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C:\Users\ndg00008\Dropbox\Courses\profgarrettdata\"/>
    </mc:Choice>
  </mc:AlternateContent>
  <xr:revisionPtr revIDLastSave="0" documentId="13_ncr:1_{DB1AD5CE-17B5-4219-AF21-F4B55947062C}" xr6:coauthVersionLast="47" xr6:coauthVersionMax="47" xr10:uidLastSave="{00000000-0000-0000-0000-000000000000}"/>
  <bookViews>
    <workbookView minimized="1" xWindow="-12615" yWindow="540" windowWidth="14400" windowHeight="7305" firstSheet="1" activeTab="4" xr2:uid="{00000000-000D-0000-FFFF-FFFF00000000}"/>
  </bookViews>
  <sheets>
    <sheet name="Overview" sheetId="7" r:id="rId1"/>
    <sheet name="Data" sheetId="1" r:id="rId2"/>
    <sheet name="Charts and Output" sheetId="4" r:id="rId3"/>
    <sheet name="Monthly Returns" sheetId="3" r:id="rId4"/>
    <sheet name="Annual Returns" sheetId="2" r:id="rId5"/>
    <sheet name="Charting Input" sheetId="6" r:id="rId6"/>
  </sheets>
  <definedNames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43019.8161111111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2">'Charts and Output'!$B$2:$G$526</definedName>
    <definedName name="rangeDate">OFFSET('Charting Input'!$C$6,0,0,'Charting Input'!$C$2+1,1)</definedName>
    <definedName name="rangeSP">OFFSET('Charting Input'!$G$6,0,0,'Charting Input'!$C$2+1,1)</definedName>
    <definedName name="rangeSPDividends">OFFSET('Charting Input'!$H$6,0,0,'Charting Input'!$C$2+1,1)</definedName>
    <definedName name="rangeSPDividendsReal">OFFSET('Charting Input'!$I$6,0,0,'Charting Input'!$C$2+1,1)</definedName>
  </definedNames>
  <calcPr calcId="191029" calcMode="autoNoTable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827" i="3" l="1"/>
  <c r="K1827" i="3" s="1"/>
  <c r="E1827" i="3"/>
  <c r="H1827" i="3" s="1"/>
  <c r="F1826" i="3"/>
  <c r="K1826" i="3" s="1"/>
  <c r="E1826" i="3"/>
  <c r="H1825" i="3"/>
  <c r="AK1825" i="3" s="1"/>
  <c r="F1825" i="3"/>
  <c r="E1825" i="3"/>
  <c r="C1818" i="3"/>
  <c r="C1819" i="3" s="1"/>
  <c r="C1806" i="3"/>
  <c r="C1807" i="3" s="1"/>
  <c r="C1794" i="3"/>
  <c r="C1795" i="3" s="1"/>
  <c r="C1782" i="3"/>
  <c r="F1824" i="3"/>
  <c r="K1824" i="3" s="1"/>
  <c r="E1824" i="3"/>
  <c r="H1823" i="3"/>
  <c r="F1823" i="3"/>
  <c r="E1823" i="3"/>
  <c r="F1822" i="3"/>
  <c r="K1822" i="3" s="1"/>
  <c r="E1822" i="3"/>
  <c r="F1821" i="3"/>
  <c r="E1821" i="3"/>
  <c r="F1820" i="3"/>
  <c r="E1820" i="3"/>
  <c r="H1819" i="3"/>
  <c r="F1819" i="3"/>
  <c r="E1819" i="3"/>
  <c r="H1820" i="3" s="1"/>
  <c r="AK1820" i="3" s="1"/>
  <c r="F1818" i="3"/>
  <c r="E1818" i="3"/>
  <c r="D1818" i="3"/>
  <c r="G1817" i="3"/>
  <c r="F1817" i="3"/>
  <c r="K1817" i="3" s="1"/>
  <c r="E1817" i="3"/>
  <c r="D1817" i="3"/>
  <c r="G1816" i="3"/>
  <c r="I1816" i="3" s="1"/>
  <c r="F1816" i="3"/>
  <c r="E1816" i="3"/>
  <c r="H1816" i="3" s="1"/>
  <c r="D1816" i="3"/>
  <c r="F1815" i="3"/>
  <c r="E1815" i="3"/>
  <c r="F1814" i="3"/>
  <c r="E1814" i="3"/>
  <c r="F1813" i="3"/>
  <c r="K1813" i="3" s="1"/>
  <c r="E1813" i="3"/>
  <c r="F1812" i="3"/>
  <c r="E1812" i="3"/>
  <c r="H1811" i="3"/>
  <c r="F1811" i="3"/>
  <c r="E1811" i="3"/>
  <c r="H1812" i="3" s="1"/>
  <c r="K1810" i="3"/>
  <c r="F1810" i="3"/>
  <c r="E1810" i="3"/>
  <c r="H1809" i="3"/>
  <c r="F1809" i="3"/>
  <c r="E1809" i="3"/>
  <c r="F1808" i="3"/>
  <c r="E1808" i="3"/>
  <c r="H1807" i="3"/>
  <c r="F1807" i="3"/>
  <c r="E1807" i="3"/>
  <c r="F1806" i="3"/>
  <c r="E1806" i="3"/>
  <c r="D1806" i="3"/>
  <c r="G1805" i="3"/>
  <c r="F1805" i="3"/>
  <c r="E1805" i="3"/>
  <c r="D1805" i="3"/>
  <c r="G1804" i="3"/>
  <c r="F1804" i="3"/>
  <c r="E1804" i="3"/>
  <c r="H1804" i="3" s="1"/>
  <c r="D1804" i="3"/>
  <c r="F1803" i="3"/>
  <c r="E1803" i="3"/>
  <c r="F1802" i="3"/>
  <c r="E1802" i="3"/>
  <c r="H1802" i="3" s="1"/>
  <c r="F1801" i="3"/>
  <c r="E1801" i="3"/>
  <c r="F1800" i="3"/>
  <c r="E1800" i="3"/>
  <c r="F1799" i="3"/>
  <c r="K1799" i="3" s="1"/>
  <c r="E1799" i="3"/>
  <c r="F1798" i="3"/>
  <c r="E1798" i="3"/>
  <c r="F1797" i="3"/>
  <c r="E1797" i="3"/>
  <c r="F1796" i="3"/>
  <c r="K1796" i="3" s="1"/>
  <c r="E1796" i="3"/>
  <c r="H1796" i="3" s="1"/>
  <c r="F1795" i="3"/>
  <c r="E1795" i="3"/>
  <c r="F1794" i="3"/>
  <c r="E1794" i="3"/>
  <c r="D1794" i="3"/>
  <c r="G1793" i="3"/>
  <c r="F1793" i="3"/>
  <c r="E1793" i="3"/>
  <c r="D1793" i="3"/>
  <c r="I1792" i="3"/>
  <c r="G1792" i="3"/>
  <c r="F1792" i="3"/>
  <c r="E1792" i="3"/>
  <c r="D1792" i="3"/>
  <c r="H1791" i="3"/>
  <c r="AK1791" i="3" s="1"/>
  <c r="F1791" i="3"/>
  <c r="K1791" i="3" s="1"/>
  <c r="E1791" i="3"/>
  <c r="F1790" i="3"/>
  <c r="E1790" i="3"/>
  <c r="F1789" i="3"/>
  <c r="E1789" i="3"/>
  <c r="H1788" i="3"/>
  <c r="AK1788" i="3" s="1"/>
  <c r="F1788" i="3"/>
  <c r="K1788" i="3" s="1"/>
  <c r="E1788" i="3"/>
  <c r="F1787" i="3"/>
  <c r="E1787" i="3"/>
  <c r="K1786" i="3"/>
  <c r="F1786" i="3"/>
  <c r="E1786" i="3"/>
  <c r="F1785" i="3"/>
  <c r="E1785" i="3"/>
  <c r="F1784" i="3"/>
  <c r="K1784" i="3" s="1"/>
  <c r="E1784" i="3"/>
  <c r="H1784" i="3" s="1"/>
  <c r="AK1784" i="3" s="1"/>
  <c r="H1783" i="3"/>
  <c r="AK1783" i="3" s="1"/>
  <c r="F1783" i="3"/>
  <c r="E1783" i="3"/>
  <c r="F1782" i="3"/>
  <c r="E1782" i="3"/>
  <c r="F1824" i="1"/>
  <c r="G1824" i="1" s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6" i="3" s="1"/>
  <c r="I1806" i="3" s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D1816" i="1"/>
  <c r="D1815" i="1"/>
  <c r="D1809" i="1"/>
  <c r="D1804" i="1"/>
  <c r="D1803" i="1"/>
  <c r="D1792" i="1"/>
  <c r="D1791" i="1"/>
  <c r="C1817" i="1"/>
  <c r="C1818" i="1" s="1"/>
  <c r="C1819" i="1" s="1"/>
  <c r="C1820" i="1" s="1"/>
  <c r="C1821" i="1" s="1"/>
  <c r="C1822" i="1" s="1"/>
  <c r="C1823" i="1" s="1"/>
  <c r="C1824" i="1" s="1"/>
  <c r="C1825" i="1" s="1"/>
  <c r="C1826" i="1" s="1"/>
  <c r="D1826" i="1" s="1"/>
  <c r="C1805" i="1"/>
  <c r="C1806" i="1" s="1"/>
  <c r="C1807" i="1" s="1"/>
  <c r="C1808" i="1" s="1"/>
  <c r="C1809" i="1" s="1"/>
  <c r="C1810" i="1" s="1"/>
  <c r="C1811" i="1" s="1"/>
  <c r="C1812" i="1" s="1"/>
  <c r="C1813" i="1" s="1"/>
  <c r="C1814" i="1" s="1"/>
  <c r="D1814" i="1" s="1"/>
  <c r="C1793" i="1"/>
  <c r="C1794" i="1" s="1"/>
  <c r="C1795" i="1" s="1"/>
  <c r="C1796" i="1" s="1"/>
  <c r="C1797" i="1" s="1"/>
  <c r="C1798" i="1" s="1"/>
  <c r="C1799" i="1" s="1"/>
  <c r="C1800" i="1" s="1"/>
  <c r="C1801" i="1" s="1"/>
  <c r="C1802" i="1" s="1"/>
  <c r="D1802" i="1" s="1"/>
  <c r="C1781" i="1"/>
  <c r="C1782" i="1" s="1"/>
  <c r="C1783" i="1" s="1"/>
  <c r="C1784" i="1" s="1"/>
  <c r="C1785" i="1" s="1"/>
  <c r="C1786" i="1" s="1"/>
  <c r="C1787" i="1" s="1"/>
  <c r="C1788" i="1" s="1"/>
  <c r="C1789" i="1" s="1"/>
  <c r="C1790" i="1" s="1"/>
  <c r="D1790" i="1" s="1"/>
  <c r="AJ1816" i="3" l="1"/>
  <c r="AH1816" i="3"/>
  <c r="AJ1820" i="3"/>
  <c r="D1810" i="1"/>
  <c r="H1799" i="3"/>
  <c r="AI1800" i="3" s="1"/>
  <c r="AI1801" i="3" s="1"/>
  <c r="D1801" i="1"/>
  <c r="G1794" i="3"/>
  <c r="H1797" i="3"/>
  <c r="H1800" i="3"/>
  <c r="K1820" i="3"/>
  <c r="G1782" i="3"/>
  <c r="I1782" i="3" s="1"/>
  <c r="D1812" i="1"/>
  <c r="D1781" i="1"/>
  <c r="D1813" i="1"/>
  <c r="K1789" i="3"/>
  <c r="D1788" i="1"/>
  <c r="H1794" i="3"/>
  <c r="K1798" i="3"/>
  <c r="K1804" i="3"/>
  <c r="K1806" i="3"/>
  <c r="H1808" i="3"/>
  <c r="D1797" i="1"/>
  <c r="H1787" i="3"/>
  <c r="D1789" i="1"/>
  <c r="K1785" i="3"/>
  <c r="H1792" i="3"/>
  <c r="K1812" i="3"/>
  <c r="K1818" i="3"/>
  <c r="H1826" i="3"/>
  <c r="AK1826" i="3" s="1"/>
  <c r="D1793" i="1"/>
  <c r="D1805" i="1"/>
  <c r="K1790" i="3"/>
  <c r="K1793" i="3"/>
  <c r="H1801" i="3"/>
  <c r="AH1801" i="3" s="1"/>
  <c r="H1803" i="3"/>
  <c r="H1815" i="3"/>
  <c r="AK1816" i="3" s="1"/>
  <c r="K1821" i="3"/>
  <c r="K1825" i="3"/>
  <c r="D1796" i="1"/>
  <c r="D1806" i="1"/>
  <c r="H1795" i="3"/>
  <c r="H1805" i="3"/>
  <c r="AH1827" i="3"/>
  <c r="AI1827" i="3"/>
  <c r="AJ1827" i="3"/>
  <c r="AI1826" i="3"/>
  <c r="AI1825" i="3"/>
  <c r="AJ1825" i="3"/>
  <c r="AJ1826" i="3" s="1"/>
  <c r="D1795" i="3"/>
  <c r="C1796" i="3"/>
  <c r="G1795" i="3"/>
  <c r="I1795" i="3" s="1"/>
  <c r="G1807" i="3"/>
  <c r="I1807" i="3" s="1"/>
  <c r="C1808" i="3"/>
  <c r="D1807" i="3"/>
  <c r="G1819" i="3"/>
  <c r="I1819" i="3" s="1"/>
  <c r="C1820" i="3"/>
  <c r="D1819" i="3"/>
  <c r="C1783" i="3"/>
  <c r="D1782" i="3"/>
  <c r="G1818" i="3"/>
  <c r="I1818" i="3" s="1"/>
  <c r="H1786" i="3"/>
  <c r="H1785" i="3"/>
  <c r="AI1792" i="3"/>
  <c r="AK1792" i="3"/>
  <c r="AJ1792" i="3"/>
  <c r="AH1792" i="3"/>
  <c r="AK1787" i="3"/>
  <c r="AH1794" i="3"/>
  <c r="AJ1795" i="3"/>
  <c r="AK1795" i="3"/>
  <c r="K1808" i="3"/>
  <c r="AI1809" i="3"/>
  <c r="AK1809" i="3"/>
  <c r="AH1787" i="3"/>
  <c r="I1793" i="3"/>
  <c r="I1794" i="3"/>
  <c r="AJ1794" i="3"/>
  <c r="AI1796" i="3"/>
  <c r="H1798" i="3"/>
  <c r="AK1799" i="3"/>
  <c r="AK1802" i="3"/>
  <c r="AI1802" i="3"/>
  <c r="AJ1804" i="3"/>
  <c r="AI1804" i="3"/>
  <c r="AH1804" i="3"/>
  <c r="AK1804" i="3"/>
  <c r="AK1805" i="3"/>
  <c r="AJ1805" i="3"/>
  <c r="AI1805" i="3"/>
  <c r="AH1805" i="3"/>
  <c r="H1813" i="3"/>
  <c r="H1814" i="3"/>
  <c r="AK1782" i="3"/>
  <c r="K1783" i="3"/>
  <c r="AI1783" i="3"/>
  <c r="K1787" i="3"/>
  <c r="AI1787" i="3"/>
  <c r="K1792" i="3"/>
  <c r="H1793" i="3"/>
  <c r="K1795" i="3"/>
  <c r="AI1797" i="3"/>
  <c r="AI1803" i="3"/>
  <c r="AK1803" i="3"/>
  <c r="K1814" i="3"/>
  <c r="AH1784" i="3"/>
  <c r="AJ1787" i="3"/>
  <c r="AH1788" i="3"/>
  <c r="H1789" i="3"/>
  <c r="K1794" i="3"/>
  <c r="AH1795" i="3"/>
  <c r="AH1796" i="3" s="1"/>
  <c r="AH1797" i="3" s="1"/>
  <c r="K1797" i="3"/>
  <c r="AH1800" i="3"/>
  <c r="AK1800" i="3"/>
  <c r="AK1801" i="3" s="1"/>
  <c r="AI1784" i="3"/>
  <c r="AI1788" i="3"/>
  <c r="AI1795" i="3"/>
  <c r="AJ1796" i="3"/>
  <c r="AJ1797" i="3" s="1"/>
  <c r="AK1797" i="3"/>
  <c r="K1801" i="3"/>
  <c r="K1800" i="3"/>
  <c r="AJ1800" i="3"/>
  <c r="H1822" i="3"/>
  <c r="H1821" i="3"/>
  <c r="AJ1784" i="3"/>
  <c r="AJ1788" i="3"/>
  <c r="H1790" i="3"/>
  <c r="AK1796" i="3"/>
  <c r="AI1791" i="3"/>
  <c r="K1805" i="3"/>
  <c r="K1807" i="3"/>
  <c r="H1810" i="3"/>
  <c r="AK1807" i="3"/>
  <c r="AI1807" i="3"/>
  <c r="AK1808" i="3"/>
  <c r="AI1808" i="3"/>
  <c r="K1802" i="3"/>
  <c r="H1806" i="3"/>
  <c r="K1815" i="3"/>
  <c r="K1816" i="3"/>
  <c r="K1811" i="3"/>
  <c r="I1804" i="3"/>
  <c r="I1805" i="3"/>
  <c r="AK1812" i="3"/>
  <c r="AI1812" i="3"/>
  <c r="AH1812" i="3"/>
  <c r="AH1815" i="3"/>
  <c r="H1817" i="3"/>
  <c r="H1818" i="3"/>
  <c r="AK1819" i="3" s="1"/>
  <c r="K1803" i="3"/>
  <c r="K1809" i="3"/>
  <c r="AK1811" i="3"/>
  <c r="AI1811" i="3"/>
  <c r="AJ1812" i="3"/>
  <c r="AH1819" i="3"/>
  <c r="AH1823" i="3"/>
  <c r="H1824" i="3"/>
  <c r="AH1825" i="3" s="1"/>
  <c r="K1819" i="3"/>
  <c r="K1823" i="3"/>
  <c r="AJ1819" i="3"/>
  <c r="AH1820" i="3"/>
  <c r="AJ1823" i="3"/>
  <c r="I1817" i="3"/>
  <c r="AI1820" i="3"/>
  <c r="D1783" i="1"/>
  <c r="D1799" i="1"/>
  <c r="D1807" i="1"/>
  <c r="D1823" i="1"/>
  <c r="D1782" i="1"/>
  <c r="D1798" i="1"/>
  <c r="D1822" i="1"/>
  <c r="D1784" i="1"/>
  <c r="D1800" i="1"/>
  <c r="D1808" i="1"/>
  <c r="D1824" i="1"/>
  <c r="F1825" i="1"/>
  <c r="D1820" i="1"/>
  <c r="D1821" i="1"/>
  <c r="D1785" i="1"/>
  <c r="D1817" i="1"/>
  <c r="D1825" i="1"/>
  <c r="D1786" i="1"/>
  <c r="D1794" i="1"/>
  <c r="D1818" i="1"/>
  <c r="D1787" i="1"/>
  <c r="D1795" i="1"/>
  <c r="D1811" i="1"/>
  <c r="D1819" i="1"/>
  <c r="G1781" i="3"/>
  <c r="F1781" i="3"/>
  <c r="K1782" i="3" s="1"/>
  <c r="E1781" i="3"/>
  <c r="H1782" i="3" s="1"/>
  <c r="D1781" i="3"/>
  <c r="G1780" i="3"/>
  <c r="F1780" i="3"/>
  <c r="E1780" i="3"/>
  <c r="D1780" i="3"/>
  <c r="F1779" i="3"/>
  <c r="E1779" i="3"/>
  <c r="D1779" i="3"/>
  <c r="G1778" i="3"/>
  <c r="F1778" i="3"/>
  <c r="E1778" i="3"/>
  <c r="D1778" i="3"/>
  <c r="G1777" i="3"/>
  <c r="F1777" i="3"/>
  <c r="E1777" i="3"/>
  <c r="D1777" i="3"/>
  <c r="F1776" i="3"/>
  <c r="E1776" i="3"/>
  <c r="D1776" i="3"/>
  <c r="G1775" i="3"/>
  <c r="F1775" i="3"/>
  <c r="E1775" i="3"/>
  <c r="D1775" i="3"/>
  <c r="G1774" i="3"/>
  <c r="F1774" i="3"/>
  <c r="E1774" i="3"/>
  <c r="D1774" i="3"/>
  <c r="F1773" i="3"/>
  <c r="E1773" i="3"/>
  <c r="D1773" i="3"/>
  <c r="G1772" i="3"/>
  <c r="F1772" i="3"/>
  <c r="E1772" i="3"/>
  <c r="D1772" i="3"/>
  <c r="G1771" i="3"/>
  <c r="F1771" i="3"/>
  <c r="E1771" i="3"/>
  <c r="D1771" i="3"/>
  <c r="F1770" i="3"/>
  <c r="E1770" i="3"/>
  <c r="D1770" i="3"/>
  <c r="D1780" i="1"/>
  <c r="D1779" i="1"/>
  <c r="C1769" i="1"/>
  <c r="D1769" i="1" s="1"/>
  <c r="G1778" i="1"/>
  <c r="G1777" i="1"/>
  <c r="G1776" i="1"/>
  <c r="G1775" i="1"/>
  <c r="G1774" i="1"/>
  <c r="G1773" i="1"/>
  <c r="G1772" i="1"/>
  <c r="G1771" i="1"/>
  <c r="G1773" i="3" s="1"/>
  <c r="G1770" i="1"/>
  <c r="G1769" i="1"/>
  <c r="G1779" i="1"/>
  <c r="AI1815" i="3" l="1"/>
  <c r="AH1802" i="3"/>
  <c r="AH1803" i="3" s="1"/>
  <c r="AI1819" i="3"/>
  <c r="AJ1802" i="3"/>
  <c r="AJ1803" i="3" s="1"/>
  <c r="AK1827" i="3"/>
  <c r="AK1815" i="3"/>
  <c r="AI1816" i="3"/>
  <c r="AI1817" i="3" s="1"/>
  <c r="G1776" i="3"/>
  <c r="AI1782" i="3"/>
  <c r="AJ1801" i="3"/>
  <c r="AI1799" i="3"/>
  <c r="AH1826" i="3"/>
  <c r="C1809" i="3"/>
  <c r="G1808" i="3"/>
  <c r="I1808" i="3" s="1"/>
  <c r="D1808" i="3"/>
  <c r="G1783" i="3"/>
  <c r="I1783" i="3" s="1"/>
  <c r="C1784" i="3"/>
  <c r="D1783" i="3"/>
  <c r="G1796" i="3"/>
  <c r="I1796" i="3" s="1"/>
  <c r="C1797" i="3"/>
  <c r="D1796" i="3"/>
  <c r="D1820" i="3"/>
  <c r="G1820" i="3"/>
  <c r="I1820" i="3" s="1"/>
  <c r="C1821" i="3"/>
  <c r="AI1821" i="3"/>
  <c r="AH1821" i="3"/>
  <c r="AJ1821" i="3"/>
  <c r="AK1821" i="3"/>
  <c r="AK1786" i="3"/>
  <c r="AI1786" i="3"/>
  <c r="AK1806" i="3"/>
  <c r="AJ1806" i="3"/>
  <c r="AJ1807" i="3" s="1"/>
  <c r="AJ1808" i="3" s="1"/>
  <c r="AJ1809" i="3" s="1"/>
  <c r="AI1806" i="3"/>
  <c r="AH1806" i="3"/>
  <c r="AH1807" i="3" s="1"/>
  <c r="AH1808" i="3" s="1"/>
  <c r="AH1809" i="3" s="1"/>
  <c r="AK1822" i="3"/>
  <c r="AJ1822" i="3"/>
  <c r="AH1822" i="3"/>
  <c r="AI1822" i="3"/>
  <c r="AK1793" i="3"/>
  <c r="AH1793" i="3"/>
  <c r="AJ1793" i="3"/>
  <c r="AI1793" i="3"/>
  <c r="AI1794" i="3" s="1"/>
  <c r="AI1813" i="3"/>
  <c r="AK1813" i="3"/>
  <c r="AJ1813" i="3"/>
  <c r="AH1813" i="3"/>
  <c r="AJ1824" i="3"/>
  <c r="AH1824" i="3"/>
  <c r="AI1785" i="3"/>
  <c r="AH1785" i="3"/>
  <c r="AH1786" i="3" s="1"/>
  <c r="AJ1785" i="3"/>
  <c r="AJ1786" i="3" s="1"/>
  <c r="AK1785" i="3"/>
  <c r="AI1789" i="3"/>
  <c r="AH1789" i="3"/>
  <c r="AH1790" i="3" s="1"/>
  <c r="AH1791" i="3" s="1"/>
  <c r="AK1789" i="3"/>
  <c r="AJ1789" i="3"/>
  <c r="AJ1790" i="3" s="1"/>
  <c r="AJ1791" i="3" s="1"/>
  <c r="AK1790" i="3"/>
  <c r="AI1790" i="3"/>
  <c r="AI1823" i="3"/>
  <c r="AI1824" i="3" s="1"/>
  <c r="AK1818" i="3"/>
  <c r="AJ1818" i="3"/>
  <c r="AH1818" i="3"/>
  <c r="AI1818" i="3"/>
  <c r="AK1823" i="3"/>
  <c r="AK1824" i="3" s="1"/>
  <c r="AK1810" i="3"/>
  <c r="AJ1810" i="3"/>
  <c r="AJ1811" i="3" s="1"/>
  <c r="AH1810" i="3"/>
  <c r="AH1811" i="3" s="1"/>
  <c r="AI1810" i="3"/>
  <c r="AK1798" i="3"/>
  <c r="AJ1798" i="3"/>
  <c r="AJ1799" i="3" s="1"/>
  <c r="AI1798" i="3"/>
  <c r="AH1798" i="3"/>
  <c r="AH1799" i="3" s="1"/>
  <c r="AJ1817" i="3"/>
  <c r="AH1817" i="3"/>
  <c r="AK1817" i="3"/>
  <c r="AK1794" i="3"/>
  <c r="AK1814" i="3"/>
  <c r="AJ1814" i="3"/>
  <c r="AH1814" i="3"/>
  <c r="AJ1815" i="3"/>
  <c r="AI1814" i="3"/>
  <c r="G1779" i="3"/>
  <c r="C1770" i="1"/>
  <c r="G1825" i="1"/>
  <c r="F1826" i="1"/>
  <c r="G1826" i="1" s="1"/>
  <c r="H1780" i="3"/>
  <c r="AI1780" i="3" s="1"/>
  <c r="I1780" i="3"/>
  <c r="H1776" i="3"/>
  <c r="AK1776" i="3" s="1"/>
  <c r="I1771" i="3"/>
  <c r="I1781" i="3"/>
  <c r="K1773" i="3"/>
  <c r="I1778" i="3"/>
  <c r="I1777" i="3"/>
  <c r="H1777" i="3"/>
  <c r="AH1777" i="3" s="1"/>
  <c r="I1776" i="3"/>
  <c r="H1773" i="3"/>
  <c r="AI1773" i="3" s="1"/>
  <c r="H1775" i="3"/>
  <c r="AK1775" i="3" s="1"/>
  <c r="K1775" i="3"/>
  <c r="K1779" i="3"/>
  <c r="H1771" i="3"/>
  <c r="AI1771" i="3" s="1"/>
  <c r="I1772" i="3"/>
  <c r="H1774" i="3"/>
  <c r="AK1774" i="3" s="1"/>
  <c r="K1776" i="3"/>
  <c r="H1779" i="3"/>
  <c r="AH1779" i="3" s="1"/>
  <c r="K1771" i="3"/>
  <c r="K1772" i="3"/>
  <c r="H1778" i="3"/>
  <c r="I1774" i="3"/>
  <c r="K1777" i="3"/>
  <c r="K1780" i="3"/>
  <c r="K1781" i="3"/>
  <c r="I1773" i="3"/>
  <c r="K1774" i="3"/>
  <c r="K1778" i="3"/>
  <c r="H1772" i="3"/>
  <c r="I1775" i="3"/>
  <c r="I1779" i="3"/>
  <c r="H1781" i="3"/>
  <c r="D152" i="4"/>
  <c r="B152" i="4" s="1"/>
  <c r="C1798" i="3" l="1"/>
  <c r="G1797" i="3"/>
  <c r="I1797" i="3" s="1"/>
  <c r="D1797" i="3"/>
  <c r="D1809" i="3"/>
  <c r="G1809" i="3"/>
  <c r="I1809" i="3" s="1"/>
  <c r="C1810" i="3"/>
  <c r="G1821" i="3"/>
  <c r="I1821" i="3" s="1"/>
  <c r="D1821" i="3"/>
  <c r="C1822" i="3"/>
  <c r="D1784" i="3"/>
  <c r="C1785" i="3"/>
  <c r="G1784" i="3"/>
  <c r="I1784" i="3" s="1"/>
  <c r="AI1776" i="3"/>
  <c r="C1771" i="1"/>
  <c r="D1770" i="1"/>
  <c r="AK1780" i="3"/>
  <c r="AH1778" i="3"/>
  <c r="AK1778" i="3"/>
  <c r="AI1777" i="3"/>
  <c r="AI1778" i="3"/>
  <c r="AK1777" i="3"/>
  <c r="AK1771" i="3"/>
  <c r="AJ1778" i="3"/>
  <c r="AK1773" i="3"/>
  <c r="AK1779" i="3"/>
  <c r="AI1775" i="3"/>
  <c r="AJ1777" i="3"/>
  <c r="AI1774" i="3"/>
  <c r="AJ1779" i="3"/>
  <c r="AI1779" i="3"/>
  <c r="AH1780" i="3"/>
  <c r="AH1781" i="3" s="1"/>
  <c r="AH1782" i="3" s="1"/>
  <c r="AH1783" i="3" s="1"/>
  <c r="AJ1780" i="3"/>
  <c r="AJ1781" i="3" s="1"/>
  <c r="AJ1782" i="3" s="1"/>
  <c r="AJ1783" i="3" s="1"/>
  <c r="AK1781" i="3"/>
  <c r="AI1781" i="3"/>
  <c r="AI1772" i="3"/>
  <c r="AK1772" i="3"/>
  <c r="E1769" i="3"/>
  <c r="E1768" i="3"/>
  <c r="E1767" i="3"/>
  <c r="E1766" i="3"/>
  <c r="E1765" i="3"/>
  <c r="E1764" i="3"/>
  <c r="E1763" i="3"/>
  <c r="E1762" i="3"/>
  <c r="E1761" i="3"/>
  <c r="E1760" i="3"/>
  <c r="E1759" i="3"/>
  <c r="E1758" i="3"/>
  <c r="E1757" i="3"/>
  <c r="E1756" i="3"/>
  <c r="E1755" i="3"/>
  <c r="E1754" i="3"/>
  <c r="E1753" i="3"/>
  <c r="E1752" i="3"/>
  <c r="E1751" i="3"/>
  <c r="E1750" i="3"/>
  <c r="E1749" i="3"/>
  <c r="E1748" i="3"/>
  <c r="E1747" i="3"/>
  <c r="E1746" i="3"/>
  <c r="E1745" i="3"/>
  <c r="E1744" i="3"/>
  <c r="E1743" i="3"/>
  <c r="E1742" i="3"/>
  <c r="E1741" i="3"/>
  <c r="E1740" i="3"/>
  <c r="E1739" i="3"/>
  <c r="E1738" i="3"/>
  <c r="E1737" i="3"/>
  <c r="E1736" i="3"/>
  <c r="E1735" i="3"/>
  <c r="E1734" i="3"/>
  <c r="E1733" i="3"/>
  <c r="E1732" i="3"/>
  <c r="E1731" i="3"/>
  <c r="E1730" i="3"/>
  <c r="E1729" i="3"/>
  <c r="E1728" i="3"/>
  <c r="E1727" i="3"/>
  <c r="E1726" i="3"/>
  <c r="E1725" i="3"/>
  <c r="E1724" i="3"/>
  <c r="E1723" i="3"/>
  <c r="E1722" i="3"/>
  <c r="E1721" i="3"/>
  <c r="E1720" i="3"/>
  <c r="E1719" i="3"/>
  <c r="E1718" i="3"/>
  <c r="E1717" i="3"/>
  <c r="E1716" i="3"/>
  <c r="E1715" i="3"/>
  <c r="E1714" i="3"/>
  <c r="E1713" i="3"/>
  <c r="E1712" i="3"/>
  <c r="E1711" i="3"/>
  <c r="E1710" i="3"/>
  <c r="E1709" i="3"/>
  <c r="E1708" i="3"/>
  <c r="E1707" i="3"/>
  <c r="E1706" i="3"/>
  <c r="E1705" i="3"/>
  <c r="E1704" i="3"/>
  <c r="E1703" i="3"/>
  <c r="E1702" i="3"/>
  <c r="E1701" i="3"/>
  <c r="E1700" i="3"/>
  <c r="E1699" i="3"/>
  <c r="E1698" i="3"/>
  <c r="E1697" i="3"/>
  <c r="E1696" i="3"/>
  <c r="E1695" i="3"/>
  <c r="E1694" i="3"/>
  <c r="E1693" i="3"/>
  <c r="E1692" i="3"/>
  <c r="E1691" i="3"/>
  <c r="E1690" i="3"/>
  <c r="E1689" i="3"/>
  <c r="E1688" i="3"/>
  <c r="E1687" i="3"/>
  <c r="E1686" i="3"/>
  <c r="E1685" i="3"/>
  <c r="E1684" i="3"/>
  <c r="E1683" i="3"/>
  <c r="E1682" i="3"/>
  <c r="E1681" i="3"/>
  <c r="E1680" i="3"/>
  <c r="E1679" i="3"/>
  <c r="E1678" i="3"/>
  <c r="E1677" i="3"/>
  <c r="E1676" i="3"/>
  <c r="E1675" i="3"/>
  <c r="E1674" i="3"/>
  <c r="E1673" i="3"/>
  <c r="E1672" i="3"/>
  <c r="E1671" i="3"/>
  <c r="E1670" i="3"/>
  <c r="E1669" i="3"/>
  <c r="E1668" i="3"/>
  <c r="E1667" i="3"/>
  <c r="E1666" i="3"/>
  <c r="E1665" i="3"/>
  <c r="E1664" i="3"/>
  <c r="E1663" i="3"/>
  <c r="E1662" i="3"/>
  <c r="E1661" i="3"/>
  <c r="E1660" i="3"/>
  <c r="E1659" i="3"/>
  <c r="E1658" i="3"/>
  <c r="E1657" i="3"/>
  <c r="E1656" i="3"/>
  <c r="E1655" i="3"/>
  <c r="E1654" i="3"/>
  <c r="E1653" i="3"/>
  <c r="E1652" i="3"/>
  <c r="E1651" i="3"/>
  <c r="E1650" i="3"/>
  <c r="E1649" i="3"/>
  <c r="E1648" i="3"/>
  <c r="E1647" i="3"/>
  <c r="E1646" i="3"/>
  <c r="E1645" i="3"/>
  <c r="E1644" i="3"/>
  <c r="E1643" i="3"/>
  <c r="E1642" i="3"/>
  <c r="E1641" i="3"/>
  <c r="E1640" i="3"/>
  <c r="E1639" i="3"/>
  <c r="E1638" i="3"/>
  <c r="E1637" i="3"/>
  <c r="E1636" i="3"/>
  <c r="E1635" i="3"/>
  <c r="E1634" i="3"/>
  <c r="E1633" i="3"/>
  <c r="E1632" i="3"/>
  <c r="E1631" i="3"/>
  <c r="E1630" i="3"/>
  <c r="E1629" i="3"/>
  <c r="E1628" i="3"/>
  <c r="E1627" i="3"/>
  <c r="E1626" i="3"/>
  <c r="E1625" i="3"/>
  <c r="E1624" i="3"/>
  <c r="E1623" i="3"/>
  <c r="E1622" i="3"/>
  <c r="E1621" i="3"/>
  <c r="E1620" i="3"/>
  <c r="E1619" i="3"/>
  <c r="E1618" i="3"/>
  <c r="E1617" i="3"/>
  <c r="E1616" i="3"/>
  <c r="E1615" i="3"/>
  <c r="E1614" i="3"/>
  <c r="E1613" i="3"/>
  <c r="E1612" i="3"/>
  <c r="E1611" i="3"/>
  <c r="E1610" i="3"/>
  <c r="E1609" i="3"/>
  <c r="E1608" i="3"/>
  <c r="E1607" i="3"/>
  <c r="E1606" i="3"/>
  <c r="E1605" i="3"/>
  <c r="E1604" i="3"/>
  <c r="E1603" i="3"/>
  <c r="E1602" i="3"/>
  <c r="E1601" i="3"/>
  <c r="E1600" i="3"/>
  <c r="E1599" i="3"/>
  <c r="E1598" i="3"/>
  <c r="E1597" i="3"/>
  <c r="E1596" i="3"/>
  <c r="E1595" i="3"/>
  <c r="E1594" i="3"/>
  <c r="E1593" i="3"/>
  <c r="E1592" i="3"/>
  <c r="E1591" i="3"/>
  <c r="E1590" i="3"/>
  <c r="E1589" i="3"/>
  <c r="E1588" i="3"/>
  <c r="E1587" i="3"/>
  <c r="E1586" i="3"/>
  <c r="E1585" i="3"/>
  <c r="E1584" i="3"/>
  <c r="E1583" i="3"/>
  <c r="E1582" i="3"/>
  <c r="E1581" i="3"/>
  <c r="E1580" i="3"/>
  <c r="E1579" i="3"/>
  <c r="E1578" i="3"/>
  <c r="E1577" i="3"/>
  <c r="E1576" i="3"/>
  <c r="E1575" i="3"/>
  <c r="E1574" i="3"/>
  <c r="E1573" i="3"/>
  <c r="E1572" i="3"/>
  <c r="E1571" i="3"/>
  <c r="E1570" i="3"/>
  <c r="E1569" i="3"/>
  <c r="E1568" i="3"/>
  <c r="E1567" i="3"/>
  <c r="E1566" i="3"/>
  <c r="E1565" i="3"/>
  <c r="E1564" i="3"/>
  <c r="E1563" i="3"/>
  <c r="E1562" i="3"/>
  <c r="E1561" i="3"/>
  <c r="E1560" i="3"/>
  <c r="E1559" i="3"/>
  <c r="E1558" i="3"/>
  <c r="E1557" i="3"/>
  <c r="E1556" i="3"/>
  <c r="E1555" i="3"/>
  <c r="E1554" i="3"/>
  <c r="E1553" i="3"/>
  <c r="E1552" i="3"/>
  <c r="E1551" i="3"/>
  <c r="E1550" i="3"/>
  <c r="E1549" i="3"/>
  <c r="E1548" i="3"/>
  <c r="E1547" i="3"/>
  <c r="E1546" i="3"/>
  <c r="E1545" i="3"/>
  <c r="E1544" i="3"/>
  <c r="E1543" i="3"/>
  <c r="E1542" i="3"/>
  <c r="E1541" i="3"/>
  <c r="E1540" i="3"/>
  <c r="E1539" i="3"/>
  <c r="E1538" i="3"/>
  <c r="E1537" i="3"/>
  <c r="E1536" i="3"/>
  <c r="E1535" i="3"/>
  <c r="E1534" i="3"/>
  <c r="E1533" i="3"/>
  <c r="E1532" i="3"/>
  <c r="E1531" i="3"/>
  <c r="E1530" i="3"/>
  <c r="E1529" i="3"/>
  <c r="E1528" i="3"/>
  <c r="E1527" i="3"/>
  <c r="E1526" i="3"/>
  <c r="E1525" i="3"/>
  <c r="E1524" i="3"/>
  <c r="E1523" i="3"/>
  <c r="E1522" i="3"/>
  <c r="E1521" i="3"/>
  <c r="E1520" i="3"/>
  <c r="E1519" i="3"/>
  <c r="E1518" i="3"/>
  <c r="E1517" i="3"/>
  <c r="E1516" i="3"/>
  <c r="E1515" i="3"/>
  <c r="E1514" i="3"/>
  <c r="E1513" i="3"/>
  <c r="E1512" i="3"/>
  <c r="E1511" i="3"/>
  <c r="E1510" i="3"/>
  <c r="E1509" i="3"/>
  <c r="E1508" i="3"/>
  <c r="E1507" i="3"/>
  <c r="E1506" i="3"/>
  <c r="E1505" i="3"/>
  <c r="E1504" i="3"/>
  <c r="E1503" i="3"/>
  <c r="E1502" i="3"/>
  <c r="E1501" i="3"/>
  <c r="E1500" i="3"/>
  <c r="E1499" i="3"/>
  <c r="E1498" i="3"/>
  <c r="E1497" i="3"/>
  <c r="E1496" i="3"/>
  <c r="E1495" i="3"/>
  <c r="E1494" i="3"/>
  <c r="E1493" i="3"/>
  <c r="E1492" i="3"/>
  <c r="E1491" i="3"/>
  <c r="E1490" i="3"/>
  <c r="E1489" i="3"/>
  <c r="E1488" i="3"/>
  <c r="E1487" i="3"/>
  <c r="E1486" i="3"/>
  <c r="E1485" i="3"/>
  <c r="E1484" i="3"/>
  <c r="E1483" i="3"/>
  <c r="E1482" i="3"/>
  <c r="E1481" i="3"/>
  <c r="E1480" i="3"/>
  <c r="E1479" i="3"/>
  <c r="E1478" i="3"/>
  <c r="E1477" i="3"/>
  <c r="E1476" i="3"/>
  <c r="E1475" i="3"/>
  <c r="E1474" i="3"/>
  <c r="E1473" i="3"/>
  <c r="E1472" i="3"/>
  <c r="E1471" i="3"/>
  <c r="E1470" i="3"/>
  <c r="E1469" i="3"/>
  <c r="E1468" i="3"/>
  <c r="E1467" i="3"/>
  <c r="E1466" i="3"/>
  <c r="E1465" i="3"/>
  <c r="E1464" i="3"/>
  <c r="E1463" i="3"/>
  <c r="E1462" i="3"/>
  <c r="E1461" i="3"/>
  <c r="E1460" i="3"/>
  <c r="E1459" i="3"/>
  <c r="E1458" i="3"/>
  <c r="E1457" i="3"/>
  <c r="E1456" i="3"/>
  <c r="E1455" i="3"/>
  <c r="E1454" i="3"/>
  <c r="E1453" i="3"/>
  <c r="E1452" i="3"/>
  <c r="E1451" i="3"/>
  <c r="E1450" i="3"/>
  <c r="E1449" i="3"/>
  <c r="E1448" i="3"/>
  <c r="E1447" i="3"/>
  <c r="E1446" i="3"/>
  <c r="E1445" i="3"/>
  <c r="E1444" i="3"/>
  <c r="E1443" i="3"/>
  <c r="E1442" i="3"/>
  <c r="E1441" i="3"/>
  <c r="E1440" i="3"/>
  <c r="E1439" i="3"/>
  <c r="E1438" i="3"/>
  <c r="E1437" i="3"/>
  <c r="E1436" i="3"/>
  <c r="E1435" i="3"/>
  <c r="E1434" i="3"/>
  <c r="E1433" i="3"/>
  <c r="E1432" i="3"/>
  <c r="E1431" i="3"/>
  <c r="E1430" i="3"/>
  <c r="E1429" i="3"/>
  <c r="E1428" i="3"/>
  <c r="E1427" i="3"/>
  <c r="E1426" i="3"/>
  <c r="E1425" i="3"/>
  <c r="E1424" i="3"/>
  <c r="E1423" i="3"/>
  <c r="E1422" i="3"/>
  <c r="E1421" i="3"/>
  <c r="E1420" i="3"/>
  <c r="E1419" i="3"/>
  <c r="E1418" i="3"/>
  <c r="E1417" i="3"/>
  <c r="E1416" i="3"/>
  <c r="E1415" i="3"/>
  <c r="E1414" i="3"/>
  <c r="E1413" i="3"/>
  <c r="E1412" i="3"/>
  <c r="E1411" i="3"/>
  <c r="E1410" i="3"/>
  <c r="E1409" i="3"/>
  <c r="E1408" i="3"/>
  <c r="E1407" i="3"/>
  <c r="E1406" i="3"/>
  <c r="E1405" i="3"/>
  <c r="E1404" i="3"/>
  <c r="E1403" i="3"/>
  <c r="E1402" i="3"/>
  <c r="E1401" i="3"/>
  <c r="E1400" i="3"/>
  <c r="E1399" i="3"/>
  <c r="E1398" i="3"/>
  <c r="E1397" i="3"/>
  <c r="E1396" i="3"/>
  <c r="E1395" i="3"/>
  <c r="E1394" i="3"/>
  <c r="E1393" i="3"/>
  <c r="E1392" i="3"/>
  <c r="E1391" i="3"/>
  <c r="E1390" i="3"/>
  <c r="E1389" i="3"/>
  <c r="E1388" i="3"/>
  <c r="E1387" i="3"/>
  <c r="E1386" i="3"/>
  <c r="E1385" i="3"/>
  <c r="E1384" i="3"/>
  <c r="E1383" i="3"/>
  <c r="E1382" i="3"/>
  <c r="E1381" i="3"/>
  <c r="E1380" i="3"/>
  <c r="E1379" i="3"/>
  <c r="E1378" i="3"/>
  <c r="E1377" i="3"/>
  <c r="E1376" i="3"/>
  <c r="E1375" i="3"/>
  <c r="E1374" i="3"/>
  <c r="E1373" i="3"/>
  <c r="E1372" i="3"/>
  <c r="E1371" i="3"/>
  <c r="E1370" i="3"/>
  <c r="E1369" i="3"/>
  <c r="E1368" i="3"/>
  <c r="E1367" i="3"/>
  <c r="E1366" i="3"/>
  <c r="E1365" i="3"/>
  <c r="E1364" i="3"/>
  <c r="E1363" i="3"/>
  <c r="E1362" i="3"/>
  <c r="E1361" i="3"/>
  <c r="E1360" i="3"/>
  <c r="E1359" i="3"/>
  <c r="E1358" i="3"/>
  <c r="E1357" i="3"/>
  <c r="E1356" i="3"/>
  <c r="E1355" i="3"/>
  <c r="E1354" i="3"/>
  <c r="E1353" i="3"/>
  <c r="E1352" i="3"/>
  <c r="E1351" i="3"/>
  <c r="E1350" i="3"/>
  <c r="E1349" i="3"/>
  <c r="E1348" i="3"/>
  <c r="E1347" i="3"/>
  <c r="E1346" i="3"/>
  <c r="E1345" i="3"/>
  <c r="E1344" i="3"/>
  <c r="E1343" i="3"/>
  <c r="E1342" i="3"/>
  <c r="E1341" i="3"/>
  <c r="E1340" i="3"/>
  <c r="E1339" i="3"/>
  <c r="E1338" i="3"/>
  <c r="E1337" i="3"/>
  <c r="E1336" i="3"/>
  <c r="E1335" i="3"/>
  <c r="E1334" i="3"/>
  <c r="E1333" i="3"/>
  <c r="E1332" i="3"/>
  <c r="E1331" i="3"/>
  <c r="E1330" i="3"/>
  <c r="E1329" i="3"/>
  <c r="E1328" i="3"/>
  <c r="E1327" i="3"/>
  <c r="E1326" i="3"/>
  <c r="E1325" i="3"/>
  <c r="E1324" i="3"/>
  <c r="E1323" i="3"/>
  <c r="E1322" i="3"/>
  <c r="E1321" i="3"/>
  <c r="E1320" i="3"/>
  <c r="E1319" i="3"/>
  <c r="E1318" i="3"/>
  <c r="E1317" i="3"/>
  <c r="E1316" i="3"/>
  <c r="E1315" i="3"/>
  <c r="E1314" i="3"/>
  <c r="E1313" i="3"/>
  <c r="E1312" i="3"/>
  <c r="E1311" i="3"/>
  <c r="E1310" i="3"/>
  <c r="E1309" i="3"/>
  <c r="E1308" i="3"/>
  <c r="E1307" i="3"/>
  <c r="E1306" i="3"/>
  <c r="E1305" i="3"/>
  <c r="E1304" i="3"/>
  <c r="E1303" i="3"/>
  <c r="E1302" i="3"/>
  <c r="E1301" i="3"/>
  <c r="E1300" i="3"/>
  <c r="E1299" i="3"/>
  <c r="E1298" i="3"/>
  <c r="E1297" i="3"/>
  <c r="E1296" i="3"/>
  <c r="E1295" i="3"/>
  <c r="E1294" i="3"/>
  <c r="E1293" i="3"/>
  <c r="E1292" i="3"/>
  <c r="E1291" i="3"/>
  <c r="E1290" i="3"/>
  <c r="E1289" i="3"/>
  <c r="E1288" i="3"/>
  <c r="E1287" i="3"/>
  <c r="E1286" i="3"/>
  <c r="E1285" i="3"/>
  <c r="E1284" i="3"/>
  <c r="E1283" i="3"/>
  <c r="E1282" i="3"/>
  <c r="E1281" i="3"/>
  <c r="E1280" i="3"/>
  <c r="E1279" i="3"/>
  <c r="E1278" i="3"/>
  <c r="E1277" i="3"/>
  <c r="E1276" i="3"/>
  <c r="E1275" i="3"/>
  <c r="E1274" i="3"/>
  <c r="E1273" i="3"/>
  <c r="E1272" i="3"/>
  <c r="E1271" i="3"/>
  <c r="E1270" i="3"/>
  <c r="E1269" i="3"/>
  <c r="E1268" i="3"/>
  <c r="E1267" i="3"/>
  <c r="E1266" i="3"/>
  <c r="E1265" i="3"/>
  <c r="E1264" i="3"/>
  <c r="E1263" i="3"/>
  <c r="E1262" i="3"/>
  <c r="E1261" i="3"/>
  <c r="E1260" i="3"/>
  <c r="E1259" i="3"/>
  <c r="E1258" i="3"/>
  <c r="E1257" i="3"/>
  <c r="E1256" i="3"/>
  <c r="E1255" i="3"/>
  <c r="E1254" i="3"/>
  <c r="E1253" i="3"/>
  <c r="E1252" i="3"/>
  <c r="E1251" i="3"/>
  <c r="E1250" i="3"/>
  <c r="E1249" i="3"/>
  <c r="E1248" i="3"/>
  <c r="E1247" i="3"/>
  <c r="E1246" i="3"/>
  <c r="E1245" i="3"/>
  <c r="E1244" i="3"/>
  <c r="E1243" i="3"/>
  <c r="E1242" i="3"/>
  <c r="E1241" i="3"/>
  <c r="E1240" i="3"/>
  <c r="E1239" i="3"/>
  <c r="E1238" i="3"/>
  <c r="E1237" i="3"/>
  <c r="E1236" i="3"/>
  <c r="E1235" i="3"/>
  <c r="E1234" i="3"/>
  <c r="E1233" i="3"/>
  <c r="E1232" i="3"/>
  <c r="E1231" i="3"/>
  <c r="E1230" i="3"/>
  <c r="E1229" i="3"/>
  <c r="E1228" i="3"/>
  <c r="E1227" i="3"/>
  <c r="E1226" i="3"/>
  <c r="E1225" i="3"/>
  <c r="E1224" i="3"/>
  <c r="E1223" i="3"/>
  <c r="E1222" i="3"/>
  <c r="E1221" i="3"/>
  <c r="E1220" i="3"/>
  <c r="E1219" i="3"/>
  <c r="E1218" i="3"/>
  <c r="E1217" i="3"/>
  <c r="E1216" i="3"/>
  <c r="E1215" i="3"/>
  <c r="E1214" i="3"/>
  <c r="E1213" i="3"/>
  <c r="E1212" i="3"/>
  <c r="E1211" i="3"/>
  <c r="E1210" i="3"/>
  <c r="E1209" i="3"/>
  <c r="E1208" i="3"/>
  <c r="E1207" i="3"/>
  <c r="E1206" i="3"/>
  <c r="E1205" i="3"/>
  <c r="E1204" i="3"/>
  <c r="E1203" i="3"/>
  <c r="E1202" i="3"/>
  <c r="E1201" i="3"/>
  <c r="E1200" i="3"/>
  <c r="E1199" i="3"/>
  <c r="E1198" i="3"/>
  <c r="E1197" i="3"/>
  <c r="E1196" i="3"/>
  <c r="E1195" i="3"/>
  <c r="E1194" i="3"/>
  <c r="E1193" i="3"/>
  <c r="E1192" i="3"/>
  <c r="E1191" i="3"/>
  <c r="E1190" i="3"/>
  <c r="E1189" i="3"/>
  <c r="E1188" i="3"/>
  <c r="E1187" i="3"/>
  <c r="E1186" i="3"/>
  <c r="E1185" i="3"/>
  <c r="E1184" i="3"/>
  <c r="E1183" i="3"/>
  <c r="E1182" i="3"/>
  <c r="E1181" i="3"/>
  <c r="E1180" i="3"/>
  <c r="E1179" i="3"/>
  <c r="E1178" i="3"/>
  <c r="E1177" i="3"/>
  <c r="E1176" i="3"/>
  <c r="E1175" i="3"/>
  <c r="E1174" i="3"/>
  <c r="E1173" i="3"/>
  <c r="E1172" i="3"/>
  <c r="E1171" i="3"/>
  <c r="E1170" i="3"/>
  <c r="E1169" i="3"/>
  <c r="E1168" i="3"/>
  <c r="E1167" i="3"/>
  <c r="E1166" i="3"/>
  <c r="E1165" i="3"/>
  <c r="E1164" i="3"/>
  <c r="E1163" i="3"/>
  <c r="E1162" i="3"/>
  <c r="E1161" i="3"/>
  <c r="E1160" i="3"/>
  <c r="E1159" i="3"/>
  <c r="E1158" i="3"/>
  <c r="E1157" i="3"/>
  <c r="E1156" i="3"/>
  <c r="E1155" i="3"/>
  <c r="E1154" i="3"/>
  <c r="E1153" i="3"/>
  <c r="E1152" i="3"/>
  <c r="E1151" i="3"/>
  <c r="E1150" i="3"/>
  <c r="E1149" i="3"/>
  <c r="E1148" i="3"/>
  <c r="E1147" i="3"/>
  <c r="E1146" i="3"/>
  <c r="E1145" i="3"/>
  <c r="E1144" i="3"/>
  <c r="E1143" i="3"/>
  <c r="E1142" i="3"/>
  <c r="E1141" i="3"/>
  <c r="E1140" i="3"/>
  <c r="E1139" i="3"/>
  <c r="E1138" i="3"/>
  <c r="E1137" i="3"/>
  <c r="E1136" i="3"/>
  <c r="E1135" i="3"/>
  <c r="E1134" i="3"/>
  <c r="E1133" i="3"/>
  <c r="E1132" i="3"/>
  <c r="E1131" i="3"/>
  <c r="E1130" i="3"/>
  <c r="E1129" i="3"/>
  <c r="E1128" i="3"/>
  <c r="E1127" i="3"/>
  <c r="E1126" i="3"/>
  <c r="E1125" i="3"/>
  <c r="E1124" i="3"/>
  <c r="E1123" i="3"/>
  <c r="E1122" i="3"/>
  <c r="E1121" i="3"/>
  <c r="E1120" i="3"/>
  <c r="E1119" i="3"/>
  <c r="E1118" i="3"/>
  <c r="E1117" i="3"/>
  <c r="E1116" i="3"/>
  <c r="E1115" i="3"/>
  <c r="E1114" i="3"/>
  <c r="E1113" i="3"/>
  <c r="E1112" i="3"/>
  <c r="E1111" i="3"/>
  <c r="E1110" i="3"/>
  <c r="E1109" i="3"/>
  <c r="E1108" i="3"/>
  <c r="E1107" i="3"/>
  <c r="E1106" i="3"/>
  <c r="E1105" i="3"/>
  <c r="E1104" i="3"/>
  <c r="E1103" i="3"/>
  <c r="E1102" i="3"/>
  <c r="E1101" i="3"/>
  <c r="E1100" i="3"/>
  <c r="E1099" i="3"/>
  <c r="E1098" i="3"/>
  <c r="E1097" i="3"/>
  <c r="E1096" i="3"/>
  <c r="E1095" i="3"/>
  <c r="E1094" i="3"/>
  <c r="E1093" i="3"/>
  <c r="E1092" i="3"/>
  <c r="E1091" i="3"/>
  <c r="E1090" i="3"/>
  <c r="E1089" i="3"/>
  <c r="E1088" i="3"/>
  <c r="E1087" i="3"/>
  <c r="E1086" i="3"/>
  <c r="E1085" i="3"/>
  <c r="E1084" i="3"/>
  <c r="E1083" i="3"/>
  <c r="E1082" i="3"/>
  <c r="E1081" i="3"/>
  <c r="E1080" i="3"/>
  <c r="E1079" i="3"/>
  <c r="E1078" i="3"/>
  <c r="E1077" i="3"/>
  <c r="E1076" i="3"/>
  <c r="E1075" i="3"/>
  <c r="E1074" i="3"/>
  <c r="E1073" i="3"/>
  <c r="E1072" i="3"/>
  <c r="E1071" i="3"/>
  <c r="E1070" i="3"/>
  <c r="E1069" i="3"/>
  <c r="E1068" i="3"/>
  <c r="E1067" i="3"/>
  <c r="E1066" i="3"/>
  <c r="E1065" i="3"/>
  <c r="E1064" i="3"/>
  <c r="E1063" i="3"/>
  <c r="E1062" i="3"/>
  <c r="E1061" i="3"/>
  <c r="E1060" i="3"/>
  <c r="E1059" i="3"/>
  <c r="E1058" i="3"/>
  <c r="E1057" i="3"/>
  <c r="E1056" i="3"/>
  <c r="E1055" i="3"/>
  <c r="E1054" i="3"/>
  <c r="E1053" i="3"/>
  <c r="E1052" i="3"/>
  <c r="E1051" i="3"/>
  <c r="E1050" i="3"/>
  <c r="E1049" i="3"/>
  <c r="E1048" i="3"/>
  <c r="E1047" i="3"/>
  <c r="E1046" i="3"/>
  <c r="E1045" i="3"/>
  <c r="E1044" i="3"/>
  <c r="E1043" i="3"/>
  <c r="E1042" i="3"/>
  <c r="E1041" i="3"/>
  <c r="E1040" i="3"/>
  <c r="E1039" i="3"/>
  <c r="E1038" i="3"/>
  <c r="E1037" i="3"/>
  <c r="E1036" i="3"/>
  <c r="E1035" i="3"/>
  <c r="E1034" i="3"/>
  <c r="E1033" i="3"/>
  <c r="E1032" i="3"/>
  <c r="E1031" i="3"/>
  <c r="E1030" i="3"/>
  <c r="E1029" i="3"/>
  <c r="E1028" i="3"/>
  <c r="E1027" i="3"/>
  <c r="E1026" i="3"/>
  <c r="E1025" i="3"/>
  <c r="E1024" i="3"/>
  <c r="E1023" i="3"/>
  <c r="E1022" i="3"/>
  <c r="E1021" i="3"/>
  <c r="E1020" i="3"/>
  <c r="E1019" i="3"/>
  <c r="E1018" i="3"/>
  <c r="E1017" i="3"/>
  <c r="E1016" i="3"/>
  <c r="E1015" i="3"/>
  <c r="E1014" i="3"/>
  <c r="E1013" i="3"/>
  <c r="E1012" i="3"/>
  <c r="E1011" i="3"/>
  <c r="E1010" i="3"/>
  <c r="E1009" i="3"/>
  <c r="E1008" i="3"/>
  <c r="E1007" i="3"/>
  <c r="E1006" i="3"/>
  <c r="E1005" i="3"/>
  <c r="E1004" i="3"/>
  <c r="E1003" i="3"/>
  <c r="E1002" i="3"/>
  <c r="E1001" i="3"/>
  <c r="E1000" i="3"/>
  <c r="E999" i="3"/>
  <c r="E998" i="3"/>
  <c r="E997" i="3"/>
  <c r="E996" i="3"/>
  <c r="E995" i="3"/>
  <c r="E994" i="3"/>
  <c r="E993" i="3"/>
  <c r="E992" i="3"/>
  <c r="E991" i="3"/>
  <c r="E990" i="3"/>
  <c r="E989" i="3"/>
  <c r="E988" i="3"/>
  <c r="E987" i="3"/>
  <c r="E986" i="3"/>
  <c r="E985" i="3"/>
  <c r="E984" i="3"/>
  <c r="E983" i="3"/>
  <c r="E982" i="3"/>
  <c r="E981" i="3"/>
  <c r="E980" i="3"/>
  <c r="E979" i="3"/>
  <c r="E978" i="3"/>
  <c r="E977" i="3"/>
  <c r="E976" i="3"/>
  <c r="E975" i="3"/>
  <c r="E974" i="3"/>
  <c r="E973" i="3"/>
  <c r="E972" i="3"/>
  <c r="E971" i="3"/>
  <c r="E970" i="3"/>
  <c r="E969" i="3"/>
  <c r="E968" i="3"/>
  <c r="E967" i="3"/>
  <c r="E966" i="3"/>
  <c r="E965" i="3"/>
  <c r="E964" i="3"/>
  <c r="E963" i="3"/>
  <c r="E962" i="3"/>
  <c r="E961" i="3"/>
  <c r="E960" i="3"/>
  <c r="E959" i="3"/>
  <c r="E958" i="3"/>
  <c r="E957" i="3"/>
  <c r="E956" i="3"/>
  <c r="E955" i="3"/>
  <c r="E954" i="3"/>
  <c r="E953" i="3"/>
  <c r="E952" i="3"/>
  <c r="G1785" i="3" l="1"/>
  <c r="I1785" i="3" s="1"/>
  <c r="D1785" i="3"/>
  <c r="C1786" i="3"/>
  <c r="C1823" i="3"/>
  <c r="G1822" i="3"/>
  <c r="I1822" i="3" s="1"/>
  <c r="D1822" i="3"/>
  <c r="D1810" i="3"/>
  <c r="C1811" i="3"/>
  <c r="G1810" i="3"/>
  <c r="I1810" i="3" s="1"/>
  <c r="C1799" i="3"/>
  <c r="G1798" i="3"/>
  <c r="I1798" i="3" s="1"/>
  <c r="D1798" i="3"/>
  <c r="C1772" i="1"/>
  <c r="D1771" i="1"/>
  <c r="H1770" i="3"/>
  <c r="C522" i="4"/>
  <c r="C505" i="4" s="1"/>
  <c r="G1769" i="3"/>
  <c r="F1769" i="3"/>
  <c r="K1770" i="3" s="1"/>
  <c r="G1768" i="3"/>
  <c r="F1768" i="3"/>
  <c r="H1769" i="3"/>
  <c r="F1767" i="3"/>
  <c r="G1766" i="3"/>
  <c r="I1766" i="3" s="1"/>
  <c r="F1766" i="3"/>
  <c r="G1765" i="3"/>
  <c r="F1765" i="3"/>
  <c r="F1764" i="3"/>
  <c r="D1769" i="3"/>
  <c r="D1768" i="3"/>
  <c r="G1767" i="1"/>
  <c r="G1766" i="1"/>
  <c r="G1765" i="1"/>
  <c r="G1764" i="1"/>
  <c r="G1768" i="1"/>
  <c r="D1768" i="1"/>
  <c r="D1767" i="1"/>
  <c r="B516" i="4"/>
  <c r="B515" i="4" s="1"/>
  <c r="B466" i="4"/>
  <c r="B467" i="4" s="1"/>
  <c r="B468" i="4" s="1"/>
  <c r="B469" i="4" s="1"/>
  <c r="B470" i="4" s="1"/>
  <c r="B471" i="4" s="1"/>
  <c r="B472" i="4" s="1"/>
  <c r="B473" i="4" s="1"/>
  <c r="B474" i="4" s="1"/>
  <c r="B475" i="4" s="1"/>
  <c r="B476" i="4" s="1"/>
  <c r="F418" i="4"/>
  <c r="B443" i="4"/>
  <c r="B444" i="4" s="1"/>
  <c r="B445" i="4" s="1"/>
  <c r="B446" i="4" s="1"/>
  <c r="B447" i="4" s="1"/>
  <c r="B448" i="4" s="1"/>
  <c r="B449" i="4" s="1"/>
  <c r="B450" i="4" s="1"/>
  <c r="B451" i="4" s="1"/>
  <c r="B452" i="4" s="1"/>
  <c r="B453" i="4" s="1"/>
  <c r="B454" i="4" s="1"/>
  <c r="B455" i="4" s="1"/>
  <c r="B456" i="4" s="1"/>
  <c r="B457" i="4" s="1"/>
  <c r="B458" i="4" s="1"/>
  <c r="B459" i="4" s="1"/>
  <c r="B460" i="4" s="1"/>
  <c r="B461" i="4" s="1"/>
  <c r="B419" i="4"/>
  <c r="F419" i="4" s="1"/>
  <c r="AQ4" i="2"/>
  <c r="L404" i="4" s="1"/>
  <c r="AH4" i="2"/>
  <c r="C404" i="4" s="1"/>
  <c r="AI1" i="2"/>
  <c r="C393" i="4"/>
  <c r="H371" i="4"/>
  <c r="H372" i="4" s="1"/>
  <c r="H373" i="4" s="1"/>
  <c r="H374" i="4" s="1"/>
  <c r="H375" i="4" s="1"/>
  <c r="H376" i="4" s="1"/>
  <c r="H377" i="4" s="1"/>
  <c r="H378" i="4" s="1"/>
  <c r="H379" i="4" s="1"/>
  <c r="H380" i="4" s="1"/>
  <c r="H381" i="4" s="1"/>
  <c r="H382" i="4" s="1"/>
  <c r="H383" i="4" s="1"/>
  <c r="AI2" i="2" l="1"/>
  <c r="AJ1" i="2" s="1"/>
  <c r="G1767" i="3"/>
  <c r="D1823" i="3"/>
  <c r="C1824" i="3"/>
  <c r="G1823" i="3"/>
  <c r="I1823" i="3" s="1"/>
  <c r="C1787" i="3"/>
  <c r="G1786" i="3"/>
  <c r="I1786" i="3" s="1"/>
  <c r="D1786" i="3"/>
  <c r="G1799" i="3"/>
  <c r="I1799" i="3" s="1"/>
  <c r="D1799" i="3"/>
  <c r="C1800" i="3"/>
  <c r="G1811" i="3"/>
  <c r="I1811" i="3" s="1"/>
  <c r="D1811" i="3"/>
  <c r="C1812" i="3"/>
  <c r="G1770" i="3"/>
  <c r="I1770" i="3" s="1"/>
  <c r="C1773" i="1"/>
  <c r="D1772" i="1"/>
  <c r="AJ1770" i="3"/>
  <c r="AH1770" i="3"/>
  <c r="AJ1771" i="3"/>
  <c r="AJ1772" i="3" s="1"/>
  <c r="AJ1773" i="3" s="1"/>
  <c r="AJ1774" i="3" s="1"/>
  <c r="AJ1775" i="3" s="1"/>
  <c r="AJ1776" i="3" s="1"/>
  <c r="AH1771" i="3"/>
  <c r="AH1772" i="3" s="1"/>
  <c r="AH1773" i="3" s="1"/>
  <c r="AH1774" i="3" s="1"/>
  <c r="AH1775" i="3" s="1"/>
  <c r="AH1776" i="3" s="1"/>
  <c r="I1768" i="3"/>
  <c r="H1767" i="3"/>
  <c r="AK1767" i="3" s="1"/>
  <c r="I1769" i="3"/>
  <c r="K1767" i="3"/>
  <c r="K1769" i="3"/>
  <c r="K1768" i="3"/>
  <c r="H1765" i="3"/>
  <c r="AJ1769" i="3"/>
  <c r="K1766" i="3"/>
  <c r="K1765" i="3"/>
  <c r="I1765" i="3"/>
  <c r="H1766" i="3"/>
  <c r="I1767" i="3"/>
  <c r="AH1769" i="3"/>
  <c r="H1768" i="3"/>
  <c r="AK1769" i="3" s="1"/>
  <c r="AK1770" i="3" s="1"/>
  <c r="B514" i="4"/>
  <c r="B420" i="4"/>
  <c r="B421" i="4" s="1"/>
  <c r="B422" i="4" s="1"/>
  <c r="E253" i="4"/>
  <c r="AJ2" i="2" l="1"/>
  <c r="AK1" i="2" s="1"/>
  <c r="AJ4" i="2"/>
  <c r="E404" i="4" s="1"/>
  <c r="AI4" i="2"/>
  <c r="D404" i="4" s="1"/>
  <c r="G1812" i="3"/>
  <c r="I1812" i="3" s="1"/>
  <c r="D1812" i="3"/>
  <c r="C1813" i="3"/>
  <c r="C1788" i="3"/>
  <c r="D1787" i="3"/>
  <c r="G1787" i="3"/>
  <c r="I1787" i="3" s="1"/>
  <c r="D1800" i="3"/>
  <c r="G1800" i="3"/>
  <c r="I1800" i="3" s="1"/>
  <c r="C1801" i="3"/>
  <c r="G1824" i="3"/>
  <c r="I1824" i="3" s="1"/>
  <c r="C1825" i="3"/>
  <c r="D1824" i="3"/>
  <c r="C1774" i="1"/>
  <c r="D1773" i="1"/>
  <c r="AI1767" i="3"/>
  <c r="AI1769" i="3"/>
  <c r="AI1770" i="3" s="1"/>
  <c r="AI1766" i="3"/>
  <c r="AK1766" i="3"/>
  <c r="AK1768" i="3"/>
  <c r="AI1768" i="3"/>
  <c r="AK1765" i="3"/>
  <c r="AI1765" i="3"/>
  <c r="B513" i="4"/>
  <c r="F420" i="4"/>
  <c r="F421" i="4"/>
  <c r="B423" i="4"/>
  <c r="F422" i="4"/>
  <c r="E254" i="4"/>
  <c r="E256" i="4" s="1"/>
  <c r="E257" i="4" s="1"/>
  <c r="C6" i="6"/>
  <c r="G1763" i="3"/>
  <c r="G1762" i="3"/>
  <c r="G1760" i="3"/>
  <c r="G1759" i="3"/>
  <c r="G1757" i="3"/>
  <c r="G1756" i="3"/>
  <c r="G1754" i="3"/>
  <c r="G1753" i="3"/>
  <c r="G1751" i="3"/>
  <c r="G1750" i="3"/>
  <c r="G1748" i="3"/>
  <c r="G1747" i="3"/>
  <c r="G1745" i="3"/>
  <c r="G1744" i="3"/>
  <c r="G1742" i="3"/>
  <c r="G1741" i="3"/>
  <c r="G1739" i="3"/>
  <c r="G1738" i="3"/>
  <c r="G1736" i="3"/>
  <c r="G1735" i="3"/>
  <c r="G1733" i="3"/>
  <c r="G1732" i="3"/>
  <c r="G1730" i="3"/>
  <c r="G1729" i="3"/>
  <c r="G1727" i="3"/>
  <c r="G1726" i="3"/>
  <c r="G1724" i="3"/>
  <c r="G1723" i="3"/>
  <c r="G1721" i="3"/>
  <c r="G1720" i="3"/>
  <c r="G1718" i="3"/>
  <c r="G1717" i="3"/>
  <c r="G1715" i="3"/>
  <c r="G1714" i="3"/>
  <c r="G1712" i="3"/>
  <c r="G1711" i="3"/>
  <c r="G1709" i="3"/>
  <c r="G1708" i="3"/>
  <c r="G1706" i="3"/>
  <c r="G1705" i="3"/>
  <c r="G1703" i="3"/>
  <c r="G1702" i="3"/>
  <c r="G1700" i="3"/>
  <c r="G1699" i="3"/>
  <c r="G1697" i="3"/>
  <c r="G1696" i="3"/>
  <c r="G1694" i="3"/>
  <c r="G1693" i="3"/>
  <c r="G1691" i="3"/>
  <c r="G1690" i="3"/>
  <c r="G1688" i="3"/>
  <c r="G1687" i="3"/>
  <c r="G1685" i="3"/>
  <c r="G1684" i="3"/>
  <c r="G1682" i="3"/>
  <c r="G1681" i="3"/>
  <c r="G1679" i="3"/>
  <c r="G1678" i="3"/>
  <c r="G1676" i="3"/>
  <c r="G1675" i="3"/>
  <c r="G1673" i="3"/>
  <c r="G1672" i="3"/>
  <c r="G1670" i="3"/>
  <c r="G1669" i="3"/>
  <c r="G1667" i="3"/>
  <c r="G1666" i="3"/>
  <c r="G1664" i="3"/>
  <c r="G1663" i="3"/>
  <c r="G1661" i="3"/>
  <c r="G1660" i="3"/>
  <c r="G1658" i="3"/>
  <c r="G1657" i="3"/>
  <c r="G1655" i="3"/>
  <c r="G1654" i="3"/>
  <c r="G1652" i="3"/>
  <c r="G1651" i="3"/>
  <c r="G1649" i="3"/>
  <c r="G1648" i="3"/>
  <c r="G1646" i="3"/>
  <c r="G1645" i="3"/>
  <c r="G1643" i="3"/>
  <c r="G1642" i="3"/>
  <c r="G1640" i="3"/>
  <c r="G1639" i="3"/>
  <c r="G1637" i="3"/>
  <c r="G1636" i="3"/>
  <c r="G1634" i="3"/>
  <c r="G1633" i="3"/>
  <c r="G1631" i="3"/>
  <c r="G1630" i="3"/>
  <c r="G1628" i="3"/>
  <c r="G1627" i="3"/>
  <c r="G1625" i="3"/>
  <c r="G1624" i="3"/>
  <c r="G1622" i="3"/>
  <c r="G1621" i="3"/>
  <c r="G1619" i="3"/>
  <c r="G1618" i="3"/>
  <c r="G1616" i="3"/>
  <c r="G1615" i="3"/>
  <c r="G1613" i="3"/>
  <c r="G1612" i="3"/>
  <c r="G1610" i="3"/>
  <c r="G1609" i="3"/>
  <c r="G1607" i="3"/>
  <c r="G1606" i="3"/>
  <c r="G1604" i="3"/>
  <c r="G1603" i="3"/>
  <c r="G1601" i="3"/>
  <c r="G1600" i="3"/>
  <c r="G1598" i="3"/>
  <c r="G1597" i="3"/>
  <c r="G1595" i="3"/>
  <c r="G1594" i="3"/>
  <c r="G1592" i="3"/>
  <c r="G1591" i="3"/>
  <c r="G1589" i="3"/>
  <c r="G1588" i="3"/>
  <c r="G1586" i="3"/>
  <c r="G1585" i="3"/>
  <c r="G1583" i="3"/>
  <c r="G1582" i="3"/>
  <c r="G1580" i="3"/>
  <c r="G1579" i="3"/>
  <c r="G1577" i="3"/>
  <c r="G1576" i="3"/>
  <c r="G1574" i="3"/>
  <c r="G1573" i="3"/>
  <c r="G1571" i="3"/>
  <c r="G1570" i="3"/>
  <c r="G1568" i="3"/>
  <c r="G1567" i="3"/>
  <c r="G1565" i="3"/>
  <c r="G1564" i="3"/>
  <c r="G1562" i="3"/>
  <c r="G1561" i="3"/>
  <c r="G1559" i="3"/>
  <c r="G1558" i="3"/>
  <c r="G1556" i="3"/>
  <c r="G1555" i="3"/>
  <c r="G1553" i="3"/>
  <c r="G1552" i="3"/>
  <c r="G1550" i="3"/>
  <c r="G1549" i="3"/>
  <c r="G1547" i="3"/>
  <c r="G1546" i="3"/>
  <c r="G1544" i="3"/>
  <c r="G1543" i="3"/>
  <c r="G1541" i="3"/>
  <c r="G1540" i="3"/>
  <c r="G1538" i="3"/>
  <c r="G1537" i="3"/>
  <c r="G1535" i="3"/>
  <c r="G1534" i="3"/>
  <c r="G1532" i="3"/>
  <c r="G1531" i="3"/>
  <c r="G1529" i="3"/>
  <c r="G1528" i="3"/>
  <c r="G1526" i="3"/>
  <c r="G1525" i="3"/>
  <c r="G1523" i="3"/>
  <c r="G1522" i="3"/>
  <c r="G1520" i="3"/>
  <c r="G1519" i="3"/>
  <c r="G1517" i="3"/>
  <c r="G1516" i="3"/>
  <c r="G1514" i="3"/>
  <c r="G1513" i="3"/>
  <c r="G1511" i="3"/>
  <c r="G1510" i="3"/>
  <c r="G1508" i="3"/>
  <c r="G1507" i="3"/>
  <c r="G1505" i="3"/>
  <c r="G1504" i="3"/>
  <c r="G1502" i="3"/>
  <c r="G1501" i="3"/>
  <c r="G1499" i="3"/>
  <c r="G1498" i="3"/>
  <c r="G1496" i="3"/>
  <c r="G1495" i="3"/>
  <c r="G1493" i="3"/>
  <c r="G1492" i="3"/>
  <c r="G1490" i="3"/>
  <c r="G1489" i="3"/>
  <c r="G1487" i="3"/>
  <c r="G1486" i="3"/>
  <c r="G1484" i="3"/>
  <c r="G1483" i="3"/>
  <c r="G1481" i="3"/>
  <c r="G1480" i="3"/>
  <c r="G1478" i="3"/>
  <c r="G1477" i="3"/>
  <c r="G1475" i="3"/>
  <c r="G1474" i="3"/>
  <c r="G1472" i="3"/>
  <c r="G1471" i="3"/>
  <c r="G1469" i="3"/>
  <c r="G1468" i="3"/>
  <c r="G1466" i="3"/>
  <c r="G1465" i="3"/>
  <c r="G1463" i="3"/>
  <c r="G1462" i="3"/>
  <c r="G1460" i="3"/>
  <c r="G1459" i="3"/>
  <c r="G1457" i="3"/>
  <c r="G1456" i="3"/>
  <c r="G1454" i="3"/>
  <c r="G1453" i="3"/>
  <c r="G1451" i="3"/>
  <c r="G1450" i="3"/>
  <c r="G1448" i="3"/>
  <c r="G1447" i="3"/>
  <c r="G1445" i="3"/>
  <c r="G1444" i="3"/>
  <c r="G1442" i="3"/>
  <c r="G1441" i="3"/>
  <c r="G1439" i="3"/>
  <c r="G1438" i="3"/>
  <c r="G1436" i="3"/>
  <c r="G1435" i="3"/>
  <c r="G1433" i="3"/>
  <c r="G1432" i="3"/>
  <c r="G1430" i="3"/>
  <c r="G1429" i="3"/>
  <c r="G1427" i="3"/>
  <c r="G1426" i="3"/>
  <c r="G1424" i="3"/>
  <c r="G1423" i="3"/>
  <c r="G1421" i="3"/>
  <c r="G1420" i="3"/>
  <c r="G1418" i="3"/>
  <c r="G1417" i="3"/>
  <c r="G1415" i="3"/>
  <c r="G1414" i="3"/>
  <c r="G1412" i="3"/>
  <c r="G1411" i="3"/>
  <c r="G1409" i="3"/>
  <c r="G1408" i="3"/>
  <c r="G1406" i="3"/>
  <c r="G1405" i="3"/>
  <c r="G1403" i="3"/>
  <c r="G1402" i="3"/>
  <c r="G1400" i="3"/>
  <c r="G1399" i="3"/>
  <c r="G1397" i="3"/>
  <c r="G1396" i="3"/>
  <c r="G1394" i="3"/>
  <c r="I1394" i="3" s="1"/>
  <c r="G1393" i="3"/>
  <c r="G1391" i="3"/>
  <c r="G1390" i="3"/>
  <c r="G1388" i="3"/>
  <c r="G1387" i="3"/>
  <c r="G1385" i="3"/>
  <c r="G1384" i="3"/>
  <c r="G1382" i="3"/>
  <c r="G1381" i="3"/>
  <c r="G1379" i="3"/>
  <c r="G1378" i="3"/>
  <c r="G1376" i="3"/>
  <c r="G1375" i="3"/>
  <c r="G1373" i="3"/>
  <c r="G1372" i="3"/>
  <c r="G1370" i="3"/>
  <c r="G1369" i="3"/>
  <c r="G1367" i="3"/>
  <c r="G1366" i="3"/>
  <c r="G1364" i="3"/>
  <c r="G1363" i="3"/>
  <c r="G1361" i="3"/>
  <c r="G1360" i="3"/>
  <c r="G1358" i="3"/>
  <c r="G1357" i="3"/>
  <c r="G1355" i="3"/>
  <c r="G1354" i="3"/>
  <c r="G1352" i="3"/>
  <c r="G1351" i="3"/>
  <c r="G1349" i="3"/>
  <c r="G1348" i="3"/>
  <c r="I1348" i="3" s="1"/>
  <c r="G1346" i="3"/>
  <c r="G1345" i="3"/>
  <c r="G1343" i="3"/>
  <c r="G1342" i="3"/>
  <c r="G1340" i="3"/>
  <c r="G1339" i="3"/>
  <c r="G1337" i="3"/>
  <c r="G1336" i="3"/>
  <c r="G1334" i="3"/>
  <c r="G1333" i="3"/>
  <c r="G1331" i="3"/>
  <c r="G1330" i="3"/>
  <c r="G1328" i="3"/>
  <c r="G1327" i="3"/>
  <c r="G1325" i="3"/>
  <c r="G1324" i="3"/>
  <c r="G1322" i="3"/>
  <c r="G1321" i="3"/>
  <c r="G1319" i="3"/>
  <c r="G1318" i="3"/>
  <c r="G1316" i="3"/>
  <c r="G1315" i="3"/>
  <c r="G1313" i="3"/>
  <c r="G1312" i="3"/>
  <c r="G1310" i="3"/>
  <c r="G1309" i="3"/>
  <c r="G1307" i="3"/>
  <c r="G1306" i="3"/>
  <c r="G1304" i="3"/>
  <c r="G1303" i="3"/>
  <c r="G1301" i="3"/>
  <c r="G1300" i="3"/>
  <c r="G1298" i="3"/>
  <c r="G1297" i="3"/>
  <c r="G1295" i="3"/>
  <c r="G1294" i="3"/>
  <c r="G1292" i="3"/>
  <c r="G1291" i="3"/>
  <c r="G1289" i="3"/>
  <c r="G1288" i="3"/>
  <c r="G1286" i="3"/>
  <c r="G1285" i="3"/>
  <c r="G1283" i="3"/>
  <c r="G1282" i="3"/>
  <c r="G1280" i="3"/>
  <c r="G1279" i="3"/>
  <c r="G1277" i="3"/>
  <c r="G1276" i="3"/>
  <c r="G1274" i="3"/>
  <c r="G1273" i="3"/>
  <c r="G1271" i="3"/>
  <c r="G1270" i="3"/>
  <c r="G1268" i="3"/>
  <c r="G1267" i="3"/>
  <c r="G1265" i="3"/>
  <c r="G1264" i="3"/>
  <c r="G1262" i="3"/>
  <c r="G1261" i="3"/>
  <c r="G1259" i="3"/>
  <c r="G1258" i="3"/>
  <c r="G1256" i="3"/>
  <c r="G1255" i="3"/>
  <c r="G1253" i="3"/>
  <c r="G1252" i="3"/>
  <c r="G1250" i="3"/>
  <c r="G1249" i="3"/>
  <c r="G1247" i="3"/>
  <c r="G1246" i="3"/>
  <c r="G1244" i="3"/>
  <c r="G1243" i="3"/>
  <c r="G1241" i="3"/>
  <c r="G1240" i="3"/>
  <c r="G1238" i="3"/>
  <c r="G1237" i="3"/>
  <c r="G1235" i="3"/>
  <c r="G1234" i="3"/>
  <c r="G1232" i="3"/>
  <c r="G1231" i="3"/>
  <c r="G1229" i="3"/>
  <c r="G1228" i="3"/>
  <c r="G1226" i="3"/>
  <c r="G1225" i="3"/>
  <c r="G1223" i="3"/>
  <c r="G1222" i="3"/>
  <c r="G1220" i="3"/>
  <c r="G1219" i="3"/>
  <c r="G1217" i="3"/>
  <c r="G1216" i="3"/>
  <c r="G1214" i="3"/>
  <c r="G1213" i="3"/>
  <c r="G1211" i="3"/>
  <c r="G1210" i="3"/>
  <c r="G1208" i="3"/>
  <c r="G1207" i="3"/>
  <c r="G1205" i="3"/>
  <c r="G1204" i="3"/>
  <c r="G1202" i="3"/>
  <c r="G1201" i="3"/>
  <c r="G1199" i="3"/>
  <c r="G1198" i="3"/>
  <c r="G1196" i="3"/>
  <c r="G1195" i="3"/>
  <c r="G1193" i="3"/>
  <c r="G1192" i="3"/>
  <c r="G1190" i="3"/>
  <c r="G1189" i="3"/>
  <c r="G1187" i="3"/>
  <c r="G1186" i="3"/>
  <c r="G1184" i="3"/>
  <c r="G1183" i="3"/>
  <c r="G1181" i="3"/>
  <c r="G1180" i="3"/>
  <c r="G1178" i="3"/>
  <c r="G1177" i="3"/>
  <c r="G1175" i="3"/>
  <c r="G1174" i="3"/>
  <c r="G1172" i="3"/>
  <c r="G1171" i="3"/>
  <c r="G1169" i="3"/>
  <c r="G1168" i="3"/>
  <c r="G1166" i="3"/>
  <c r="G1165" i="3"/>
  <c r="G1163" i="3"/>
  <c r="G1162" i="3"/>
  <c r="G1160" i="3"/>
  <c r="G1159" i="3"/>
  <c r="G1157" i="3"/>
  <c r="G1156" i="3"/>
  <c r="G1154" i="3"/>
  <c r="G1153" i="3"/>
  <c r="G1151" i="3"/>
  <c r="G1150" i="3"/>
  <c r="G1148" i="3"/>
  <c r="G1147" i="3"/>
  <c r="G1145" i="3"/>
  <c r="G1144" i="3"/>
  <c r="G1142" i="3"/>
  <c r="G1141" i="3"/>
  <c r="G1139" i="3"/>
  <c r="G1138" i="3"/>
  <c r="G1136" i="3"/>
  <c r="G1135" i="3"/>
  <c r="G1133" i="3"/>
  <c r="G1132" i="3"/>
  <c r="G1130" i="3"/>
  <c r="G1129" i="3"/>
  <c r="G1127" i="3"/>
  <c r="G1126" i="3"/>
  <c r="G1124" i="3"/>
  <c r="G1123" i="3"/>
  <c r="G1121" i="3"/>
  <c r="G1120" i="3"/>
  <c r="G1118" i="3"/>
  <c r="G1117" i="3"/>
  <c r="G1115" i="3"/>
  <c r="G1114" i="3"/>
  <c r="G1112" i="3"/>
  <c r="G1111" i="3"/>
  <c r="G1109" i="3"/>
  <c r="G1108" i="3"/>
  <c r="G1106" i="3"/>
  <c r="G1105" i="3"/>
  <c r="G1103" i="3"/>
  <c r="G1102" i="3"/>
  <c r="G1100" i="3"/>
  <c r="G1099" i="3"/>
  <c r="G1097" i="3"/>
  <c r="G1096" i="3"/>
  <c r="G1094" i="3"/>
  <c r="G1093" i="3"/>
  <c r="G1091" i="3"/>
  <c r="G1090" i="3"/>
  <c r="G1088" i="3"/>
  <c r="G1087" i="3"/>
  <c r="G1085" i="3"/>
  <c r="G1084" i="3"/>
  <c r="G1082" i="3"/>
  <c r="G1081" i="3"/>
  <c r="G1079" i="3"/>
  <c r="G1078" i="3"/>
  <c r="G1076" i="3"/>
  <c r="G1075" i="3"/>
  <c r="G1073" i="3"/>
  <c r="G1072" i="3"/>
  <c r="G1070" i="3"/>
  <c r="G1069" i="3"/>
  <c r="G1067" i="3"/>
  <c r="G1066" i="3"/>
  <c r="G1064" i="3"/>
  <c r="G1063" i="3"/>
  <c r="I1063" i="3" s="1"/>
  <c r="G1061" i="3"/>
  <c r="G1060" i="3"/>
  <c r="G1058" i="3"/>
  <c r="G1057" i="3"/>
  <c r="G1055" i="3"/>
  <c r="G1054" i="3"/>
  <c r="G1052" i="3"/>
  <c r="G1051" i="3"/>
  <c r="G1049" i="3"/>
  <c r="G1048" i="3"/>
  <c r="G1046" i="3"/>
  <c r="G1045" i="3"/>
  <c r="G1043" i="3"/>
  <c r="G1042" i="3"/>
  <c r="G1040" i="3"/>
  <c r="G1039" i="3"/>
  <c r="G1037" i="3"/>
  <c r="G1036" i="3"/>
  <c r="G1034" i="3"/>
  <c r="G1033" i="3"/>
  <c r="G1031" i="3"/>
  <c r="G1030" i="3"/>
  <c r="G1028" i="3"/>
  <c r="G1027" i="3"/>
  <c r="G1025" i="3"/>
  <c r="G1024" i="3"/>
  <c r="G1022" i="3"/>
  <c r="G1021" i="3"/>
  <c r="G1019" i="3"/>
  <c r="G1018" i="3"/>
  <c r="G1016" i="3"/>
  <c r="G1015" i="3"/>
  <c r="G1013" i="3"/>
  <c r="G1012" i="3"/>
  <c r="G1010" i="3"/>
  <c r="G1009" i="3"/>
  <c r="G1007" i="3"/>
  <c r="G1006" i="3"/>
  <c r="G1004" i="3"/>
  <c r="G1003" i="3"/>
  <c r="G1001" i="3"/>
  <c r="G1000" i="3"/>
  <c r="G998" i="3"/>
  <c r="G997" i="3"/>
  <c r="G995" i="3"/>
  <c r="G994" i="3"/>
  <c r="G992" i="3"/>
  <c r="G991" i="3"/>
  <c r="G989" i="3"/>
  <c r="G988" i="3"/>
  <c r="G986" i="3"/>
  <c r="G985" i="3"/>
  <c r="G983" i="3"/>
  <c r="G982" i="3"/>
  <c r="G980" i="3"/>
  <c r="G979" i="3"/>
  <c r="G977" i="3"/>
  <c r="G976" i="3"/>
  <c r="G974" i="3"/>
  <c r="G973" i="3"/>
  <c r="G971" i="3"/>
  <c r="G970" i="3"/>
  <c r="G968" i="3"/>
  <c r="G967" i="3"/>
  <c r="G965" i="3"/>
  <c r="G964" i="3"/>
  <c r="G962" i="3"/>
  <c r="G961" i="3"/>
  <c r="G959" i="3"/>
  <c r="G958" i="3"/>
  <c r="G956" i="3"/>
  <c r="G955" i="3"/>
  <c r="G953" i="3"/>
  <c r="G952" i="3"/>
  <c r="G950" i="3"/>
  <c r="G949" i="3"/>
  <c r="G947" i="3"/>
  <c r="G946" i="3"/>
  <c r="G944" i="3"/>
  <c r="G943" i="3"/>
  <c r="G941" i="3"/>
  <c r="G940" i="3"/>
  <c r="G938" i="3"/>
  <c r="G937" i="3"/>
  <c r="G935" i="3"/>
  <c r="G934" i="3"/>
  <c r="G932" i="3"/>
  <c r="G931" i="3"/>
  <c r="G929" i="3"/>
  <c r="G928" i="3"/>
  <c r="G926" i="3"/>
  <c r="G925" i="3"/>
  <c r="G923" i="3"/>
  <c r="G922" i="3"/>
  <c r="G920" i="3"/>
  <c r="G919" i="3"/>
  <c r="G917" i="3"/>
  <c r="G916" i="3"/>
  <c r="G914" i="3"/>
  <c r="G913" i="3"/>
  <c r="G911" i="3"/>
  <c r="G910" i="3"/>
  <c r="G908" i="3"/>
  <c r="G907" i="3"/>
  <c r="G905" i="3"/>
  <c r="G904" i="3"/>
  <c r="G902" i="3"/>
  <c r="G901" i="3"/>
  <c r="G899" i="3"/>
  <c r="G898" i="3"/>
  <c r="G896" i="3"/>
  <c r="G895" i="3"/>
  <c r="G893" i="3"/>
  <c r="G892" i="3"/>
  <c r="G890" i="3"/>
  <c r="G889" i="3"/>
  <c r="G887" i="3"/>
  <c r="G886" i="3"/>
  <c r="G884" i="3"/>
  <c r="G883" i="3"/>
  <c r="G881" i="3"/>
  <c r="G880" i="3"/>
  <c r="G878" i="3"/>
  <c r="G877" i="3"/>
  <c r="G875" i="3"/>
  <c r="G874" i="3"/>
  <c r="G872" i="3"/>
  <c r="G871" i="3"/>
  <c r="G869" i="3"/>
  <c r="G868" i="3"/>
  <c r="G866" i="3"/>
  <c r="G865" i="3"/>
  <c r="G863" i="3"/>
  <c r="G862" i="3"/>
  <c r="G860" i="3"/>
  <c r="G859" i="3"/>
  <c r="G857" i="3"/>
  <c r="G856" i="3"/>
  <c r="G854" i="3"/>
  <c r="G853" i="3"/>
  <c r="G851" i="3"/>
  <c r="G850" i="3"/>
  <c r="G848" i="3"/>
  <c r="G847" i="3"/>
  <c r="G845" i="3"/>
  <c r="G844" i="3"/>
  <c r="G842" i="3"/>
  <c r="G841" i="3"/>
  <c r="G839" i="3"/>
  <c r="G838" i="3"/>
  <c r="G836" i="3"/>
  <c r="G835" i="3"/>
  <c r="G833" i="3"/>
  <c r="G832" i="3"/>
  <c r="G830" i="3"/>
  <c r="G829" i="3"/>
  <c r="G827" i="3"/>
  <c r="G826" i="3"/>
  <c r="G824" i="3"/>
  <c r="G823" i="3"/>
  <c r="G821" i="3"/>
  <c r="G820" i="3"/>
  <c r="G818" i="3"/>
  <c r="G817" i="3"/>
  <c r="G815" i="3"/>
  <c r="G814" i="3"/>
  <c r="G812" i="3"/>
  <c r="G811" i="3"/>
  <c r="G809" i="3"/>
  <c r="G808" i="3"/>
  <c r="G806" i="3"/>
  <c r="G805" i="3"/>
  <c r="G803" i="3"/>
  <c r="G802" i="3"/>
  <c r="G800" i="3"/>
  <c r="G799" i="3"/>
  <c r="G797" i="3"/>
  <c r="G796" i="3"/>
  <c r="G794" i="3"/>
  <c r="G793" i="3"/>
  <c r="G791" i="3"/>
  <c r="G790" i="3"/>
  <c r="G788" i="3"/>
  <c r="G787" i="3"/>
  <c r="G785" i="3"/>
  <c r="G784" i="3"/>
  <c r="G782" i="3"/>
  <c r="G781" i="3"/>
  <c r="G779" i="3"/>
  <c r="G778" i="3"/>
  <c r="G776" i="3"/>
  <c r="G775" i="3"/>
  <c r="G773" i="3"/>
  <c r="G772" i="3"/>
  <c r="G770" i="3"/>
  <c r="G769" i="3"/>
  <c r="G767" i="3"/>
  <c r="G766" i="3"/>
  <c r="G764" i="3"/>
  <c r="G763" i="3"/>
  <c r="G761" i="3"/>
  <c r="G760" i="3"/>
  <c r="G758" i="3"/>
  <c r="G757" i="3"/>
  <c r="G755" i="3"/>
  <c r="G754" i="3"/>
  <c r="G752" i="3"/>
  <c r="G751" i="3"/>
  <c r="G749" i="3"/>
  <c r="G748" i="3"/>
  <c r="G746" i="3"/>
  <c r="G745" i="3"/>
  <c r="G743" i="3"/>
  <c r="G742" i="3"/>
  <c r="G740" i="3"/>
  <c r="G739" i="3"/>
  <c r="G737" i="3"/>
  <c r="G736" i="3"/>
  <c r="G734" i="3"/>
  <c r="G733" i="3"/>
  <c r="G731" i="3"/>
  <c r="G730" i="3"/>
  <c r="G728" i="3"/>
  <c r="G727" i="3"/>
  <c r="G725" i="3"/>
  <c r="G724" i="3"/>
  <c r="G722" i="3"/>
  <c r="G721" i="3"/>
  <c r="G719" i="3"/>
  <c r="G718" i="3"/>
  <c r="G716" i="3"/>
  <c r="G715" i="3"/>
  <c r="G713" i="3"/>
  <c r="G712" i="3"/>
  <c r="G710" i="3"/>
  <c r="G709" i="3"/>
  <c r="G707" i="3"/>
  <c r="G706" i="3"/>
  <c r="G704" i="3"/>
  <c r="G703" i="3"/>
  <c r="G701" i="3"/>
  <c r="G700" i="3"/>
  <c r="G698" i="3"/>
  <c r="G697" i="3"/>
  <c r="G695" i="3"/>
  <c r="G694" i="3"/>
  <c r="G692" i="3"/>
  <c r="G691" i="3"/>
  <c r="G689" i="3"/>
  <c r="G688" i="3"/>
  <c r="G686" i="3"/>
  <c r="G685" i="3"/>
  <c r="G683" i="3"/>
  <c r="G682" i="3"/>
  <c r="G680" i="3"/>
  <c r="G679" i="3"/>
  <c r="G677" i="3"/>
  <c r="G676" i="3"/>
  <c r="G674" i="3"/>
  <c r="G673" i="3"/>
  <c r="G671" i="3"/>
  <c r="G670" i="3"/>
  <c r="G668" i="3"/>
  <c r="G667" i="3"/>
  <c r="G665" i="3"/>
  <c r="G664" i="3"/>
  <c r="G662" i="3"/>
  <c r="G661" i="3"/>
  <c r="G659" i="3"/>
  <c r="G658" i="3"/>
  <c r="G656" i="3"/>
  <c r="G655" i="3"/>
  <c r="G653" i="3"/>
  <c r="G652" i="3"/>
  <c r="G650" i="3"/>
  <c r="G649" i="3"/>
  <c r="G647" i="3"/>
  <c r="G646" i="3"/>
  <c r="G644" i="3"/>
  <c r="G643" i="3"/>
  <c r="G641" i="3"/>
  <c r="G640" i="3"/>
  <c r="G638" i="3"/>
  <c r="G637" i="3"/>
  <c r="G635" i="3"/>
  <c r="G634" i="3"/>
  <c r="G632" i="3"/>
  <c r="G631" i="3"/>
  <c r="G629" i="3"/>
  <c r="G628" i="3"/>
  <c r="G626" i="3"/>
  <c r="G625" i="3"/>
  <c r="G623" i="3"/>
  <c r="G622" i="3"/>
  <c r="G620" i="3"/>
  <c r="G619" i="3"/>
  <c r="G617" i="3"/>
  <c r="G616" i="3"/>
  <c r="G614" i="3"/>
  <c r="G613" i="3"/>
  <c r="G611" i="3"/>
  <c r="G610" i="3"/>
  <c r="G608" i="3"/>
  <c r="G607" i="3"/>
  <c r="G605" i="3"/>
  <c r="G604" i="3"/>
  <c r="G602" i="3"/>
  <c r="G601" i="3"/>
  <c r="G599" i="3"/>
  <c r="G598" i="3"/>
  <c r="G596" i="3"/>
  <c r="G595" i="3"/>
  <c r="G593" i="3"/>
  <c r="G592" i="3"/>
  <c r="G590" i="3"/>
  <c r="G589" i="3"/>
  <c r="G587" i="3"/>
  <c r="G586" i="3"/>
  <c r="G584" i="3"/>
  <c r="G583" i="3"/>
  <c r="G581" i="3"/>
  <c r="G580" i="3"/>
  <c r="G578" i="3"/>
  <c r="G577" i="3"/>
  <c r="G575" i="3"/>
  <c r="G574" i="3"/>
  <c r="G572" i="3"/>
  <c r="G571" i="3"/>
  <c r="G569" i="3"/>
  <c r="G568" i="3"/>
  <c r="G566" i="3"/>
  <c r="G565" i="3"/>
  <c r="G563" i="3"/>
  <c r="G562" i="3"/>
  <c r="G560" i="3"/>
  <c r="G559" i="3"/>
  <c r="G557" i="3"/>
  <c r="G556" i="3"/>
  <c r="G554" i="3"/>
  <c r="G553" i="3"/>
  <c r="G551" i="3"/>
  <c r="G550" i="3"/>
  <c r="G548" i="3"/>
  <c r="G547" i="3"/>
  <c r="G545" i="3"/>
  <c r="G544" i="3"/>
  <c r="G542" i="3"/>
  <c r="G541" i="3"/>
  <c r="G539" i="3"/>
  <c r="G538" i="3"/>
  <c r="G536" i="3"/>
  <c r="G535" i="3"/>
  <c r="G533" i="3"/>
  <c r="G532" i="3"/>
  <c r="G530" i="3"/>
  <c r="G529" i="3"/>
  <c r="G527" i="3"/>
  <c r="G526" i="3"/>
  <c r="G524" i="3"/>
  <c r="G523" i="3"/>
  <c r="G521" i="3"/>
  <c r="G520" i="3"/>
  <c r="G518" i="3"/>
  <c r="G517" i="3"/>
  <c r="G515" i="3"/>
  <c r="G514" i="3"/>
  <c r="G512" i="3"/>
  <c r="G511" i="3"/>
  <c r="G509" i="3"/>
  <c r="G508" i="3"/>
  <c r="G506" i="3"/>
  <c r="G505" i="3"/>
  <c r="G503" i="3"/>
  <c r="G502" i="3"/>
  <c r="G500" i="3"/>
  <c r="G499" i="3"/>
  <c r="G497" i="3"/>
  <c r="G496" i="3"/>
  <c r="G494" i="3"/>
  <c r="G493" i="3"/>
  <c r="G491" i="3"/>
  <c r="G490" i="3"/>
  <c r="G488" i="3"/>
  <c r="G487" i="3"/>
  <c r="G485" i="3"/>
  <c r="G484" i="3"/>
  <c r="G482" i="3"/>
  <c r="G481" i="3"/>
  <c r="G479" i="3"/>
  <c r="G478" i="3"/>
  <c r="G476" i="3"/>
  <c r="G475" i="3"/>
  <c r="G473" i="3"/>
  <c r="G472" i="3"/>
  <c r="G470" i="3"/>
  <c r="G469" i="3"/>
  <c r="G467" i="3"/>
  <c r="G466" i="3"/>
  <c r="G464" i="3"/>
  <c r="G463" i="3"/>
  <c r="G461" i="3"/>
  <c r="G460" i="3"/>
  <c r="G458" i="3"/>
  <c r="G457" i="3"/>
  <c r="G455" i="3"/>
  <c r="G454" i="3"/>
  <c r="G452" i="3"/>
  <c r="G451" i="3"/>
  <c r="G449" i="3"/>
  <c r="G448" i="3"/>
  <c r="G446" i="3"/>
  <c r="G445" i="3"/>
  <c r="G443" i="3"/>
  <c r="G442" i="3"/>
  <c r="G440" i="3"/>
  <c r="G439" i="3"/>
  <c r="G437" i="3"/>
  <c r="G436" i="3"/>
  <c r="G434" i="3"/>
  <c r="G433" i="3"/>
  <c r="G431" i="3"/>
  <c r="G430" i="3"/>
  <c r="G428" i="3"/>
  <c r="G427" i="3"/>
  <c r="G425" i="3"/>
  <c r="G424" i="3"/>
  <c r="G422" i="3"/>
  <c r="G421" i="3"/>
  <c r="G419" i="3"/>
  <c r="G418" i="3"/>
  <c r="G416" i="3"/>
  <c r="G415" i="3"/>
  <c r="G413" i="3"/>
  <c r="G412" i="3"/>
  <c r="G410" i="3"/>
  <c r="G409" i="3"/>
  <c r="G407" i="3"/>
  <c r="G406" i="3"/>
  <c r="G404" i="3"/>
  <c r="G403" i="3"/>
  <c r="G401" i="3"/>
  <c r="G400" i="3"/>
  <c r="G398" i="3"/>
  <c r="G397" i="3"/>
  <c r="G395" i="3"/>
  <c r="G394" i="3"/>
  <c r="G392" i="3"/>
  <c r="G391" i="3"/>
  <c r="G389" i="3"/>
  <c r="G388" i="3"/>
  <c r="G386" i="3"/>
  <c r="G385" i="3"/>
  <c r="G383" i="3"/>
  <c r="G382" i="3"/>
  <c r="G380" i="3"/>
  <c r="G379" i="3"/>
  <c r="G377" i="3"/>
  <c r="G376" i="3"/>
  <c r="G374" i="3"/>
  <c r="G373" i="3"/>
  <c r="G371" i="3"/>
  <c r="G370" i="3"/>
  <c r="G368" i="3"/>
  <c r="G367" i="3"/>
  <c r="G365" i="3"/>
  <c r="G364" i="3"/>
  <c r="G362" i="3"/>
  <c r="G361" i="3"/>
  <c r="G359" i="3"/>
  <c r="G358" i="3"/>
  <c r="G356" i="3"/>
  <c r="G355" i="3"/>
  <c r="G353" i="3"/>
  <c r="G352" i="3"/>
  <c r="G350" i="3"/>
  <c r="G349" i="3"/>
  <c r="G347" i="3"/>
  <c r="G346" i="3"/>
  <c r="G344" i="3"/>
  <c r="G343" i="3"/>
  <c r="G341" i="3"/>
  <c r="G340" i="3"/>
  <c r="G338" i="3"/>
  <c r="G337" i="3"/>
  <c r="G335" i="3"/>
  <c r="G334" i="3"/>
  <c r="G332" i="3"/>
  <c r="G331" i="3"/>
  <c r="G329" i="3"/>
  <c r="G328" i="3"/>
  <c r="G326" i="3"/>
  <c r="G325" i="3"/>
  <c r="G323" i="3"/>
  <c r="G322" i="3"/>
  <c r="G320" i="3"/>
  <c r="G319" i="3"/>
  <c r="G317" i="3"/>
  <c r="G316" i="3"/>
  <c r="G314" i="3"/>
  <c r="G313" i="3"/>
  <c r="G311" i="3"/>
  <c r="G310" i="3"/>
  <c r="G308" i="3"/>
  <c r="G307" i="3"/>
  <c r="G305" i="3"/>
  <c r="G304" i="3"/>
  <c r="G302" i="3"/>
  <c r="G301" i="3"/>
  <c r="G299" i="3"/>
  <c r="G298" i="3"/>
  <c r="G296" i="3"/>
  <c r="G295" i="3"/>
  <c r="G293" i="3"/>
  <c r="G292" i="3"/>
  <c r="G290" i="3"/>
  <c r="G289" i="3"/>
  <c r="G287" i="3"/>
  <c r="G286" i="3"/>
  <c r="G284" i="3"/>
  <c r="G283" i="3"/>
  <c r="G281" i="3"/>
  <c r="G280" i="3"/>
  <c r="G278" i="3"/>
  <c r="G277" i="3"/>
  <c r="G275" i="3"/>
  <c r="G274" i="3"/>
  <c r="G272" i="3"/>
  <c r="G271" i="3"/>
  <c r="G269" i="3"/>
  <c r="G268" i="3"/>
  <c r="G266" i="3"/>
  <c r="G265" i="3"/>
  <c r="G263" i="3"/>
  <c r="G262" i="3"/>
  <c r="G260" i="3"/>
  <c r="G259" i="3"/>
  <c r="G257" i="3"/>
  <c r="G256" i="3"/>
  <c r="G254" i="3"/>
  <c r="G253" i="3"/>
  <c r="G251" i="3"/>
  <c r="G250" i="3"/>
  <c r="G248" i="3"/>
  <c r="G247" i="3"/>
  <c r="G245" i="3"/>
  <c r="G244" i="3"/>
  <c r="G242" i="3"/>
  <c r="G241" i="3"/>
  <c r="G239" i="3"/>
  <c r="G238" i="3"/>
  <c r="G236" i="3"/>
  <c r="G235" i="3"/>
  <c r="G233" i="3"/>
  <c r="G232" i="3"/>
  <c r="G230" i="3"/>
  <c r="G229" i="3"/>
  <c r="G227" i="3"/>
  <c r="G226" i="3"/>
  <c r="G224" i="3"/>
  <c r="G223" i="3"/>
  <c r="G221" i="3"/>
  <c r="G220" i="3"/>
  <c r="G218" i="3"/>
  <c r="G217" i="3"/>
  <c r="G215" i="3"/>
  <c r="G214" i="3"/>
  <c r="G212" i="3"/>
  <c r="G211" i="3"/>
  <c r="G209" i="3"/>
  <c r="G208" i="3"/>
  <c r="G206" i="3"/>
  <c r="G205" i="3"/>
  <c r="G203" i="3"/>
  <c r="G202" i="3"/>
  <c r="G200" i="3"/>
  <c r="G199" i="3"/>
  <c r="G197" i="3"/>
  <c r="G196" i="3"/>
  <c r="G194" i="3"/>
  <c r="G193" i="3"/>
  <c r="G191" i="3"/>
  <c r="G190" i="3"/>
  <c r="G188" i="3"/>
  <c r="G187" i="3"/>
  <c r="G185" i="3"/>
  <c r="G184" i="3"/>
  <c r="G182" i="3"/>
  <c r="G181" i="3"/>
  <c r="G179" i="3"/>
  <c r="G178" i="3"/>
  <c r="G176" i="3"/>
  <c r="G175" i="3"/>
  <c r="G173" i="3"/>
  <c r="G172" i="3"/>
  <c r="G170" i="3"/>
  <c r="G169" i="3"/>
  <c r="G167" i="3"/>
  <c r="G166" i="3"/>
  <c r="G164" i="3"/>
  <c r="G163" i="3"/>
  <c r="G161" i="3"/>
  <c r="G160" i="3"/>
  <c r="G158" i="3"/>
  <c r="G157" i="3"/>
  <c r="G155" i="3"/>
  <c r="G154" i="3"/>
  <c r="G152" i="3"/>
  <c r="G151" i="3"/>
  <c r="G149" i="3"/>
  <c r="G148" i="3"/>
  <c r="G146" i="3"/>
  <c r="G145" i="3"/>
  <c r="G143" i="3"/>
  <c r="G142" i="3"/>
  <c r="G140" i="3"/>
  <c r="G139" i="3"/>
  <c r="G137" i="3"/>
  <c r="G136" i="3"/>
  <c r="G134" i="3"/>
  <c r="G133" i="3"/>
  <c r="G131" i="3"/>
  <c r="G130" i="3"/>
  <c r="G128" i="3"/>
  <c r="G127" i="3"/>
  <c r="G125" i="3"/>
  <c r="G124" i="3"/>
  <c r="G122" i="3"/>
  <c r="G121" i="3"/>
  <c r="G119" i="3"/>
  <c r="G118" i="3"/>
  <c r="G116" i="3"/>
  <c r="G115" i="3"/>
  <c r="G113" i="3"/>
  <c r="G112" i="3"/>
  <c r="G110" i="3"/>
  <c r="G109" i="3"/>
  <c r="G107" i="3"/>
  <c r="G106" i="3"/>
  <c r="G104" i="3"/>
  <c r="G103" i="3"/>
  <c r="G101" i="3"/>
  <c r="G100" i="3"/>
  <c r="G98" i="3"/>
  <c r="G97" i="3"/>
  <c r="G95" i="3"/>
  <c r="G94" i="3"/>
  <c r="G92" i="3"/>
  <c r="G91" i="3"/>
  <c r="G89" i="3"/>
  <c r="G88" i="3"/>
  <c r="G86" i="3"/>
  <c r="G85" i="3"/>
  <c r="G83" i="3"/>
  <c r="G82" i="3"/>
  <c r="G80" i="3"/>
  <c r="G79" i="3"/>
  <c r="G77" i="3"/>
  <c r="G76" i="3"/>
  <c r="G74" i="3"/>
  <c r="G73" i="3"/>
  <c r="G71" i="3"/>
  <c r="G70" i="3"/>
  <c r="G68" i="3"/>
  <c r="G67" i="3"/>
  <c r="G65" i="3"/>
  <c r="G64" i="3"/>
  <c r="G62" i="3"/>
  <c r="G61" i="3"/>
  <c r="G59" i="3"/>
  <c r="G58" i="3"/>
  <c r="G56" i="3"/>
  <c r="G55" i="3"/>
  <c r="G53" i="3"/>
  <c r="G52" i="3"/>
  <c r="G50" i="3"/>
  <c r="G49" i="3"/>
  <c r="G47" i="3"/>
  <c r="G46" i="3"/>
  <c r="G44" i="3"/>
  <c r="G43" i="3"/>
  <c r="G41" i="3"/>
  <c r="G40" i="3"/>
  <c r="G38" i="3"/>
  <c r="G37" i="3"/>
  <c r="G35" i="3"/>
  <c r="G34" i="3"/>
  <c r="G32" i="3"/>
  <c r="G31" i="3"/>
  <c r="G29" i="3"/>
  <c r="G28" i="3"/>
  <c r="G26" i="3"/>
  <c r="G25" i="3"/>
  <c r="G23" i="3"/>
  <c r="G22" i="3"/>
  <c r="G20" i="3"/>
  <c r="G19" i="3"/>
  <c r="G17" i="3"/>
  <c r="G16" i="3"/>
  <c r="G14" i="3"/>
  <c r="G13" i="3"/>
  <c r="G11" i="3"/>
  <c r="G10" i="3"/>
  <c r="G8" i="3"/>
  <c r="G7" i="3"/>
  <c r="F1763" i="3"/>
  <c r="K1764" i="3" s="1"/>
  <c r="F1762" i="3"/>
  <c r="F1761" i="3"/>
  <c r="F1760" i="3"/>
  <c r="F1759" i="3"/>
  <c r="F1758" i="3"/>
  <c r="F1757" i="3"/>
  <c r="F1756" i="3"/>
  <c r="F1755" i="3"/>
  <c r="F1754" i="3"/>
  <c r="F1753" i="3"/>
  <c r="F1752" i="3"/>
  <c r="F1751" i="3"/>
  <c r="F1750" i="3"/>
  <c r="F1749" i="3"/>
  <c r="F1748" i="3"/>
  <c r="F1747" i="3"/>
  <c r="F1746" i="3"/>
  <c r="F1745" i="3"/>
  <c r="F1744" i="3"/>
  <c r="F1743" i="3"/>
  <c r="F1742" i="3"/>
  <c r="F1741" i="3"/>
  <c r="F1740" i="3"/>
  <c r="F1739" i="3"/>
  <c r="F1738" i="3"/>
  <c r="F1737" i="3"/>
  <c r="F1736" i="3"/>
  <c r="F1735" i="3"/>
  <c r="F1734" i="3"/>
  <c r="F1733" i="3"/>
  <c r="F1732" i="3"/>
  <c r="F1731" i="3"/>
  <c r="F1730" i="3"/>
  <c r="F1729" i="3"/>
  <c r="F1728" i="3"/>
  <c r="F1727" i="3"/>
  <c r="F1726" i="3"/>
  <c r="F1725" i="3"/>
  <c r="F1724" i="3"/>
  <c r="F1723" i="3"/>
  <c r="F1722" i="3"/>
  <c r="F1721" i="3"/>
  <c r="F1720" i="3"/>
  <c r="F1719" i="3"/>
  <c r="F1718" i="3"/>
  <c r="F1717" i="3"/>
  <c r="F1716" i="3"/>
  <c r="F1715" i="3"/>
  <c r="F1714" i="3"/>
  <c r="F1713" i="3"/>
  <c r="F1712" i="3"/>
  <c r="F1711" i="3"/>
  <c r="F1710" i="3"/>
  <c r="F1709" i="3"/>
  <c r="F1708" i="3"/>
  <c r="F1707" i="3"/>
  <c r="F1706" i="3"/>
  <c r="F1705" i="3"/>
  <c r="F1704" i="3"/>
  <c r="F1703" i="3"/>
  <c r="F1702" i="3"/>
  <c r="F1701" i="3"/>
  <c r="F1700" i="3"/>
  <c r="F1699" i="3"/>
  <c r="F1698" i="3"/>
  <c r="F1697" i="3"/>
  <c r="F1696" i="3"/>
  <c r="F1695" i="3"/>
  <c r="F1694" i="3"/>
  <c r="F1693" i="3"/>
  <c r="F1692" i="3"/>
  <c r="F1691" i="3"/>
  <c r="F1690" i="3"/>
  <c r="F1689" i="3"/>
  <c r="F1688" i="3"/>
  <c r="F1687" i="3"/>
  <c r="F1686" i="3"/>
  <c r="F1685" i="3"/>
  <c r="F1684" i="3"/>
  <c r="F1683" i="3"/>
  <c r="F1682" i="3"/>
  <c r="F1681" i="3"/>
  <c r="F1680" i="3"/>
  <c r="F1679" i="3"/>
  <c r="F1678" i="3"/>
  <c r="F1677" i="3"/>
  <c r="F1676" i="3"/>
  <c r="F1675" i="3"/>
  <c r="F1674" i="3"/>
  <c r="F1673" i="3"/>
  <c r="F1672" i="3"/>
  <c r="F1671" i="3"/>
  <c r="F1670" i="3"/>
  <c r="F1669" i="3"/>
  <c r="F1668" i="3"/>
  <c r="F1667" i="3"/>
  <c r="F1666" i="3"/>
  <c r="F1665" i="3"/>
  <c r="F1664" i="3"/>
  <c r="F1663" i="3"/>
  <c r="F1662" i="3"/>
  <c r="F1661" i="3"/>
  <c r="F1660" i="3"/>
  <c r="F1659" i="3"/>
  <c r="F1658" i="3"/>
  <c r="F1657" i="3"/>
  <c r="F1656" i="3"/>
  <c r="F1655" i="3"/>
  <c r="F1654" i="3"/>
  <c r="F1653" i="3"/>
  <c r="F1652" i="3"/>
  <c r="F1651" i="3"/>
  <c r="F1650" i="3"/>
  <c r="F1649" i="3"/>
  <c r="F1648" i="3"/>
  <c r="F1647" i="3"/>
  <c r="F1646" i="3"/>
  <c r="F1645" i="3"/>
  <c r="F1644" i="3"/>
  <c r="F1643" i="3"/>
  <c r="F1642" i="3"/>
  <c r="F1641" i="3"/>
  <c r="F1640" i="3"/>
  <c r="F1639" i="3"/>
  <c r="F1638" i="3"/>
  <c r="F1637" i="3"/>
  <c r="F1636" i="3"/>
  <c r="F1635" i="3"/>
  <c r="F1634" i="3"/>
  <c r="F1633" i="3"/>
  <c r="F1632" i="3"/>
  <c r="F1631" i="3"/>
  <c r="F1630" i="3"/>
  <c r="F1629" i="3"/>
  <c r="F1628" i="3"/>
  <c r="F1627" i="3"/>
  <c r="F1626" i="3"/>
  <c r="F1625" i="3"/>
  <c r="F1624" i="3"/>
  <c r="F1623" i="3"/>
  <c r="F1622" i="3"/>
  <c r="F1621" i="3"/>
  <c r="F1620" i="3"/>
  <c r="F1619" i="3"/>
  <c r="F1618" i="3"/>
  <c r="F1617" i="3"/>
  <c r="F1616" i="3"/>
  <c r="F1615" i="3"/>
  <c r="F1614" i="3"/>
  <c r="F1613" i="3"/>
  <c r="F1612" i="3"/>
  <c r="F1611" i="3"/>
  <c r="F1610" i="3"/>
  <c r="F1609" i="3"/>
  <c r="F1608" i="3"/>
  <c r="F1607" i="3"/>
  <c r="F1606" i="3"/>
  <c r="F1605" i="3"/>
  <c r="F1604" i="3"/>
  <c r="F1603" i="3"/>
  <c r="F1602" i="3"/>
  <c r="F1601" i="3"/>
  <c r="F1600" i="3"/>
  <c r="F1599" i="3"/>
  <c r="F1598" i="3"/>
  <c r="F1597" i="3"/>
  <c r="F1596" i="3"/>
  <c r="F1595" i="3"/>
  <c r="F1594" i="3"/>
  <c r="F1593" i="3"/>
  <c r="F1592" i="3"/>
  <c r="F1591" i="3"/>
  <c r="F1590" i="3"/>
  <c r="F1589" i="3"/>
  <c r="F1588" i="3"/>
  <c r="F1587" i="3"/>
  <c r="F1586" i="3"/>
  <c r="F1585" i="3"/>
  <c r="F1584" i="3"/>
  <c r="F1583" i="3"/>
  <c r="F1582" i="3"/>
  <c r="F1581" i="3"/>
  <c r="F1580" i="3"/>
  <c r="F1579" i="3"/>
  <c r="F1578" i="3"/>
  <c r="F1577" i="3"/>
  <c r="F1576" i="3"/>
  <c r="F1575" i="3"/>
  <c r="F1574" i="3"/>
  <c r="F1573" i="3"/>
  <c r="F1572" i="3"/>
  <c r="F1571" i="3"/>
  <c r="F1570" i="3"/>
  <c r="F1569" i="3"/>
  <c r="F1568" i="3"/>
  <c r="F1567" i="3"/>
  <c r="F1566" i="3"/>
  <c r="F1565" i="3"/>
  <c r="F1564" i="3"/>
  <c r="F1563" i="3"/>
  <c r="F1562" i="3"/>
  <c r="F1561" i="3"/>
  <c r="F1560" i="3"/>
  <c r="F1559" i="3"/>
  <c r="F1558" i="3"/>
  <c r="F1557" i="3"/>
  <c r="F1556" i="3"/>
  <c r="F1555" i="3"/>
  <c r="F1554" i="3"/>
  <c r="F1553" i="3"/>
  <c r="F1552" i="3"/>
  <c r="F1551" i="3"/>
  <c r="F1550" i="3"/>
  <c r="F1549" i="3"/>
  <c r="F1548" i="3"/>
  <c r="F1547" i="3"/>
  <c r="F1546" i="3"/>
  <c r="F1545" i="3"/>
  <c r="F1544" i="3"/>
  <c r="F1543" i="3"/>
  <c r="F1542" i="3"/>
  <c r="F1541" i="3"/>
  <c r="F1540" i="3"/>
  <c r="F1539" i="3"/>
  <c r="F1538" i="3"/>
  <c r="F1537" i="3"/>
  <c r="F1536" i="3"/>
  <c r="F1535" i="3"/>
  <c r="F1534" i="3"/>
  <c r="F1533" i="3"/>
  <c r="F1532" i="3"/>
  <c r="F1531" i="3"/>
  <c r="F1530" i="3"/>
  <c r="F1529" i="3"/>
  <c r="F1528" i="3"/>
  <c r="F1527" i="3"/>
  <c r="F1526" i="3"/>
  <c r="F1525" i="3"/>
  <c r="F1524" i="3"/>
  <c r="F1523" i="3"/>
  <c r="F1522" i="3"/>
  <c r="F1521" i="3"/>
  <c r="F1520" i="3"/>
  <c r="F1519" i="3"/>
  <c r="F1518" i="3"/>
  <c r="F1517" i="3"/>
  <c r="F1516" i="3"/>
  <c r="F1515" i="3"/>
  <c r="F1514" i="3"/>
  <c r="F1513" i="3"/>
  <c r="F1512" i="3"/>
  <c r="F1511" i="3"/>
  <c r="F1510" i="3"/>
  <c r="F1509" i="3"/>
  <c r="F1508" i="3"/>
  <c r="F1507" i="3"/>
  <c r="F1506" i="3"/>
  <c r="F1505" i="3"/>
  <c r="F1504" i="3"/>
  <c r="F1503" i="3"/>
  <c r="F1502" i="3"/>
  <c r="F1501" i="3"/>
  <c r="F1500" i="3"/>
  <c r="F1499" i="3"/>
  <c r="F1498" i="3"/>
  <c r="F1497" i="3"/>
  <c r="F1496" i="3"/>
  <c r="F1495" i="3"/>
  <c r="F1494" i="3"/>
  <c r="F1493" i="3"/>
  <c r="F1492" i="3"/>
  <c r="F1491" i="3"/>
  <c r="F1490" i="3"/>
  <c r="F1489" i="3"/>
  <c r="F1488" i="3"/>
  <c r="F1487" i="3"/>
  <c r="F1486" i="3"/>
  <c r="F1485" i="3"/>
  <c r="F1484" i="3"/>
  <c r="F1483" i="3"/>
  <c r="F1482" i="3"/>
  <c r="F1481" i="3"/>
  <c r="F1480" i="3"/>
  <c r="F1479" i="3"/>
  <c r="F1478" i="3"/>
  <c r="F1477" i="3"/>
  <c r="F1476" i="3"/>
  <c r="F1475" i="3"/>
  <c r="F1474" i="3"/>
  <c r="F1473" i="3"/>
  <c r="F1472" i="3"/>
  <c r="F1471" i="3"/>
  <c r="F1470" i="3"/>
  <c r="F1469" i="3"/>
  <c r="F1468" i="3"/>
  <c r="F1467" i="3"/>
  <c r="F1466" i="3"/>
  <c r="F1465" i="3"/>
  <c r="F1464" i="3"/>
  <c r="F1463" i="3"/>
  <c r="F1462" i="3"/>
  <c r="F1461" i="3"/>
  <c r="F1460" i="3"/>
  <c r="F1459" i="3"/>
  <c r="F1458" i="3"/>
  <c r="F1457" i="3"/>
  <c r="F1456" i="3"/>
  <c r="F1455" i="3"/>
  <c r="F1454" i="3"/>
  <c r="F1453" i="3"/>
  <c r="F1452" i="3"/>
  <c r="F1451" i="3"/>
  <c r="F1450" i="3"/>
  <c r="F1449" i="3"/>
  <c r="F1448" i="3"/>
  <c r="F1447" i="3"/>
  <c r="F1446" i="3"/>
  <c r="F1445" i="3"/>
  <c r="F1444" i="3"/>
  <c r="F1443" i="3"/>
  <c r="F1442" i="3"/>
  <c r="F1441" i="3"/>
  <c r="F1440" i="3"/>
  <c r="F1439" i="3"/>
  <c r="F1438" i="3"/>
  <c r="F1437" i="3"/>
  <c r="F1436" i="3"/>
  <c r="F1435" i="3"/>
  <c r="F1434" i="3"/>
  <c r="F1433" i="3"/>
  <c r="F1432" i="3"/>
  <c r="F1431" i="3"/>
  <c r="F1430" i="3"/>
  <c r="F1429" i="3"/>
  <c r="F1428" i="3"/>
  <c r="F1427" i="3"/>
  <c r="F1426" i="3"/>
  <c r="F1425" i="3"/>
  <c r="F1424" i="3"/>
  <c r="F1423" i="3"/>
  <c r="F1422" i="3"/>
  <c r="F1421" i="3"/>
  <c r="F1420" i="3"/>
  <c r="F1419" i="3"/>
  <c r="F1418" i="3"/>
  <c r="F1417" i="3"/>
  <c r="F1416" i="3"/>
  <c r="F1415" i="3"/>
  <c r="F1414" i="3"/>
  <c r="F1413" i="3"/>
  <c r="F1412" i="3"/>
  <c r="F1411" i="3"/>
  <c r="F1410" i="3"/>
  <c r="F1409" i="3"/>
  <c r="F1408" i="3"/>
  <c r="F1407" i="3"/>
  <c r="F1406" i="3"/>
  <c r="F1405" i="3"/>
  <c r="F1404" i="3"/>
  <c r="F1403" i="3"/>
  <c r="F1402" i="3"/>
  <c r="F1401" i="3"/>
  <c r="F1400" i="3"/>
  <c r="F1399" i="3"/>
  <c r="F1398" i="3"/>
  <c r="F1397" i="3"/>
  <c r="F1396" i="3"/>
  <c r="F1395" i="3"/>
  <c r="F1394" i="3"/>
  <c r="F1393" i="3"/>
  <c r="F1392" i="3"/>
  <c r="F1391" i="3"/>
  <c r="F1390" i="3"/>
  <c r="F1389" i="3"/>
  <c r="F1388" i="3"/>
  <c r="F1387" i="3"/>
  <c r="F1386" i="3"/>
  <c r="F1385" i="3"/>
  <c r="F1384" i="3"/>
  <c r="F1383" i="3"/>
  <c r="F1382" i="3"/>
  <c r="F1381" i="3"/>
  <c r="F1380" i="3"/>
  <c r="F1379" i="3"/>
  <c r="F1378" i="3"/>
  <c r="F1377" i="3"/>
  <c r="F1376" i="3"/>
  <c r="F1375" i="3"/>
  <c r="F1374" i="3"/>
  <c r="F1373" i="3"/>
  <c r="F1372" i="3"/>
  <c r="F1371" i="3"/>
  <c r="F1370" i="3"/>
  <c r="F1369" i="3"/>
  <c r="F1368" i="3"/>
  <c r="F1367" i="3"/>
  <c r="F1366" i="3"/>
  <c r="F1365" i="3"/>
  <c r="F1364" i="3"/>
  <c r="F1363" i="3"/>
  <c r="F1362" i="3"/>
  <c r="F1361" i="3"/>
  <c r="F1360" i="3"/>
  <c r="F1359" i="3"/>
  <c r="F1358" i="3"/>
  <c r="F1357" i="3"/>
  <c r="F1356" i="3"/>
  <c r="F1355" i="3"/>
  <c r="F1354" i="3"/>
  <c r="F1353" i="3"/>
  <c r="I1354" i="3"/>
  <c r="F1352" i="3"/>
  <c r="F1351" i="3"/>
  <c r="F1350" i="3"/>
  <c r="I1351" i="3"/>
  <c r="F1349" i="3"/>
  <c r="F1348" i="3"/>
  <c r="F1347" i="3"/>
  <c r="F1346" i="3"/>
  <c r="F1345" i="3"/>
  <c r="F1344" i="3"/>
  <c r="F1343" i="3"/>
  <c r="F1342" i="3"/>
  <c r="F1341" i="3"/>
  <c r="F1340" i="3"/>
  <c r="F1339" i="3"/>
  <c r="F1338" i="3"/>
  <c r="F1337" i="3"/>
  <c r="F1336" i="3"/>
  <c r="F1335" i="3"/>
  <c r="F1334" i="3"/>
  <c r="F1333" i="3"/>
  <c r="F1332" i="3"/>
  <c r="F1331" i="3"/>
  <c r="F1330" i="3"/>
  <c r="F1329" i="3"/>
  <c r="F1328" i="3"/>
  <c r="F1327" i="3"/>
  <c r="F1326" i="3"/>
  <c r="F1325" i="3"/>
  <c r="F1324" i="3"/>
  <c r="F1323" i="3"/>
  <c r="F1322" i="3"/>
  <c r="F1321" i="3"/>
  <c r="F1320" i="3"/>
  <c r="F1319" i="3"/>
  <c r="F1318" i="3"/>
  <c r="F1317" i="3"/>
  <c r="F1316" i="3"/>
  <c r="F1315" i="3"/>
  <c r="F1314" i="3"/>
  <c r="F1313" i="3"/>
  <c r="F1312" i="3"/>
  <c r="F1311" i="3"/>
  <c r="F1310" i="3"/>
  <c r="F1309" i="3"/>
  <c r="F1308" i="3"/>
  <c r="F1307" i="3"/>
  <c r="F1306" i="3"/>
  <c r="F1305" i="3"/>
  <c r="F1304" i="3"/>
  <c r="F1303" i="3"/>
  <c r="F1302" i="3"/>
  <c r="I1303" i="3"/>
  <c r="F1301" i="3"/>
  <c r="F1300" i="3"/>
  <c r="F1299" i="3"/>
  <c r="F1298" i="3"/>
  <c r="F1297" i="3"/>
  <c r="F1296" i="3"/>
  <c r="F1295" i="3"/>
  <c r="F1294" i="3"/>
  <c r="F1293" i="3"/>
  <c r="F1292" i="3"/>
  <c r="F1291" i="3"/>
  <c r="F1290" i="3"/>
  <c r="F1289" i="3"/>
  <c r="F1288" i="3"/>
  <c r="F1287" i="3"/>
  <c r="F1286" i="3"/>
  <c r="F1285" i="3"/>
  <c r="F1284" i="3"/>
  <c r="F1283" i="3"/>
  <c r="F1282" i="3"/>
  <c r="F1281" i="3"/>
  <c r="F1280" i="3"/>
  <c r="F1279" i="3"/>
  <c r="F1278" i="3"/>
  <c r="F1277" i="3"/>
  <c r="F1276" i="3"/>
  <c r="F1275" i="3"/>
  <c r="F1274" i="3"/>
  <c r="F1273" i="3"/>
  <c r="F1272" i="3"/>
  <c r="F1271" i="3"/>
  <c r="F1270" i="3"/>
  <c r="F1269" i="3"/>
  <c r="F1268" i="3"/>
  <c r="F1267" i="3"/>
  <c r="F1266" i="3"/>
  <c r="F1265" i="3"/>
  <c r="F1264" i="3"/>
  <c r="F1263" i="3"/>
  <c r="F1262" i="3"/>
  <c r="F1261" i="3"/>
  <c r="F1260" i="3"/>
  <c r="F1259" i="3"/>
  <c r="F1258" i="3"/>
  <c r="F1257" i="3"/>
  <c r="F1256" i="3"/>
  <c r="F1255" i="3"/>
  <c r="F1254" i="3"/>
  <c r="I1255" i="3"/>
  <c r="F1253" i="3"/>
  <c r="F1252" i="3"/>
  <c r="F1251" i="3"/>
  <c r="F1250" i="3"/>
  <c r="F1249" i="3"/>
  <c r="F1248" i="3"/>
  <c r="F1247" i="3"/>
  <c r="F1246" i="3"/>
  <c r="F1245" i="3"/>
  <c r="F1244" i="3"/>
  <c r="F1243" i="3"/>
  <c r="F1242" i="3"/>
  <c r="F1241" i="3"/>
  <c r="F1240" i="3"/>
  <c r="F1239" i="3"/>
  <c r="F1238" i="3"/>
  <c r="F1237" i="3"/>
  <c r="F1236" i="3"/>
  <c r="F1235" i="3"/>
  <c r="F1234" i="3"/>
  <c r="F1233" i="3"/>
  <c r="I1234" i="3"/>
  <c r="F1232" i="3"/>
  <c r="F1231" i="3"/>
  <c r="F1230" i="3"/>
  <c r="F1229" i="3"/>
  <c r="F1228" i="3"/>
  <c r="F1227" i="3"/>
  <c r="F1226" i="3"/>
  <c r="F1225" i="3"/>
  <c r="F1224" i="3"/>
  <c r="F1223" i="3"/>
  <c r="F1222" i="3"/>
  <c r="F1221" i="3"/>
  <c r="F1220" i="3"/>
  <c r="F1219" i="3"/>
  <c r="F1218" i="3"/>
  <c r="F1217" i="3"/>
  <c r="F1216" i="3"/>
  <c r="F1215" i="3"/>
  <c r="F1214" i="3"/>
  <c r="F1213" i="3"/>
  <c r="F1212" i="3"/>
  <c r="F1211" i="3"/>
  <c r="F1210" i="3"/>
  <c r="F1209" i="3"/>
  <c r="F1208" i="3"/>
  <c r="F1207" i="3"/>
  <c r="F1206" i="3"/>
  <c r="I1207" i="3"/>
  <c r="F1205" i="3"/>
  <c r="F1204" i="3"/>
  <c r="F1203" i="3"/>
  <c r="F1202" i="3"/>
  <c r="F1201" i="3"/>
  <c r="F1200" i="3"/>
  <c r="F1199" i="3"/>
  <c r="F1198" i="3"/>
  <c r="F1197" i="3"/>
  <c r="F1196" i="3"/>
  <c r="F1195" i="3"/>
  <c r="F1194" i="3"/>
  <c r="F1193" i="3"/>
  <c r="F1192" i="3"/>
  <c r="F1191" i="3"/>
  <c r="F1190" i="3"/>
  <c r="F1189" i="3"/>
  <c r="F1188" i="3"/>
  <c r="F1187" i="3"/>
  <c r="F1186" i="3"/>
  <c r="F1185" i="3"/>
  <c r="F1184" i="3"/>
  <c r="F1183" i="3"/>
  <c r="F1182" i="3"/>
  <c r="F1181" i="3"/>
  <c r="F1180" i="3"/>
  <c r="F1179" i="3"/>
  <c r="F1178" i="3"/>
  <c r="F1177" i="3"/>
  <c r="F1176" i="3"/>
  <c r="F1175" i="3"/>
  <c r="F1174" i="3"/>
  <c r="F1173" i="3"/>
  <c r="F1172" i="3"/>
  <c r="F1171" i="3"/>
  <c r="F1170" i="3"/>
  <c r="F1169" i="3"/>
  <c r="F1168" i="3"/>
  <c r="F1167" i="3"/>
  <c r="F1166" i="3"/>
  <c r="F1165" i="3"/>
  <c r="F1164" i="3"/>
  <c r="F1163" i="3"/>
  <c r="F1162" i="3"/>
  <c r="F1161" i="3"/>
  <c r="F1160" i="3"/>
  <c r="F1159" i="3"/>
  <c r="F1158" i="3"/>
  <c r="I1159" i="3"/>
  <c r="F1157" i="3"/>
  <c r="F1156" i="3"/>
  <c r="F1155" i="3"/>
  <c r="F1154" i="3"/>
  <c r="F1153" i="3"/>
  <c r="F1152" i="3"/>
  <c r="F1151" i="3"/>
  <c r="F1150" i="3"/>
  <c r="F1149" i="3"/>
  <c r="F1148" i="3"/>
  <c r="F1147" i="3"/>
  <c r="F1146" i="3"/>
  <c r="F1145" i="3"/>
  <c r="F1144" i="3"/>
  <c r="F1143" i="3"/>
  <c r="F1142" i="3"/>
  <c r="F1141" i="3"/>
  <c r="F1140" i="3"/>
  <c r="F1139" i="3"/>
  <c r="F1138" i="3"/>
  <c r="F1137" i="3"/>
  <c r="I1138" i="3"/>
  <c r="F1136" i="3"/>
  <c r="F1135" i="3"/>
  <c r="F1134" i="3"/>
  <c r="F1133" i="3"/>
  <c r="F1132" i="3"/>
  <c r="F1131" i="3"/>
  <c r="F1130" i="3"/>
  <c r="F1129" i="3"/>
  <c r="F1128" i="3"/>
  <c r="F1127" i="3"/>
  <c r="F1126" i="3"/>
  <c r="F1125" i="3"/>
  <c r="F1124" i="3"/>
  <c r="F1123" i="3"/>
  <c r="F1122" i="3"/>
  <c r="F1121" i="3"/>
  <c r="F1120" i="3"/>
  <c r="F1119" i="3"/>
  <c r="F1118" i="3"/>
  <c r="F1117" i="3"/>
  <c r="F1116" i="3"/>
  <c r="F1115" i="3"/>
  <c r="F1114" i="3"/>
  <c r="F1113" i="3"/>
  <c r="F1112" i="3"/>
  <c r="F1111" i="3"/>
  <c r="F1110" i="3"/>
  <c r="I1111" i="3"/>
  <c r="F1109" i="3"/>
  <c r="F1108" i="3"/>
  <c r="F1107" i="3"/>
  <c r="F1106" i="3"/>
  <c r="F1105" i="3"/>
  <c r="F1104" i="3"/>
  <c r="F1103" i="3"/>
  <c r="F1102" i="3"/>
  <c r="F1101" i="3"/>
  <c r="F1100" i="3"/>
  <c r="F1099" i="3"/>
  <c r="F1098" i="3"/>
  <c r="F1097" i="3"/>
  <c r="F1096" i="3"/>
  <c r="F1095" i="3"/>
  <c r="F1094" i="3"/>
  <c r="F1093" i="3"/>
  <c r="F1092" i="3"/>
  <c r="F1091" i="3"/>
  <c r="F1090" i="3"/>
  <c r="F1089" i="3"/>
  <c r="F1088" i="3"/>
  <c r="F1087" i="3"/>
  <c r="F1086" i="3"/>
  <c r="F1085" i="3"/>
  <c r="F1084" i="3"/>
  <c r="F1083" i="3"/>
  <c r="F1082" i="3"/>
  <c r="F1081" i="3"/>
  <c r="F1080" i="3"/>
  <c r="F1079" i="3"/>
  <c r="F1078" i="3"/>
  <c r="F1077" i="3"/>
  <c r="F1076" i="3"/>
  <c r="F1075" i="3"/>
  <c r="F1074" i="3"/>
  <c r="F1073" i="3"/>
  <c r="F1072" i="3"/>
  <c r="F1071" i="3"/>
  <c r="F1070" i="3"/>
  <c r="F1069" i="3"/>
  <c r="F1068" i="3"/>
  <c r="F1067" i="3"/>
  <c r="F1066" i="3"/>
  <c r="F1065" i="3"/>
  <c r="F1064" i="3"/>
  <c r="F1063" i="3"/>
  <c r="F1062" i="3"/>
  <c r="F1061" i="3"/>
  <c r="F1060" i="3"/>
  <c r="F1059" i="3"/>
  <c r="F1058" i="3"/>
  <c r="F1057" i="3"/>
  <c r="F1056" i="3"/>
  <c r="F1055" i="3"/>
  <c r="F1054" i="3"/>
  <c r="F1053" i="3"/>
  <c r="F1052" i="3"/>
  <c r="F1051" i="3"/>
  <c r="F1050" i="3"/>
  <c r="F1049" i="3"/>
  <c r="F1048" i="3"/>
  <c r="F1047" i="3"/>
  <c r="F1046" i="3"/>
  <c r="F1045" i="3"/>
  <c r="F1044" i="3"/>
  <c r="F1043" i="3"/>
  <c r="F1042" i="3"/>
  <c r="F1041" i="3"/>
  <c r="I1042" i="3"/>
  <c r="F1040" i="3"/>
  <c r="F1039" i="3"/>
  <c r="F1038" i="3"/>
  <c r="F1037" i="3"/>
  <c r="F1036" i="3"/>
  <c r="F1035" i="3"/>
  <c r="F1034" i="3"/>
  <c r="F1033" i="3"/>
  <c r="F1032" i="3"/>
  <c r="F1031" i="3"/>
  <c r="F1030" i="3"/>
  <c r="F1029" i="3"/>
  <c r="F1028" i="3"/>
  <c r="F1027" i="3"/>
  <c r="F1026" i="3"/>
  <c r="F1025" i="3"/>
  <c r="F1024" i="3"/>
  <c r="F1023" i="3"/>
  <c r="F1022" i="3"/>
  <c r="F1021" i="3"/>
  <c r="F1020" i="3"/>
  <c r="F1019" i="3"/>
  <c r="F1018" i="3"/>
  <c r="F1017" i="3"/>
  <c r="F1016" i="3"/>
  <c r="F1015" i="3"/>
  <c r="F1014" i="3"/>
  <c r="F1013" i="3"/>
  <c r="F1012" i="3"/>
  <c r="F1011" i="3"/>
  <c r="F1010" i="3"/>
  <c r="F1009" i="3"/>
  <c r="F1008" i="3"/>
  <c r="F1007" i="3"/>
  <c r="F1006" i="3"/>
  <c r="F1005" i="3"/>
  <c r="F1004" i="3"/>
  <c r="F1003" i="3"/>
  <c r="F1002" i="3"/>
  <c r="F1001" i="3"/>
  <c r="F1000" i="3"/>
  <c r="F999" i="3"/>
  <c r="F998" i="3"/>
  <c r="F997" i="3"/>
  <c r="F996" i="3"/>
  <c r="F995" i="3"/>
  <c r="F994" i="3"/>
  <c r="F993" i="3"/>
  <c r="F992" i="3"/>
  <c r="F991" i="3"/>
  <c r="F990" i="3"/>
  <c r="F989" i="3"/>
  <c r="F988" i="3"/>
  <c r="F987" i="3"/>
  <c r="F986" i="3"/>
  <c r="F985" i="3"/>
  <c r="F984" i="3"/>
  <c r="F983" i="3"/>
  <c r="F982" i="3"/>
  <c r="F981" i="3"/>
  <c r="F980" i="3"/>
  <c r="F979" i="3"/>
  <c r="F978" i="3"/>
  <c r="F977" i="3"/>
  <c r="F976" i="3"/>
  <c r="F975" i="3"/>
  <c r="F974" i="3"/>
  <c r="F973" i="3"/>
  <c r="F972" i="3"/>
  <c r="F971" i="3"/>
  <c r="F970" i="3"/>
  <c r="F969" i="3"/>
  <c r="F968" i="3"/>
  <c r="F967" i="3"/>
  <c r="F966" i="3"/>
  <c r="F965" i="3"/>
  <c r="F964" i="3"/>
  <c r="F963" i="3"/>
  <c r="F962" i="3"/>
  <c r="F961" i="3"/>
  <c r="F960" i="3"/>
  <c r="F959" i="3"/>
  <c r="F958" i="3"/>
  <c r="F957" i="3"/>
  <c r="F956" i="3"/>
  <c r="F955" i="3"/>
  <c r="F954" i="3"/>
  <c r="F953" i="3"/>
  <c r="F952" i="3"/>
  <c r="F951" i="3"/>
  <c r="E951" i="3"/>
  <c r="F950" i="3"/>
  <c r="E950" i="3"/>
  <c r="F949" i="3"/>
  <c r="E949" i="3"/>
  <c r="F948" i="3"/>
  <c r="E948" i="3"/>
  <c r="F947" i="3"/>
  <c r="E947" i="3"/>
  <c r="F946" i="3"/>
  <c r="E946" i="3"/>
  <c r="F945" i="3"/>
  <c r="E945" i="3"/>
  <c r="F944" i="3"/>
  <c r="E944" i="3"/>
  <c r="F943" i="3"/>
  <c r="E943" i="3"/>
  <c r="F942" i="3"/>
  <c r="E942" i="3"/>
  <c r="F941" i="3"/>
  <c r="E941" i="3"/>
  <c r="F940" i="3"/>
  <c r="E940" i="3"/>
  <c r="F939" i="3"/>
  <c r="E939" i="3"/>
  <c r="F938" i="3"/>
  <c r="E938" i="3"/>
  <c r="F937" i="3"/>
  <c r="E937" i="3"/>
  <c r="F936" i="3"/>
  <c r="E936" i="3"/>
  <c r="F935" i="3"/>
  <c r="E935" i="3"/>
  <c r="F934" i="3"/>
  <c r="E934" i="3"/>
  <c r="F933" i="3"/>
  <c r="E933" i="3"/>
  <c r="F932" i="3"/>
  <c r="E932" i="3"/>
  <c r="F931" i="3"/>
  <c r="E931" i="3"/>
  <c r="F930" i="3"/>
  <c r="E930" i="3"/>
  <c r="F929" i="3"/>
  <c r="E929" i="3"/>
  <c r="F928" i="3"/>
  <c r="E928" i="3"/>
  <c r="F927" i="3"/>
  <c r="E927" i="3"/>
  <c r="F926" i="3"/>
  <c r="E926" i="3"/>
  <c r="F925" i="3"/>
  <c r="E925" i="3"/>
  <c r="F924" i="3"/>
  <c r="E924" i="3"/>
  <c r="F923" i="3"/>
  <c r="E923" i="3"/>
  <c r="F922" i="3"/>
  <c r="E922" i="3"/>
  <c r="F921" i="3"/>
  <c r="E921" i="3"/>
  <c r="F920" i="3"/>
  <c r="E920" i="3"/>
  <c r="F919" i="3"/>
  <c r="E919" i="3"/>
  <c r="F918" i="3"/>
  <c r="E918" i="3"/>
  <c r="F917" i="3"/>
  <c r="E917" i="3"/>
  <c r="F916" i="3"/>
  <c r="E916" i="3"/>
  <c r="F915" i="3"/>
  <c r="E915" i="3"/>
  <c r="F914" i="3"/>
  <c r="E914" i="3"/>
  <c r="F913" i="3"/>
  <c r="E913" i="3"/>
  <c r="F912" i="3"/>
  <c r="E912" i="3"/>
  <c r="F911" i="3"/>
  <c r="E911" i="3"/>
  <c r="F910" i="3"/>
  <c r="E910" i="3"/>
  <c r="F909" i="3"/>
  <c r="E909" i="3"/>
  <c r="F908" i="3"/>
  <c r="E908" i="3"/>
  <c r="F907" i="3"/>
  <c r="E907" i="3"/>
  <c r="F906" i="3"/>
  <c r="E906" i="3"/>
  <c r="F905" i="3"/>
  <c r="E905" i="3"/>
  <c r="F904" i="3"/>
  <c r="E904" i="3"/>
  <c r="F903" i="3"/>
  <c r="E903" i="3"/>
  <c r="F902" i="3"/>
  <c r="E902" i="3"/>
  <c r="F901" i="3"/>
  <c r="E901" i="3"/>
  <c r="F900" i="3"/>
  <c r="E900" i="3"/>
  <c r="F899" i="3"/>
  <c r="E899" i="3"/>
  <c r="F898" i="3"/>
  <c r="E898" i="3"/>
  <c r="F897" i="3"/>
  <c r="E897" i="3"/>
  <c r="F896" i="3"/>
  <c r="E896" i="3"/>
  <c r="F895" i="3"/>
  <c r="E895" i="3"/>
  <c r="F894" i="3"/>
  <c r="E894" i="3"/>
  <c r="I895" i="3" s="1"/>
  <c r="F893" i="3"/>
  <c r="E893" i="3"/>
  <c r="F892" i="3"/>
  <c r="E892" i="3"/>
  <c r="F891" i="3"/>
  <c r="E891" i="3"/>
  <c r="F890" i="3"/>
  <c r="E890" i="3"/>
  <c r="F889" i="3"/>
  <c r="E889" i="3"/>
  <c r="F888" i="3"/>
  <c r="E888" i="3"/>
  <c r="F887" i="3"/>
  <c r="E887" i="3"/>
  <c r="F886" i="3"/>
  <c r="E886" i="3"/>
  <c r="F885" i="3"/>
  <c r="E885" i="3"/>
  <c r="F884" i="3"/>
  <c r="E884" i="3"/>
  <c r="F883" i="3"/>
  <c r="E883" i="3"/>
  <c r="F882" i="3"/>
  <c r="E882" i="3"/>
  <c r="F881" i="3"/>
  <c r="E881" i="3"/>
  <c r="F880" i="3"/>
  <c r="E880" i="3"/>
  <c r="F879" i="3"/>
  <c r="E879" i="3"/>
  <c r="F878" i="3"/>
  <c r="E878" i="3"/>
  <c r="F877" i="3"/>
  <c r="E877" i="3"/>
  <c r="F876" i="3"/>
  <c r="E876" i="3"/>
  <c r="F875" i="3"/>
  <c r="E875" i="3"/>
  <c r="F874" i="3"/>
  <c r="E874" i="3"/>
  <c r="F873" i="3"/>
  <c r="E873" i="3"/>
  <c r="F872" i="3"/>
  <c r="E872" i="3"/>
  <c r="F871" i="3"/>
  <c r="E871" i="3"/>
  <c r="F870" i="3"/>
  <c r="E870" i="3"/>
  <c r="I871" i="3" s="1"/>
  <c r="F869" i="3"/>
  <c r="E869" i="3"/>
  <c r="F868" i="3"/>
  <c r="E868" i="3"/>
  <c r="F867" i="3"/>
  <c r="E867" i="3"/>
  <c r="F866" i="3"/>
  <c r="E866" i="3"/>
  <c r="F865" i="3"/>
  <c r="E865" i="3"/>
  <c r="F864" i="3"/>
  <c r="E864" i="3"/>
  <c r="F863" i="3"/>
  <c r="E863" i="3"/>
  <c r="F862" i="3"/>
  <c r="E862" i="3"/>
  <c r="F861" i="3"/>
  <c r="E861" i="3"/>
  <c r="F860" i="3"/>
  <c r="E860" i="3"/>
  <c r="F859" i="3"/>
  <c r="E859" i="3"/>
  <c r="F858" i="3"/>
  <c r="E858" i="3"/>
  <c r="F857" i="3"/>
  <c r="E857" i="3"/>
  <c r="F856" i="3"/>
  <c r="E856" i="3"/>
  <c r="F855" i="3"/>
  <c r="E855" i="3"/>
  <c r="F854" i="3"/>
  <c r="E854" i="3"/>
  <c r="F853" i="3"/>
  <c r="E853" i="3"/>
  <c r="F852" i="3"/>
  <c r="E852" i="3"/>
  <c r="F851" i="3"/>
  <c r="E851" i="3"/>
  <c r="F850" i="3"/>
  <c r="E850" i="3"/>
  <c r="F849" i="3"/>
  <c r="E849" i="3"/>
  <c r="F848" i="3"/>
  <c r="E848" i="3"/>
  <c r="F847" i="3"/>
  <c r="E847" i="3"/>
  <c r="F846" i="3"/>
  <c r="E846" i="3"/>
  <c r="I847" i="3" s="1"/>
  <c r="F845" i="3"/>
  <c r="E845" i="3"/>
  <c r="F844" i="3"/>
  <c r="E844" i="3"/>
  <c r="F843" i="3"/>
  <c r="E843" i="3"/>
  <c r="F842" i="3"/>
  <c r="E842" i="3"/>
  <c r="F841" i="3"/>
  <c r="E841" i="3"/>
  <c r="F840" i="3"/>
  <c r="E840" i="3"/>
  <c r="F839" i="3"/>
  <c r="E839" i="3"/>
  <c r="F838" i="3"/>
  <c r="E838" i="3"/>
  <c r="F837" i="3"/>
  <c r="E837" i="3"/>
  <c r="F836" i="3"/>
  <c r="E836" i="3"/>
  <c r="F835" i="3"/>
  <c r="E835" i="3"/>
  <c r="F834" i="3"/>
  <c r="E834" i="3"/>
  <c r="F833" i="3"/>
  <c r="E833" i="3"/>
  <c r="F832" i="3"/>
  <c r="E832" i="3"/>
  <c r="F831" i="3"/>
  <c r="E831" i="3"/>
  <c r="F830" i="3"/>
  <c r="E830" i="3"/>
  <c r="F829" i="3"/>
  <c r="E829" i="3"/>
  <c r="F828" i="3"/>
  <c r="E828" i="3"/>
  <c r="F827" i="3"/>
  <c r="E827" i="3"/>
  <c r="F826" i="3"/>
  <c r="E826" i="3"/>
  <c r="F825" i="3"/>
  <c r="E825" i="3"/>
  <c r="F824" i="3"/>
  <c r="E824" i="3"/>
  <c r="F823" i="3"/>
  <c r="E823" i="3"/>
  <c r="F822" i="3"/>
  <c r="E822" i="3"/>
  <c r="I823" i="3" s="1"/>
  <c r="F821" i="3"/>
  <c r="E821" i="3"/>
  <c r="F820" i="3"/>
  <c r="E820" i="3"/>
  <c r="F819" i="3"/>
  <c r="E819" i="3"/>
  <c r="F818" i="3"/>
  <c r="E818" i="3"/>
  <c r="F817" i="3"/>
  <c r="E817" i="3"/>
  <c r="F816" i="3"/>
  <c r="E816" i="3"/>
  <c r="F815" i="3"/>
  <c r="E815" i="3"/>
  <c r="F814" i="3"/>
  <c r="E814" i="3"/>
  <c r="F813" i="3"/>
  <c r="E813" i="3"/>
  <c r="F812" i="3"/>
  <c r="E812" i="3"/>
  <c r="F811" i="3"/>
  <c r="E811" i="3"/>
  <c r="F810" i="3"/>
  <c r="E810" i="3"/>
  <c r="F809" i="3"/>
  <c r="E809" i="3"/>
  <c r="F808" i="3"/>
  <c r="E808" i="3"/>
  <c r="F807" i="3"/>
  <c r="E807" i="3"/>
  <c r="F806" i="3"/>
  <c r="E806" i="3"/>
  <c r="F805" i="3"/>
  <c r="E805" i="3"/>
  <c r="F804" i="3"/>
  <c r="E804" i="3"/>
  <c r="F803" i="3"/>
  <c r="E803" i="3"/>
  <c r="F802" i="3"/>
  <c r="E802" i="3"/>
  <c r="F801" i="3"/>
  <c r="E801" i="3"/>
  <c r="F800" i="3"/>
  <c r="E800" i="3"/>
  <c r="F799" i="3"/>
  <c r="E799" i="3"/>
  <c r="F798" i="3"/>
  <c r="E798" i="3"/>
  <c r="I799" i="3" s="1"/>
  <c r="F797" i="3"/>
  <c r="E797" i="3"/>
  <c r="F796" i="3"/>
  <c r="E796" i="3"/>
  <c r="F795" i="3"/>
  <c r="E795" i="3"/>
  <c r="F794" i="3"/>
  <c r="E794" i="3"/>
  <c r="F793" i="3"/>
  <c r="E793" i="3"/>
  <c r="F792" i="3"/>
  <c r="E792" i="3"/>
  <c r="F791" i="3"/>
  <c r="E791" i="3"/>
  <c r="F790" i="3"/>
  <c r="E790" i="3"/>
  <c r="F789" i="3"/>
  <c r="E789" i="3"/>
  <c r="F788" i="3"/>
  <c r="E788" i="3"/>
  <c r="F787" i="3"/>
  <c r="E787" i="3"/>
  <c r="F786" i="3"/>
  <c r="E786" i="3"/>
  <c r="F785" i="3"/>
  <c r="E785" i="3"/>
  <c r="F784" i="3"/>
  <c r="E784" i="3"/>
  <c r="F783" i="3"/>
  <c r="E783" i="3"/>
  <c r="F782" i="3"/>
  <c r="E782" i="3"/>
  <c r="F781" i="3"/>
  <c r="E781" i="3"/>
  <c r="F780" i="3"/>
  <c r="E780" i="3"/>
  <c r="F779" i="3"/>
  <c r="E779" i="3"/>
  <c r="F778" i="3"/>
  <c r="E778" i="3"/>
  <c r="F777" i="3"/>
  <c r="E777" i="3"/>
  <c r="F776" i="3"/>
  <c r="E776" i="3"/>
  <c r="F775" i="3"/>
  <c r="E775" i="3"/>
  <c r="F774" i="3"/>
  <c r="E774" i="3"/>
  <c r="I775" i="3" s="1"/>
  <c r="F773" i="3"/>
  <c r="E773" i="3"/>
  <c r="F772" i="3"/>
  <c r="E772" i="3"/>
  <c r="F771" i="3"/>
  <c r="E771" i="3"/>
  <c r="F770" i="3"/>
  <c r="E770" i="3"/>
  <c r="F769" i="3"/>
  <c r="E769" i="3"/>
  <c r="F768" i="3"/>
  <c r="E768" i="3"/>
  <c r="F767" i="3"/>
  <c r="E767" i="3"/>
  <c r="F766" i="3"/>
  <c r="E766" i="3"/>
  <c r="F765" i="3"/>
  <c r="E765" i="3"/>
  <c r="F764" i="3"/>
  <c r="E764" i="3"/>
  <c r="F763" i="3"/>
  <c r="E763" i="3"/>
  <c r="F762" i="3"/>
  <c r="E762" i="3"/>
  <c r="F761" i="3"/>
  <c r="E761" i="3"/>
  <c r="F760" i="3"/>
  <c r="E760" i="3"/>
  <c r="F759" i="3"/>
  <c r="E759" i="3"/>
  <c r="F758" i="3"/>
  <c r="E758" i="3"/>
  <c r="F757" i="3"/>
  <c r="E757" i="3"/>
  <c r="F756" i="3"/>
  <c r="E756" i="3"/>
  <c r="F755" i="3"/>
  <c r="E755" i="3"/>
  <c r="F754" i="3"/>
  <c r="E754" i="3"/>
  <c r="F753" i="3"/>
  <c r="E753" i="3"/>
  <c r="F752" i="3"/>
  <c r="E752" i="3"/>
  <c r="F751" i="3"/>
  <c r="E751" i="3"/>
  <c r="F750" i="3"/>
  <c r="E750" i="3"/>
  <c r="I751" i="3" s="1"/>
  <c r="F749" i="3"/>
  <c r="E749" i="3"/>
  <c r="F748" i="3"/>
  <c r="E748" i="3"/>
  <c r="F747" i="3"/>
  <c r="E747" i="3"/>
  <c r="F746" i="3"/>
  <c r="E746" i="3"/>
  <c r="F745" i="3"/>
  <c r="E745" i="3"/>
  <c r="F744" i="3"/>
  <c r="E744" i="3"/>
  <c r="F743" i="3"/>
  <c r="E743" i="3"/>
  <c r="F742" i="3"/>
  <c r="E742" i="3"/>
  <c r="F741" i="3"/>
  <c r="E741" i="3"/>
  <c r="F740" i="3"/>
  <c r="E740" i="3"/>
  <c r="F739" i="3"/>
  <c r="E739" i="3"/>
  <c r="F738" i="3"/>
  <c r="E738" i="3"/>
  <c r="F737" i="3"/>
  <c r="E737" i="3"/>
  <c r="F736" i="3"/>
  <c r="E736" i="3"/>
  <c r="F735" i="3"/>
  <c r="E735" i="3"/>
  <c r="F734" i="3"/>
  <c r="E734" i="3"/>
  <c r="F733" i="3"/>
  <c r="E733" i="3"/>
  <c r="F732" i="3"/>
  <c r="E732" i="3"/>
  <c r="F731" i="3"/>
  <c r="E731" i="3"/>
  <c r="F730" i="3"/>
  <c r="E730" i="3"/>
  <c r="F729" i="3"/>
  <c r="E729" i="3"/>
  <c r="F728" i="3"/>
  <c r="E728" i="3"/>
  <c r="F727" i="3"/>
  <c r="E727" i="3"/>
  <c r="F726" i="3"/>
  <c r="E726" i="3"/>
  <c r="I727" i="3" s="1"/>
  <c r="F725" i="3"/>
  <c r="E725" i="3"/>
  <c r="F724" i="3"/>
  <c r="E724" i="3"/>
  <c r="F723" i="3"/>
  <c r="E723" i="3"/>
  <c r="F722" i="3"/>
  <c r="E722" i="3"/>
  <c r="F721" i="3"/>
  <c r="E721" i="3"/>
  <c r="F720" i="3"/>
  <c r="E720" i="3"/>
  <c r="F719" i="3"/>
  <c r="E719" i="3"/>
  <c r="F718" i="3"/>
  <c r="E718" i="3"/>
  <c r="F717" i="3"/>
  <c r="E717" i="3"/>
  <c r="F716" i="3"/>
  <c r="E716" i="3"/>
  <c r="F715" i="3"/>
  <c r="E715" i="3"/>
  <c r="F714" i="3"/>
  <c r="E714" i="3"/>
  <c r="F713" i="3"/>
  <c r="E713" i="3"/>
  <c r="F712" i="3"/>
  <c r="E712" i="3"/>
  <c r="F711" i="3"/>
  <c r="E711" i="3"/>
  <c r="F710" i="3"/>
  <c r="E710" i="3"/>
  <c r="F709" i="3"/>
  <c r="E709" i="3"/>
  <c r="F708" i="3"/>
  <c r="E708" i="3"/>
  <c r="F707" i="3"/>
  <c r="E707" i="3"/>
  <c r="F706" i="3"/>
  <c r="E706" i="3"/>
  <c r="F705" i="3"/>
  <c r="E705" i="3"/>
  <c r="F704" i="3"/>
  <c r="E704" i="3"/>
  <c r="F703" i="3"/>
  <c r="E703" i="3"/>
  <c r="F702" i="3"/>
  <c r="E702" i="3"/>
  <c r="I703" i="3" s="1"/>
  <c r="F701" i="3"/>
  <c r="E701" i="3"/>
  <c r="F700" i="3"/>
  <c r="E700" i="3"/>
  <c r="F699" i="3"/>
  <c r="E699" i="3"/>
  <c r="F698" i="3"/>
  <c r="E698" i="3"/>
  <c r="F697" i="3"/>
  <c r="E697" i="3"/>
  <c r="F696" i="3"/>
  <c r="E696" i="3"/>
  <c r="F695" i="3"/>
  <c r="E695" i="3"/>
  <c r="F694" i="3"/>
  <c r="E694" i="3"/>
  <c r="F693" i="3"/>
  <c r="E693" i="3"/>
  <c r="F692" i="3"/>
  <c r="E692" i="3"/>
  <c r="F691" i="3"/>
  <c r="E691" i="3"/>
  <c r="F690" i="3"/>
  <c r="E690" i="3"/>
  <c r="F689" i="3"/>
  <c r="E689" i="3"/>
  <c r="F688" i="3"/>
  <c r="E688" i="3"/>
  <c r="F687" i="3"/>
  <c r="E687" i="3"/>
  <c r="F686" i="3"/>
  <c r="E686" i="3"/>
  <c r="F685" i="3"/>
  <c r="E685" i="3"/>
  <c r="F684" i="3"/>
  <c r="E684" i="3"/>
  <c r="F683" i="3"/>
  <c r="E683" i="3"/>
  <c r="F682" i="3"/>
  <c r="E682" i="3"/>
  <c r="F681" i="3"/>
  <c r="E681" i="3"/>
  <c r="F680" i="3"/>
  <c r="E680" i="3"/>
  <c r="F679" i="3"/>
  <c r="E679" i="3"/>
  <c r="F678" i="3"/>
  <c r="E678" i="3"/>
  <c r="I679" i="3" s="1"/>
  <c r="F677" i="3"/>
  <c r="E677" i="3"/>
  <c r="F676" i="3"/>
  <c r="E676" i="3"/>
  <c r="F675" i="3"/>
  <c r="E675" i="3"/>
  <c r="F674" i="3"/>
  <c r="E674" i="3"/>
  <c r="F673" i="3"/>
  <c r="E673" i="3"/>
  <c r="F672" i="3"/>
  <c r="E672" i="3"/>
  <c r="F671" i="3"/>
  <c r="E671" i="3"/>
  <c r="F670" i="3"/>
  <c r="E670" i="3"/>
  <c r="F669" i="3"/>
  <c r="E669" i="3"/>
  <c r="F668" i="3"/>
  <c r="E668" i="3"/>
  <c r="F667" i="3"/>
  <c r="E667" i="3"/>
  <c r="F666" i="3"/>
  <c r="E666" i="3"/>
  <c r="F665" i="3"/>
  <c r="E665" i="3"/>
  <c r="F664" i="3"/>
  <c r="E664" i="3"/>
  <c r="F663" i="3"/>
  <c r="E663" i="3"/>
  <c r="F662" i="3"/>
  <c r="E662" i="3"/>
  <c r="F661" i="3"/>
  <c r="E661" i="3"/>
  <c r="F660" i="3"/>
  <c r="E660" i="3"/>
  <c r="F659" i="3"/>
  <c r="E659" i="3"/>
  <c r="F658" i="3"/>
  <c r="E658" i="3"/>
  <c r="F657" i="3"/>
  <c r="E657" i="3"/>
  <c r="F656" i="3"/>
  <c r="E656" i="3"/>
  <c r="F655" i="3"/>
  <c r="E655" i="3"/>
  <c r="F654" i="3"/>
  <c r="E654" i="3"/>
  <c r="I655" i="3" s="1"/>
  <c r="F653" i="3"/>
  <c r="E653" i="3"/>
  <c r="F652" i="3"/>
  <c r="E652" i="3"/>
  <c r="F651" i="3"/>
  <c r="E651" i="3"/>
  <c r="F650" i="3"/>
  <c r="E650" i="3"/>
  <c r="F649" i="3"/>
  <c r="E649" i="3"/>
  <c r="F648" i="3"/>
  <c r="E648" i="3"/>
  <c r="F647" i="3"/>
  <c r="E647" i="3"/>
  <c r="F646" i="3"/>
  <c r="E646" i="3"/>
  <c r="F645" i="3"/>
  <c r="E645" i="3"/>
  <c r="F644" i="3"/>
  <c r="E644" i="3"/>
  <c r="F643" i="3"/>
  <c r="E643" i="3"/>
  <c r="F642" i="3"/>
  <c r="E642" i="3"/>
  <c r="F641" i="3"/>
  <c r="E641" i="3"/>
  <c r="F640" i="3"/>
  <c r="E640" i="3"/>
  <c r="F639" i="3"/>
  <c r="E639" i="3"/>
  <c r="F638" i="3"/>
  <c r="E638" i="3"/>
  <c r="F637" i="3"/>
  <c r="E637" i="3"/>
  <c r="F636" i="3"/>
  <c r="E636" i="3"/>
  <c r="F635" i="3"/>
  <c r="E635" i="3"/>
  <c r="F634" i="3"/>
  <c r="E634" i="3"/>
  <c r="F633" i="3"/>
  <c r="E633" i="3"/>
  <c r="F632" i="3"/>
  <c r="E632" i="3"/>
  <c r="F631" i="3"/>
  <c r="E631" i="3"/>
  <c r="F630" i="3"/>
  <c r="E630" i="3"/>
  <c r="I631" i="3" s="1"/>
  <c r="F629" i="3"/>
  <c r="E629" i="3"/>
  <c r="F628" i="3"/>
  <c r="E628" i="3"/>
  <c r="F627" i="3"/>
  <c r="E627" i="3"/>
  <c r="F626" i="3"/>
  <c r="E626" i="3"/>
  <c r="F625" i="3"/>
  <c r="E625" i="3"/>
  <c r="F624" i="3"/>
  <c r="E624" i="3"/>
  <c r="F623" i="3"/>
  <c r="E623" i="3"/>
  <c r="F622" i="3"/>
  <c r="E622" i="3"/>
  <c r="F621" i="3"/>
  <c r="E621" i="3"/>
  <c r="F620" i="3"/>
  <c r="E620" i="3"/>
  <c r="F619" i="3"/>
  <c r="E619" i="3"/>
  <c r="F618" i="3"/>
  <c r="E618" i="3"/>
  <c r="F617" i="3"/>
  <c r="E617" i="3"/>
  <c r="F616" i="3"/>
  <c r="E616" i="3"/>
  <c r="F615" i="3"/>
  <c r="E615" i="3"/>
  <c r="F614" i="3"/>
  <c r="E614" i="3"/>
  <c r="F613" i="3"/>
  <c r="E613" i="3"/>
  <c r="F612" i="3"/>
  <c r="E612" i="3"/>
  <c r="F611" i="3"/>
  <c r="E611" i="3"/>
  <c r="F610" i="3"/>
  <c r="E610" i="3"/>
  <c r="F609" i="3"/>
  <c r="E609" i="3"/>
  <c r="F608" i="3"/>
  <c r="E608" i="3"/>
  <c r="F607" i="3"/>
  <c r="E607" i="3"/>
  <c r="F606" i="3"/>
  <c r="E606" i="3"/>
  <c r="I607" i="3" s="1"/>
  <c r="F605" i="3"/>
  <c r="E605" i="3"/>
  <c r="F604" i="3"/>
  <c r="E604" i="3"/>
  <c r="F603" i="3"/>
  <c r="E603" i="3"/>
  <c r="F602" i="3"/>
  <c r="E602" i="3"/>
  <c r="F601" i="3"/>
  <c r="E601" i="3"/>
  <c r="F600" i="3"/>
  <c r="E600" i="3"/>
  <c r="F599" i="3"/>
  <c r="E599" i="3"/>
  <c r="F598" i="3"/>
  <c r="E598" i="3"/>
  <c r="F597" i="3"/>
  <c r="E597" i="3"/>
  <c r="F596" i="3"/>
  <c r="E596" i="3"/>
  <c r="F595" i="3"/>
  <c r="E595" i="3"/>
  <c r="F594" i="3"/>
  <c r="E594" i="3"/>
  <c r="F593" i="3"/>
  <c r="E593" i="3"/>
  <c r="F592" i="3"/>
  <c r="E592" i="3"/>
  <c r="F591" i="3"/>
  <c r="E591" i="3"/>
  <c r="F590" i="3"/>
  <c r="E590" i="3"/>
  <c r="F589" i="3"/>
  <c r="E589" i="3"/>
  <c r="F588" i="3"/>
  <c r="E588" i="3"/>
  <c r="F587" i="3"/>
  <c r="E587" i="3"/>
  <c r="F586" i="3"/>
  <c r="E586" i="3"/>
  <c r="F585" i="3"/>
  <c r="E585" i="3"/>
  <c r="F584" i="3"/>
  <c r="E584" i="3"/>
  <c r="F583" i="3"/>
  <c r="E583" i="3"/>
  <c r="F582" i="3"/>
  <c r="E582" i="3"/>
  <c r="I583" i="3" s="1"/>
  <c r="F581" i="3"/>
  <c r="E581" i="3"/>
  <c r="F580" i="3"/>
  <c r="E580" i="3"/>
  <c r="F579" i="3"/>
  <c r="E579" i="3"/>
  <c r="F578" i="3"/>
  <c r="E578" i="3"/>
  <c r="F577" i="3"/>
  <c r="E577" i="3"/>
  <c r="F576" i="3"/>
  <c r="E576" i="3"/>
  <c r="F575" i="3"/>
  <c r="E575" i="3"/>
  <c r="F574" i="3"/>
  <c r="E574" i="3"/>
  <c r="F573" i="3"/>
  <c r="E573" i="3"/>
  <c r="F572" i="3"/>
  <c r="E572" i="3"/>
  <c r="F571" i="3"/>
  <c r="E571" i="3"/>
  <c r="F570" i="3"/>
  <c r="E570" i="3"/>
  <c r="F569" i="3"/>
  <c r="E569" i="3"/>
  <c r="F568" i="3"/>
  <c r="E568" i="3"/>
  <c r="F567" i="3"/>
  <c r="E567" i="3"/>
  <c r="F566" i="3"/>
  <c r="E566" i="3"/>
  <c r="F565" i="3"/>
  <c r="E565" i="3"/>
  <c r="F564" i="3"/>
  <c r="E564" i="3"/>
  <c r="F563" i="3"/>
  <c r="E563" i="3"/>
  <c r="F562" i="3"/>
  <c r="E562" i="3"/>
  <c r="F561" i="3"/>
  <c r="E561" i="3"/>
  <c r="F560" i="3"/>
  <c r="E560" i="3"/>
  <c r="F559" i="3"/>
  <c r="E559" i="3"/>
  <c r="F558" i="3"/>
  <c r="E558" i="3"/>
  <c r="I559" i="3" s="1"/>
  <c r="F557" i="3"/>
  <c r="E557" i="3"/>
  <c r="F556" i="3"/>
  <c r="E556" i="3"/>
  <c r="F555" i="3"/>
  <c r="E555" i="3"/>
  <c r="F554" i="3"/>
  <c r="E554" i="3"/>
  <c r="F553" i="3"/>
  <c r="E553" i="3"/>
  <c r="F552" i="3"/>
  <c r="E552" i="3"/>
  <c r="F551" i="3"/>
  <c r="E551" i="3"/>
  <c r="F550" i="3"/>
  <c r="E550" i="3"/>
  <c r="F549" i="3"/>
  <c r="E549" i="3"/>
  <c r="F548" i="3"/>
  <c r="E548" i="3"/>
  <c r="F547" i="3"/>
  <c r="E547" i="3"/>
  <c r="F546" i="3"/>
  <c r="E546" i="3"/>
  <c r="F545" i="3"/>
  <c r="E545" i="3"/>
  <c r="F544" i="3"/>
  <c r="E544" i="3"/>
  <c r="F543" i="3"/>
  <c r="E543" i="3"/>
  <c r="F542" i="3"/>
  <c r="E542" i="3"/>
  <c r="F541" i="3"/>
  <c r="E541" i="3"/>
  <c r="F540" i="3"/>
  <c r="E540" i="3"/>
  <c r="F539" i="3"/>
  <c r="E539" i="3"/>
  <c r="F538" i="3"/>
  <c r="E538" i="3"/>
  <c r="F537" i="3"/>
  <c r="E537" i="3"/>
  <c r="F536" i="3"/>
  <c r="E536" i="3"/>
  <c r="F535" i="3"/>
  <c r="E535" i="3"/>
  <c r="F534" i="3"/>
  <c r="E534" i="3"/>
  <c r="I535" i="3" s="1"/>
  <c r="F533" i="3"/>
  <c r="E533" i="3"/>
  <c r="F532" i="3"/>
  <c r="E532" i="3"/>
  <c r="F531" i="3"/>
  <c r="E531" i="3"/>
  <c r="F530" i="3"/>
  <c r="E530" i="3"/>
  <c r="F529" i="3"/>
  <c r="E529" i="3"/>
  <c r="F528" i="3"/>
  <c r="E528" i="3"/>
  <c r="F527" i="3"/>
  <c r="E527" i="3"/>
  <c r="F526" i="3"/>
  <c r="E526" i="3"/>
  <c r="F525" i="3"/>
  <c r="E525" i="3"/>
  <c r="F524" i="3"/>
  <c r="E524" i="3"/>
  <c r="F523" i="3"/>
  <c r="E523" i="3"/>
  <c r="F522" i="3"/>
  <c r="E522" i="3"/>
  <c r="F521" i="3"/>
  <c r="E521" i="3"/>
  <c r="F520" i="3"/>
  <c r="E520" i="3"/>
  <c r="F519" i="3"/>
  <c r="E519" i="3"/>
  <c r="F518" i="3"/>
  <c r="E518" i="3"/>
  <c r="F517" i="3"/>
  <c r="E517" i="3"/>
  <c r="F516" i="3"/>
  <c r="E516" i="3"/>
  <c r="F515" i="3"/>
  <c r="E515" i="3"/>
  <c r="F514" i="3"/>
  <c r="E514" i="3"/>
  <c r="F513" i="3"/>
  <c r="E513" i="3"/>
  <c r="F512" i="3"/>
  <c r="E512" i="3"/>
  <c r="F511" i="3"/>
  <c r="E511" i="3"/>
  <c r="F510" i="3"/>
  <c r="E510" i="3"/>
  <c r="F509" i="3"/>
  <c r="E509" i="3"/>
  <c r="F508" i="3"/>
  <c r="E508" i="3"/>
  <c r="F507" i="3"/>
  <c r="E507" i="3"/>
  <c r="F506" i="3"/>
  <c r="E506" i="3"/>
  <c r="F505" i="3"/>
  <c r="E505" i="3"/>
  <c r="F504" i="3"/>
  <c r="E504" i="3"/>
  <c r="F503" i="3"/>
  <c r="E503" i="3"/>
  <c r="F502" i="3"/>
  <c r="E502" i="3"/>
  <c r="F501" i="3"/>
  <c r="E501" i="3"/>
  <c r="F500" i="3"/>
  <c r="E500" i="3"/>
  <c r="F499" i="3"/>
  <c r="E499" i="3"/>
  <c r="F498" i="3"/>
  <c r="E498" i="3"/>
  <c r="F497" i="3"/>
  <c r="E497" i="3"/>
  <c r="F496" i="3"/>
  <c r="E496" i="3"/>
  <c r="F495" i="3"/>
  <c r="E495" i="3"/>
  <c r="F494" i="3"/>
  <c r="E494" i="3"/>
  <c r="F493" i="3"/>
  <c r="E493" i="3"/>
  <c r="F492" i="3"/>
  <c r="E492" i="3"/>
  <c r="F491" i="3"/>
  <c r="E491" i="3"/>
  <c r="F490" i="3"/>
  <c r="E490" i="3"/>
  <c r="F489" i="3"/>
  <c r="E489" i="3"/>
  <c r="F488" i="3"/>
  <c r="E488" i="3"/>
  <c r="F487" i="3"/>
  <c r="E487" i="3"/>
  <c r="F486" i="3"/>
  <c r="E486" i="3"/>
  <c r="I487" i="3" s="1"/>
  <c r="F485" i="3"/>
  <c r="E485" i="3"/>
  <c r="F484" i="3"/>
  <c r="E484" i="3"/>
  <c r="F483" i="3"/>
  <c r="E483" i="3"/>
  <c r="F482" i="3"/>
  <c r="E482" i="3"/>
  <c r="F481" i="3"/>
  <c r="E481" i="3"/>
  <c r="F480" i="3"/>
  <c r="E480" i="3"/>
  <c r="F479" i="3"/>
  <c r="E479" i="3"/>
  <c r="F478" i="3"/>
  <c r="E478" i="3"/>
  <c r="F477" i="3"/>
  <c r="E477" i="3"/>
  <c r="F476" i="3"/>
  <c r="E476" i="3"/>
  <c r="F475" i="3"/>
  <c r="E475" i="3"/>
  <c r="F474" i="3"/>
  <c r="E474" i="3"/>
  <c r="F473" i="3"/>
  <c r="E473" i="3"/>
  <c r="F472" i="3"/>
  <c r="E472" i="3"/>
  <c r="F471" i="3"/>
  <c r="E471" i="3"/>
  <c r="F470" i="3"/>
  <c r="E470" i="3"/>
  <c r="F469" i="3"/>
  <c r="E469" i="3"/>
  <c r="F468" i="3"/>
  <c r="E468" i="3"/>
  <c r="F467" i="3"/>
  <c r="E467" i="3"/>
  <c r="F466" i="3"/>
  <c r="E466" i="3"/>
  <c r="F465" i="3"/>
  <c r="E465" i="3"/>
  <c r="F464" i="3"/>
  <c r="E464" i="3"/>
  <c r="F463" i="3"/>
  <c r="E463" i="3"/>
  <c r="F462" i="3"/>
  <c r="E462" i="3"/>
  <c r="I463" i="3" s="1"/>
  <c r="F461" i="3"/>
  <c r="E461" i="3"/>
  <c r="F460" i="3"/>
  <c r="E460" i="3"/>
  <c r="F459" i="3"/>
  <c r="E459" i="3"/>
  <c r="F458" i="3"/>
  <c r="E458" i="3"/>
  <c r="F457" i="3"/>
  <c r="E457" i="3"/>
  <c r="F456" i="3"/>
  <c r="E456" i="3"/>
  <c r="F455" i="3"/>
  <c r="E455" i="3"/>
  <c r="F454" i="3"/>
  <c r="E454" i="3"/>
  <c r="F453" i="3"/>
  <c r="E453" i="3"/>
  <c r="F452" i="3"/>
  <c r="E452" i="3"/>
  <c r="F451" i="3"/>
  <c r="E451" i="3"/>
  <c r="F450" i="3"/>
  <c r="E450" i="3"/>
  <c r="F449" i="3"/>
  <c r="E449" i="3"/>
  <c r="F448" i="3"/>
  <c r="E448" i="3"/>
  <c r="F447" i="3"/>
  <c r="E447" i="3"/>
  <c r="F446" i="3"/>
  <c r="E446" i="3"/>
  <c r="F445" i="3"/>
  <c r="E445" i="3"/>
  <c r="F444" i="3"/>
  <c r="E444" i="3"/>
  <c r="F443" i="3"/>
  <c r="E443" i="3"/>
  <c r="F442" i="3"/>
  <c r="E442" i="3"/>
  <c r="F441" i="3"/>
  <c r="E441" i="3"/>
  <c r="F440" i="3"/>
  <c r="E440" i="3"/>
  <c r="F439" i="3"/>
  <c r="E439" i="3"/>
  <c r="F438" i="3"/>
  <c r="E438" i="3"/>
  <c r="I439" i="3" s="1"/>
  <c r="F437" i="3"/>
  <c r="E437" i="3"/>
  <c r="F436" i="3"/>
  <c r="E436" i="3"/>
  <c r="F435" i="3"/>
  <c r="E435" i="3"/>
  <c r="F434" i="3"/>
  <c r="E434" i="3"/>
  <c r="F433" i="3"/>
  <c r="E433" i="3"/>
  <c r="F432" i="3"/>
  <c r="E432" i="3"/>
  <c r="F431" i="3"/>
  <c r="E431" i="3"/>
  <c r="F430" i="3"/>
  <c r="E430" i="3"/>
  <c r="F429" i="3"/>
  <c r="E429" i="3"/>
  <c r="F428" i="3"/>
  <c r="E428" i="3"/>
  <c r="F427" i="3"/>
  <c r="E427" i="3"/>
  <c r="F426" i="3"/>
  <c r="E426" i="3"/>
  <c r="F425" i="3"/>
  <c r="E425" i="3"/>
  <c r="F424" i="3"/>
  <c r="E424" i="3"/>
  <c r="F423" i="3"/>
  <c r="E423" i="3"/>
  <c r="F422" i="3"/>
  <c r="E422" i="3"/>
  <c r="F421" i="3"/>
  <c r="E421" i="3"/>
  <c r="F420" i="3"/>
  <c r="E420" i="3"/>
  <c r="F419" i="3"/>
  <c r="E419" i="3"/>
  <c r="F418" i="3"/>
  <c r="E418" i="3"/>
  <c r="F417" i="3"/>
  <c r="E417" i="3"/>
  <c r="F416" i="3"/>
  <c r="E416" i="3"/>
  <c r="F415" i="3"/>
  <c r="E415" i="3"/>
  <c r="F414" i="3"/>
  <c r="E414" i="3"/>
  <c r="F413" i="3"/>
  <c r="E413" i="3"/>
  <c r="F412" i="3"/>
  <c r="E412" i="3"/>
  <c r="F411" i="3"/>
  <c r="E411" i="3"/>
  <c r="F410" i="3"/>
  <c r="E410" i="3"/>
  <c r="F409" i="3"/>
  <c r="E409" i="3"/>
  <c r="F408" i="3"/>
  <c r="E408" i="3"/>
  <c r="F407" i="3"/>
  <c r="E407" i="3"/>
  <c r="F406" i="3"/>
  <c r="E406" i="3"/>
  <c r="F405" i="3"/>
  <c r="E405" i="3"/>
  <c r="F404" i="3"/>
  <c r="E404" i="3"/>
  <c r="F403" i="3"/>
  <c r="E403" i="3"/>
  <c r="F402" i="3"/>
  <c r="E402" i="3"/>
  <c r="F401" i="3"/>
  <c r="E401" i="3"/>
  <c r="F400" i="3"/>
  <c r="E400" i="3"/>
  <c r="F399" i="3"/>
  <c r="E399" i="3"/>
  <c r="F398" i="3"/>
  <c r="E398" i="3"/>
  <c r="F397" i="3"/>
  <c r="E397" i="3"/>
  <c r="F396" i="3"/>
  <c r="E396" i="3"/>
  <c r="F395" i="3"/>
  <c r="E395" i="3"/>
  <c r="F394" i="3"/>
  <c r="E394" i="3"/>
  <c r="F393" i="3"/>
  <c r="E393" i="3"/>
  <c r="F392" i="3"/>
  <c r="E392" i="3"/>
  <c r="F391" i="3"/>
  <c r="E391" i="3"/>
  <c r="F390" i="3"/>
  <c r="E390" i="3"/>
  <c r="I391" i="3" s="1"/>
  <c r="F389" i="3"/>
  <c r="E389" i="3"/>
  <c r="F388" i="3"/>
  <c r="E388" i="3"/>
  <c r="F387" i="3"/>
  <c r="E387" i="3"/>
  <c r="F386" i="3"/>
  <c r="E386" i="3"/>
  <c r="F385" i="3"/>
  <c r="E385" i="3"/>
  <c r="F384" i="3"/>
  <c r="E384" i="3"/>
  <c r="F383" i="3"/>
  <c r="E383" i="3"/>
  <c r="F382" i="3"/>
  <c r="E382" i="3"/>
  <c r="F381" i="3"/>
  <c r="E381" i="3"/>
  <c r="F380" i="3"/>
  <c r="E380" i="3"/>
  <c r="F379" i="3"/>
  <c r="E379" i="3"/>
  <c r="F378" i="3"/>
  <c r="E378" i="3"/>
  <c r="F377" i="3"/>
  <c r="E377" i="3"/>
  <c r="F376" i="3"/>
  <c r="E376" i="3"/>
  <c r="F375" i="3"/>
  <c r="E375" i="3"/>
  <c r="F374" i="3"/>
  <c r="E374" i="3"/>
  <c r="F373" i="3"/>
  <c r="E373" i="3"/>
  <c r="F372" i="3"/>
  <c r="E372" i="3"/>
  <c r="F371" i="3"/>
  <c r="E371" i="3"/>
  <c r="F370" i="3"/>
  <c r="E370" i="3"/>
  <c r="F369" i="3"/>
  <c r="E369" i="3"/>
  <c r="F368" i="3"/>
  <c r="E368" i="3"/>
  <c r="F367" i="3"/>
  <c r="E367" i="3"/>
  <c r="F366" i="3"/>
  <c r="E366" i="3"/>
  <c r="I367" i="3" s="1"/>
  <c r="F365" i="3"/>
  <c r="E365" i="3"/>
  <c r="F364" i="3"/>
  <c r="E364" i="3"/>
  <c r="F363" i="3"/>
  <c r="E363" i="3"/>
  <c r="F362" i="3"/>
  <c r="E362" i="3"/>
  <c r="F361" i="3"/>
  <c r="E361" i="3"/>
  <c r="F360" i="3"/>
  <c r="E360" i="3"/>
  <c r="F359" i="3"/>
  <c r="E359" i="3"/>
  <c r="F358" i="3"/>
  <c r="E358" i="3"/>
  <c r="F357" i="3"/>
  <c r="E357" i="3"/>
  <c r="F356" i="3"/>
  <c r="E356" i="3"/>
  <c r="F355" i="3"/>
  <c r="E355" i="3"/>
  <c r="F354" i="3"/>
  <c r="E354" i="3"/>
  <c r="F353" i="3"/>
  <c r="E353" i="3"/>
  <c r="F352" i="3"/>
  <c r="E352" i="3"/>
  <c r="F351" i="3"/>
  <c r="E351" i="3"/>
  <c r="F350" i="3"/>
  <c r="E350" i="3"/>
  <c r="F349" i="3"/>
  <c r="E349" i="3"/>
  <c r="F348" i="3"/>
  <c r="E348" i="3"/>
  <c r="F347" i="3"/>
  <c r="E347" i="3"/>
  <c r="F346" i="3"/>
  <c r="E346" i="3"/>
  <c r="F345" i="3"/>
  <c r="E345" i="3"/>
  <c r="F344" i="3"/>
  <c r="E344" i="3"/>
  <c r="F343" i="3"/>
  <c r="E343" i="3"/>
  <c r="F342" i="3"/>
  <c r="E342" i="3"/>
  <c r="I343" i="3" s="1"/>
  <c r="F341" i="3"/>
  <c r="E341" i="3"/>
  <c r="F340" i="3"/>
  <c r="E340" i="3"/>
  <c r="F339" i="3"/>
  <c r="E339" i="3"/>
  <c r="F338" i="3"/>
  <c r="E338" i="3"/>
  <c r="F337" i="3"/>
  <c r="E337" i="3"/>
  <c r="F336" i="3"/>
  <c r="E336" i="3"/>
  <c r="F335" i="3"/>
  <c r="E335" i="3"/>
  <c r="F334" i="3"/>
  <c r="E334" i="3"/>
  <c r="F333" i="3"/>
  <c r="E333" i="3"/>
  <c r="F332" i="3"/>
  <c r="E332" i="3"/>
  <c r="F331" i="3"/>
  <c r="E331" i="3"/>
  <c r="F330" i="3"/>
  <c r="E330" i="3"/>
  <c r="F329" i="3"/>
  <c r="E329" i="3"/>
  <c r="F328" i="3"/>
  <c r="E328" i="3"/>
  <c r="F327" i="3"/>
  <c r="E327" i="3"/>
  <c r="F326" i="3"/>
  <c r="E326" i="3"/>
  <c r="F325" i="3"/>
  <c r="E325" i="3"/>
  <c r="F324" i="3"/>
  <c r="E324" i="3"/>
  <c r="F323" i="3"/>
  <c r="E323" i="3"/>
  <c r="F322" i="3"/>
  <c r="E322" i="3"/>
  <c r="F321" i="3"/>
  <c r="E321" i="3"/>
  <c r="F320" i="3"/>
  <c r="E320" i="3"/>
  <c r="F319" i="3"/>
  <c r="E319" i="3"/>
  <c r="F318" i="3"/>
  <c r="E318" i="3"/>
  <c r="I319" i="3" s="1"/>
  <c r="F317" i="3"/>
  <c r="E317" i="3"/>
  <c r="F316" i="3"/>
  <c r="E316" i="3"/>
  <c r="F315" i="3"/>
  <c r="E315" i="3"/>
  <c r="F314" i="3"/>
  <c r="E314" i="3"/>
  <c r="F313" i="3"/>
  <c r="E313" i="3"/>
  <c r="F312" i="3"/>
  <c r="E312" i="3"/>
  <c r="F311" i="3"/>
  <c r="E311" i="3"/>
  <c r="F310" i="3"/>
  <c r="E310" i="3"/>
  <c r="F309" i="3"/>
  <c r="E309" i="3"/>
  <c r="F308" i="3"/>
  <c r="E308" i="3"/>
  <c r="F307" i="3"/>
  <c r="E307" i="3"/>
  <c r="F306" i="3"/>
  <c r="E306" i="3"/>
  <c r="F305" i="3"/>
  <c r="E305" i="3"/>
  <c r="F304" i="3"/>
  <c r="E304" i="3"/>
  <c r="F303" i="3"/>
  <c r="E303" i="3"/>
  <c r="F302" i="3"/>
  <c r="E302" i="3"/>
  <c r="F301" i="3"/>
  <c r="E301" i="3"/>
  <c r="F300" i="3"/>
  <c r="E300" i="3"/>
  <c r="F299" i="3"/>
  <c r="E299" i="3"/>
  <c r="F298" i="3"/>
  <c r="E298" i="3"/>
  <c r="F297" i="3"/>
  <c r="E297" i="3"/>
  <c r="F296" i="3"/>
  <c r="E296" i="3"/>
  <c r="F295" i="3"/>
  <c r="E295" i="3"/>
  <c r="F294" i="3"/>
  <c r="E294" i="3"/>
  <c r="I295" i="3" s="1"/>
  <c r="F293" i="3"/>
  <c r="E293" i="3"/>
  <c r="F292" i="3"/>
  <c r="E292" i="3"/>
  <c r="F291" i="3"/>
  <c r="E291" i="3"/>
  <c r="F290" i="3"/>
  <c r="E290" i="3"/>
  <c r="F289" i="3"/>
  <c r="E289" i="3"/>
  <c r="F288" i="3"/>
  <c r="E288" i="3"/>
  <c r="F287" i="3"/>
  <c r="E287" i="3"/>
  <c r="F286" i="3"/>
  <c r="E286" i="3"/>
  <c r="F285" i="3"/>
  <c r="E285" i="3"/>
  <c r="F284" i="3"/>
  <c r="E284" i="3"/>
  <c r="F283" i="3"/>
  <c r="E283" i="3"/>
  <c r="F282" i="3"/>
  <c r="E282" i="3"/>
  <c r="F281" i="3"/>
  <c r="E281" i="3"/>
  <c r="F280" i="3"/>
  <c r="E280" i="3"/>
  <c r="F279" i="3"/>
  <c r="E279" i="3"/>
  <c r="F278" i="3"/>
  <c r="E278" i="3"/>
  <c r="F277" i="3"/>
  <c r="E277" i="3"/>
  <c r="F276" i="3"/>
  <c r="E276" i="3"/>
  <c r="F275" i="3"/>
  <c r="E275" i="3"/>
  <c r="F274" i="3"/>
  <c r="E274" i="3"/>
  <c r="F273" i="3"/>
  <c r="E273" i="3"/>
  <c r="F272" i="3"/>
  <c r="E272" i="3"/>
  <c r="F271" i="3"/>
  <c r="E271" i="3"/>
  <c r="F270" i="3"/>
  <c r="E270" i="3"/>
  <c r="I271" i="3" s="1"/>
  <c r="F269" i="3"/>
  <c r="E269" i="3"/>
  <c r="F268" i="3"/>
  <c r="E268" i="3"/>
  <c r="F267" i="3"/>
  <c r="E267" i="3"/>
  <c r="F266" i="3"/>
  <c r="E266" i="3"/>
  <c r="F265" i="3"/>
  <c r="E265" i="3"/>
  <c r="F264" i="3"/>
  <c r="E264" i="3"/>
  <c r="F263" i="3"/>
  <c r="E263" i="3"/>
  <c r="F262" i="3"/>
  <c r="E262" i="3"/>
  <c r="F261" i="3"/>
  <c r="E261" i="3"/>
  <c r="F260" i="3"/>
  <c r="E260" i="3"/>
  <c r="F259" i="3"/>
  <c r="E259" i="3"/>
  <c r="F258" i="3"/>
  <c r="E258" i="3"/>
  <c r="F257" i="3"/>
  <c r="E257" i="3"/>
  <c r="F256" i="3"/>
  <c r="E256" i="3"/>
  <c r="F255" i="3"/>
  <c r="E255" i="3"/>
  <c r="F254" i="3"/>
  <c r="E254" i="3"/>
  <c r="F253" i="3"/>
  <c r="E253" i="3"/>
  <c r="F252" i="3"/>
  <c r="E252" i="3"/>
  <c r="F251" i="3"/>
  <c r="E251" i="3"/>
  <c r="F250" i="3"/>
  <c r="E250" i="3"/>
  <c r="F249" i="3"/>
  <c r="E249" i="3"/>
  <c r="F248" i="3"/>
  <c r="E248" i="3"/>
  <c r="F247" i="3"/>
  <c r="E247" i="3"/>
  <c r="F246" i="3"/>
  <c r="E246" i="3"/>
  <c r="I247" i="3" s="1"/>
  <c r="F245" i="3"/>
  <c r="E245" i="3"/>
  <c r="F244" i="3"/>
  <c r="E244" i="3"/>
  <c r="F243" i="3"/>
  <c r="E243" i="3"/>
  <c r="F242" i="3"/>
  <c r="E242" i="3"/>
  <c r="F241" i="3"/>
  <c r="E241" i="3"/>
  <c r="F240" i="3"/>
  <c r="E240" i="3"/>
  <c r="F239" i="3"/>
  <c r="E239" i="3"/>
  <c r="F238" i="3"/>
  <c r="E238" i="3"/>
  <c r="F237" i="3"/>
  <c r="E237" i="3"/>
  <c r="F236" i="3"/>
  <c r="E236" i="3"/>
  <c r="F235" i="3"/>
  <c r="E235" i="3"/>
  <c r="F234" i="3"/>
  <c r="E234" i="3"/>
  <c r="F233" i="3"/>
  <c r="E233" i="3"/>
  <c r="F232" i="3"/>
  <c r="E232" i="3"/>
  <c r="F231" i="3"/>
  <c r="E231" i="3"/>
  <c r="F230" i="3"/>
  <c r="E230" i="3"/>
  <c r="F229" i="3"/>
  <c r="E229" i="3"/>
  <c r="F228" i="3"/>
  <c r="E228" i="3"/>
  <c r="F227" i="3"/>
  <c r="E227" i="3"/>
  <c r="F226" i="3"/>
  <c r="E226" i="3"/>
  <c r="F225" i="3"/>
  <c r="E225" i="3"/>
  <c r="F224" i="3"/>
  <c r="E224" i="3"/>
  <c r="F223" i="3"/>
  <c r="E223" i="3"/>
  <c r="F222" i="3"/>
  <c r="E222" i="3"/>
  <c r="I223" i="3" s="1"/>
  <c r="F221" i="3"/>
  <c r="E221" i="3"/>
  <c r="F220" i="3"/>
  <c r="E220" i="3"/>
  <c r="F219" i="3"/>
  <c r="E219" i="3"/>
  <c r="F218" i="3"/>
  <c r="E218" i="3"/>
  <c r="F217" i="3"/>
  <c r="E217" i="3"/>
  <c r="F216" i="3"/>
  <c r="E216" i="3"/>
  <c r="F215" i="3"/>
  <c r="E215" i="3"/>
  <c r="F214" i="3"/>
  <c r="E214" i="3"/>
  <c r="F213" i="3"/>
  <c r="E213" i="3"/>
  <c r="F212" i="3"/>
  <c r="E212" i="3"/>
  <c r="F211" i="3"/>
  <c r="E211" i="3"/>
  <c r="F210" i="3"/>
  <c r="E210" i="3"/>
  <c r="F209" i="3"/>
  <c r="E209" i="3"/>
  <c r="F208" i="3"/>
  <c r="E208" i="3"/>
  <c r="F207" i="3"/>
  <c r="E207" i="3"/>
  <c r="F206" i="3"/>
  <c r="E206" i="3"/>
  <c r="F205" i="3"/>
  <c r="E205" i="3"/>
  <c r="F204" i="3"/>
  <c r="E204" i="3"/>
  <c r="F203" i="3"/>
  <c r="E203" i="3"/>
  <c r="F202" i="3"/>
  <c r="E202" i="3"/>
  <c r="F201" i="3"/>
  <c r="E201" i="3"/>
  <c r="F200" i="3"/>
  <c r="E200" i="3"/>
  <c r="F199" i="3"/>
  <c r="E199" i="3"/>
  <c r="F198" i="3"/>
  <c r="E198" i="3"/>
  <c r="I199" i="3" s="1"/>
  <c r="F197" i="3"/>
  <c r="E197" i="3"/>
  <c r="F196" i="3"/>
  <c r="E196" i="3"/>
  <c r="F195" i="3"/>
  <c r="E195" i="3"/>
  <c r="F194" i="3"/>
  <c r="E194" i="3"/>
  <c r="F193" i="3"/>
  <c r="E193" i="3"/>
  <c r="F192" i="3"/>
  <c r="E192" i="3"/>
  <c r="F191" i="3"/>
  <c r="E191" i="3"/>
  <c r="F190" i="3"/>
  <c r="E190" i="3"/>
  <c r="F189" i="3"/>
  <c r="E189" i="3"/>
  <c r="F188" i="3"/>
  <c r="E188" i="3"/>
  <c r="F187" i="3"/>
  <c r="E187" i="3"/>
  <c r="F186" i="3"/>
  <c r="E186" i="3"/>
  <c r="F185" i="3"/>
  <c r="E185" i="3"/>
  <c r="F184" i="3"/>
  <c r="E184" i="3"/>
  <c r="F183" i="3"/>
  <c r="E183" i="3"/>
  <c r="F182" i="3"/>
  <c r="E182" i="3"/>
  <c r="F181" i="3"/>
  <c r="E181" i="3"/>
  <c r="F180" i="3"/>
  <c r="E180" i="3"/>
  <c r="F179" i="3"/>
  <c r="E179" i="3"/>
  <c r="F178" i="3"/>
  <c r="E178" i="3"/>
  <c r="F177" i="3"/>
  <c r="E177" i="3"/>
  <c r="F176" i="3"/>
  <c r="E176" i="3"/>
  <c r="F175" i="3"/>
  <c r="E175" i="3"/>
  <c r="F174" i="3"/>
  <c r="E174" i="3"/>
  <c r="I175" i="3" s="1"/>
  <c r="F173" i="3"/>
  <c r="E173" i="3"/>
  <c r="F172" i="3"/>
  <c r="E172" i="3"/>
  <c r="F171" i="3"/>
  <c r="E171" i="3"/>
  <c r="F170" i="3"/>
  <c r="E170" i="3"/>
  <c r="F169" i="3"/>
  <c r="E169" i="3"/>
  <c r="F168" i="3"/>
  <c r="E168" i="3"/>
  <c r="F167" i="3"/>
  <c r="E167" i="3"/>
  <c r="F166" i="3"/>
  <c r="E166" i="3"/>
  <c r="F165" i="3"/>
  <c r="E165" i="3"/>
  <c r="F164" i="3"/>
  <c r="E164" i="3"/>
  <c r="F163" i="3"/>
  <c r="E163" i="3"/>
  <c r="F162" i="3"/>
  <c r="E162" i="3"/>
  <c r="F161" i="3"/>
  <c r="E161" i="3"/>
  <c r="F160" i="3"/>
  <c r="E160" i="3"/>
  <c r="F159" i="3"/>
  <c r="E159" i="3"/>
  <c r="F158" i="3"/>
  <c r="E158" i="3"/>
  <c r="F157" i="3"/>
  <c r="E157" i="3"/>
  <c r="F156" i="3"/>
  <c r="E156" i="3"/>
  <c r="F155" i="3"/>
  <c r="E155" i="3"/>
  <c r="F154" i="3"/>
  <c r="E154" i="3"/>
  <c r="F153" i="3"/>
  <c r="E153" i="3"/>
  <c r="F152" i="3"/>
  <c r="E152" i="3"/>
  <c r="F151" i="3"/>
  <c r="E151" i="3"/>
  <c r="F150" i="3"/>
  <c r="E150" i="3"/>
  <c r="I151" i="3" s="1"/>
  <c r="F149" i="3"/>
  <c r="E149" i="3"/>
  <c r="F148" i="3"/>
  <c r="E148" i="3"/>
  <c r="F147" i="3"/>
  <c r="E147" i="3"/>
  <c r="F146" i="3"/>
  <c r="E146" i="3"/>
  <c r="F145" i="3"/>
  <c r="E145" i="3"/>
  <c r="F144" i="3"/>
  <c r="E144" i="3"/>
  <c r="F143" i="3"/>
  <c r="E143" i="3"/>
  <c r="F142" i="3"/>
  <c r="E142" i="3"/>
  <c r="F141" i="3"/>
  <c r="E141" i="3"/>
  <c r="F140" i="3"/>
  <c r="E140" i="3"/>
  <c r="F139" i="3"/>
  <c r="E139" i="3"/>
  <c r="F138" i="3"/>
  <c r="E138" i="3"/>
  <c r="F137" i="3"/>
  <c r="E137" i="3"/>
  <c r="F136" i="3"/>
  <c r="E136" i="3"/>
  <c r="F135" i="3"/>
  <c r="E135" i="3"/>
  <c r="F134" i="3"/>
  <c r="E134" i="3"/>
  <c r="F133" i="3"/>
  <c r="E133" i="3"/>
  <c r="F132" i="3"/>
  <c r="E132" i="3"/>
  <c r="F131" i="3"/>
  <c r="E131" i="3"/>
  <c r="F130" i="3"/>
  <c r="E130" i="3"/>
  <c r="F129" i="3"/>
  <c r="E129" i="3"/>
  <c r="F128" i="3"/>
  <c r="E128" i="3"/>
  <c r="F127" i="3"/>
  <c r="E127" i="3"/>
  <c r="F126" i="3"/>
  <c r="E126" i="3"/>
  <c r="I127" i="3" s="1"/>
  <c r="F125" i="3"/>
  <c r="E125" i="3"/>
  <c r="F124" i="3"/>
  <c r="E124" i="3"/>
  <c r="F123" i="3"/>
  <c r="E123" i="3"/>
  <c r="F122" i="3"/>
  <c r="E122" i="3"/>
  <c r="F121" i="3"/>
  <c r="E121" i="3"/>
  <c r="F120" i="3"/>
  <c r="E120" i="3"/>
  <c r="F119" i="3"/>
  <c r="E119" i="3"/>
  <c r="F118" i="3"/>
  <c r="E118" i="3"/>
  <c r="F117" i="3"/>
  <c r="E117" i="3"/>
  <c r="F116" i="3"/>
  <c r="E116" i="3"/>
  <c r="F115" i="3"/>
  <c r="E115" i="3"/>
  <c r="F114" i="3"/>
  <c r="E114" i="3"/>
  <c r="F113" i="3"/>
  <c r="E113" i="3"/>
  <c r="F112" i="3"/>
  <c r="E112" i="3"/>
  <c r="F111" i="3"/>
  <c r="E111" i="3"/>
  <c r="F110" i="3"/>
  <c r="E110" i="3"/>
  <c r="F109" i="3"/>
  <c r="E109" i="3"/>
  <c r="F108" i="3"/>
  <c r="E108" i="3"/>
  <c r="F107" i="3"/>
  <c r="E107" i="3"/>
  <c r="F106" i="3"/>
  <c r="E106" i="3"/>
  <c r="F105" i="3"/>
  <c r="E105" i="3"/>
  <c r="F104" i="3"/>
  <c r="E104" i="3"/>
  <c r="F103" i="3"/>
  <c r="E103" i="3"/>
  <c r="F102" i="3"/>
  <c r="E102" i="3"/>
  <c r="I103" i="3" s="1"/>
  <c r="F101" i="3"/>
  <c r="E101" i="3"/>
  <c r="F100" i="3"/>
  <c r="E100" i="3"/>
  <c r="F99" i="3"/>
  <c r="E99" i="3"/>
  <c r="F98" i="3"/>
  <c r="E98" i="3"/>
  <c r="F97" i="3"/>
  <c r="E97" i="3"/>
  <c r="F96" i="3"/>
  <c r="E96" i="3"/>
  <c r="F95" i="3"/>
  <c r="E95" i="3"/>
  <c r="F94" i="3"/>
  <c r="E94" i="3"/>
  <c r="F93" i="3"/>
  <c r="E93" i="3"/>
  <c r="F92" i="3"/>
  <c r="E92" i="3"/>
  <c r="F91" i="3"/>
  <c r="E91" i="3"/>
  <c r="F90" i="3"/>
  <c r="E90" i="3"/>
  <c r="F89" i="3"/>
  <c r="E89" i="3"/>
  <c r="F88" i="3"/>
  <c r="E88" i="3"/>
  <c r="F87" i="3"/>
  <c r="E87" i="3"/>
  <c r="F86" i="3"/>
  <c r="E86" i="3"/>
  <c r="F85" i="3"/>
  <c r="E85" i="3"/>
  <c r="F84" i="3"/>
  <c r="E84" i="3"/>
  <c r="F83" i="3"/>
  <c r="E83" i="3"/>
  <c r="F82" i="3"/>
  <c r="E82" i="3"/>
  <c r="F81" i="3"/>
  <c r="E81" i="3"/>
  <c r="F80" i="3"/>
  <c r="E80" i="3"/>
  <c r="F79" i="3"/>
  <c r="E79" i="3"/>
  <c r="F78" i="3"/>
  <c r="E78" i="3"/>
  <c r="I79" i="3" s="1"/>
  <c r="F77" i="3"/>
  <c r="E77" i="3"/>
  <c r="F76" i="3"/>
  <c r="E76" i="3"/>
  <c r="F75" i="3"/>
  <c r="E75" i="3"/>
  <c r="F74" i="3"/>
  <c r="E74" i="3"/>
  <c r="F73" i="3"/>
  <c r="E73" i="3"/>
  <c r="F72" i="3"/>
  <c r="E72" i="3"/>
  <c r="F71" i="3"/>
  <c r="E71" i="3"/>
  <c r="F70" i="3"/>
  <c r="E70" i="3"/>
  <c r="F69" i="3"/>
  <c r="E69" i="3"/>
  <c r="F68" i="3"/>
  <c r="E68" i="3"/>
  <c r="F67" i="3"/>
  <c r="E67" i="3"/>
  <c r="F66" i="3"/>
  <c r="E66" i="3"/>
  <c r="D498" i="4" s="1"/>
  <c r="F65" i="3"/>
  <c r="E65" i="3"/>
  <c r="F64" i="3"/>
  <c r="E64" i="3"/>
  <c r="F63" i="3"/>
  <c r="E63" i="3"/>
  <c r="F62" i="3"/>
  <c r="E62" i="3"/>
  <c r="F61" i="3"/>
  <c r="E61" i="3"/>
  <c r="F60" i="3"/>
  <c r="E60" i="3"/>
  <c r="F59" i="3"/>
  <c r="E59" i="3"/>
  <c r="F58" i="3"/>
  <c r="E58" i="3"/>
  <c r="F57" i="3"/>
  <c r="E57" i="3"/>
  <c r="F56" i="3"/>
  <c r="E56" i="3"/>
  <c r="F55" i="3"/>
  <c r="E55" i="3"/>
  <c r="F54" i="3"/>
  <c r="E54" i="3"/>
  <c r="I55" i="3" s="1"/>
  <c r="F53" i="3"/>
  <c r="E53" i="3"/>
  <c r="F52" i="3"/>
  <c r="E52" i="3"/>
  <c r="F51" i="3"/>
  <c r="E51" i="3"/>
  <c r="F50" i="3"/>
  <c r="E50" i="3"/>
  <c r="F49" i="3"/>
  <c r="E49" i="3"/>
  <c r="F48" i="3"/>
  <c r="E48" i="3"/>
  <c r="F47" i="3"/>
  <c r="E47" i="3"/>
  <c r="F46" i="3"/>
  <c r="E46" i="3"/>
  <c r="F45" i="3"/>
  <c r="E45" i="3"/>
  <c r="F44" i="3"/>
  <c r="E44" i="3"/>
  <c r="F43" i="3"/>
  <c r="E43" i="3"/>
  <c r="F42" i="3"/>
  <c r="E42" i="3"/>
  <c r="F41" i="3"/>
  <c r="E41" i="3"/>
  <c r="F40" i="3"/>
  <c r="E40" i="3"/>
  <c r="F39" i="3"/>
  <c r="E39" i="3"/>
  <c r="F38" i="3"/>
  <c r="E38" i="3"/>
  <c r="F37" i="3"/>
  <c r="E37" i="3"/>
  <c r="F36" i="3"/>
  <c r="E36" i="3"/>
  <c r="F35" i="3"/>
  <c r="E35" i="3"/>
  <c r="F34" i="3"/>
  <c r="E34" i="3"/>
  <c r="F33" i="3"/>
  <c r="E33" i="3"/>
  <c r="F32" i="3"/>
  <c r="E32" i="3"/>
  <c r="F31" i="3"/>
  <c r="E31" i="3"/>
  <c r="F30" i="3"/>
  <c r="E30" i="3"/>
  <c r="I31" i="3" s="1"/>
  <c r="F29" i="3"/>
  <c r="E29" i="3"/>
  <c r="F28" i="3"/>
  <c r="E28" i="3"/>
  <c r="F27" i="3"/>
  <c r="E27" i="3"/>
  <c r="F26" i="3"/>
  <c r="E26" i="3"/>
  <c r="F25" i="3"/>
  <c r="E25" i="3"/>
  <c r="F24" i="3"/>
  <c r="E24" i="3"/>
  <c r="F23" i="3"/>
  <c r="E23" i="3"/>
  <c r="F22" i="3"/>
  <c r="E22" i="3"/>
  <c r="F21" i="3"/>
  <c r="E21" i="3"/>
  <c r="F20" i="3"/>
  <c r="E20" i="3"/>
  <c r="F19" i="3"/>
  <c r="E19" i="3"/>
  <c r="F18" i="3"/>
  <c r="E18" i="3"/>
  <c r="F17" i="3"/>
  <c r="E17" i="3"/>
  <c r="F16" i="3"/>
  <c r="E16" i="3"/>
  <c r="F15" i="3"/>
  <c r="D5" i="2" s="1"/>
  <c r="E15" i="3"/>
  <c r="C5" i="2" s="1"/>
  <c r="F14" i="3"/>
  <c r="E14" i="3"/>
  <c r="F13" i="3"/>
  <c r="E13" i="3"/>
  <c r="F12" i="3"/>
  <c r="E12" i="3"/>
  <c r="F11" i="3"/>
  <c r="E11" i="3"/>
  <c r="F10" i="3"/>
  <c r="E10" i="3"/>
  <c r="F9" i="3"/>
  <c r="E9" i="3"/>
  <c r="F8" i="3"/>
  <c r="E8" i="3"/>
  <c r="F7" i="3"/>
  <c r="E7" i="3"/>
  <c r="F6" i="3"/>
  <c r="E6" i="3"/>
  <c r="I7" i="3" s="1"/>
  <c r="F5" i="3"/>
  <c r="E5" i="3"/>
  <c r="F4" i="3"/>
  <c r="E4" i="3"/>
  <c r="D1767" i="3"/>
  <c r="D1766" i="3"/>
  <c r="D1765" i="3"/>
  <c r="D1764" i="3"/>
  <c r="D1763" i="3"/>
  <c r="D1762" i="3"/>
  <c r="D1761" i="3"/>
  <c r="D1760" i="3"/>
  <c r="D1759" i="3"/>
  <c r="D1758" i="3"/>
  <c r="D1757" i="3"/>
  <c r="D1756" i="3"/>
  <c r="D1755" i="3"/>
  <c r="D1754" i="3"/>
  <c r="D1753" i="3"/>
  <c r="D1752" i="3"/>
  <c r="D1751" i="3"/>
  <c r="D1750" i="3"/>
  <c r="D1749" i="3"/>
  <c r="D1748" i="3"/>
  <c r="D1747" i="3"/>
  <c r="D1746" i="3"/>
  <c r="D1745" i="3"/>
  <c r="D1744" i="3"/>
  <c r="D1743" i="3"/>
  <c r="D1742" i="3"/>
  <c r="D1741" i="3"/>
  <c r="D1740" i="3"/>
  <c r="D1739" i="3"/>
  <c r="D1738" i="3"/>
  <c r="D1737" i="3"/>
  <c r="D1736" i="3"/>
  <c r="D1735" i="3"/>
  <c r="D1734" i="3"/>
  <c r="D1733" i="3"/>
  <c r="D1732" i="3"/>
  <c r="D1731" i="3"/>
  <c r="D1730" i="3"/>
  <c r="D1729" i="3"/>
  <c r="D1728" i="3"/>
  <c r="D1727" i="3"/>
  <c r="D1726" i="3"/>
  <c r="D1725" i="3"/>
  <c r="D1724" i="3"/>
  <c r="D1723" i="3"/>
  <c r="D1722" i="3"/>
  <c r="D1721" i="3"/>
  <c r="D1720" i="3"/>
  <c r="D1719" i="3"/>
  <c r="D1718" i="3"/>
  <c r="D1717" i="3"/>
  <c r="D1716" i="3"/>
  <c r="D1715" i="3"/>
  <c r="D1714" i="3"/>
  <c r="D1713" i="3"/>
  <c r="D1712" i="3"/>
  <c r="D1711" i="3"/>
  <c r="D1710" i="3"/>
  <c r="D1709" i="3"/>
  <c r="D1708" i="3"/>
  <c r="D1707" i="3"/>
  <c r="D1706" i="3"/>
  <c r="D1705" i="3"/>
  <c r="D1704" i="3"/>
  <c r="D1703" i="3"/>
  <c r="D1702" i="3"/>
  <c r="D1701" i="3"/>
  <c r="D1700" i="3"/>
  <c r="D1699" i="3"/>
  <c r="D1698" i="3"/>
  <c r="D1697" i="3"/>
  <c r="D1696" i="3"/>
  <c r="D1695" i="3"/>
  <c r="D1694" i="3"/>
  <c r="D1693" i="3"/>
  <c r="D1692" i="3"/>
  <c r="D1691" i="3"/>
  <c r="D1690" i="3"/>
  <c r="D1689" i="3"/>
  <c r="D1688" i="3"/>
  <c r="D1687" i="3"/>
  <c r="D1686" i="3"/>
  <c r="D1685" i="3"/>
  <c r="D1684" i="3"/>
  <c r="D1683" i="3"/>
  <c r="D1682" i="3"/>
  <c r="D1681" i="3"/>
  <c r="D1680" i="3"/>
  <c r="D1679" i="3"/>
  <c r="D1678" i="3"/>
  <c r="D1677" i="3"/>
  <c r="D1676" i="3"/>
  <c r="D1675" i="3"/>
  <c r="D1674" i="3"/>
  <c r="D1673" i="3"/>
  <c r="D1672" i="3"/>
  <c r="D1671" i="3"/>
  <c r="D1670" i="3"/>
  <c r="D1669" i="3"/>
  <c r="D1668" i="3"/>
  <c r="D1667" i="3"/>
  <c r="D1666" i="3"/>
  <c r="D1665" i="3"/>
  <c r="D1664" i="3"/>
  <c r="D1663" i="3"/>
  <c r="D1662" i="3"/>
  <c r="D1661" i="3"/>
  <c r="D1660" i="3"/>
  <c r="D1659" i="3"/>
  <c r="D1658" i="3"/>
  <c r="D1657" i="3"/>
  <c r="D1656" i="3"/>
  <c r="D1655" i="3"/>
  <c r="D1654" i="3"/>
  <c r="D1653" i="3"/>
  <c r="D1652" i="3"/>
  <c r="D1651" i="3"/>
  <c r="D1650" i="3"/>
  <c r="D1649" i="3"/>
  <c r="D1648" i="3"/>
  <c r="D1647" i="3"/>
  <c r="D1646" i="3"/>
  <c r="D1645" i="3"/>
  <c r="D1644" i="3"/>
  <c r="D1643" i="3"/>
  <c r="D1642" i="3"/>
  <c r="D1641" i="3"/>
  <c r="D1640" i="3"/>
  <c r="D1639" i="3"/>
  <c r="D1638" i="3"/>
  <c r="D1637" i="3"/>
  <c r="D1636" i="3"/>
  <c r="D1635" i="3"/>
  <c r="D1634" i="3"/>
  <c r="D1633" i="3"/>
  <c r="D1632" i="3"/>
  <c r="D1631" i="3"/>
  <c r="D1630" i="3"/>
  <c r="D1629" i="3"/>
  <c r="D1628" i="3"/>
  <c r="D1627" i="3"/>
  <c r="D1626" i="3"/>
  <c r="D1625" i="3"/>
  <c r="D1624" i="3"/>
  <c r="D1623" i="3"/>
  <c r="D1622" i="3"/>
  <c r="D1621" i="3"/>
  <c r="D1620" i="3"/>
  <c r="D1619" i="3"/>
  <c r="D1618" i="3"/>
  <c r="D1617" i="3"/>
  <c r="D1616" i="3"/>
  <c r="D1615" i="3"/>
  <c r="D1614" i="3"/>
  <c r="D1613" i="3"/>
  <c r="D1612" i="3"/>
  <c r="D1611" i="3"/>
  <c r="D1610" i="3"/>
  <c r="D1609" i="3"/>
  <c r="D1608" i="3"/>
  <c r="D1607" i="3"/>
  <c r="D1606" i="3"/>
  <c r="D1605" i="3"/>
  <c r="D1604" i="3"/>
  <c r="D1603" i="3"/>
  <c r="D1602" i="3"/>
  <c r="D1601" i="3"/>
  <c r="D1600" i="3"/>
  <c r="D1599" i="3"/>
  <c r="D1598" i="3"/>
  <c r="D1597" i="3"/>
  <c r="D1596" i="3"/>
  <c r="D1595" i="3"/>
  <c r="D1594" i="3"/>
  <c r="D1593" i="3"/>
  <c r="D1592" i="3"/>
  <c r="D1591" i="3"/>
  <c r="D1590" i="3"/>
  <c r="D1589" i="3"/>
  <c r="D1588" i="3"/>
  <c r="D1587" i="3"/>
  <c r="D1586" i="3"/>
  <c r="D1585" i="3"/>
  <c r="D1584" i="3"/>
  <c r="D1583" i="3"/>
  <c r="D1582" i="3"/>
  <c r="D1581" i="3"/>
  <c r="D1580" i="3"/>
  <c r="D1579" i="3"/>
  <c r="D1578" i="3"/>
  <c r="D1577" i="3"/>
  <c r="D1576" i="3"/>
  <c r="D1575" i="3"/>
  <c r="D1574" i="3"/>
  <c r="D1573" i="3"/>
  <c r="D1572" i="3"/>
  <c r="D1571" i="3"/>
  <c r="D1570" i="3"/>
  <c r="D1569" i="3"/>
  <c r="D1568" i="3"/>
  <c r="D1567" i="3"/>
  <c r="D1566" i="3"/>
  <c r="D1565" i="3"/>
  <c r="D1564" i="3"/>
  <c r="D1563" i="3"/>
  <c r="D1562" i="3"/>
  <c r="D1561" i="3"/>
  <c r="D1560" i="3"/>
  <c r="D1559" i="3"/>
  <c r="D1558" i="3"/>
  <c r="D1557" i="3"/>
  <c r="D1556" i="3"/>
  <c r="D1555" i="3"/>
  <c r="D1554" i="3"/>
  <c r="D1553" i="3"/>
  <c r="D1552" i="3"/>
  <c r="D1551" i="3"/>
  <c r="D1550" i="3"/>
  <c r="D1549" i="3"/>
  <c r="D1548" i="3"/>
  <c r="D1547" i="3"/>
  <c r="D1546" i="3"/>
  <c r="D1545" i="3"/>
  <c r="D1544" i="3"/>
  <c r="D1543" i="3"/>
  <c r="D1542" i="3"/>
  <c r="D1541" i="3"/>
  <c r="D1540" i="3"/>
  <c r="D1539" i="3"/>
  <c r="D1538" i="3"/>
  <c r="D1537" i="3"/>
  <c r="D1536" i="3"/>
  <c r="D1535" i="3"/>
  <c r="D1534" i="3"/>
  <c r="D1533" i="3"/>
  <c r="D1532" i="3"/>
  <c r="D1531" i="3"/>
  <c r="D1530" i="3"/>
  <c r="D1529" i="3"/>
  <c r="D1528" i="3"/>
  <c r="D1527" i="3"/>
  <c r="D1526" i="3"/>
  <c r="D1525" i="3"/>
  <c r="D1524" i="3"/>
  <c r="D1523" i="3"/>
  <c r="D1522" i="3"/>
  <c r="D1521" i="3"/>
  <c r="D1520" i="3"/>
  <c r="D1519" i="3"/>
  <c r="D1518" i="3"/>
  <c r="D1517" i="3"/>
  <c r="D1516" i="3"/>
  <c r="D1515" i="3"/>
  <c r="D1514" i="3"/>
  <c r="D1513" i="3"/>
  <c r="D1512" i="3"/>
  <c r="D1511" i="3"/>
  <c r="D1510" i="3"/>
  <c r="D1509" i="3"/>
  <c r="D1508" i="3"/>
  <c r="D1507" i="3"/>
  <c r="D1506" i="3"/>
  <c r="D1505" i="3"/>
  <c r="D1504" i="3"/>
  <c r="D1503" i="3"/>
  <c r="D1502" i="3"/>
  <c r="D1501" i="3"/>
  <c r="D1500" i="3"/>
  <c r="D1499" i="3"/>
  <c r="D1498" i="3"/>
  <c r="D1497" i="3"/>
  <c r="D1496" i="3"/>
  <c r="D1495" i="3"/>
  <c r="D1494" i="3"/>
  <c r="D1493" i="3"/>
  <c r="D1492" i="3"/>
  <c r="D1491" i="3"/>
  <c r="D1490" i="3"/>
  <c r="D1489" i="3"/>
  <c r="D1488" i="3"/>
  <c r="D1487" i="3"/>
  <c r="D1486" i="3"/>
  <c r="D1485" i="3"/>
  <c r="D1484" i="3"/>
  <c r="D1483" i="3"/>
  <c r="D1482" i="3"/>
  <c r="D1481" i="3"/>
  <c r="D1480" i="3"/>
  <c r="D1479" i="3"/>
  <c r="D1478" i="3"/>
  <c r="D1477" i="3"/>
  <c r="D1476" i="3"/>
  <c r="D1475" i="3"/>
  <c r="D1474" i="3"/>
  <c r="D1473" i="3"/>
  <c r="D1472" i="3"/>
  <c r="D1471" i="3"/>
  <c r="D1470" i="3"/>
  <c r="D1469" i="3"/>
  <c r="D1468" i="3"/>
  <c r="D1467" i="3"/>
  <c r="D1466" i="3"/>
  <c r="D1465" i="3"/>
  <c r="D1464" i="3"/>
  <c r="D1463" i="3"/>
  <c r="D1462" i="3"/>
  <c r="D1461" i="3"/>
  <c r="D1460" i="3"/>
  <c r="D1459" i="3"/>
  <c r="D1458" i="3"/>
  <c r="D1457" i="3"/>
  <c r="D1456" i="3"/>
  <c r="D1455" i="3"/>
  <c r="D1454" i="3"/>
  <c r="D1453" i="3"/>
  <c r="D1452" i="3"/>
  <c r="D1451" i="3"/>
  <c r="D1450" i="3"/>
  <c r="D1449" i="3"/>
  <c r="D1448" i="3"/>
  <c r="D1447" i="3"/>
  <c r="D1446" i="3"/>
  <c r="D1445" i="3"/>
  <c r="D1444" i="3"/>
  <c r="D1443" i="3"/>
  <c r="D1442" i="3"/>
  <c r="D1441" i="3"/>
  <c r="D1440" i="3"/>
  <c r="D1439" i="3"/>
  <c r="D1438" i="3"/>
  <c r="D1437" i="3"/>
  <c r="D1436" i="3"/>
  <c r="D1435" i="3"/>
  <c r="D1434" i="3"/>
  <c r="D1433" i="3"/>
  <c r="D1432" i="3"/>
  <c r="D1431" i="3"/>
  <c r="D1430" i="3"/>
  <c r="D1429" i="3"/>
  <c r="D1428" i="3"/>
  <c r="D1427" i="3"/>
  <c r="D1426" i="3"/>
  <c r="D1425" i="3"/>
  <c r="D1424" i="3"/>
  <c r="D1423" i="3"/>
  <c r="D1422" i="3"/>
  <c r="D1421" i="3"/>
  <c r="D1420" i="3"/>
  <c r="D1419" i="3"/>
  <c r="D1418" i="3"/>
  <c r="D1417" i="3"/>
  <c r="D1416" i="3"/>
  <c r="D1415" i="3"/>
  <c r="D1414" i="3"/>
  <c r="D1413" i="3"/>
  <c r="D1412" i="3"/>
  <c r="D1411" i="3"/>
  <c r="D1410" i="3"/>
  <c r="D1409" i="3"/>
  <c r="D1408" i="3"/>
  <c r="D1407" i="3"/>
  <c r="D1406" i="3"/>
  <c r="D1405" i="3"/>
  <c r="D1404" i="3"/>
  <c r="D1403" i="3"/>
  <c r="D1402" i="3"/>
  <c r="D1401" i="3"/>
  <c r="D1400" i="3"/>
  <c r="D1399" i="3"/>
  <c r="D1398" i="3"/>
  <c r="D1397" i="3"/>
  <c r="D1396" i="3"/>
  <c r="D1395" i="3"/>
  <c r="D1394" i="3"/>
  <c r="D1393" i="3"/>
  <c r="D1392" i="3"/>
  <c r="D1391" i="3"/>
  <c r="D1390" i="3"/>
  <c r="D1389" i="3"/>
  <c r="D1388" i="3"/>
  <c r="D1387" i="3"/>
  <c r="D1386" i="3"/>
  <c r="D1385" i="3"/>
  <c r="D1384" i="3"/>
  <c r="D1383" i="3"/>
  <c r="D1382" i="3"/>
  <c r="D1381" i="3"/>
  <c r="D1380" i="3"/>
  <c r="D1379" i="3"/>
  <c r="D1378" i="3"/>
  <c r="D1377" i="3"/>
  <c r="D1376" i="3"/>
  <c r="D1375" i="3"/>
  <c r="D1374" i="3"/>
  <c r="D1373" i="3"/>
  <c r="D1372" i="3"/>
  <c r="D1371" i="3"/>
  <c r="D1370" i="3"/>
  <c r="D1369" i="3"/>
  <c r="D1368" i="3"/>
  <c r="D1367" i="3"/>
  <c r="D1366" i="3"/>
  <c r="D1365" i="3"/>
  <c r="D1364" i="3"/>
  <c r="D1363" i="3"/>
  <c r="D1362" i="3"/>
  <c r="D1361" i="3"/>
  <c r="D1360" i="3"/>
  <c r="D1359" i="3"/>
  <c r="D1358" i="3"/>
  <c r="D1357" i="3"/>
  <c r="D1356" i="3"/>
  <c r="D1355" i="3"/>
  <c r="D1354" i="3"/>
  <c r="D1353" i="3"/>
  <c r="D1352" i="3"/>
  <c r="D1351" i="3"/>
  <c r="D1350" i="3"/>
  <c r="D1349" i="3"/>
  <c r="D1348" i="3"/>
  <c r="D1347" i="3"/>
  <c r="D1346" i="3"/>
  <c r="D1345" i="3"/>
  <c r="D1344" i="3"/>
  <c r="D1343" i="3"/>
  <c r="D1342" i="3"/>
  <c r="D1341" i="3"/>
  <c r="D1340" i="3"/>
  <c r="D1339" i="3"/>
  <c r="D1338" i="3"/>
  <c r="D1337" i="3"/>
  <c r="D1336" i="3"/>
  <c r="D1335" i="3"/>
  <c r="D1334" i="3"/>
  <c r="D1333" i="3"/>
  <c r="D1332" i="3"/>
  <c r="D1331" i="3"/>
  <c r="D1330" i="3"/>
  <c r="D1329" i="3"/>
  <c r="D1328" i="3"/>
  <c r="D1327" i="3"/>
  <c r="D1326" i="3"/>
  <c r="D1325" i="3"/>
  <c r="D1324" i="3"/>
  <c r="D1323" i="3"/>
  <c r="D1322" i="3"/>
  <c r="D1321" i="3"/>
  <c r="D1320" i="3"/>
  <c r="D1319" i="3"/>
  <c r="D1318" i="3"/>
  <c r="D1317" i="3"/>
  <c r="D1316" i="3"/>
  <c r="D1315" i="3"/>
  <c r="D1314" i="3"/>
  <c r="D1313" i="3"/>
  <c r="D1312" i="3"/>
  <c r="D1311" i="3"/>
  <c r="D1310" i="3"/>
  <c r="D1309" i="3"/>
  <c r="D1308" i="3"/>
  <c r="D1307" i="3"/>
  <c r="D1306" i="3"/>
  <c r="D1305" i="3"/>
  <c r="D1304" i="3"/>
  <c r="D1303" i="3"/>
  <c r="D1302" i="3"/>
  <c r="D1301" i="3"/>
  <c r="D1300" i="3"/>
  <c r="D1299" i="3"/>
  <c r="D1298" i="3"/>
  <c r="D1297" i="3"/>
  <c r="D1296" i="3"/>
  <c r="D1295" i="3"/>
  <c r="D1294" i="3"/>
  <c r="D1293" i="3"/>
  <c r="D1292" i="3"/>
  <c r="D1291" i="3"/>
  <c r="D1290" i="3"/>
  <c r="D1289" i="3"/>
  <c r="D1288" i="3"/>
  <c r="D1287" i="3"/>
  <c r="D1286" i="3"/>
  <c r="D1285" i="3"/>
  <c r="D1284" i="3"/>
  <c r="D1283" i="3"/>
  <c r="D1282" i="3"/>
  <c r="D1281" i="3"/>
  <c r="D1280" i="3"/>
  <c r="D1279" i="3"/>
  <c r="D1278" i="3"/>
  <c r="D1277" i="3"/>
  <c r="D1276" i="3"/>
  <c r="D1275" i="3"/>
  <c r="D1274" i="3"/>
  <c r="D1273" i="3"/>
  <c r="D1272" i="3"/>
  <c r="D1271" i="3"/>
  <c r="D1270" i="3"/>
  <c r="D1269" i="3"/>
  <c r="D1268" i="3"/>
  <c r="D1267" i="3"/>
  <c r="D1266" i="3"/>
  <c r="D1265" i="3"/>
  <c r="D1264" i="3"/>
  <c r="D1263" i="3"/>
  <c r="D1262" i="3"/>
  <c r="D1261" i="3"/>
  <c r="D1260" i="3"/>
  <c r="D1259" i="3"/>
  <c r="D1258" i="3"/>
  <c r="D1257" i="3"/>
  <c r="D1256" i="3"/>
  <c r="D1255" i="3"/>
  <c r="D1254" i="3"/>
  <c r="D1253" i="3"/>
  <c r="D1252" i="3"/>
  <c r="D1251" i="3"/>
  <c r="D1250" i="3"/>
  <c r="D1249" i="3"/>
  <c r="D1248" i="3"/>
  <c r="D1247" i="3"/>
  <c r="D1246" i="3"/>
  <c r="D1245" i="3"/>
  <c r="D1244" i="3"/>
  <c r="D1243" i="3"/>
  <c r="D1242" i="3"/>
  <c r="D1241" i="3"/>
  <c r="D1240" i="3"/>
  <c r="D1239" i="3"/>
  <c r="D1238" i="3"/>
  <c r="D1237" i="3"/>
  <c r="D1236" i="3"/>
  <c r="D1235" i="3"/>
  <c r="D1234" i="3"/>
  <c r="D1233" i="3"/>
  <c r="D1232" i="3"/>
  <c r="D1231" i="3"/>
  <c r="D1230" i="3"/>
  <c r="D1229" i="3"/>
  <c r="D1228" i="3"/>
  <c r="D1227" i="3"/>
  <c r="D1226" i="3"/>
  <c r="D1225" i="3"/>
  <c r="D1224" i="3"/>
  <c r="D1223" i="3"/>
  <c r="D1222" i="3"/>
  <c r="D1221" i="3"/>
  <c r="D1220" i="3"/>
  <c r="D1219" i="3"/>
  <c r="D1218" i="3"/>
  <c r="D1217" i="3"/>
  <c r="D1216" i="3"/>
  <c r="D1215" i="3"/>
  <c r="D1214" i="3"/>
  <c r="D1213" i="3"/>
  <c r="D1212" i="3"/>
  <c r="D1211" i="3"/>
  <c r="D1210" i="3"/>
  <c r="D1209" i="3"/>
  <c r="D1208" i="3"/>
  <c r="D1207" i="3"/>
  <c r="D1206" i="3"/>
  <c r="D1205" i="3"/>
  <c r="D1204" i="3"/>
  <c r="D1203" i="3"/>
  <c r="D1202" i="3"/>
  <c r="D1201" i="3"/>
  <c r="D1200" i="3"/>
  <c r="D1199" i="3"/>
  <c r="D1198" i="3"/>
  <c r="D1197" i="3"/>
  <c r="D1196" i="3"/>
  <c r="D1195" i="3"/>
  <c r="D1194" i="3"/>
  <c r="D1193" i="3"/>
  <c r="D1192" i="3"/>
  <c r="D1191" i="3"/>
  <c r="D1190" i="3"/>
  <c r="D1189" i="3"/>
  <c r="D1188" i="3"/>
  <c r="D1187" i="3"/>
  <c r="D1186" i="3"/>
  <c r="D1185" i="3"/>
  <c r="D1184" i="3"/>
  <c r="D1183" i="3"/>
  <c r="D1182" i="3"/>
  <c r="D1181" i="3"/>
  <c r="D1180" i="3"/>
  <c r="D1179" i="3"/>
  <c r="D1178" i="3"/>
  <c r="D1177" i="3"/>
  <c r="D1176" i="3"/>
  <c r="D1175" i="3"/>
  <c r="D1174" i="3"/>
  <c r="D1173" i="3"/>
  <c r="D1172" i="3"/>
  <c r="D1171" i="3"/>
  <c r="D1170" i="3"/>
  <c r="D1169" i="3"/>
  <c r="D1168" i="3"/>
  <c r="D1167" i="3"/>
  <c r="D1166" i="3"/>
  <c r="D1165" i="3"/>
  <c r="D1164" i="3"/>
  <c r="D1163" i="3"/>
  <c r="D1162" i="3"/>
  <c r="D1161" i="3"/>
  <c r="D1160" i="3"/>
  <c r="D1159" i="3"/>
  <c r="D1158" i="3"/>
  <c r="D1157" i="3"/>
  <c r="D1156" i="3"/>
  <c r="D1155" i="3"/>
  <c r="D1154" i="3"/>
  <c r="D1153" i="3"/>
  <c r="D1152" i="3"/>
  <c r="D1151" i="3"/>
  <c r="D1150" i="3"/>
  <c r="D1149" i="3"/>
  <c r="D1148" i="3"/>
  <c r="D1147" i="3"/>
  <c r="D1146" i="3"/>
  <c r="D1145" i="3"/>
  <c r="D1144" i="3"/>
  <c r="D1143" i="3"/>
  <c r="D1142" i="3"/>
  <c r="D1141" i="3"/>
  <c r="D1140" i="3"/>
  <c r="D1139" i="3"/>
  <c r="D1138" i="3"/>
  <c r="D1137" i="3"/>
  <c r="D1136" i="3"/>
  <c r="D1135" i="3"/>
  <c r="D1134" i="3"/>
  <c r="D1133" i="3"/>
  <c r="D1132" i="3"/>
  <c r="D1131" i="3"/>
  <c r="D1130" i="3"/>
  <c r="D1129" i="3"/>
  <c r="D1128" i="3"/>
  <c r="D1127" i="3"/>
  <c r="D1126" i="3"/>
  <c r="D1125" i="3"/>
  <c r="D1124" i="3"/>
  <c r="D1123" i="3"/>
  <c r="D1122" i="3"/>
  <c r="D1121" i="3"/>
  <c r="D1120" i="3"/>
  <c r="D1119" i="3"/>
  <c r="D1118" i="3"/>
  <c r="D1117" i="3"/>
  <c r="D1116" i="3"/>
  <c r="D1115" i="3"/>
  <c r="D1114" i="3"/>
  <c r="D1113" i="3"/>
  <c r="D1112" i="3"/>
  <c r="D1111" i="3"/>
  <c r="D1110" i="3"/>
  <c r="D1109" i="3"/>
  <c r="D1108" i="3"/>
  <c r="D1107" i="3"/>
  <c r="D1106" i="3"/>
  <c r="D1105" i="3"/>
  <c r="D1104" i="3"/>
  <c r="D1103" i="3"/>
  <c r="D1102" i="3"/>
  <c r="D1101" i="3"/>
  <c r="D1100" i="3"/>
  <c r="D1099" i="3"/>
  <c r="D1098" i="3"/>
  <c r="D1097" i="3"/>
  <c r="D1096" i="3"/>
  <c r="D1095" i="3"/>
  <c r="D1094" i="3"/>
  <c r="D1093" i="3"/>
  <c r="D1092" i="3"/>
  <c r="D1091" i="3"/>
  <c r="D1090" i="3"/>
  <c r="D1089" i="3"/>
  <c r="D1088" i="3"/>
  <c r="D1087" i="3"/>
  <c r="D1086" i="3"/>
  <c r="D1085" i="3"/>
  <c r="D1084" i="3"/>
  <c r="D1083" i="3"/>
  <c r="D1082" i="3"/>
  <c r="D1081" i="3"/>
  <c r="D1080" i="3"/>
  <c r="D1079" i="3"/>
  <c r="D1078" i="3"/>
  <c r="D1077" i="3"/>
  <c r="D1076" i="3"/>
  <c r="D1075" i="3"/>
  <c r="D1074" i="3"/>
  <c r="D1073" i="3"/>
  <c r="D1072" i="3"/>
  <c r="D1071" i="3"/>
  <c r="D1070" i="3"/>
  <c r="D1069" i="3"/>
  <c r="D1068" i="3"/>
  <c r="D1067" i="3"/>
  <c r="D1066" i="3"/>
  <c r="D1065" i="3"/>
  <c r="D1064" i="3"/>
  <c r="D1063" i="3"/>
  <c r="D1062" i="3"/>
  <c r="D1061" i="3"/>
  <c r="D1060" i="3"/>
  <c r="D1059" i="3"/>
  <c r="D1058" i="3"/>
  <c r="D1057" i="3"/>
  <c r="D1056" i="3"/>
  <c r="D1055" i="3"/>
  <c r="D1054" i="3"/>
  <c r="D1053" i="3"/>
  <c r="D1052" i="3"/>
  <c r="D1051" i="3"/>
  <c r="D1050" i="3"/>
  <c r="D1049" i="3"/>
  <c r="D1048" i="3"/>
  <c r="D1047" i="3"/>
  <c r="D1046" i="3"/>
  <c r="D1045" i="3"/>
  <c r="D1044" i="3"/>
  <c r="D1043" i="3"/>
  <c r="D1042" i="3"/>
  <c r="D1041" i="3"/>
  <c r="D1040" i="3"/>
  <c r="D1039" i="3"/>
  <c r="D1038" i="3"/>
  <c r="D1037" i="3"/>
  <c r="D1036" i="3"/>
  <c r="D1035" i="3"/>
  <c r="D1034" i="3"/>
  <c r="D1033" i="3"/>
  <c r="D1032" i="3"/>
  <c r="D1031" i="3"/>
  <c r="D1030" i="3"/>
  <c r="D1029" i="3"/>
  <c r="D1028" i="3"/>
  <c r="D1027" i="3"/>
  <c r="D1026" i="3"/>
  <c r="D1025" i="3"/>
  <c r="D1024" i="3"/>
  <c r="D1023" i="3"/>
  <c r="D1022" i="3"/>
  <c r="D1021" i="3"/>
  <c r="D1020" i="3"/>
  <c r="D1019" i="3"/>
  <c r="D1018" i="3"/>
  <c r="D1017" i="3"/>
  <c r="D1016" i="3"/>
  <c r="D1015" i="3"/>
  <c r="D1014" i="3"/>
  <c r="D1013" i="3"/>
  <c r="D1012" i="3"/>
  <c r="D1011" i="3"/>
  <c r="D1010" i="3"/>
  <c r="D1009" i="3"/>
  <c r="D1008" i="3"/>
  <c r="D1007" i="3"/>
  <c r="D1006" i="3"/>
  <c r="D1005" i="3"/>
  <c r="D1004" i="3"/>
  <c r="D1003" i="3"/>
  <c r="D1002" i="3"/>
  <c r="D1001" i="3"/>
  <c r="D1000" i="3"/>
  <c r="D999" i="3"/>
  <c r="D998" i="3"/>
  <c r="D997" i="3"/>
  <c r="D996" i="3"/>
  <c r="D995" i="3"/>
  <c r="D994" i="3"/>
  <c r="D993" i="3"/>
  <c r="D992" i="3"/>
  <c r="D991" i="3"/>
  <c r="D990" i="3"/>
  <c r="D989" i="3"/>
  <c r="D988" i="3"/>
  <c r="D987" i="3"/>
  <c r="D986" i="3"/>
  <c r="D985" i="3"/>
  <c r="D984" i="3"/>
  <c r="D983" i="3"/>
  <c r="D982" i="3"/>
  <c r="D981" i="3"/>
  <c r="D980" i="3"/>
  <c r="D979" i="3"/>
  <c r="D978" i="3"/>
  <c r="D977" i="3"/>
  <c r="D976" i="3"/>
  <c r="D975" i="3"/>
  <c r="D974" i="3"/>
  <c r="D973" i="3"/>
  <c r="D972" i="3"/>
  <c r="D971" i="3"/>
  <c r="D970" i="3"/>
  <c r="D969" i="3"/>
  <c r="D968" i="3"/>
  <c r="D967" i="3"/>
  <c r="D966" i="3"/>
  <c r="D965" i="3"/>
  <c r="D964" i="3"/>
  <c r="D963" i="3"/>
  <c r="D962" i="3"/>
  <c r="D961" i="3"/>
  <c r="D960" i="3"/>
  <c r="D959" i="3"/>
  <c r="D958" i="3"/>
  <c r="D957" i="3"/>
  <c r="D956" i="3"/>
  <c r="D955" i="3"/>
  <c r="D954" i="3"/>
  <c r="D953" i="3"/>
  <c r="D952" i="3"/>
  <c r="D951" i="3"/>
  <c r="D950" i="3"/>
  <c r="D949" i="3"/>
  <c r="D948" i="3"/>
  <c r="D947" i="3"/>
  <c r="D946" i="3"/>
  <c r="D945" i="3"/>
  <c r="D944" i="3"/>
  <c r="D943" i="3"/>
  <c r="D942" i="3"/>
  <c r="D941" i="3"/>
  <c r="D940" i="3"/>
  <c r="D939" i="3"/>
  <c r="D938" i="3"/>
  <c r="D937" i="3"/>
  <c r="D936" i="3"/>
  <c r="D935" i="3"/>
  <c r="D934" i="3"/>
  <c r="D933" i="3"/>
  <c r="D932" i="3"/>
  <c r="D931" i="3"/>
  <c r="D930" i="3"/>
  <c r="D929" i="3"/>
  <c r="D928" i="3"/>
  <c r="D927" i="3"/>
  <c r="D926" i="3"/>
  <c r="D925" i="3"/>
  <c r="D924" i="3"/>
  <c r="D923" i="3"/>
  <c r="D922" i="3"/>
  <c r="D921" i="3"/>
  <c r="D920" i="3"/>
  <c r="D919" i="3"/>
  <c r="D918" i="3"/>
  <c r="D917" i="3"/>
  <c r="D916" i="3"/>
  <c r="D915" i="3"/>
  <c r="D914" i="3"/>
  <c r="D913" i="3"/>
  <c r="D912" i="3"/>
  <c r="D911" i="3"/>
  <c r="D910" i="3"/>
  <c r="D909" i="3"/>
  <c r="D908" i="3"/>
  <c r="D907" i="3"/>
  <c r="D906" i="3"/>
  <c r="D905" i="3"/>
  <c r="D904" i="3"/>
  <c r="D903" i="3"/>
  <c r="D902" i="3"/>
  <c r="D901" i="3"/>
  <c r="D900" i="3"/>
  <c r="D899" i="3"/>
  <c r="D898" i="3"/>
  <c r="D897" i="3"/>
  <c r="D896" i="3"/>
  <c r="D895" i="3"/>
  <c r="D894" i="3"/>
  <c r="D893" i="3"/>
  <c r="D892" i="3"/>
  <c r="D891" i="3"/>
  <c r="D890" i="3"/>
  <c r="D889" i="3"/>
  <c r="D888" i="3"/>
  <c r="D887" i="3"/>
  <c r="D886" i="3"/>
  <c r="D885" i="3"/>
  <c r="D884" i="3"/>
  <c r="D883" i="3"/>
  <c r="D882" i="3"/>
  <c r="D881" i="3"/>
  <c r="D880" i="3"/>
  <c r="D879" i="3"/>
  <c r="D878" i="3"/>
  <c r="D877" i="3"/>
  <c r="D876" i="3"/>
  <c r="D875" i="3"/>
  <c r="D874" i="3"/>
  <c r="D873" i="3"/>
  <c r="D872" i="3"/>
  <c r="D871" i="3"/>
  <c r="D870" i="3"/>
  <c r="D869" i="3"/>
  <c r="D868" i="3"/>
  <c r="D867" i="3"/>
  <c r="D866" i="3"/>
  <c r="D865" i="3"/>
  <c r="D864" i="3"/>
  <c r="D863" i="3"/>
  <c r="D862" i="3"/>
  <c r="D861" i="3"/>
  <c r="D860" i="3"/>
  <c r="D859" i="3"/>
  <c r="D858" i="3"/>
  <c r="D857" i="3"/>
  <c r="D856" i="3"/>
  <c r="D855" i="3"/>
  <c r="D854" i="3"/>
  <c r="D853" i="3"/>
  <c r="D852" i="3"/>
  <c r="D851" i="3"/>
  <c r="D850" i="3"/>
  <c r="D849" i="3"/>
  <c r="D848" i="3"/>
  <c r="D847" i="3"/>
  <c r="D846" i="3"/>
  <c r="D845" i="3"/>
  <c r="D844" i="3"/>
  <c r="D843" i="3"/>
  <c r="D842" i="3"/>
  <c r="D841" i="3"/>
  <c r="D840" i="3"/>
  <c r="D839" i="3"/>
  <c r="D838" i="3"/>
  <c r="D837" i="3"/>
  <c r="D836" i="3"/>
  <c r="D835" i="3"/>
  <c r="D834" i="3"/>
  <c r="D833" i="3"/>
  <c r="D832" i="3"/>
  <c r="D831" i="3"/>
  <c r="D830" i="3"/>
  <c r="D829" i="3"/>
  <c r="D828" i="3"/>
  <c r="D827" i="3"/>
  <c r="D826" i="3"/>
  <c r="D825" i="3"/>
  <c r="D824" i="3"/>
  <c r="D823" i="3"/>
  <c r="D822" i="3"/>
  <c r="D821" i="3"/>
  <c r="D820" i="3"/>
  <c r="D819" i="3"/>
  <c r="D818" i="3"/>
  <c r="D817" i="3"/>
  <c r="D816" i="3"/>
  <c r="D815" i="3"/>
  <c r="D814" i="3"/>
  <c r="D813" i="3"/>
  <c r="D812" i="3"/>
  <c r="D811" i="3"/>
  <c r="D810" i="3"/>
  <c r="D809" i="3"/>
  <c r="D808" i="3"/>
  <c r="D807" i="3"/>
  <c r="D806" i="3"/>
  <c r="D805" i="3"/>
  <c r="D804" i="3"/>
  <c r="D803" i="3"/>
  <c r="D802" i="3"/>
  <c r="D801" i="3"/>
  <c r="D800" i="3"/>
  <c r="D799" i="3"/>
  <c r="D798" i="3"/>
  <c r="D797" i="3"/>
  <c r="D796" i="3"/>
  <c r="D795" i="3"/>
  <c r="D794" i="3"/>
  <c r="D793" i="3"/>
  <c r="D792" i="3"/>
  <c r="D791" i="3"/>
  <c r="D790" i="3"/>
  <c r="D789" i="3"/>
  <c r="D788" i="3"/>
  <c r="D787" i="3"/>
  <c r="D786" i="3"/>
  <c r="D785" i="3"/>
  <c r="D784" i="3"/>
  <c r="D783" i="3"/>
  <c r="D782" i="3"/>
  <c r="D781" i="3"/>
  <c r="D780" i="3"/>
  <c r="D779" i="3"/>
  <c r="D778" i="3"/>
  <c r="D777" i="3"/>
  <c r="D776" i="3"/>
  <c r="D775" i="3"/>
  <c r="D774" i="3"/>
  <c r="D773" i="3"/>
  <c r="D772" i="3"/>
  <c r="D771" i="3"/>
  <c r="D770" i="3"/>
  <c r="D769" i="3"/>
  <c r="D768" i="3"/>
  <c r="D767" i="3"/>
  <c r="D766" i="3"/>
  <c r="D765" i="3"/>
  <c r="D764" i="3"/>
  <c r="D763" i="3"/>
  <c r="D762" i="3"/>
  <c r="D761" i="3"/>
  <c r="D760" i="3"/>
  <c r="D759" i="3"/>
  <c r="D758" i="3"/>
  <c r="D757" i="3"/>
  <c r="D756" i="3"/>
  <c r="D755" i="3"/>
  <c r="D754" i="3"/>
  <c r="D753" i="3"/>
  <c r="D752" i="3"/>
  <c r="D751" i="3"/>
  <c r="D750" i="3"/>
  <c r="D749" i="3"/>
  <c r="D748" i="3"/>
  <c r="D747" i="3"/>
  <c r="D746" i="3"/>
  <c r="D745" i="3"/>
  <c r="D744" i="3"/>
  <c r="D743" i="3"/>
  <c r="D742" i="3"/>
  <c r="D741" i="3"/>
  <c r="D740" i="3"/>
  <c r="D739" i="3"/>
  <c r="D738" i="3"/>
  <c r="D737" i="3"/>
  <c r="D736" i="3"/>
  <c r="D735" i="3"/>
  <c r="D734" i="3"/>
  <c r="D733" i="3"/>
  <c r="D732" i="3"/>
  <c r="D731" i="3"/>
  <c r="D730" i="3"/>
  <c r="D729" i="3"/>
  <c r="D728" i="3"/>
  <c r="D727" i="3"/>
  <c r="D726" i="3"/>
  <c r="D725" i="3"/>
  <c r="D724" i="3"/>
  <c r="D723" i="3"/>
  <c r="D722" i="3"/>
  <c r="D721" i="3"/>
  <c r="D720" i="3"/>
  <c r="D719" i="3"/>
  <c r="D718" i="3"/>
  <c r="D717" i="3"/>
  <c r="D716" i="3"/>
  <c r="D715" i="3"/>
  <c r="D714" i="3"/>
  <c r="D713" i="3"/>
  <c r="D712" i="3"/>
  <c r="D711" i="3"/>
  <c r="D710" i="3"/>
  <c r="D709" i="3"/>
  <c r="D708" i="3"/>
  <c r="D707" i="3"/>
  <c r="D706" i="3"/>
  <c r="D705" i="3"/>
  <c r="D704" i="3"/>
  <c r="D703" i="3"/>
  <c r="D702" i="3"/>
  <c r="D701" i="3"/>
  <c r="D700" i="3"/>
  <c r="D699" i="3"/>
  <c r="D698" i="3"/>
  <c r="D697" i="3"/>
  <c r="D696" i="3"/>
  <c r="D695" i="3"/>
  <c r="D694" i="3"/>
  <c r="D693" i="3"/>
  <c r="D692" i="3"/>
  <c r="D691" i="3"/>
  <c r="D690" i="3"/>
  <c r="D689" i="3"/>
  <c r="D688" i="3"/>
  <c r="D687" i="3"/>
  <c r="D686" i="3"/>
  <c r="D685" i="3"/>
  <c r="D684" i="3"/>
  <c r="D683" i="3"/>
  <c r="D682" i="3"/>
  <c r="D681" i="3"/>
  <c r="D680" i="3"/>
  <c r="D679" i="3"/>
  <c r="D678" i="3"/>
  <c r="D677" i="3"/>
  <c r="D676" i="3"/>
  <c r="D675" i="3"/>
  <c r="D674" i="3"/>
  <c r="D673" i="3"/>
  <c r="D672" i="3"/>
  <c r="D671" i="3"/>
  <c r="D670" i="3"/>
  <c r="D669" i="3"/>
  <c r="D668" i="3"/>
  <c r="D667" i="3"/>
  <c r="D666" i="3"/>
  <c r="D665" i="3"/>
  <c r="D664" i="3"/>
  <c r="D663" i="3"/>
  <c r="D662" i="3"/>
  <c r="D661" i="3"/>
  <c r="D660" i="3"/>
  <c r="D659" i="3"/>
  <c r="D658" i="3"/>
  <c r="D657" i="3"/>
  <c r="D656" i="3"/>
  <c r="D655" i="3"/>
  <c r="D654" i="3"/>
  <c r="D653" i="3"/>
  <c r="D652" i="3"/>
  <c r="D651" i="3"/>
  <c r="D650" i="3"/>
  <c r="D649" i="3"/>
  <c r="D648" i="3"/>
  <c r="D647" i="3"/>
  <c r="D646" i="3"/>
  <c r="D645" i="3"/>
  <c r="D644" i="3"/>
  <c r="D643" i="3"/>
  <c r="D642" i="3"/>
  <c r="D641" i="3"/>
  <c r="D640" i="3"/>
  <c r="D639" i="3"/>
  <c r="D638" i="3"/>
  <c r="D637" i="3"/>
  <c r="D636" i="3"/>
  <c r="D635" i="3"/>
  <c r="D634" i="3"/>
  <c r="D633" i="3"/>
  <c r="D632" i="3"/>
  <c r="D631" i="3"/>
  <c r="D630" i="3"/>
  <c r="D629" i="3"/>
  <c r="D628" i="3"/>
  <c r="D627" i="3"/>
  <c r="D626" i="3"/>
  <c r="D625" i="3"/>
  <c r="D624" i="3"/>
  <c r="D623" i="3"/>
  <c r="D622" i="3"/>
  <c r="D621" i="3"/>
  <c r="D620" i="3"/>
  <c r="D619" i="3"/>
  <c r="D618" i="3"/>
  <c r="D617" i="3"/>
  <c r="D616" i="3"/>
  <c r="D615" i="3"/>
  <c r="D614" i="3"/>
  <c r="D613" i="3"/>
  <c r="D612" i="3"/>
  <c r="D611" i="3"/>
  <c r="D610" i="3"/>
  <c r="D609" i="3"/>
  <c r="D608" i="3"/>
  <c r="D607" i="3"/>
  <c r="D606" i="3"/>
  <c r="D605" i="3"/>
  <c r="D604" i="3"/>
  <c r="D603" i="3"/>
  <c r="D602" i="3"/>
  <c r="D601" i="3"/>
  <c r="D600" i="3"/>
  <c r="D599" i="3"/>
  <c r="D598" i="3"/>
  <c r="D597" i="3"/>
  <c r="D596" i="3"/>
  <c r="D595" i="3"/>
  <c r="D594" i="3"/>
  <c r="D593" i="3"/>
  <c r="D592" i="3"/>
  <c r="D591" i="3"/>
  <c r="D590" i="3"/>
  <c r="D589" i="3"/>
  <c r="D588" i="3"/>
  <c r="D587" i="3"/>
  <c r="D586" i="3"/>
  <c r="D585" i="3"/>
  <c r="D584" i="3"/>
  <c r="D583" i="3"/>
  <c r="D582" i="3"/>
  <c r="D581" i="3"/>
  <c r="D580" i="3"/>
  <c r="D579" i="3"/>
  <c r="D578" i="3"/>
  <c r="D577" i="3"/>
  <c r="D576" i="3"/>
  <c r="D575" i="3"/>
  <c r="D574" i="3"/>
  <c r="D573" i="3"/>
  <c r="D572" i="3"/>
  <c r="D571" i="3"/>
  <c r="D570" i="3"/>
  <c r="D569" i="3"/>
  <c r="D568" i="3"/>
  <c r="D567" i="3"/>
  <c r="D566" i="3"/>
  <c r="D565" i="3"/>
  <c r="D564" i="3"/>
  <c r="D563" i="3"/>
  <c r="D562" i="3"/>
  <c r="D561" i="3"/>
  <c r="D560" i="3"/>
  <c r="D559" i="3"/>
  <c r="D558" i="3"/>
  <c r="D557" i="3"/>
  <c r="D556" i="3"/>
  <c r="D555" i="3"/>
  <c r="D554" i="3"/>
  <c r="D553" i="3"/>
  <c r="D552" i="3"/>
  <c r="D551" i="3"/>
  <c r="D550" i="3"/>
  <c r="D549" i="3"/>
  <c r="D548" i="3"/>
  <c r="D547" i="3"/>
  <c r="D546" i="3"/>
  <c r="D545" i="3"/>
  <c r="D544" i="3"/>
  <c r="D543" i="3"/>
  <c r="D542" i="3"/>
  <c r="D541" i="3"/>
  <c r="D540" i="3"/>
  <c r="D539" i="3"/>
  <c r="D538" i="3"/>
  <c r="D537" i="3"/>
  <c r="D536" i="3"/>
  <c r="D535" i="3"/>
  <c r="D534" i="3"/>
  <c r="D533" i="3"/>
  <c r="D532" i="3"/>
  <c r="D531" i="3"/>
  <c r="D530" i="3"/>
  <c r="D529" i="3"/>
  <c r="D528" i="3"/>
  <c r="D527" i="3"/>
  <c r="D526" i="3"/>
  <c r="D525" i="3"/>
  <c r="D524" i="3"/>
  <c r="D523" i="3"/>
  <c r="D522" i="3"/>
  <c r="D521" i="3"/>
  <c r="D520" i="3"/>
  <c r="D519" i="3"/>
  <c r="D518" i="3"/>
  <c r="D517" i="3"/>
  <c r="D516" i="3"/>
  <c r="D515" i="3"/>
  <c r="D514" i="3"/>
  <c r="D513" i="3"/>
  <c r="D512" i="3"/>
  <c r="D511" i="3"/>
  <c r="D510" i="3"/>
  <c r="D509" i="3"/>
  <c r="D508" i="3"/>
  <c r="D507" i="3"/>
  <c r="D506" i="3"/>
  <c r="D505" i="3"/>
  <c r="D504" i="3"/>
  <c r="D503" i="3"/>
  <c r="D502" i="3"/>
  <c r="D501" i="3"/>
  <c r="D500" i="3"/>
  <c r="D499" i="3"/>
  <c r="D498" i="3"/>
  <c r="D497" i="3"/>
  <c r="D496" i="3"/>
  <c r="D495" i="3"/>
  <c r="D494" i="3"/>
  <c r="D493" i="3"/>
  <c r="D492" i="3"/>
  <c r="D491" i="3"/>
  <c r="D490" i="3"/>
  <c r="D489" i="3"/>
  <c r="D488" i="3"/>
  <c r="D487" i="3"/>
  <c r="D486" i="3"/>
  <c r="D485" i="3"/>
  <c r="D484" i="3"/>
  <c r="D483" i="3"/>
  <c r="D482" i="3"/>
  <c r="D481" i="3"/>
  <c r="D480" i="3"/>
  <c r="D479" i="3"/>
  <c r="D478" i="3"/>
  <c r="D477" i="3"/>
  <c r="D476" i="3"/>
  <c r="D475" i="3"/>
  <c r="D474" i="3"/>
  <c r="D473" i="3"/>
  <c r="D472" i="3"/>
  <c r="D471" i="3"/>
  <c r="D470" i="3"/>
  <c r="D469" i="3"/>
  <c r="D468" i="3"/>
  <c r="D467" i="3"/>
  <c r="D466" i="3"/>
  <c r="D465" i="3"/>
  <c r="D464" i="3"/>
  <c r="D463" i="3"/>
  <c r="D462" i="3"/>
  <c r="D461" i="3"/>
  <c r="D460" i="3"/>
  <c r="D459" i="3"/>
  <c r="D458" i="3"/>
  <c r="D457" i="3"/>
  <c r="D456" i="3"/>
  <c r="D455" i="3"/>
  <c r="D454" i="3"/>
  <c r="D453" i="3"/>
  <c r="D452" i="3"/>
  <c r="D451" i="3"/>
  <c r="D450" i="3"/>
  <c r="D449" i="3"/>
  <c r="D448" i="3"/>
  <c r="D447" i="3"/>
  <c r="D446" i="3"/>
  <c r="D445" i="3"/>
  <c r="D444" i="3"/>
  <c r="D443" i="3"/>
  <c r="D442" i="3"/>
  <c r="D441" i="3"/>
  <c r="D440" i="3"/>
  <c r="D439" i="3"/>
  <c r="D438" i="3"/>
  <c r="D437" i="3"/>
  <c r="D436" i="3"/>
  <c r="D435" i="3"/>
  <c r="D434" i="3"/>
  <c r="D433" i="3"/>
  <c r="D432" i="3"/>
  <c r="D431" i="3"/>
  <c r="D430" i="3"/>
  <c r="D429" i="3"/>
  <c r="D428" i="3"/>
  <c r="D427" i="3"/>
  <c r="D426" i="3"/>
  <c r="D425" i="3"/>
  <c r="D424" i="3"/>
  <c r="D423" i="3"/>
  <c r="D422" i="3"/>
  <c r="D421" i="3"/>
  <c r="D420" i="3"/>
  <c r="D419" i="3"/>
  <c r="D418" i="3"/>
  <c r="D417" i="3"/>
  <c r="D416" i="3"/>
  <c r="D415" i="3"/>
  <c r="D414" i="3"/>
  <c r="D413" i="3"/>
  <c r="D412" i="3"/>
  <c r="D411" i="3"/>
  <c r="D410" i="3"/>
  <c r="D409" i="3"/>
  <c r="D408" i="3"/>
  <c r="D407" i="3"/>
  <c r="D406" i="3"/>
  <c r="D405" i="3"/>
  <c r="D404" i="3"/>
  <c r="D403" i="3"/>
  <c r="D402" i="3"/>
  <c r="D401" i="3"/>
  <c r="D400" i="3"/>
  <c r="D399" i="3"/>
  <c r="D398" i="3"/>
  <c r="D397" i="3"/>
  <c r="D396" i="3"/>
  <c r="D395" i="3"/>
  <c r="D394" i="3"/>
  <c r="D393" i="3"/>
  <c r="D392" i="3"/>
  <c r="D391" i="3"/>
  <c r="D390" i="3"/>
  <c r="D389" i="3"/>
  <c r="D388" i="3"/>
  <c r="D387" i="3"/>
  <c r="D386" i="3"/>
  <c r="D385" i="3"/>
  <c r="D384" i="3"/>
  <c r="D383" i="3"/>
  <c r="D382" i="3"/>
  <c r="D381" i="3"/>
  <c r="D380" i="3"/>
  <c r="D379" i="3"/>
  <c r="D378" i="3"/>
  <c r="D377" i="3"/>
  <c r="D376" i="3"/>
  <c r="D375" i="3"/>
  <c r="D374" i="3"/>
  <c r="D373" i="3"/>
  <c r="D372" i="3"/>
  <c r="D371" i="3"/>
  <c r="D370" i="3"/>
  <c r="D369" i="3"/>
  <c r="D368" i="3"/>
  <c r="D367" i="3"/>
  <c r="D366" i="3"/>
  <c r="D365" i="3"/>
  <c r="D364" i="3"/>
  <c r="D363" i="3"/>
  <c r="D362" i="3"/>
  <c r="D361" i="3"/>
  <c r="D360" i="3"/>
  <c r="D359" i="3"/>
  <c r="D358" i="3"/>
  <c r="D357" i="3"/>
  <c r="D356" i="3"/>
  <c r="D355" i="3"/>
  <c r="D354" i="3"/>
  <c r="D353" i="3"/>
  <c r="D352" i="3"/>
  <c r="C1826" i="3" l="1"/>
  <c r="G1825" i="3"/>
  <c r="I1825" i="3" s="1"/>
  <c r="D1825" i="3"/>
  <c r="M1809" i="3"/>
  <c r="M1792" i="3"/>
  <c r="M1826" i="3"/>
  <c r="M1802" i="3"/>
  <c r="M1790" i="3"/>
  <c r="M1815" i="3"/>
  <c r="M1786" i="3"/>
  <c r="M1819" i="3"/>
  <c r="M1800" i="3"/>
  <c r="M1801" i="3"/>
  <c r="M1799" i="3"/>
  <c r="M1818" i="3"/>
  <c r="M1783" i="3"/>
  <c r="M1784" i="3"/>
  <c r="M1807" i="3"/>
  <c r="M1785" i="3"/>
  <c r="M1805" i="3"/>
  <c r="M1798" i="3"/>
  <c r="M1787" i="3"/>
  <c r="M1825" i="3"/>
  <c r="M1824" i="3"/>
  <c r="M1811" i="3"/>
  <c r="M1806" i="3"/>
  <c r="M1803" i="3"/>
  <c r="M1821" i="3"/>
  <c r="M1794" i="3"/>
  <c r="M1810" i="3"/>
  <c r="M1788" i="3"/>
  <c r="M1822" i="3"/>
  <c r="M1789" i="3"/>
  <c r="M1817" i="3"/>
  <c r="M1808" i="3"/>
  <c r="M1782" i="3"/>
  <c r="M1793" i="3"/>
  <c r="M1816" i="3"/>
  <c r="M1796" i="3"/>
  <c r="M1791" i="3"/>
  <c r="M1827" i="3"/>
  <c r="M1813" i="3"/>
  <c r="M1797" i="3"/>
  <c r="M1814" i="3"/>
  <c r="M1823" i="3"/>
  <c r="M1795" i="3"/>
  <c r="M1804" i="3"/>
  <c r="M1820" i="3"/>
  <c r="M1812" i="3"/>
  <c r="N1815" i="3"/>
  <c r="N1812" i="3"/>
  <c r="N1803" i="3"/>
  <c r="N1810" i="3"/>
  <c r="N1806" i="3"/>
  <c r="N1800" i="3"/>
  <c r="N1809" i="3"/>
  <c r="N1792" i="3"/>
  <c r="N1811" i="3"/>
  <c r="N1782" i="3"/>
  <c r="N1826" i="3"/>
  <c r="N1788" i="3"/>
  <c r="N1789" i="3"/>
  <c r="N1807" i="3"/>
  <c r="N1797" i="3"/>
  <c r="N1804" i="3"/>
  <c r="N1825" i="3"/>
  <c r="N1814" i="3"/>
  <c r="N1821" i="3"/>
  <c r="N1823" i="3"/>
  <c r="N1793" i="3"/>
  <c r="N1808" i="3"/>
  <c r="N1822" i="3"/>
  <c r="N1784" i="3"/>
  <c r="N1813" i="3"/>
  <c r="N1817" i="3"/>
  <c r="N1802" i="3"/>
  <c r="N1790" i="3"/>
  <c r="N1795" i="3"/>
  <c r="N1786" i="3"/>
  <c r="N1819" i="3"/>
  <c r="N1796" i="3"/>
  <c r="N1820" i="3"/>
  <c r="N1794" i="3"/>
  <c r="N1798" i="3"/>
  <c r="N1791" i="3"/>
  <c r="N1816" i="3"/>
  <c r="N1783" i="3"/>
  <c r="N1818" i="3"/>
  <c r="N1805" i="3"/>
  <c r="N1785" i="3"/>
  <c r="N1799" i="3"/>
  <c r="N1824" i="3"/>
  <c r="N1787" i="3"/>
  <c r="N1801" i="3"/>
  <c r="N1827" i="3"/>
  <c r="AK2" i="2"/>
  <c r="AL1" i="2" s="1"/>
  <c r="G1813" i="3"/>
  <c r="I1813" i="3" s="1"/>
  <c r="C1814" i="3"/>
  <c r="D1813" i="3"/>
  <c r="G1801" i="3"/>
  <c r="I1801" i="3" s="1"/>
  <c r="D1801" i="3"/>
  <c r="C1802" i="3"/>
  <c r="C1789" i="3"/>
  <c r="D1788" i="3"/>
  <c r="G1788" i="3"/>
  <c r="I1788" i="3" s="1"/>
  <c r="C1775" i="1"/>
  <c r="D1774" i="1"/>
  <c r="I796" i="3"/>
  <c r="M1776" i="3"/>
  <c r="M1780" i="3"/>
  <c r="M1773" i="3"/>
  <c r="M1774" i="3"/>
  <c r="M1781" i="3"/>
  <c r="M1777" i="3"/>
  <c r="M1779" i="3"/>
  <c r="M1772" i="3"/>
  <c r="M1771" i="3"/>
  <c r="M1778" i="3"/>
  <c r="M1775" i="3"/>
  <c r="M1770" i="3"/>
  <c r="N1781" i="3"/>
  <c r="N1777" i="3"/>
  <c r="N1780" i="3"/>
  <c r="N1775" i="3"/>
  <c r="N1779" i="3"/>
  <c r="N1774" i="3"/>
  <c r="N1772" i="3"/>
  <c r="N1778" i="3"/>
  <c r="N1770" i="3"/>
  <c r="N1771" i="3"/>
  <c r="N1773" i="3"/>
  <c r="N1776" i="3"/>
  <c r="H1764" i="3"/>
  <c r="M1765" i="3"/>
  <c r="M1766" i="3"/>
  <c r="M1767" i="3"/>
  <c r="M1764" i="3"/>
  <c r="M1768" i="3"/>
  <c r="M1769" i="3"/>
  <c r="N1765" i="3"/>
  <c r="N1768" i="3"/>
  <c r="N1769" i="3"/>
  <c r="N1764" i="3"/>
  <c r="N1767" i="3"/>
  <c r="N1766" i="3"/>
  <c r="B512" i="4"/>
  <c r="I668" i="3"/>
  <c r="I1106" i="3"/>
  <c r="I1202" i="3"/>
  <c r="I1298" i="3"/>
  <c r="I1316" i="3"/>
  <c r="I1322" i="3"/>
  <c r="I1399" i="3"/>
  <c r="I1415" i="3"/>
  <c r="I1439" i="3"/>
  <c r="I1447" i="3"/>
  <c r="I1471" i="3"/>
  <c r="I1475" i="3"/>
  <c r="I1511" i="3"/>
  <c r="I1543" i="3"/>
  <c r="I1567" i="3"/>
  <c r="I1571" i="3"/>
  <c r="I1603" i="3"/>
  <c r="I1631" i="3"/>
  <c r="I1639" i="3"/>
  <c r="I1667" i="3"/>
  <c r="I1699" i="3"/>
  <c r="I1703" i="3"/>
  <c r="I1727" i="3"/>
  <c r="I1759" i="3"/>
  <c r="I23" i="3"/>
  <c r="I47" i="3"/>
  <c r="I71" i="3"/>
  <c r="I95" i="3"/>
  <c r="I119" i="3"/>
  <c r="I143" i="3"/>
  <c r="I167" i="3"/>
  <c r="I191" i="3"/>
  <c r="I215" i="3"/>
  <c r="I239" i="3"/>
  <c r="I263" i="3"/>
  <c r="I287" i="3"/>
  <c r="I311" i="3"/>
  <c r="I335" i="3"/>
  <c r="I359" i="3"/>
  <c r="I383" i="3"/>
  <c r="I407" i="3"/>
  <c r="I431" i="3"/>
  <c r="I455" i="3"/>
  <c r="I503" i="3"/>
  <c r="I527" i="3"/>
  <c r="I551" i="3"/>
  <c r="I575" i="3"/>
  <c r="I599" i="3"/>
  <c r="I623" i="3"/>
  <c r="I647" i="3"/>
  <c r="I671" i="3"/>
  <c r="I695" i="3"/>
  <c r="I719" i="3"/>
  <c r="I743" i="3"/>
  <c r="I767" i="3"/>
  <c r="I791" i="3"/>
  <c r="I815" i="3"/>
  <c r="I839" i="3"/>
  <c r="I863" i="3"/>
  <c r="I887" i="3"/>
  <c r="I1031" i="3"/>
  <c r="I1079" i="3"/>
  <c r="I1127" i="3"/>
  <c r="I1175" i="3"/>
  <c r="I1223" i="3"/>
  <c r="I1271" i="3"/>
  <c r="I1319" i="3"/>
  <c r="B424" i="4"/>
  <c r="F423" i="4"/>
  <c r="I1432" i="3"/>
  <c r="I1460" i="3"/>
  <c r="I1624" i="3"/>
  <c r="I1652" i="3"/>
  <c r="I1688" i="3"/>
  <c r="E259" i="4"/>
  <c r="C264" i="4"/>
  <c r="C7" i="6"/>
  <c r="D6" i="6"/>
  <c r="I13" i="3"/>
  <c r="I17" i="3"/>
  <c r="I29" i="3"/>
  <c r="I49" i="3"/>
  <c r="I53" i="3"/>
  <c r="I77" i="3"/>
  <c r="I97" i="3"/>
  <c r="I109" i="3"/>
  <c r="I113" i="3"/>
  <c r="I121" i="3"/>
  <c r="I125" i="3"/>
  <c r="I133" i="3"/>
  <c r="I137" i="3"/>
  <c r="I149" i="3"/>
  <c r="I157" i="3"/>
  <c r="I161" i="3"/>
  <c r="I181" i="3"/>
  <c r="I197" i="3"/>
  <c r="I205" i="3"/>
  <c r="I221" i="3"/>
  <c r="I241" i="3"/>
  <c r="I245" i="3"/>
  <c r="I257" i="3"/>
  <c r="I269" i="3"/>
  <c r="I277" i="3"/>
  <c r="I289" i="3"/>
  <c r="I293" i="3"/>
  <c r="I301" i="3"/>
  <c r="I305" i="3"/>
  <c r="I325" i="3"/>
  <c r="I341" i="3"/>
  <c r="I349" i="3"/>
  <c r="I365" i="3"/>
  <c r="I385" i="3"/>
  <c r="I389" i="3"/>
  <c r="I397" i="3"/>
  <c r="I409" i="3"/>
  <c r="I433" i="3"/>
  <c r="I449" i="3"/>
  <c r="I473" i="3"/>
  <c r="I481" i="3"/>
  <c r="I497" i="3"/>
  <c r="I505" i="3"/>
  <c r="I529" i="3"/>
  <c r="I545" i="3"/>
  <c r="I569" i="3"/>
  <c r="I577" i="3"/>
  <c r="I601" i="3"/>
  <c r="I617" i="3"/>
  <c r="I625" i="3"/>
  <c r="I641" i="3"/>
  <c r="I649" i="3"/>
  <c r="I665" i="3"/>
  <c r="I673" i="3"/>
  <c r="I697" i="3"/>
  <c r="I713" i="3"/>
  <c r="I737" i="3"/>
  <c r="I745" i="3"/>
  <c r="I761" i="3"/>
  <c r="I769" i="3"/>
  <c r="I793" i="3"/>
  <c r="I809" i="3"/>
  <c r="I833" i="3"/>
  <c r="I841" i="3"/>
  <c r="I857" i="3"/>
  <c r="I865" i="3"/>
  <c r="I881" i="3"/>
  <c r="I889" i="3"/>
  <c r="I905" i="3"/>
  <c r="I913" i="3"/>
  <c r="I917" i="3"/>
  <c r="I929" i="3"/>
  <c r="I937" i="3"/>
  <c r="I941" i="3"/>
  <c r="I949" i="3"/>
  <c r="I953" i="3"/>
  <c r="I961" i="3"/>
  <c r="I965" i="3"/>
  <c r="I973" i="3"/>
  <c r="I985" i="3"/>
  <c r="I997" i="3"/>
  <c r="I1001" i="3"/>
  <c r="I1013" i="3"/>
  <c r="I1453" i="3"/>
  <c r="I1481" i="3"/>
  <c r="I1489" i="3"/>
  <c r="I1517" i="3"/>
  <c r="I1553" i="3"/>
  <c r="I1609" i="3"/>
  <c r="I1645" i="3"/>
  <c r="I1673" i="3"/>
  <c r="I1681" i="3"/>
  <c r="I1709" i="3"/>
  <c r="I1745" i="3"/>
  <c r="H20" i="3"/>
  <c r="H32" i="3"/>
  <c r="H44" i="3"/>
  <c r="AH44" i="3" s="1"/>
  <c r="H80" i="3"/>
  <c r="H100" i="3"/>
  <c r="H116" i="3"/>
  <c r="H128" i="3"/>
  <c r="H140" i="3"/>
  <c r="H164" i="3"/>
  <c r="AH164" i="3" s="1"/>
  <c r="H188" i="3"/>
  <c r="AH188" i="3" s="1"/>
  <c r="H192" i="3"/>
  <c r="AI192" i="3" s="1"/>
  <c r="H212" i="3"/>
  <c r="H224" i="3"/>
  <c r="H236" i="3"/>
  <c r="H308" i="3"/>
  <c r="H320" i="3"/>
  <c r="H332" i="3"/>
  <c r="H356" i="3"/>
  <c r="H372" i="3"/>
  <c r="H380" i="3"/>
  <c r="H420" i="3"/>
  <c r="H444" i="3"/>
  <c r="AH444" i="3" s="1"/>
  <c r="H464" i="3"/>
  <c r="H484" i="3"/>
  <c r="H508" i="3"/>
  <c r="AH508" i="3" s="1"/>
  <c r="H548" i="3"/>
  <c r="H572" i="3"/>
  <c r="H612" i="3"/>
  <c r="H636" i="3"/>
  <c r="AI636" i="3" s="1"/>
  <c r="H644" i="3"/>
  <c r="AH644" i="3" s="1"/>
  <c r="H668" i="3"/>
  <c r="H676" i="3"/>
  <c r="H700" i="3"/>
  <c r="AI700" i="3" s="1"/>
  <c r="H708" i="3"/>
  <c r="AI708" i="3" s="1"/>
  <c r="H732" i="3"/>
  <c r="AH732" i="3" s="1"/>
  <c r="H740" i="3"/>
  <c r="AH740" i="3" s="1"/>
  <c r="H752" i="3"/>
  <c r="AI752" i="3" s="1"/>
  <c r="H764" i="3"/>
  <c r="H772" i="3"/>
  <c r="H796" i="3"/>
  <c r="H804" i="3"/>
  <c r="H828" i="3"/>
  <c r="H836" i="3"/>
  <c r="H848" i="3"/>
  <c r="AH848" i="3" s="1"/>
  <c r="H860" i="3"/>
  <c r="H868" i="3"/>
  <c r="AI868" i="3" s="1"/>
  <c r="H892" i="3"/>
  <c r="AI892" i="3" s="1"/>
  <c r="H900" i="3"/>
  <c r="AI900" i="3" s="1"/>
  <c r="H932" i="3"/>
  <c r="AI932" i="3" s="1"/>
  <c r="H944" i="3"/>
  <c r="AH944" i="3" s="1"/>
  <c r="H956" i="3"/>
  <c r="AI956" i="3" s="1"/>
  <c r="H1008" i="3"/>
  <c r="AI1008" i="3" s="1"/>
  <c r="H1028" i="3"/>
  <c r="H1040" i="3"/>
  <c r="H1052" i="3"/>
  <c r="H1060" i="3"/>
  <c r="H1072" i="3"/>
  <c r="H1084" i="3"/>
  <c r="H1092" i="3"/>
  <c r="H1104" i="3"/>
  <c r="H1116" i="3"/>
  <c r="H1124" i="3"/>
  <c r="H1136" i="3"/>
  <c r="H1148" i="3"/>
  <c r="H1156" i="3"/>
  <c r="H1168" i="3"/>
  <c r="H1180" i="3"/>
  <c r="H1188" i="3"/>
  <c r="H1200" i="3"/>
  <c r="H1212" i="3"/>
  <c r="H1220" i="3"/>
  <c r="H1232" i="3"/>
  <c r="H1244" i="3"/>
  <c r="H1252" i="3"/>
  <c r="H1264" i="3"/>
  <c r="H1276" i="3"/>
  <c r="H1284" i="3"/>
  <c r="H1296" i="3"/>
  <c r="H1306" i="3"/>
  <c r="H1310" i="3"/>
  <c r="H1316" i="3"/>
  <c r="H1322" i="3"/>
  <c r="H1326" i="3"/>
  <c r="H1332" i="3"/>
  <c r="H1340" i="3"/>
  <c r="H1344" i="3"/>
  <c r="H1352" i="3"/>
  <c r="H1360" i="3"/>
  <c r="H1374" i="3"/>
  <c r="H1388" i="3"/>
  <c r="AK1388" i="3" s="1"/>
  <c r="K1398" i="3"/>
  <c r="K1610" i="3"/>
  <c r="K1670" i="3"/>
  <c r="H1403" i="3"/>
  <c r="H1419" i="3"/>
  <c r="H1467" i="3"/>
  <c r="H1531" i="3"/>
  <c r="H1595" i="3"/>
  <c r="H1659" i="3"/>
  <c r="H1723" i="3"/>
  <c r="H36" i="3"/>
  <c r="I37" i="3"/>
  <c r="I61" i="3"/>
  <c r="H60" i="3"/>
  <c r="H64" i="3"/>
  <c r="I65" i="3"/>
  <c r="H84" i="3"/>
  <c r="AI84" i="3" s="1"/>
  <c r="I85" i="3"/>
  <c r="H252" i="3"/>
  <c r="I253" i="3"/>
  <c r="H352" i="3"/>
  <c r="I353" i="3"/>
  <c r="I689" i="3"/>
  <c r="H688" i="3"/>
  <c r="AI688" i="3" s="1"/>
  <c r="I785" i="3"/>
  <c r="H784" i="3"/>
  <c r="I989" i="3"/>
  <c r="H988" i="3"/>
  <c r="H1392" i="3"/>
  <c r="H1400" i="3"/>
  <c r="H1408" i="3"/>
  <c r="AK1408" i="3" s="1"/>
  <c r="H1416" i="3"/>
  <c r="H1424" i="3"/>
  <c r="H1440" i="3"/>
  <c r="H1448" i="3"/>
  <c r="H1456" i="3"/>
  <c r="H1464" i="3"/>
  <c r="H1472" i="3"/>
  <c r="H1480" i="3"/>
  <c r="AK1480" i="3" s="1"/>
  <c r="M1483" i="3"/>
  <c r="H1488" i="3"/>
  <c r="H1496" i="3"/>
  <c r="AK1496" i="3" s="1"/>
  <c r="H1504" i="3"/>
  <c r="H1512" i="3"/>
  <c r="AK1512" i="3" s="1"/>
  <c r="H1520" i="3"/>
  <c r="AK1520" i="3" s="1"/>
  <c r="H1528" i="3"/>
  <c r="H1536" i="3"/>
  <c r="H1544" i="3"/>
  <c r="M1547" i="3"/>
  <c r="H1552" i="3"/>
  <c r="H1560" i="3"/>
  <c r="H1568" i="3"/>
  <c r="AK1568" i="3" s="1"/>
  <c r="H1576" i="3"/>
  <c r="H1584" i="3"/>
  <c r="H1592" i="3"/>
  <c r="AK1592" i="3" s="1"/>
  <c r="H1600" i="3"/>
  <c r="H1608" i="3"/>
  <c r="AK1608" i="3" s="1"/>
  <c r="H292" i="3"/>
  <c r="AH292" i="3" s="1"/>
  <c r="H624" i="3"/>
  <c r="AI624" i="3" s="1"/>
  <c r="H964" i="3"/>
  <c r="I145" i="3"/>
  <c r="H144" i="3"/>
  <c r="AI144" i="3" s="1"/>
  <c r="H172" i="3"/>
  <c r="AH172" i="3" s="1"/>
  <c r="I173" i="3"/>
  <c r="I209" i="3"/>
  <c r="H208" i="3"/>
  <c r="I229" i="3"/>
  <c r="H228" i="3"/>
  <c r="H272" i="3"/>
  <c r="I317" i="3"/>
  <c r="H316" i="3"/>
  <c r="I337" i="3"/>
  <c r="H336" i="3"/>
  <c r="I401" i="3"/>
  <c r="H400" i="3"/>
  <c r="I593" i="3"/>
  <c r="H592" i="3"/>
  <c r="AH592" i="3" s="1"/>
  <c r="I721" i="3"/>
  <c r="H720" i="3"/>
  <c r="AH720" i="3" s="1"/>
  <c r="I817" i="3"/>
  <c r="H816" i="3"/>
  <c r="I925" i="3"/>
  <c r="H924" i="3"/>
  <c r="AH924" i="3" s="1"/>
  <c r="I977" i="3"/>
  <c r="H976" i="3"/>
  <c r="AI976" i="3" s="1"/>
  <c r="I1021" i="3"/>
  <c r="H1020" i="3"/>
  <c r="I1367" i="3"/>
  <c r="H1366" i="3"/>
  <c r="H1382" i="3"/>
  <c r="AK1382" i="3" s="1"/>
  <c r="H16" i="3"/>
  <c r="AI16" i="3" s="1"/>
  <c r="H656" i="3"/>
  <c r="H996" i="3"/>
  <c r="I101" i="3"/>
  <c r="I373" i="3"/>
  <c r="H124" i="3"/>
  <c r="AI124" i="3" s="1"/>
  <c r="H880" i="3"/>
  <c r="AI880" i="3" s="1"/>
  <c r="I193" i="3"/>
  <c r="I1009" i="3"/>
  <c r="M27" i="3"/>
  <c r="H48" i="3"/>
  <c r="AI48" i="3" s="1"/>
  <c r="H528" i="3"/>
  <c r="H912" i="3"/>
  <c r="AH912" i="3" s="1"/>
  <c r="H68" i="3"/>
  <c r="AH68" i="3" s="1"/>
  <c r="M91" i="3"/>
  <c r="H112" i="3"/>
  <c r="H132" i="3"/>
  <c r="M155" i="3"/>
  <c r="H176" i="3"/>
  <c r="H196" i="3"/>
  <c r="AH196" i="3" s="1"/>
  <c r="M219" i="3"/>
  <c r="H240" i="3"/>
  <c r="AH240" i="3" s="1"/>
  <c r="H260" i="3"/>
  <c r="M283" i="3"/>
  <c r="H304" i="3"/>
  <c r="AH304" i="3" s="1"/>
  <c r="H324" i="3"/>
  <c r="AI324" i="3" s="1"/>
  <c r="M347" i="3"/>
  <c r="H368" i="3"/>
  <c r="H388" i="3"/>
  <c r="H396" i="3"/>
  <c r="AH396" i="3" s="1"/>
  <c r="H404" i="3"/>
  <c r="H412" i="3"/>
  <c r="AI412" i="3" s="1"/>
  <c r="H416" i="3"/>
  <c r="H427" i="3"/>
  <c r="AH427" i="3" s="1"/>
  <c r="H432" i="3"/>
  <c r="H436" i="3"/>
  <c r="AH436" i="3" s="1"/>
  <c r="H443" i="3"/>
  <c r="H448" i="3"/>
  <c r="H452" i="3"/>
  <c r="H459" i="3"/>
  <c r="AI459" i="3" s="1"/>
  <c r="H468" i="3"/>
  <c r="AI468" i="3" s="1"/>
  <c r="H476" i="3"/>
  <c r="AH476" i="3" s="1"/>
  <c r="H480" i="3"/>
  <c r="H491" i="3"/>
  <c r="AH491" i="3" s="1"/>
  <c r="H496" i="3"/>
  <c r="AI496" i="3" s="1"/>
  <c r="H500" i="3"/>
  <c r="H512" i="3"/>
  <c r="AH512" i="3" s="1"/>
  <c r="H516" i="3"/>
  <c r="AI516" i="3" s="1"/>
  <c r="H523" i="3"/>
  <c r="AH523" i="3" s="1"/>
  <c r="H532" i="3"/>
  <c r="H539" i="3"/>
  <c r="M539" i="3"/>
  <c r="H544" i="3"/>
  <c r="H560" i="3"/>
  <c r="AH560" i="3" s="1"/>
  <c r="H564" i="3"/>
  <c r="AH564" i="3" s="1"/>
  <c r="H571" i="3"/>
  <c r="AH571" i="3" s="1"/>
  <c r="H576" i="3"/>
  <c r="H580" i="3"/>
  <c r="AH580" i="3" s="1"/>
  <c r="H587" i="3"/>
  <c r="H596" i="3"/>
  <c r="H604" i="3"/>
  <c r="H608" i="3"/>
  <c r="H619" i="3"/>
  <c r="AI619" i="3" s="1"/>
  <c r="I620" i="3"/>
  <c r="H628" i="3"/>
  <c r="H635" i="3"/>
  <c r="H640" i="3"/>
  <c r="AI640" i="3" s="1"/>
  <c r="H651" i="3"/>
  <c r="I652" i="3"/>
  <c r="H660" i="3"/>
  <c r="AI660" i="3" s="1"/>
  <c r="H672" i="3"/>
  <c r="AI672" i="3" s="1"/>
  <c r="H683" i="3"/>
  <c r="AI683" i="3" s="1"/>
  <c r="H692" i="3"/>
  <c r="AI692" i="3" s="1"/>
  <c r="H699" i="3"/>
  <c r="AI699" i="3" s="1"/>
  <c r="H704" i="3"/>
  <c r="H715" i="3"/>
  <c r="AI715" i="3" s="1"/>
  <c r="I716" i="3"/>
  <c r="H724" i="3"/>
  <c r="H736" i="3"/>
  <c r="AH736" i="3" s="1"/>
  <c r="H756" i="3"/>
  <c r="AH756" i="3" s="1"/>
  <c r="H768" i="3"/>
  <c r="AH768" i="3" s="1"/>
  <c r="H779" i="3"/>
  <c r="AI779" i="3" s="1"/>
  <c r="H788" i="3"/>
  <c r="H800" i="3"/>
  <c r="AH800" i="3" s="1"/>
  <c r="H811" i="3"/>
  <c r="AH811" i="3" s="1"/>
  <c r="H820" i="3"/>
  <c r="AH820" i="3" s="1"/>
  <c r="H827" i="3"/>
  <c r="H832" i="3"/>
  <c r="AH832" i="3" s="1"/>
  <c r="H843" i="3"/>
  <c r="H852" i="3"/>
  <c r="H864" i="3"/>
  <c r="H875" i="3"/>
  <c r="H884" i="3"/>
  <c r="H896" i="3"/>
  <c r="AI896" i="3" s="1"/>
  <c r="H908" i="3"/>
  <c r="AI908" i="3" s="1"/>
  <c r="H916" i="3"/>
  <c r="AI916" i="3" s="1"/>
  <c r="M923" i="3"/>
  <c r="H928" i="3"/>
  <c r="AH928" i="3" s="1"/>
  <c r="H940" i="3"/>
  <c r="H948" i="3"/>
  <c r="AI948" i="3" s="1"/>
  <c r="H960" i="3"/>
  <c r="AI960" i="3" s="1"/>
  <c r="H972" i="3"/>
  <c r="H980" i="3"/>
  <c r="M987" i="3"/>
  <c r="H992" i="3"/>
  <c r="H1004" i="3"/>
  <c r="AI1004" i="3" s="1"/>
  <c r="H1012" i="3"/>
  <c r="AI1012" i="3" s="1"/>
  <c r="H1024" i="3"/>
  <c r="H1035" i="3"/>
  <c r="H1044" i="3"/>
  <c r="H1056" i="3"/>
  <c r="H1067" i="3"/>
  <c r="H1076" i="3"/>
  <c r="H1083" i="3"/>
  <c r="AK1083" i="3" s="1"/>
  <c r="H1088" i="3"/>
  <c r="H1099" i="3"/>
  <c r="H1108" i="3"/>
  <c r="H1120" i="3"/>
  <c r="H1131" i="3"/>
  <c r="H1140" i="3"/>
  <c r="H1147" i="3"/>
  <c r="H1152" i="3"/>
  <c r="H1163" i="3"/>
  <c r="H1172" i="3"/>
  <c r="H1184" i="3"/>
  <c r="H1195" i="3"/>
  <c r="H1204" i="3"/>
  <c r="H1211" i="3"/>
  <c r="H1216" i="3"/>
  <c r="H1227" i="3"/>
  <c r="H1236" i="3"/>
  <c r="H1248" i="3"/>
  <c r="H1259" i="3"/>
  <c r="H1268" i="3"/>
  <c r="H1280" i="3"/>
  <c r="H1291" i="3"/>
  <c r="H1300" i="3"/>
  <c r="H1308" i="3"/>
  <c r="H1309" i="3"/>
  <c r="H1313" i="3"/>
  <c r="H1317" i="3"/>
  <c r="AK1317" i="3" s="1"/>
  <c r="H1325" i="3"/>
  <c r="H1330" i="3"/>
  <c r="H1333" i="3"/>
  <c r="H1337" i="3"/>
  <c r="H1339" i="3"/>
  <c r="I1340" i="3"/>
  <c r="H1341" i="3"/>
  <c r="H1345" i="3"/>
  <c r="H1349" i="3"/>
  <c r="H1355" i="3"/>
  <c r="H1357" i="3"/>
  <c r="H1361" i="3"/>
  <c r="H1364" i="3"/>
  <c r="H1365" i="3"/>
  <c r="H1369" i="3"/>
  <c r="H1372" i="3"/>
  <c r="H1373" i="3"/>
  <c r="H1376" i="3"/>
  <c r="AK1376" i="3" s="1"/>
  <c r="H1381" i="3"/>
  <c r="H1384" i="3"/>
  <c r="H1387" i="3"/>
  <c r="I1388" i="3"/>
  <c r="N1455" i="3"/>
  <c r="K1524" i="3"/>
  <c r="I700" i="3"/>
  <c r="I812" i="3"/>
  <c r="M1611" i="3"/>
  <c r="H1616" i="3"/>
  <c r="H1632" i="3"/>
  <c r="AK1632" i="3" s="1"/>
  <c r="H1640" i="3"/>
  <c r="H1648" i="3"/>
  <c r="H1656" i="3"/>
  <c r="H1664" i="3"/>
  <c r="AK1664" i="3" s="1"/>
  <c r="H1672" i="3"/>
  <c r="M1675" i="3"/>
  <c r="H1680" i="3"/>
  <c r="H1696" i="3"/>
  <c r="AK1696" i="3" s="1"/>
  <c r="H1704" i="3"/>
  <c r="H1712" i="3"/>
  <c r="H1720" i="3"/>
  <c r="H1728" i="3"/>
  <c r="H1736" i="3"/>
  <c r="AK1736" i="3" s="1"/>
  <c r="M1739" i="3"/>
  <c r="H1744" i="3"/>
  <c r="H1752" i="3"/>
  <c r="H1760" i="3"/>
  <c r="AK1760" i="3" s="1"/>
  <c r="N1340" i="3"/>
  <c r="N25" i="3"/>
  <c r="N31" i="3"/>
  <c r="N41" i="3"/>
  <c r="N47" i="3"/>
  <c r="N57" i="3"/>
  <c r="N63" i="3"/>
  <c r="N73" i="3"/>
  <c r="N79" i="3"/>
  <c r="N89" i="3"/>
  <c r="N95" i="3"/>
  <c r="N105" i="3"/>
  <c r="N111" i="3"/>
  <c r="N121" i="3"/>
  <c r="N127" i="3"/>
  <c r="N137" i="3"/>
  <c r="N143" i="3"/>
  <c r="N153" i="3"/>
  <c r="N159" i="3"/>
  <c r="N169" i="3"/>
  <c r="K171" i="3"/>
  <c r="N175" i="3"/>
  <c r="N185" i="3"/>
  <c r="N191" i="3"/>
  <c r="N201" i="3"/>
  <c r="N207" i="3"/>
  <c r="K215" i="3"/>
  <c r="N217" i="3"/>
  <c r="N223" i="3"/>
  <c r="N233" i="3"/>
  <c r="N239" i="3"/>
  <c r="K247" i="3"/>
  <c r="K249" i="3"/>
  <c r="K255" i="3"/>
  <c r="K271" i="3"/>
  <c r="K279" i="3"/>
  <c r="K297" i="3"/>
  <c r="K311" i="3"/>
  <c r="K343" i="3"/>
  <c r="K375" i="3"/>
  <c r="K407" i="3"/>
  <c r="K439" i="3"/>
  <c r="K471" i="3"/>
  <c r="K503" i="3"/>
  <c r="K535" i="3"/>
  <c r="K567" i="3"/>
  <c r="K599" i="3"/>
  <c r="K631" i="3"/>
  <c r="K663" i="3"/>
  <c r="K789" i="3"/>
  <c r="K917" i="3"/>
  <c r="K1227" i="3"/>
  <c r="H28" i="3"/>
  <c r="AI28" i="3" s="1"/>
  <c r="H92" i="3"/>
  <c r="AI92" i="3" s="1"/>
  <c r="H156" i="3"/>
  <c r="H220" i="3"/>
  <c r="H284" i="3"/>
  <c r="H348" i="3"/>
  <c r="H540" i="3"/>
  <c r="M1387" i="3"/>
  <c r="I5" i="3"/>
  <c r="H8" i="3"/>
  <c r="AI8" i="3" s="1"/>
  <c r="H10" i="3"/>
  <c r="AH10" i="3" s="1"/>
  <c r="H18" i="3"/>
  <c r="AI18" i="3" s="1"/>
  <c r="H24" i="3"/>
  <c r="AH24" i="3" s="1"/>
  <c r="H26" i="3"/>
  <c r="H34" i="3"/>
  <c r="AH34" i="3" s="1"/>
  <c r="H40" i="3"/>
  <c r="AI40" i="3" s="1"/>
  <c r="H42" i="3"/>
  <c r="H50" i="3"/>
  <c r="H56" i="3"/>
  <c r="H58" i="3"/>
  <c r="H66" i="3"/>
  <c r="I73" i="3"/>
  <c r="H72" i="3"/>
  <c r="AH72" i="3" s="1"/>
  <c r="H74" i="3"/>
  <c r="AH74" i="3" s="1"/>
  <c r="H82" i="3"/>
  <c r="I89" i="3"/>
  <c r="H88" i="3"/>
  <c r="H90" i="3"/>
  <c r="H98" i="3"/>
  <c r="H104" i="3"/>
  <c r="H106" i="3"/>
  <c r="AI106" i="3" s="1"/>
  <c r="H114" i="3"/>
  <c r="H120" i="3"/>
  <c r="H122" i="3"/>
  <c r="H130" i="3"/>
  <c r="H136" i="3"/>
  <c r="AH136" i="3" s="1"/>
  <c r="H138" i="3"/>
  <c r="AH138" i="3" s="1"/>
  <c r="H146" i="3"/>
  <c r="AH146" i="3" s="1"/>
  <c r="H152" i="3"/>
  <c r="H154" i="3"/>
  <c r="H162" i="3"/>
  <c r="I169" i="3"/>
  <c r="H168" i="3"/>
  <c r="H170" i="3"/>
  <c r="AH170" i="3" s="1"/>
  <c r="H178" i="3"/>
  <c r="I185" i="3"/>
  <c r="H184" i="3"/>
  <c r="H186" i="3"/>
  <c r="H194" i="3"/>
  <c r="AI194" i="3" s="1"/>
  <c r="H200" i="3"/>
  <c r="AI200" i="3" s="1"/>
  <c r="H202" i="3"/>
  <c r="AH202" i="3" s="1"/>
  <c r="H210" i="3"/>
  <c r="AH210" i="3" s="1"/>
  <c r="H216" i="3"/>
  <c r="H218" i="3"/>
  <c r="AH218" i="3" s="1"/>
  <c r="H226" i="3"/>
  <c r="I233" i="3"/>
  <c r="H232" i="3"/>
  <c r="H234" i="3"/>
  <c r="AH234" i="3" s="1"/>
  <c r="H242" i="3"/>
  <c r="AH242" i="3" s="1"/>
  <c r="H248" i="3"/>
  <c r="H250" i="3"/>
  <c r="AH250" i="3" s="1"/>
  <c r="H258" i="3"/>
  <c r="AI258" i="3" s="1"/>
  <c r="I265" i="3"/>
  <c r="H264" i="3"/>
  <c r="H266" i="3"/>
  <c r="H274" i="3"/>
  <c r="AH274" i="3" s="1"/>
  <c r="I281" i="3"/>
  <c r="H280" i="3"/>
  <c r="AH280" i="3" s="1"/>
  <c r="H282" i="3"/>
  <c r="H290" i="3"/>
  <c r="H296" i="3"/>
  <c r="H298" i="3"/>
  <c r="H306" i="3"/>
  <c r="I313" i="3"/>
  <c r="H312" i="3"/>
  <c r="H314" i="3"/>
  <c r="H322" i="3"/>
  <c r="H328" i="3"/>
  <c r="H330" i="3"/>
  <c r="AH330" i="3" s="1"/>
  <c r="H338" i="3"/>
  <c r="H344" i="3"/>
  <c r="H346" i="3"/>
  <c r="H354" i="3"/>
  <c r="AI354" i="3" s="1"/>
  <c r="I361" i="3"/>
  <c r="H360" i="3"/>
  <c r="H362" i="3"/>
  <c r="H370" i="3"/>
  <c r="I377" i="3"/>
  <c r="H376" i="3"/>
  <c r="H378" i="3"/>
  <c r="AI378" i="3" s="1"/>
  <c r="H386" i="3"/>
  <c r="AH386" i="3" s="1"/>
  <c r="H392" i="3"/>
  <c r="AH392" i="3" s="1"/>
  <c r="H424" i="3"/>
  <c r="H440" i="3"/>
  <c r="H456" i="3"/>
  <c r="H488" i="3"/>
  <c r="H520" i="3"/>
  <c r="H536" i="3"/>
  <c r="H552" i="3"/>
  <c r="H584" i="3"/>
  <c r="AI584" i="3" s="1"/>
  <c r="H632" i="3"/>
  <c r="AH632" i="3" s="1"/>
  <c r="H680" i="3"/>
  <c r="AI680" i="3" s="1"/>
  <c r="H696" i="3"/>
  <c r="AI696" i="3" s="1"/>
  <c r="H712" i="3"/>
  <c r="AI712" i="3" s="1"/>
  <c r="H728" i="3"/>
  <c r="AH728" i="3" s="1"/>
  <c r="H744" i="3"/>
  <c r="AI744" i="3" s="1"/>
  <c r="H760" i="3"/>
  <c r="AI760" i="3" s="1"/>
  <c r="H776" i="3"/>
  <c r="AI776" i="3" s="1"/>
  <c r="H792" i="3"/>
  <c r="AI792" i="3" s="1"/>
  <c r="H824" i="3"/>
  <c r="H840" i="3"/>
  <c r="AI840" i="3" s="1"/>
  <c r="H856" i="3"/>
  <c r="H872" i="3"/>
  <c r="AI872" i="3" s="1"/>
  <c r="H904" i="3"/>
  <c r="AI904" i="3" s="1"/>
  <c r="H920" i="3"/>
  <c r="AH920" i="3" s="1"/>
  <c r="H968" i="3"/>
  <c r="H984" i="3"/>
  <c r="H1016" i="3"/>
  <c r="H1032" i="3"/>
  <c r="AH1032" i="3" s="1"/>
  <c r="H1048" i="3"/>
  <c r="H1064" i="3"/>
  <c r="H1080" i="3"/>
  <c r="H1096" i="3"/>
  <c r="H1112" i="3"/>
  <c r="H1128" i="3"/>
  <c r="H1144" i="3"/>
  <c r="H1160" i="3"/>
  <c r="H1176" i="3"/>
  <c r="H1192" i="3"/>
  <c r="H1208" i="3"/>
  <c r="H1224" i="3"/>
  <c r="H1240" i="3"/>
  <c r="H1256" i="3"/>
  <c r="H1272" i="3"/>
  <c r="H1288" i="3"/>
  <c r="H1304" i="3"/>
  <c r="H1312" i="3"/>
  <c r="H1320" i="3"/>
  <c r="H1328" i="3"/>
  <c r="H1336" i="3"/>
  <c r="H1348" i="3"/>
  <c r="H1358" i="3"/>
  <c r="H1368" i="3"/>
  <c r="H1380" i="3"/>
  <c r="AJ1380" i="3" s="1"/>
  <c r="H12" i="3"/>
  <c r="AI12" i="3" s="1"/>
  <c r="H52" i="3"/>
  <c r="H76" i="3"/>
  <c r="AH76" i="3" s="1"/>
  <c r="H96" i="3"/>
  <c r="H160" i="3"/>
  <c r="AH160" i="3" s="1"/>
  <c r="H180" i="3"/>
  <c r="H204" i="3"/>
  <c r="AH204" i="3" s="1"/>
  <c r="H244" i="3"/>
  <c r="H268" i="3"/>
  <c r="H288" i="3"/>
  <c r="H460" i="3"/>
  <c r="H524" i="3"/>
  <c r="H588" i="3"/>
  <c r="H652" i="3"/>
  <c r="AI652" i="3" s="1"/>
  <c r="H716" i="3"/>
  <c r="H780" i="3"/>
  <c r="AI780" i="3" s="1"/>
  <c r="H844" i="3"/>
  <c r="H1036" i="3"/>
  <c r="H1100" i="3"/>
  <c r="H1164" i="3"/>
  <c r="H1228" i="3"/>
  <c r="H1292" i="3"/>
  <c r="H1318" i="3"/>
  <c r="H1342" i="3"/>
  <c r="AJ1342" i="3" s="1"/>
  <c r="H1356" i="3"/>
  <c r="I25" i="3"/>
  <c r="I329" i="3"/>
  <c r="I524" i="3"/>
  <c r="I1148" i="3"/>
  <c r="N1284" i="3"/>
  <c r="H411" i="3"/>
  <c r="AI411" i="3" s="1"/>
  <c r="M411" i="3"/>
  <c r="I412" i="3"/>
  <c r="H475" i="3"/>
  <c r="M475" i="3"/>
  <c r="I476" i="3"/>
  <c r="H507" i="3"/>
  <c r="AH507" i="3" s="1"/>
  <c r="I508" i="3"/>
  <c r="H555" i="3"/>
  <c r="I556" i="3"/>
  <c r="H603" i="3"/>
  <c r="AH603" i="3" s="1"/>
  <c r="M603" i="3"/>
  <c r="I604" i="3"/>
  <c r="H667" i="3"/>
  <c r="M667" i="3"/>
  <c r="H731" i="3"/>
  <c r="M731" i="3"/>
  <c r="H747" i="3"/>
  <c r="AH747" i="3" s="1"/>
  <c r="I748" i="3"/>
  <c r="H763" i="3"/>
  <c r="I764" i="3"/>
  <c r="H795" i="3"/>
  <c r="M795" i="3"/>
  <c r="H859" i="3"/>
  <c r="AH859" i="3" s="1"/>
  <c r="M859" i="3"/>
  <c r="I860" i="3"/>
  <c r="H891" i="3"/>
  <c r="I892" i="3"/>
  <c r="H1051" i="3"/>
  <c r="I1052" i="3"/>
  <c r="H1115" i="3"/>
  <c r="M1115" i="3"/>
  <c r="H1179" i="3"/>
  <c r="M1179" i="3"/>
  <c r="H1243" i="3"/>
  <c r="M1243" i="3"/>
  <c r="I1244" i="3"/>
  <c r="H1275" i="3"/>
  <c r="I1276" i="3"/>
  <c r="H1307" i="3"/>
  <c r="M1307" i="3"/>
  <c r="H1323" i="3"/>
  <c r="I1324" i="3"/>
  <c r="H1329" i="3"/>
  <c r="I1330" i="3"/>
  <c r="H1371" i="3"/>
  <c r="M1371" i="3"/>
  <c r="I1372" i="3"/>
  <c r="H1377" i="3"/>
  <c r="I1378" i="3"/>
  <c r="H108" i="3"/>
  <c r="AI108" i="3" s="1"/>
  <c r="H148" i="3"/>
  <c r="H256" i="3"/>
  <c r="H276" i="3"/>
  <c r="H300" i="3"/>
  <c r="H340" i="3"/>
  <c r="H364" i="3"/>
  <c r="AI364" i="3" s="1"/>
  <c r="H384" i="3"/>
  <c r="H428" i="3"/>
  <c r="AH428" i="3" s="1"/>
  <c r="H492" i="3"/>
  <c r="AH492" i="3" s="1"/>
  <c r="H556" i="3"/>
  <c r="AH556" i="3" s="1"/>
  <c r="H620" i="3"/>
  <c r="AI620" i="3" s="1"/>
  <c r="H684" i="3"/>
  <c r="AI684" i="3" s="1"/>
  <c r="H748" i="3"/>
  <c r="H812" i="3"/>
  <c r="H876" i="3"/>
  <c r="H1068" i="3"/>
  <c r="H1132" i="3"/>
  <c r="H1196" i="3"/>
  <c r="H1260" i="3"/>
  <c r="H1314" i="3"/>
  <c r="H1324" i="3"/>
  <c r="AJ1324" i="3" s="1"/>
  <c r="H1334" i="3"/>
  <c r="H1350" i="3"/>
  <c r="I41" i="3"/>
  <c r="I217" i="3"/>
  <c r="I428" i="3"/>
  <c r="I460" i="3"/>
  <c r="I572" i="3"/>
  <c r="I844" i="3"/>
  <c r="I1084" i="3"/>
  <c r="I1180" i="3"/>
  <c r="I1346" i="3"/>
  <c r="M1051" i="3"/>
  <c r="H394" i="3"/>
  <c r="AH394" i="3" s="1"/>
  <c r="H402" i="3"/>
  <c r="H410" i="3"/>
  <c r="AI410" i="3" s="1"/>
  <c r="H418" i="3"/>
  <c r="H426" i="3"/>
  <c r="AH426" i="3" s="1"/>
  <c r="H434" i="3"/>
  <c r="H442" i="3"/>
  <c r="H450" i="3"/>
  <c r="H458" i="3"/>
  <c r="H466" i="3"/>
  <c r="AI466" i="3" s="1"/>
  <c r="H474" i="3"/>
  <c r="H482" i="3"/>
  <c r="H490" i="3"/>
  <c r="H498" i="3"/>
  <c r="H506" i="3"/>
  <c r="AH506" i="3" s="1"/>
  <c r="H514" i="3"/>
  <c r="H522" i="3"/>
  <c r="H530" i="3"/>
  <c r="H538" i="3"/>
  <c r="H546" i="3"/>
  <c r="AH546" i="3" s="1"/>
  <c r="H554" i="3"/>
  <c r="AI554" i="3" s="1"/>
  <c r="H1338" i="3"/>
  <c r="H1346" i="3"/>
  <c r="H1354" i="3"/>
  <c r="H1362" i="3"/>
  <c r="H1370" i="3"/>
  <c r="H1378" i="3"/>
  <c r="H1386" i="3"/>
  <c r="H408" i="3"/>
  <c r="H472" i="3"/>
  <c r="H504" i="3"/>
  <c r="AI504" i="3" s="1"/>
  <c r="H568" i="3"/>
  <c r="H600" i="3"/>
  <c r="H616" i="3"/>
  <c r="H648" i="3"/>
  <c r="H664" i="3"/>
  <c r="AI664" i="3" s="1"/>
  <c r="H808" i="3"/>
  <c r="H888" i="3"/>
  <c r="AH888" i="3" s="1"/>
  <c r="H936" i="3"/>
  <c r="AH936" i="3" s="1"/>
  <c r="H952" i="3"/>
  <c r="AI952" i="3" s="1"/>
  <c r="H1000" i="3"/>
  <c r="AI1000" i="3" s="1"/>
  <c r="K9" i="3"/>
  <c r="N9" i="3"/>
  <c r="N11" i="3"/>
  <c r="K11" i="3"/>
  <c r="N15" i="3"/>
  <c r="G5" i="2" s="1"/>
  <c r="K15" i="3"/>
  <c r="N19" i="3"/>
  <c r="K19" i="3"/>
  <c r="N23" i="3"/>
  <c r="K23" i="3"/>
  <c r="N39" i="3"/>
  <c r="K39" i="3"/>
  <c r="N101" i="3"/>
  <c r="K101" i="3"/>
  <c r="N6" i="3"/>
  <c r="K8" i="3"/>
  <c r="N10" i="3"/>
  <c r="K10" i="3"/>
  <c r="K12" i="3"/>
  <c r="N12" i="3"/>
  <c r="N14" i="3"/>
  <c r="K14" i="3"/>
  <c r="K16" i="3"/>
  <c r="N16" i="3"/>
  <c r="S16" i="3" s="1"/>
  <c r="N18" i="3"/>
  <c r="K18" i="3"/>
  <c r="N20" i="3"/>
  <c r="N22" i="3"/>
  <c r="K22" i="3"/>
  <c r="K24" i="3"/>
  <c r="N26" i="3"/>
  <c r="K26" i="3"/>
  <c r="N28" i="3"/>
  <c r="K28" i="3"/>
  <c r="N30" i="3"/>
  <c r="K30" i="3"/>
  <c r="K32" i="3"/>
  <c r="N32" i="3"/>
  <c r="N34" i="3"/>
  <c r="K34" i="3"/>
  <c r="N36" i="3"/>
  <c r="N38" i="3"/>
  <c r="K38" i="3"/>
  <c r="K40" i="3"/>
  <c r="N42" i="3"/>
  <c r="K42" i="3"/>
  <c r="N44" i="3"/>
  <c r="K44" i="3"/>
  <c r="N46" i="3"/>
  <c r="K46" i="3"/>
  <c r="K48" i="3"/>
  <c r="N48" i="3"/>
  <c r="N50" i="3"/>
  <c r="K50" i="3"/>
  <c r="N52" i="3"/>
  <c r="N54" i="3"/>
  <c r="K54" i="3"/>
  <c r="K56" i="3"/>
  <c r="N58" i="3"/>
  <c r="K58" i="3"/>
  <c r="N60" i="3"/>
  <c r="K60" i="3"/>
  <c r="N62" i="3"/>
  <c r="K62" i="3"/>
  <c r="K64" i="3"/>
  <c r="N64" i="3"/>
  <c r="N66" i="3"/>
  <c r="K66" i="3"/>
  <c r="N68" i="3"/>
  <c r="N70" i="3"/>
  <c r="K70" i="3"/>
  <c r="K72" i="3"/>
  <c r="N74" i="3"/>
  <c r="K74" i="3"/>
  <c r="N76" i="3"/>
  <c r="K76" i="3"/>
  <c r="N78" i="3"/>
  <c r="K78" i="3"/>
  <c r="K80" i="3"/>
  <c r="N80" i="3"/>
  <c r="N82" i="3"/>
  <c r="K82" i="3"/>
  <c r="N84" i="3"/>
  <c r="N86" i="3"/>
  <c r="K86" i="3"/>
  <c r="K88" i="3"/>
  <c r="N90" i="3"/>
  <c r="K90" i="3"/>
  <c r="N92" i="3"/>
  <c r="K92" i="3"/>
  <c r="N94" i="3"/>
  <c r="K94" i="3"/>
  <c r="K96" i="3"/>
  <c r="N96" i="3"/>
  <c r="N98" i="3"/>
  <c r="K98" i="3"/>
  <c r="N100" i="3"/>
  <c r="N102" i="3"/>
  <c r="K102" i="3"/>
  <c r="K104" i="3"/>
  <c r="N106" i="3"/>
  <c r="K106" i="3"/>
  <c r="N108" i="3"/>
  <c r="K108" i="3"/>
  <c r="N110" i="3"/>
  <c r="K110" i="3"/>
  <c r="K112" i="3"/>
  <c r="N112" i="3"/>
  <c r="N114" i="3"/>
  <c r="K114" i="3"/>
  <c r="N116" i="3"/>
  <c r="N118" i="3"/>
  <c r="K118" i="3"/>
  <c r="K120" i="3"/>
  <c r="N122" i="3"/>
  <c r="K122" i="3"/>
  <c r="N124" i="3"/>
  <c r="K124" i="3"/>
  <c r="N126" i="3"/>
  <c r="K126" i="3"/>
  <c r="K128" i="3"/>
  <c r="N128" i="3"/>
  <c r="N130" i="3"/>
  <c r="K130" i="3"/>
  <c r="N132" i="3"/>
  <c r="N134" i="3"/>
  <c r="K134" i="3"/>
  <c r="K136" i="3"/>
  <c r="N138" i="3"/>
  <c r="K138" i="3"/>
  <c r="N140" i="3"/>
  <c r="K140" i="3"/>
  <c r="N142" i="3"/>
  <c r="K142" i="3"/>
  <c r="K144" i="3"/>
  <c r="N144" i="3"/>
  <c r="N146" i="3"/>
  <c r="K146" i="3"/>
  <c r="N148" i="3"/>
  <c r="N150" i="3"/>
  <c r="K150" i="3"/>
  <c r="K152" i="3"/>
  <c r="N154" i="3"/>
  <c r="K154" i="3"/>
  <c r="N156" i="3"/>
  <c r="K156" i="3"/>
  <c r="N158" i="3"/>
  <c r="K158" i="3"/>
  <c r="K160" i="3"/>
  <c r="N160" i="3"/>
  <c r="K162" i="3"/>
  <c r="N162" i="3"/>
  <c r="N164" i="3"/>
  <c r="N166" i="3"/>
  <c r="K166" i="3"/>
  <c r="N168" i="3"/>
  <c r="K168" i="3"/>
  <c r="N170" i="3"/>
  <c r="K170" i="3"/>
  <c r="N172" i="3"/>
  <c r="K172" i="3"/>
  <c r="N174" i="3"/>
  <c r="K174" i="3"/>
  <c r="N176" i="3"/>
  <c r="K176" i="3"/>
  <c r="N178" i="3"/>
  <c r="K178" i="3"/>
  <c r="N180" i="3"/>
  <c r="K182" i="3"/>
  <c r="N182" i="3"/>
  <c r="N184" i="3"/>
  <c r="K184" i="3"/>
  <c r="N186" i="3"/>
  <c r="K186" i="3"/>
  <c r="N188" i="3"/>
  <c r="K188" i="3"/>
  <c r="N190" i="3"/>
  <c r="K190" i="3"/>
  <c r="K192" i="3"/>
  <c r="K194" i="3"/>
  <c r="N194" i="3"/>
  <c r="N196" i="3"/>
  <c r="N198" i="3"/>
  <c r="K198" i="3"/>
  <c r="N200" i="3"/>
  <c r="K200" i="3"/>
  <c r="N202" i="3"/>
  <c r="K202" i="3"/>
  <c r="N204" i="3"/>
  <c r="K204" i="3"/>
  <c r="N206" i="3"/>
  <c r="K206" i="3"/>
  <c r="N208" i="3"/>
  <c r="K208" i="3"/>
  <c r="N210" i="3"/>
  <c r="K210" i="3"/>
  <c r="N212" i="3"/>
  <c r="N214" i="3"/>
  <c r="K214" i="3"/>
  <c r="N216" i="3"/>
  <c r="K216" i="3"/>
  <c r="K218" i="3"/>
  <c r="N218" i="3"/>
  <c r="N220" i="3"/>
  <c r="K220" i="3"/>
  <c r="N222" i="3"/>
  <c r="K222" i="3"/>
  <c r="N224" i="3"/>
  <c r="K224" i="3"/>
  <c r="N226" i="3"/>
  <c r="K226" i="3"/>
  <c r="N228" i="3"/>
  <c r="N230" i="3"/>
  <c r="K230" i="3"/>
  <c r="N232" i="3"/>
  <c r="K232" i="3"/>
  <c r="K234" i="3"/>
  <c r="N234" i="3"/>
  <c r="N236" i="3"/>
  <c r="K236" i="3"/>
  <c r="N238" i="3"/>
  <c r="K238" i="3"/>
  <c r="N240" i="3"/>
  <c r="K240" i="3"/>
  <c r="N242" i="3"/>
  <c r="K242" i="3"/>
  <c r="N244" i="3"/>
  <c r="N246" i="3"/>
  <c r="K246" i="3"/>
  <c r="N248" i="3"/>
  <c r="K248" i="3"/>
  <c r="K250" i="3"/>
  <c r="N250" i="3"/>
  <c r="N252" i="3"/>
  <c r="K252" i="3"/>
  <c r="N254" i="3"/>
  <c r="K254" i="3"/>
  <c r="N256" i="3"/>
  <c r="K256" i="3"/>
  <c r="N258" i="3"/>
  <c r="K258" i="3"/>
  <c r="N260" i="3"/>
  <c r="N262" i="3"/>
  <c r="K262" i="3"/>
  <c r="N264" i="3"/>
  <c r="K264" i="3"/>
  <c r="K266" i="3"/>
  <c r="N266" i="3"/>
  <c r="N268" i="3"/>
  <c r="K268" i="3"/>
  <c r="N270" i="3"/>
  <c r="K270" i="3"/>
  <c r="N272" i="3"/>
  <c r="K272" i="3"/>
  <c r="N274" i="3"/>
  <c r="K274" i="3"/>
  <c r="N276" i="3"/>
  <c r="N278" i="3"/>
  <c r="K278" i="3"/>
  <c r="N280" i="3"/>
  <c r="K280" i="3"/>
  <c r="K282" i="3"/>
  <c r="N282" i="3"/>
  <c r="N284" i="3"/>
  <c r="K284" i="3"/>
  <c r="N286" i="3"/>
  <c r="K286" i="3"/>
  <c r="N288" i="3"/>
  <c r="K288" i="3"/>
  <c r="N290" i="3"/>
  <c r="K290" i="3"/>
  <c r="N292" i="3"/>
  <c r="N294" i="3"/>
  <c r="K294" i="3"/>
  <c r="N296" i="3"/>
  <c r="K296" i="3"/>
  <c r="K298" i="3"/>
  <c r="N298" i="3"/>
  <c r="N300" i="3"/>
  <c r="K300" i="3"/>
  <c r="N302" i="3"/>
  <c r="K302" i="3"/>
  <c r="N304" i="3"/>
  <c r="K304" i="3"/>
  <c r="N306" i="3"/>
  <c r="K306" i="3"/>
  <c r="N308" i="3"/>
  <c r="N310" i="3"/>
  <c r="K310" i="3"/>
  <c r="N312" i="3"/>
  <c r="K312" i="3"/>
  <c r="K314" i="3"/>
  <c r="N314" i="3"/>
  <c r="N316" i="3"/>
  <c r="N318" i="3"/>
  <c r="K318" i="3"/>
  <c r="N320" i="3"/>
  <c r="K320" i="3"/>
  <c r="N322" i="3"/>
  <c r="K322" i="3"/>
  <c r="N324" i="3"/>
  <c r="N326" i="3"/>
  <c r="K326" i="3"/>
  <c r="N328" i="3"/>
  <c r="K328" i="3"/>
  <c r="K330" i="3"/>
  <c r="N330" i="3"/>
  <c r="N332" i="3"/>
  <c r="N334" i="3"/>
  <c r="K334" i="3"/>
  <c r="N336" i="3"/>
  <c r="K336" i="3"/>
  <c r="N338" i="3"/>
  <c r="K338" i="3"/>
  <c r="N340" i="3"/>
  <c r="N342" i="3"/>
  <c r="K342" i="3"/>
  <c r="N344" i="3"/>
  <c r="K344" i="3"/>
  <c r="K346" i="3"/>
  <c r="N346" i="3"/>
  <c r="N348" i="3"/>
  <c r="N350" i="3"/>
  <c r="K350" i="3"/>
  <c r="N352" i="3"/>
  <c r="K352" i="3"/>
  <c r="N354" i="3"/>
  <c r="K354" i="3"/>
  <c r="N356" i="3"/>
  <c r="N358" i="3"/>
  <c r="K358" i="3"/>
  <c r="N360" i="3"/>
  <c r="K360" i="3"/>
  <c r="K362" i="3"/>
  <c r="N362" i="3"/>
  <c r="N364" i="3"/>
  <c r="N366" i="3"/>
  <c r="K366" i="3"/>
  <c r="N368" i="3"/>
  <c r="K368" i="3"/>
  <c r="N370" i="3"/>
  <c r="K370" i="3"/>
  <c r="N372" i="3"/>
  <c r="N374" i="3"/>
  <c r="K374" i="3"/>
  <c r="N376" i="3"/>
  <c r="K376" i="3"/>
  <c r="K378" i="3"/>
  <c r="N378" i="3"/>
  <c r="N380" i="3"/>
  <c r="N382" i="3"/>
  <c r="K382" i="3"/>
  <c r="N384" i="3"/>
  <c r="K384" i="3"/>
  <c r="N386" i="3"/>
  <c r="K386" i="3"/>
  <c r="N388" i="3"/>
  <c r="N390" i="3"/>
  <c r="K390" i="3"/>
  <c r="N392" i="3"/>
  <c r="K392" i="3"/>
  <c r="K394" i="3"/>
  <c r="N394" i="3"/>
  <c r="N396" i="3"/>
  <c r="N398" i="3"/>
  <c r="K398" i="3"/>
  <c r="N400" i="3"/>
  <c r="K400" i="3"/>
  <c r="N402" i="3"/>
  <c r="K402" i="3"/>
  <c r="N404" i="3"/>
  <c r="N406" i="3"/>
  <c r="K406" i="3"/>
  <c r="N408" i="3"/>
  <c r="K408" i="3"/>
  <c r="K410" i="3"/>
  <c r="N410" i="3"/>
  <c r="N412" i="3"/>
  <c r="N414" i="3"/>
  <c r="K414" i="3"/>
  <c r="N416" i="3"/>
  <c r="K416" i="3"/>
  <c r="N418" i="3"/>
  <c r="K418" i="3"/>
  <c r="N420" i="3"/>
  <c r="N422" i="3"/>
  <c r="K422" i="3"/>
  <c r="N424" i="3"/>
  <c r="K424" i="3"/>
  <c r="K426" i="3"/>
  <c r="N426" i="3"/>
  <c r="N428" i="3"/>
  <c r="N430" i="3"/>
  <c r="K430" i="3"/>
  <c r="N432" i="3"/>
  <c r="K432" i="3"/>
  <c r="N434" i="3"/>
  <c r="K434" i="3"/>
  <c r="N436" i="3"/>
  <c r="N438" i="3"/>
  <c r="K438" i="3"/>
  <c r="N440" i="3"/>
  <c r="K440" i="3"/>
  <c r="K442" i="3"/>
  <c r="N442" i="3"/>
  <c r="N444" i="3"/>
  <c r="N446" i="3"/>
  <c r="K446" i="3"/>
  <c r="N448" i="3"/>
  <c r="K448" i="3"/>
  <c r="N450" i="3"/>
  <c r="K450" i="3"/>
  <c r="N452" i="3"/>
  <c r="N454" i="3"/>
  <c r="K454" i="3"/>
  <c r="N456" i="3"/>
  <c r="K456" i="3"/>
  <c r="K458" i="3"/>
  <c r="N458" i="3"/>
  <c r="N460" i="3"/>
  <c r="N462" i="3"/>
  <c r="K462" i="3"/>
  <c r="N464" i="3"/>
  <c r="K464" i="3"/>
  <c r="N466" i="3"/>
  <c r="K466" i="3"/>
  <c r="N468" i="3"/>
  <c r="N470" i="3"/>
  <c r="K470" i="3"/>
  <c r="N472" i="3"/>
  <c r="K472" i="3"/>
  <c r="K474" i="3"/>
  <c r="N474" i="3"/>
  <c r="N476" i="3"/>
  <c r="N478" i="3"/>
  <c r="K478" i="3"/>
  <c r="N480" i="3"/>
  <c r="K480" i="3"/>
  <c r="N482" i="3"/>
  <c r="K482" i="3"/>
  <c r="N484" i="3"/>
  <c r="N486" i="3"/>
  <c r="K486" i="3"/>
  <c r="N488" i="3"/>
  <c r="K488" i="3"/>
  <c r="K490" i="3"/>
  <c r="N490" i="3"/>
  <c r="N492" i="3"/>
  <c r="N494" i="3"/>
  <c r="K494" i="3"/>
  <c r="N496" i="3"/>
  <c r="K496" i="3"/>
  <c r="N498" i="3"/>
  <c r="K498" i="3"/>
  <c r="N500" i="3"/>
  <c r="N502" i="3"/>
  <c r="K502" i="3"/>
  <c r="N504" i="3"/>
  <c r="K504" i="3"/>
  <c r="K506" i="3"/>
  <c r="N506" i="3"/>
  <c r="N508" i="3"/>
  <c r="N510" i="3"/>
  <c r="K510" i="3"/>
  <c r="N512" i="3"/>
  <c r="K512" i="3"/>
  <c r="N514" i="3"/>
  <c r="K514" i="3"/>
  <c r="N516" i="3"/>
  <c r="N518" i="3"/>
  <c r="K518" i="3"/>
  <c r="N520" i="3"/>
  <c r="K520" i="3"/>
  <c r="K522" i="3"/>
  <c r="N522" i="3"/>
  <c r="N524" i="3"/>
  <c r="N526" i="3"/>
  <c r="K526" i="3"/>
  <c r="N528" i="3"/>
  <c r="K528" i="3"/>
  <c r="N530" i="3"/>
  <c r="K530" i="3"/>
  <c r="N532" i="3"/>
  <c r="N534" i="3"/>
  <c r="K534" i="3"/>
  <c r="N536" i="3"/>
  <c r="K536" i="3"/>
  <c r="K538" i="3"/>
  <c r="N538" i="3"/>
  <c r="N540" i="3"/>
  <c r="N542" i="3"/>
  <c r="K542" i="3"/>
  <c r="N544" i="3"/>
  <c r="K544" i="3"/>
  <c r="N546" i="3"/>
  <c r="K546" i="3"/>
  <c r="N548" i="3"/>
  <c r="N550" i="3"/>
  <c r="K550" i="3"/>
  <c r="N552" i="3"/>
  <c r="K552" i="3"/>
  <c r="K554" i="3"/>
  <c r="N554" i="3"/>
  <c r="N556" i="3"/>
  <c r="N558" i="3"/>
  <c r="K558" i="3"/>
  <c r="N560" i="3"/>
  <c r="K560" i="3"/>
  <c r="N562" i="3"/>
  <c r="K562" i="3"/>
  <c r="N564" i="3"/>
  <c r="N566" i="3"/>
  <c r="K566" i="3"/>
  <c r="N568" i="3"/>
  <c r="K568" i="3"/>
  <c r="K570" i="3"/>
  <c r="N570" i="3"/>
  <c r="N572" i="3"/>
  <c r="N574" i="3"/>
  <c r="K574" i="3"/>
  <c r="N576" i="3"/>
  <c r="K576" i="3"/>
  <c r="N578" i="3"/>
  <c r="K578" i="3"/>
  <c r="N580" i="3"/>
  <c r="N582" i="3"/>
  <c r="K582" i="3"/>
  <c r="N584" i="3"/>
  <c r="K584" i="3"/>
  <c r="K586" i="3"/>
  <c r="N586" i="3"/>
  <c r="N588" i="3"/>
  <c r="N590" i="3"/>
  <c r="K590" i="3"/>
  <c r="N592" i="3"/>
  <c r="K592" i="3"/>
  <c r="N594" i="3"/>
  <c r="K594" i="3"/>
  <c r="N596" i="3"/>
  <c r="N598" i="3"/>
  <c r="K598" i="3"/>
  <c r="N600" i="3"/>
  <c r="K600" i="3"/>
  <c r="K602" i="3"/>
  <c r="N602" i="3"/>
  <c r="N604" i="3"/>
  <c r="N606" i="3"/>
  <c r="K606" i="3"/>
  <c r="N608" i="3"/>
  <c r="K608" i="3"/>
  <c r="N610" i="3"/>
  <c r="K610" i="3"/>
  <c r="N612" i="3"/>
  <c r="N614" i="3"/>
  <c r="K614" i="3"/>
  <c r="N616" i="3"/>
  <c r="K616" i="3"/>
  <c r="K618" i="3"/>
  <c r="N618" i="3"/>
  <c r="N620" i="3"/>
  <c r="N622" i="3"/>
  <c r="K622" i="3"/>
  <c r="N624" i="3"/>
  <c r="K624" i="3"/>
  <c r="N626" i="3"/>
  <c r="K626" i="3"/>
  <c r="N628" i="3"/>
  <c r="N630" i="3"/>
  <c r="K630" i="3"/>
  <c r="N632" i="3"/>
  <c r="K632" i="3"/>
  <c r="K634" i="3"/>
  <c r="N634" i="3"/>
  <c r="N636" i="3"/>
  <c r="N638" i="3"/>
  <c r="K638" i="3"/>
  <c r="N640" i="3"/>
  <c r="K640" i="3"/>
  <c r="N642" i="3"/>
  <c r="K642" i="3"/>
  <c r="N644" i="3"/>
  <c r="N646" i="3"/>
  <c r="K646" i="3"/>
  <c r="N648" i="3"/>
  <c r="K648" i="3"/>
  <c r="K650" i="3"/>
  <c r="N650" i="3"/>
  <c r="N652" i="3"/>
  <c r="N654" i="3"/>
  <c r="K654" i="3"/>
  <c r="N656" i="3"/>
  <c r="K656" i="3"/>
  <c r="N658" i="3"/>
  <c r="K658" i="3"/>
  <c r="N660" i="3"/>
  <c r="N662" i="3"/>
  <c r="K662" i="3"/>
  <c r="N664" i="3"/>
  <c r="K664" i="3"/>
  <c r="K666" i="3"/>
  <c r="N666" i="3"/>
  <c r="N668" i="3"/>
  <c r="N670" i="3"/>
  <c r="K670" i="3"/>
  <c r="N672" i="3"/>
  <c r="K672" i="3"/>
  <c r="N674" i="3"/>
  <c r="K674" i="3"/>
  <c r="N676" i="3"/>
  <c r="N678" i="3"/>
  <c r="K678" i="3"/>
  <c r="N680" i="3"/>
  <c r="K680" i="3"/>
  <c r="K682" i="3"/>
  <c r="N682" i="3"/>
  <c r="N684" i="3"/>
  <c r="K686" i="3"/>
  <c r="N686" i="3"/>
  <c r="N688" i="3"/>
  <c r="K688" i="3"/>
  <c r="N690" i="3"/>
  <c r="K690" i="3"/>
  <c r="N692" i="3"/>
  <c r="N694" i="3"/>
  <c r="K694" i="3"/>
  <c r="N696" i="3"/>
  <c r="K696" i="3"/>
  <c r="N698" i="3"/>
  <c r="K698" i="3"/>
  <c r="N700" i="3"/>
  <c r="N702" i="3"/>
  <c r="K702" i="3"/>
  <c r="K704" i="3"/>
  <c r="N706" i="3"/>
  <c r="K706" i="3"/>
  <c r="N708" i="3"/>
  <c r="N710" i="3"/>
  <c r="K710" i="3"/>
  <c r="N712" i="3"/>
  <c r="K712" i="3"/>
  <c r="N714" i="3"/>
  <c r="K714" i="3"/>
  <c r="N716" i="3"/>
  <c r="N718" i="3"/>
  <c r="K718" i="3"/>
  <c r="N720" i="3"/>
  <c r="K720" i="3"/>
  <c r="N722" i="3"/>
  <c r="K722" i="3"/>
  <c r="N724" i="3"/>
  <c r="N726" i="3"/>
  <c r="K726" i="3"/>
  <c r="N728" i="3"/>
  <c r="K728" i="3"/>
  <c r="N730" i="3"/>
  <c r="K730" i="3"/>
  <c r="N732" i="3"/>
  <c r="N734" i="3"/>
  <c r="K734" i="3"/>
  <c r="N736" i="3"/>
  <c r="K736" i="3"/>
  <c r="N738" i="3"/>
  <c r="K738" i="3"/>
  <c r="N740" i="3"/>
  <c r="N742" i="3"/>
  <c r="K742" i="3"/>
  <c r="N744" i="3"/>
  <c r="K744" i="3"/>
  <c r="K746" i="3"/>
  <c r="N748" i="3"/>
  <c r="K750" i="3"/>
  <c r="N750" i="3"/>
  <c r="N752" i="3"/>
  <c r="K752" i="3"/>
  <c r="N754" i="3"/>
  <c r="K754" i="3"/>
  <c r="N756" i="3"/>
  <c r="N758" i="3"/>
  <c r="K758" i="3"/>
  <c r="N760" i="3"/>
  <c r="K760" i="3"/>
  <c r="N762" i="3"/>
  <c r="K762" i="3"/>
  <c r="N764" i="3"/>
  <c r="N766" i="3"/>
  <c r="K766" i="3"/>
  <c r="N768" i="3"/>
  <c r="K768" i="3"/>
  <c r="N770" i="3"/>
  <c r="K770" i="3"/>
  <c r="N772" i="3"/>
  <c r="N774" i="3"/>
  <c r="K774" i="3"/>
  <c r="N776" i="3"/>
  <c r="K776" i="3"/>
  <c r="N778" i="3"/>
  <c r="K778" i="3"/>
  <c r="N780" i="3"/>
  <c r="N782" i="3"/>
  <c r="K782" i="3"/>
  <c r="N784" i="3"/>
  <c r="K784" i="3"/>
  <c r="N786" i="3"/>
  <c r="K786" i="3"/>
  <c r="N788" i="3"/>
  <c r="N790" i="3"/>
  <c r="K790" i="3"/>
  <c r="N792" i="3"/>
  <c r="K792" i="3"/>
  <c r="N794" i="3"/>
  <c r="K794" i="3"/>
  <c r="N796" i="3"/>
  <c r="N798" i="3"/>
  <c r="K798" i="3"/>
  <c r="N800" i="3"/>
  <c r="K800" i="3"/>
  <c r="N802" i="3"/>
  <c r="K802" i="3"/>
  <c r="N804" i="3"/>
  <c r="N806" i="3"/>
  <c r="K806" i="3"/>
  <c r="N808" i="3"/>
  <c r="K808" i="3"/>
  <c r="K810" i="3"/>
  <c r="N810" i="3"/>
  <c r="N812" i="3"/>
  <c r="K814" i="3"/>
  <c r="N814" i="3"/>
  <c r="N816" i="3"/>
  <c r="K816" i="3"/>
  <c r="N818" i="3"/>
  <c r="K818" i="3"/>
  <c r="N820" i="3"/>
  <c r="N822" i="3"/>
  <c r="K822" i="3"/>
  <c r="N824" i="3"/>
  <c r="K824" i="3"/>
  <c r="N826" i="3"/>
  <c r="K826" i="3"/>
  <c r="N828" i="3"/>
  <c r="N830" i="3"/>
  <c r="K830" i="3"/>
  <c r="K832" i="3"/>
  <c r="N834" i="3"/>
  <c r="K834" i="3"/>
  <c r="N836" i="3"/>
  <c r="N838" i="3"/>
  <c r="K838" i="3"/>
  <c r="N840" i="3"/>
  <c r="K840" i="3"/>
  <c r="N842" i="3"/>
  <c r="K842" i="3"/>
  <c r="N844" i="3"/>
  <c r="N846" i="3"/>
  <c r="K846" i="3"/>
  <c r="N848" i="3"/>
  <c r="K848" i="3"/>
  <c r="N850" i="3"/>
  <c r="K850" i="3"/>
  <c r="N852" i="3"/>
  <c r="N854" i="3"/>
  <c r="K854" i="3"/>
  <c r="N856" i="3"/>
  <c r="K856" i="3"/>
  <c r="N858" i="3"/>
  <c r="K858" i="3"/>
  <c r="N860" i="3"/>
  <c r="N862" i="3"/>
  <c r="K862" i="3"/>
  <c r="N864" i="3"/>
  <c r="K864" i="3"/>
  <c r="N866" i="3"/>
  <c r="K866" i="3"/>
  <c r="N868" i="3"/>
  <c r="N870" i="3"/>
  <c r="K870" i="3"/>
  <c r="N872" i="3"/>
  <c r="K872" i="3"/>
  <c r="K874" i="3"/>
  <c r="N876" i="3"/>
  <c r="K878" i="3"/>
  <c r="N878" i="3"/>
  <c r="N880" i="3"/>
  <c r="K880" i="3"/>
  <c r="N882" i="3"/>
  <c r="K882" i="3"/>
  <c r="N884" i="3"/>
  <c r="N886" i="3"/>
  <c r="K886" i="3"/>
  <c r="N888" i="3"/>
  <c r="K888" i="3"/>
  <c r="N890" i="3"/>
  <c r="K890" i="3"/>
  <c r="N892" i="3"/>
  <c r="N894" i="3"/>
  <c r="K894" i="3"/>
  <c r="N896" i="3"/>
  <c r="K896" i="3"/>
  <c r="N898" i="3"/>
  <c r="K898" i="3"/>
  <c r="N900" i="3"/>
  <c r="N902" i="3"/>
  <c r="K902" i="3"/>
  <c r="N904" i="3"/>
  <c r="K904" i="3"/>
  <c r="N906" i="3"/>
  <c r="K906" i="3"/>
  <c r="N908" i="3"/>
  <c r="N910" i="3"/>
  <c r="K910" i="3"/>
  <c r="N912" i="3"/>
  <c r="K912" i="3"/>
  <c r="N914" i="3"/>
  <c r="K914" i="3"/>
  <c r="N916" i="3"/>
  <c r="N918" i="3"/>
  <c r="K918" i="3"/>
  <c r="N920" i="3"/>
  <c r="K920" i="3"/>
  <c r="N922" i="3"/>
  <c r="K922" i="3"/>
  <c r="N924" i="3"/>
  <c r="N926" i="3"/>
  <c r="K926" i="3"/>
  <c r="N928" i="3"/>
  <c r="K928" i="3"/>
  <c r="N930" i="3"/>
  <c r="K930" i="3"/>
  <c r="N932" i="3"/>
  <c r="N934" i="3"/>
  <c r="K934" i="3"/>
  <c r="N936" i="3"/>
  <c r="K936" i="3"/>
  <c r="K938" i="3"/>
  <c r="N938" i="3"/>
  <c r="N940" i="3"/>
  <c r="K942" i="3"/>
  <c r="N942" i="3"/>
  <c r="N944" i="3"/>
  <c r="K944" i="3"/>
  <c r="N946" i="3"/>
  <c r="K946" i="3"/>
  <c r="N948" i="3"/>
  <c r="N950" i="3"/>
  <c r="K950" i="3"/>
  <c r="N952" i="3"/>
  <c r="K952" i="3"/>
  <c r="N954" i="3"/>
  <c r="K954" i="3"/>
  <c r="N956" i="3"/>
  <c r="N958" i="3"/>
  <c r="K958" i="3"/>
  <c r="K960" i="3"/>
  <c r="N962" i="3"/>
  <c r="K962" i="3"/>
  <c r="N964" i="3"/>
  <c r="N966" i="3"/>
  <c r="K966" i="3"/>
  <c r="N968" i="3"/>
  <c r="K968" i="3"/>
  <c r="N970" i="3"/>
  <c r="K970" i="3"/>
  <c r="N972" i="3"/>
  <c r="N974" i="3"/>
  <c r="K974" i="3"/>
  <c r="N976" i="3"/>
  <c r="K976" i="3"/>
  <c r="N978" i="3"/>
  <c r="K978" i="3"/>
  <c r="N980" i="3"/>
  <c r="N982" i="3"/>
  <c r="K982" i="3"/>
  <c r="N984" i="3"/>
  <c r="K984" i="3"/>
  <c r="N986" i="3"/>
  <c r="K986" i="3"/>
  <c r="N988" i="3"/>
  <c r="N990" i="3"/>
  <c r="K990" i="3"/>
  <c r="N992" i="3"/>
  <c r="K992" i="3"/>
  <c r="N994" i="3"/>
  <c r="K994" i="3"/>
  <c r="N996" i="3"/>
  <c r="N998" i="3"/>
  <c r="K998" i="3"/>
  <c r="N1000" i="3"/>
  <c r="K1000" i="3"/>
  <c r="K1002" i="3"/>
  <c r="N1004" i="3"/>
  <c r="K1006" i="3"/>
  <c r="N1006" i="3"/>
  <c r="N1008" i="3"/>
  <c r="K1008" i="3"/>
  <c r="N1010" i="3"/>
  <c r="K1010" i="3"/>
  <c r="N1012" i="3"/>
  <c r="N1014" i="3"/>
  <c r="K1014" i="3"/>
  <c r="N1016" i="3"/>
  <c r="K1016" i="3"/>
  <c r="N1018" i="3"/>
  <c r="K1018" i="3"/>
  <c r="N1020" i="3"/>
  <c r="N1022" i="3"/>
  <c r="K1022" i="3"/>
  <c r="N1024" i="3"/>
  <c r="K1024" i="3"/>
  <c r="N1026" i="3"/>
  <c r="K1026" i="3"/>
  <c r="N1028" i="3"/>
  <c r="N1030" i="3"/>
  <c r="K1030" i="3"/>
  <c r="N1032" i="3"/>
  <c r="K1032" i="3"/>
  <c r="K1034" i="3"/>
  <c r="N1034" i="3"/>
  <c r="N1036" i="3"/>
  <c r="N1038" i="3"/>
  <c r="K1038" i="3"/>
  <c r="N1040" i="3"/>
  <c r="K1040" i="3"/>
  <c r="N1042" i="3"/>
  <c r="K1042" i="3"/>
  <c r="N1044" i="3"/>
  <c r="N1046" i="3"/>
  <c r="K1046" i="3"/>
  <c r="N1048" i="3"/>
  <c r="K1048" i="3"/>
  <c r="N1050" i="3"/>
  <c r="K1050" i="3"/>
  <c r="N1052" i="3"/>
  <c r="N1054" i="3"/>
  <c r="K1054" i="3"/>
  <c r="K1056" i="3"/>
  <c r="N1058" i="3"/>
  <c r="K1058" i="3"/>
  <c r="N1060" i="3"/>
  <c r="K1062" i="3"/>
  <c r="N1062" i="3"/>
  <c r="N1064" i="3"/>
  <c r="K1064" i="3"/>
  <c r="N1066" i="3"/>
  <c r="K1066" i="3"/>
  <c r="N1068" i="3"/>
  <c r="N1070" i="3"/>
  <c r="K1070" i="3"/>
  <c r="N1072" i="3"/>
  <c r="K1072" i="3"/>
  <c r="N1074" i="3"/>
  <c r="K1074" i="3"/>
  <c r="N1076" i="3"/>
  <c r="N1078" i="3"/>
  <c r="K1078" i="3"/>
  <c r="N1080" i="3"/>
  <c r="K1080" i="3"/>
  <c r="N1082" i="3"/>
  <c r="K1082" i="3"/>
  <c r="N1084" i="3"/>
  <c r="N1086" i="3"/>
  <c r="K1086" i="3"/>
  <c r="N1088" i="3"/>
  <c r="K1088" i="3"/>
  <c r="K1090" i="3"/>
  <c r="N1090" i="3"/>
  <c r="N1092" i="3"/>
  <c r="N1094" i="3"/>
  <c r="K1094" i="3"/>
  <c r="N1096" i="3"/>
  <c r="K1096" i="3"/>
  <c r="N1098" i="3"/>
  <c r="K1098" i="3"/>
  <c r="N1100" i="3"/>
  <c r="N1102" i="3"/>
  <c r="K1102" i="3"/>
  <c r="N1104" i="3"/>
  <c r="K1104" i="3"/>
  <c r="N1106" i="3"/>
  <c r="K1106" i="3"/>
  <c r="N1108" i="3"/>
  <c r="N1110" i="3"/>
  <c r="K1110" i="3"/>
  <c r="N1112" i="3"/>
  <c r="K1112" i="3"/>
  <c r="K1114" i="3"/>
  <c r="N1116" i="3"/>
  <c r="N1118" i="3"/>
  <c r="K1118" i="3"/>
  <c r="N1120" i="3"/>
  <c r="K1120" i="3"/>
  <c r="N1122" i="3"/>
  <c r="K1122" i="3"/>
  <c r="N1124" i="3"/>
  <c r="N1126" i="3"/>
  <c r="K1126" i="3"/>
  <c r="N1128" i="3"/>
  <c r="K1128" i="3"/>
  <c r="N1130" i="3"/>
  <c r="K1130" i="3"/>
  <c r="N1132" i="3"/>
  <c r="N1134" i="3"/>
  <c r="K1134" i="3"/>
  <c r="N1136" i="3"/>
  <c r="K1136" i="3"/>
  <c r="N1138" i="3"/>
  <c r="K1138" i="3"/>
  <c r="N1140" i="3"/>
  <c r="K1142" i="3"/>
  <c r="N1142" i="3"/>
  <c r="N1144" i="3"/>
  <c r="K1144" i="3"/>
  <c r="N1146" i="3"/>
  <c r="K1146" i="3"/>
  <c r="N1148" i="3"/>
  <c r="N1150" i="3"/>
  <c r="K1150" i="3"/>
  <c r="N1152" i="3"/>
  <c r="K1152" i="3"/>
  <c r="N1154" i="3"/>
  <c r="K1154" i="3"/>
  <c r="N1156" i="3"/>
  <c r="N1158" i="3"/>
  <c r="K1158" i="3"/>
  <c r="N1160" i="3"/>
  <c r="K1160" i="3"/>
  <c r="N1162" i="3"/>
  <c r="K1162" i="3"/>
  <c r="N1164" i="3"/>
  <c r="N1166" i="3"/>
  <c r="K1166" i="3"/>
  <c r="N1168" i="3"/>
  <c r="K1168" i="3"/>
  <c r="K1170" i="3"/>
  <c r="N1172" i="3"/>
  <c r="N1174" i="3"/>
  <c r="K1174" i="3"/>
  <c r="N1176" i="3"/>
  <c r="K1176" i="3"/>
  <c r="N1178" i="3"/>
  <c r="K1178" i="3"/>
  <c r="N1180" i="3"/>
  <c r="N1182" i="3"/>
  <c r="K1182" i="3"/>
  <c r="N1184" i="3"/>
  <c r="K1184" i="3"/>
  <c r="N1186" i="3"/>
  <c r="K1186" i="3"/>
  <c r="N1188" i="3"/>
  <c r="N1190" i="3"/>
  <c r="K1190" i="3"/>
  <c r="N1192" i="3"/>
  <c r="K1192" i="3"/>
  <c r="N1194" i="3"/>
  <c r="K1194" i="3"/>
  <c r="N1196" i="3"/>
  <c r="N1198" i="3"/>
  <c r="K1198" i="3"/>
  <c r="N1200" i="3"/>
  <c r="K1200" i="3"/>
  <c r="N1202" i="3"/>
  <c r="K1202" i="3"/>
  <c r="N1204" i="3"/>
  <c r="N1206" i="3"/>
  <c r="K1206" i="3"/>
  <c r="N1208" i="3"/>
  <c r="K1208" i="3"/>
  <c r="N1210" i="3"/>
  <c r="K1210" i="3"/>
  <c r="N1212" i="3"/>
  <c r="N1214" i="3"/>
  <c r="K1214" i="3"/>
  <c r="N1216" i="3"/>
  <c r="K1216" i="3"/>
  <c r="N1218" i="3"/>
  <c r="K1218" i="3"/>
  <c r="N1220" i="3"/>
  <c r="N1222" i="3"/>
  <c r="K1222" i="3"/>
  <c r="N1224" i="3"/>
  <c r="K1224" i="3"/>
  <c r="N1226" i="3"/>
  <c r="K1226" i="3"/>
  <c r="N1228" i="3"/>
  <c r="N1230" i="3"/>
  <c r="K1230" i="3"/>
  <c r="N1232" i="3"/>
  <c r="K1232" i="3"/>
  <c r="N1234" i="3"/>
  <c r="K1234" i="3"/>
  <c r="N1236" i="3"/>
  <c r="N1238" i="3"/>
  <c r="K1238" i="3"/>
  <c r="N1240" i="3"/>
  <c r="K1240" i="3"/>
  <c r="N1242" i="3"/>
  <c r="K1242" i="3"/>
  <c r="N1244" i="3"/>
  <c r="N1246" i="3"/>
  <c r="K1246" i="3"/>
  <c r="N1248" i="3"/>
  <c r="K1248" i="3"/>
  <c r="N1250" i="3"/>
  <c r="K1250" i="3"/>
  <c r="N1252" i="3"/>
  <c r="N1254" i="3"/>
  <c r="K1254" i="3"/>
  <c r="N1256" i="3"/>
  <c r="K1256" i="3"/>
  <c r="N1258" i="3"/>
  <c r="K1258" i="3"/>
  <c r="N1260" i="3"/>
  <c r="N1262" i="3"/>
  <c r="K1262" i="3"/>
  <c r="N1264" i="3"/>
  <c r="K1264" i="3"/>
  <c r="N1266" i="3"/>
  <c r="K1266" i="3"/>
  <c r="N1268" i="3"/>
  <c r="N1270" i="3"/>
  <c r="K1270" i="3"/>
  <c r="N1272" i="3"/>
  <c r="K1272" i="3"/>
  <c r="N1274" i="3"/>
  <c r="K1274" i="3"/>
  <c r="N1276" i="3"/>
  <c r="N1278" i="3"/>
  <c r="K1278" i="3"/>
  <c r="N1280" i="3"/>
  <c r="K1280" i="3"/>
  <c r="N1282" i="3"/>
  <c r="K1282" i="3"/>
  <c r="N1286" i="3"/>
  <c r="K1286" i="3"/>
  <c r="N1288" i="3"/>
  <c r="K1288" i="3"/>
  <c r="K1290" i="3"/>
  <c r="N1290" i="3"/>
  <c r="N1292" i="3"/>
  <c r="N1294" i="3"/>
  <c r="K1294" i="3"/>
  <c r="N1296" i="3"/>
  <c r="K1296" i="3"/>
  <c r="N1298" i="3"/>
  <c r="K1298" i="3"/>
  <c r="N1300" i="3"/>
  <c r="N1302" i="3"/>
  <c r="K1302" i="3"/>
  <c r="N1304" i="3"/>
  <c r="K1304" i="3"/>
  <c r="N1306" i="3"/>
  <c r="K1306" i="3"/>
  <c r="N1308" i="3"/>
  <c r="N1310" i="3"/>
  <c r="K1310" i="3"/>
  <c r="N1312" i="3"/>
  <c r="K1312" i="3"/>
  <c r="N1314" i="3"/>
  <c r="K1314" i="3"/>
  <c r="N1316" i="3"/>
  <c r="K1318" i="3"/>
  <c r="N1318" i="3"/>
  <c r="N1320" i="3"/>
  <c r="K1320" i="3"/>
  <c r="N1322" i="3"/>
  <c r="K1322" i="3"/>
  <c r="N1324" i="3"/>
  <c r="N1326" i="3"/>
  <c r="K1326" i="3"/>
  <c r="N1328" i="3"/>
  <c r="K1328" i="3"/>
  <c r="N1330" i="3"/>
  <c r="K1330" i="3"/>
  <c r="N1332" i="3"/>
  <c r="N1334" i="3"/>
  <c r="K1334" i="3"/>
  <c r="N1336" i="3"/>
  <c r="K1336" i="3"/>
  <c r="N1338" i="3"/>
  <c r="K1338" i="3"/>
  <c r="N1342" i="3"/>
  <c r="K1342" i="3"/>
  <c r="N1344" i="3"/>
  <c r="K1344" i="3"/>
  <c r="K1346" i="3"/>
  <c r="N1346" i="3"/>
  <c r="N1348" i="3"/>
  <c r="N1350" i="3"/>
  <c r="K1350" i="3"/>
  <c r="N1352" i="3"/>
  <c r="K1352" i="3"/>
  <c r="N1354" i="3"/>
  <c r="K1354" i="3"/>
  <c r="N1356" i="3"/>
  <c r="N1358" i="3"/>
  <c r="K1358" i="3"/>
  <c r="N1360" i="3"/>
  <c r="K1360" i="3"/>
  <c r="N1362" i="3"/>
  <c r="K1362" i="3"/>
  <c r="N1364" i="3"/>
  <c r="N1366" i="3"/>
  <c r="K1366" i="3"/>
  <c r="N1368" i="3"/>
  <c r="K1368" i="3"/>
  <c r="K1370" i="3"/>
  <c r="N1370" i="3"/>
  <c r="N1372" i="3"/>
  <c r="N1374" i="3"/>
  <c r="K1374" i="3"/>
  <c r="N1376" i="3"/>
  <c r="K1376" i="3"/>
  <c r="N1378" i="3"/>
  <c r="K1378" i="3"/>
  <c r="N1380" i="3"/>
  <c r="N1382" i="3"/>
  <c r="K1382" i="3"/>
  <c r="N1384" i="3"/>
  <c r="K1384" i="3"/>
  <c r="N1386" i="3"/>
  <c r="K1386" i="3"/>
  <c r="N1388" i="3"/>
  <c r="N1392" i="3"/>
  <c r="K1392" i="3"/>
  <c r="N1396" i="3"/>
  <c r="N1400" i="3"/>
  <c r="K1400" i="3"/>
  <c r="N1404" i="3"/>
  <c r="N1408" i="3"/>
  <c r="K1408" i="3"/>
  <c r="N1412" i="3"/>
  <c r="N1416" i="3"/>
  <c r="K1416" i="3"/>
  <c r="N1420" i="3"/>
  <c r="N1424" i="3"/>
  <c r="K1424" i="3"/>
  <c r="N1428" i="3"/>
  <c r="N1432" i="3"/>
  <c r="K1432" i="3"/>
  <c r="N1436" i="3"/>
  <c r="N1440" i="3"/>
  <c r="K1440" i="3"/>
  <c r="N1444" i="3"/>
  <c r="N1448" i="3"/>
  <c r="K1448" i="3"/>
  <c r="N1452" i="3"/>
  <c r="N1456" i="3"/>
  <c r="K1456" i="3"/>
  <c r="N1460" i="3"/>
  <c r="N1464" i="3"/>
  <c r="K1464" i="3"/>
  <c r="N1468" i="3"/>
  <c r="N1472" i="3"/>
  <c r="K1472" i="3"/>
  <c r="N1476" i="3"/>
  <c r="N1480" i="3"/>
  <c r="K1480" i="3"/>
  <c r="N1484" i="3"/>
  <c r="N1488" i="3"/>
  <c r="K1488" i="3"/>
  <c r="N1492" i="3"/>
  <c r="N1496" i="3"/>
  <c r="K1496" i="3"/>
  <c r="N1500" i="3"/>
  <c r="N1504" i="3"/>
  <c r="K1504" i="3"/>
  <c r="N1508" i="3"/>
  <c r="N1512" i="3"/>
  <c r="K1512" i="3"/>
  <c r="N1516" i="3"/>
  <c r="N1520" i="3"/>
  <c r="K1520" i="3"/>
  <c r="N1528" i="3"/>
  <c r="K1528" i="3"/>
  <c r="N1532" i="3"/>
  <c r="N1536" i="3"/>
  <c r="K1536" i="3"/>
  <c r="N1540" i="3"/>
  <c r="N1544" i="3"/>
  <c r="K1544" i="3"/>
  <c r="N1548" i="3"/>
  <c r="N1552" i="3"/>
  <c r="K1552" i="3"/>
  <c r="N1556" i="3"/>
  <c r="N1560" i="3"/>
  <c r="K1560" i="3"/>
  <c r="N1564" i="3"/>
  <c r="N1568" i="3"/>
  <c r="K1568" i="3"/>
  <c r="N1572" i="3"/>
  <c r="N1576" i="3"/>
  <c r="K1576" i="3"/>
  <c r="N1580" i="3"/>
  <c r="N1584" i="3"/>
  <c r="K1584" i="3"/>
  <c r="N1588" i="3"/>
  <c r="N1592" i="3"/>
  <c r="K1592" i="3"/>
  <c r="N1596" i="3"/>
  <c r="N1600" i="3"/>
  <c r="K1600" i="3"/>
  <c r="N1604" i="3"/>
  <c r="N1608" i="3"/>
  <c r="K1608" i="3"/>
  <c r="N1612" i="3"/>
  <c r="N1616" i="3"/>
  <c r="K1616" i="3"/>
  <c r="N1620" i="3"/>
  <c r="N1624" i="3"/>
  <c r="K1624" i="3"/>
  <c r="N1628" i="3"/>
  <c r="N1632" i="3"/>
  <c r="K1632" i="3"/>
  <c r="N1636" i="3"/>
  <c r="N1640" i="3"/>
  <c r="K1640" i="3"/>
  <c r="N1644" i="3"/>
  <c r="N1648" i="3"/>
  <c r="K1648" i="3"/>
  <c r="N1652" i="3"/>
  <c r="N1656" i="3"/>
  <c r="K1656" i="3"/>
  <c r="N1660" i="3"/>
  <c r="N1664" i="3"/>
  <c r="K1664" i="3"/>
  <c r="N1668" i="3"/>
  <c r="K1668" i="3"/>
  <c r="N1672" i="3"/>
  <c r="K1672" i="3"/>
  <c r="N1676" i="3"/>
  <c r="K1676" i="3"/>
  <c r="K1680" i="3"/>
  <c r="N1680" i="3"/>
  <c r="N1684" i="3"/>
  <c r="K1684" i="3"/>
  <c r="N1688" i="3"/>
  <c r="K1688" i="3"/>
  <c r="N1692" i="3"/>
  <c r="K1692" i="3"/>
  <c r="N1696" i="3"/>
  <c r="K1696" i="3"/>
  <c r="N1700" i="3"/>
  <c r="K1700" i="3"/>
  <c r="N1704" i="3"/>
  <c r="K1704" i="3"/>
  <c r="N1708" i="3"/>
  <c r="K1708" i="3"/>
  <c r="N1712" i="3"/>
  <c r="K1712" i="3"/>
  <c r="K1716" i="3"/>
  <c r="N1716" i="3"/>
  <c r="N1720" i="3"/>
  <c r="K1720" i="3"/>
  <c r="N1724" i="3"/>
  <c r="K1724" i="3"/>
  <c r="N1728" i="3"/>
  <c r="K1728" i="3"/>
  <c r="N1732" i="3"/>
  <c r="K1732" i="3"/>
  <c r="N1736" i="3"/>
  <c r="K1736" i="3"/>
  <c r="N1740" i="3"/>
  <c r="K1740" i="3"/>
  <c r="K1744" i="3"/>
  <c r="N1744" i="3"/>
  <c r="N1748" i="3"/>
  <c r="K1748" i="3"/>
  <c r="N1752" i="3"/>
  <c r="K1752" i="3"/>
  <c r="N1756" i="3"/>
  <c r="K1756" i="3"/>
  <c r="N1760" i="3"/>
  <c r="K1760" i="3"/>
  <c r="M1389" i="3"/>
  <c r="I1390" i="3"/>
  <c r="H1389" i="3"/>
  <c r="M1393" i="3"/>
  <c r="H1393" i="3"/>
  <c r="M1397" i="3"/>
  <c r="H1397" i="3"/>
  <c r="M1401" i="3"/>
  <c r="I1402" i="3"/>
  <c r="H1401" i="3"/>
  <c r="M1405" i="3"/>
  <c r="I1406" i="3"/>
  <c r="H1405" i="3"/>
  <c r="M1409" i="3"/>
  <c r="H1409" i="3"/>
  <c r="M1413" i="3"/>
  <c r="I1414" i="3"/>
  <c r="H1413" i="3"/>
  <c r="M1417" i="3"/>
  <c r="I1418" i="3"/>
  <c r="H1417" i="3"/>
  <c r="M1421" i="3"/>
  <c r="H1421" i="3"/>
  <c r="M1425" i="3"/>
  <c r="H1425" i="3"/>
  <c r="M1429" i="3"/>
  <c r="H1429" i="3"/>
  <c r="M1433" i="3"/>
  <c r="H1433" i="3"/>
  <c r="M1437" i="3"/>
  <c r="H1437" i="3"/>
  <c r="M1441" i="3"/>
  <c r="H1441" i="3"/>
  <c r="M1445" i="3"/>
  <c r="H1445" i="3"/>
  <c r="M1449" i="3"/>
  <c r="H1449" i="3"/>
  <c r="M1453" i="3"/>
  <c r="H1453" i="3"/>
  <c r="M1457" i="3"/>
  <c r="H1457" i="3"/>
  <c r="M1461" i="3"/>
  <c r="H1461" i="3"/>
  <c r="M1465" i="3"/>
  <c r="H1465" i="3"/>
  <c r="M1469" i="3"/>
  <c r="H1469" i="3"/>
  <c r="M1473" i="3"/>
  <c r="H1473" i="3"/>
  <c r="M1477" i="3"/>
  <c r="H1477" i="3"/>
  <c r="M1481" i="3"/>
  <c r="H1481" i="3"/>
  <c r="M1485" i="3"/>
  <c r="H1485" i="3"/>
  <c r="M1489" i="3"/>
  <c r="H1489" i="3"/>
  <c r="M1493" i="3"/>
  <c r="H1493" i="3"/>
  <c r="M1497" i="3"/>
  <c r="H1497" i="3"/>
  <c r="M1501" i="3"/>
  <c r="H1501" i="3"/>
  <c r="M1505" i="3"/>
  <c r="H1505" i="3"/>
  <c r="M1509" i="3"/>
  <c r="H1509" i="3"/>
  <c r="M1513" i="3"/>
  <c r="H1513" i="3"/>
  <c r="M1517" i="3"/>
  <c r="H1517" i="3"/>
  <c r="M1521" i="3"/>
  <c r="H1521" i="3"/>
  <c r="M1525" i="3"/>
  <c r="H1525" i="3"/>
  <c r="M1529" i="3"/>
  <c r="H1529" i="3"/>
  <c r="M1533" i="3"/>
  <c r="H1533" i="3"/>
  <c r="M1537" i="3"/>
  <c r="H1537" i="3"/>
  <c r="M1541" i="3"/>
  <c r="H1541" i="3"/>
  <c r="M1545" i="3"/>
  <c r="H1545" i="3"/>
  <c r="M1549" i="3"/>
  <c r="H1549" i="3"/>
  <c r="M1553" i="3"/>
  <c r="H1553" i="3"/>
  <c r="M1557" i="3"/>
  <c r="H1557" i="3"/>
  <c r="M1561" i="3"/>
  <c r="H1561" i="3"/>
  <c r="M1565" i="3"/>
  <c r="H1565" i="3"/>
  <c r="M1569" i="3"/>
  <c r="H1569" i="3"/>
  <c r="M1573" i="3"/>
  <c r="H1573" i="3"/>
  <c r="M1577" i="3"/>
  <c r="H1577" i="3"/>
  <c r="M1581" i="3"/>
  <c r="H1581" i="3"/>
  <c r="M1585" i="3"/>
  <c r="H1585" i="3"/>
  <c r="M1589" i="3"/>
  <c r="H1589" i="3"/>
  <c r="M1593" i="3"/>
  <c r="H1593" i="3"/>
  <c r="M1597" i="3"/>
  <c r="H1597" i="3"/>
  <c r="M1601" i="3"/>
  <c r="H1601" i="3"/>
  <c r="M1605" i="3"/>
  <c r="H1605" i="3"/>
  <c r="M1609" i="3"/>
  <c r="H1609" i="3"/>
  <c r="M1613" i="3"/>
  <c r="H1613" i="3"/>
  <c r="M1617" i="3"/>
  <c r="H1617" i="3"/>
  <c r="M1621" i="3"/>
  <c r="H1621" i="3"/>
  <c r="M1625" i="3"/>
  <c r="H1625" i="3"/>
  <c r="M1629" i="3"/>
  <c r="H1629" i="3"/>
  <c r="M1633" i="3"/>
  <c r="H1633" i="3"/>
  <c r="M1637" i="3"/>
  <c r="H1637" i="3"/>
  <c r="M1641" i="3"/>
  <c r="H1641" i="3"/>
  <c r="M1645" i="3"/>
  <c r="H1645" i="3"/>
  <c r="M1649" i="3"/>
  <c r="H1649" i="3"/>
  <c r="M1653" i="3"/>
  <c r="H1653" i="3"/>
  <c r="M1657" i="3"/>
  <c r="H1657" i="3"/>
  <c r="M1661" i="3"/>
  <c r="H1661" i="3"/>
  <c r="M1665" i="3"/>
  <c r="H1665" i="3"/>
  <c r="M1669" i="3"/>
  <c r="H1669" i="3"/>
  <c r="M1673" i="3"/>
  <c r="H1673" i="3"/>
  <c r="M1677" i="3"/>
  <c r="H1677" i="3"/>
  <c r="M1681" i="3"/>
  <c r="H1681" i="3"/>
  <c r="M1685" i="3"/>
  <c r="H1685" i="3"/>
  <c r="M1689" i="3"/>
  <c r="H1689" i="3"/>
  <c r="M1693" i="3"/>
  <c r="H1693" i="3"/>
  <c r="M1697" i="3"/>
  <c r="H1697" i="3"/>
  <c r="M1701" i="3"/>
  <c r="H1701" i="3"/>
  <c r="M1705" i="3"/>
  <c r="H1705" i="3"/>
  <c r="M1709" i="3"/>
  <c r="H1709" i="3"/>
  <c r="M1713" i="3"/>
  <c r="H1713" i="3"/>
  <c r="M1717" i="3"/>
  <c r="H1717" i="3"/>
  <c r="M1721" i="3"/>
  <c r="H1721" i="3"/>
  <c r="M1725" i="3"/>
  <c r="H1725" i="3"/>
  <c r="M1729" i="3"/>
  <c r="H1729" i="3"/>
  <c r="M1733" i="3"/>
  <c r="H1733" i="3"/>
  <c r="M1737" i="3"/>
  <c r="H1737" i="3"/>
  <c r="M1741" i="3"/>
  <c r="H1741" i="3"/>
  <c r="M1745" i="3"/>
  <c r="H1745" i="3"/>
  <c r="M1749" i="3"/>
  <c r="H1749" i="3"/>
  <c r="M1753" i="3"/>
  <c r="H1753" i="3"/>
  <c r="M1757" i="3"/>
  <c r="H1757" i="3"/>
  <c r="M1761" i="3"/>
  <c r="H1761" i="3"/>
  <c r="H1432" i="3"/>
  <c r="H1624" i="3"/>
  <c r="H1688" i="3"/>
  <c r="I1426" i="3"/>
  <c r="K36" i="3"/>
  <c r="K57" i="3"/>
  <c r="K79" i="3"/>
  <c r="K100" i="3"/>
  <c r="K121" i="3"/>
  <c r="K143" i="3"/>
  <c r="K164" i="3"/>
  <c r="K185" i="3"/>
  <c r="K207" i="3"/>
  <c r="K228" i="3"/>
  <c r="K292" i="3"/>
  <c r="K316" i="3"/>
  <c r="K348" i="3"/>
  <c r="K380" i="3"/>
  <c r="K412" i="3"/>
  <c r="K444" i="3"/>
  <c r="K476" i="3"/>
  <c r="K508" i="3"/>
  <c r="K540" i="3"/>
  <c r="K572" i="3"/>
  <c r="K604" i="3"/>
  <c r="K636" i="3"/>
  <c r="K668" i="3"/>
  <c r="K700" i="3"/>
  <c r="K732" i="3"/>
  <c r="K764" i="3"/>
  <c r="K796" i="3"/>
  <c r="K828" i="3"/>
  <c r="K860" i="3"/>
  <c r="K892" i="3"/>
  <c r="K924" i="3"/>
  <c r="K956" i="3"/>
  <c r="K988" i="3"/>
  <c r="K1020" i="3"/>
  <c r="K1052" i="3"/>
  <c r="K1084" i="3"/>
  <c r="K1116" i="3"/>
  <c r="K1148" i="3"/>
  <c r="K1180" i="3"/>
  <c r="K1212" i="3"/>
  <c r="K1244" i="3"/>
  <c r="K1276" i="3"/>
  <c r="K1308" i="3"/>
  <c r="K1340" i="3"/>
  <c r="K1372" i="3"/>
  <c r="K1404" i="3"/>
  <c r="K1436" i="3"/>
  <c r="K1468" i="3"/>
  <c r="K1500" i="3"/>
  <c r="K1532" i="3"/>
  <c r="K1564" i="3"/>
  <c r="K1596" i="3"/>
  <c r="K1628" i="3"/>
  <c r="K1660" i="3"/>
  <c r="K1705" i="3"/>
  <c r="K6" i="3"/>
  <c r="M59" i="3"/>
  <c r="M123" i="3"/>
  <c r="M187" i="3"/>
  <c r="M251" i="3"/>
  <c r="M315" i="3"/>
  <c r="M379" i="3"/>
  <c r="M443" i="3"/>
  <c r="M507" i="3"/>
  <c r="M571" i="3"/>
  <c r="M635" i="3"/>
  <c r="M699" i="3"/>
  <c r="M763" i="3"/>
  <c r="M827" i="3"/>
  <c r="M891" i="3"/>
  <c r="M955" i="3"/>
  <c r="M1019" i="3"/>
  <c r="M1083" i="3"/>
  <c r="M1147" i="3"/>
  <c r="M1211" i="3"/>
  <c r="M1275" i="3"/>
  <c r="M1339" i="3"/>
  <c r="M1403" i="3"/>
  <c r="M1467" i="3"/>
  <c r="M1531" i="3"/>
  <c r="M1595" i="3"/>
  <c r="M1659" i="3"/>
  <c r="M1723" i="3"/>
  <c r="N24" i="3"/>
  <c r="N88" i="3"/>
  <c r="N152" i="3"/>
  <c r="N247" i="3"/>
  <c r="N375" i="3"/>
  <c r="N503" i="3"/>
  <c r="N631" i="3"/>
  <c r="N789" i="3"/>
  <c r="N960" i="3"/>
  <c r="N1170" i="3"/>
  <c r="N1398" i="3"/>
  <c r="N1695" i="3"/>
  <c r="O5" i="3"/>
  <c r="M5" i="3"/>
  <c r="H5" i="3"/>
  <c r="M7" i="3"/>
  <c r="I8" i="3"/>
  <c r="H7" i="3"/>
  <c r="M9" i="3"/>
  <c r="I10" i="3"/>
  <c r="H9" i="3"/>
  <c r="H11" i="3"/>
  <c r="M13" i="3"/>
  <c r="I14" i="3"/>
  <c r="H13" i="3"/>
  <c r="M15" i="3"/>
  <c r="F5" i="2" s="1"/>
  <c r="I16" i="3"/>
  <c r="H15" i="3"/>
  <c r="M17" i="3"/>
  <c r="H17" i="3"/>
  <c r="AI17" i="3" s="1"/>
  <c r="M19" i="3"/>
  <c r="I20" i="3"/>
  <c r="H19" i="3"/>
  <c r="AI19" i="3" s="1"/>
  <c r="M21" i="3"/>
  <c r="I22" i="3"/>
  <c r="H21" i="3"/>
  <c r="M23" i="3"/>
  <c r="H23" i="3"/>
  <c r="AH23" i="3" s="1"/>
  <c r="M25" i="3"/>
  <c r="I26" i="3"/>
  <c r="H25" i="3"/>
  <c r="I28" i="3"/>
  <c r="H27" i="3"/>
  <c r="M29" i="3"/>
  <c r="H29" i="3"/>
  <c r="AI29" i="3" s="1"/>
  <c r="M31" i="3"/>
  <c r="I32" i="3"/>
  <c r="H31" i="3"/>
  <c r="AH31" i="3" s="1"/>
  <c r="M33" i="3"/>
  <c r="I34" i="3"/>
  <c r="H33" i="3"/>
  <c r="H35" i="3"/>
  <c r="M35" i="3"/>
  <c r="M37" i="3"/>
  <c r="I38" i="3"/>
  <c r="H37" i="3"/>
  <c r="AH37" i="3" s="1"/>
  <c r="M39" i="3"/>
  <c r="I40" i="3"/>
  <c r="H39" i="3"/>
  <c r="M41" i="3"/>
  <c r="H41" i="3"/>
  <c r="AI41" i="3" s="1"/>
  <c r="I44" i="3"/>
  <c r="H43" i="3"/>
  <c r="AH43" i="3" s="1"/>
  <c r="M45" i="3"/>
  <c r="I46" i="3"/>
  <c r="H45" i="3"/>
  <c r="AH45" i="3" s="1"/>
  <c r="M47" i="3"/>
  <c r="H47" i="3"/>
  <c r="M49" i="3"/>
  <c r="I50" i="3"/>
  <c r="H49" i="3"/>
  <c r="M51" i="3"/>
  <c r="I52" i="3"/>
  <c r="H51" i="3"/>
  <c r="M53" i="3"/>
  <c r="H53" i="3"/>
  <c r="M55" i="3"/>
  <c r="I56" i="3"/>
  <c r="H55" i="3"/>
  <c r="M57" i="3"/>
  <c r="I58" i="3"/>
  <c r="H57" i="3"/>
  <c r="AH57" i="3" s="1"/>
  <c r="H59" i="3"/>
  <c r="M61" i="3"/>
  <c r="I62" i="3"/>
  <c r="H61" i="3"/>
  <c r="AH61" i="3" s="1"/>
  <c r="M63" i="3"/>
  <c r="I64" i="3"/>
  <c r="H63" i="3"/>
  <c r="M65" i="3"/>
  <c r="H65" i="3"/>
  <c r="I68" i="3"/>
  <c r="H67" i="3"/>
  <c r="AH67" i="3" s="1"/>
  <c r="M67" i="3"/>
  <c r="M69" i="3"/>
  <c r="I70" i="3"/>
  <c r="H69" i="3"/>
  <c r="AH69" i="3" s="1"/>
  <c r="M71" i="3"/>
  <c r="H71" i="3"/>
  <c r="AH71" i="3" s="1"/>
  <c r="M73" i="3"/>
  <c r="I74" i="3"/>
  <c r="H73" i="3"/>
  <c r="AH73" i="3" s="1"/>
  <c r="I76" i="3"/>
  <c r="H75" i="3"/>
  <c r="AH75" i="3" s="1"/>
  <c r="M77" i="3"/>
  <c r="H77" i="3"/>
  <c r="AH77" i="3" s="1"/>
  <c r="M79" i="3"/>
  <c r="I80" i="3"/>
  <c r="H79" i="3"/>
  <c r="AH79" i="3" s="1"/>
  <c r="M81" i="3"/>
  <c r="I82" i="3"/>
  <c r="H81" i="3"/>
  <c r="M83" i="3"/>
  <c r="H83" i="3"/>
  <c r="AI83" i="3" s="1"/>
  <c r="M85" i="3"/>
  <c r="I86" i="3"/>
  <c r="H85" i="3"/>
  <c r="AI85" i="3" s="1"/>
  <c r="M87" i="3"/>
  <c r="I88" i="3"/>
  <c r="H87" i="3"/>
  <c r="AH87" i="3" s="1"/>
  <c r="M89" i="3"/>
  <c r="H89" i="3"/>
  <c r="I92" i="3"/>
  <c r="H91" i="3"/>
  <c r="AI91" i="3" s="1"/>
  <c r="M93" i="3"/>
  <c r="I94" i="3"/>
  <c r="H93" i="3"/>
  <c r="AI93" i="3" s="1"/>
  <c r="M95" i="3"/>
  <c r="H95" i="3"/>
  <c r="M97" i="3"/>
  <c r="I98" i="3"/>
  <c r="H97" i="3"/>
  <c r="I100" i="3"/>
  <c r="H99" i="3"/>
  <c r="AH99" i="3" s="1"/>
  <c r="M99" i="3"/>
  <c r="M101" i="3"/>
  <c r="H101" i="3"/>
  <c r="AI101" i="3" s="1"/>
  <c r="M103" i="3"/>
  <c r="I104" i="3"/>
  <c r="H103" i="3"/>
  <c r="M105" i="3"/>
  <c r="I106" i="3"/>
  <c r="H105" i="3"/>
  <c r="AI105" i="3" s="1"/>
  <c r="H107" i="3"/>
  <c r="AI107" i="3" s="1"/>
  <c r="M109" i="3"/>
  <c r="I110" i="3"/>
  <c r="H109" i="3"/>
  <c r="AI109" i="3" s="1"/>
  <c r="M111" i="3"/>
  <c r="I112" i="3"/>
  <c r="H111" i="3"/>
  <c r="M113" i="3"/>
  <c r="H113" i="3"/>
  <c r="AI113" i="3" s="1"/>
  <c r="M115" i="3"/>
  <c r="I116" i="3"/>
  <c r="H115" i="3"/>
  <c r="M117" i="3"/>
  <c r="I118" i="3"/>
  <c r="H117" i="3"/>
  <c r="M119" i="3"/>
  <c r="H119" i="3"/>
  <c r="AI119" i="3" s="1"/>
  <c r="M121" i="3"/>
  <c r="I122" i="3"/>
  <c r="H121" i="3"/>
  <c r="I124" i="3"/>
  <c r="H123" i="3"/>
  <c r="AI123" i="3" s="1"/>
  <c r="M125" i="3"/>
  <c r="H125" i="3"/>
  <c r="M127" i="3"/>
  <c r="I128" i="3"/>
  <c r="H127" i="3"/>
  <c r="M129" i="3"/>
  <c r="I130" i="3"/>
  <c r="H129" i="3"/>
  <c r="AI129" i="3" s="1"/>
  <c r="H131" i="3"/>
  <c r="AH131" i="3" s="1"/>
  <c r="M131" i="3"/>
  <c r="M133" i="3"/>
  <c r="I134" i="3"/>
  <c r="H133" i="3"/>
  <c r="M135" i="3"/>
  <c r="I136" i="3"/>
  <c r="H135" i="3"/>
  <c r="M137" i="3"/>
  <c r="H137" i="3"/>
  <c r="AH137" i="3" s="1"/>
  <c r="I140" i="3"/>
  <c r="H139" i="3"/>
  <c r="M141" i="3"/>
  <c r="I142" i="3"/>
  <c r="H141" i="3"/>
  <c r="AH141" i="3" s="1"/>
  <c r="M143" i="3"/>
  <c r="H143" i="3"/>
  <c r="AI143" i="3" s="1"/>
  <c r="M145" i="3"/>
  <c r="I146" i="3"/>
  <c r="H145" i="3"/>
  <c r="M147" i="3"/>
  <c r="I148" i="3"/>
  <c r="H147" i="3"/>
  <c r="M149" i="3"/>
  <c r="H149" i="3"/>
  <c r="AH149" i="3" s="1"/>
  <c r="M151" i="3"/>
  <c r="I152" i="3"/>
  <c r="H151" i="3"/>
  <c r="AI151" i="3" s="1"/>
  <c r="M153" i="3"/>
  <c r="I154" i="3"/>
  <c r="H153" i="3"/>
  <c r="H155" i="3"/>
  <c r="AH155" i="3" s="1"/>
  <c r="M157" i="3"/>
  <c r="I158" i="3"/>
  <c r="H157" i="3"/>
  <c r="M159" i="3"/>
  <c r="I160" i="3"/>
  <c r="H159" i="3"/>
  <c r="M161" i="3"/>
  <c r="H161" i="3"/>
  <c r="I164" i="3"/>
  <c r="H163" i="3"/>
  <c r="AH163" i="3" s="1"/>
  <c r="M163" i="3"/>
  <c r="M165" i="3"/>
  <c r="I166" i="3"/>
  <c r="H165" i="3"/>
  <c r="AH165" i="3" s="1"/>
  <c r="M167" i="3"/>
  <c r="H167" i="3"/>
  <c r="M169" i="3"/>
  <c r="I170" i="3"/>
  <c r="H169" i="3"/>
  <c r="AH169" i="3" s="1"/>
  <c r="I172" i="3"/>
  <c r="H171" i="3"/>
  <c r="AH171" i="3" s="1"/>
  <c r="M173" i="3"/>
  <c r="H173" i="3"/>
  <c r="M175" i="3"/>
  <c r="I176" i="3"/>
  <c r="H175" i="3"/>
  <c r="M177" i="3"/>
  <c r="I178" i="3"/>
  <c r="H177" i="3"/>
  <c r="AH177" i="3" s="1"/>
  <c r="M179" i="3"/>
  <c r="H179" i="3"/>
  <c r="AI179" i="3" s="1"/>
  <c r="M181" i="3"/>
  <c r="I182" i="3"/>
  <c r="H181" i="3"/>
  <c r="M183" i="3"/>
  <c r="I184" i="3"/>
  <c r="H183" i="3"/>
  <c r="M185" i="3"/>
  <c r="H185" i="3"/>
  <c r="I188" i="3"/>
  <c r="H187" i="3"/>
  <c r="AH187" i="3" s="1"/>
  <c r="M189" i="3"/>
  <c r="I190" i="3"/>
  <c r="H189" i="3"/>
  <c r="M191" i="3"/>
  <c r="H191" i="3"/>
  <c r="AI191" i="3" s="1"/>
  <c r="M193" i="3"/>
  <c r="I194" i="3"/>
  <c r="H193" i="3"/>
  <c r="AI193" i="3" s="1"/>
  <c r="I196" i="3"/>
  <c r="H195" i="3"/>
  <c r="M195" i="3"/>
  <c r="M197" i="3"/>
  <c r="H197" i="3"/>
  <c r="AH197" i="3" s="1"/>
  <c r="M199" i="3"/>
  <c r="I200" i="3"/>
  <c r="H199" i="3"/>
  <c r="AI199" i="3" s="1"/>
  <c r="M201" i="3"/>
  <c r="I202" i="3"/>
  <c r="H201" i="3"/>
  <c r="H203" i="3"/>
  <c r="AH203" i="3" s="1"/>
  <c r="M205" i="3"/>
  <c r="I206" i="3"/>
  <c r="H205" i="3"/>
  <c r="AH205" i="3" s="1"/>
  <c r="M207" i="3"/>
  <c r="I208" i="3"/>
  <c r="H207" i="3"/>
  <c r="M209" i="3"/>
  <c r="H209" i="3"/>
  <c r="M211" i="3"/>
  <c r="I212" i="3"/>
  <c r="H211" i="3"/>
  <c r="M213" i="3"/>
  <c r="I214" i="3"/>
  <c r="H213" i="3"/>
  <c r="M215" i="3"/>
  <c r="H215" i="3"/>
  <c r="AI215" i="3" s="1"/>
  <c r="M217" i="3"/>
  <c r="I218" i="3"/>
  <c r="H217" i="3"/>
  <c r="I220" i="3"/>
  <c r="H219" i="3"/>
  <c r="AH219" i="3" s="1"/>
  <c r="M221" i="3"/>
  <c r="H221" i="3"/>
  <c r="AI221" i="3" s="1"/>
  <c r="M223" i="3"/>
  <c r="I224" i="3"/>
  <c r="H223" i="3"/>
  <c r="AH223" i="3" s="1"/>
  <c r="M225" i="3"/>
  <c r="I226" i="3"/>
  <c r="H225" i="3"/>
  <c r="AI225" i="3" s="1"/>
  <c r="H227" i="3"/>
  <c r="M227" i="3"/>
  <c r="M229" i="3"/>
  <c r="I230" i="3"/>
  <c r="H229" i="3"/>
  <c r="M231" i="3"/>
  <c r="I232" i="3"/>
  <c r="H231" i="3"/>
  <c r="AH231" i="3" s="1"/>
  <c r="M233" i="3"/>
  <c r="H233" i="3"/>
  <c r="I236" i="3"/>
  <c r="H235" i="3"/>
  <c r="M237" i="3"/>
  <c r="I238" i="3"/>
  <c r="H237" i="3"/>
  <c r="M239" i="3"/>
  <c r="H239" i="3"/>
  <c r="AH239" i="3" s="1"/>
  <c r="M241" i="3"/>
  <c r="I242" i="3"/>
  <c r="H241" i="3"/>
  <c r="AH241" i="3" s="1"/>
  <c r="M243" i="3"/>
  <c r="I244" i="3"/>
  <c r="H243" i="3"/>
  <c r="AH243" i="3" s="1"/>
  <c r="M245" i="3"/>
  <c r="H245" i="3"/>
  <c r="AI245" i="3" s="1"/>
  <c r="M247" i="3"/>
  <c r="I248" i="3"/>
  <c r="H247" i="3"/>
  <c r="M249" i="3"/>
  <c r="I250" i="3"/>
  <c r="H249" i="3"/>
  <c r="AH249" i="3" s="1"/>
  <c r="H251" i="3"/>
  <c r="M253" i="3"/>
  <c r="I254" i="3"/>
  <c r="H253" i="3"/>
  <c r="M255" i="3"/>
  <c r="I256" i="3"/>
  <c r="H255" i="3"/>
  <c r="M257" i="3"/>
  <c r="H257" i="3"/>
  <c r="AI257" i="3" s="1"/>
  <c r="I260" i="3"/>
  <c r="H259" i="3"/>
  <c r="M259" i="3"/>
  <c r="M261" i="3"/>
  <c r="I262" i="3"/>
  <c r="H261" i="3"/>
  <c r="M263" i="3"/>
  <c r="H263" i="3"/>
  <c r="M265" i="3"/>
  <c r="I266" i="3"/>
  <c r="H265" i="3"/>
  <c r="I268" i="3"/>
  <c r="H267" i="3"/>
  <c r="AH267" i="3" s="1"/>
  <c r="M269" i="3"/>
  <c r="H269" i="3"/>
  <c r="M271" i="3"/>
  <c r="I272" i="3"/>
  <c r="H271" i="3"/>
  <c r="M273" i="3"/>
  <c r="I274" i="3"/>
  <c r="H273" i="3"/>
  <c r="AH273" i="3" s="1"/>
  <c r="M275" i="3"/>
  <c r="H275" i="3"/>
  <c r="AH275" i="3" s="1"/>
  <c r="M277" i="3"/>
  <c r="I278" i="3"/>
  <c r="H277" i="3"/>
  <c r="AI277" i="3" s="1"/>
  <c r="M279" i="3"/>
  <c r="I280" i="3"/>
  <c r="H279" i="3"/>
  <c r="M281" i="3"/>
  <c r="H281" i="3"/>
  <c r="I284" i="3"/>
  <c r="H283" i="3"/>
  <c r="AI283" i="3" s="1"/>
  <c r="M285" i="3"/>
  <c r="I286" i="3"/>
  <c r="H285" i="3"/>
  <c r="AH285" i="3" s="1"/>
  <c r="M287" i="3"/>
  <c r="H287" i="3"/>
  <c r="M289" i="3"/>
  <c r="I290" i="3"/>
  <c r="H289" i="3"/>
  <c r="I292" i="3"/>
  <c r="H291" i="3"/>
  <c r="M291" i="3"/>
  <c r="M293" i="3"/>
  <c r="H293" i="3"/>
  <c r="AH293" i="3" s="1"/>
  <c r="M295" i="3"/>
  <c r="I296" i="3"/>
  <c r="H295" i="3"/>
  <c r="M297" i="3"/>
  <c r="I298" i="3"/>
  <c r="H297" i="3"/>
  <c r="AI297" i="3" s="1"/>
  <c r="H299" i="3"/>
  <c r="AI299" i="3" s="1"/>
  <c r="M301" i="3"/>
  <c r="I302" i="3"/>
  <c r="H301" i="3"/>
  <c r="M303" i="3"/>
  <c r="I304" i="3"/>
  <c r="H303" i="3"/>
  <c r="AH303" i="3" s="1"/>
  <c r="M305" i="3"/>
  <c r="H305" i="3"/>
  <c r="M307" i="3"/>
  <c r="I308" i="3"/>
  <c r="H307" i="3"/>
  <c r="M309" i="3"/>
  <c r="I310" i="3"/>
  <c r="H309" i="3"/>
  <c r="AH309" i="3" s="1"/>
  <c r="M311" i="3"/>
  <c r="H311" i="3"/>
  <c r="AH311" i="3" s="1"/>
  <c r="M313" i="3"/>
  <c r="I314" i="3"/>
  <c r="H313" i="3"/>
  <c r="AI313" i="3" s="1"/>
  <c r="I316" i="3"/>
  <c r="H315" i="3"/>
  <c r="M317" i="3"/>
  <c r="H317" i="3"/>
  <c r="M319" i="3"/>
  <c r="I320" i="3"/>
  <c r="H319" i="3"/>
  <c r="M321" i="3"/>
  <c r="I322" i="3"/>
  <c r="H321" i="3"/>
  <c r="AI321" i="3" s="1"/>
  <c r="H323" i="3"/>
  <c r="AI323" i="3" s="1"/>
  <c r="M323" i="3"/>
  <c r="M325" i="3"/>
  <c r="I326" i="3"/>
  <c r="H325" i="3"/>
  <c r="M327" i="3"/>
  <c r="I328" i="3"/>
  <c r="H327" i="3"/>
  <c r="M329" i="3"/>
  <c r="H329" i="3"/>
  <c r="I332" i="3"/>
  <c r="H331" i="3"/>
  <c r="AH331" i="3" s="1"/>
  <c r="M333" i="3"/>
  <c r="I334" i="3"/>
  <c r="H333" i="3"/>
  <c r="AI333" i="3" s="1"/>
  <c r="M335" i="3"/>
  <c r="H335" i="3"/>
  <c r="AI335" i="3" s="1"/>
  <c r="M337" i="3"/>
  <c r="I338" i="3"/>
  <c r="H337" i="3"/>
  <c r="AH337" i="3" s="1"/>
  <c r="M339" i="3"/>
  <c r="I340" i="3"/>
  <c r="H339" i="3"/>
  <c r="AI339" i="3" s="1"/>
  <c r="M341" i="3"/>
  <c r="H341" i="3"/>
  <c r="AI341" i="3" s="1"/>
  <c r="M343" i="3"/>
  <c r="I344" i="3"/>
  <c r="H343" i="3"/>
  <c r="AI343" i="3" s="1"/>
  <c r="M345" i="3"/>
  <c r="I346" i="3"/>
  <c r="H345" i="3"/>
  <c r="AH345" i="3" s="1"/>
  <c r="H347" i="3"/>
  <c r="AI347" i="3" s="1"/>
  <c r="M349" i="3"/>
  <c r="I350" i="3"/>
  <c r="H349" i="3"/>
  <c r="AH349" i="3" s="1"/>
  <c r="M351" i="3"/>
  <c r="I352" i="3"/>
  <c r="H351" i="3"/>
  <c r="M353" i="3"/>
  <c r="H353" i="3"/>
  <c r="AI353" i="3" s="1"/>
  <c r="I356" i="3"/>
  <c r="H355" i="3"/>
  <c r="AI355" i="3" s="1"/>
  <c r="M355" i="3"/>
  <c r="M357" i="3"/>
  <c r="I358" i="3"/>
  <c r="H357" i="3"/>
  <c r="AH357" i="3" s="1"/>
  <c r="M359" i="3"/>
  <c r="H359" i="3"/>
  <c r="M361" i="3"/>
  <c r="I362" i="3"/>
  <c r="H361" i="3"/>
  <c r="I364" i="3"/>
  <c r="H363" i="3"/>
  <c r="AI363" i="3" s="1"/>
  <c r="M365" i="3"/>
  <c r="H365" i="3"/>
  <c r="AI365" i="3" s="1"/>
  <c r="M367" i="3"/>
  <c r="I368" i="3"/>
  <c r="H367" i="3"/>
  <c r="AI367" i="3" s="1"/>
  <c r="M369" i="3"/>
  <c r="I370" i="3"/>
  <c r="H369" i="3"/>
  <c r="M371" i="3"/>
  <c r="H371" i="3"/>
  <c r="M373" i="3"/>
  <c r="I374" i="3"/>
  <c r="H373" i="3"/>
  <c r="AH373" i="3" s="1"/>
  <c r="M375" i="3"/>
  <c r="I376" i="3"/>
  <c r="H375" i="3"/>
  <c r="M377" i="3"/>
  <c r="H377" i="3"/>
  <c r="AI377" i="3" s="1"/>
  <c r="I380" i="3"/>
  <c r="H379" i="3"/>
  <c r="AI379" i="3" s="1"/>
  <c r="M381" i="3"/>
  <c r="I382" i="3"/>
  <c r="H381" i="3"/>
  <c r="AH381" i="3" s="1"/>
  <c r="M383" i="3"/>
  <c r="H383" i="3"/>
  <c r="AI383" i="3" s="1"/>
  <c r="M385" i="3"/>
  <c r="I386" i="3"/>
  <c r="H385" i="3"/>
  <c r="I388" i="3"/>
  <c r="H387" i="3"/>
  <c r="AH387" i="3" s="1"/>
  <c r="M387" i="3"/>
  <c r="M389" i="3"/>
  <c r="H389" i="3"/>
  <c r="M391" i="3"/>
  <c r="I392" i="3"/>
  <c r="H391" i="3"/>
  <c r="AH391" i="3" s="1"/>
  <c r="M393" i="3"/>
  <c r="I394" i="3"/>
  <c r="H393" i="3"/>
  <c r="AH393" i="3" s="1"/>
  <c r="H395" i="3"/>
  <c r="AH395" i="3" s="1"/>
  <c r="M397" i="3"/>
  <c r="I398" i="3"/>
  <c r="H397" i="3"/>
  <c r="AH397" i="3" s="1"/>
  <c r="M399" i="3"/>
  <c r="I400" i="3"/>
  <c r="H399" i="3"/>
  <c r="AI399" i="3" s="1"/>
  <c r="M401" i="3"/>
  <c r="H401" i="3"/>
  <c r="M403" i="3"/>
  <c r="H403" i="3"/>
  <c r="M405" i="3"/>
  <c r="I406" i="3"/>
  <c r="H405" i="3"/>
  <c r="M407" i="3"/>
  <c r="H407" i="3"/>
  <c r="AI407" i="3" s="1"/>
  <c r="M409" i="3"/>
  <c r="I410" i="3"/>
  <c r="H409" i="3"/>
  <c r="AI409" i="3" s="1"/>
  <c r="M413" i="3"/>
  <c r="H413" i="3"/>
  <c r="AI413" i="3" s="1"/>
  <c r="M415" i="3"/>
  <c r="I416" i="3"/>
  <c r="H415" i="3"/>
  <c r="M417" i="3"/>
  <c r="I418" i="3"/>
  <c r="H417" i="3"/>
  <c r="H419" i="3"/>
  <c r="AI419" i="3" s="1"/>
  <c r="M419" i="3"/>
  <c r="M421" i="3"/>
  <c r="I422" i="3"/>
  <c r="H421" i="3"/>
  <c r="AI421" i="3" s="1"/>
  <c r="M423" i="3"/>
  <c r="H423" i="3"/>
  <c r="I424" i="3"/>
  <c r="M425" i="3"/>
  <c r="H425" i="3"/>
  <c r="M429" i="3"/>
  <c r="I430" i="3"/>
  <c r="H429" i="3"/>
  <c r="M431" i="3"/>
  <c r="H431" i="3"/>
  <c r="M433" i="3"/>
  <c r="I434" i="3"/>
  <c r="H433" i="3"/>
  <c r="M435" i="3"/>
  <c r="H435" i="3"/>
  <c r="M437" i="3"/>
  <c r="H437" i="3"/>
  <c r="AH437" i="3" s="1"/>
  <c r="M439" i="3"/>
  <c r="H439" i="3"/>
  <c r="I440" i="3"/>
  <c r="M441" i="3"/>
  <c r="I442" i="3"/>
  <c r="H441" i="3"/>
  <c r="AH441" i="3" s="1"/>
  <c r="M445" i="3"/>
  <c r="I446" i="3"/>
  <c r="H445" i="3"/>
  <c r="AH445" i="3" s="1"/>
  <c r="M447" i="3"/>
  <c r="I448" i="3"/>
  <c r="H447" i="3"/>
  <c r="M449" i="3"/>
  <c r="H449" i="3"/>
  <c r="H451" i="3"/>
  <c r="AI451" i="3" s="1"/>
  <c r="M451" i="3"/>
  <c r="M453" i="3"/>
  <c r="I454" i="3"/>
  <c r="H453" i="3"/>
  <c r="AI453" i="3" s="1"/>
  <c r="M455" i="3"/>
  <c r="H455" i="3"/>
  <c r="AI455" i="3" s="1"/>
  <c r="M457" i="3"/>
  <c r="I458" i="3"/>
  <c r="H457" i="3"/>
  <c r="M461" i="3"/>
  <c r="H461" i="3"/>
  <c r="M463" i="3"/>
  <c r="I464" i="3"/>
  <c r="H463" i="3"/>
  <c r="AI463" i="3" s="1"/>
  <c r="M465" i="3"/>
  <c r="I466" i="3"/>
  <c r="H465" i="3"/>
  <c r="AI465" i="3" s="1"/>
  <c r="M467" i="3"/>
  <c r="H467" i="3"/>
  <c r="AI467" i="3" s="1"/>
  <c r="M469" i="3"/>
  <c r="I470" i="3"/>
  <c r="H469" i="3"/>
  <c r="AI469" i="3" s="1"/>
  <c r="M471" i="3"/>
  <c r="H471" i="3"/>
  <c r="I472" i="3"/>
  <c r="M473" i="3"/>
  <c r="H473" i="3"/>
  <c r="AH473" i="3" s="1"/>
  <c r="M477" i="3"/>
  <c r="I478" i="3"/>
  <c r="H477" i="3"/>
  <c r="AH477" i="3" s="1"/>
  <c r="M479" i="3"/>
  <c r="H479" i="3"/>
  <c r="M481" i="3"/>
  <c r="I482" i="3"/>
  <c r="H481" i="3"/>
  <c r="AI481" i="3" s="1"/>
  <c r="H483" i="3"/>
  <c r="AH483" i="3" s="1"/>
  <c r="M483" i="3"/>
  <c r="M485" i="3"/>
  <c r="H485" i="3"/>
  <c r="AI485" i="3" s="1"/>
  <c r="M487" i="3"/>
  <c r="H487" i="3"/>
  <c r="AH487" i="3" s="1"/>
  <c r="I488" i="3"/>
  <c r="M489" i="3"/>
  <c r="I490" i="3"/>
  <c r="H489" i="3"/>
  <c r="AI489" i="3" s="1"/>
  <c r="M493" i="3"/>
  <c r="I494" i="3"/>
  <c r="H493" i="3"/>
  <c r="M495" i="3"/>
  <c r="I496" i="3"/>
  <c r="H495" i="3"/>
  <c r="AI495" i="3" s="1"/>
  <c r="M497" i="3"/>
  <c r="H497" i="3"/>
  <c r="M499" i="3"/>
  <c r="H499" i="3"/>
  <c r="AI499" i="3" s="1"/>
  <c r="M501" i="3"/>
  <c r="I502" i="3"/>
  <c r="H501" i="3"/>
  <c r="M503" i="3"/>
  <c r="H503" i="3"/>
  <c r="AI503" i="3" s="1"/>
  <c r="M505" i="3"/>
  <c r="I506" i="3"/>
  <c r="H505" i="3"/>
  <c r="M509" i="3"/>
  <c r="H509" i="3"/>
  <c r="AH509" i="3" s="1"/>
  <c r="M511" i="3"/>
  <c r="I512" i="3"/>
  <c r="H511" i="3"/>
  <c r="AH511" i="3" s="1"/>
  <c r="M513" i="3"/>
  <c r="I514" i="3"/>
  <c r="H513" i="3"/>
  <c r="AH513" i="3" s="1"/>
  <c r="H515" i="3"/>
  <c r="AI515" i="3" s="1"/>
  <c r="M515" i="3"/>
  <c r="M517" i="3"/>
  <c r="I518" i="3"/>
  <c r="H517" i="3"/>
  <c r="M519" i="3"/>
  <c r="H519" i="3"/>
  <c r="AH519" i="3" s="1"/>
  <c r="I520" i="3"/>
  <c r="M521" i="3"/>
  <c r="H521" i="3"/>
  <c r="AI521" i="3" s="1"/>
  <c r="M525" i="3"/>
  <c r="I526" i="3"/>
  <c r="H525" i="3"/>
  <c r="M527" i="3"/>
  <c r="H527" i="3"/>
  <c r="M529" i="3"/>
  <c r="I530" i="3"/>
  <c r="H529" i="3"/>
  <c r="M531" i="3"/>
  <c r="H531" i="3"/>
  <c r="M533" i="3"/>
  <c r="H533" i="3"/>
  <c r="M535" i="3"/>
  <c r="H535" i="3"/>
  <c r="AI535" i="3" s="1"/>
  <c r="I536" i="3"/>
  <c r="M537" i="3"/>
  <c r="I538" i="3"/>
  <c r="H537" i="3"/>
  <c r="M541" i="3"/>
  <c r="I542" i="3"/>
  <c r="H541" i="3"/>
  <c r="AI541" i="3" s="1"/>
  <c r="M543" i="3"/>
  <c r="I544" i="3"/>
  <c r="H543" i="3"/>
  <c r="AI543" i="3" s="1"/>
  <c r="M545" i="3"/>
  <c r="H545" i="3"/>
  <c r="AH545" i="3" s="1"/>
  <c r="H547" i="3"/>
  <c r="AH547" i="3" s="1"/>
  <c r="M547" i="3"/>
  <c r="M549" i="3"/>
  <c r="I550" i="3"/>
  <c r="H549" i="3"/>
  <c r="AI549" i="3" s="1"/>
  <c r="M551" i="3"/>
  <c r="H551" i="3"/>
  <c r="M553" i="3"/>
  <c r="I554" i="3"/>
  <c r="H553" i="3"/>
  <c r="AI553" i="3" s="1"/>
  <c r="M557" i="3"/>
  <c r="H557" i="3"/>
  <c r="AH557" i="3" s="1"/>
  <c r="M559" i="3"/>
  <c r="I560" i="3"/>
  <c r="H559" i="3"/>
  <c r="M561" i="3"/>
  <c r="I562" i="3"/>
  <c r="H561" i="3"/>
  <c r="M563" i="3"/>
  <c r="H563" i="3"/>
  <c r="AH563" i="3" s="1"/>
  <c r="M565" i="3"/>
  <c r="I566" i="3"/>
  <c r="H565" i="3"/>
  <c r="AH565" i="3" s="1"/>
  <c r="M567" i="3"/>
  <c r="H567" i="3"/>
  <c r="AH567" i="3" s="1"/>
  <c r="I568" i="3"/>
  <c r="M569" i="3"/>
  <c r="H569" i="3"/>
  <c r="AI569" i="3" s="1"/>
  <c r="M573" i="3"/>
  <c r="I574" i="3"/>
  <c r="H573" i="3"/>
  <c r="AI573" i="3" s="1"/>
  <c r="M575" i="3"/>
  <c r="H575" i="3"/>
  <c r="AI575" i="3" s="1"/>
  <c r="M577" i="3"/>
  <c r="I578" i="3"/>
  <c r="H577" i="3"/>
  <c r="H579" i="3"/>
  <c r="M579" i="3"/>
  <c r="M581" i="3"/>
  <c r="H581" i="3"/>
  <c r="M583" i="3"/>
  <c r="H583" i="3"/>
  <c r="AI583" i="3" s="1"/>
  <c r="I584" i="3"/>
  <c r="M585" i="3"/>
  <c r="I586" i="3"/>
  <c r="H585" i="3"/>
  <c r="AI585" i="3" s="1"/>
  <c r="M589" i="3"/>
  <c r="I590" i="3"/>
  <c r="H589" i="3"/>
  <c r="AI589" i="3" s="1"/>
  <c r="M591" i="3"/>
  <c r="I592" i="3"/>
  <c r="H591" i="3"/>
  <c r="AH591" i="3" s="1"/>
  <c r="M593" i="3"/>
  <c r="H593" i="3"/>
  <c r="AH593" i="3" s="1"/>
  <c r="M595" i="3"/>
  <c r="H595" i="3"/>
  <c r="M597" i="3"/>
  <c r="I598" i="3"/>
  <c r="H597" i="3"/>
  <c r="AH597" i="3" s="1"/>
  <c r="M599" i="3"/>
  <c r="H599" i="3"/>
  <c r="AH599" i="3" s="1"/>
  <c r="M601" i="3"/>
  <c r="I602" i="3"/>
  <c r="H601" i="3"/>
  <c r="AI601" i="3" s="1"/>
  <c r="M605" i="3"/>
  <c r="H605" i="3"/>
  <c r="M607" i="3"/>
  <c r="I608" i="3"/>
  <c r="H607" i="3"/>
  <c r="M609" i="3"/>
  <c r="I610" i="3"/>
  <c r="H609" i="3"/>
  <c r="H611" i="3"/>
  <c r="M611" i="3"/>
  <c r="M613" i="3"/>
  <c r="I614" i="3"/>
  <c r="H613" i="3"/>
  <c r="M615" i="3"/>
  <c r="H615" i="3"/>
  <c r="I616" i="3"/>
  <c r="M617" i="3"/>
  <c r="H617" i="3"/>
  <c r="M621" i="3"/>
  <c r="I622" i="3"/>
  <c r="H621" i="3"/>
  <c r="M623" i="3"/>
  <c r="H623" i="3"/>
  <c r="M625" i="3"/>
  <c r="I626" i="3"/>
  <c r="H625" i="3"/>
  <c r="AI625" i="3" s="1"/>
  <c r="M627" i="3"/>
  <c r="H627" i="3"/>
  <c r="M629" i="3"/>
  <c r="H629" i="3"/>
  <c r="M631" i="3"/>
  <c r="H631" i="3"/>
  <c r="I632" i="3"/>
  <c r="M633" i="3"/>
  <c r="I634" i="3"/>
  <c r="H633" i="3"/>
  <c r="AH633" i="3" s="1"/>
  <c r="M637" i="3"/>
  <c r="I638" i="3"/>
  <c r="H637" i="3"/>
  <c r="M639" i="3"/>
  <c r="I640" i="3"/>
  <c r="H639" i="3"/>
  <c r="M641" i="3"/>
  <c r="H641" i="3"/>
  <c r="AI641" i="3" s="1"/>
  <c r="H643" i="3"/>
  <c r="M643" i="3"/>
  <c r="M645" i="3"/>
  <c r="I646" i="3"/>
  <c r="H645" i="3"/>
  <c r="M647" i="3"/>
  <c r="H647" i="3"/>
  <c r="AI647" i="3" s="1"/>
  <c r="M649" i="3"/>
  <c r="I650" i="3"/>
  <c r="H649" i="3"/>
  <c r="M653" i="3"/>
  <c r="H653" i="3"/>
  <c r="M655" i="3"/>
  <c r="I656" i="3"/>
  <c r="H655" i="3"/>
  <c r="M657" i="3"/>
  <c r="I658" i="3"/>
  <c r="H657" i="3"/>
  <c r="M659" i="3"/>
  <c r="H659" i="3"/>
  <c r="AI659" i="3" s="1"/>
  <c r="M661" i="3"/>
  <c r="I662" i="3"/>
  <c r="H661" i="3"/>
  <c r="AI661" i="3" s="1"/>
  <c r="M663" i="3"/>
  <c r="H663" i="3"/>
  <c r="AI663" i="3" s="1"/>
  <c r="I664" i="3"/>
  <c r="M665" i="3"/>
  <c r="H665" i="3"/>
  <c r="M669" i="3"/>
  <c r="I670" i="3"/>
  <c r="H669" i="3"/>
  <c r="M671" i="3"/>
  <c r="H671" i="3"/>
  <c r="AI671" i="3" s="1"/>
  <c r="M673" i="3"/>
  <c r="I674" i="3"/>
  <c r="H673" i="3"/>
  <c r="H675" i="3"/>
  <c r="M675" i="3"/>
  <c r="M677" i="3"/>
  <c r="H677" i="3"/>
  <c r="M679" i="3"/>
  <c r="H679" i="3"/>
  <c r="AI679" i="3" s="1"/>
  <c r="I680" i="3"/>
  <c r="M681" i="3"/>
  <c r="I682" i="3"/>
  <c r="H681" i="3"/>
  <c r="M685" i="3"/>
  <c r="I686" i="3"/>
  <c r="H685" i="3"/>
  <c r="M687" i="3"/>
  <c r="I688" i="3"/>
  <c r="H687" i="3"/>
  <c r="M689" i="3"/>
  <c r="H689" i="3"/>
  <c r="M691" i="3"/>
  <c r="H691" i="3"/>
  <c r="M693" i="3"/>
  <c r="I694" i="3"/>
  <c r="H693" i="3"/>
  <c r="M695" i="3"/>
  <c r="H695" i="3"/>
  <c r="M697" i="3"/>
  <c r="I698" i="3"/>
  <c r="H697" i="3"/>
  <c r="AI697" i="3" s="1"/>
  <c r="M701" i="3"/>
  <c r="H701" i="3"/>
  <c r="AI701" i="3" s="1"/>
  <c r="M703" i="3"/>
  <c r="I704" i="3"/>
  <c r="H703" i="3"/>
  <c r="M705" i="3"/>
  <c r="I706" i="3"/>
  <c r="H705" i="3"/>
  <c r="H707" i="3"/>
  <c r="AI707" i="3" s="1"/>
  <c r="M707" i="3"/>
  <c r="M709" i="3"/>
  <c r="I710" i="3"/>
  <c r="H709" i="3"/>
  <c r="M711" i="3"/>
  <c r="H711" i="3"/>
  <c r="I712" i="3"/>
  <c r="M713" i="3"/>
  <c r="H713" i="3"/>
  <c r="M717" i="3"/>
  <c r="I718" i="3"/>
  <c r="H717" i="3"/>
  <c r="AH717" i="3" s="1"/>
  <c r="M719" i="3"/>
  <c r="H719" i="3"/>
  <c r="AH719" i="3" s="1"/>
  <c r="M721" i="3"/>
  <c r="I722" i="3"/>
  <c r="H721" i="3"/>
  <c r="AH721" i="3" s="1"/>
  <c r="M723" i="3"/>
  <c r="H723" i="3"/>
  <c r="AH723" i="3" s="1"/>
  <c r="M725" i="3"/>
  <c r="H725" i="3"/>
  <c r="M727" i="3"/>
  <c r="H727" i="3"/>
  <c r="I728" i="3"/>
  <c r="M729" i="3"/>
  <c r="I730" i="3"/>
  <c r="H729" i="3"/>
  <c r="AH729" i="3" s="1"/>
  <c r="M733" i="3"/>
  <c r="I734" i="3"/>
  <c r="H733" i="3"/>
  <c r="AH733" i="3" s="1"/>
  <c r="M735" i="3"/>
  <c r="I736" i="3"/>
  <c r="H735" i="3"/>
  <c r="M737" i="3"/>
  <c r="H737" i="3"/>
  <c r="AH737" i="3" s="1"/>
  <c r="H739" i="3"/>
  <c r="M739" i="3"/>
  <c r="M741" i="3"/>
  <c r="I742" i="3"/>
  <c r="H741" i="3"/>
  <c r="AH741" i="3" s="1"/>
  <c r="M743" i="3"/>
  <c r="H743" i="3"/>
  <c r="M745" i="3"/>
  <c r="I746" i="3"/>
  <c r="H745" i="3"/>
  <c r="M749" i="3"/>
  <c r="H749" i="3"/>
  <c r="M751" i="3"/>
  <c r="I752" i="3"/>
  <c r="H751" i="3"/>
  <c r="M753" i="3"/>
  <c r="I754" i="3"/>
  <c r="H753" i="3"/>
  <c r="AI753" i="3" s="1"/>
  <c r="M755" i="3"/>
  <c r="H755" i="3"/>
  <c r="M757" i="3"/>
  <c r="I758" i="3"/>
  <c r="H757" i="3"/>
  <c r="AH757" i="3" s="1"/>
  <c r="M759" i="3"/>
  <c r="H759" i="3"/>
  <c r="I760" i="3"/>
  <c r="M761" i="3"/>
  <c r="H761" i="3"/>
  <c r="AI761" i="3" s="1"/>
  <c r="M765" i="3"/>
  <c r="I766" i="3"/>
  <c r="H765" i="3"/>
  <c r="M767" i="3"/>
  <c r="H767" i="3"/>
  <c r="M769" i="3"/>
  <c r="I770" i="3"/>
  <c r="H769" i="3"/>
  <c r="H771" i="3"/>
  <c r="M771" i="3"/>
  <c r="M773" i="3"/>
  <c r="H773" i="3"/>
  <c r="M775" i="3"/>
  <c r="H775" i="3"/>
  <c r="I776" i="3"/>
  <c r="M777" i="3"/>
  <c r="I778" i="3"/>
  <c r="H777" i="3"/>
  <c r="AI777" i="3" s="1"/>
  <c r="M781" i="3"/>
  <c r="I782" i="3"/>
  <c r="H781" i="3"/>
  <c r="AI781" i="3" s="1"/>
  <c r="M783" i="3"/>
  <c r="I784" i="3"/>
  <c r="H783" i="3"/>
  <c r="M785" i="3"/>
  <c r="H785" i="3"/>
  <c r="M787" i="3"/>
  <c r="H787" i="3"/>
  <c r="AI787" i="3" s="1"/>
  <c r="M789" i="3"/>
  <c r="I790" i="3"/>
  <c r="H789" i="3"/>
  <c r="M791" i="3"/>
  <c r="H791" i="3"/>
  <c r="M793" i="3"/>
  <c r="I794" i="3"/>
  <c r="H793" i="3"/>
  <c r="M797" i="3"/>
  <c r="H797" i="3"/>
  <c r="M799" i="3"/>
  <c r="I800" i="3"/>
  <c r="H799" i="3"/>
  <c r="AH799" i="3" s="1"/>
  <c r="M801" i="3"/>
  <c r="I802" i="3"/>
  <c r="H801" i="3"/>
  <c r="AH801" i="3" s="1"/>
  <c r="H803" i="3"/>
  <c r="M803" i="3"/>
  <c r="M805" i="3"/>
  <c r="I806" i="3"/>
  <c r="H805" i="3"/>
  <c r="AH805" i="3" s="1"/>
  <c r="M807" i="3"/>
  <c r="H807" i="3"/>
  <c r="AH807" i="3" s="1"/>
  <c r="I808" i="3"/>
  <c r="M809" i="3"/>
  <c r="H809" i="3"/>
  <c r="M813" i="3"/>
  <c r="I814" i="3"/>
  <c r="H813" i="3"/>
  <c r="M815" i="3"/>
  <c r="H815" i="3"/>
  <c r="AI815" i="3" s="1"/>
  <c r="M817" i="3"/>
  <c r="I818" i="3"/>
  <c r="H817" i="3"/>
  <c r="M819" i="3"/>
  <c r="H819" i="3"/>
  <c r="M821" i="3"/>
  <c r="H821" i="3"/>
  <c r="AH821" i="3" s="1"/>
  <c r="M823" i="3"/>
  <c r="H823" i="3"/>
  <c r="AH823" i="3" s="1"/>
  <c r="I824" i="3"/>
  <c r="M825" i="3"/>
  <c r="I826" i="3"/>
  <c r="H825" i="3"/>
  <c r="M829" i="3"/>
  <c r="I830" i="3"/>
  <c r="H829" i="3"/>
  <c r="M831" i="3"/>
  <c r="I832" i="3"/>
  <c r="H831" i="3"/>
  <c r="AH831" i="3" s="1"/>
  <c r="M833" i="3"/>
  <c r="H833" i="3"/>
  <c r="AH833" i="3" s="1"/>
  <c r="H835" i="3"/>
  <c r="M835" i="3"/>
  <c r="M837" i="3"/>
  <c r="I838" i="3"/>
  <c r="H837" i="3"/>
  <c r="M839" i="3"/>
  <c r="H839" i="3"/>
  <c r="M841" i="3"/>
  <c r="I842" i="3"/>
  <c r="H841" i="3"/>
  <c r="AI841" i="3" s="1"/>
  <c r="M845" i="3"/>
  <c r="H845" i="3"/>
  <c r="M847" i="3"/>
  <c r="I848" i="3"/>
  <c r="H847" i="3"/>
  <c r="M849" i="3"/>
  <c r="I850" i="3"/>
  <c r="H849" i="3"/>
  <c r="M851" i="3"/>
  <c r="H851" i="3"/>
  <c r="M853" i="3"/>
  <c r="I854" i="3"/>
  <c r="H853" i="3"/>
  <c r="M855" i="3"/>
  <c r="H855" i="3"/>
  <c r="AH855" i="3" s="1"/>
  <c r="I856" i="3"/>
  <c r="M857" i="3"/>
  <c r="H857" i="3"/>
  <c r="M861" i="3"/>
  <c r="I862" i="3"/>
  <c r="H861" i="3"/>
  <c r="M863" i="3"/>
  <c r="H863" i="3"/>
  <c r="M865" i="3"/>
  <c r="I866" i="3"/>
  <c r="H865" i="3"/>
  <c r="H867" i="3"/>
  <c r="AI867" i="3" s="1"/>
  <c r="M867" i="3"/>
  <c r="M869" i="3"/>
  <c r="H869" i="3"/>
  <c r="AI869" i="3" s="1"/>
  <c r="M871" i="3"/>
  <c r="H871" i="3"/>
  <c r="AI871" i="3" s="1"/>
  <c r="I872" i="3"/>
  <c r="M873" i="3"/>
  <c r="I874" i="3"/>
  <c r="H873" i="3"/>
  <c r="AI873" i="3" s="1"/>
  <c r="M877" i="3"/>
  <c r="I878" i="3"/>
  <c r="H877" i="3"/>
  <c r="M879" i="3"/>
  <c r="I880" i="3"/>
  <c r="H879" i="3"/>
  <c r="M881" i="3"/>
  <c r="H881" i="3"/>
  <c r="M883" i="3"/>
  <c r="H883" i="3"/>
  <c r="M885" i="3"/>
  <c r="I886" i="3"/>
  <c r="H885" i="3"/>
  <c r="M887" i="3"/>
  <c r="H887" i="3"/>
  <c r="M889" i="3"/>
  <c r="I890" i="3"/>
  <c r="H889" i="3"/>
  <c r="M893" i="3"/>
  <c r="H893" i="3"/>
  <c r="M895" i="3"/>
  <c r="I896" i="3"/>
  <c r="H895" i="3"/>
  <c r="M897" i="3"/>
  <c r="I898" i="3"/>
  <c r="H897" i="3"/>
  <c r="H899" i="3"/>
  <c r="M899" i="3"/>
  <c r="M901" i="3"/>
  <c r="I902" i="3"/>
  <c r="H901" i="3"/>
  <c r="AI901" i="3" s="1"/>
  <c r="M903" i="3"/>
  <c r="H903" i="3"/>
  <c r="AI903" i="3" s="1"/>
  <c r="I904" i="3"/>
  <c r="M905" i="3"/>
  <c r="H905" i="3"/>
  <c r="AI905" i="3" s="1"/>
  <c r="I908" i="3"/>
  <c r="H907" i="3"/>
  <c r="M909" i="3"/>
  <c r="I910" i="3"/>
  <c r="H909" i="3"/>
  <c r="M911" i="3"/>
  <c r="H911" i="3"/>
  <c r="AH911" i="3" s="1"/>
  <c r="M913" i="3"/>
  <c r="I914" i="3"/>
  <c r="H913" i="3"/>
  <c r="AH913" i="3" s="1"/>
  <c r="I916" i="3"/>
  <c r="M915" i="3"/>
  <c r="H915" i="3"/>
  <c r="M917" i="3"/>
  <c r="H917" i="3"/>
  <c r="AI917" i="3" s="1"/>
  <c r="M919" i="3"/>
  <c r="I920" i="3"/>
  <c r="H919" i="3"/>
  <c r="AH919" i="3" s="1"/>
  <c r="M921" i="3"/>
  <c r="I922" i="3"/>
  <c r="H921" i="3"/>
  <c r="H923" i="3"/>
  <c r="M925" i="3"/>
  <c r="I926" i="3"/>
  <c r="H925" i="3"/>
  <c r="M927" i="3"/>
  <c r="I928" i="3"/>
  <c r="H927" i="3"/>
  <c r="AH927" i="3" s="1"/>
  <c r="M929" i="3"/>
  <c r="H929" i="3"/>
  <c r="AH929" i="3" s="1"/>
  <c r="I932" i="3"/>
  <c r="H931" i="3"/>
  <c r="M931" i="3"/>
  <c r="M933" i="3"/>
  <c r="I934" i="3"/>
  <c r="H933" i="3"/>
  <c r="AI933" i="3" s="1"/>
  <c r="M935" i="3"/>
  <c r="H935" i="3"/>
  <c r="AH935" i="3" s="1"/>
  <c r="M937" i="3"/>
  <c r="I938" i="3"/>
  <c r="H937" i="3"/>
  <c r="I940" i="3"/>
  <c r="H939" i="3"/>
  <c r="M941" i="3"/>
  <c r="H941" i="3"/>
  <c r="M943" i="3"/>
  <c r="I944" i="3"/>
  <c r="H943" i="3"/>
  <c r="M945" i="3"/>
  <c r="I946" i="3"/>
  <c r="H945" i="3"/>
  <c r="AH945" i="3" s="1"/>
  <c r="M947" i="3"/>
  <c r="H947" i="3"/>
  <c r="M949" i="3"/>
  <c r="I950" i="3"/>
  <c r="H949" i="3"/>
  <c r="AI949" i="3" s="1"/>
  <c r="M951" i="3"/>
  <c r="I952" i="3"/>
  <c r="H951" i="3"/>
  <c r="M953" i="3"/>
  <c r="H953" i="3"/>
  <c r="AI953" i="3" s="1"/>
  <c r="I956" i="3"/>
  <c r="H955" i="3"/>
  <c r="AI955" i="3" s="1"/>
  <c r="M957" i="3"/>
  <c r="I958" i="3"/>
  <c r="H957" i="3"/>
  <c r="M959" i="3"/>
  <c r="H959" i="3"/>
  <c r="M961" i="3"/>
  <c r="I962" i="3"/>
  <c r="H961" i="3"/>
  <c r="I964" i="3"/>
  <c r="H963" i="3"/>
  <c r="M963" i="3"/>
  <c r="M965" i="3"/>
  <c r="H965" i="3"/>
  <c r="M967" i="3"/>
  <c r="I968" i="3"/>
  <c r="H967" i="3"/>
  <c r="M969" i="3"/>
  <c r="I970" i="3"/>
  <c r="H969" i="3"/>
  <c r="H971" i="3"/>
  <c r="M973" i="3"/>
  <c r="I974" i="3"/>
  <c r="H973" i="3"/>
  <c r="M975" i="3"/>
  <c r="I976" i="3"/>
  <c r="H975" i="3"/>
  <c r="M977" i="3"/>
  <c r="H977" i="3"/>
  <c r="I980" i="3"/>
  <c r="M979" i="3"/>
  <c r="H979" i="3"/>
  <c r="M981" i="3"/>
  <c r="I982" i="3"/>
  <c r="H981" i="3"/>
  <c r="M983" i="3"/>
  <c r="H983" i="3"/>
  <c r="M985" i="3"/>
  <c r="I986" i="3"/>
  <c r="H985" i="3"/>
  <c r="I988" i="3"/>
  <c r="H987" i="3"/>
  <c r="M989" i="3"/>
  <c r="H989" i="3"/>
  <c r="M991" i="3"/>
  <c r="I992" i="3"/>
  <c r="H991" i="3"/>
  <c r="M993" i="3"/>
  <c r="I994" i="3"/>
  <c r="H993" i="3"/>
  <c r="H995" i="3"/>
  <c r="M995" i="3"/>
  <c r="M997" i="3"/>
  <c r="I998" i="3"/>
  <c r="H997" i="3"/>
  <c r="M999" i="3"/>
  <c r="I1000" i="3"/>
  <c r="H999" i="3"/>
  <c r="M1001" i="3"/>
  <c r="H1001" i="3"/>
  <c r="AI1001" i="3" s="1"/>
  <c r="I1004" i="3"/>
  <c r="H1003" i="3"/>
  <c r="AI1003" i="3" s="1"/>
  <c r="M1005" i="3"/>
  <c r="I1006" i="3"/>
  <c r="H1005" i="3"/>
  <c r="AI1005" i="3" s="1"/>
  <c r="M1007" i="3"/>
  <c r="H1007" i="3"/>
  <c r="M1009" i="3"/>
  <c r="I1010" i="3"/>
  <c r="H1009" i="3"/>
  <c r="AI1009" i="3" s="1"/>
  <c r="I1012" i="3"/>
  <c r="M1011" i="3"/>
  <c r="H1011" i="3"/>
  <c r="AI1011" i="3" s="1"/>
  <c r="M1013" i="3"/>
  <c r="H1013" i="3"/>
  <c r="AI1013" i="3" s="1"/>
  <c r="M1015" i="3"/>
  <c r="I1016" i="3"/>
  <c r="H1015" i="3"/>
  <c r="M1017" i="3"/>
  <c r="I1018" i="3"/>
  <c r="H1017" i="3"/>
  <c r="H1019" i="3"/>
  <c r="M1021" i="3"/>
  <c r="I1022" i="3"/>
  <c r="H1021" i="3"/>
  <c r="M1023" i="3"/>
  <c r="I1024" i="3"/>
  <c r="H1023" i="3"/>
  <c r="M1025" i="3"/>
  <c r="H1025" i="3"/>
  <c r="I1028" i="3"/>
  <c r="H1027" i="3"/>
  <c r="M1027" i="3"/>
  <c r="M1029" i="3"/>
  <c r="I1030" i="3"/>
  <c r="H1029" i="3"/>
  <c r="M1031" i="3"/>
  <c r="H1031" i="3"/>
  <c r="M1033" i="3"/>
  <c r="I1034" i="3"/>
  <c r="H1033" i="3"/>
  <c r="M1037" i="3"/>
  <c r="H1037" i="3"/>
  <c r="M1039" i="3"/>
  <c r="I1040" i="3"/>
  <c r="H1039" i="3"/>
  <c r="AK1039" i="3" s="1"/>
  <c r="M1041" i="3"/>
  <c r="H1041" i="3"/>
  <c r="M1043" i="3"/>
  <c r="H1043" i="3"/>
  <c r="M1045" i="3"/>
  <c r="I1046" i="3"/>
  <c r="H1045" i="3"/>
  <c r="M1047" i="3"/>
  <c r="I1048" i="3"/>
  <c r="H1047" i="3"/>
  <c r="M1049" i="3"/>
  <c r="H1049" i="3"/>
  <c r="M1053" i="3"/>
  <c r="I1054" i="3"/>
  <c r="H1053" i="3"/>
  <c r="M1055" i="3"/>
  <c r="H1055" i="3"/>
  <c r="M1057" i="3"/>
  <c r="H1057" i="3"/>
  <c r="I1060" i="3"/>
  <c r="H1059" i="3"/>
  <c r="M1059" i="3"/>
  <c r="M1061" i="3"/>
  <c r="H1061" i="3"/>
  <c r="M1063" i="3"/>
  <c r="I1064" i="3"/>
  <c r="H1063" i="3"/>
  <c r="AK1063" i="3" s="1"/>
  <c r="M1065" i="3"/>
  <c r="I1066" i="3"/>
  <c r="H1065" i="3"/>
  <c r="M1069" i="3"/>
  <c r="I1070" i="3"/>
  <c r="H1069" i="3"/>
  <c r="M1071" i="3"/>
  <c r="I1072" i="3"/>
  <c r="H1071" i="3"/>
  <c r="AK1071" i="3" s="1"/>
  <c r="M1073" i="3"/>
  <c r="H1073" i="3"/>
  <c r="M1075" i="3"/>
  <c r="H1075" i="3"/>
  <c r="I1076" i="3"/>
  <c r="M1077" i="3"/>
  <c r="I1078" i="3"/>
  <c r="H1077" i="3"/>
  <c r="M1079" i="3"/>
  <c r="H1079" i="3"/>
  <c r="M1081" i="3"/>
  <c r="I1082" i="3"/>
  <c r="H1081" i="3"/>
  <c r="AJ1081" i="3" s="1"/>
  <c r="M1085" i="3"/>
  <c r="H1085" i="3"/>
  <c r="M1087" i="3"/>
  <c r="I1088" i="3"/>
  <c r="H1087" i="3"/>
  <c r="M1089" i="3"/>
  <c r="H1089" i="3"/>
  <c r="H1091" i="3"/>
  <c r="M1091" i="3"/>
  <c r="M1093" i="3"/>
  <c r="I1094" i="3"/>
  <c r="H1093" i="3"/>
  <c r="M1095" i="3"/>
  <c r="I1096" i="3"/>
  <c r="H1095" i="3"/>
  <c r="M1097" i="3"/>
  <c r="H1097" i="3"/>
  <c r="M1101" i="3"/>
  <c r="I1102" i="3"/>
  <c r="H1101" i="3"/>
  <c r="M1103" i="3"/>
  <c r="H1103" i="3"/>
  <c r="AK1103" i="3" s="1"/>
  <c r="M1105" i="3"/>
  <c r="H1105" i="3"/>
  <c r="M1107" i="3"/>
  <c r="H1107" i="3"/>
  <c r="AK1107" i="3" s="1"/>
  <c r="I1108" i="3"/>
  <c r="M1109" i="3"/>
  <c r="H1109" i="3"/>
  <c r="M1111" i="3"/>
  <c r="I1112" i="3"/>
  <c r="H1111" i="3"/>
  <c r="M1113" i="3"/>
  <c r="I1114" i="3"/>
  <c r="H1113" i="3"/>
  <c r="M1117" i="3"/>
  <c r="I1118" i="3"/>
  <c r="H1117" i="3"/>
  <c r="M1119" i="3"/>
  <c r="I1120" i="3"/>
  <c r="H1119" i="3"/>
  <c r="M1121" i="3"/>
  <c r="H1121" i="3"/>
  <c r="I1124" i="3"/>
  <c r="H1123" i="3"/>
  <c r="AK1123" i="3" s="1"/>
  <c r="M1123" i="3"/>
  <c r="M1125" i="3"/>
  <c r="I1126" i="3"/>
  <c r="H1125" i="3"/>
  <c r="M1127" i="3"/>
  <c r="H1127" i="3"/>
  <c r="M1129" i="3"/>
  <c r="I1130" i="3"/>
  <c r="H1129" i="3"/>
  <c r="AK1129" i="3" s="1"/>
  <c r="M1133" i="3"/>
  <c r="H1133" i="3"/>
  <c r="AK1133" i="3" s="1"/>
  <c r="M1135" i="3"/>
  <c r="I1136" i="3"/>
  <c r="H1135" i="3"/>
  <c r="M1137" i="3"/>
  <c r="H1137" i="3"/>
  <c r="M1139" i="3"/>
  <c r="H1139" i="3"/>
  <c r="M1141" i="3"/>
  <c r="I1142" i="3"/>
  <c r="H1141" i="3"/>
  <c r="M1143" i="3"/>
  <c r="I1144" i="3"/>
  <c r="H1143" i="3"/>
  <c r="M1145" i="3"/>
  <c r="H1145" i="3"/>
  <c r="M1149" i="3"/>
  <c r="I1150" i="3"/>
  <c r="H1149" i="3"/>
  <c r="AJ1149" i="3" s="1"/>
  <c r="M1151" i="3"/>
  <c r="H1151" i="3"/>
  <c r="M1153" i="3"/>
  <c r="H1153" i="3"/>
  <c r="I1156" i="3"/>
  <c r="H1155" i="3"/>
  <c r="M1155" i="3"/>
  <c r="M1157" i="3"/>
  <c r="H1157" i="3"/>
  <c r="M1159" i="3"/>
  <c r="I1160" i="3"/>
  <c r="H1159" i="3"/>
  <c r="M1161" i="3"/>
  <c r="I1162" i="3"/>
  <c r="H1161" i="3"/>
  <c r="M1165" i="3"/>
  <c r="I1166" i="3"/>
  <c r="H1165" i="3"/>
  <c r="M1167" i="3"/>
  <c r="I1168" i="3"/>
  <c r="H1167" i="3"/>
  <c r="M1169" i="3"/>
  <c r="H1169" i="3"/>
  <c r="M1171" i="3"/>
  <c r="H1171" i="3"/>
  <c r="I1172" i="3"/>
  <c r="M1173" i="3"/>
  <c r="I1174" i="3"/>
  <c r="H1173" i="3"/>
  <c r="AK1173" i="3" s="1"/>
  <c r="M1175" i="3"/>
  <c r="H1175" i="3"/>
  <c r="M1177" i="3"/>
  <c r="I1178" i="3"/>
  <c r="H1177" i="3"/>
  <c r="AK1177" i="3" s="1"/>
  <c r="M1181" i="3"/>
  <c r="H1181" i="3"/>
  <c r="M1183" i="3"/>
  <c r="I1184" i="3"/>
  <c r="H1183" i="3"/>
  <c r="M1185" i="3"/>
  <c r="H1185" i="3"/>
  <c r="H1187" i="3"/>
  <c r="M1187" i="3"/>
  <c r="M1189" i="3"/>
  <c r="I1190" i="3"/>
  <c r="H1189" i="3"/>
  <c r="AK1189" i="3" s="1"/>
  <c r="M1191" i="3"/>
  <c r="I1192" i="3"/>
  <c r="H1191" i="3"/>
  <c r="M1193" i="3"/>
  <c r="H1193" i="3"/>
  <c r="M1197" i="3"/>
  <c r="I1198" i="3"/>
  <c r="H1197" i="3"/>
  <c r="M1199" i="3"/>
  <c r="H1199" i="3"/>
  <c r="AK1199" i="3" s="1"/>
  <c r="M1201" i="3"/>
  <c r="H1201" i="3"/>
  <c r="M1203" i="3"/>
  <c r="H1203" i="3"/>
  <c r="I1204" i="3"/>
  <c r="M1205" i="3"/>
  <c r="H1205" i="3"/>
  <c r="M1207" i="3"/>
  <c r="I1208" i="3"/>
  <c r="H1207" i="3"/>
  <c r="M1209" i="3"/>
  <c r="I1210" i="3"/>
  <c r="H1209" i="3"/>
  <c r="M1213" i="3"/>
  <c r="I1214" i="3"/>
  <c r="H1213" i="3"/>
  <c r="M1215" i="3"/>
  <c r="I1216" i="3"/>
  <c r="H1215" i="3"/>
  <c r="M1217" i="3"/>
  <c r="H1217" i="3"/>
  <c r="AK1217" i="3" s="1"/>
  <c r="I1220" i="3"/>
  <c r="H1219" i="3"/>
  <c r="M1219" i="3"/>
  <c r="M1221" i="3"/>
  <c r="I1222" i="3"/>
  <c r="H1221" i="3"/>
  <c r="M1223" i="3"/>
  <c r="H1223" i="3"/>
  <c r="M1225" i="3"/>
  <c r="I1226" i="3"/>
  <c r="H1225" i="3"/>
  <c r="M1229" i="3"/>
  <c r="H1229" i="3"/>
  <c r="M1231" i="3"/>
  <c r="I1232" i="3"/>
  <c r="H1231" i="3"/>
  <c r="M1233" i="3"/>
  <c r="H1233" i="3"/>
  <c r="M1235" i="3"/>
  <c r="H1235" i="3"/>
  <c r="M1237" i="3"/>
  <c r="I1238" i="3"/>
  <c r="H1237" i="3"/>
  <c r="AK1237" i="3" s="1"/>
  <c r="M1239" i="3"/>
  <c r="I1240" i="3"/>
  <c r="H1239" i="3"/>
  <c r="M1241" i="3"/>
  <c r="H1241" i="3"/>
  <c r="M1245" i="3"/>
  <c r="I1246" i="3"/>
  <c r="H1245" i="3"/>
  <c r="M1247" i="3"/>
  <c r="H1247" i="3"/>
  <c r="AJ1247" i="3" s="1"/>
  <c r="M1249" i="3"/>
  <c r="H1249" i="3"/>
  <c r="I1252" i="3"/>
  <c r="H1251" i="3"/>
  <c r="M1251" i="3"/>
  <c r="M1253" i="3"/>
  <c r="H1253" i="3"/>
  <c r="AK1253" i="3" s="1"/>
  <c r="M1255" i="3"/>
  <c r="I1256" i="3"/>
  <c r="H1255" i="3"/>
  <c r="AK1255" i="3" s="1"/>
  <c r="M1257" i="3"/>
  <c r="I1258" i="3"/>
  <c r="H1257" i="3"/>
  <c r="M1261" i="3"/>
  <c r="I1262" i="3"/>
  <c r="H1261" i="3"/>
  <c r="M1263" i="3"/>
  <c r="I1264" i="3"/>
  <c r="H1263" i="3"/>
  <c r="M1265" i="3"/>
  <c r="H1265" i="3"/>
  <c r="M1267" i="3"/>
  <c r="H1267" i="3"/>
  <c r="I1268" i="3"/>
  <c r="M1269" i="3"/>
  <c r="I1270" i="3"/>
  <c r="H1269" i="3"/>
  <c r="M1271" i="3"/>
  <c r="H1271" i="3"/>
  <c r="M1273" i="3"/>
  <c r="I1274" i="3"/>
  <c r="H1273" i="3"/>
  <c r="M1277" i="3"/>
  <c r="H1277" i="3"/>
  <c r="M1279" i="3"/>
  <c r="I1280" i="3"/>
  <c r="H1279" i="3"/>
  <c r="M1281" i="3"/>
  <c r="H1281" i="3"/>
  <c r="H1283" i="3"/>
  <c r="M1283" i="3"/>
  <c r="M1285" i="3"/>
  <c r="I1286" i="3"/>
  <c r="H1285" i="3"/>
  <c r="M1287" i="3"/>
  <c r="I1288" i="3"/>
  <c r="H1287" i="3"/>
  <c r="M1289" i="3"/>
  <c r="H1289" i="3"/>
  <c r="M1293" i="3"/>
  <c r="I1294" i="3"/>
  <c r="H1293" i="3"/>
  <c r="M1295" i="3"/>
  <c r="H1295" i="3"/>
  <c r="M1297" i="3"/>
  <c r="H1297" i="3"/>
  <c r="M1299" i="3"/>
  <c r="H1299" i="3"/>
  <c r="I1300" i="3"/>
  <c r="M1301" i="3"/>
  <c r="H1301" i="3"/>
  <c r="M1303" i="3"/>
  <c r="I1304" i="3"/>
  <c r="H1303" i="3"/>
  <c r="AK1303" i="3" s="1"/>
  <c r="M1305" i="3"/>
  <c r="M1331" i="3"/>
  <c r="M1363" i="3"/>
  <c r="K1665" i="3"/>
  <c r="K1713" i="3"/>
  <c r="K1745" i="3"/>
  <c r="H562" i="3"/>
  <c r="H570" i="3"/>
  <c r="H578" i="3"/>
  <c r="H586" i="3"/>
  <c r="AI586" i="3" s="1"/>
  <c r="H594" i="3"/>
  <c r="H602" i="3"/>
  <c r="H610" i="3"/>
  <c r="AH610" i="3" s="1"/>
  <c r="H618" i="3"/>
  <c r="AI618" i="3" s="1"/>
  <c r="H626" i="3"/>
  <c r="H634" i="3"/>
  <c r="AH634" i="3" s="1"/>
  <c r="H642" i="3"/>
  <c r="H650" i="3"/>
  <c r="H658" i="3"/>
  <c r="AI658" i="3" s="1"/>
  <c r="H666" i="3"/>
  <c r="H674" i="3"/>
  <c r="H682" i="3"/>
  <c r="AI682" i="3" s="1"/>
  <c r="H690" i="3"/>
  <c r="H698" i="3"/>
  <c r="AI698" i="3" s="1"/>
  <c r="H706" i="3"/>
  <c r="AI706" i="3" s="1"/>
  <c r="H714" i="3"/>
  <c r="AI714" i="3" s="1"/>
  <c r="H722" i="3"/>
  <c r="AH722" i="3" s="1"/>
  <c r="H730" i="3"/>
  <c r="H738" i="3"/>
  <c r="H746" i="3"/>
  <c r="AH746" i="3" s="1"/>
  <c r="H754" i="3"/>
  <c r="AI754" i="3" s="1"/>
  <c r="H762" i="3"/>
  <c r="H770" i="3"/>
  <c r="AI770" i="3" s="1"/>
  <c r="H778" i="3"/>
  <c r="AI778" i="3" s="1"/>
  <c r="H786" i="3"/>
  <c r="AI786" i="3" s="1"/>
  <c r="H794" i="3"/>
  <c r="AI794" i="3" s="1"/>
  <c r="H802" i="3"/>
  <c r="H810" i="3"/>
  <c r="AH810" i="3" s="1"/>
  <c r="H818" i="3"/>
  <c r="AI818" i="3" s="1"/>
  <c r="H826" i="3"/>
  <c r="AI826" i="3" s="1"/>
  <c r="H834" i="3"/>
  <c r="AH834" i="3" s="1"/>
  <c r="H842" i="3"/>
  <c r="AI842" i="3" s="1"/>
  <c r="H850" i="3"/>
  <c r="AI850" i="3" s="1"/>
  <c r="H858" i="3"/>
  <c r="AH858" i="3" s="1"/>
  <c r="H866" i="3"/>
  <c r="AI866" i="3" s="1"/>
  <c r="H874" i="3"/>
  <c r="AI874" i="3" s="1"/>
  <c r="H882" i="3"/>
  <c r="H890" i="3"/>
  <c r="H898" i="3"/>
  <c r="H906" i="3"/>
  <c r="H914" i="3"/>
  <c r="AH914" i="3" s="1"/>
  <c r="H922" i="3"/>
  <c r="AI922" i="3" s="1"/>
  <c r="H930" i="3"/>
  <c r="H938" i="3"/>
  <c r="H946" i="3"/>
  <c r="H954" i="3"/>
  <c r="AI954" i="3" s="1"/>
  <c r="H962" i="3"/>
  <c r="H970" i="3"/>
  <c r="H978" i="3"/>
  <c r="H986" i="3"/>
  <c r="H994" i="3"/>
  <c r="H1002" i="3"/>
  <c r="AI1002" i="3" s="1"/>
  <c r="H1010" i="3"/>
  <c r="AI1010" i="3" s="1"/>
  <c r="H1018" i="3"/>
  <c r="AI1018" i="3" s="1"/>
  <c r="H1026" i="3"/>
  <c r="AI1026" i="3" s="1"/>
  <c r="H1034" i="3"/>
  <c r="AH1034" i="3" s="1"/>
  <c r="H1042" i="3"/>
  <c r="H1050" i="3"/>
  <c r="H1058" i="3"/>
  <c r="H1066" i="3"/>
  <c r="H1074" i="3"/>
  <c r="H1082" i="3"/>
  <c r="H1090" i="3"/>
  <c r="H1098" i="3"/>
  <c r="H1106" i="3"/>
  <c r="H1114" i="3"/>
  <c r="H1122" i="3"/>
  <c r="H1130" i="3"/>
  <c r="H1138" i="3"/>
  <c r="H1146" i="3"/>
  <c r="H1154" i="3"/>
  <c r="H1162" i="3"/>
  <c r="H1170" i="3"/>
  <c r="H1178" i="3"/>
  <c r="H1186" i="3"/>
  <c r="H1194" i="3"/>
  <c r="H1202" i="3"/>
  <c r="H1210" i="3"/>
  <c r="H1218" i="3"/>
  <c r="H1226" i="3"/>
  <c r="H1234" i="3"/>
  <c r="H1242" i="3"/>
  <c r="H1250" i="3"/>
  <c r="H1258" i="3"/>
  <c r="H1266" i="3"/>
  <c r="H1274" i="3"/>
  <c r="H1282" i="3"/>
  <c r="H1290" i="3"/>
  <c r="H1298" i="3"/>
  <c r="H1394" i="3"/>
  <c r="AK1394" i="3" s="1"/>
  <c r="H1402" i="3"/>
  <c r="H1410" i="3"/>
  <c r="H1418" i="3"/>
  <c r="H1426" i="3"/>
  <c r="H1434" i="3"/>
  <c r="AK1434" i="3" s="1"/>
  <c r="H1442" i="3"/>
  <c r="H1450" i="3"/>
  <c r="H1458" i="3"/>
  <c r="H1466" i="3"/>
  <c r="H1474" i="3"/>
  <c r="H1482" i="3"/>
  <c r="AJ1482" i="3" s="1"/>
  <c r="H1490" i="3"/>
  <c r="H1498" i="3"/>
  <c r="H1506" i="3"/>
  <c r="H1514" i="3"/>
  <c r="H1522" i="3"/>
  <c r="AK1522" i="3" s="1"/>
  <c r="H1530" i="3"/>
  <c r="H1538" i="3"/>
  <c r="H1546" i="3"/>
  <c r="H1554" i="3"/>
  <c r="H1562" i="3"/>
  <c r="H1570" i="3"/>
  <c r="H1578" i="3"/>
  <c r="H1586" i="3"/>
  <c r="AK1586" i="3" s="1"/>
  <c r="H1594" i="3"/>
  <c r="AK1594" i="3" s="1"/>
  <c r="H1602" i="3"/>
  <c r="H1610" i="3"/>
  <c r="H1618" i="3"/>
  <c r="H1626" i="3"/>
  <c r="H1634" i="3"/>
  <c r="AK1634" i="3" s="1"/>
  <c r="H1642" i="3"/>
  <c r="H1650" i="3"/>
  <c r="H1658" i="3"/>
  <c r="H1666" i="3"/>
  <c r="H1674" i="3"/>
  <c r="AK1674" i="3" s="1"/>
  <c r="H1682" i="3"/>
  <c r="H1690" i="3"/>
  <c r="H1698" i="3"/>
  <c r="AK1698" i="3" s="1"/>
  <c r="H1706" i="3"/>
  <c r="H1714" i="3"/>
  <c r="H1722" i="3"/>
  <c r="AK1722" i="3" s="1"/>
  <c r="H1730" i="3"/>
  <c r="AK1730" i="3" s="1"/>
  <c r="H1738" i="3"/>
  <c r="H1746" i="3"/>
  <c r="H1754" i="3"/>
  <c r="H1762" i="3"/>
  <c r="I452" i="3"/>
  <c r="I484" i="3"/>
  <c r="I548" i="3"/>
  <c r="I580" i="3"/>
  <c r="I644" i="3"/>
  <c r="I676" i="3"/>
  <c r="I740" i="3"/>
  <c r="I772" i="3"/>
  <c r="I836" i="3"/>
  <c r="I868" i="3"/>
  <c r="I1090" i="3"/>
  <c r="I1132" i="3"/>
  <c r="I1154" i="3"/>
  <c r="I1196" i="3"/>
  <c r="I1282" i="3"/>
  <c r="I1660" i="3"/>
  <c r="K20" i="3"/>
  <c r="K41" i="3"/>
  <c r="K63" i="3"/>
  <c r="K84" i="3"/>
  <c r="K105" i="3"/>
  <c r="K127" i="3"/>
  <c r="K148" i="3"/>
  <c r="K169" i="3"/>
  <c r="K191" i="3"/>
  <c r="K212" i="3"/>
  <c r="K233" i="3"/>
  <c r="K276" i="3"/>
  <c r="K324" i="3"/>
  <c r="K356" i="3"/>
  <c r="K388" i="3"/>
  <c r="K420" i="3"/>
  <c r="K452" i="3"/>
  <c r="K484" i="3"/>
  <c r="K516" i="3"/>
  <c r="K548" i="3"/>
  <c r="K580" i="3"/>
  <c r="K612" i="3"/>
  <c r="K644" i="3"/>
  <c r="K676" i="3"/>
  <c r="K708" i="3"/>
  <c r="K740" i="3"/>
  <c r="K772" i="3"/>
  <c r="K804" i="3"/>
  <c r="K836" i="3"/>
  <c r="K868" i="3"/>
  <c r="K900" i="3"/>
  <c r="K932" i="3"/>
  <c r="K964" i="3"/>
  <c r="K996" i="3"/>
  <c r="K1028" i="3"/>
  <c r="K1060" i="3"/>
  <c r="K1092" i="3"/>
  <c r="K1124" i="3"/>
  <c r="K1156" i="3"/>
  <c r="K1188" i="3"/>
  <c r="K1220" i="3"/>
  <c r="K1252" i="3"/>
  <c r="K1284" i="3"/>
  <c r="K1316" i="3"/>
  <c r="K1348" i="3"/>
  <c r="K1380" i="3"/>
  <c r="K1412" i="3"/>
  <c r="K1444" i="3"/>
  <c r="K1476" i="3"/>
  <c r="K1508" i="3"/>
  <c r="K1540" i="3"/>
  <c r="K1572" i="3"/>
  <c r="K1604" i="3"/>
  <c r="K1636" i="3"/>
  <c r="K1721" i="3"/>
  <c r="M11" i="3"/>
  <c r="M75" i="3"/>
  <c r="M139" i="3"/>
  <c r="M203" i="3"/>
  <c r="M267" i="3"/>
  <c r="M331" i="3"/>
  <c r="M395" i="3"/>
  <c r="M459" i="3"/>
  <c r="M523" i="3"/>
  <c r="M587" i="3"/>
  <c r="M651" i="3"/>
  <c r="M715" i="3"/>
  <c r="M779" i="3"/>
  <c r="M843" i="3"/>
  <c r="M907" i="3"/>
  <c r="M971" i="3"/>
  <c r="M1035" i="3"/>
  <c r="M1099" i="3"/>
  <c r="M1163" i="3"/>
  <c r="M1227" i="3"/>
  <c r="M1291" i="3"/>
  <c r="M1355" i="3"/>
  <c r="M1419" i="3"/>
  <c r="N40" i="3"/>
  <c r="N104" i="3"/>
  <c r="N171" i="3"/>
  <c r="N279" i="3"/>
  <c r="N407" i="3"/>
  <c r="N535" i="3"/>
  <c r="N663" i="3"/>
  <c r="N832" i="3"/>
  <c r="N1002" i="3"/>
  <c r="N1227" i="3"/>
  <c r="K5" i="3"/>
  <c r="N5" i="3"/>
  <c r="N7" i="3"/>
  <c r="K7" i="3"/>
  <c r="K13" i="3"/>
  <c r="N13" i="3"/>
  <c r="N17" i="3"/>
  <c r="K17" i="3"/>
  <c r="N21" i="3"/>
  <c r="K21" i="3"/>
  <c r="N27" i="3"/>
  <c r="K27" i="3"/>
  <c r="N29" i="3"/>
  <c r="K29" i="3"/>
  <c r="N33" i="3"/>
  <c r="K33" i="3"/>
  <c r="N35" i="3"/>
  <c r="K35" i="3"/>
  <c r="N37" i="3"/>
  <c r="K37" i="3"/>
  <c r="N43" i="3"/>
  <c r="K43" i="3"/>
  <c r="N45" i="3"/>
  <c r="K45" i="3"/>
  <c r="N51" i="3"/>
  <c r="K51" i="3"/>
  <c r="N59" i="3"/>
  <c r="K59" i="3"/>
  <c r="N61" i="3"/>
  <c r="K61" i="3"/>
  <c r="N65" i="3"/>
  <c r="K65" i="3"/>
  <c r="N69" i="3"/>
  <c r="K69" i="3"/>
  <c r="N71" i="3"/>
  <c r="K71" i="3"/>
  <c r="N75" i="3"/>
  <c r="K75" i="3"/>
  <c r="N83" i="3"/>
  <c r="K83" i="3"/>
  <c r="N85" i="3"/>
  <c r="K85" i="3"/>
  <c r="N87" i="3"/>
  <c r="K87" i="3"/>
  <c r="N91" i="3"/>
  <c r="K91" i="3"/>
  <c r="N93" i="3"/>
  <c r="K93" i="3"/>
  <c r="N97" i="3"/>
  <c r="K97" i="3"/>
  <c r="N109" i="3"/>
  <c r="K109" i="3"/>
  <c r="N113" i="3"/>
  <c r="K113" i="3"/>
  <c r="N117" i="3"/>
  <c r="K117" i="3"/>
  <c r="N125" i="3"/>
  <c r="K125" i="3"/>
  <c r="N129" i="3"/>
  <c r="K129" i="3"/>
  <c r="N133" i="3"/>
  <c r="K133" i="3"/>
  <c r="N135" i="3"/>
  <c r="K135" i="3"/>
  <c r="N139" i="3"/>
  <c r="K139" i="3"/>
  <c r="N141" i="3"/>
  <c r="K141" i="3"/>
  <c r="N145" i="3"/>
  <c r="K145" i="3"/>
  <c r="N149" i="3"/>
  <c r="K149" i="3"/>
  <c r="N151" i="3"/>
  <c r="K151" i="3"/>
  <c r="N155" i="3"/>
  <c r="K155" i="3"/>
  <c r="N163" i="3"/>
  <c r="K163" i="3"/>
  <c r="N167" i="3"/>
  <c r="K167" i="3"/>
  <c r="N179" i="3"/>
  <c r="K179" i="3"/>
  <c r="N181" i="3"/>
  <c r="K181" i="3"/>
  <c r="N183" i="3"/>
  <c r="K183" i="3"/>
  <c r="N187" i="3"/>
  <c r="K187" i="3"/>
  <c r="N195" i="3"/>
  <c r="K195" i="3"/>
  <c r="N199" i="3"/>
  <c r="K199" i="3"/>
  <c r="K203" i="3"/>
  <c r="N203" i="3"/>
  <c r="N211" i="3"/>
  <c r="K211" i="3"/>
  <c r="N219" i="3"/>
  <c r="K219" i="3"/>
  <c r="N221" i="3"/>
  <c r="K221" i="3"/>
  <c r="N225" i="3"/>
  <c r="K225" i="3"/>
  <c r="N231" i="3"/>
  <c r="K231" i="3"/>
  <c r="N243" i="3"/>
  <c r="K243" i="3"/>
  <c r="N245" i="3"/>
  <c r="K245" i="3"/>
  <c r="N249" i="3"/>
  <c r="N253" i="3"/>
  <c r="K253" i="3"/>
  <c r="N257" i="3"/>
  <c r="K257" i="3"/>
  <c r="N265" i="3"/>
  <c r="N271" i="3"/>
  <c r="N275" i="3"/>
  <c r="K275" i="3"/>
  <c r="N283" i="3"/>
  <c r="K283" i="3"/>
  <c r="N287" i="3"/>
  <c r="N291" i="3"/>
  <c r="K291" i="3"/>
  <c r="N293" i="3"/>
  <c r="K293" i="3"/>
  <c r="N295" i="3"/>
  <c r="K295" i="3"/>
  <c r="N299" i="3"/>
  <c r="K299" i="3"/>
  <c r="N301" i="3"/>
  <c r="K301" i="3"/>
  <c r="N305" i="3"/>
  <c r="K305" i="3"/>
  <c r="N315" i="3"/>
  <c r="K315" i="3"/>
  <c r="K319" i="3"/>
  <c r="N319" i="3"/>
  <c r="N321" i="3"/>
  <c r="K321" i="3"/>
  <c r="K327" i="3"/>
  <c r="N327" i="3"/>
  <c r="N331" i="3"/>
  <c r="K331" i="3"/>
  <c r="N333" i="3"/>
  <c r="K333" i="3"/>
  <c r="N339" i="3"/>
  <c r="K339" i="3"/>
  <c r="N347" i="3"/>
  <c r="K347" i="3"/>
  <c r="K351" i="3"/>
  <c r="N351" i="3"/>
  <c r="N353" i="3"/>
  <c r="K353" i="3"/>
  <c r="N357" i="3"/>
  <c r="K357" i="3"/>
  <c r="K359" i="3"/>
  <c r="N359" i="3"/>
  <c r="N363" i="3"/>
  <c r="K363" i="3"/>
  <c r="N365" i="3"/>
  <c r="K365" i="3"/>
  <c r="N369" i="3"/>
  <c r="K369" i="3"/>
  <c r="N371" i="3"/>
  <c r="K371" i="3"/>
  <c r="N373" i="3"/>
  <c r="K373" i="3"/>
  <c r="N377" i="3"/>
  <c r="K377" i="3"/>
  <c r="N379" i="3"/>
  <c r="K379" i="3"/>
  <c r="K383" i="3"/>
  <c r="N383" i="3"/>
  <c r="N385" i="3"/>
  <c r="K385" i="3"/>
  <c r="N389" i="3"/>
  <c r="K389" i="3"/>
  <c r="K391" i="3"/>
  <c r="N391" i="3"/>
  <c r="N395" i="3"/>
  <c r="K395" i="3"/>
  <c r="K399" i="3"/>
  <c r="N399" i="3"/>
  <c r="N403" i="3"/>
  <c r="K403" i="3"/>
  <c r="N411" i="3"/>
  <c r="K411" i="3"/>
  <c r="K415" i="3"/>
  <c r="N415" i="3"/>
  <c r="N419" i="3"/>
  <c r="K419" i="3"/>
  <c r="K423" i="3"/>
  <c r="N423" i="3"/>
  <c r="N427" i="3"/>
  <c r="K427" i="3"/>
  <c r="K431" i="3"/>
  <c r="N431" i="3"/>
  <c r="N433" i="3"/>
  <c r="K433" i="3"/>
  <c r="N443" i="3"/>
  <c r="K443" i="3"/>
  <c r="N445" i="3"/>
  <c r="K445" i="3"/>
  <c r="N449" i="3"/>
  <c r="K449" i="3"/>
  <c r="N451" i="3"/>
  <c r="K451" i="3"/>
  <c r="N453" i="3"/>
  <c r="K453" i="3"/>
  <c r="N457" i="3"/>
  <c r="K457" i="3"/>
  <c r="N461" i="3"/>
  <c r="K461" i="3"/>
  <c r="N465" i="3"/>
  <c r="K465" i="3"/>
  <c r="N467" i="3"/>
  <c r="K467" i="3"/>
  <c r="N469" i="3"/>
  <c r="K469" i="3"/>
  <c r="N473" i="3"/>
  <c r="K473" i="3"/>
  <c r="K479" i="3"/>
  <c r="N479" i="3"/>
  <c r="N483" i="3"/>
  <c r="K483" i="3"/>
  <c r="K487" i="3"/>
  <c r="N487" i="3"/>
  <c r="N491" i="3"/>
  <c r="K491" i="3"/>
  <c r="K495" i="3"/>
  <c r="N495" i="3"/>
  <c r="N505" i="3"/>
  <c r="K505" i="3"/>
  <c r="N509" i="3"/>
  <c r="K509" i="3"/>
  <c r="K511" i="3"/>
  <c r="N511" i="3"/>
  <c r="N517" i="3"/>
  <c r="K517" i="3"/>
  <c r="N523" i="3"/>
  <c r="K523" i="3"/>
  <c r="N525" i="3"/>
  <c r="K525" i="3"/>
  <c r="N529" i="3"/>
  <c r="K529" i="3"/>
  <c r="N531" i="3"/>
  <c r="K531" i="3"/>
  <c r="N533" i="3"/>
  <c r="K533" i="3"/>
  <c r="N537" i="3"/>
  <c r="K537" i="3"/>
  <c r="N541" i="3"/>
  <c r="K541" i="3"/>
  <c r="N545" i="3"/>
  <c r="K545" i="3"/>
  <c r="N549" i="3"/>
  <c r="K549" i="3"/>
  <c r="K551" i="3"/>
  <c r="N551" i="3"/>
  <c r="N555" i="3"/>
  <c r="K555" i="3"/>
  <c r="K559" i="3"/>
  <c r="N559" i="3"/>
  <c r="N561" i="3"/>
  <c r="K561" i="3"/>
  <c r="N563" i="3"/>
  <c r="K563" i="3"/>
  <c r="N565" i="3"/>
  <c r="K565" i="3"/>
  <c r="N569" i="3"/>
  <c r="K569" i="3"/>
  <c r="N573" i="3"/>
  <c r="K573" i="3"/>
  <c r="N577" i="3"/>
  <c r="K577" i="3"/>
  <c r="N581" i="3"/>
  <c r="K581" i="3"/>
  <c r="N587" i="3"/>
  <c r="K587" i="3"/>
  <c r="N593" i="3"/>
  <c r="K593" i="3"/>
  <c r="N603" i="3"/>
  <c r="K603" i="3"/>
  <c r="K607" i="3"/>
  <c r="N607" i="3"/>
  <c r="N611" i="3"/>
  <c r="K611" i="3"/>
  <c r="K615" i="3"/>
  <c r="N615" i="3"/>
  <c r="N617" i="3"/>
  <c r="K617" i="3"/>
  <c r="N621" i="3"/>
  <c r="K621" i="3"/>
  <c r="N625" i="3"/>
  <c r="K625" i="3"/>
  <c r="N635" i="3"/>
  <c r="K635" i="3"/>
  <c r="K639" i="3"/>
  <c r="N639" i="3"/>
  <c r="N643" i="3"/>
  <c r="K643" i="3"/>
  <c r="N645" i="3"/>
  <c r="K645" i="3"/>
  <c r="N649" i="3"/>
  <c r="K649" i="3"/>
  <c r="N653" i="3"/>
  <c r="K653" i="3"/>
  <c r="N657" i="3"/>
  <c r="K657" i="3"/>
  <c r="N667" i="3"/>
  <c r="K667" i="3"/>
  <c r="N669" i="3"/>
  <c r="K669" i="3"/>
  <c r="N673" i="3"/>
  <c r="K673" i="3"/>
  <c r="N675" i="3"/>
  <c r="K675" i="3"/>
  <c r="N679" i="3"/>
  <c r="K679" i="3"/>
  <c r="N683" i="3"/>
  <c r="K683" i="3"/>
  <c r="N685" i="3"/>
  <c r="K685" i="3"/>
  <c r="N689" i="3"/>
  <c r="K689" i="3"/>
  <c r="N693" i="3"/>
  <c r="K693" i="3"/>
  <c r="N697" i="3"/>
  <c r="K697" i="3"/>
  <c r="N701" i="3"/>
  <c r="K701" i="3"/>
  <c r="N705" i="3"/>
  <c r="K705" i="3"/>
  <c r="N709" i="3"/>
  <c r="K709" i="3"/>
  <c r="N713" i="3"/>
  <c r="K713" i="3"/>
  <c r="N719" i="3"/>
  <c r="K719" i="3"/>
  <c r="N723" i="3"/>
  <c r="K723" i="3"/>
  <c r="K725" i="3"/>
  <c r="N725" i="3"/>
  <c r="N729" i="3"/>
  <c r="K729" i="3"/>
  <c r="N733" i="3"/>
  <c r="K733" i="3"/>
  <c r="N737" i="3"/>
  <c r="K737" i="3"/>
  <c r="N741" i="3"/>
  <c r="K741" i="3"/>
  <c r="N743" i="3"/>
  <c r="K743" i="3"/>
  <c r="N747" i="3"/>
  <c r="K747" i="3"/>
  <c r="N749" i="3"/>
  <c r="K749" i="3"/>
  <c r="N753" i="3"/>
  <c r="K753" i="3"/>
  <c r="N755" i="3"/>
  <c r="K755" i="3"/>
  <c r="N759" i="3"/>
  <c r="K759" i="3"/>
  <c r="N761" i="3"/>
  <c r="K761" i="3"/>
  <c r="N765" i="3"/>
  <c r="K765" i="3"/>
  <c r="N767" i="3"/>
  <c r="K767" i="3"/>
  <c r="N771" i="3"/>
  <c r="K771" i="3"/>
  <c r="N775" i="3"/>
  <c r="K775" i="3"/>
  <c r="N777" i="3"/>
  <c r="K777" i="3"/>
  <c r="N781" i="3"/>
  <c r="K781" i="3"/>
  <c r="N783" i="3"/>
  <c r="K783" i="3"/>
  <c r="N785" i="3"/>
  <c r="K785" i="3"/>
  <c r="N787" i="3"/>
  <c r="K787" i="3"/>
  <c r="N791" i="3"/>
  <c r="K791" i="3"/>
  <c r="K793" i="3"/>
  <c r="N793" i="3"/>
  <c r="N799" i="3"/>
  <c r="K799" i="3"/>
  <c r="N803" i="3"/>
  <c r="K803" i="3"/>
  <c r="N807" i="3"/>
  <c r="K807" i="3"/>
  <c r="N811" i="3"/>
  <c r="K811" i="3"/>
  <c r="N815" i="3"/>
  <c r="K815" i="3"/>
  <c r="N819" i="3"/>
  <c r="K819" i="3"/>
  <c r="N821" i="3"/>
  <c r="K821" i="3"/>
  <c r="N823" i="3"/>
  <c r="K823" i="3"/>
  <c r="N827" i="3"/>
  <c r="K827" i="3"/>
  <c r="N829" i="3"/>
  <c r="K829" i="3"/>
  <c r="N831" i="3"/>
  <c r="K831" i="3"/>
  <c r="N833" i="3"/>
  <c r="K833" i="3"/>
  <c r="N835" i="3"/>
  <c r="K835" i="3"/>
  <c r="N839" i="3"/>
  <c r="K839" i="3"/>
  <c r="N841" i="3"/>
  <c r="K841" i="3"/>
  <c r="N843" i="3"/>
  <c r="K843" i="3"/>
  <c r="N845" i="3"/>
  <c r="K845" i="3"/>
  <c r="N847" i="3"/>
  <c r="K847" i="3"/>
  <c r="N849" i="3"/>
  <c r="K849" i="3"/>
  <c r="N851" i="3"/>
  <c r="K851" i="3"/>
  <c r="K853" i="3"/>
  <c r="N853" i="3"/>
  <c r="N855" i="3"/>
  <c r="K855" i="3"/>
  <c r="N857" i="3"/>
  <c r="K857" i="3"/>
  <c r="N859" i="3"/>
  <c r="K859" i="3"/>
  <c r="N861" i="3"/>
  <c r="K861" i="3"/>
  <c r="N863" i="3"/>
  <c r="K863" i="3"/>
  <c r="N865" i="3"/>
  <c r="K865" i="3"/>
  <c r="N867" i="3"/>
  <c r="K867" i="3"/>
  <c r="N869" i="3"/>
  <c r="K869" i="3"/>
  <c r="N871" i="3"/>
  <c r="K871" i="3"/>
  <c r="N875" i="3"/>
  <c r="K875" i="3"/>
  <c r="N877" i="3"/>
  <c r="K877" i="3"/>
  <c r="N879" i="3"/>
  <c r="K879" i="3"/>
  <c r="N881" i="3"/>
  <c r="K881" i="3"/>
  <c r="N883" i="3"/>
  <c r="K883" i="3"/>
  <c r="N885" i="3"/>
  <c r="K885" i="3"/>
  <c r="N887" i="3"/>
  <c r="K887" i="3"/>
  <c r="N889" i="3"/>
  <c r="K889" i="3"/>
  <c r="N891" i="3"/>
  <c r="K891" i="3"/>
  <c r="N893" i="3"/>
  <c r="K893" i="3"/>
  <c r="N895" i="3"/>
  <c r="K895" i="3"/>
  <c r="N897" i="3"/>
  <c r="K897" i="3"/>
  <c r="N899" i="3"/>
  <c r="K899" i="3"/>
  <c r="N901" i="3"/>
  <c r="K901" i="3"/>
  <c r="N903" i="3"/>
  <c r="K903" i="3"/>
  <c r="N905" i="3"/>
  <c r="K905" i="3"/>
  <c r="N907" i="3"/>
  <c r="K907" i="3"/>
  <c r="N909" i="3"/>
  <c r="K909" i="3"/>
  <c r="N911" i="3"/>
  <c r="K911" i="3"/>
  <c r="N913" i="3"/>
  <c r="K913" i="3"/>
  <c r="N915" i="3"/>
  <c r="K915" i="3"/>
  <c r="N919" i="3"/>
  <c r="K919" i="3"/>
  <c r="K921" i="3"/>
  <c r="N921" i="3"/>
  <c r="N923" i="3"/>
  <c r="K923" i="3"/>
  <c r="N925" i="3"/>
  <c r="K925" i="3"/>
  <c r="N927" i="3"/>
  <c r="K927" i="3"/>
  <c r="N929" i="3"/>
  <c r="K929" i="3"/>
  <c r="N931" i="3"/>
  <c r="K931" i="3"/>
  <c r="N933" i="3"/>
  <c r="K933" i="3"/>
  <c r="N935" i="3"/>
  <c r="K935" i="3"/>
  <c r="N937" i="3"/>
  <c r="K937" i="3"/>
  <c r="N939" i="3"/>
  <c r="K939" i="3"/>
  <c r="N941" i="3"/>
  <c r="K941" i="3"/>
  <c r="N943" i="3"/>
  <c r="K943" i="3"/>
  <c r="N945" i="3"/>
  <c r="K945" i="3"/>
  <c r="N947" i="3"/>
  <c r="K947" i="3"/>
  <c r="N949" i="3"/>
  <c r="K949" i="3"/>
  <c r="N951" i="3"/>
  <c r="K951" i="3"/>
  <c r="N953" i="3"/>
  <c r="K953" i="3"/>
  <c r="N955" i="3"/>
  <c r="K955" i="3"/>
  <c r="N957" i="3"/>
  <c r="K957" i="3"/>
  <c r="N959" i="3"/>
  <c r="K959" i="3"/>
  <c r="N961" i="3"/>
  <c r="K961" i="3"/>
  <c r="N963" i="3"/>
  <c r="K963" i="3"/>
  <c r="N965" i="3"/>
  <c r="K965" i="3"/>
  <c r="N967" i="3"/>
  <c r="K967" i="3"/>
  <c r="N969" i="3"/>
  <c r="K969" i="3"/>
  <c r="N971" i="3"/>
  <c r="K971" i="3"/>
  <c r="N973" i="3"/>
  <c r="K973" i="3"/>
  <c r="N975" i="3"/>
  <c r="K975" i="3"/>
  <c r="N977" i="3"/>
  <c r="K977" i="3"/>
  <c r="N979" i="3"/>
  <c r="K979" i="3"/>
  <c r="K981" i="3"/>
  <c r="N981" i="3"/>
  <c r="N983" i="3"/>
  <c r="K983" i="3"/>
  <c r="N985" i="3"/>
  <c r="K985" i="3"/>
  <c r="N987" i="3"/>
  <c r="K987" i="3"/>
  <c r="N989" i="3"/>
  <c r="K989" i="3"/>
  <c r="N991" i="3"/>
  <c r="K991" i="3"/>
  <c r="N993" i="3"/>
  <c r="K993" i="3"/>
  <c r="N995" i="3"/>
  <c r="K995" i="3"/>
  <c r="N997" i="3"/>
  <c r="K997" i="3"/>
  <c r="N999" i="3"/>
  <c r="K999" i="3"/>
  <c r="N1001" i="3"/>
  <c r="K1001" i="3"/>
  <c r="N1003" i="3"/>
  <c r="K1003" i="3"/>
  <c r="N1005" i="3"/>
  <c r="K1005" i="3"/>
  <c r="N1007" i="3"/>
  <c r="K1007" i="3"/>
  <c r="N1009" i="3"/>
  <c r="K1009" i="3"/>
  <c r="N1011" i="3"/>
  <c r="K1011" i="3"/>
  <c r="N1013" i="3"/>
  <c r="K1013" i="3"/>
  <c r="N1015" i="3"/>
  <c r="K1015" i="3"/>
  <c r="N1017" i="3"/>
  <c r="K1017" i="3"/>
  <c r="N1019" i="3"/>
  <c r="K1019" i="3"/>
  <c r="N1021" i="3"/>
  <c r="K1021" i="3"/>
  <c r="N1023" i="3"/>
  <c r="K1023" i="3"/>
  <c r="N1025" i="3"/>
  <c r="K1025" i="3"/>
  <c r="N1027" i="3"/>
  <c r="K1027" i="3"/>
  <c r="N1029" i="3"/>
  <c r="K1029" i="3"/>
  <c r="N1031" i="3"/>
  <c r="K1031" i="3"/>
  <c r="N1033" i="3"/>
  <c r="K1033" i="3"/>
  <c r="N1035" i="3"/>
  <c r="K1035" i="3"/>
  <c r="N1037" i="3"/>
  <c r="K1037" i="3"/>
  <c r="N1039" i="3"/>
  <c r="K1039" i="3"/>
  <c r="N1041" i="3"/>
  <c r="K1041" i="3"/>
  <c r="N1043" i="3"/>
  <c r="K1043" i="3"/>
  <c r="N1045" i="3"/>
  <c r="K1045" i="3"/>
  <c r="N1047" i="3"/>
  <c r="K1047" i="3"/>
  <c r="N1049" i="3"/>
  <c r="K1049" i="3"/>
  <c r="N1051" i="3"/>
  <c r="K1051" i="3"/>
  <c r="N1053" i="3"/>
  <c r="K1053" i="3"/>
  <c r="N1055" i="3"/>
  <c r="K1055" i="3"/>
  <c r="N1057" i="3"/>
  <c r="K1057" i="3"/>
  <c r="N1059" i="3"/>
  <c r="K1059" i="3"/>
  <c r="N1061" i="3"/>
  <c r="K1061" i="3"/>
  <c r="N1063" i="3"/>
  <c r="K1063" i="3"/>
  <c r="N1065" i="3"/>
  <c r="K1065" i="3"/>
  <c r="N1067" i="3"/>
  <c r="K1067" i="3"/>
  <c r="N1069" i="3"/>
  <c r="K1069" i="3"/>
  <c r="K1071" i="3"/>
  <c r="N1071" i="3"/>
  <c r="N1073" i="3"/>
  <c r="K1073" i="3"/>
  <c r="N1075" i="3"/>
  <c r="K1075" i="3"/>
  <c r="N1077" i="3"/>
  <c r="K1077" i="3"/>
  <c r="N1079" i="3"/>
  <c r="K1079" i="3"/>
  <c r="N1081" i="3"/>
  <c r="K1081" i="3"/>
  <c r="N1083" i="3"/>
  <c r="K1083" i="3"/>
  <c r="N1085" i="3"/>
  <c r="K1085" i="3"/>
  <c r="N1087" i="3"/>
  <c r="K1087" i="3"/>
  <c r="N1089" i="3"/>
  <c r="K1089" i="3"/>
  <c r="N1091" i="3"/>
  <c r="K1091" i="3"/>
  <c r="N1093" i="3"/>
  <c r="K1093" i="3"/>
  <c r="N1095" i="3"/>
  <c r="K1095" i="3"/>
  <c r="N1097" i="3"/>
  <c r="K1097" i="3"/>
  <c r="K1099" i="3"/>
  <c r="N1099" i="3"/>
  <c r="N1101" i="3"/>
  <c r="K1101" i="3"/>
  <c r="N1103" i="3"/>
  <c r="K1103" i="3"/>
  <c r="N1105" i="3"/>
  <c r="K1105" i="3"/>
  <c r="N1107" i="3"/>
  <c r="K1107" i="3"/>
  <c r="N1109" i="3"/>
  <c r="K1109" i="3"/>
  <c r="N1111" i="3"/>
  <c r="K1111" i="3"/>
  <c r="N1113" i="3"/>
  <c r="K1113" i="3"/>
  <c r="N1115" i="3"/>
  <c r="K1115" i="3"/>
  <c r="N1117" i="3"/>
  <c r="K1117" i="3"/>
  <c r="K1119" i="3"/>
  <c r="N1119" i="3"/>
  <c r="N1121" i="3"/>
  <c r="K1121" i="3"/>
  <c r="N1123" i="3"/>
  <c r="K1123" i="3"/>
  <c r="N1125" i="3"/>
  <c r="K1125" i="3"/>
  <c r="K1127" i="3"/>
  <c r="N1127" i="3"/>
  <c r="N1129" i="3"/>
  <c r="K1129" i="3"/>
  <c r="N1131" i="3"/>
  <c r="K1131" i="3"/>
  <c r="N1133" i="3"/>
  <c r="K1133" i="3"/>
  <c r="N1135" i="3"/>
  <c r="K1135" i="3"/>
  <c r="N1137" i="3"/>
  <c r="K1137" i="3"/>
  <c r="N1139" i="3"/>
  <c r="K1139" i="3"/>
  <c r="N1141" i="3"/>
  <c r="K1141" i="3"/>
  <c r="N1143" i="3"/>
  <c r="K1143" i="3"/>
  <c r="N1145" i="3"/>
  <c r="K1145" i="3"/>
  <c r="K1147" i="3"/>
  <c r="N1147" i="3"/>
  <c r="N1149" i="3"/>
  <c r="K1149" i="3"/>
  <c r="N1151" i="3"/>
  <c r="K1151" i="3"/>
  <c r="N1155" i="3"/>
  <c r="K1155" i="3"/>
  <c r="N1157" i="3"/>
  <c r="K1157" i="3"/>
  <c r="N1159" i="3"/>
  <c r="K1159" i="3"/>
  <c r="N1161" i="3"/>
  <c r="K1161" i="3"/>
  <c r="N1163" i="3"/>
  <c r="K1163" i="3"/>
  <c r="N1165" i="3"/>
  <c r="K1165" i="3"/>
  <c r="N1167" i="3"/>
  <c r="K1167" i="3"/>
  <c r="N1169" i="3"/>
  <c r="K1169" i="3"/>
  <c r="N1171" i="3"/>
  <c r="K1171" i="3"/>
  <c r="N1173" i="3"/>
  <c r="K1173" i="3"/>
  <c r="K1175" i="3"/>
  <c r="N1175" i="3"/>
  <c r="N1177" i="3"/>
  <c r="K1177" i="3"/>
  <c r="N1179" i="3"/>
  <c r="K1179" i="3"/>
  <c r="N1181" i="3"/>
  <c r="K1181" i="3"/>
  <c r="N1183" i="3"/>
  <c r="K1183" i="3"/>
  <c r="N1185" i="3"/>
  <c r="K1185" i="3"/>
  <c r="N1187" i="3"/>
  <c r="K1187" i="3"/>
  <c r="N1189" i="3"/>
  <c r="K1189" i="3"/>
  <c r="N1191" i="3"/>
  <c r="K1191" i="3"/>
  <c r="N1193" i="3"/>
  <c r="K1193" i="3"/>
  <c r="N1195" i="3"/>
  <c r="K1195" i="3"/>
  <c r="N1197" i="3"/>
  <c r="K1197" i="3"/>
  <c r="K1199" i="3"/>
  <c r="N1199" i="3"/>
  <c r="N1201" i="3"/>
  <c r="K1201" i="3"/>
  <c r="N1203" i="3"/>
  <c r="K1203" i="3"/>
  <c r="N1205" i="3"/>
  <c r="K1205" i="3"/>
  <c r="N1207" i="3"/>
  <c r="K1207" i="3"/>
  <c r="N1209" i="3"/>
  <c r="K1209" i="3"/>
  <c r="N1211" i="3"/>
  <c r="K1211" i="3"/>
  <c r="N1213" i="3"/>
  <c r="K1213" i="3"/>
  <c r="N1215" i="3"/>
  <c r="K1215" i="3"/>
  <c r="N1217" i="3"/>
  <c r="K1217" i="3"/>
  <c r="N1219" i="3"/>
  <c r="K1219" i="3"/>
  <c r="N1221" i="3"/>
  <c r="K1221" i="3"/>
  <c r="N1223" i="3"/>
  <c r="K1223" i="3"/>
  <c r="N1225" i="3"/>
  <c r="K1225" i="3"/>
  <c r="N1229" i="3"/>
  <c r="K1229" i="3"/>
  <c r="N1231" i="3"/>
  <c r="K1231" i="3"/>
  <c r="N1233" i="3"/>
  <c r="K1233" i="3"/>
  <c r="N1235" i="3"/>
  <c r="K1235" i="3"/>
  <c r="N1237" i="3"/>
  <c r="K1237" i="3"/>
  <c r="N1239" i="3"/>
  <c r="K1239" i="3"/>
  <c r="N1241" i="3"/>
  <c r="K1241" i="3"/>
  <c r="N1243" i="3"/>
  <c r="K1243" i="3"/>
  <c r="N1245" i="3"/>
  <c r="K1245" i="3"/>
  <c r="N1247" i="3"/>
  <c r="K1247" i="3"/>
  <c r="N1249" i="3"/>
  <c r="K1249" i="3"/>
  <c r="N1251" i="3"/>
  <c r="K1251" i="3"/>
  <c r="N1253" i="3"/>
  <c r="K1253" i="3"/>
  <c r="K1255" i="3"/>
  <c r="N1255" i="3"/>
  <c r="N1257" i="3"/>
  <c r="K1257" i="3"/>
  <c r="N1259" i="3"/>
  <c r="K1259" i="3"/>
  <c r="N1261" i="3"/>
  <c r="K1261" i="3"/>
  <c r="N1263" i="3"/>
  <c r="K1263" i="3"/>
  <c r="N1265" i="3"/>
  <c r="K1265" i="3"/>
  <c r="N1267" i="3"/>
  <c r="K1267" i="3"/>
  <c r="N1269" i="3"/>
  <c r="K1269" i="3"/>
  <c r="N1271" i="3"/>
  <c r="K1271" i="3"/>
  <c r="N1273" i="3"/>
  <c r="K1273" i="3"/>
  <c r="N1275" i="3"/>
  <c r="K1275" i="3"/>
  <c r="N1277" i="3"/>
  <c r="K1277" i="3"/>
  <c r="N1279" i="3"/>
  <c r="K1279" i="3"/>
  <c r="N1281" i="3"/>
  <c r="K1281" i="3"/>
  <c r="N1283" i="3"/>
  <c r="K1283" i="3"/>
  <c r="N1285" i="3"/>
  <c r="K1285" i="3"/>
  <c r="N1287" i="3"/>
  <c r="K1287" i="3"/>
  <c r="N1289" i="3"/>
  <c r="K1289" i="3"/>
  <c r="N1291" i="3"/>
  <c r="K1291" i="3"/>
  <c r="N1293" i="3"/>
  <c r="K1293" i="3"/>
  <c r="N1295" i="3"/>
  <c r="K1295" i="3"/>
  <c r="N1297" i="3"/>
  <c r="K1297" i="3"/>
  <c r="N1299" i="3"/>
  <c r="K1299" i="3"/>
  <c r="N1301" i="3"/>
  <c r="K1301" i="3"/>
  <c r="N1303" i="3"/>
  <c r="K1303" i="3"/>
  <c r="N1305" i="3"/>
  <c r="K1305" i="3"/>
  <c r="N1307" i="3"/>
  <c r="K1307" i="3"/>
  <c r="N1309" i="3"/>
  <c r="K1309" i="3"/>
  <c r="N1311" i="3"/>
  <c r="K1311" i="3"/>
  <c r="N1313" i="3"/>
  <c r="K1313" i="3"/>
  <c r="N1315" i="3"/>
  <c r="K1315" i="3"/>
  <c r="N1317" i="3"/>
  <c r="K1317" i="3"/>
  <c r="N1319" i="3"/>
  <c r="K1319" i="3"/>
  <c r="N1321" i="3"/>
  <c r="K1321" i="3"/>
  <c r="N1323" i="3"/>
  <c r="K1323" i="3"/>
  <c r="N1325" i="3"/>
  <c r="K1325" i="3"/>
  <c r="K1327" i="3"/>
  <c r="N1327" i="3"/>
  <c r="N1329" i="3"/>
  <c r="K1329" i="3"/>
  <c r="N1331" i="3"/>
  <c r="K1331" i="3"/>
  <c r="N1333" i="3"/>
  <c r="K1333" i="3"/>
  <c r="N1335" i="3"/>
  <c r="K1335" i="3"/>
  <c r="N1337" i="3"/>
  <c r="K1337" i="3"/>
  <c r="N1339" i="3"/>
  <c r="K1339" i="3"/>
  <c r="N1341" i="3"/>
  <c r="K1341" i="3"/>
  <c r="N1343" i="3"/>
  <c r="K1343" i="3"/>
  <c r="N1345" i="3"/>
  <c r="K1345" i="3"/>
  <c r="N1347" i="3"/>
  <c r="K1347" i="3"/>
  <c r="N1349" i="3"/>
  <c r="K1349" i="3"/>
  <c r="N1351" i="3"/>
  <c r="K1351" i="3"/>
  <c r="N1353" i="3"/>
  <c r="K1353" i="3"/>
  <c r="K1355" i="3"/>
  <c r="N1355" i="3"/>
  <c r="N1357" i="3"/>
  <c r="K1357" i="3"/>
  <c r="N1359" i="3"/>
  <c r="K1359" i="3"/>
  <c r="N1361" i="3"/>
  <c r="K1361" i="3"/>
  <c r="N1363" i="3"/>
  <c r="K1363" i="3"/>
  <c r="N1365" i="3"/>
  <c r="K1365" i="3"/>
  <c r="N1367" i="3"/>
  <c r="K1367" i="3"/>
  <c r="N1369" i="3"/>
  <c r="K1369" i="3"/>
  <c r="N1371" i="3"/>
  <c r="K1371" i="3"/>
  <c r="N1373" i="3"/>
  <c r="K1373" i="3"/>
  <c r="K1375" i="3"/>
  <c r="N1375" i="3"/>
  <c r="N1377" i="3"/>
  <c r="K1377" i="3"/>
  <c r="N1379" i="3"/>
  <c r="K1379" i="3"/>
  <c r="N1381" i="3"/>
  <c r="K1381" i="3"/>
  <c r="K1383" i="3"/>
  <c r="N1383" i="3"/>
  <c r="N1385" i="3"/>
  <c r="K1385" i="3"/>
  <c r="N1387" i="3"/>
  <c r="K1387" i="3"/>
  <c r="N1390" i="3"/>
  <c r="K1390" i="3"/>
  <c r="N1394" i="3"/>
  <c r="K1394" i="3"/>
  <c r="N1402" i="3"/>
  <c r="K1402" i="3"/>
  <c r="N1406" i="3"/>
  <c r="K1406" i="3"/>
  <c r="N1410" i="3"/>
  <c r="K1410" i="3"/>
  <c r="N1414" i="3"/>
  <c r="K1414" i="3"/>
  <c r="N1418" i="3"/>
  <c r="K1418" i="3"/>
  <c r="N1422" i="3"/>
  <c r="K1422" i="3"/>
  <c r="K1426" i="3"/>
  <c r="N1426" i="3"/>
  <c r="N1430" i="3"/>
  <c r="K1430" i="3"/>
  <c r="N1434" i="3"/>
  <c r="K1434" i="3"/>
  <c r="N1438" i="3"/>
  <c r="K1438" i="3"/>
  <c r="N1442" i="3"/>
  <c r="K1442" i="3"/>
  <c r="N1446" i="3"/>
  <c r="K1446" i="3"/>
  <c r="N1450" i="3"/>
  <c r="K1450" i="3"/>
  <c r="N1454" i="3"/>
  <c r="K1454" i="3"/>
  <c r="N1458" i="3"/>
  <c r="K1458" i="3"/>
  <c r="N1462" i="3"/>
  <c r="K1462" i="3"/>
  <c r="N1466" i="3"/>
  <c r="K1466" i="3"/>
  <c r="N1470" i="3"/>
  <c r="K1470" i="3"/>
  <c r="N1474" i="3"/>
  <c r="K1474" i="3"/>
  <c r="N1478" i="3"/>
  <c r="K1478" i="3"/>
  <c r="N1482" i="3"/>
  <c r="K1482" i="3"/>
  <c r="N1486" i="3"/>
  <c r="K1486" i="3"/>
  <c r="N1490" i="3"/>
  <c r="K1490" i="3"/>
  <c r="N1494" i="3"/>
  <c r="K1494" i="3"/>
  <c r="N1498" i="3"/>
  <c r="K1498" i="3"/>
  <c r="N1502" i="3"/>
  <c r="K1502" i="3"/>
  <c r="N1506" i="3"/>
  <c r="K1506" i="3"/>
  <c r="N1510" i="3"/>
  <c r="K1510" i="3"/>
  <c r="N1514" i="3"/>
  <c r="K1514" i="3"/>
  <c r="N1518" i="3"/>
  <c r="K1518" i="3"/>
  <c r="N1522" i="3"/>
  <c r="K1522" i="3"/>
  <c r="N1526" i="3"/>
  <c r="K1526" i="3"/>
  <c r="N1530" i="3"/>
  <c r="K1530" i="3"/>
  <c r="N1534" i="3"/>
  <c r="K1534" i="3"/>
  <c r="N1538" i="3"/>
  <c r="K1538" i="3"/>
  <c r="N1542" i="3"/>
  <c r="K1542" i="3"/>
  <c r="N1546" i="3"/>
  <c r="K1546" i="3"/>
  <c r="N1550" i="3"/>
  <c r="K1550" i="3"/>
  <c r="N1554" i="3"/>
  <c r="K1554" i="3"/>
  <c r="N1558" i="3"/>
  <c r="K1558" i="3"/>
  <c r="N1562" i="3"/>
  <c r="K1562" i="3"/>
  <c r="N1566" i="3"/>
  <c r="K1566" i="3"/>
  <c r="N1570" i="3"/>
  <c r="K1570" i="3"/>
  <c r="K1574" i="3"/>
  <c r="N1574" i="3"/>
  <c r="N1578" i="3"/>
  <c r="K1578" i="3"/>
  <c r="N1582" i="3"/>
  <c r="K1582" i="3"/>
  <c r="N1586" i="3"/>
  <c r="K1586" i="3"/>
  <c r="N1590" i="3"/>
  <c r="K1590" i="3"/>
  <c r="N1594" i="3"/>
  <c r="K1594" i="3"/>
  <c r="N1598" i="3"/>
  <c r="K1598" i="3"/>
  <c r="N1602" i="3"/>
  <c r="K1602" i="3"/>
  <c r="N1606" i="3"/>
  <c r="K1606" i="3"/>
  <c r="N1614" i="3"/>
  <c r="K1614" i="3"/>
  <c r="N1618" i="3"/>
  <c r="K1618" i="3"/>
  <c r="N1622" i="3"/>
  <c r="K1622" i="3"/>
  <c r="N1626" i="3"/>
  <c r="K1626" i="3"/>
  <c r="N1630" i="3"/>
  <c r="K1630" i="3"/>
  <c r="N1634" i="3"/>
  <c r="K1634" i="3"/>
  <c r="N1638" i="3"/>
  <c r="K1638" i="3"/>
  <c r="N1642" i="3"/>
  <c r="K1642" i="3"/>
  <c r="N1646" i="3"/>
  <c r="K1646" i="3"/>
  <c r="N1650" i="3"/>
  <c r="K1650" i="3"/>
  <c r="N1654" i="3"/>
  <c r="K1654" i="3"/>
  <c r="N1658" i="3"/>
  <c r="K1658" i="3"/>
  <c r="N1662" i="3"/>
  <c r="K1662" i="3"/>
  <c r="N1666" i="3"/>
  <c r="K1666" i="3"/>
  <c r="N1670" i="3"/>
  <c r="K1674" i="3"/>
  <c r="N1674" i="3"/>
  <c r="N1678" i="3"/>
  <c r="K1678" i="3"/>
  <c r="N1682" i="3"/>
  <c r="K1682" i="3"/>
  <c r="N1686" i="3"/>
  <c r="K1686" i="3"/>
  <c r="N1690" i="3"/>
  <c r="K1690" i="3"/>
  <c r="N1694" i="3"/>
  <c r="K1694" i="3"/>
  <c r="N1698" i="3"/>
  <c r="K1698" i="3"/>
  <c r="K1702" i="3"/>
  <c r="N1702" i="3"/>
  <c r="N1706" i="3"/>
  <c r="K1706" i="3"/>
  <c r="N1710" i="3"/>
  <c r="K1710" i="3"/>
  <c r="N1714" i="3"/>
  <c r="K1714" i="3"/>
  <c r="N1718" i="3"/>
  <c r="K1718" i="3"/>
  <c r="N1722" i="3"/>
  <c r="K1722" i="3"/>
  <c r="N1726" i="3"/>
  <c r="K1726" i="3"/>
  <c r="N1730" i="3"/>
  <c r="K1730" i="3"/>
  <c r="N1734" i="3"/>
  <c r="K1734" i="3"/>
  <c r="K1738" i="3"/>
  <c r="N1738" i="3"/>
  <c r="N1742" i="3"/>
  <c r="K1742" i="3"/>
  <c r="N1746" i="3"/>
  <c r="K1746" i="3"/>
  <c r="N1750" i="3"/>
  <c r="K1750" i="3"/>
  <c r="N1754" i="3"/>
  <c r="K1754" i="3"/>
  <c r="N1758" i="3"/>
  <c r="K1758" i="3"/>
  <c r="N1762" i="3"/>
  <c r="K1762" i="3"/>
  <c r="M1391" i="3"/>
  <c r="H1391" i="3"/>
  <c r="M1395" i="3"/>
  <c r="H1395" i="3"/>
  <c r="I1396" i="3"/>
  <c r="M1399" i="3"/>
  <c r="I1400" i="3"/>
  <c r="H1399" i="3"/>
  <c r="M1407" i="3"/>
  <c r="I1408" i="3"/>
  <c r="H1407" i="3"/>
  <c r="I1412" i="3"/>
  <c r="H1411" i="3"/>
  <c r="M1411" i="3"/>
  <c r="M1415" i="3"/>
  <c r="H1415" i="3"/>
  <c r="M1423" i="3"/>
  <c r="I1424" i="3"/>
  <c r="H1423" i="3"/>
  <c r="M1427" i="3"/>
  <c r="H1427" i="3"/>
  <c r="M1431" i="3"/>
  <c r="H1431" i="3"/>
  <c r="I1436" i="3"/>
  <c r="H1435" i="3"/>
  <c r="M1439" i="3"/>
  <c r="H1439" i="3"/>
  <c r="I1444" i="3"/>
  <c r="H1443" i="3"/>
  <c r="M1443" i="3"/>
  <c r="M1447" i="3"/>
  <c r="I1448" i="3"/>
  <c r="H1447" i="3"/>
  <c r="H1451" i="3"/>
  <c r="M1455" i="3"/>
  <c r="I1456" i="3"/>
  <c r="H1455" i="3"/>
  <c r="M1459" i="3"/>
  <c r="H1459" i="3"/>
  <c r="M1463" i="3"/>
  <c r="H1463" i="3"/>
  <c r="M1471" i="3"/>
  <c r="I1472" i="3"/>
  <c r="H1471" i="3"/>
  <c r="H1475" i="3"/>
  <c r="M1475" i="3"/>
  <c r="M1479" i="3"/>
  <c r="I1480" i="3"/>
  <c r="H1479" i="3"/>
  <c r="I1484" i="3"/>
  <c r="H1483" i="3"/>
  <c r="M1487" i="3"/>
  <c r="H1487" i="3"/>
  <c r="M1491" i="3"/>
  <c r="I1492" i="3"/>
  <c r="H1491" i="3"/>
  <c r="M1495" i="3"/>
  <c r="H1495" i="3"/>
  <c r="H1499" i="3"/>
  <c r="M1503" i="3"/>
  <c r="I1504" i="3"/>
  <c r="H1503" i="3"/>
  <c r="I1508" i="3"/>
  <c r="H1507" i="3"/>
  <c r="M1507" i="3"/>
  <c r="M1511" i="3"/>
  <c r="H1511" i="3"/>
  <c r="I1516" i="3"/>
  <c r="H1515" i="3"/>
  <c r="M1519" i="3"/>
  <c r="I1520" i="3"/>
  <c r="H1519" i="3"/>
  <c r="M1523" i="3"/>
  <c r="H1523" i="3"/>
  <c r="M1527" i="3"/>
  <c r="H1527" i="3"/>
  <c r="I1528" i="3"/>
  <c r="M1535" i="3"/>
  <c r="H1535" i="3"/>
  <c r="I1540" i="3"/>
  <c r="H1539" i="3"/>
  <c r="M1539" i="3"/>
  <c r="M1543" i="3"/>
  <c r="I1544" i="3"/>
  <c r="H1543" i="3"/>
  <c r="H1547" i="3"/>
  <c r="M1551" i="3"/>
  <c r="I1552" i="3"/>
  <c r="H1551" i="3"/>
  <c r="M1555" i="3"/>
  <c r="H1555" i="3"/>
  <c r="I1556" i="3"/>
  <c r="M1559" i="3"/>
  <c r="H1559" i="3"/>
  <c r="I1564" i="3"/>
  <c r="H1563" i="3"/>
  <c r="M1567" i="3"/>
  <c r="I1568" i="3"/>
  <c r="H1567" i="3"/>
  <c r="H1571" i="3"/>
  <c r="M1571" i="3"/>
  <c r="M1575" i="3"/>
  <c r="I1576" i="3"/>
  <c r="H1575" i="3"/>
  <c r="I1580" i="3"/>
  <c r="H1579" i="3"/>
  <c r="M1583" i="3"/>
  <c r="H1583" i="3"/>
  <c r="M1587" i="3"/>
  <c r="H1587" i="3"/>
  <c r="M1591" i="3"/>
  <c r="I1592" i="3"/>
  <c r="H1591" i="3"/>
  <c r="M1599" i="3"/>
  <c r="I1600" i="3"/>
  <c r="H1599" i="3"/>
  <c r="I1604" i="3"/>
  <c r="H1603" i="3"/>
  <c r="M1603" i="3"/>
  <c r="M1607" i="3"/>
  <c r="H1607" i="3"/>
  <c r="I1612" i="3"/>
  <c r="H1611" i="3"/>
  <c r="M1615" i="3"/>
  <c r="I1616" i="3"/>
  <c r="H1615" i="3"/>
  <c r="M1619" i="3"/>
  <c r="H1619" i="3"/>
  <c r="M1623" i="3"/>
  <c r="H1623" i="3"/>
  <c r="H1627" i="3"/>
  <c r="I1628" i="3"/>
  <c r="M1631" i="3"/>
  <c r="H1631" i="3"/>
  <c r="I1636" i="3"/>
  <c r="H1635" i="3"/>
  <c r="M1635" i="3"/>
  <c r="M1639" i="3"/>
  <c r="I1640" i="3"/>
  <c r="H1639" i="3"/>
  <c r="H1643" i="3"/>
  <c r="M1647" i="3"/>
  <c r="I1648" i="3"/>
  <c r="H1647" i="3"/>
  <c r="M1651" i="3"/>
  <c r="H1651" i="3"/>
  <c r="M1655" i="3"/>
  <c r="H1655" i="3"/>
  <c r="M1663" i="3"/>
  <c r="I1664" i="3"/>
  <c r="H1663" i="3"/>
  <c r="H1667" i="3"/>
  <c r="M1667" i="3"/>
  <c r="M1671" i="3"/>
  <c r="I1672" i="3"/>
  <c r="H1671" i="3"/>
  <c r="I1676" i="3"/>
  <c r="H1675" i="3"/>
  <c r="M1679" i="3"/>
  <c r="H1679" i="3"/>
  <c r="M1683" i="3"/>
  <c r="H1683" i="3"/>
  <c r="I1684" i="3"/>
  <c r="M1687" i="3"/>
  <c r="H1687" i="3"/>
  <c r="H1691" i="3"/>
  <c r="M1695" i="3"/>
  <c r="I1696" i="3"/>
  <c r="H1695" i="3"/>
  <c r="I1700" i="3"/>
  <c r="H1699" i="3"/>
  <c r="M1699" i="3"/>
  <c r="M1703" i="3"/>
  <c r="H1703" i="3"/>
  <c r="I1708" i="3"/>
  <c r="H1707" i="3"/>
  <c r="M1711" i="3"/>
  <c r="I1712" i="3"/>
  <c r="H1711" i="3"/>
  <c r="M1715" i="3"/>
  <c r="H1715" i="3"/>
  <c r="M1719" i="3"/>
  <c r="I1720" i="3"/>
  <c r="H1719" i="3"/>
  <c r="M1727" i="3"/>
  <c r="H1727" i="3"/>
  <c r="I1732" i="3"/>
  <c r="H1731" i="3"/>
  <c r="M1731" i="3"/>
  <c r="M1735" i="3"/>
  <c r="I1736" i="3"/>
  <c r="H1735" i="3"/>
  <c r="H1739" i="3"/>
  <c r="M1743" i="3"/>
  <c r="I1744" i="3"/>
  <c r="H1743" i="3"/>
  <c r="M1747" i="3"/>
  <c r="I1748" i="3"/>
  <c r="H1747" i="3"/>
  <c r="M1751" i="3"/>
  <c r="H1751" i="3"/>
  <c r="H1755" i="3"/>
  <c r="I1756" i="3"/>
  <c r="M1759" i="3"/>
  <c r="I1760" i="3"/>
  <c r="H1759" i="3"/>
  <c r="H1763" i="3"/>
  <c r="M1763" i="3"/>
  <c r="H1396" i="3"/>
  <c r="H1404" i="3"/>
  <c r="H1412" i="3"/>
  <c r="AK1412" i="3" s="1"/>
  <c r="H1420" i="3"/>
  <c r="AK1420" i="3" s="1"/>
  <c r="H1428" i="3"/>
  <c r="H1436" i="3"/>
  <c r="H1444" i="3"/>
  <c r="H1452" i="3"/>
  <c r="H1460" i="3"/>
  <c r="AK1460" i="3" s="1"/>
  <c r="H1468" i="3"/>
  <c r="H1476" i="3"/>
  <c r="H1484" i="3"/>
  <c r="AK1484" i="3" s="1"/>
  <c r="H1492" i="3"/>
  <c r="AK1492" i="3" s="1"/>
  <c r="H1500" i="3"/>
  <c r="H1508" i="3"/>
  <c r="H1516" i="3"/>
  <c r="H1524" i="3"/>
  <c r="H1532" i="3"/>
  <c r="H1540" i="3"/>
  <c r="H1548" i="3"/>
  <c r="H1556" i="3"/>
  <c r="AJ1556" i="3" s="1"/>
  <c r="H1564" i="3"/>
  <c r="AK1564" i="3" s="1"/>
  <c r="H1572" i="3"/>
  <c r="H1580" i="3"/>
  <c r="AJ1580" i="3" s="1"/>
  <c r="H1588" i="3"/>
  <c r="AJ1588" i="3" s="1"/>
  <c r="H1596" i="3"/>
  <c r="H1604" i="3"/>
  <c r="H1612" i="3"/>
  <c r="H1620" i="3"/>
  <c r="H1628" i="3"/>
  <c r="H1636" i="3"/>
  <c r="H1644" i="3"/>
  <c r="AK1644" i="3" s="1"/>
  <c r="H1652" i="3"/>
  <c r="AK1652" i="3" s="1"/>
  <c r="H1660" i="3"/>
  <c r="H1668" i="3"/>
  <c r="H1676" i="3"/>
  <c r="H1684" i="3"/>
  <c r="AK1684" i="3" s="1"/>
  <c r="H1692" i="3"/>
  <c r="H1700" i="3"/>
  <c r="AJ1700" i="3" s="1"/>
  <c r="H1708" i="3"/>
  <c r="H1716" i="3"/>
  <c r="H1724" i="3"/>
  <c r="H1732" i="3"/>
  <c r="H1740" i="3"/>
  <c r="H1748" i="3"/>
  <c r="H1756" i="3"/>
  <c r="I1468" i="3"/>
  <c r="I1496" i="3"/>
  <c r="I1724" i="3"/>
  <c r="N49" i="3"/>
  <c r="S49" i="3" s="1"/>
  <c r="K49" i="3"/>
  <c r="N53" i="3"/>
  <c r="K53" i="3"/>
  <c r="N55" i="3"/>
  <c r="K55" i="3"/>
  <c r="N67" i="3"/>
  <c r="K67" i="3"/>
  <c r="N77" i="3"/>
  <c r="K77" i="3"/>
  <c r="N81" i="3"/>
  <c r="K81" i="3"/>
  <c r="N99" i="3"/>
  <c r="K99" i="3"/>
  <c r="N103" i="3"/>
  <c r="K103" i="3"/>
  <c r="N107" i="3"/>
  <c r="K107" i="3"/>
  <c r="N115" i="3"/>
  <c r="K115" i="3"/>
  <c r="N119" i="3"/>
  <c r="K119" i="3"/>
  <c r="N123" i="3"/>
  <c r="K123" i="3"/>
  <c r="N131" i="3"/>
  <c r="K131" i="3"/>
  <c r="N147" i="3"/>
  <c r="K147" i="3"/>
  <c r="N157" i="3"/>
  <c r="K157" i="3"/>
  <c r="N161" i="3"/>
  <c r="K161" i="3"/>
  <c r="N165" i="3"/>
  <c r="K165" i="3"/>
  <c r="N173" i="3"/>
  <c r="K173" i="3"/>
  <c r="N177" i="3"/>
  <c r="K177" i="3"/>
  <c r="N189" i="3"/>
  <c r="K189" i="3"/>
  <c r="N193" i="3"/>
  <c r="K193" i="3"/>
  <c r="N197" i="3"/>
  <c r="K197" i="3"/>
  <c r="N205" i="3"/>
  <c r="K205" i="3"/>
  <c r="N209" i="3"/>
  <c r="K209" i="3"/>
  <c r="N213" i="3"/>
  <c r="K213" i="3"/>
  <c r="N227" i="3"/>
  <c r="K227" i="3"/>
  <c r="N229" i="3"/>
  <c r="K229" i="3"/>
  <c r="N235" i="3"/>
  <c r="K235" i="3"/>
  <c r="N237" i="3"/>
  <c r="K237" i="3"/>
  <c r="N241" i="3"/>
  <c r="K241" i="3"/>
  <c r="N251" i="3"/>
  <c r="K251" i="3"/>
  <c r="N255" i="3"/>
  <c r="N259" i="3"/>
  <c r="K259" i="3"/>
  <c r="N261" i="3"/>
  <c r="K261" i="3"/>
  <c r="N263" i="3"/>
  <c r="K263" i="3"/>
  <c r="N267" i="3"/>
  <c r="K267" i="3"/>
  <c r="N269" i="3"/>
  <c r="K269" i="3"/>
  <c r="N273" i="3"/>
  <c r="K273" i="3"/>
  <c r="N277" i="3"/>
  <c r="K277" i="3"/>
  <c r="N281" i="3"/>
  <c r="N285" i="3"/>
  <c r="K285" i="3"/>
  <c r="N289" i="3"/>
  <c r="K289" i="3"/>
  <c r="N297" i="3"/>
  <c r="N303" i="3"/>
  <c r="N307" i="3"/>
  <c r="K307" i="3"/>
  <c r="N309" i="3"/>
  <c r="K309" i="3"/>
  <c r="N313" i="3"/>
  <c r="K313" i="3"/>
  <c r="N317" i="3"/>
  <c r="K317" i="3"/>
  <c r="N323" i="3"/>
  <c r="K323" i="3"/>
  <c r="N325" i="3"/>
  <c r="K325" i="3"/>
  <c r="N329" i="3"/>
  <c r="K329" i="3"/>
  <c r="K335" i="3"/>
  <c r="N335" i="3"/>
  <c r="N337" i="3"/>
  <c r="K337" i="3"/>
  <c r="N341" i="3"/>
  <c r="K341" i="3"/>
  <c r="N345" i="3"/>
  <c r="K345" i="3"/>
  <c r="N349" i="3"/>
  <c r="K349" i="3"/>
  <c r="N355" i="3"/>
  <c r="K355" i="3"/>
  <c r="N361" i="3"/>
  <c r="K361" i="3"/>
  <c r="K367" i="3"/>
  <c r="N367" i="3"/>
  <c r="N381" i="3"/>
  <c r="K381" i="3"/>
  <c r="N387" i="3"/>
  <c r="K387" i="3"/>
  <c r="N393" i="3"/>
  <c r="K393" i="3"/>
  <c r="N397" i="3"/>
  <c r="K397" i="3"/>
  <c r="N401" i="3"/>
  <c r="K401" i="3"/>
  <c r="N405" i="3"/>
  <c r="K405" i="3"/>
  <c r="N409" i="3"/>
  <c r="K409" i="3"/>
  <c r="N413" i="3"/>
  <c r="K413" i="3"/>
  <c r="N417" i="3"/>
  <c r="K417" i="3"/>
  <c r="N421" i="3"/>
  <c r="K421" i="3"/>
  <c r="N425" i="3"/>
  <c r="K425" i="3"/>
  <c r="N429" i="3"/>
  <c r="K429" i="3"/>
  <c r="N435" i="3"/>
  <c r="K435" i="3"/>
  <c r="N437" i="3"/>
  <c r="K437" i="3"/>
  <c r="N441" i="3"/>
  <c r="K441" i="3"/>
  <c r="K447" i="3"/>
  <c r="N447" i="3"/>
  <c r="K455" i="3"/>
  <c r="N455" i="3"/>
  <c r="N459" i="3"/>
  <c r="K459" i="3"/>
  <c r="K463" i="3"/>
  <c r="N463" i="3"/>
  <c r="N475" i="3"/>
  <c r="K475" i="3"/>
  <c r="N477" i="3"/>
  <c r="K477" i="3"/>
  <c r="N481" i="3"/>
  <c r="K481" i="3"/>
  <c r="N485" i="3"/>
  <c r="K485" i="3"/>
  <c r="N489" i="3"/>
  <c r="K489" i="3"/>
  <c r="N493" i="3"/>
  <c r="K493" i="3"/>
  <c r="N497" i="3"/>
  <c r="K497" i="3"/>
  <c r="N499" i="3"/>
  <c r="K499" i="3"/>
  <c r="N501" i="3"/>
  <c r="K501" i="3"/>
  <c r="N507" i="3"/>
  <c r="K507" i="3"/>
  <c r="N513" i="3"/>
  <c r="K513" i="3"/>
  <c r="N515" i="3"/>
  <c r="K515" i="3"/>
  <c r="K519" i="3"/>
  <c r="N519" i="3"/>
  <c r="N521" i="3"/>
  <c r="K521" i="3"/>
  <c r="K527" i="3"/>
  <c r="N527" i="3"/>
  <c r="N539" i="3"/>
  <c r="K539" i="3"/>
  <c r="K543" i="3"/>
  <c r="N543" i="3"/>
  <c r="N547" i="3"/>
  <c r="K547" i="3"/>
  <c r="N553" i="3"/>
  <c r="K553" i="3"/>
  <c r="N557" i="3"/>
  <c r="K557" i="3"/>
  <c r="N571" i="3"/>
  <c r="K571" i="3"/>
  <c r="K575" i="3"/>
  <c r="N575" i="3"/>
  <c r="N579" i="3"/>
  <c r="K579" i="3"/>
  <c r="K583" i="3"/>
  <c r="N583" i="3"/>
  <c r="N585" i="3"/>
  <c r="K585" i="3"/>
  <c r="N589" i="3"/>
  <c r="K589" i="3"/>
  <c r="K591" i="3"/>
  <c r="N591" i="3"/>
  <c r="N595" i="3"/>
  <c r="K595" i="3"/>
  <c r="N597" i="3"/>
  <c r="K597" i="3"/>
  <c r="N601" i="3"/>
  <c r="K601" i="3"/>
  <c r="N605" i="3"/>
  <c r="K605" i="3"/>
  <c r="N609" i="3"/>
  <c r="K609" i="3"/>
  <c r="N613" i="3"/>
  <c r="K613" i="3"/>
  <c r="N619" i="3"/>
  <c r="K619" i="3"/>
  <c r="K623" i="3"/>
  <c r="N623" i="3"/>
  <c r="N627" i="3"/>
  <c r="K627" i="3"/>
  <c r="N629" i="3"/>
  <c r="K629" i="3"/>
  <c r="N633" i="3"/>
  <c r="K633" i="3"/>
  <c r="N637" i="3"/>
  <c r="K637" i="3"/>
  <c r="N641" i="3"/>
  <c r="K641" i="3"/>
  <c r="K647" i="3"/>
  <c r="N647" i="3"/>
  <c r="N651" i="3"/>
  <c r="K651" i="3"/>
  <c r="K655" i="3"/>
  <c r="N655" i="3"/>
  <c r="N659" i="3"/>
  <c r="K659" i="3"/>
  <c r="N661" i="3"/>
  <c r="K661" i="3"/>
  <c r="N665" i="3"/>
  <c r="K665" i="3"/>
  <c r="N671" i="3"/>
  <c r="K671" i="3"/>
  <c r="N677" i="3"/>
  <c r="K677" i="3"/>
  <c r="N681" i="3"/>
  <c r="K681" i="3"/>
  <c r="N687" i="3"/>
  <c r="K687" i="3"/>
  <c r="N691" i="3"/>
  <c r="K691" i="3"/>
  <c r="N695" i="3"/>
  <c r="K695" i="3"/>
  <c r="N699" i="3"/>
  <c r="K699" i="3"/>
  <c r="N703" i="3"/>
  <c r="K703" i="3"/>
  <c r="N707" i="3"/>
  <c r="K707" i="3"/>
  <c r="N711" i="3"/>
  <c r="K711" i="3"/>
  <c r="N715" i="3"/>
  <c r="K715" i="3"/>
  <c r="N717" i="3"/>
  <c r="K717" i="3"/>
  <c r="N721" i="3"/>
  <c r="K721" i="3"/>
  <c r="N727" i="3"/>
  <c r="K727" i="3"/>
  <c r="N731" i="3"/>
  <c r="K731" i="3"/>
  <c r="N735" i="3"/>
  <c r="K735" i="3"/>
  <c r="N739" i="3"/>
  <c r="K739" i="3"/>
  <c r="N745" i="3"/>
  <c r="K745" i="3"/>
  <c r="N751" i="3"/>
  <c r="K751" i="3"/>
  <c r="N757" i="3"/>
  <c r="K757" i="3"/>
  <c r="N763" i="3"/>
  <c r="K763" i="3"/>
  <c r="N769" i="3"/>
  <c r="K769" i="3"/>
  <c r="N773" i="3"/>
  <c r="K773" i="3"/>
  <c r="N779" i="3"/>
  <c r="K779" i="3"/>
  <c r="N795" i="3"/>
  <c r="K795" i="3"/>
  <c r="N797" i="3"/>
  <c r="K797" i="3"/>
  <c r="N801" i="3"/>
  <c r="K801" i="3"/>
  <c r="N805" i="3"/>
  <c r="K805" i="3"/>
  <c r="N809" i="3"/>
  <c r="K809" i="3"/>
  <c r="N813" i="3"/>
  <c r="K813" i="3"/>
  <c r="N817" i="3"/>
  <c r="K817" i="3"/>
  <c r="N825" i="3"/>
  <c r="K825" i="3"/>
  <c r="N837" i="3"/>
  <c r="K837" i="3"/>
  <c r="N873" i="3"/>
  <c r="K873" i="3"/>
  <c r="N1153" i="3"/>
  <c r="K1153" i="3"/>
  <c r="K25" i="3"/>
  <c r="K47" i="3"/>
  <c r="K68" i="3"/>
  <c r="K89" i="3"/>
  <c r="K111" i="3"/>
  <c r="K132" i="3"/>
  <c r="K153" i="3"/>
  <c r="K175" i="3"/>
  <c r="K196" i="3"/>
  <c r="K217" i="3"/>
  <c r="K239" i="3"/>
  <c r="K260" i="3"/>
  <c r="K281" i="3"/>
  <c r="K303" i="3"/>
  <c r="K332" i="3"/>
  <c r="K364" i="3"/>
  <c r="K396" i="3"/>
  <c r="K428" i="3"/>
  <c r="K460" i="3"/>
  <c r="K492" i="3"/>
  <c r="K524" i="3"/>
  <c r="K556" i="3"/>
  <c r="K588" i="3"/>
  <c r="K620" i="3"/>
  <c r="K652" i="3"/>
  <c r="K684" i="3"/>
  <c r="K716" i="3"/>
  <c r="K748" i="3"/>
  <c r="K780" i="3"/>
  <c r="K812" i="3"/>
  <c r="K844" i="3"/>
  <c r="K876" i="3"/>
  <c r="K908" i="3"/>
  <c r="K940" i="3"/>
  <c r="K972" i="3"/>
  <c r="K1004" i="3"/>
  <c r="K1036" i="3"/>
  <c r="K1068" i="3"/>
  <c r="K1100" i="3"/>
  <c r="K1132" i="3"/>
  <c r="K1164" i="3"/>
  <c r="K1196" i="3"/>
  <c r="K1228" i="3"/>
  <c r="K1260" i="3"/>
  <c r="K1292" i="3"/>
  <c r="K1324" i="3"/>
  <c r="K1356" i="3"/>
  <c r="K1388" i="3"/>
  <c r="K1420" i="3"/>
  <c r="K1452" i="3"/>
  <c r="K1484" i="3"/>
  <c r="K1516" i="3"/>
  <c r="K1548" i="3"/>
  <c r="K1580" i="3"/>
  <c r="K1612" i="3"/>
  <c r="K1644" i="3"/>
  <c r="K1681" i="3"/>
  <c r="K1737" i="3"/>
  <c r="M1435" i="3"/>
  <c r="M1499" i="3"/>
  <c r="M1563" i="3"/>
  <c r="M1627" i="3"/>
  <c r="M1691" i="3"/>
  <c r="M1755" i="3"/>
  <c r="N56" i="3"/>
  <c r="N120" i="3"/>
  <c r="N192" i="3"/>
  <c r="N311" i="3"/>
  <c r="N439" i="3"/>
  <c r="N567" i="3"/>
  <c r="N704" i="3"/>
  <c r="N874" i="3"/>
  <c r="N1056" i="3"/>
  <c r="N1524" i="3"/>
  <c r="M6" i="3"/>
  <c r="M8" i="3"/>
  <c r="M10" i="3"/>
  <c r="M12" i="3"/>
  <c r="M14" i="3"/>
  <c r="M16" i="3"/>
  <c r="Q16" i="3" s="1"/>
  <c r="M18" i="3"/>
  <c r="M20" i="3"/>
  <c r="M22" i="3"/>
  <c r="M24" i="3"/>
  <c r="M26" i="3"/>
  <c r="M28" i="3"/>
  <c r="M30" i="3"/>
  <c r="M32" i="3"/>
  <c r="M34" i="3"/>
  <c r="M36" i="3"/>
  <c r="M38" i="3"/>
  <c r="M40" i="3"/>
  <c r="M42" i="3"/>
  <c r="M44" i="3"/>
  <c r="M46" i="3"/>
  <c r="M48" i="3"/>
  <c r="M50" i="3"/>
  <c r="M52" i="3"/>
  <c r="M54" i="3"/>
  <c r="M56" i="3"/>
  <c r="M58" i="3"/>
  <c r="M60" i="3"/>
  <c r="M62" i="3"/>
  <c r="M64" i="3"/>
  <c r="M66" i="3"/>
  <c r="M68" i="3"/>
  <c r="M70" i="3"/>
  <c r="M72" i="3"/>
  <c r="M74" i="3"/>
  <c r="M76" i="3"/>
  <c r="M78" i="3"/>
  <c r="M80" i="3"/>
  <c r="M82" i="3"/>
  <c r="M84" i="3"/>
  <c r="M86" i="3"/>
  <c r="M88" i="3"/>
  <c r="M90" i="3"/>
  <c r="M92" i="3"/>
  <c r="M94" i="3"/>
  <c r="M96" i="3"/>
  <c r="M98" i="3"/>
  <c r="M100" i="3"/>
  <c r="M102" i="3"/>
  <c r="M104" i="3"/>
  <c r="M106" i="3"/>
  <c r="M108" i="3"/>
  <c r="M110" i="3"/>
  <c r="M112" i="3"/>
  <c r="M114" i="3"/>
  <c r="M116" i="3"/>
  <c r="M118" i="3"/>
  <c r="M120" i="3"/>
  <c r="M122" i="3"/>
  <c r="M124" i="3"/>
  <c r="M126" i="3"/>
  <c r="M128" i="3"/>
  <c r="M130" i="3"/>
  <c r="M132" i="3"/>
  <c r="M134" i="3"/>
  <c r="M136" i="3"/>
  <c r="M138" i="3"/>
  <c r="M140" i="3"/>
  <c r="M142" i="3"/>
  <c r="M144" i="3"/>
  <c r="M146" i="3"/>
  <c r="M148" i="3"/>
  <c r="M150" i="3"/>
  <c r="M152" i="3"/>
  <c r="M154" i="3"/>
  <c r="M156" i="3"/>
  <c r="M158" i="3"/>
  <c r="M160" i="3"/>
  <c r="M162" i="3"/>
  <c r="M164" i="3"/>
  <c r="M166" i="3"/>
  <c r="M168" i="3"/>
  <c r="M170" i="3"/>
  <c r="M172" i="3"/>
  <c r="M174" i="3"/>
  <c r="M176" i="3"/>
  <c r="M178" i="3"/>
  <c r="M180" i="3"/>
  <c r="M182" i="3"/>
  <c r="M184" i="3"/>
  <c r="M186" i="3"/>
  <c r="M188" i="3"/>
  <c r="M190" i="3"/>
  <c r="M192" i="3"/>
  <c r="M194" i="3"/>
  <c r="M196" i="3"/>
  <c r="M198" i="3"/>
  <c r="M200" i="3"/>
  <c r="M202" i="3"/>
  <c r="M204" i="3"/>
  <c r="M206" i="3"/>
  <c r="M208" i="3"/>
  <c r="M210" i="3"/>
  <c r="M212" i="3"/>
  <c r="M214" i="3"/>
  <c r="M216" i="3"/>
  <c r="M218" i="3"/>
  <c r="M220" i="3"/>
  <c r="M222" i="3"/>
  <c r="M224" i="3"/>
  <c r="M226" i="3"/>
  <c r="M228" i="3"/>
  <c r="M230" i="3"/>
  <c r="M232" i="3"/>
  <c r="M234" i="3"/>
  <c r="M236" i="3"/>
  <c r="M238" i="3"/>
  <c r="M240" i="3"/>
  <c r="M242" i="3"/>
  <c r="M244" i="3"/>
  <c r="M246" i="3"/>
  <c r="M248" i="3"/>
  <c r="M250" i="3"/>
  <c r="M252" i="3"/>
  <c r="M254" i="3"/>
  <c r="M256" i="3"/>
  <c r="M258" i="3"/>
  <c r="M260" i="3"/>
  <c r="M262" i="3"/>
  <c r="M264" i="3"/>
  <c r="M266" i="3"/>
  <c r="M268" i="3"/>
  <c r="M270" i="3"/>
  <c r="M272" i="3"/>
  <c r="M274" i="3"/>
  <c r="M276" i="3"/>
  <c r="M278" i="3"/>
  <c r="M280" i="3"/>
  <c r="M282" i="3"/>
  <c r="M284" i="3"/>
  <c r="M286" i="3"/>
  <c r="M288" i="3"/>
  <c r="M290" i="3"/>
  <c r="M292" i="3"/>
  <c r="M294" i="3"/>
  <c r="M296" i="3"/>
  <c r="M298" i="3"/>
  <c r="M300" i="3"/>
  <c r="M302" i="3"/>
  <c r="M304" i="3"/>
  <c r="M306" i="3"/>
  <c r="M308" i="3"/>
  <c r="M310" i="3"/>
  <c r="M312" i="3"/>
  <c r="M314" i="3"/>
  <c r="M316" i="3"/>
  <c r="M318" i="3"/>
  <c r="M320" i="3"/>
  <c r="M322" i="3"/>
  <c r="M324" i="3"/>
  <c r="M326" i="3"/>
  <c r="M328" i="3"/>
  <c r="M330" i="3"/>
  <c r="M332" i="3"/>
  <c r="M334" i="3"/>
  <c r="M336" i="3"/>
  <c r="M338" i="3"/>
  <c r="M340" i="3"/>
  <c r="M342" i="3"/>
  <c r="M344" i="3"/>
  <c r="M346" i="3"/>
  <c r="M348" i="3"/>
  <c r="M350" i="3"/>
  <c r="M352" i="3"/>
  <c r="M354" i="3"/>
  <c r="M356" i="3"/>
  <c r="M358" i="3"/>
  <c r="M360" i="3"/>
  <c r="M362" i="3"/>
  <c r="M364" i="3"/>
  <c r="M366" i="3"/>
  <c r="M368" i="3"/>
  <c r="M370" i="3"/>
  <c r="M372" i="3"/>
  <c r="M374" i="3"/>
  <c r="M376" i="3"/>
  <c r="M378" i="3"/>
  <c r="M380" i="3"/>
  <c r="M382" i="3"/>
  <c r="M384" i="3"/>
  <c r="M386" i="3"/>
  <c r="M388" i="3"/>
  <c r="M390" i="3"/>
  <c r="M392" i="3"/>
  <c r="M394" i="3"/>
  <c r="M396" i="3"/>
  <c r="M398" i="3"/>
  <c r="M400" i="3"/>
  <c r="M402" i="3"/>
  <c r="I403" i="3"/>
  <c r="M404" i="3"/>
  <c r="M406" i="3"/>
  <c r="M408" i="3"/>
  <c r="M410" i="3"/>
  <c r="M412" i="3"/>
  <c r="I413" i="3"/>
  <c r="M414" i="3"/>
  <c r="M416" i="3"/>
  <c r="M418" i="3"/>
  <c r="I419" i="3"/>
  <c r="M420" i="3"/>
  <c r="I421" i="3"/>
  <c r="M422" i="3"/>
  <c r="M424" i="3"/>
  <c r="M426" i="3"/>
  <c r="I427" i="3"/>
  <c r="M428" i="3"/>
  <c r="M430" i="3"/>
  <c r="M432" i="3"/>
  <c r="M434" i="3"/>
  <c r="M436" i="3"/>
  <c r="I437" i="3"/>
  <c r="M438" i="3"/>
  <c r="M440" i="3"/>
  <c r="M442" i="3"/>
  <c r="I443" i="3"/>
  <c r="M444" i="3"/>
  <c r="I445" i="3"/>
  <c r="M446" i="3"/>
  <c r="M448" i="3"/>
  <c r="M450" i="3"/>
  <c r="I451" i="3"/>
  <c r="M452" i="3"/>
  <c r="M454" i="3"/>
  <c r="M456" i="3"/>
  <c r="M458" i="3"/>
  <c r="M460" i="3"/>
  <c r="I461" i="3"/>
  <c r="M462" i="3"/>
  <c r="M464" i="3"/>
  <c r="M466" i="3"/>
  <c r="I467" i="3"/>
  <c r="M468" i="3"/>
  <c r="I469" i="3"/>
  <c r="M470" i="3"/>
  <c r="M472" i="3"/>
  <c r="M474" i="3"/>
  <c r="I475" i="3"/>
  <c r="M476" i="3"/>
  <c r="M478" i="3"/>
  <c r="M480" i="3"/>
  <c r="M482" i="3"/>
  <c r="M484" i="3"/>
  <c r="I485" i="3"/>
  <c r="M486" i="3"/>
  <c r="M488" i="3"/>
  <c r="M490" i="3"/>
  <c r="I491" i="3"/>
  <c r="M492" i="3"/>
  <c r="I493" i="3"/>
  <c r="M494" i="3"/>
  <c r="M496" i="3"/>
  <c r="M498" i="3"/>
  <c r="I499" i="3"/>
  <c r="M500" i="3"/>
  <c r="M502" i="3"/>
  <c r="M504" i="3"/>
  <c r="M506" i="3"/>
  <c r="M508" i="3"/>
  <c r="I509" i="3"/>
  <c r="M510" i="3"/>
  <c r="M512" i="3"/>
  <c r="M514" i="3"/>
  <c r="I515" i="3"/>
  <c r="M516" i="3"/>
  <c r="I517" i="3"/>
  <c r="M518" i="3"/>
  <c r="M520" i="3"/>
  <c r="M522" i="3"/>
  <c r="I523" i="3"/>
  <c r="M524" i="3"/>
  <c r="M526" i="3"/>
  <c r="M528" i="3"/>
  <c r="M530" i="3"/>
  <c r="M532" i="3"/>
  <c r="I533" i="3"/>
  <c r="M534" i="3"/>
  <c r="M536" i="3"/>
  <c r="M538" i="3"/>
  <c r="I539" i="3"/>
  <c r="M540" i="3"/>
  <c r="I541" i="3"/>
  <c r="M542" i="3"/>
  <c r="M544" i="3"/>
  <c r="M546" i="3"/>
  <c r="I547" i="3"/>
  <c r="M548" i="3"/>
  <c r="M550" i="3"/>
  <c r="M552" i="3"/>
  <c r="M554" i="3"/>
  <c r="M556" i="3"/>
  <c r="I557" i="3"/>
  <c r="H6" i="3"/>
  <c r="H14" i="3"/>
  <c r="H22" i="3"/>
  <c r="AH22" i="3" s="1"/>
  <c r="H30" i="3"/>
  <c r="H38" i="3"/>
  <c r="AH38" i="3" s="1"/>
  <c r="H46" i="3"/>
  <c r="H54" i="3"/>
  <c r="H62" i="3"/>
  <c r="H70" i="3"/>
  <c r="AH70" i="3" s="1"/>
  <c r="H78" i="3"/>
  <c r="AH78" i="3" s="1"/>
  <c r="H86" i="3"/>
  <c r="H94" i="3"/>
  <c r="AI94" i="3" s="1"/>
  <c r="H102" i="3"/>
  <c r="H110" i="3"/>
  <c r="AI110" i="3" s="1"/>
  <c r="H118" i="3"/>
  <c r="H126" i="3"/>
  <c r="H134" i="3"/>
  <c r="H142" i="3"/>
  <c r="H150" i="3"/>
  <c r="H158" i="3"/>
  <c r="H166" i="3"/>
  <c r="H174" i="3"/>
  <c r="H182" i="3"/>
  <c r="H190" i="3"/>
  <c r="H198" i="3"/>
  <c r="H206" i="3"/>
  <c r="H214" i="3"/>
  <c r="H222" i="3"/>
  <c r="H230" i="3"/>
  <c r="AH230" i="3" s="1"/>
  <c r="H238" i="3"/>
  <c r="AH238" i="3" s="1"/>
  <c r="H246" i="3"/>
  <c r="H254" i="3"/>
  <c r="H262" i="3"/>
  <c r="H270" i="3"/>
  <c r="AH270" i="3" s="1"/>
  <c r="H278" i="3"/>
  <c r="H286" i="3"/>
  <c r="AH286" i="3" s="1"/>
  <c r="H294" i="3"/>
  <c r="H302" i="3"/>
  <c r="AH302" i="3" s="1"/>
  <c r="H310" i="3"/>
  <c r="AH310" i="3" s="1"/>
  <c r="H318" i="3"/>
  <c r="H326" i="3"/>
  <c r="AH326" i="3" s="1"/>
  <c r="H334" i="3"/>
  <c r="AI334" i="3" s="1"/>
  <c r="H342" i="3"/>
  <c r="AI342" i="3" s="1"/>
  <c r="H350" i="3"/>
  <c r="H358" i="3"/>
  <c r="H366" i="3"/>
  <c r="AI366" i="3" s="1"/>
  <c r="H374" i="3"/>
  <c r="H382" i="3"/>
  <c r="H390" i="3"/>
  <c r="AH390" i="3" s="1"/>
  <c r="H398" i="3"/>
  <c r="H406" i="3"/>
  <c r="H414" i="3"/>
  <c r="AI414" i="3" s="1"/>
  <c r="H422" i="3"/>
  <c r="H430" i="3"/>
  <c r="H438" i="3"/>
  <c r="AH438" i="3" s="1"/>
  <c r="H446" i="3"/>
  <c r="AH446" i="3" s="1"/>
  <c r="H454" i="3"/>
  <c r="AI454" i="3" s="1"/>
  <c r="H462" i="3"/>
  <c r="H470" i="3"/>
  <c r="H478" i="3"/>
  <c r="AH478" i="3" s="1"/>
  <c r="H486" i="3"/>
  <c r="H494" i="3"/>
  <c r="H502" i="3"/>
  <c r="H510" i="3"/>
  <c r="AH510" i="3" s="1"/>
  <c r="H518" i="3"/>
  <c r="AH518" i="3" s="1"/>
  <c r="H526" i="3"/>
  <c r="AH526" i="3" s="1"/>
  <c r="H534" i="3"/>
  <c r="H542" i="3"/>
  <c r="AI542" i="3" s="1"/>
  <c r="H550" i="3"/>
  <c r="H558" i="3"/>
  <c r="H566" i="3"/>
  <c r="AH566" i="3" s="1"/>
  <c r="H574" i="3"/>
  <c r="AI574" i="3" s="1"/>
  <c r="H582" i="3"/>
  <c r="H590" i="3"/>
  <c r="H598" i="3"/>
  <c r="AH598" i="3" s="1"/>
  <c r="H606" i="3"/>
  <c r="H614" i="3"/>
  <c r="AI614" i="3" s="1"/>
  <c r="H622" i="3"/>
  <c r="H630" i="3"/>
  <c r="AI630" i="3" s="1"/>
  <c r="H638" i="3"/>
  <c r="H646" i="3"/>
  <c r="AI646" i="3" s="1"/>
  <c r="H654" i="3"/>
  <c r="H662" i="3"/>
  <c r="AI662" i="3" s="1"/>
  <c r="H670" i="3"/>
  <c r="AI670" i="3" s="1"/>
  <c r="H678" i="3"/>
  <c r="AI678" i="3" s="1"/>
  <c r="H686" i="3"/>
  <c r="H694" i="3"/>
  <c r="H702" i="3"/>
  <c r="AI702" i="3" s="1"/>
  <c r="H710" i="3"/>
  <c r="AH710" i="3" s="1"/>
  <c r="H718" i="3"/>
  <c r="AH718" i="3" s="1"/>
  <c r="H726" i="3"/>
  <c r="AI726" i="3" s="1"/>
  <c r="H734" i="3"/>
  <c r="H742" i="3"/>
  <c r="H750" i="3"/>
  <c r="AH750" i="3" s="1"/>
  <c r="H758" i="3"/>
  <c r="H766" i="3"/>
  <c r="H774" i="3"/>
  <c r="AH774" i="3" s="1"/>
  <c r="H782" i="3"/>
  <c r="AI782" i="3" s="1"/>
  <c r="H790" i="3"/>
  <c r="AI790" i="3" s="1"/>
  <c r="H798" i="3"/>
  <c r="H806" i="3"/>
  <c r="AH806" i="3" s="1"/>
  <c r="H814" i="3"/>
  <c r="AI814" i="3" s="1"/>
  <c r="H822" i="3"/>
  <c r="AH822" i="3" s="1"/>
  <c r="H830" i="3"/>
  <c r="H838" i="3"/>
  <c r="H846" i="3"/>
  <c r="H854" i="3"/>
  <c r="AH854" i="3" s="1"/>
  <c r="H862" i="3"/>
  <c r="AI862" i="3" s="1"/>
  <c r="H870" i="3"/>
  <c r="AI870" i="3" s="1"/>
  <c r="H878" i="3"/>
  <c r="AH878" i="3" s="1"/>
  <c r="H886" i="3"/>
  <c r="AI886" i="3" s="1"/>
  <c r="H894" i="3"/>
  <c r="H902" i="3"/>
  <c r="AI902" i="3" s="1"/>
  <c r="H910" i="3"/>
  <c r="AH910" i="3" s="1"/>
  <c r="H918" i="3"/>
  <c r="H926" i="3"/>
  <c r="H934" i="3"/>
  <c r="H942" i="3"/>
  <c r="H950" i="3"/>
  <c r="AI950" i="3" s="1"/>
  <c r="H958" i="3"/>
  <c r="H966" i="3"/>
  <c r="H974" i="3"/>
  <c r="AH974" i="3" s="1"/>
  <c r="H982" i="3"/>
  <c r="AI982" i="3" s="1"/>
  <c r="H990" i="3"/>
  <c r="H998" i="3"/>
  <c r="AI998" i="3" s="1"/>
  <c r="H1006" i="3"/>
  <c r="AI1006" i="3" s="1"/>
  <c r="H1014" i="3"/>
  <c r="H1022" i="3"/>
  <c r="H1030" i="3"/>
  <c r="H1038" i="3"/>
  <c r="H1046" i="3"/>
  <c r="H1054" i="3"/>
  <c r="H1062" i="3"/>
  <c r="H1070" i="3"/>
  <c r="H1078" i="3"/>
  <c r="H1086" i="3"/>
  <c r="H1094" i="3"/>
  <c r="H1102" i="3"/>
  <c r="H1110" i="3"/>
  <c r="H1118" i="3"/>
  <c r="H1126" i="3"/>
  <c r="H1134" i="3"/>
  <c r="H1142" i="3"/>
  <c r="H1150" i="3"/>
  <c r="H1158" i="3"/>
  <c r="H1166" i="3"/>
  <c r="H1174" i="3"/>
  <c r="H1182" i="3"/>
  <c r="H1190" i="3"/>
  <c r="H1198" i="3"/>
  <c r="H1206" i="3"/>
  <c r="H1214" i="3"/>
  <c r="H1222" i="3"/>
  <c r="H1230" i="3"/>
  <c r="H1238" i="3"/>
  <c r="H1246" i="3"/>
  <c r="H1254" i="3"/>
  <c r="H1262" i="3"/>
  <c r="H1270" i="3"/>
  <c r="H1278" i="3"/>
  <c r="H1286" i="3"/>
  <c r="H1294" i="3"/>
  <c r="H1302" i="3"/>
  <c r="H1390" i="3"/>
  <c r="H1398" i="3"/>
  <c r="H1406" i="3"/>
  <c r="H1414" i="3"/>
  <c r="H1422" i="3"/>
  <c r="H1430" i="3"/>
  <c r="H1438" i="3"/>
  <c r="AJ1438" i="3" s="1"/>
  <c r="H1446" i="3"/>
  <c r="H1454" i="3"/>
  <c r="H1462" i="3"/>
  <c r="H1470" i="3"/>
  <c r="H1478" i="3"/>
  <c r="H1486" i="3"/>
  <c r="H1494" i="3"/>
  <c r="H1502" i="3"/>
  <c r="H1510" i="3"/>
  <c r="H1518" i="3"/>
  <c r="H1526" i="3"/>
  <c r="H1534" i="3"/>
  <c r="H1542" i="3"/>
  <c r="H1550" i="3"/>
  <c r="AK1550" i="3" s="1"/>
  <c r="H1558" i="3"/>
  <c r="H1566" i="3"/>
  <c r="H1574" i="3"/>
  <c r="AK1574" i="3" s="1"/>
  <c r="H1582" i="3"/>
  <c r="H1590" i="3"/>
  <c r="H1598" i="3"/>
  <c r="AK1598" i="3" s="1"/>
  <c r="H1606" i="3"/>
  <c r="H1614" i="3"/>
  <c r="H1622" i="3"/>
  <c r="H1630" i="3"/>
  <c r="AK1630" i="3" s="1"/>
  <c r="H1638" i="3"/>
  <c r="H1646" i="3"/>
  <c r="H1654" i="3"/>
  <c r="H1662" i="3"/>
  <c r="H1670" i="3"/>
  <c r="H1678" i="3"/>
  <c r="H1686" i="3"/>
  <c r="H1694" i="3"/>
  <c r="H1702" i="3"/>
  <c r="AK1702" i="3" s="1"/>
  <c r="H1710" i="3"/>
  <c r="H1718" i="3"/>
  <c r="H1726" i="3"/>
  <c r="H1734" i="3"/>
  <c r="H1742" i="3"/>
  <c r="AK1742" i="3" s="1"/>
  <c r="H1750" i="3"/>
  <c r="H1758" i="3"/>
  <c r="I11" i="3"/>
  <c r="I19" i="3"/>
  <c r="I35" i="3"/>
  <c r="I43" i="3"/>
  <c r="I59" i="3"/>
  <c r="I67" i="3"/>
  <c r="I83" i="3"/>
  <c r="I91" i="3"/>
  <c r="I107" i="3"/>
  <c r="I115" i="3"/>
  <c r="I131" i="3"/>
  <c r="I139" i="3"/>
  <c r="I155" i="3"/>
  <c r="I163" i="3"/>
  <c r="I179" i="3"/>
  <c r="I187" i="3"/>
  <c r="I203" i="3"/>
  <c r="I211" i="3"/>
  <c r="I227" i="3"/>
  <c r="I235" i="3"/>
  <c r="I251" i="3"/>
  <c r="I259" i="3"/>
  <c r="I275" i="3"/>
  <c r="I283" i="3"/>
  <c r="I299" i="3"/>
  <c r="I307" i="3"/>
  <c r="I323" i="3"/>
  <c r="I331" i="3"/>
  <c r="I347" i="3"/>
  <c r="I355" i="3"/>
  <c r="I371" i="3"/>
  <c r="I379" i="3"/>
  <c r="I395" i="3"/>
  <c r="I404" i="3"/>
  <c r="I415" i="3"/>
  <c r="I425" i="3"/>
  <c r="I436" i="3"/>
  <c r="I457" i="3"/>
  <c r="I479" i="3"/>
  <c r="I500" i="3"/>
  <c r="I511" i="3"/>
  <c r="I521" i="3"/>
  <c r="I532" i="3"/>
  <c r="I553" i="3"/>
  <c r="I596" i="3"/>
  <c r="I628" i="3"/>
  <c r="I692" i="3"/>
  <c r="I724" i="3"/>
  <c r="I788" i="3"/>
  <c r="I820" i="3"/>
  <c r="I884" i="3"/>
  <c r="I1036" i="3"/>
  <c r="I1058" i="3"/>
  <c r="I1100" i="3"/>
  <c r="I1186" i="3"/>
  <c r="I1228" i="3"/>
  <c r="I1250" i="3"/>
  <c r="I1292" i="3"/>
  <c r="I1420" i="3"/>
  <c r="I1532" i="3"/>
  <c r="I1588" i="3"/>
  <c r="K31" i="3"/>
  <c r="K52" i="3"/>
  <c r="K73" i="3"/>
  <c r="K95" i="3"/>
  <c r="K116" i="3"/>
  <c r="K137" i="3"/>
  <c r="K159" i="3"/>
  <c r="K180" i="3"/>
  <c r="K201" i="3"/>
  <c r="K223" i="3"/>
  <c r="K244" i="3"/>
  <c r="K265" i="3"/>
  <c r="K287" i="3"/>
  <c r="K308" i="3"/>
  <c r="K340" i="3"/>
  <c r="K372" i="3"/>
  <c r="K404" i="3"/>
  <c r="K436" i="3"/>
  <c r="K468" i="3"/>
  <c r="K500" i="3"/>
  <c r="K532" i="3"/>
  <c r="K564" i="3"/>
  <c r="K596" i="3"/>
  <c r="K628" i="3"/>
  <c r="K660" i="3"/>
  <c r="K692" i="3"/>
  <c r="K724" i="3"/>
  <c r="K756" i="3"/>
  <c r="K788" i="3"/>
  <c r="K820" i="3"/>
  <c r="K852" i="3"/>
  <c r="K884" i="3"/>
  <c r="K916" i="3"/>
  <c r="K948" i="3"/>
  <c r="K980" i="3"/>
  <c r="K1012" i="3"/>
  <c r="K1044" i="3"/>
  <c r="K1076" i="3"/>
  <c r="K1108" i="3"/>
  <c r="K1140" i="3"/>
  <c r="K1172" i="3"/>
  <c r="K1204" i="3"/>
  <c r="K1236" i="3"/>
  <c r="K1268" i="3"/>
  <c r="K1300" i="3"/>
  <c r="K1332" i="3"/>
  <c r="K1364" i="3"/>
  <c r="K1396" i="3"/>
  <c r="K1428" i="3"/>
  <c r="K1460" i="3"/>
  <c r="K1492" i="3"/>
  <c r="K1556" i="3"/>
  <c r="K1588" i="3"/>
  <c r="K1620" i="3"/>
  <c r="K1652" i="3"/>
  <c r="K1691" i="3"/>
  <c r="K1753" i="3"/>
  <c r="M43" i="3"/>
  <c r="M107" i="3"/>
  <c r="M171" i="3"/>
  <c r="M235" i="3"/>
  <c r="M299" i="3"/>
  <c r="M363" i="3"/>
  <c r="M427" i="3"/>
  <c r="M491" i="3"/>
  <c r="M555" i="3"/>
  <c r="M619" i="3"/>
  <c r="M683" i="3"/>
  <c r="M747" i="3"/>
  <c r="M811" i="3"/>
  <c r="M875" i="3"/>
  <c r="M939" i="3"/>
  <c r="M1003" i="3"/>
  <c r="M1067" i="3"/>
  <c r="M1131" i="3"/>
  <c r="M1195" i="3"/>
  <c r="M1259" i="3"/>
  <c r="M1323" i="3"/>
  <c r="M1451" i="3"/>
  <c r="M1515" i="3"/>
  <c r="M1579" i="3"/>
  <c r="M1643" i="3"/>
  <c r="M1707" i="3"/>
  <c r="N8" i="3"/>
  <c r="N72" i="3"/>
  <c r="N136" i="3"/>
  <c r="N215" i="3"/>
  <c r="N343" i="3"/>
  <c r="N471" i="3"/>
  <c r="N599" i="3"/>
  <c r="N746" i="3"/>
  <c r="N917" i="3"/>
  <c r="N1114" i="3"/>
  <c r="N1610" i="3"/>
  <c r="M558" i="3"/>
  <c r="M560" i="3"/>
  <c r="M562" i="3"/>
  <c r="M564" i="3"/>
  <c r="M566" i="3"/>
  <c r="M568" i="3"/>
  <c r="M570" i="3"/>
  <c r="M572" i="3"/>
  <c r="M574" i="3"/>
  <c r="M576" i="3"/>
  <c r="M578" i="3"/>
  <c r="M580" i="3"/>
  <c r="M582" i="3"/>
  <c r="M584" i="3"/>
  <c r="M586" i="3"/>
  <c r="M588" i="3"/>
  <c r="M590" i="3"/>
  <c r="M592" i="3"/>
  <c r="M594" i="3"/>
  <c r="M596" i="3"/>
  <c r="M598" i="3"/>
  <c r="M600" i="3"/>
  <c r="M602" i="3"/>
  <c r="M604" i="3"/>
  <c r="M606" i="3"/>
  <c r="M608" i="3"/>
  <c r="M610" i="3"/>
  <c r="M612" i="3"/>
  <c r="M614" i="3"/>
  <c r="M616" i="3"/>
  <c r="M618" i="3"/>
  <c r="M620" i="3"/>
  <c r="M622" i="3"/>
  <c r="M624" i="3"/>
  <c r="M626" i="3"/>
  <c r="M628" i="3"/>
  <c r="M630" i="3"/>
  <c r="M632" i="3"/>
  <c r="M634" i="3"/>
  <c r="M636" i="3"/>
  <c r="M638" i="3"/>
  <c r="M640" i="3"/>
  <c r="M642" i="3"/>
  <c r="M644" i="3"/>
  <c r="M646" i="3"/>
  <c r="M648" i="3"/>
  <c r="M650" i="3"/>
  <c r="M652" i="3"/>
  <c r="M654" i="3"/>
  <c r="M656" i="3"/>
  <c r="M658" i="3"/>
  <c r="M660" i="3"/>
  <c r="M662" i="3"/>
  <c r="M664" i="3"/>
  <c r="M666" i="3"/>
  <c r="M668" i="3"/>
  <c r="M670" i="3"/>
  <c r="M672" i="3"/>
  <c r="M674" i="3"/>
  <c r="M676" i="3"/>
  <c r="M678" i="3"/>
  <c r="M680" i="3"/>
  <c r="M682" i="3"/>
  <c r="M684" i="3"/>
  <c r="M686" i="3"/>
  <c r="M688" i="3"/>
  <c r="M690" i="3"/>
  <c r="M692" i="3"/>
  <c r="M694" i="3"/>
  <c r="M696" i="3"/>
  <c r="M698" i="3"/>
  <c r="M700" i="3"/>
  <c r="M702" i="3"/>
  <c r="M704" i="3"/>
  <c r="M706" i="3"/>
  <c r="M708" i="3"/>
  <c r="M710" i="3"/>
  <c r="M712" i="3"/>
  <c r="M714" i="3"/>
  <c r="M716" i="3"/>
  <c r="M718" i="3"/>
  <c r="M720" i="3"/>
  <c r="M722" i="3"/>
  <c r="M724" i="3"/>
  <c r="M726" i="3"/>
  <c r="M728" i="3"/>
  <c r="M730" i="3"/>
  <c r="M732" i="3"/>
  <c r="M734" i="3"/>
  <c r="M736" i="3"/>
  <c r="M738" i="3"/>
  <c r="M740" i="3"/>
  <c r="M742" i="3"/>
  <c r="M744" i="3"/>
  <c r="M746" i="3"/>
  <c r="M748" i="3"/>
  <c r="M750" i="3"/>
  <c r="M752" i="3"/>
  <c r="M754" i="3"/>
  <c r="M756" i="3"/>
  <c r="M758" i="3"/>
  <c r="M760" i="3"/>
  <c r="M762" i="3"/>
  <c r="M764" i="3"/>
  <c r="M766" i="3"/>
  <c r="M768" i="3"/>
  <c r="M770" i="3"/>
  <c r="M772" i="3"/>
  <c r="M774" i="3"/>
  <c r="M776" i="3"/>
  <c r="M778" i="3"/>
  <c r="M780" i="3"/>
  <c r="M782" i="3"/>
  <c r="M784" i="3"/>
  <c r="M786" i="3"/>
  <c r="M788" i="3"/>
  <c r="M790" i="3"/>
  <c r="M792" i="3"/>
  <c r="M794" i="3"/>
  <c r="M796" i="3"/>
  <c r="M798" i="3"/>
  <c r="M800" i="3"/>
  <c r="M802" i="3"/>
  <c r="M804" i="3"/>
  <c r="M806" i="3"/>
  <c r="M808" i="3"/>
  <c r="M810" i="3"/>
  <c r="M812" i="3"/>
  <c r="M814" i="3"/>
  <c r="M816" i="3"/>
  <c r="M818" i="3"/>
  <c r="M820" i="3"/>
  <c r="M822" i="3"/>
  <c r="M824" i="3"/>
  <c r="M826" i="3"/>
  <c r="M828" i="3"/>
  <c r="M830" i="3"/>
  <c r="M832" i="3"/>
  <c r="M834" i="3"/>
  <c r="M836" i="3"/>
  <c r="M838" i="3"/>
  <c r="M840" i="3"/>
  <c r="M842" i="3"/>
  <c r="M844" i="3"/>
  <c r="M846" i="3"/>
  <c r="M848" i="3"/>
  <c r="M850" i="3"/>
  <c r="M852" i="3"/>
  <c r="M854" i="3"/>
  <c r="M856" i="3"/>
  <c r="M858" i="3"/>
  <c r="M860" i="3"/>
  <c r="M862" i="3"/>
  <c r="M864" i="3"/>
  <c r="M866" i="3"/>
  <c r="M868" i="3"/>
  <c r="M870" i="3"/>
  <c r="M872" i="3"/>
  <c r="M874" i="3"/>
  <c r="M876" i="3"/>
  <c r="M878" i="3"/>
  <c r="M880" i="3"/>
  <c r="M882" i="3"/>
  <c r="M884" i="3"/>
  <c r="M886" i="3"/>
  <c r="M888" i="3"/>
  <c r="M890" i="3"/>
  <c r="M892" i="3"/>
  <c r="M894" i="3"/>
  <c r="M896" i="3"/>
  <c r="M898" i="3"/>
  <c r="M900" i="3"/>
  <c r="M902" i="3"/>
  <c r="M904" i="3"/>
  <c r="M906" i="3"/>
  <c r="M908" i="3"/>
  <c r="M910" i="3"/>
  <c r="M912" i="3"/>
  <c r="M914" i="3"/>
  <c r="M916" i="3"/>
  <c r="M918" i="3"/>
  <c r="M920" i="3"/>
  <c r="M922" i="3"/>
  <c r="M924" i="3"/>
  <c r="M926" i="3"/>
  <c r="M928" i="3"/>
  <c r="M930" i="3"/>
  <c r="M932" i="3"/>
  <c r="M934" i="3"/>
  <c r="M936" i="3"/>
  <c r="M938" i="3"/>
  <c r="M940" i="3"/>
  <c r="M942" i="3"/>
  <c r="M944" i="3"/>
  <c r="M946" i="3"/>
  <c r="M948" i="3"/>
  <c r="M950" i="3"/>
  <c r="M952" i="3"/>
  <c r="M954" i="3"/>
  <c r="M956" i="3"/>
  <c r="M958" i="3"/>
  <c r="M960" i="3"/>
  <c r="M962" i="3"/>
  <c r="M964" i="3"/>
  <c r="M966" i="3"/>
  <c r="M968" i="3"/>
  <c r="M970" i="3"/>
  <c r="M972" i="3"/>
  <c r="M974" i="3"/>
  <c r="M976" i="3"/>
  <c r="M978" i="3"/>
  <c r="M980" i="3"/>
  <c r="M982" i="3"/>
  <c r="M984" i="3"/>
  <c r="M986" i="3"/>
  <c r="M988" i="3"/>
  <c r="M990" i="3"/>
  <c r="M992" i="3"/>
  <c r="M994" i="3"/>
  <c r="M996" i="3"/>
  <c r="M998" i="3"/>
  <c r="M1000" i="3"/>
  <c r="M1002" i="3"/>
  <c r="M1004" i="3"/>
  <c r="M1006" i="3"/>
  <c r="M1008" i="3"/>
  <c r="M1010" i="3"/>
  <c r="M1012" i="3"/>
  <c r="M1014" i="3"/>
  <c r="M1016" i="3"/>
  <c r="M1018" i="3"/>
  <c r="M1020" i="3"/>
  <c r="M1022" i="3"/>
  <c r="M1024" i="3"/>
  <c r="I1025" i="3"/>
  <c r="M1026" i="3"/>
  <c r="I1027" i="3"/>
  <c r="M1028" i="3"/>
  <c r="M1030" i="3"/>
  <c r="M1032" i="3"/>
  <c r="I1033" i="3"/>
  <c r="M1034" i="3"/>
  <c r="I1037" i="3"/>
  <c r="M1036" i="3"/>
  <c r="M1038" i="3"/>
  <c r="M1040" i="3"/>
  <c r="M1042" i="3"/>
  <c r="I1043" i="3"/>
  <c r="I1045" i="3"/>
  <c r="M1044" i="3"/>
  <c r="M1046" i="3"/>
  <c r="M1048" i="3"/>
  <c r="I1049" i="3"/>
  <c r="M1050" i="3"/>
  <c r="I1051" i="3"/>
  <c r="M1052" i="3"/>
  <c r="M1054" i="3"/>
  <c r="M1056" i="3"/>
  <c r="I1057" i="3"/>
  <c r="M1058" i="3"/>
  <c r="I1061" i="3"/>
  <c r="M1060" i="3"/>
  <c r="M1062" i="3"/>
  <c r="M1064" i="3"/>
  <c r="M1066" i="3"/>
  <c r="I1067" i="3"/>
  <c r="I1069" i="3"/>
  <c r="M1068" i="3"/>
  <c r="M1070" i="3"/>
  <c r="M1072" i="3"/>
  <c r="I1073" i="3"/>
  <c r="M1074" i="3"/>
  <c r="I1075" i="3"/>
  <c r="M1076" i="3"/>
  <c r="M1078" i="3"/>
  <c r="M1080" i="3"/>
  <c r="I1081" i="3"/>
  <c r="M1082" i="3"/>
  <c r="I1085" i="3"/>
  <c r="M1084" i="3"/>
  <c r="M1086" i="3"/>
  <c r="M1088" i="3"/>
  <c r="M1090" i="3"/>
  <c r="I1091" i="3"/>
  <c r="I1093" i="3"/>
  <c r="M1092" i="3"/>
  <c r="M1094" i="3"/>
  <c r="M1096" i="3"/>
  <c r="I1097" i="3"/>
  <c r="M1098" i="3"/>
  <c r="I1099" i="3"/>
  <c r="M1100" i="3"/>
  <c r="M1102" i="3"/>
  <c r="M1104" i="3"/>
  <c r="I1105" i="3"/>
  <c r="M1106" i="3"/>
  <c r="I1109" i="3"/>
  <c r="M1108" i="3"/>
  <c r="M1110" i="3"/>
  <c r="M1112" i="3"/>
  <c r="M1114" i="3"/>
  <c r="I1115" i="3"/>
  <c r="I1117" i="3"/>
  <c r="M1116" i="3"/>
  <c r="M1118" i="3"/>
  <c r="M1120" i="3"/>
  <c r="I1121" i="3"/>
  <c r="M1122" i="3"/>
  <c r="I1123" i="3"/>
  <c r="M1124" i="3"/>
  <c r="M1126" i="3"/>
  <c r="M1128" i="3"/>
  <c r="I1129" i="3"/>
  <c r="M1130" i="3"/>
  <c r="I1133" i="3"/>
  <c r="M1132" i="3"/>
  <c r="M1134" i="3"/>
  <c r="M1136" i="3"/>
  <c r="M1138" i="3"/>
  <c r="I1139" i="3"/>
  <c r="I1141" i="3"/>
  <c r="M1140" i="3"/>
  <c r="M1142" i="3"/>
  <c r="M1144" i="3"/>
  <c r="I1145" i="3"/>
  <c r="M1146" i="3"/>
  <c r="I1147" i="3"/>
  <c r="M1148" i="3"/>
  <c r="M1150" i="3"/>
  <c r="M1152" i="3"/>
  <c r="I1153" i="3"/>
  <c r="M1154" i="3"/>
  <c r="I1157" i="3"/>
  <c r="M1156" i="3"/>
  <c r="M1158" i="3"/>
  <c r="M1160" i="3"/>
  <c r="M1162" i="3"/>
  <c r="I1163" i="3"/>
  <c r="I1165" i="3"/>
  <c r="M1164" i="3"/>
  <c r="M1166" i="3"/>
  <c r="M1168" i="3"/>
  <c r="I1169" i="3"/>
  <c r="M1170" i="3"/>
  <c r="I1171" i="3"/>
  <c r="M1172" i="3"/>
  <c r="M1174" i="3"/>
  <c r="M1176" i="3"/>
  <c r="I1177" i="3"/>
  <c r="M1178" i="3"/>
  <c r="I1181" i="3"/>
  <c r="M1180" i="3"/>
  <c r="M1182" i="3"/>
  <c r="M1184" i="3"/>
  <c r="M1186" i="3"/>
  <c r="I1187" i="3"/>
  <c r="I1189" i="3"/>
  <c r="M1188" i="3"/>
  <c r="M1190" i="3"/>
  <c r="M1192" i="3"/>
  <c r="I1193" i="3"/>
  <c r="M1194" i="3"/>
  <c r="I1195" i="3"/>
  <c r="M1196" i="3"/>
  <c r="M1198" i="3"/>
  <c r="M1200" i="3"/>
  <c r="I1201" i="3"/>
  <c r="M1202" i="3"/>
  <c r="I1205" i="3"/>
  <c r="M1204" i="3"/>
  <c r="M1206" i="3"/>
  <c r="M1208" i="3"/>
  <c r="M1210" i="3"/>
  <c r="I1211" i="3"/>
  <c r="I1213" i="3"/>
  <c r="M1212" i="3"/>
  <c r="M1214" i="3"/>
  <c r="M1216" i="3"/>
  <c r="I1217" i="3"/>
  <c r="M1218" i="3"/>
  <c r="I1219" i="3"/>
  <c r="M1220" i="3"/>
  <c r="M1222" i="3"/>
  <c r="M1224" i="3"/>
  <c r="I1225" i="3"/>
  <c r="M1226" i="3"/>
  <c r="I1229" i="3"/>
  <c r="M1228" i="3"/>
  <c r="M1230" i="3"/>
  <c r="M1232" i="3"/>
  <c r="M1234" i="3"/>
  <c r="I1235" i="3"/>
  <c r="I1237" i="3"/>
  <c r="M1236" i="3"/>
  <c r="M1238" i="3"/>
  <c r="M1240" i="3"/>
  <c r="I1241" i="3"/>
  <c r="M1242" i="3"/>
  <c r="I1243" i="3"/>
  <c r="M1244" i="3"/>
  <c r="M1246" i="3"/>
  <c r="M1248" i="3"/>
  <c r="I1249" i="3"/>
  <c r="M1250" i="3"/>
  <c r="I1253" i="3"/>
  <c r="M1252" i="3"/>
  <c r="M1254" i="3"/>
  <c r="M1256" i="3"/>
  <c r="M1258" i="3"/>
  <c r="I1259" i="3"/>
  <c r="I1261" i="3"/>
  <c r="M1260" i="3"/>
  <c r="M1262" i="3"/>
  <c r="M1264" i="3"/>
  <c r="I1265" i="3"/>
  <c r="M1266" i="3"/>
  <c r="I1267" i="3"/>
  <c r="M1268" i="3"/>
  <c r="M1270" i="3"/>
  <c r="M1272" i="3"/>
  <c r="I1273" i="3"/>
  <c r="M1274" i="3"/>
  <c r="I1277" i="3"/>
  <c r="M1276" i="3"/>
  <c r="M1278" i="3"/>
  <c r="M1280" i="3"/>
  <c r="M1282" i="3"/>
  <c r="I1283" i="3"/>
  <c r="I1285" i="3"/>
  <c r="M1284" i="3"/>
  <c r="M1286" i="3"/>
  <c r="M1288" i="3"/>
  <c r="I1289" i="3"/>
  <c r="M1290" i="3"/>
  <c r="I1291" i="3"/>
  <c r="M1292" i="3"/>
  <c r="M1294" i="3"/>
  <c r="M1296" i="3"/>
  <c r="I1297" i="3"/>
  <c r="M1298" i="3"/>
  <c r="I1301" i="3"/>
  <c r="M1300" i="3"/>
  <c r="M1302" i="3"/>
  <c r="M1304" i="3"/>
  <c r="M1306" i="3"/>
  <c r="I1307" i="3"/>
  <c r="I1309" i="3"/>
  <c r="M1308" i="3"/>
  <c r="M1310" i="3"/>
  <c r="M1312" i="3"/>
  <c r="I1313" i="3"/>
  <c r="M1314" i="3"/>
  <c r="I1315" i="3"/>
  <c r="M1316" i="3"/>
  <c r="M1318" i="3"/>
  <c r="M1320" i="3"/>
  <c r="I1321" i="3"/>
  <c r="M1322" i="3"/>
  <c r="I1325" i="3"/>
  <c r="M1324" i="3"/>
  <c r="M1326" i="3"/>
  <c r="M1328" i="3"/>
  <c r="M1330" i="3"/>
  <c r="I1331" i="3"/>
  <c r="I1333" i="3"/>
  <c r="M1332" i="3"/>
  <c r="M1334" i="3"/>
  <c r="M1336" i="3"/>
  <c r="I1337" i="3"/>
  <c r="M1338" i="3"/>
  <c r="I1339" i="3"/>
  <c r="M1340" i="3"/>
  <c r="M1342" i="3"/>
  <c r="M1344" i="3"/>
  <c r="I1345" i="3"/>
  <c r="M1346" i="3"/>
  <c r="I1349" i="3"/>
  <c r="M1348" i="3"/>
  <c r="M1350" i="3"/>
  <c r="M1352" i="3"/>
  <c r="M1354" i="3"/>
  <c r="I1355" i="3"/>
  <c r="I1357" i="3"/>
  <c r="M1356" i="3"/>
  <c r="M1358" i="3"/>
  <c r="M1360" i="3"/>
  <c r="I1361" i="3"/>
  <c r="M1362" i="3"/>
  <c r="I1363" i="3"/>
  <c r="M1364" i="3"/>
  <c r="M1366" i="3"/>
  <c r="M1368" i="3"/>
  <c r="I1369" i="3"/>
  <c r="M1370" i="3"/>
  <c r="I1373" i="3"/>
  <c r="M1372" i="3"/>
  <c r="M1374" i="3"/>
  <c r="M1376" i="3"/>
  <c r="M1378" i="3"/>
  <c r="I1379" i="3"/>
  <c r="I1381" i="3"/>
  <c r="M1380" i="3"/>
  <c r="M1382" i="3"/>
  <c r="M1384" i="3"/>
  <c r="I1385" i="3"/>
  <c r="M1386" i="3"/>
  <c r="I1387" i="3"/>
  <c r="M1388" i="3"/>
  <c r="N1391" i="3"/>
  <c r="K1391" i="3"/>
  <c r="N1395" i="3"/>
  <c r="K1395" i="3"/>
  <c r="N1399" i="3"/>
  <c r="K1399" i="3"/>
  <c r="K1403" i="3"/>
  <c r="N1403" i="3"/>
  <c r="N1407" i="3"/>
  <c r="K1407" i="3"/>
  <c r="N1411" i="3"/>
  <c r="K1411" i="3"/>
  <c r="N1415" i="3"/>
  <c r="K1415" i="3"/>
  <c r="N1419" i="3"/>
  <c r="K1419" i="3"/>
  <c r="N1423" i="3"/>
  <c r="K1423" i="3"/>
  <c r="N1427" i="3"/>
  <c r="K1427" i="3"/>
  <c r="K1431" i="3"/>
  <c r="N1431" i="3"/>
  <c r="N1435" i="3"/>
  <c r="K1435" i="3"/>
  <c r="N1439" i="3"/>
  <c r="K1439" i="3"/>
  <c r="N1443" i="3"/>
  <c r="K1443" i="3"/>
  <c r="N1447" i="3"/>
  <c r="K1447" i="3"/>
  <c r="N1451" i="3"/>
  <c r="K1451" i="3"/>
  <c r="K1455" i="3"/>
  <c r="N1459" i="3"/>
  <c r="K1459" i="3"/>
  <c r="N1463" i="3"/>
  <c r="K1463" i="3"/>
  <c r="N1467" i="3"/>
  <c r="K1467" i="3"/>
  <c r="N1471" i="3"/>
  <c r="K1471" i="3"/>
  <c r="N1475" i="3"/>
  <c r="K1475" i="3"/>
  <c r="N1479" i="3"/>
  <c r="K1479" i="3"/>
  <c r="K1483" i="3"/>
  <c r="N1487" i="3"/>
  <c r="K1487" i="3"/>
  <c r="N1491" i="3"/>
  <c r="K1491" i="3"/>
  <c r="N1495" i="3"/>
  <c r="K1495" i="3"/>
  <c r="N1499" i="3"/>
  <c r="K1499" i="3"/>
  <c r="K1503" i="3"/>
  <c r="N1503" i="3"/>
  <c r="N1507" i="3"/>
  <c r="K1507" i="3"/>
  <c r="N1511" i="3"/>
  <c r="K1511" i="3"/>
  <c r="N1515" i="3"/>
  <c r="K1515" i="3"/>
  <c r="N1519" i="3"/>
  <c r="K1519" i="3"/>
  <c r="N1523" i="3"/>
  <c r="K1523" i="3"/>
  <c r="N1527" i="3"/>
  <c r="K1527" i="3"/>
  <c r="K1531" i="3"/>
  <c r="N1531" i="3"/>
  <c r="N1535" i="3"/>
  <c r="K1535" i="3"/>
  <c r="N1539" i="3"/>
  <c r="K1539" i="3"/>
  <c r="N1543" i="3"/>
  <c r="K1543" i="3"/>
  <c r="N1547" i="3"/>
  <c r="K1547" i="3"/>
  <c r="N1551" i="3"/>
  <c r="K1551" i="3"/>
  <c r="N1555" i="3"/>
  <c r="K1555" i="3"/>
  <c r="N1559" i="3"/>
  <c r="K1559" i="3"/>
  <c r="N1563" i="3"/>
  <c r="K1563" i="3"/>
  <c r="K1567" i="3"/>
  <c r="N1571" i="3"/>
  <c r="K1571" i="3"/>
  <c r="N1575" i="3"/>
  <c r="K1575" i="3"/>
  <c r="N1579" i="3"/>
  <c r="K1579" i="3"/>
  <c r="N1583" i="3"/>
  <c r="K1583" i="3"/>
  <c r="N1587" i="3"/>
  <c r="K1587" i="3"/>
  <c r="N1591" i="3"/>
  <c r="K1591" i="3"/>
  <c r="N1595" i="3"/>
  <c r="K1595" i="3"/>
  <c r="N1599" i="3"/>
  <c r="K1599" i="3"/>
  <c r="N1603" i="3"/>
  <c r="K1603" i="3"/>
  <c r="N1607" i="3"/>
  <c r="K1607" i="3"/>
  <c r="N1611" i="3"/>
  <c r="K1611" i="3"/>
  <c r="N1615" i="3"/>
  <c r="K1615" i="3"/>
  <c r="N1619" i="3"/>
  <c r="K1619" i="3"/>
  <c r="N1623" i="3"/>
  <c r="K1623" i="3"/>
  <c r="N1627" i="3"/>
  <c r="K1627" i="3"/>
  <c r="K1631" i="3"/>
  <c r="N1631" i="3"/>
  <c r="N1635" i="3"/>
  <c r="K1635" i="3"/>
  <c r="N1639" i="3"/>
  <c r="K1639" i="3"/>
  <c r="N1643" i="3"/>
  <c r="K1643" i="3"/>
  <c r="N1647" i="3"/>
  <c r="K1647" i="3"/>
  <c r="N1651" i="3"/>
  <c r="K1651" i="3"/>
  <c r="N1655" i="3"/>
  <c r="K1655" i="3"/>
  <c r="K1659" i="3"/>
  <c r="N1659" i="3"/>
  <c r="N1663" i="3"/>
  <c r="K1663" i="3"/>
  <c r="N1667" i="3"/>
  <c r="K1667" i="3"/>
  <c r="N1671" i="3"/>
  <c r="K1671" i="3"/>
  <c r="N1675" i="3"/>
  <c r="N1679" i="3"/>
  <c r="K1679" i="3"/>
  <c r="N1683" i="3"/>
  <c r="K1683" i="3"/>
  <c r="N1687" i="3"/>
  <c r="K1687" i="3"/>
  <c r="N1691" i="3"/>
  <c r="K1695" i="3"/>
  <c r="N1699" i="3"/>
  <c r="K1699" i="3"/>
  <c r="N1703" i="3"/>
  <c r="K1703" i="3"/>
  <c r="N1707" i="3"/>
  <c r="K1707" i="3"/>
  <c r="N1711" i="3"/>
  <c r="K1711" i="3"/>
  <c r="N1715" i="3"/>
  <c r="K1715" i="3"/>
  <c r="N1719" i="3"/>
  <c r="K1719" i="3"/>
  <c r="K1723" i="3"/>
  <c r="N1723" i="3"/>
  <c r="N1727" i="3"/>
  <c r="K1727" i="3"/>
  <c r="N1731" i="3"/>
  <c r="K1731" i="3"/>
  <c r="N1735" i="3"/>
  <c r="K1735" i="3"/>
  <c r="N1739" i="3"/>
  <c r="K1739" i="3"/>
  <c r="N1743" i="3"/>
  <c r="K1743" i="3"/>
  <c r="N1747" i="3"/>
  <c r="K1747" i="3"/>
  <c r="N1751" i="3"/>
  <c r="K1751" i="3"/>
  <c r="K1755" i="3"/>
  <c r="N1755" i="3"/>
  <c r="K1759" i="3"/>
  <c r="N1759" i="3"/>
  <c r="N1763" i="3"/>
  <c r="K1763" i="3"/>
  <c r="M1392" i="3"/>
  <c r="I1393" i="3"/>
  <c r="I1397" i="3"/>
  <c r="M1396" i="3"/>
  <c r="M1400" i="3"/>
  <c r="I1405" i="3"/>
  <c r="M1404" i="3"/>
  <c r="M1408" i="3"/>
  <c r="I1409" i="3"/>
  <c r="M1412" i="3"/>
  <c r="M1416" i="3"/>
  <c r="I1417" i="3"/>
  <c r="I1421" i="3"/>
  <c r="M1420" i="3"/>
  <c r="M1424" i="3"/>
  <c r="I1429" i="3"/>
  <c r="M1428" i="3"/>
  <c r="M1432" i="3"/>
  <c r="I1433" i="3"/>
  <c r="M1436" i="3"/>
  <c r="M1440" i="3"/>
  <c r="I1441" i="3"/>
  <c r="I1445" i="3"/>
  <c r="M1444" i="3"/>
  <c r="M1448" i="3"/>
  <c r="M1452" i="3"/>
  <c r="M1456" i="3"/>
  <c r="M1460" i="3"/>
  <c r="M1464" i="3"/>
  <c r="I1465" i="3"/>
  <c r="M1468" i="3"/>
  <c r="I1469" i="3"/>
  <c r="M1472" i="3"/>
  <c r="I1477" i="3"/>
  <c r="M1476" i="3"/>
  <c r="M1480" i="3"/>
  <c r="M1484" i="3"/>
  <c r="M1488" i="3"/>
  <c r="I1493" i="3"/>
  <c r="M1492" i="3"/>
  <c r="M1496" i="3"/>
  <c r="I1501" i="3"/>
  <c r="M1500" i="3"/>
  <c r="M1504" i="3"/>
  <c r="I1505" i="3"/>
  <c r="M1508" i="3"/>
  <c r="M1512" i="3"/>
  <c r="M1516" i="3"/>
  <c r="M1520" i="3"/>
  <c r="I1525" i="3"/>
  <c r="M1524" i="3"/>
  <c r="M1528" i="3"/>
  <c r="I1529" i="3"/>
  <c r="M1532" i="3"/>
  <c r="M1536" i="3"/>
  <c r="I1537" i="3"/>
  <c r="I1541" i="3"/>
  <c r="M1540" i="3"/>
  <c r="M1544" i="3"/>
  <c r="M1548" i="3"/>
  <c r="M1552" i="3"/>
  <c r="M1556" i="3"/>
  <c r="M1560" i="3"/>
  <c r="I1561" i="3"/>
  <c r="I1565" i="3"/>
  <c r="M1564" i="3"/>
  <c r="M1568" i="3"/>
  <c r="I1573" i="3"/>
  <c r="M1572" i="3"/>
  <c r="M1576" i="3"/>
  <c r="M1580" i="3"/>
  <c r="M1584" i="3"/>
  <c r="I1589" i="3"/>
  <c r="M1588" i="3"/>
  <c r="M1592" i="3"/>
  <c r="M1596" i="3"/>
  <c r="I1597" i="3"/>
  <c r="M1600" i="3"/>
  <c r="I1601" i="3"/>
  <c r="M1604" i="3"/>
  <c r="M1608" i="3"/>
  <c r="M1612" i="3"/>
  <c r="M1616" i="3"/>
  <c r="I1621" i="3"/>
  <c r="M1620" i="3"/>
  <c r="M1624" i="3"/>
  <c r="I1625" i="3"/>
  <c r="M1628" i="3"/>
  <c r="M1632" i="3"/>
  <c r="I1633" i="3"/>
  <c r="I1637" i="3"/>
  <c r="M1636" i="3"/>
  <c r="M1640" i="3"/>
  <c r="M1644" i="3"/>
  <c r="M1648" i="3"/>
  <c r="M1652" i="3"/>
  <c r="M1656" i="3"/>
  <c r="I1657" i="3"/>
  <c r="M1660" i="3"/>
  <c r="I1661" i="3"/>
  <c r="M1664" i="3"/>
  <c r="I1669" i="3"/>
  <c r="M1668" i="3"/>
  <c r="M1672" i="3"/>
  <c r="M1676" i="3"/>
  <c r="M1680" i="3"/>
  <c r="I1685" i="3"/>
  <c r="M1684" i="3"/>
  <c r="M1688" i="3"/>
  <c r="I1693" i="3"/>
  <c r="M1692" i="3"/>
  <c r="M1696" i="3"/>
  <c r="I1697" i="3"/>
  <c r="M1700" i="3"/>
  <c r="M1704" i="3"/>
  <c r="M1708" i="3"/>
  <c r="M1712" i="3"/>
  <c r="I1717" i="3"/>
  <c r="M1716" i="3"/>
  <c r="M1720" i="3"/>
  <c r="I1721" i="3"/>
  <c r="M1724" i="3"/>
  <c r="M1728" i="3"/>
  <c r="I1729" i="3"/>
  <c r="I1733" i="3"/>
  <c r="M1732" i="3"/>
  <c r="M1736" i="3"/>
  <c r="M1740" i="3"/>
  <c r="M1744" i="3"/>
  <c r="M1748" i="3"/>
  <c r="M1752" i="3"/>
  <c r="I1753" i="3"/>
  <c r="I1757" i="3"/>
  <c r="M1756" i="3"/>
  <c r="M1760" i="3"/>
  <c r="H1305" i="3"/>
  <c r="H1321" i="3"/>
  <c r="H1353" i="3"/>
  <c r="H1385" i="3"/>
  <c r="I563" i="3"/>
  <c r="I589" i="3"/>
  <c r="I595" i="3"/>
  <c r="I605" i="3"/>
  <c r="I611" i="3"/>
  <c r="I637" i="3"/>
  <c r="I643" i="3"/>
  <c r="I653" i="3"/>
  <c r="I659" i="3"/>
  <c r="I685" i="3"/>
  <c r="I691" i="3"/>
  <c r="I701" i="3"/>
  <c r="I707" i="3"/>
  <c r="I733" i="3"/>
  <c r="I739" i="3"/>
  <c r="I749" i="3"/>
  <c r="I755" i="3"/>
  <c r="I781" i="3"/>
  <c r="I787" i="3"/>
  <c r="I797" i="3"/>
  <c r="I803" i="3"/>
  <c r="I829" i="3"/>
  <c r="I835" i="3"/>
  <c r="I845" i="3"/>
  <c r="I851" i="3"/>
  <c r="I877" i="3"/>
  <c r="I883" i="3"/>
  <c r="I893" i="3"/>
  <c r="I899" i="3"/>
  <c r="I911" i="3"/>
  <c r="I919" i="3"/>
  <c r="I935" i="3"/>
  <c r="I943" i="3"/>
  <c r="I959" i="3"/>
  <c r="I967" i="3"/>
  <c r="I983" i="3"/>
  <c r="I991" i="3"/>
  <c r="I1007" i="3"/>
  <c r="I1015" i="3"/>
  <c r="I1055" i="3"/>
  <c r="I1087" i="3"/>
  <c r="I1151" i="3"/>
  <c r="I1183" i="3"/>
  <c r="I1247" i="3"/>
  <c r="I1279" i="3"/>
  <c r="I1343" i="3"/>
  <c r="I1364" i="3"/>
  <c r="I1375" i="3"/>
  <c r="I1457" i="3"/>
  <c r="I1513" i="3"/>
  <c r="I1585" i="3"/>
  <c r="I1613" i="3"/>
  <c r="I1741" i="3"/>
  <c r="M1315" i="3"/>
  <c r="M1347" i="3"/>
  <c r="M1379" i="3"/>
  <c r="N1567" i="3"/>
  <c r="M1309" i="3"/>
  <c r="I1310" i="3"/>
  <c r="M1311" i="3"/>
  <c r="I1312" i="3"/>
  <c r="M1313" i="3"/>
  <c r="M1317" i="3"/>
  <c r="I1318" i="3"/>
  <c r="M1319" i="3"/>
  <c r="M1321" i="3"/>
  <c r="M1325" i="3"/>
  <c r="M1327" i="3"/>
  <c r="I1328" i="3"/>
  <c r="M1329" i="3"/>
  <c r="M1333" i="3"/>
  <c r="I1334" i="3"/>
  <c r="M1335" i="3"/>
  <c r="I1336" i="3"/>
  <c r="M1337" i="3"/>
  <c r="M1341" i="3"/>
  <c r="I1342" i="3"/>
  <c r="M1343" i="3"/>
  <c r="M1345" i="3"/>
  <c r="M1349" i="3"/>
  <c r="M1351" i="3"/>
  <c r="I1352" i="3"/>
  <c r="M1353" i="3"/>
  <c r="M1357" i="3"/>
  <c r="I1358" i="3"/>
  <c r="M1359" i="3"/>
  <c r="I1360" i="3"/>
  <c r="M1361" i="3"/>
  <c r="M1365" i="3"/>
  <c r="I1366" i="3"/>
  <c r="M1367" i="3"/>
  <c r="M1369" i="3"/>
  <c r="M1373" i="3"/>
  <c r="M1375" i="3"/>
  <c r="I1376" i="3"/>
  <c r="M1377" i="3"/>
  <c r="M1381" i="3"/>
  <c r="I1382" i="3"/>
  <c r="M1383" i="3"/>
  <c r="I1384" i="3"/>
  <c r="M1385" i="3"/>
  <c r="N1389" i="3"/>
  <c r="K1389" i="3"/>
  <c r="N1393" i="3"/>
  <c r="K1393" i="3"/>
  <c r="N1397" i="3"/>
  <c r="K1397" i="3"/>
  <c r="N1401" i="3"/>
  <c r="K1401" i="3"/>
  <c r="N1405" i="3"/>
  <c r="K1405" i="3"/>
  <c r="N1409" i="3"/>
  <c r="K1409" i="3"/>
  <c r="N1413" i="3"/>
  <c r="K1413" i="3"/>
  <c r="N1417" i="3"/>
  <c r="K1417" i="3"/>
  <c r="N1421" i="3"/>
  <c r="K1421" i="3"/>
  <c r="N1425" i="3"/>
  <c r="K1425" i="3"/>
  <c r="N1429" i="3"/>
  <c r="K1429" i="3"/>
  <c r="N1433" i="3"/>
  <c r="K1433" i="3"/>
  <c r="N1437" i="3"/>
  <c r="K1437" i="3"/>
  <c r="N1441" i="3"/>
  <c r="K1441" i="3"/>
  <c r="N1445" i="3"/>
  <c r="K1445" i="3"/>
  <c r="N1449" i="3"/>
  <c r="K1449" i="3"/>
  <c r="N1453" i="3"/>
  <c r="K1453" i="3"/>
  <c r="N1457" i="3"/>
  <c r="K1457" i="3"/>
  <c r="N1461" i="3"/>
  <c r="K1461" i="3"/>
  <c r="N1465" i="3"/>
  <c r="K1465" i="3"/>
  <c r="N1469" i="3"/>
  <c r="K1469" i="3"/>
  <c r="N1473" i="3"/>
  <c r="K1473" i="3"/>
  <c r="N1477" i="3"/>
  <c r="K1477" i="3"/>
  <c r="N1481" i="3"/>
  <c r="K1481" i="3"/>
  <c r="N1485" i="3"/>
  <c r="K1485" i="3"/>
  <c r="N1489" i="3"/>
  <c r="K1489" i="3"/>
  <c r="N1493" i="3"/>
  <c r="K1493" i="3"/>
  <c r="N1497" i="3"/>
  <c r="K1497" i="3"/>
  <c r="N1501" i="3"/>
  <c r="K1501" i="3"/>
  <c r="N1505" i="3"/>
  <c r="K1505" i="3"/>
  <c r="N1509" i="3"/>
  <c r="K1509" i="3"/>
  <c r="N1513" i="3"/>
  <c r="K1513" i="3"/>
  <c r="N1517" i="3"/>
  <c r="K1517" i="3"/>
  <c r="N1521" i="3"/>
  <c r="K1521" i="3"/>
  <c r="N1525" i="3"/>
  <c r="K1525" i="3"/>
  <c r="N1529" i="3"/>
  <c r="K1529" i="3"/>
  <c r="N1533" i="3"/>
  <c r="K1533" i="3"/>
  <c r="N1537" i="3"/>
  <c r="K1537" i="3"/>
  <c r="N1541" i="3"/>
  <c r="K1541" i="3"/>
  <c r="N1545" i="3"/>
  <c r="K1545" i="3"/>
  <c r="N1549" i="3"/>
  <c r="K1549" i="3"/>
  <c r="N1553" i="3"/>
  <c r="K1553" i="3"/>
  <c r="N1557" i="3"/>
  <c r="K1557" i="3"/>
  <c r="N1561" i="3"/>
  <c r="K1561" i="3"/>
  <c r="N1565" i="3"/>
  <c r="K1565" i="3"/>
  <c r="N1569" i="3"/>
  <c r="K1569" i="3"/>
  <c r="N1573" i="3"/>
  <c r="K1573" i="3"/>
  <c r="N1577" i="3"/>
  <c r="K1577" i="3"/>
  <c r="N1581" i="3"/>
  <c r="K1581" i="3"/>
  <c r="N1585" i="3"/>
  <c r="K1585" i="3"/>
  <c r="N1589" i="3"/>
  <c r="K1589" i="3"/>
  <c r="N1593" i="3"/>
  <c r="K1593" i="3"/>
  <c r="N1597" i="3"/>
  <c r="K1597" i="3"/>
  <c r="N1601" i="3"/>
  <c r="K1601" i="3"/>
  <c r="N1605" i="3"/>
  <c r="K1605" i="3"/>
  <c r="N1609" i="3"/>
  <c r="K1609" i="3"/>
  <c r="N1613" i="3"/>
  <c r="K1613" i="3"/>
  <c r="N1617" i="3"/>
  <c r="K1617" i="3"/>
  <c r="N1621" i="3"/>
  <c r="K1621" i="3"/>
  <c r="N1625" i="3"/>
  <c r="K1625" i="3"/>
  <c r="N1629" i="3"/>
  <c r="K1629" i="3"/>
  <c r="N1633" i="3"/>
  <c r="K1633" i="3"/>
  <c r="N1637" i="3"/>
  <c r="K1637" i="3"/>
  <c r="N1641" i="3"/>
  <c r="K1641" i="3"/>
  <c r="N1645" i="3"/>
  <c r="K1645" i="3"/>
  <c r="N1649" i="3"/>
  <c r="K1649" i="3"/>
  <c r="N1653" i="3"/>
  <c r="K1653" i="3"/>
  <c r="N1657" i="3"/>
  <c r="K1657" i="3"/>
  <c r="N1661" i="3"/>
  <c r="K1661" i="3"/>
  <c r="N1665" i="3"/>
  <c r="N1669" i="3"/>
  <c r="K1669" i="3"/>
  <c r="N1673" i="3"/>
  <c r="K1673" i="3"/>
  <c r="N1677" i="3"/>
  <c r="K1677" i="3"/>
  <c r="N1681" i="3"/>
  <c r="N1685" i="3"/>
  <c r="K1685" i="3"/>
  <c r="N1689" i="3"/>
  <c r="K1689" i="3"/>
  <c r="N1693" i="3"/>
  <c r="K1693" i="3"/>
  <c r="N1697" i="3"/>
  <c r="N1701" i="3"/>
  <c r="K1701" i="3"/>
  <c r="N1705" i="3"/>
  <c r="N1709" i="3"/>
  <c r="K1709" i="3"/>
  <c r="N1713" i="3"/>
  <c r="N1717" i="3"/>
  <c r="K1717" i="3"/>
  <c r="N1721" i="3"/>
  <c r="N1725" i="3"/>
  <c r="K1725" i="3"/>
  <c r="N1729" i="3"/>
  <c r="N1733" i="3"/>
  <c r="K1733" i="3"/>
  <c r="N1737" i="3"/>
  <c r="N1741" i="3"/>
  <c r="K1741" i="3"/>
  <c r="N1745" i="3"/>
  <c r="N1749" i="3"/>
  <c r="K1749" i="3"/>
  <c r="N1753" i="3"/>
  <c r="N1757" i="3"/>
  <c r="K1757" i="3"/>
  <c r="N1761" i="3"/>
  <c r="M1390" i="3"/>
  <c r="M1394" i="3"/>
  <c r="M1398" i="3"/>
  <c r="M1402" i="3"/>
  <c r="I1403" i="3"/>
  <c r="M1406" i="3"/>
  <c r="M1410" i="3"/>
  <c r="I1411" i="3"/>
  <c r="M1414" i="3"/>
  <c r="M1418" i="3"/>
  <c r="M1422" i="3"/>
  <c r="M1426" i="3"/>
  <c r="I1427" i="3"/>
  <c r="M1430" i="3"/>
  <c r="M1434" i="3"/>
  <c r="I1435" i="3"/>
  <c r="M1438" i="3"/>
  <c r="M1442" i="3"/>
  <c r="M1446" i="3"/>
  <c r="M1450" i="3"/>
  <c r="I1451" i="3"/>
  <c r="M1454" i="3"/>
  <c r="M1458" i="3"/>
  <c r="I1459" i="3"/>
  <c r="M1462" i="3"/>
  <c r="I1463" i="3"/>
  <c r="M1466" i="3"/>
  <c r="M1470" i="3"/>
  <c r="M1474" i="3"/>
  <c r="M1478" i="3"/>
  <c r="M1482" i="3"/>
  <c r="I1483" i="3"/>
  <c r="M1486" i="3"/>
  <c r="I1487" i="3"/>
  <c r="M1490" i="3"/>
  <c r="M1494" i="3"/>
  <c r="I1495" i="3"/>
  <c r="M1498" i="3"/>
  <c r="I1499" i="3"/>
  <c r="M1502" i="3"/>
  <c r="M1506" i="3"/>
  <c r="M1510" i="3"/>
  <c r="M1514" i="3"/>
  <c r="M1518" i="3"/>
  <c r="I1519" i="3"/>
  <c r="M1522" i="3"/>
  <c r="I1523" i="3"/>
  <c r="M1526" i="3"/>
  <c r="M1530" i="3"/>
  <c r="I1531" i="3"/>
  <c r="M1534" i="3"/>
  <c r="M1538" i="3"/>
  <c r="M1542" i="3"/>
  <c r="M1546" i="3"/>
  <c r="I1547" i="3"/>
  <c r="M1550" i="3"/>
  <c r="M1554" i="3"/>
  <c r="I1555" i="3"/>
  <c r="M1558" i="3"/>
  <c r="I1559" i="3"/>
  <c r="M1562" i="3"/>
  <c r="M1566" i="3"/>
  <c r="M1570" i="3"/>
  <c r="M1574" i="3"/>
  <c r="M1578" i="3"/>
  <c r="I1579" i="3"/>
  <c r="M1582" i="3"/>
  <c r="I1583" i="3"/>
  <c r="M1586" i="3"/>
  <c r="M1590" i="3"/>
  <c r="I1591" i="3"/>
  <c r="M1594" i="3"/>
  <c r="I1595" i="3"/>
  <c r="M1598" i="3"/>
  <c r="M1602" i="3"/>
  <c r="M1606" i="3"/>
  <c r="M1610" i="3"/>
  <c r="M1614" i="3"/>
  <c r="I1615" i="3"/>
  <c r="M1618" i="3"/>
  <c r="I1619" i="3"/>
  <c r="M1622" i="3"/>
  <c r="M1626" i="3"/>
  <c r="I1627" i="3"/>
  <c r="M1630" i="3"/>
  <c r="M1634" i="3"/>
  <c r="M1638" i="3"/>
  <c r="M1642" i="3"/>
  <c r="I1643" i="3"/>
  <c r="M1646" i="3"/>
  <c r="M1650" i="3"/>
  <c r="I1651" i="3"/>
  <c r="M1654" i="3"/>
  <c r="I1655" i="3"/>
  <c r="M1658" i="3"/>
  <c r="M1662" i="3"/>
  <c r="M1666" i="3"/>
  <c r="M1670" i="3"/>
  <c r="M1674" i="3"/>
  <c r="I1675" i="3"/>
  <c r="M1678" i="3"/>
  <c r="I1679" i="3"/>
  <c r="M1682" i="3"/>
  <c r="M1686" i="3"/>
  <c r="I1687" i="3"/>
  <c r="M1690" i="3"/>
  <c r="I1691" i="3"/>
  <c r="M1694" i="3"/>
  <c r="M1698" i="3"/>
  <c r="M1702" i="3"/>
  <c r="M1706" i="3"/>
  <c r="M1710" i="3"/>
  <c r="I1711" i="3"/>
  <c r="M1714" i="3"/>
  <c r="I1715" i="3"/>
  <c r="M1718" i="3"/>
  <c r="M1722" i="3"/>
  <c r="I1723" i="3"/>
  <c r="M1726" i="3"/>
  <c r="M1730" i="3"/>
  <c r="M1734" i="3"/>
  <c r="M1738" i="3"/>
  <c r="I1739" i="3"/>
  <c r="M1742" i="3"/>
  <c r="M1746" i="3"/>
  <c r="I1747" i="3"/>
  <c r="M1750" i="3"/>
  <c r="I1751" i="3"/>
  <c r="M1754" i="3"/>
  <c r="M1758" i="3"/>
  <c r="M1762" i="3"/>
  <c r="H1311" i="3"/>
  <c r="H1315" i="3"/>
  <c r="H1319" i="3"/>
  <c r="H1327" i="3"/>
  <c r="H1331" i="3"/>
  <c r="H1335" i="3"/>
  <c r="H1343" i="3"/>
  <c r="H1347" i="3"/>
  <c r="H1351" i="3"/>
  <c r="H1359" i="3"/>
  <c r="H1363" i="3"/>
  <c r="H1367" i="3"/>
  <c r="H1375" i="3"/>
  <c r="H1379" i="3"/>
  <c r="H1383" i="3"/>
  <c r="I565" i="3"/>
  <c r="I571" i="3"/>
  <c r="I581" i="3"/>
  <c r="I587" i="3"/>
  <c r="I613" i="3"/>
  <c r="I619" i="3"/>
  <c r="I629" i="3"/>
  <c r="I635" i="3"/>
  <c r="I661" i="3"/>
  <c r="I667" i="3"/>
  <c r="I677" i="3"/>
  <c r="I683" i="3"/>
  <c r="I709" i="3"/>
  <c r="I715" i="3"/>
  <c r="I725" i="3"/>
  <c r="I731" i="3"/>
  <c r="I757" i="3"/>
  <c r="I763" i="3"/>
  <c r="I773" i="3"/>
  <c r="I779" i="3"/>
  <c r="I805" i="3"/>
  <c r="I811" i="3"/>
  <c r="I821" i="3"/>
  <c r="I827" i="3"/>
  <c r="I853" i="3"/>
  <c r="I859" i="3"/>
  <c r="I869" i="3"/>
  <c r="I875" i="3"/>
  <c r="I901" i="3"/>
  <c r="I907" i="3"/>
  <c r="I923" i="3"/>
  <c r="I931" i="3"/>
  <c r="I947" i="3"/>
  <c r="I955" i="3"/>
  <c r="I971" i="3"/>
  <c r="I979" i="3"/>
  <c r="I995" i="3"/>
  <c r="I1003" i="3"/>
  <c r="I1019" i="3"/>
  <c r="I1039" i="3"/>
  <c r="I1103" i="3"/>
  <c r="I1135" i="3"/>
  <c r="I1199" i="3"/>
  <c r="I1231" i="3"/>
  <c r="I1295" i="3"/>
  <c r="I1306" i="3"/>
  <c r="I1327" i="3"/>
  <c r="I1370" i="3"/>
  <c r="I1391" i="3"/>
  <c r="I1423" i="3"/>
  <c r="I1507" i="3"/>
  <c r="I1535" i="3"/>
  <c r="I1549" i="3"/>
  <c r="I1577" i="3"/>
  <c r="I1607" i="3"/>
  <c r="I1649" i="3"/>
  <c r="I1663" i="3"/>
  <c r="I1705" i="3"/>
  <c r="I1735" i="3"/>
  <c r="I1763" i="3"/>
  <c r="K1675" i="3"/>
  <c r="K1697" i="3"/>
  <c r="K1729" i="3"/>
  <c r="K1761" i="3"/>
  <c r="N1483" i="3"/>
  <c r="I1430" i="3"/>
  <c r="I1438" i="3"/>
  <c r="I1442" i="3"/>
  <c r="I1450" i="3"/>
  <c r="I1454" i="3"/>
  <c r="I1462" i="3"/>
  <c r="I1466" i="3"/>
  <c r="I1474" i="3"/>
  <c r="I1478" i="3"/>
  <c r="I1486" i="3"/>
  <c r="I1490" i="3"/>
  <c r="I1498" i="3"/>
  <c r="I1502" i="3"/>
  <c r="I1510" i="3"/>
  <c r="I1514" i="3"/>
  <c r="I1522" i="3"/>
  <c r="I1526" i="3"/>
  <c r="I1534" i="3"/>
  <c r="I1538" i="3"/>
  <c r="I1546" i="3"/>
  <c r="I1550" i="3"/>
  <c r="I1558" i="3"/>
  <c r="I1562" i="3"/>
  <c r="I1570" i="3"/>
  <c r="I1574" i="3"/>
  <c r="I1582" i="3"/>
  <c r="I1586" i="3"/>
  <c r="I1594" i="3"/>
  <c r="I1598" i="3"/>
  <c r="I1606" i="3"/>
  <c r="I1610" i="3"/>
  <c r="I1618" i="3"/>
  <c r="I1622" i="3"/>
  <c r="I1630" i="3"/>
  <c r="I1634" i="3"/>
  <c r="I1642" i="3"/>
  <c r="I1646" i="3"/>
  <c r="I1654" i="3"/>
  <c r="I1658" i="3"/>
  <c r="I1666" i="3"/>
  <c r="I1670" i="3"/>
  <c r="I1678" i="3"/>
  <c r="I1682" i="3"/>
  <c r="I1690" i="3"/>
  <c r="I1694" i="3"/>
  <c r="I1702" i="3"/>
  <c r="I1706" i="3"/>
  <c r="I1714" i="3"/>
  <c r="I1718" i="3"/>
  <c r="I1726" i="3"/>
  <c r="I1730" i="3"/>
  <c r="I1738" i="3"/>
  <c r="I1742" i="3"/>
  <c r="I1750" i="3"/>
  <c r="I1754" i="3"/>
  <c r="I1762" i="3"/>
  <c r="D132" i="4"/>
  <c r="C132" i="4"/>
  <c r="C153" i="4" s="1"/>
  <c r="B131" i="4"/>
  <c r="D113" i="4"/>
  <c r="C114" i="4" s="1"/>
  <c r="C113" i="4"/>
  <c r="B112" i="4"/>
  <c r="D88" i="4"/>
  <c r="D89" i="4" s="1"/>
  <c r="D90" i="4" s="1"/>
  <c r="C88" i="4"/>
  <c r="B87" i="4"/>
  <c r="D63" i="4"/>
  <c r="C64" i="4" s="1"/>
  <c r="C63" i="4"/>
  <c r="B62" i="4"/>
  <c r="AC1816" i="3" l="1"/>
  <c r="Y1816" i="3"/>
  <c r="U1816" i="3"/>
  <c r="AL2" i="2"/>
  <c r="AM1" i="2" s="1"/>
  <c r="AL4" i="2"/>
  <c r="G404" i="4" s="1"/>
  <c r="W1818" i="3"/>
  <c r="S1818" i="3"/>
  <c r="AA1818" i="3"/>
  <c r="AE1818" i="3"/>
  <c r="AE1819" i="3"/>
  <c r="W1819" i="3"/>
  <c r="AA1819" i="3"/>
  <c r="S1819" i="3"/>
  <c r="AA1822" i="3"/>
  <c r="S1822" i="3"/>
  <c r="W1822" i="3"/>
  <c r="AE1822" i="3"/>
  <c r="S1797" i="3"/>
  <c r="AA1797" i="3"/>
  <c r="AE1797" i="3"/>
  <c r="W1797" i="3"/>
  <c r="AE1809" i="3"/>
  <c r="W1809" i="3"/>
  <c r="S1809" i="3"/>
  <c r="AA1809" i="3"/>
  <c r="AC1820" i="3"/>
  <c r="U1820" i="3"/>
  <c r="Y1820" i="3"/>
  <c r="Q1820" i="3"/>
  <c r="Q1791" i="3"/>
  <c r="AC1791" i="3"/>
  <c r="U1791" i="3"/>
  <c r="Y1791" i="3"/>
  <c r="Y1822" i="3"/>
  <c r="Q1822" i="3"/>
  <c r="AC1822" i="3"/>
  <c r="U1822" i="3"/>
  <c r="AC1824" i="3"/>
  <c r="U1824" i="3"/>
  <c r="Y1824" i="3"/>
  <c r="Q1824" i="3"/>
  <c r="Y1783" i="3"/>
  <c r="Q1783" i="3"/>
  <c r="AC1783" i="3"/>
  <c r="U1783" i="3"/>
  <c r="Y1790" i="3"/>
  <c r="Q1790" i="3"/>
  <c r="AC1790" i="3"/>
  <c r="U1790" i="3"/>
  <c r="Y1810" i="3"/>
  <c r="Q1810" i="3"/>
  <c r="U1810" i="3"/>
  <c r="AC1810" i="3"/>
  <c r="W1827" i="3"/>
  <c r="AA1827" i="3"/>
  <c r="S1827" i="3"/>
  <c r="AE1827" i="3"/>
  <c r="AA1783" i="3"/>
  <c r="S1783" i="3"/>
  <c r="W1783" i="3"/>
  <c r="AE1783" i="3"/>
  <c r="AA1786" i="3"/>
  <c r="S1786" i="3"/>
  <c r="AE1786" i="3"/>
  <c r="W1786" i="3"/>
  <c r="AA1808" i="3"/>
  <c r="S1808" i="3"/>
  <c r="W1808" i="3"/>
  <c r="AE1808" i="3"/>
  <c r="AE1807" i="3"/>
  <c r="AA1807" i="3"/>
  <c r="S1807" i="3"/>
  <c r="W1807" i="3"/>
  <c r="AE1800" i="3"/>
  <c r="W1800" i="3"/>
  <c r="AA1800" i="3"/>
  <c r="S1800" i="3"/>
  <c r="Q1816" i="3"/>
  <c r="Q1804" i="3"/>
  <c r="Y1804" i="3"/>
  <c r="AC1804" i="3"/>
  <c r="U1804" i="3"/>
  <c r="U1796" i="3"/>
  <c r="AC1796" i="3"/>
  <c r="Y1796" i="3"/>
  <c r="Q1796" i="3"/>
  <c r="U1788" i="3"/>
  <c r="AC1788" i="3"/>
  <c r="Y1788" i="3"/>
  <c r="Q1788" i="3"/>
  <c r="Q1825" i="3"/>
  <c r="AC1825" i="3"/>
  <c r="U1825" i="3"/>
  <c r="Y1825" i="3"/>
  <c r="AC1818" i="3"/>
  <c r="U1818" i="3"/>
  <c r="Q1818" i="3"/>
  <c r="Y1818" i="3"/>
  <c r="AC1802" i="3"/>
  <c r="U1802" i="3"/>
  <c r="Y1802" i="3"/>
  <c r="Q1802" i="3"/>
  <c r="Y1787" i="3"/>
  <c r="Q1787" i="3"/>
  <c r="AC1787" i="3"/>
  <c r="U1787" i="3"/>
  <c r="AE1787" i="3"/>
  <c r="W1787" i="3"/>
  <c r="AA1787" i="3"/>
  <c r="S1787" i="3"/>
  <c r="S1791" i="3"/>
  <c r="W1791" i="3"/>
  <c r="AE1791" i="3"/>
  <c r="AA1791" i="3"/>
  <c r="AA1790" i="3"/>
  <c r="AE1790" i="3"/>
  <c r="S1790" i="3"/>
  <c r="W1790" i="3"/>
  <c r="AA1823" i="3"/>
  <c r="W1823" i="3"/>
  <c r="S1823" i="3"/>
  <c r="AE1823" i="3"/>
  <c r="W1788" i="3"/>
  <c r="AA1788" i="3"/>
  <c r="AE1788" i="3"/>
  <c r="S1788" i="3"/>
  <c r="W1810" i="3"/>
  <c r="S1810" i="3"/>
  <c r="AA1810" i="3"/>
  <c r="AE1810" i="3"/>
  <c r="AC1823" i="3"/>
  <c r="U1823" i="3"/>
  <c r="Y1823" i="3"/>
  <c r="Q1823" i="3"/>
  <c r="Q1793" i="3"/>
  <c r="U1793" i="3"/>
  <c r="AC1793" i="3"/>
  <c r="Y1793" i="3"/>
  <c r="Q1794" i="3"/>
  <c r="U1794" i="3"/>
  <c r="AC1794" i="3"/>
  <c r="Y1794" i="3"/>
  <c r="Y1798" i="3"/>
  <c r="Q1798" i="3"/>
  <c r="AC1798" i="3"/>
  <c r="U1798" i="3"/>
  <c r="Q1801" i="3"/>
  <c r="AC1801" i="3"/>
  <c r="Y1801" i="3"/>
  <c r="U1801" i="3"/>
  <c r="AC1792" i="3"/>
  <c r="U1792" i="3"/>
  <c r="Y1792" i="3"/>
  <c r="Q1792" i="3"/>
  <c r="AA1801" i="3"/>
  <c r="W1801" i="3"/>
  <c r="AE1801" i="3"/>
  <c r="S1801" i="3"/>
  <c r="AA1795" i="3"/>
  <c r="S1795" i="3"/>
  <c r="AE1795" i="3"/>
  <c r="W1795" i="3"/>
  <c r="AA1789" i="3"/>
  <c r="S1789" i="3"/>
  <c r="AE1789" i="3"/>
  <c r="W1789" i="3"/>
  <c r="AC1826" i="3"/>
  <c r="U1826" i="3"/>
  <c r="Q1826" i="3"/>
  <c r="Y1826" i="3"/>
  <c r="W1824" i="3"/>
  <c r="AA1824" i="3"/>
  <c r="AE1824" i="3"/>
  <c r="S1824" i="3"/>
  <c r="AE1798" i="3"/>
  <c r="W1798" i="3"/>
  <c r="S1798" i="3"/>
  <c r="AA1798" i="3"/>
  <c r="AE1802" i="3"/>
  <c r="AA1802" i="3"/>
  <c r="S1802" i="3"/>
  <c r="W1802" i="3"/>
  <c r="W1821" i="3"/>
  <c r="AE1821" i="3"/>
  <c r="AA1821" i="3"/>
  <c r="S1821" i="3"/>
  <c r="AE1826" i="3"/>
  <c r="AA1826" i="3"/>
  <c r="W1826" i="3"/>
  <c r="S1826" i="3"/>
  <c r="AE1803" i="3"/>
  <c r="AA1803" i="3"/>
  <c r="S1803" i="3"/>
  <c r="W1803" i="3"/>
  <c r="Y1814" i="3"/>
  <c r="Q1814" i="3"/>
  <c r="AC1814" i="3"/>
  <c r="U1814" i="3"/>
  <c r="U1782" i="3"/>
  <c r="AC1782" i="3"/>
  <c r="Y1782" i="3"/>
  <c r="Q1782" i="3"/>
  <c r="U1821" i="3"/>
  <c r="AC1821" i="3"/>
  <c r="Y1821" i="3"/>
  <c r="Q1821" i="3"/>
  <c r="Q1805" i="3"/>
  <c r="Y1805" i="3"/>
  <c r="AC1805" i="3"/>
  <c r="U1805" i="3"/>
  <c r="Y1800" i="3"/>
  <c r="Q1800" i="3"/>
  <c r="AC1800" i="3"/>
  <c r="U1800" i="3"/>
  <c r="U1809" i="3"/>
  <c r="AC1809" i="3"/>
  <c r="Y1809" i="3"/>
  <c r="Q1809" i="3"/>
  <c r="AA1816" i="3"/>
  <c r="S1816" i="3"/>
  <c r="AE1816" i="3"/>
  <c r="W1816" i="3"/>
  <c r="W1793" i="3"/>
  <c r="AE1793" i="3"/>
  <c r="AA1793" i="3"/>
  <c r="S1793" i="3"/>
  <c r="W1806" i="3"/>
  <c r="S1806" i="3"/>
  <c r="AA1806" i="3"/>
  <c r="AE1806" i="3"/>
  <c r="U1799" i="3"/>
  <c r="AC1799" i="3"/>
  <c r="Y1799" i="3"/>
  <c r="Q1799" i="3"/>
  <c r="W1799" i="3"/>
  <c r="AE1799" i="3"/>
  <c r="AA1799" i="3"/>
  <c r="S1799" i="3"/>
  <c r="S1794" i="3"/>
  <c r="AA1794" i="3"/>
  <c r="AE1794" i="3"/>
  <c r="W1794" i="3"/>
  <c r="W1817" i="3"/>
  <c r="AA1817" i="3"/>
  <c r="AE1817" i="3"/>
  <c r="S1817" i="3"/>
  <c r="S1814" i="3"/>
  <c r="AE1814" i="3"/>
  <c r="AA1814" i="3"/>
  <c r="W1814" i="3"/>
  <c r="S1782" i="3"/>
  <c r="AA1782" i="3"/>
  <c r="W1782" i="3"/>
  <c r="AE1782" i="3"/>
  <c r="S1812" i="3"/>
  <c r="AE1812" i="3"/>
  <c r="W1812" i="3"/>
  <c r="AA1812" i="3"/>
  <c r="Y1797" i="3"/>
  <c r="Q1797" i="3"/>
  <c r="U1797" i="3"/>
  <c r="AC1797" i="3"/>
  <c r="AC1808" i="3"/>
  <c r="U1808" i="3"/>
  <c r="Y1808" i="3"/>
  <c r="Q1808" i="3"/>
  <c r="Y1803" i="3"/>
  <c r="Q1803" i="3"/>
  <c r="U1803" i="3"/>
  <c r="AC1803" i="3"/>
  <c r="U1785" i="3"/>
  <c r="AC1785" i="3"/>
  <c r="Q1785" i="3"/>
  <c r="Y1785" i="3"/>
  <c r="Y1819" i="3"/>
  <c r="Q1819" i="3"/>
  <c r="U1819" i="3"/>
  <c r="AC1819" i="3"/>
  <c r="W1785" i="3"/>
  <c r="AA1785" i="3"/>
  <c r="S1785" i="3"/>
  <c r="AE1785" i="3"/>
  <c r="W1820" i="3"/>
  <c r="AE1820" i="3"/>
  <c r="AA1820" i="3"/>
  <c r="S1820" i="3"/>
  <c r="W1813" i="3"/>
  <c r="AA1813" i="3"/>
  <c r="AE1813" i="3"/>
  <c r="S1813" i="3"/>
  <c r="W1825" i="3"/>
  <c r="AE1825" i="3"/>
  <c r="AA1825" i="3"/>
  <c r="S1825" i="3"/>
  <c r="AE1811" i="3"/>
  <c r="W1811" i="3"/>
  <c r="AA1811" i="3"/>
  <c r="S1811" i="3"/>
  <c r="S1815" i="3"/>
  <c r="AE1815" i="3"/>
  <c r="W1815" i="3"/>
  <c r="AA1815" i="3"/>
  <c r="AC1813" i="3"/>
  <c r="U1813" i="3"/>
  <c r="Y1813" i="3"/>
  <c r="Q1813" i="3"/>
  <c r="Q1817" i="3"/>
  <c r="Y1817" i="3"/>
  <c r="U1817" i="3"/>
  <c r="AC1817" i="3"/>
  <c r="Y1806" i="3"/>
  <c r="Q1806" i="3"/>
  <c r="AC1806" i="3"/>
  <c r="U1806" i="3"/>
  <c r="AC1807" i="3"/>
  <c r="U1807" i="3"/>
  <c r="Y1807" i="3"/>
  <c r="Y1786" i="3"/>
  <c r="Q1786" i="3"/>
  <c r="AC1786" i="3"/>
  <c r="U1786" i="3"/>
  <c r="Q1807" i="3"/>
  <c r="U1795" i="3"/>
  <c r="Y1795" i="3"/>
  <c r="Q1795" i="3"/>
  <c r="AC1795" i="3"/>
  <c r="AN3" i="3"/>
  <c r="C397" i="4" s="1"/>
  <c r="C398" i="4" s="1"/>
  <c r="AK4" i="2"/>
  <c r="F404" i="4" s="1"/>
  <c r="AE1805" i="3"/>
  <c r="W1805" i="3"/>
  <c r="S1805" i="3"/>
  <c r="AA1805" i="3"/>
  <c r="AE1796" i="3"/>
  <c r="W1796" i="3"/>
  <c r="AA1796" i="3"/>
  <c r="S1796" i="3"/>
  <c r="AA1784" i="3"/>
  <c r="S1784" i="3"/>
  <c r="AE1784" i="3"/>
  <c r="W1784" i="3"/>
  <c r="AA1804" i="3"/>
  <c r="S1804" i="3"/>
  <c r="W1804" i="3"/>
  <c r="AE1804" i="3"/>
  <c r="AE1792" i="3"/>
  <c r="AA1792" i="3"/>
  <c r="S1792" i="3"/>
  <c r="W1792" i="3"/>
  <c r="Q1812" i="3"/>
  <c r="Y1812" i="3"/>
  <c r="AC1812" i="3"/>
  <c r="U1812" i="3"/>
  <c r="Y1827" i="3"/>
  <c r="U1827" i="3"/>
  <c r="Q1827" i="3"/>
  <c r="AC1827" i="3"/>
  <c r="AC1789" i="3"/>
  <c r="U1789" i="3"/>
  <c r="Y1789" i="3"/>
  <c r="Q1789" i="3"/>
  <c r="Y1811" i="3"/>
  <c r="AC1811" i="3"/>
  <c r="U1811" i="3"/>
  <c r="Q1811" i="3"/>
  <c r="AC1784" i="3"/>
  <c r="U1784" i="3"/>
  <c r="Y1784" i="3"/>
  <c r="Q1784" i="3"/>
  <c r="Y1815" i="3"/>
  <c r="Q1815" i="3"/>
  <c r="AC1815" i="3"/>
  <c r="U1815" i="3"/>
  <c r="C1827" i="3"/>
  <c r="D1826" i="3"/>
  <c r="G1826" i="3"/>
  <c r="I1826" i="3" s="1"/>
  <c r="G1789" i="3"/>
  <c r="I1789" i="3" s="1"/>
  <c r="D1789" i="3"/>
  <c r="C1790" i="3"/>
  <c r="D1814" i="3"/>
  <c r="C1815" i="3"/>
  <c r="G1814" i="3"/>
  <c r="I1814" i="3" s="1"/>
  <c r="C1803" i="3"/>
  <c r="G1802" i="3"/>
  <c r="I1802" i="3" s="1"/>
  <c r="D1802" i="3"/>
  <c r="C1776" i="1"/>
  <c r="D1775" i="1"/>
  <c r="S45" i="3"/>
  <c r="AK1049" i="3"/>
  <c r="AC1779" i="3"/>
  <c r="Y1779" i="3"/>
  <c r="U1779" i="3"/>
  <c r="Q1779" i="3"/>
  <c r="AE1776" i="3"/>
  <c r="AA1776" i="3"/>
  <c r="W1776" i="3"/>
  <c r="S1776" i="3"/>
  <c r="AE1775" i="3"/>
  <c r="W1775" i="3"/>
  <c r="AA1775" i="3"/>
  <c r="S1775" i="3"/>
  <c r="U1772" i="3"/>
  <c r="Y1772" i="3"/>
  <c r="AC1772" i="3"/>
  <c r="Q1772" i="3"/>
  <c r="AA1771" i="3"/>
  <c r="W1771" i="3"/>
  <c r="AE1771" i="3"/>
  <c r="S1771" i="3"/>
  <c r="AA1777" i="3"/>
  <c r="S1777" i="3"/>
  <c r="AE1777" i="3"/>
  <c r="W1777" i="3"/>
  <c r="Y1777" i="3"/>
  <c r="Q1777" i="3"/>
  <c r="U1777" i="3"/>
  <c r="AC1777" i="3"/>
  <c r="AE1780" i="3"/>
  <c r="AA1780" i="3"/>
  <c r="W1780" i="3"/>
  <c r="S1780" i="3"/>
  <c r="W1770" i="3"/>
  <c r="S1770" i="3"/>
  <c r="AA1770" i="3"/>
  <c r="AE1770" i="3"/>
  <c r="AA1781" i="3"/>
  <c r="W1781" i="3"/>
  <c r="S1781" i="3"/>
  <c r="AE1781" i="3"/>
  <c r="AC1781" i="3"/>
  <c r="Y1781" i="3"/>
  <c r="U1781" i="3"/>
  <c r="Q1781" i="3"/>
  <c r="AA1778" i="3"/>
  <c r="W1778" i="3"/>
  <c r="S1778" i="3"/>
  <c r="AE1778" i="3"/>
  <c r="AC1770" i="3"/>
  <c r="Q1770" i="3"/>
  <c r="Y1770" i="3"/>
  <c r="U1770" i="3"/>
  <c r="Q1774" i="3"/>
  <c r="U1774" i="3"/>
  <c r="AC1774" i="3"/>
  <c r="Y1774" i="3"/>
  <c r="S1772" i="3"/>
  <c r="AE1772" i="3"/>
  <c r="AA1772" i="3"/>
  <c r="W1772" i="3"/>
  <c r="Y1775" i="3"/>
  <c r="U1775" i="3"/>
  <c r="Q1775" i="3"/>
  <c r="AC1775" i="3"/>
  <c r="AC1773" i="3"/>
  <c r="Y1773" i="3"/>
  <c r="U1773" i="3"/>
  <c r="Q1773" i="3"/>
  <c r="S21" i="3"/>
  <c r="S1774" i="3"/>
  <c r="AA1774" i="3"/>
  <c r="AE1774" i="3"/>
  <c r="W1774" i="3"/>
  <c r="AC1778" i="3"/>
  <c r="U1778" i="3"/>
  <c r="Q1778" i="3"/>
  <c r="Y1778" i="3"/>
  <c r="Y1780" i="3"/>
  <c r="AC1780" i="3"/>
  <c r="Q1780" i="3"/>
  <c r="U1780" i="3"/>
  <c r="AA1773" i="3"/>
  <c r="S1773" i="3"/>
  <c r="AE1773" i="3"/>
  <c r="W1773" i="3"/>
  <c r="AE1779" i="3"/>
  <c r="W1779" i="3"/>
  <c r="AA1779" i="3"/>
  <c r="S1779" i="3"/>
  <c r="U1771" i="3"/>
  <c r="Q1771" i="3"/>
  <c r="Y1771" i="3"/>
  <c r="AC1771" i="3"/>
  <c r="Y1776" i="3"/>
  <c r="U1776" i="3"/>
  <c r="AC1776" i="3"/>
  <c r="Q1776" i="3"/>
  <c r="D264" i="4"/>
  <c r="AJ1310" i="3"/>
  <c r="AJ1311" i="3" s="1"/>
  <c r="AJ1312" i="3" s="1"/>
  <c r="AJ1313" i="3" s="1"/>
  <c r="D133" i="4"/>
  <c r="D154" i="4" s="1"/>
  <c r="D153" i="4"/>
  <c r="B153" i="4" s="1"/>
  <c r="AK1327" i="3"/>
  <c r="AK1328" i="3" s="1"/>
  <c r="AK1329" i="3" s="1"/>
  <c r="AK1330" i="3" s="1"/>
  <c r="AK1331" i="3" s="1"/>
  <c r="AK1332" i="3" s="1"/>
  <c r="AK1265" i="3"/>
  <c r="AI957" i="3"/>
  <c r="AI972" i="3"/>
  <c r="AI973" i="3" s="1"/>
  <c r="AI974" i="3" s="1"/>
  <c r="AH1033" i="3"/>
  <c r="AI983" i="3"/>
  <c r="AI984" i="3" s="1"/>
  <c r="AI985" i="3" s="1"/>
  <c r="AI968" i="3"/>
  <c r="AI969" i="3" s="1"/>
  <c r="AK1163" i="3"/>
  <c r="AH980" i="3"/>
  <c r="AH981" i="3" s="1"/>
  <c r="AH982" i="3" s="1"/>
  <c r="AH983" i="3" s="1"/>
  <c r="AI1027" i="3"/>
  <c r="AI1028" i="3" s="1"/>
  <c r="AI1029" i="3" s="1"/>
  <c r="AK1368" i="3"/>
  <c r="AK1369" i="3" s="1"/>
  <c r="AK1370" i="3" s="1"/>
  <c r="AI988" i="3"/>
  <c r="AI989" i="3" s="1"/>
  <c r="AI990" i="3" s="1"/>
  <c r="AI991" i="3" s="1"/>
  <c r="AI992" i="3" s="1"/>
  <c r="AI993" i="3" s="1"/>
  <c r="AK1155" i="3"/>
  <c r="AI1007" i="3"/>
  <c r="S1764" i="3"/>
  <c r="AE1764" i="3"/>
  <c r="AA1764" i="3"/>
  <c r="W1764" i="3"/>
  <c r="Q1769" i="3"/>
  <c r="AC1769" i="3"/>
  <c r="Y1769" i="3"/>
  <c r="U1769" i="3"/>
  <c r="U1766" i="3"/>
  <c r="Q1766" i="3"/>
  <c r="AC1766" i="3"/>
  <c r="Y1766" i="3"/>
  <c r="W1769" i="3"/>
  <c r="AA1769" i="3"/>
  <c r="S1769" i="3"/>
  <c r="AE1769" i="3"/>
  <c r="Y1768" i="3"/>
  <c r="Q1768" i="3"/>
  <c r="U1768" i="3"/>
  <c r="AC1768" i="3"/>
  <c r="Q1765" i="3"/>
  <c r="AC1765" i="3"/>
  <c r="Y1765" i="3"/>
  <c r="U1765" i="3"/>
  <c r="AA1766" i="3"/>
  <c r="W1766" i="3"/>
  <c r="S1766" i="3"/>
  <c r="AE1766" i="3"/>
  <c r="AA1768" i="3"/>
  <c r="S1768" i="3"/>
  <c r="W1768" i="3"/>
  <c r="AE1768" i="3"/>
  <c r="Q1764" i="3"/>
  <c r="AC1764" i="3"/>
  <c r="U1764" i="3"/>
  <c r="Y1764" i="3"/>
  <c r="S1767" i="3"/>
  <c r="AA1767" i="3"/>
  <c r="AE1767" i="3"/>
  <c r="W1767" i="3"/>
  <c r="S1765" i="3"/>
  <c r="AE1765" i="3"/>
  <c r="AA1765" i="3"/>
  <c r="W1765" i="3"/>
  <c r="AC1767" i="3"/>
  <c r="Y1767" i="3"/>
  <c r="U1767" i="3"/>
  <c r="Q1767" i="3"/>
  <c r="AI1764" i="3"/>
  <c r="AK1764" i="3"/>
  <c r="S37" i="3"/>
  <c r="AK1754" i="3"/>
  <c r="AJ1754" i="3"/>
  <c r="AJ1755" i="3" s="1"/>
  <c r="AJ1756" i="3" s="1"/>
  <c r="AJ1757" i="3" s="1"/>
  <c r="AH1658" i="3"/>
  <c r="AJ1658" i="3"/>
  <c r="AH1562" i="3"/>
  <c r="AJ1562" i="3"/>
  <c r="AI1498" i="3"/>
  <c r="AK1498" i="3"/>
  <c r="AI1402" i="3"/>
  <c r="AK1402" i="3"/>
  <c r="AH1186" i="3"/>
  <c r="AJ1186" i="3"/>
  <c r="AH1090" i="3"/>
  <c r="AH1091" i="3" s="1"/>
  <c r="AJ1090" i="3"/>
  <c r="AJ1091" i="3" s="1"/>
  <c r="AH1289" i="3"/>
  <c r="AJ1289" i="3"/>
  <c r="AJ1271" i="3"/>
  <c r="AI1257" i="3"/>
  <c r="AK1257" i="3"/>
  <c r="AH1233" i="3"/>
  <c r="AJ1233" i="3"/>
  <c r="AK1221" i="3"/>
  <c r="AJ1221" i="3"/>
  <c r="AH1169" i="3"/>
  <c r="AJ1169" i="3"/>
  <c r="AJ1119" i="3"/>
  <c r="AJ1120" i="3" s="1"/>
  <c r="AJ1121" i="3" s="1"/>
  <c r="AJ1122" i="3" s="1"/>
  <c r="AJ1123" i="3" s="1"/>
  <c r="AJ1124" i="3" s="1"/>
  <c r="AJ1125" i="3" s="1"/>
  <c r="AJ1126" i="3" s="1"/>
  <c r="AK1119" i="3"/>
  <c r="AI1109" i="3"/>
  <c r="AK1109" i="3"/>
  <c r="AJ1079" i="3"/>
  <c r="AK1079" i="3"/>
  <c r="AJ1065" i="3"/>
  <c r="AK1065" i="3"/>
  <c r="AK1662" i="3"/>
  <c r="AJ1662" i="3"/>
  <c r="AJ1663" i="3" s="1"/>
  <c r="AJ1664" i="3" s="1"/>
  <c r="AJ1665" i="3" s="1"/>
  <c r="AJ1666" i="3" s="1"/>
  <c r="AJ1667" i="3" s="1"/>
  <c r="AJ1668" i="3" s="1"/>
  <c r="AH1566" i="3"/>
  <c r="AJ1566" i="3"/>
  <c r="AK1502" i="3"/>
  <c r="AJ1502" i="3"/>
  <c r="AJ1503" i="3" s="1"/>
  <c r="AJ1504" i="3" s="1"/>
  <c r="AJ1505" i="3" s="1"/>
  <c r="AJ1506" i="3" s="1"/>
  <c r="AJ1507" i="3" s="1"/>
  <c r="AJ1508" i="3" s="1"/>
  <c r="AJ1509" i="3" s="1"/>
  <c r="AH1406" i="3"/>
  <c r="AJ1406" i="3"/>
  <c r="AH1230" i="3"/>
  <c r="AJ1230" i="3"/>
  <c r="AK1134" i="3"/>
  <c r="AK1070" i="3"/>
  <c r="AI1748" i="3"/>
  <c r="AK1748" i="3"/>
  <c r="AJ1716" i="3"/>
  <c r="AJ1717" i="3" s="1"/>
  <c r="AJ1718" i="3" s="1"/>
  <c r="AJ1719" i="3" s="1"/>
  <c r="AK1716" i="3"/>
  <c r="AJ1620" i="3"/>
  <c r="AK1620" i="3"/>
  <c r="AK1524" i="3"/>
  <c r="AJ1524" i="3"/>
  <c r="AK1428" i="3"/>
  <c r="AK1429" i="3" s="1"/>
  <c r="AJ1428" i="3"/>
  <c r="AK1396" i="3"/>
  <c r="AJ1396" i="3"/>
  <c r="AJ1397" i="3" s="1"/>
  <c r="AJ1398" i="3" s="1"/>
  <c r="AK1751" i="3"/>
  <c r="AK1752" i="3" s="1"/>
  <c r="AK1753" i="3" s="1"/>
  <c r="AJ1751" i="3"/>
  <c r="AK1739" i="3"/>
  <c r="AK1740" i="3" s="1"/>
  <c r="AJ1739" i="3"/>
  <c r="AK1715" i="3"/>
  <c r="AJ1715" i="3"/>
  <c r="AK1695" i="3"/>
  <c r="AJ1695" i="3"/>
  <c r="AJ1696" i="3" s="1"/>
  <c r="AJ1697" i="3" s="1"/>
  <c r="AJ1698" i="3" s="1"/>
  <c r="AK1687" i="3"/>
  <c r="AJ1687" i="3"/>
  <c r="AJ1643" i="3"/>
  <c r="AJ1644" i="3" s="1"/>
  <c r="AJ1645" i="3" s="1"/>
  <c r="AK1643" i="3"/>
  <c r="AK1607" i="3"/>
  <c r="AJ1607" i="3"/>
  <c r="AJ1608" i="3" s="1"/>
  <c r="AJ1609" i="3" s="1"/>
  <c r="AJ1610" i="3" s="1"/>
  <c r="AJ1611" i="3" s="1"/>
  <c r="AI1591" i="3"/>
  <c r="AK1591" i="3"/>
  <c r="AI1551" i="3"/>
  <c r="AK1551" i="3"/>
  <c r="AI1543" i="3"/>
  <c r="AK1543" i="3"/>
  <c r="AI1539" i="3"/>
  <c r="AK1539" i="3"/>
  <c r="AK1515" i="3"/>
  <c r="AJ1515" i="3"/>
  <c r="AI1487" i="3"/>
  <c r="AK1487" i="3"/>
  <c r="AJ1479" i="3"/>
  <c r="AJ1480" i="3" s="1"/>
  <c r="AK1479" i="3"/>
  <c r="AJ1475" i="3"/>
  <c r="AK1475" i="3"/>
  <c r="AK1463" i="3"/>
  <c r="AJ1463" i="3"/>
  <c r="AK1455" i="3"/>
  <c r="AJ1455" i="3"/>
  <c r="AI1447" i="3"/>
  <c r="AK1447" i="3"/>
  <c r="AI1443" i="3"/>
  <c r="AK1443" i="3"/>
  <c r="AK1435" i="3"/>
  <c r="AJ1435" i="3"/>
  <c r="AI1427" i="3"/>
  <c r="AK1427" i="3"/>
  <c r="AK1411" i="3"/>
  <c r="AJ1411" i="3"/>
  <c r="AJ1412" i="3" s="1"/>
  <c r="AJ1413" i="3" s="1"/>
  <c r="AK1746" i="3"/>
  <c r="AJ1746" i="3"/>
  <c r="AJ1747" i="3" s="1"/>
  <c r="AJ1748" i="3" s="1"/>
  <c r="AJ1749" i="3" s="1"/>
  <c r="AJ1750" i="3" s="1"/>
  <c r="AJ1714" i="3"/>
  <c r="AK1714" i="3"/>
  <c r="AK1682" i="3"/>
  <c r="AJ1682" i="3"/>
  <c r="AH1650" i="3"/>
  <c r="AJ1650" i="3"/>
  <c r="AJ1618" i="3"/>
  <c r="AK1618" i="3"/>
  <c r="AK1554" i="3"/>
  <c r="AJ1554" i="3"/>
  <c r="AJ1490" i="3"/>
  <c r="AK1490" i="3"/>
  <c r="AK1458" i="3"/>
  <c r="AJ1458" i="3"/>
  <c r="AK1426" i="3"/>
  <c r="AJ1426" i="3"/>
  <c r="AJ1427" i="3" s="1"/>
  <c r="AH1274" i="3"/>
  <c r="AJ1274" i="3"/>
  <c r="AJ1242" i="3"/>
  <c r="AH1210" i="3"/>
  <c r="AJ1210" i="3"/>
  <c r="AI1178" i="3"/>
  <c r="AK1178" i="3"/>
  <c r="AH1146" i="3"/>
  <c r="AJ1146" i="3"/>
  <c r="AH1114" i="3"/>
  <c r="AJ1114" i="3"/>
  <c r="AK1082" i="3"/>
  <c r="AJ1082" i="3"/>
  <c r="AJ1083" i="3" s="1"/>
  <c r="AJ1084" i="3" s="1"/>
  <c r="AJ1085" i="3" s="1"/>
  <c r="AJ1086" i="3" s="1"/>
  <c r="AJ1087" i="3" s="1"/>
  <c r="AJ1088" i="3" s="1"/>
  <c r="AI1050" i="3"/>
  <c r="AK1050" i="3"/>
  <c r="AJ1297" i="3"/>
  <c r="AI1293" i="3"/>
  <c r="AK1293" i="3"/>
  <c r="AH1285" i="3"/>
  <c r="AJ1285" i="3"/>
  <c r="AJ1283" i="3"/>
  <c r="AK1273" i="3"/>
  <c r="AK1274" i="3" s="1"/>
  <c r="AJ1273" i="3"/>
  <c r="AJ1261" i="3"/>
  <c r="AJ1262" i="3" s="1"/>
  <c r="AK1261" i="3"/>
  <c r="AJ1251" i="3"/>
  <c r="AJ1229" i="3"/>
  <c r="AI1207" i="3"/>
  <c r="AK1207" i="3"/>
  <c r="AI1201" i="3"/>
  <c r="AK1201" i="3"/>
  <c r="AH1197" i="3"/>
  <c r="AJ1197" i="3"/>
  <c r="AH1187" i="3"/>
  <c r="AJ1187" i="3"/>
  <c r="AJ1165" i="3"/>
  <c r="AK1165" i="3"/>
  <c r="AH1151" i="3"/>
  <c r="AJ1151" i="3"/>
  <c r="AK1111" i="3"/>
  <c r="AH1105" i="3"/>
  <c r="AH1106" i="3" s="1"/>
  <c r="AH1107" i="3" s="1"/>
  <c r="AH1108" i="3" s="1"/>
  <c r="AH1109" i="3" s="1"/>
  <c r="AJ1105" i="3"/>
  <c r="AJ1106" i="3" s="1"/>
  <c r="AJ1107" i="3" s="1"/>
  <c r="AJ1108" i="3" s="1"/>
  <c r="AJ1109" i="3" s="1"/>
  <c r="AH1101" i="3"/>
  <c r="AJ1101" i="3"/>
  <c r="AK1093" i="3"/>
  <c r="AJ1093" i="3"/>
  <c r="AJ1094" i="3" s="1"/>
  <c r="AJ1095" i="3" s="1"/>
  <c r="AK1091" i="3"/>
  <c r="AH1069" i="3"/>
  <c r="AJ1069" i="3"/>
  <c r="AJ1070" i="3" s="1"/>
  <c r="AJ1071" i="3" s="1"/>
  <c r="AI1059" i="3"/>
  <c r="AK1059" i="3"/>
  <c r="AI1055" i="3"/>
  <c r="AK1055" i="3"/>
  <c r="AJ1624" i="3"/>
  <c r="AJ1625" i="3" s="1"/>
  <c r="AJ1626" i="3" s="1"/>
  <c r="AJ1627" i="3" s="1"/>
  <c r="AK1624" i="3"/>
  <c r="AI1757" i="3"/>
  <c r="AK1757" i="3"/>
  <c r="AI1749" i="3"/>
  <c r="AK1749" i="3"/>
  <c r="AJ1741" i="3"/>
  <c r="AJ1742" i="3" s="1"/>
  <c r="AK1741" i="3"/>
  <c r="AK1733" i="3"/>
  <c r="AJ1733" i="3"/>
  <c r="AI1725" i="3"/>
  <c r="AK1725" i="3"/>
  <c r="AI1717" i="3"/>
  <c r="AK1717" i="3"/>
  <c r="AI1709" i="3"/>
  <c r="AK1709" i="3"/>
  <c r="AK1701" i="3"/>
  <c r="AJ1701" i="3"/>
  <c r="AJ1702" i="3" s="1"/>
  <c r="AJ1703" i="3" s="1"/>
  <c r="AJ1704" i="3" s="1"/>
  <c r="AK1693" i="3"/>
  <c r="AJ1693" i="3"/>
  <c r="AI1685" i="3"/>
  <c r="AK1685" i="3"/>
  <c r="AH1677" i="3"/>
  <c r="AJ1677" i="3"/>
  <c r="AK1669" i="3"/>
  <c r="AJ1669" i="3"/>
  <c r="AH1661" i="3"/>
  <c r="AJ1661" i="3"/>
  <c r="AK1653" i="3"/>
  <c r="AK1654" i="3" s="1"/>
  <c r="AJ1653" i="3"/>
  <c r="AI1645" i="3"/>
  <c r="AK1645" i="3"/>
  <c r="AK1637" i="3"/>
  <c r="AJ1637" i="3"/>
  <c r="AK1629" i="3"/>
  <c r="AJ1629" i="3"/>
  <c r="AJ1630" i="3" s="1"/>
  <c r="AJ1631" i="3" s="1"/>
  <c r="AJ1632" i="3" s="1"/>
  <c r="AJ1633" i="3" s="1"/>
  <c r="AJ1634" i="3" s="1"/>
  <c r="AJ1635" i="3" s="1"/>
  <c r="AJ1636" i="3" s="1"/>
  <c r="AJ1621" i="3"/>
  <c r="AK1621" i="3"/>
  <c r="AK1613" i="3"/>
  <c r="AJ1613" i="3"/>
  <c r="AI1605" i="3"/>
  <c r="AK1605" i="3"/>
  <c r="AK1597" i="3"/>
  <c r="AJ1597" i="3"/>
  <c r="AJ1598" i="3" s="1"/>
  <c r="AJ1599" i="3" s="1"/>
  <c r="AJ1600" i="3" s="1"/>
  <c r="AJ1601" i="3" s="1"/>
  <c r="AH1589" i="3"/>
  <c r="AJ1589" i="3"/>
  <c r="AH1581" i="3"/>
  <c r="AJ1581" i="3"/>
  <c r="AK1573" i="3"/>
  <c r="AJ1573" i="3"/>
  <c r="AJ1574" i="3" s="1"/>
  <c r="AJ1575" i="3" s="1"/>
  <c r="AK1565" i="3"/>
  <c r="AK1566" i="3" s="1"/>
  <c r="AJ1565" i="3"/>
  <c r="AK1557" i="3"/>
  <c r="AJ1557" i="3"/>
  <c r="AJ1549" i="3"/>
  <c r="AJ1550" i="3" s="1"/>
  <c r="AJ1551" i="3" s="1"/>
  <c r="AK1549" i="3"/>
  <c r="AK1541" i="3"/>
  <c r="AJ1541" i="3"/>
  <c r="AK1533" i="3"/>
  <c r="AJ1533" i="3"/>
  <c r="AK1525" i="3"/>
  <c r="AJ1525" i="3"/>
  <c r="AI1517" i="3"/>
  <c r="AK1517" i="3"/>
  <c r="AI1509" i="3"/>
  <c r="AK1509" i="3"/>
  <c r="AJ1501" i="3"/>
  <c r="AK1501" i="3"/>
  <c r="AI1493" i="3"/>
  <c r="AK1493" i="3"/>
  <c r="AK1485" i="3"/>
  <c r="AJ1485" i="3"/>
  <c r="AJ1477" i="3"/>
  <c r="AK1477" i="3"/>
  <c r="AI1469" i="3"/>
  <c r="AK1469" i="3"/>
  <c r="AK1461" i="3"/>
  <c r="AJ1461" i="3"/>
  <c r="AK1453" i="3"/>
  <c r="AJ1453" i="3"/>
  <c r="AI1445" i="3"/>
  <c r="AK1445" i="3"/>
  <c r="AK1437" i="3"/>
  <c r="AK1438" i="3" s="1"/>
  <c r="AK1439" i="3" s="1"/>
  <c r="AK1440" i="3" s="1"/>
  <c r="AK1441" i="3" s="1"/>
  <c r="AJ1437" i="3"/>
  <c r="AH1429" i="3"/>
  <c r="AJ1429" i="3"/>
  <c r="AK1421" i="3"/>
  <c r="AJ1421" i="3"/>
  <c r="AI1409" i="3"/>
  <c r="AK1409" i="3"/>
  <c r="AI1397" i="3"/>
  <c r="AK1397" i="3"/>
  <c r="AI1389" i="3"/>
  <c r="AK1389" i="3"/>
  <c r="AI1386" i="3"/>
  <c r="AK1386" i="3"/>
  <c r="AI1354" i="3"/>
  <c r="AK1354" i="3"/>
  <c r="AK1132" i="3"/>
  <c r="AJ1329" i="3"/>
  <c r="AI1307" i="3"/>
  <c r="AK1307" i="3"/>
  <c r="AI1292" i="3"/>
  <c r="AK1292" i="3"/>
  <c r="AJ1358" i="3"/>
  <c r="AK1358" i="3"/>
  <c r="AK1359" i="3" s="1"/>
  <c r="AK1360" i="3" s="1"/>
  <c r="AK1361" i="3" s="1"/>
  <c r="AI1320" i="3"/>
  <c r="AK1320" i="3"/>
  <c r="AJ1272" i="3"/>
  <c r="AK1272" i="3"/>
  <c r="AK1208" i="3"/>
  <c r="AK1209" i="3" s="1"/>
  <c r="AK1210" i="3" s="1"/>
  <c r="AK1211" i="3" s="1"/>
  <c r="AJ1208" i="3"/>
  <c r="AK1144" i="3"/>
  <c r="AJ1080" i="3"/>
  <c r="AK1080" i="3"/>
  <c r="AK1081" i="3" s="1"/>
  <c r="AH1744" i="3"/>
  <c r="AJ1744" i="3"/>
  <c r="AJ1720" i="3"/>
  <c r="AK1720" i="3"/>
  <c r="AK1680" i="3"/>
  <c r="AJ1680" i="3"/>
  <c r="AJ1681" i="3" s="1"/>
  <c r="AK1656" i="3"/>
  <c r="AK1657" i="3" s="1"/>
  <c r="AK1658" i="3" s="1"/>
  <c r="AJ1656" i="3"/>
  <c r="AJ1616" i="3"/>
  <c r="AK1616" i="3"/>
  <c r="AI1384" i="3"/>
  <c r="AK1384" i="3"/>
  <c r="AK1372" i="3"/>
  <c r="AJ1361" i="3"/>
  <c r="AI1345" i="3"/>
  <c r="AK1345" i="3"/>
  <c r="AH1337" i="3"/>
  <c r="AJ1337" i="3"/>
  <c r="AI1300" i="3"/>
  <c r="AK1300" i="3"/>
  <c r="AJ1259" i="3"/>
  <c r="AI1216" i="3"/>
  <c r="AK1216" i="3"/>
  <c r="AI1184" i="3"/>
  <c r="AI1185" i="3" s="1"/>
  <c r="AI1186" i="3" s="1"/>
  <c r="AI1187" i="3" s="1"/>
  <c r="AK1184" i="3"/>
  <c r="AK1185" i="3" s="1"/>
  <c r="AK1186" i="3" s="1"/>
  <c r="AK1187" i="3" s="1"/>
  <c r="AK1147" i="3"/>
  <c r="AJ1147" i="3"/>
  <c r="AI1108" i="3"/>
  <c r="AK1108" i="3"/>
  <c r="AK1076" i="3"/>
  <c r="AJ1076" i="3"/>
  <c r="AJ1077" i="3" s="1"/>
  <c r="AJ1560" i="3"/>
  <c r="AK1560" i="3"/>
  <c r="AK1561" i="3" s="1"/>
  <c r="AK1562" i="3" s="1"/>
  <c r="AJ1536" i="3"/>
  <c r="AJ1537" i="3" s="1"/>
  <c r="AJ1538" i="3" s="1"/>
  <c r="AJ1539" i="3" s="1"/>
  <c r="AJ1540" i="3" s="1"/>
  <c r="AK1536" i="3"/>
  <c r="AI1504" i="3"/>
  <c r="AK1504" i="3"/>
  <c r="AI1448" i="3"/>
  <c r="AK1448" i="3"/>
  <c r="AI1531" i="3"/>
  <c r="AK1531" i="3"/>
  <c r="AJ1374" i="3"/>
  <c r="AK1374" i="3"/>
  <c r="AK1375" i="3" s="1"/>
  <c r="AI1340" i="3"/>
  <c r="AI1341" i="3" s="1"/>
  <c r="AI1342" i="3" s="1"/>
  <c r="AK1340" i="3"/>
  <c r="AK1341" i="3" s="1"/>
  <c r="AK1342" i="3" s="1"/>
  <c r="AK1316" i="3"/>
  <c r="AH1284" i="3"/>
  <c r="AJ1284" i="3"/>
  <c r="AH1244" i="3"/>
  <c r="AJ1244" i="3"/>
  <c r="AI1200" i="3"/>
  <c r="AK1200" i="3"/>
  <c r="AI1156" i="3"/>
  <c r="AK1156" i="3"/>
  <c r="AI1116" i="3"/>
  <c r="AK1116" i="3"/>
  <c r="AK1072" i="3"/>
  <c r="AK1073" i="3" s="1"/>
  <c r="AK1074" i="3" s="1"/>
  <c r="AK1075" i="3" s="1"/>
  <c r="AJ1072" i="3"/>
  <c r="AK1367" i="3"/>
  <c r="AJ1367" i="3"/>
  <c r="AJ1368" i="3" s="1"/>
  <c r="AI1347" i="3"/>
  <c r="AK1347" i="3"/>
  <c r="AJ1305" i="3"/>
  <c r="AJ1306" i="3" s="1"/>
  <c r="AJ1307" i="3" s="1"/>
  <c r="AJ1308" i="3" s="1"/>
  <c r="AK1305" i="3"/>
  <c r="AJ1734" i="3"/>
  <c r="AK1734" i="3"/>
  <c r="AK1478" i="3"/>
  <c r="AJ1478" i="3"/>
  <c r="AK1302" i="3"/>
  <c r="AJ1302" i="3"/>
  <c r="AJ1303" i="3" s="1"/>
  <c r="AI1206" i="3"/>
  <c r="AK1206" i="3"/>
  <c r="AK1078" i="3"/>
  <c r="AJ1078" i="3"/>
  <c r="AI1756" i="3"/>
  <c r="AK1756" i="3"/>
  <c r="AK1660" i="3"/>
  <c r="AK1661" i="3" s="1"/>
  <c r="AJ1660" i="3"/>
  <c r="AK1596" i="3"/>
  <c r="AJ1596" i="3"/>
  <c r="AK1532" i="3"/>
  <c r="AJ1532" i="3"/>
  <c r="AI1468" i="3"/>
  <c r="AK1468" i="3"/>
  <c r="AJ1759" i="3"/>
  <c r="AJ1760" i="3" s="1"/>
  <c r="AJ1761" i="3" s="1"/>
  <c r="AJ1762" i="3" s="1"/>
  <c r="AJ1763" i="3" s="1"/>
  <c r="AJ1764" i="3" s="1"/>
  <c r="AJ1765" i="3" s="1"/>
  <c r="AJ1766" i="3" s="1"/>
  <c r="AJ1767" i="3" s="1"/>
  <c r="AJ1768" i="3" s="1"/>
  <c r="AK1759" i="3"/>
  <c r="AH1691" i="3"/>
  <c r="AJ1691" i="3"/>
  <c r="AI1675" i="3"/>
  <c r="AK1675" i="3"/>
  <c r="AJ1623" i="3"/>
  <c r="AK1623" i="3"/>
  <c r="AJ1579" i="3"/>
  <c r="AK1579" i="3"/>
  <c r="AK1580" i="3" s="1"/>
  <c r="AK1581" i="3" s="1"/>
  <c r="AK1582" i="3" s="1"/>
  <c r="AI1503" i="3"/>
  <c r="AK1503" i="3"/>
  <c r="AJ1391" i="3"/>
  <c r="AK1391" i="3"/>
  <c r="AI1250" i="3"/>
  <c r="AI1251" i="3" s="1"/>
  <c r="AK1250" i="3"/>
  <c r="AK1251" i="3" s="1"/>
  <c r="AI1122" i="3"/>
  <c r="AK1122" i="3"/>
  <c r="AI1058" i="3"/>
  <c r="AK1058" i="3"/>
  <c r="AH1239" i="3"/>
  <c r="AJ1239" i="3"/>
  <c r="AJ1215" i="3"/>
  <c r="AJ1216" i="3" s="1"/>
  <c r="AJ1217" i="3" s="1"/>
  <c r="AJ1218" i="3" s="1"/>
  <c r="AJ1219" i="3" s="1"/>
  <c r="AJ1220" i="3" s="1"/>
  <c r="AK1215" i="3"/>
  <c r="AI1205" i="3"/>
  <c r="AK1205" i="3"/>
  <c r="AH1193" i="3"/>
  <c r="AH1194" i="3" s="1"/>
  <c r="AJ1193" i="3"/>
  <c r="AJ1194" i="3" s="1"/>
  <c r="AK1183" i="3"/>
  <c r="AH1175" i="3"/>
  <c r="AH1176" i="3" s="1"/>
  <c r="AH1177" i="3" s="1"/>
  <c r="AH1178" i="3" s="1"/>
  <c r="AH1179" i="3" s="1"/>
  <c r="AJ1175" i="3"/>
  <c r="AJ1176" i="3" s="1"/>
  <c r="AJ1177" i="3" s="1"/>
  <c r="AJ1178" i="3" s="1"/>
  <c r="AJ1179" i="3" s="1"/>
  <c r="AJ1137" i="3"/>
  <c r="AK1125" i="3"/>
  <c r="AH1073" i="3"/>
  <c r="AJ1073" i="3"/>
  <c r="AH1196" i="3"/>
  <c r="AJ1196" i="3"/>
  <c r="AI1051" i="3"/>
  <c r="AK1051" i="3"/>
  <c r="AI1318" i="3"/>
  <c r="AK1318" i="3"/>
  <c r="AJ1328" i="3"/>
  <c r="AI1383" i="3"/>
  <c r="AK1383" i="3"/>
  <c r="AI1319" i="3"/>
  <c r="AK1319" i="3"/>
  <c r="AK1726" i="3"/>
  <c r="AJ1726" i="3"/>
  <c r="AI1470" i="3"/>
  <c r="AK1470" i="3"/>
  <c r="AJ1294" i="3"/>
  <c r="AJ1295" i="3" s="1"/>
  <c r="AK1294" i="3"/>
  <c r="AJ1198" i="3"/>
  <c r="AJ1199" i="3" s="1"/>
  <c r="AJ1200" i="3" s="1"/>
  <c r="AJ1201" i="3" s="1"/>
  <c r="AK1198" i="3"/>
  <c r="AI1750" i="3"/>
  <c r="AK1750" i="3"/>
  <c r="AJ1654" i="3"/>
  <c r="AJ1526" i="3"/>
  <c r="AJ1527" i="3" s="1"/>
  <c r="AJ1528" i="3" s="1"/>
  <c r="AJ1529" i="3" s="1"/>
  <c r="AJ1530" i="3" s="1"/>
  <c r="AJ1531" i="3" s="1"/>
  <c r="AK1526" i="3"/>
  <c r="AK1430" i="3"/>
  <c r="AJ1430" i="3"/>
  <c r="AJ1431" i="3" s="1"/>
  <c r="AK1222" i="3"/>
  <c r="AJ1222" i="3"/>
  <c r="AJ1223" i="3" s="1"/>
  <c r="AK1126" i="3"/>
  <c r="AH1740" i="3"/>
  <c r="AJ1740" i="3"/>
  <c r="AI1708" i="3"/>
  <c r="AK1708" i="3"/>
  <c r="AK1676" i="3"/>
  <c r="AK1677" i="3" s="1"/>
  <c r="AJ1676" i="3"/>
  <c r="AJ1612" i="3"/>
  <c r="AK1612" i="3"/>
  <c r="AH1548" i="3"/>
  <c r="AJ1548" i="3"/>
  <c r="AJ1516" i="3"/>
  <c r="AJ1517" i="3" s="1"/>
  <c r="AK1516" i="3"/>
  <c r="AK1452" i="3"/>
  <c r="AJ1452" i="3"/>
  <c r="AK1743" i="3"/>
  <c r="AK1744" i="3" s="1"/>
  <c r="AK1745" i="3" s="1"/>
  <c r="AJ1743" i="3"/>
  <c r="AK1735" i="3"/>
  <c r="AJ1735" i="3"/>
  <c r="AJ1736" i="3" s="1"/>
  <c r="AK1731" i="3"/>
  <c r="AK1732" i="3" s="1"/>
  <c r="AJ1731" i="3"/>
  <c r="AI1719" i="3"/>
  <c r="AK1719" i="3"/>
  <c r="AI1707" i="3"/>
  <c r="AK1707" i="3"/>
  <c r="AK1679" i="3"/>
  <c r="AJ1679" i="3"/>
  <c r="AI1671" i="3"/>
  <c r="AK1671" i="3"/>
  <c r="AI1667" i="3"/>
  <c r="AK1667" i="3"/>
  <c r="AK1655" i="3"/>
  <c r="AJ1655" i="3"/>
  <c r="AH1647" i="3"/>
  <c r="AJ1647" i="3"/>
  <c r="AI1639" i="3"/>
  <c r="AK1639" i="3"/>
  <c r="AI1635" i="3"/>
  <c r="AK1635" i="3"/>
  <c r="AK1619" i="3"/>
  <c r="AJ1619" i="3"/>
  <c r="AI1599" i="3"/>
  <c r="AK1599" i="3"/>
  <c r="AK1583" i="3"/>
  <c r="AJ1583" i="3"/>
  <c r="AI1575" i="3"/>
  <c r="AK1575" i="3"/>
  <c r="AH1571" i="3"/>
  <c r="AJ1571" i="3"/>
  <c r="AJ1563" i="3"/>
  <c r="AJ1564" i="3" s="1"/>
  <c r="AK1563" i="3"/>
  <c r="AI1527" i="3"/>
  <c r="AK1527" i="3"/>
  <c r="AK1519" i="3"/>
  <c r="AJ1519" i="3"/>
  <c r="AJ1520" i="3" s="1"/>
  <c r="AJ1521" i="3" s="1"/>
  <c r="AJ1522" i="3" s="1"/>
  <c r="AI1507" i="3"/>
  <c r="AK1507" i="3"/>
  <c r="AK1491" i="3"/>
  <c r="AJ1491" i="3"/>
  <c r="AJ1492" i="3" s="1"/>
  <c r="AJ1493" i="3" s="1"/>
  <c r="AJ1494" i="3" s="1"/>
  <c r="AJ1495" i="3" s="1"/>
  <c r="AJ1496" i="3" s="1"/>
  <c r="AJ1497" i="3" s="1"/>
  <c r="AJ1498" i="3" s="1"/>
  <c r="AJ1471" i="3"/>
  <c r="AK1471" i="3"/>
  <c r="AH1415" i="3"/>
  <c r="AJ1415" i="3"/>
  <c r="AJ1399" i="3"/>
  <c r="AK1399" i="3"/>
  <c r="AJ1395" i="3"/>
  <c r="AK1395" i="3"/>
  <c r="AK1738" i="3"/>
  <c r="AJ1738" i="3"/>
  <c r="AK1706" i="3"/>
  <c r="AJ1706" i="3"/>
  <c r="AJ1707" i="3" s="1"/>
  <c r="AJ1708" i="3" s="1"/>
  <c r="AJ1709" i="3" s="1"/>
  <c r="AJ1710" i="3" s="1"/>
  <c r="AJ1711" i="3" s="1"/>
  <c r="AJ1712" i="3" s="1"/>
  <c r="AH1642" i="3"/>
  <c r="AJ1642" i="3"/>
  <c r="AI1610" i="3"/>
  <c r="AK1610" i="3"/>
  <c r="AJ1578" i="3"/>
  <c r="AK1578" i="3"/>
  <c r="AJ1546" i="3"/>
  <c r="AK1546" i="3"/>
  <c r="AK1547" i="3" s="1"/>
  <c r="AK1548" i="3" s="1"/>
  <c r="AI1514" i="3"/>
  <c r="AK1514" i="3"/>
  <c r="AK1450" i="3"/>
  <c r="AJ1450" i="3"/>
  <c r="AJ1451" i="3" s="1"/>
  <c r="AK1418" i="3"/>
  <c r="AJ1418" i="3"/>
  <c r="AH1298" i="3"/>
  <c r="AH1299" i="3" s="1"/>
  <c r="AH1300" i="3" s="1"/>
  <c r="AJ1298" i="3"/>
  <c r="AJ1299" i="3" s="1"/>
  <c r="AJ1300" i="3" s="1"/>
  <c r="AI1266" i="3"/>
  <c r="AK1266" i="3"/>
  <c r="AK1234" i="3"/>
  <c r="AJ1234" i="3"/>
  <c r="AK1202" i="3"/>
  <c r="AJ1202" i="3"/>
  <c r="AJ1203" i="3" s="1"/>
  <c r="AJ1204" i="3" s="1"/>
  <c r="AJ1205" i="3" s="1"/>
  <c r="AJ1206" i="3" s="1"/>
  <c r="AJ1207" i="3" s="1"/>
  <c r="AH1170" i="3"/>
  <c r="AH1171" i="3" s="1"/>
  <c r="AH1172" i="3" s="1"/>
  <c r="AH1173" i="3" s="1"/>
  <c r="AJ1170" i="3"/>
  <c r="AJ1171" i="3" s="1"/>
  <c r="AJ1172" i="3" s="1"/>
  <c r="AJ1173" i="3" s="1"/>
  <c r="AH1138" i="3"/>
  <c r="AH1139" i="3" s="1"/>
  <c r="AH1140" i="3" s="1"/>
  <c r="AH1141" i="3" s="1"/>
  <c r="AH1142" i="3" s="1"/>
  <c r="AJ1138" i="3"/>
  <c r="AJ1139" i="3" s="1"/>
  <c r="AJ1140" i="3" s="1"/>
  <c r="AJ1141" i="3" s="1"/>
  <c r="AJ1142" i="3" s="1"/>
  <c r="AK1106" i="3"/>
  <c r="AH1074" i="3"/>
  <c r="AJ1074" i="3"/>
  <c r="AI1042" i="3"/>
  <c r="AK1042" i="3"/>
  <c r="AK1287" i="3"/>
  <c r="AK1288" i="3" s="1"/>
  <c r="AK1289" i="3" s="1"/>
  <c r="AK1290" i="3" s="1"/>
  <c r="AJ1281" i="3"/>
  <c r="AJ1282" i="3" s="1"/>
  <c r="AK1281" i="3"/>
  <c r="AK1269" i="3"/>
  <c r="AJ1269" i="3"/>
  <c r="AJ1270" i="3" s="1"/>
  <c r="AI1267" i="3"/>
  <c r="AI1268" i="3" s="1"/>
  <c r="AK1267" i="3"/>
  <c r="AK1268" i="3" s="1"/>
  <c r="AK1263" i="3"/>
  <c r="AJ1263" i="3"/>
  <c r="AJ1241" i="3"/>
  <c r="AJ1235" i="3"/>
  <c r="AK1235" i="3"/>
  <c r="AH1231" i="3"/>
  <c r="AJ1231" i="3"/>
  <c r="AK1223" i="3"/>
  <c r="AH1209" i="3"/>
  <c r="AJ1209" i="3"/>
  <c r="AJ1191" i="3"/>
  <c r="AJ1185" i="3"/>
  <c r="AK1171" i="3"/>
  <c r="AK1167" i="3"/>
  <c r="AI1157" i="3"/>
  <c r="AK1157" i="3"/>
  <c r="AJ1145" i="3"/>
  <c r="AK1145" i="3"/>
  <c r="AK1146" i="3" s="1"/>
  <c r="AK1139" i="3"/>
  <c r="AI1135" i="3"/>
  <c r="AK1135" i="3"/>
  <c r="AK1127" i="3"/>
  <c r="AJ1127" i="3"/>
  <c r="AI1121" i="3"/>
  <c r="AK1121" i="3"/>
  <c r="AK1113" i="3"/>
  <c r="AK1114" i="3" s="1"/>
  <c r="AJ1113" i="3"/>
  <c r="AI1095" i="3"/>
  <c r="AK1095" i="3"/>
  <c r="AK1089" i="3"/>
  <c r="AK1090" i="3" s="1"/>
  <c r="AJ1089" i="3"/>
  <c r="AK1077" i="3"/>
  <c r="AJ1075" i="3"/>
  <c r="AJ1061" i="3"/>
  <c r="AK1061" i="3"/>
  <c r="AJ1043" i="3"/>
  <c r="AK1043" i="3"/>
  <c r="AK1044" i="3" s="1"/>
  <c r="AK1045" i="3" s="1"/>
  <c r="AK1046" i="3" s="1"/>
  <c r="AK1047" i="3" s="1"/>
  <c r="AK1432" i="3"/>
  <c r="AJ1432" i="3"/>
  <c r="AI1413" i="3"/>
  <c r="AK1413" i="3"/>
  <c r="AI1401" i="3"/>
  <c r="AK1401" i="3"/>
  <c r="AI1378" i="3"/>
  <c r="AI1379" i="3" s="1"/>
  <c r="AI1380" i="3" s="1"/>
  <c r="AK1378" i="3"/>
  <c r="AK1379" i="3" s="1"/>
  <c r="AK1380" i="3" s="1"/>
  <c r="AI1346" i="3"/>
  <c r="AK1346" i="3"/>
  <c r="AJ1314" i="3"/>
  <c r="AH1068" i="3"/>
  <c r="AJ1068" i="3"/>
  <c r="AJ1243" i="3"/>
  <c r="AK1115" i="3"/>
  <c r="AJ1115" i="3"/>
  <c r="AJ1116" i="3" s="1"/>
  <c r="AJ1117" i="3" s="1"/>
  <c r="AK1356" i="3"/>
  <c r="AI1228" i="3"/>
  <c r="AI1229" i="3" s="1"/>
  <c r="AI1230" i="3" s="1"/>
  <c r="AI1231" i="3" s="1"/>
  <c r="AI1232" i="3" s="1"/>
  <c r="AI1233" i="3" s="1"/>
  <c r="AK1228" i="3"/>
  <c r="AK1229" i="3" s="1"/>
  <c r="AK1230" i="3" s="1"/>
  <c r="AK1231" i="3" s="1"/>
  <c r="AK1232" i="3" s="1"/>
  <c r="AK1233" i="3" s="1"/>
  <c r="AI1348" i="3"/>
  <c r="AK1348" i="3"/>
  <c r="AI1312" i="3"/>
  <c r="AK1312" i="3"/>
  <c r="AI1256" i="3"/>
  <c r="AK1256" i="3"/>
  <c r="AH1192" i="3"/>
  <c r="AJ1192" i="3"/>
  <c r="AK1128" i="3"/>
  <c r="AJ1128" i="3"/>
  <c r="AJ1129" i="3" s="1"/>
  <c r="AJ1130" i="3" s="1"/>
  <c r="AI1064" i="3"/>
  <c r="AK1064" i="3"/>
  <c r="AI1712" i="3"/>
  <c r="AK1712" i="3"/>
  <c r="AH1648" i="3"/>
  <c r="AJ1648" i="3"/>
  <c r="AK1381" i="3"/>
  <c r="AJ1381" i="3"/>
  <c r="AJ1382" i="3" s="1"/>
  <c r="AJ1383" i="3" s="1"/>
  <c r="AJ1384" i="3" s="1"/>
  <c r="AJ1385" i="3" s="1"/>
  <c r="AJ1386" i="3" s="1"/>
  <c r="AJ1387" i="3" s="1"/>
  <c r="AJ1388" i="3" s="1"/>
  <c r="AJ1389" i="3" s="1"/>
  <c r="AJ1369" i="3"/>
  <c r="AI1357" i="3"/>
  <c r="AK1357" i="3"/>
  <c r="AJ1341" i="3"/>
  <c r="AK1333" i="3"/>
  <c r="AJ1333" i="3"/>
  <c r="AJ1334" i="3" s="1"/>
  <c r="AJ1335" i="3" s="1"/>
  <c r="AI1313" i="3"/>
  <c r="AI1314" i="3" s="1"/>
  <c r="AI1315" i="3" s="1"/>
  <c r="AK1313" i="3"/>
  <c r="AK1314" i="3" s="1"/>
  <c r="AK1315" i="3" s="1"/>
  <c r="AK1291" i="3"/>
  <c r="AH1248" i="3"/>
  <c r="AJ1248" i="3"/>
  <c r="AH1211" i="3"/>
  <c r="AJ1211" i="3"/>
  <c r="AI1172" i="3"/>
  <c r="AK1172" i="3"/>
  <c r="AI1140" i="3"/>
  <c r="AK1140" i="3"/>
  <c r="AJ1099" i="3"/>
  <c r="AJ1067" i="3"/>
  <c r="AK1067" i="3"/>
  <c r="AK1068" i="3" s="1"/>
  <c r="AK1069" i="3" s="1"/>
  <c r="AK1584" i="3"/>
  <c r="AJ1584" i="3"/>
  <c r="AK1552" i="3"/>
  <c r="AK1553" i="3" s="1"/>
  <c r="AJ1552" i="3"/>
  <c r="AI1528" i="3"/>
  <c r="AK1528" i="3"/>
  <c r="AK1472" i="3"/>
  <c r="AJ1472" i="3"/>
  <c r="AJ1473" i="3" s="1"/>
  <c r="AH1440" i="3"/>
  <c r="AJ1440" i="3"/>
  <c r="AK1400" i="3"/>
  <c r="AJ1400" i="3"/>
  <c r="AJ1401" i="3" s="1"/>
  <c r="AJ1402" i="3" s="1"/>
  <c r="AJ1403" i="3" s="1"/>
  <c r="AI1723" i="3"/>
  <c r="AK1723" i="3"/>
  <c r="AI1467" i="3"/>
  <c r="AK1467" i="3"/>
  <c r="AJ1360" i="3"/>
  <c r="AJ1332" i="3"/>
  <c r="AK1276" i="3"/>
  <c r="AK1277" i="3" s="1"/>
  <c r="AK1278" i="3" s="1"/>
  <c r="AK1279" i="3" s="1"/>
  <c r="AK1280" i="3" s="1"/>
  <c r="AJ1276" i="3"/>
  <c r="AH1232" i="3"/>
  <c r="AJ1232" i="3"/>
  <c r="AJ1188" i="3"/>
  <c r="AJ1189" i="3" s="1"/>
  <c r="AJ1190" i="3" s="1"/>
  <c r="AK1188" i="3"/>
  <c r="AK1148" i="3"/>
  <c r="AK1149" i="3" s="1"/>
  <c r="AK1150" i="3" s="1"/>
  <c r="AK1151" i="3" s="1"/>
  <c r="AK1152" i="3" s="1"/>
  <c r="AK1153" i="3" s="1"/>
  <c r="AJ1148" i="3"/>
  <c r="AK1104" i="3"/>
  <c r="AK1105" i="3" s="1"/>
  <c r="AJ1104" i="3"/>
  <c r="AI1060" i="3"/>
  <c r="AK1060" i="3"/>
  <c r="AK1670" i="3"/>
  <c r="AJ1670" i="3"/>
  <c r="AJ1671" i="3" s="1"/>
  <c r="AK1638" i="3"/>
  <c r="AJ1638" i="3"/>
  <c r="AJ1639" i="3" s="1"/>
  <c r="AJ1640" i="3" s="1"/>
  <c r="AK1606" i="3"/>
  <c r="AJ1606" i="3"/>
  <c r="AJ1542" i="3"/>
  <c r="AJ1543" i="3" s="1"/>
  <c r="AK1542" i="3"/>
  <c r="AK1510" i="3"/>
  <c r="AJ1510" i="3"/>
  <c r="AI1446" i="3"/>
  <c r="AK1446" i="3"/>
  <c r="AK1414" i="3"/>
  <c r="AK1415" i="3" s="1"/>
  <c r="AJ1414" i="3"/>
  <c r="AI1270" i="3"/>
  <c r="AI1271" i="3" s="1"/>
  <c r="AK1270" i="3"/>
  <c r="AK1271" i="3" s="1"/>
  <c r="AJ1238" i="3"/>
  <c r="AK1238" i="3"/>
  <c r="AK1239" i="3" s="1"/>
  <c r="AK1174" i="3"/>
  <c r="AK1175" i="3" s="1"/>
  <c r="AJ1174" i="3"/>
  <c r="AI1142" i="3"/>
  <c r="AK1142" i="3"/>
  <c r="AK1110" i="3"/>
  <c r="AJ1110" i="3"/>
  <c r="AJ1111" i="3" s="1"/>
  <c r="AJ1112" i="3" s="1"/>
  <c r="AH1046" i="3"/>
  <c r="AJ1046" i="3"/>
  <c r="AI1724" i="3"/>
  <c r="AK1724" i="3"/>
  <c r="AH1692" i="3"/>
  <c r="AJ1692" i="3"/>
  <c r="AJ1628" i="3"/>
  <c r="AK1628" i="3"/>
  <c r="AJ1500" i="3"/>
  <c r="AK1500" i="3"/>
  <c r="AJ1436" i="3"/>
  <c r="AK1436" i="3"/>
  <c r="AK1404" i="3"/>
  <c r="AK1405" i="3" s="1"/>
  <c r="AK1406" i="3" s="1"/>
  <c r="AJ1404" i="3"/>
  <c r="AI1755" i="3"/>
  <c r="AK1755" i="3"/>
  <c r="AJ1727" i="3"/>
  <c r="AK1727" i="3"/>
  <c r="AI1703" i="3"/>
  <c r="AK1703" i="3"/>
  <c r="AJ1683" i="3"/>
  <c r="AJ1684" i="3" s="1"/>
  <c r="AJ1685" i="3" s="1"/>
  <c r="AK1683" i="3"/>
  <c r="AJ1651" i="3"/>
  <c r="AJ1652" i="3" s="1"/>
  <c r="AK1651" i="3"/>
  <c r="AI1631" i="3"/>
  <c r="AK1631" i="3"/>
  <c r="AH1615" i="3"/>
  <c r="AJ1615" i="3"/>
  <c r="AH1603" i="3"/>
  <c r="AJ1603" i="3"/>
  <c r="AK1587" i="3"/>
  <c r="AK1588" i="3" s="1"/>
  <c r="AK1589" i="3" s="1"/>
  <c r="AJ1587" i="3"/>
  <c r="AJ1559" i="3"/>
  <c r="AK1559" i="3"/>
  <c r="AH1547" i="3"/>
  <c r="AJ1547" i="3"/>
  <c r="AK1523" i="3"/>
  <c r="AJ1523" i="3"/>
  <c r="AI1495" i="3"/>
  <c r="AK1495" i="3"/>
  <c r="AI1451" i="3"/>
  <c r="AK1451" i="3"/>
  <c r="AH1690" i="3"/>
  <c r="AJ1690" i="3"/>
  <c r="AI1626" i="3"/>
  <c r="AK1626" i="3"/>
  <c r="AI1530" i="3"/>
  <c r="AK1530" i="3"/>
  <c r="AI1466" i="3"/>
  <c r="AK1466" i="3"/>
  <c r="AI1282" i="3"/>
  <c r="AI1283" i="3" s="1"/>
  <c r="AI1284" i="3" s="1"/>
  <c r="AI1285" i="3" s="1"/>
  <c r="AK1282" i="3"/>
  <c r="AK1283" i="3" s="1"/>
  <c r="AK1284" i="3" s="1"/>
  <c r="AK1285" i="3" s="1"/>
  <c r="AI1218" i="3"/>
  <c r="AK1218" i="3"/>
  <c r="AK1154" i="3"/>
  <c r="AK1301" i="3"/>
  <c r="AJ1301" i="3"/>
  <c r="AH1279" i="3"/>
  <c r="AJ1279" i="3"/>
  <c r="AI1219" i="3"/>
  <c r="AK1219" i="3"/>
  <c r="AK1161" i="3"/>
  <c r="AJ1161" i="3"/>
  <c r="AJ1162" i="3" s="1"/>
  <c r="AJ1163" i="3" s="1"/>
  <c r="AJ1164" i="3" s="1"/>
  <c r="AK1143" i="3"/>
  <c r="AJ1143" i="3"/>
  <c r="AJ1144" i="3" s="1"/>
  <c r="AJ1097" i="3"/>
  <c r="AJ1098" i="3" s="1"/>
  <c r="AK1097" i="3"/>
  <c r="AI1087" i="3"/>
  <c r="AK1087" i="3"/>
  <c r="AH1047" i="3"/>
  <c r="AJ1047" i="3"/>
  <c r="AI1041" i="3"/>
  <c r="AK1041" i="3"/>
  <c r="AK1688" i="3"/>
  <c r="AK1689" i="3" s="1"/>
  <c r="AK1690" i="3" s="1"/>
  <c r="AK1691" i="3" s="1"/>
  <c r="AK1692" i="3" s="1"/>
  <c r="AJ1688" i="3"/>
  <c r="AK1362" i="3"/>
  <c r="AJ1362" i="3"/>
  <c r="AJ1363" i="3" s="1"/>
  <c r="AI1334" i="3"/>
  <c r="AK1334" i="3"/>
  <c r="AI1377" i="3"/>
  <c r="AK1377" i="3"/>
  <c r="AI1179" i="3"/>
  <c r="AI1180" i="3" s="1"/>
  <c r="AI1181" i="3" s="1"/>
  <c r="AI1182" i="3" s="1"/>
  <c r="AK1179" i="3"/>
  <c r="AK1180" i="3" s="1"/>
  <c r="AK1181" i="3" s="1"/>
  <c r="AK1182" i="3" s="1"/>
  <c r="AH1100" i="3"/>
  <c r="AJ1100" i="3"/>
  <c r="AH1288" i="3"/>
  <c r="AJ1288" i="3"/>
  <c r="AK1224" i="3"/>
  <c r="AJ1224" i="3"/>
  <c r="AI1160" i="3"/>
  <c r="AK1160" i="3"/>
  <c r="AK1096" i="3"/>
  <c r="AJ1096" i="3"/>
  <c r="AH1752" i="3"/>
  <c r="AJ1752" i="3"/>
  <c r="AJ1728" i="3"/>
  <c r="AK1728" i="3"/>
  <c r="AI1387" i="3"/>
  <c r="AK1387" i="3"/>
  <c r="AI1373" i="3"/>
  <c r="AK1373" i="3"/>
  <c r="AK1364" i="3"/>
  <c r="AK1365" i="3" s="1"/>
  <c r="AK1366" i="3" s="1"/>
  <c r="AJ1364" i="3"/>
  <c r="AI1349" i="3"/>
  <c r="AK1349" i="3"/>
  <c r="AK1339" i="3"/>
  <c r="AJ1339" i="3"/>
  <c r="AJ1340" i="3" s="1"/>
  <c r="AH1325" i="3"/>
  <c r="AH1326" i="3" s="1"/>
  <c r="AH1327" i="3" s="1"/>
  <c r="AJ1325" i="3"/>
  <c r="AJ1326" i="3" s="1"/>
  <c r="AJ1327" i="3" s="1"/>
  <c r="AI1308" i="3"/>
  <c r="AK1308" i="3"/>
  <c r="AJ1268" i="3"/>
  <c r="AI1227" i="3"/>
  <c r="AK1227" i="3"/>
  <c r="AK1195" i="3"/>
  <c r="AK1196" i="3" s="1"/>
  <c r="AK1197" i="3" s="1"/>
  <c r="AJ1195" i="3"/>
  <c r="AH1152" i="3"/>
  <c r="AJ1152" i="3"/>
  <c r="AI1120" i="3"/>
  <c r="AK1120" i="3"/>
  <c r="AH1044" i="3"/>
  <c r="AJ1044" i="3"/>
  <c r="AI1600" i="3"/>
  <c r="AK1600" i="3"/>
  <c r="AK1544" i="3"/>
  <c r="AJ1544" i="3"/>
  <c r="AJ1456" i="3"/>
  <c r="AK1456" i="3"/>
  <c r="AK1416" i="3"/>
  <c r="AJ1416" i="3"/>
  <c r="AJ1417" i="3" s="1"/>
  <c r="AI1595" i="3"/>
  <c r="AK1595" i="3"/>
  <c r="AI1403" i="3"/>
  <c r="AK1403" i="3"/>
  <c r="AI1344" i="3"/>
  <c r="AK1344" i="3"/>
  <c r="AI1322" i="3"/>
  <c r="AK1322" i="3"/>
  <c r="AJ1296" i="3"/>
  <c r="AK1296" i="3"/>
  <c r="AK1297" i="3" s="1"/>
  <c r="AK1298" i="3" s="1"/>
  <c r="AK1252" i="3"/>
  <c r="AJ1252" i="3"/>
  <c r="AJ1253" i="3" s="1"/>
  <c r="AJ1254" i="3" s="1"/>
  <c r="AJ1255" i="3" s="1"/>
  <c r="AJ1256" i="3" s="1"/>
  <c r="AJ1257" i="3" s="1"/>
  <c r="AJ1258" i="3" s="1"/>
  <c r="AK1212" i="3"/>
  <c r="AK1213" i="3" s="1"/>
  <c r="AK1214" i="3" s="1"/>
  <c r="AJ1212" i="3"/>
  <c r="AK1168" i="3"/>
  <c r="AK1169" i="3" s="1"/>
  <c r="AK1170" i="3" s="1"/>
  <c r="AJ1168" i="3"/>
  <c r="AI1124" i="3"/>
  <c r="AK1124" i="3"/>
  <c r="AI1084" i="3"/>
  <c r="AK1084" i="3"/>
  <c r="AI1040" i="3"/>
  <c r="AK1040" i="3"/>
  <c r="AI1363" i="3"/>
  <c r="AK1363" i="3"/>
  <c r="AJ1343" i="3"/>
  <c r="AJ1344" i="3" s="1"/>
  <c r="AJ1345" i="3" s="1"/>
  <c r="AJ1346" i="3" s="1"/>
  <c r="AJ1347" i="3" s="1"/>
  <c r="AJ1348" i="3" s="1"/>
  <c r="AJ1349" i="3" s="1"/>
  <c r="AJ1350" i="3" s="1"/>
  <c r="AJ1351" i="3" s="1"/>
  <c r="AJ1352" i="3" s="1"/>
  <c r="AJ1353" i="3" s="1"/>
  <c r="AJ1354" i="3" s="1"/>
  <c r="AK1343" i="3"/>
  <c r="AI1385" i="3"/>
  <c r="AK1385" i="3"/>
  <c r="AK1758" i="3"/>
  <c r="AJ1758" i="3"/>
  <c r="AJ1694" i="3"/>
  <c r="AK1694" i="3"/>
  <c r="AK1534" i="3"/>
  <c r="AK1535" i="3" s="1"/>
  <c r="AJ1534" i="3"/>
  <c r="AI1262" i="3"/>
  <c r="AK1262" i="3"/>
  <c r="AH1166" i="3"/>
  <c r="AH1167" i="3" s="1"/>
  <c r="AK1166" i="3"/>
  <c r="AJ1166" i="3"/>
  <c r="AJ1167" i="3" s="1"/>
  <c r="AK1102" i="3"/>
  <c r="AJ1102" i="3"/>
  <c r="AJ1103" i="3" s="1"/>
  <c r="AK1038" i="3"/>
  <c r="AJ1038" i="3"/>
  <c r="AJ1039" i="3" s="1"/>
  <c r="AJ1040" i="3" s="1"/>
  <c r="AJ1041" i="3" s="1"/>
  <c r="AJ1042" i="3" s="1"/>
  <c r="AJ1379" i="3"/>
  <c r="AH1359" i="3"/>
  <c r="AJ1359" i="3"/>
  <c r="AI1335" i="3"/>
  <c r="AI1336" i="3" s="1"/>
  <c r="AI1337" i="3" s="1"/>
  <c r="AI1338" i="3" s="1"/>
  <c r="AK1335" i="3"/>
  <c r="AK1336" i="3" s="1"/>
  <c r="AK1337" i="3" s="1"/>
  <c r="AK1338" i="3" s="1"/>
  <c r="AH1315" i="3"/>
  <c r="AH1316" i="3" s="1"/>
  <c r="AH1317" i="3" s="1"/>
  <c r="AH1318" i="3" s="1"/>
  <c r="AH1319" i="3" s="1"/>
  <c r="AH1320" i="3" s="1"/>
  <c r="AH1321" i="3" s="1"/>
  <c r="AH1322" i="3" s="1"/>
  <c r="AJ1315" i="3"/>
  <c r="AJ1316" i="3" s="1"/>
  <c r="AJ1317" i="3" s="1"/>
  <c r="AJ1318" i="3" s="1"/>
  <c r="AJ1319" i="3" s="1"/>
  <c r="AJ1320" i="3" s="1"/>
  <c r="AJ1321" i="3" s="1"/>
  <c r="AJ1322" i="3" s="1"/>
  <c r="AI1353" i="3"/>
  <c r="AK1353" i="3"/>
  <c r="AI1718" i="3"/>
  <c r="AK1718" i="3"/>
  <c r="AK1686" i="3"/>
  <c r="AJ1686" i="3"/>
  <c r="AJ1622" i="3"/>
  <c r="AK1622" i="3"/>
  <c r="AK1590" i="3"/>
  <c r="AJ1590" i="3"/>
  <c r="AJ1591" i="3" s="1"/>
  <c r="AJ1592" i="3" s="1"/>
  <c r="AJ1593" i="3" s="1"/>
  <c r="AJ1594" i="3" s="1"/>
  <c r="AJ1595" i="3" s="1"/>
  <c r="AJ1558" i="3"/>
  <c r="AK1558" i="3"/>
  <c r="AI1494" i="3"/>
  <c r="AK1494" i="3"/>
  <c r="AJ1462" i="3"/>
  <c r="AK1462" i="3"/>
  <c r="AI1398" i="3"/>
  <c r="AK1398" i="3"/>
  <c r="AK1286" i="3"/>
  <c r="AJ1286" i="3"/>
  <c r="AJ1287" i="3" s="1"/>
  <c r="AI1254" i="3"/>
  <c r="AK1254" i="3"/>
  <c r="AI1190" i="3"/>
  <c r="AI1191" i="3" s="1"/>
  <c r="AI1192" i="3" s="1"/>
  <c r="AI1193" i="3" s="1"/>
  <c r="AK1190" i="3"/>
  <c r="AK1191" i="3" s="1"/>
  <c r="AK1192" i="3" s="1"/>
  <c r="AK1193" i="3" s="1"/>
  <c r="AI1158" i="3"/>
  <c r="AK1158" i="3"/>
  <c r="AI1094" i="3"/>
  <c r="AK1094" i="3"/>
  <c r="AJ1062" i="3"/>
  <c r="AJ1063" i="3" s="1"/>
  <c r="AJ1064" i="3" s="1"/>
  <c r="AK1062" i="3"/>
  <c r="AJ1375" i="3"/>
  <c r="AJ1376" i="3" s="1"/>
  <c r="AJ1377" i="3" s="1"/>
  <c r="AJ1378" i="3" s="1"/>
  <c r="AI1351" i="3"/>
  <c r="AK1351" i="3"/>
  <c r="AJ1331" i="3"/>
  <c r="AK1311" i="3"/>
  <c r="AI1321" i="3"/>
  <c r="AK1321" i="3"/>
  <c r="AI1710" i="3"/>
  <c r="AK1710" i="3"/>
  <c r="AK1678" i="3"/>
  <c r="AJ1678" i="3"/>
  <c r="AJ1646" i="3"/>
  <c r="AK1646" i="3"/>
  <c r="AK1647" i="3" s="1"/>
  <c r="AK1648" i="3" s="1"/>
  <c r="AK1649" i="3" s="1"/>
  <c r="AK1650" i="3" s="1"/>
  <c r="AK1614" i="3"/>
  <c r="AK1615" i="3" s="1"/>
  <c r="AJ1614" i="3"/>
  <c r="AH1582" i="3"/>
  <c r="AJ1582" i="3"/>
  <c r="AJ1518" i="3"/>
  <c r="AK1518" i="3"/>
  <c r="AK1486" i="3"/>
  <c r="AJ1486" i="3"/>
  <c r="AJ1487" i="3" s="1"/>
  <c r="AK1454" i="3"/>
  <c r="AJ1454" i="3"/>
  <c r="AJ1422" i="3"/>
  <c r="AJ1423" i="3" s="1"/>
  <c r="AJ1424" i="3" s="1"/>
  <c r="AK1422" i="3"/>
  <c r="AJ1390" i="3"/>
  <c r="AK1390" i="3"/>
  <c r="AH1278" i="3"/>
  <c r="AJ1278" i="3"/>
  <c r="AJ1246" i="3"/>
  <c r="AH1214" i="3"/>
  <c r="AJ1214" i="3"/>
  <c r="AH1182" i="3"/>
  <c r="AH1183" i="3" s="1"/>
  <c r="AH1184" i="3" s="1"/>
  <c r="AJ1182" i="3"/>
  <c r="AJ1183" i="3" s="1"/>
  <c r="AJ1184" i="3" s="1"/>
  <c r="AH1150" i="3"/>
  <c r="AJ1150" i="3"/>
  <c r="AK1118" i="3"/>
  <c r="AJ1118" i="3"/>
  <c r="AI1086" i="3"/>
  <c r="AK1086" i="3"/>
  <c r="AI1054" i="3"/>
  <c r="AK1054" i="3"/>
  <c r="AH1732" i="3"/>
  <c r="AJ1732" i="3"/>
  <c r="AI1668" i="3"/>
  <c r="AK1668" i="3"/>
  <c r="AI1636" i="3"/>
  <c r="AK1636" i="3"/>
  <c r="AJ1604" i="3"/>
  <c r="AJ1605" i="3" s="1"/>
  <c r="AK1604" i="3"/>
  <c r="AH1572" i="3"/>
  <c r="AJ1572" i="3"/>
  <c r="AI1540" i="3"/>
  <c r="AK1540" i="3"/>
  <c r="AI1508" i="3"/>
  <c r="AK1508" i="3"/>
  <c r="AK1476" i="3"/>
  <c r="AJ1476" i="3"/>
  <c r="AI1444" i="3"/>
  <c r="AK1444" i="3"/>
  <c r="AI1763" i="3"/>
  <c r="AK1763" i="3"/>
  <c r="AI1747" i="3"/>
  <c r="AK1747" i="3"/>
  <c r="AI1711" i="3"/>
  <c r="AK1711" i="3"/>
  <c r="AJ1699" i="3"/>
  <c r="AK1699" i="3"/>
  <c r="AK1700" i="3" s="1"/>
  <c r="AI1663" i="3"/>
  <c r="AK1663" i="3"/>
  <c r="AI1627" i="3"/>
  <c r="AK1627" i="3"/>
  <c r="AI1611" i="3"/>
  <c r="AK1611" i="3"/>
  <c r="AK1567" i="3"/>
  <c r="AJ1567" i="3"/>
  <c r="AJ1568" i="3" s="1"/>
  <c r="AK1555" i="3"/>
  <c r="AK1556" i="3" s="1"/>
  <c r="AJ1555" i="3"/>
  <c r="AH1535" i="3"/>
  <c r="AJ1535" i="3"/>
  <c r="AK1511" i="3"/>
  <c r="AJ1511" i="3"/>
  <c r="AJ1512" i="3" s="1"/>
  <c r="AJ1513" i="3" s="1"/>
  <c r="AJ1514" i="3" s="1"/>
  <c r="AJ1499" i="3"/>
  <c r="AK1499" i="3"/>
  <c r="AK1483" i="3"/>
  <c r="AJ1483" i="3"/>
  <c r="AJ1484" i="3" s="1"/>
  <c r="AK1459" i="3"/>
  <c r="AJ1459" i="3"/>
  <c r="AJ1460" i="3" s="1"/>
  <c r="AH1439" i="3"/>
  <c r="AJ1439" i="3"/>
  <c r="AI1431" i="3"/>
  <c r="AK1431" i="3"/>
  <c r="AI1423" i="3"/>
  <c r="AK1423" i="3"/>
  <c r="AK1407" i="3"/>
  <c r="AJ1407" i="3"/>
  <c r="AJ1408" i="3" s="1"/>
  <c r="AJ1409" i="3" s="1"/>
  <c r="AI1762" i="3"/>
  <c r="AK1762" i="3"/>
  <c r="AI1666" i="3"/>
  <c r="AK1666" i="3"/>
  <c r="AK1602" i="3"/>
  <c r="AK1603" i="3" s="1"/>
  <c r="AJ1602" i="3"/>
  <c r="AH1570" i="3"/>
  <c r="AJ1570" i="3"/>
  <c r="AI1538" i="3"/>
  <c r="AK1538" i="3"/>
  <c r="AI1506" i="3"/>
  <c r="AK1506" i="3"/>
  <c r="AK1474" i="3"/>
  <c r="AJ1474" i="3"/>
  <c r="AJ1442" i="3"/>
  <c r="AJ1443" i="3" s="1"/>
  <c r="AJ1444" i="3" s="1"/>
  <c r="AJ1445" i="3" s="1"/>
  <c r="AJ1446" i="3" s="1"/>
  <c r="AJ1447" i="3" s="1"/>
  <c r="AJ1448" i="3" s="1"/>
  <c r="AK1442" i="3"/>
  <c r="AJ1410" i="3"/>
  <c r="AK1410" i="3"/>
  <c r="AH1290" i="3"/>
  <c r="AH1291" i="3" s="1"/>
  <c r="AH1292" i="3" s="1"/>
  <c r="AH1293" i="3" s="1"/>
  <c r="AJ1290" i="3"/>
  <c r="AJ1291" i="3" s="1"/>
  <c r="AJ1292" i="3" s="1"/>
  <c r="AJ1293" i="3" s="1"/>
  <c r="AI1258" i="3"/>
  <c r="AI1259" i="3" s="1"/>
  <c r="AI1260" i="3" s="1"/>
  <c r="AK1258" i="3"/>
  <c r="AK1259" i="3" s="1"/>
  <c r="AK1260" i="3" s="1"/>
  <c r="AI1226" i="3"/>
  <c r="AK1226" i="3"/>
  <c r="AK1194" i="3"/>
  <c r="AK1162" i="3"/>
  <c r="AI1130" i="3"/>
  <c r="AK1130" i="3"/>
  <c r="AI1098" i="3"/>
  <c r="AI1099" i="3" s="1"/>
  <c r="AI1100" i="3" s="1"/>
  <c r="AI1101" i="3" s="1"/>
  <c r="AK1098" i="3"/>
  <c r="AK1099" i="3" s="1"/>
  <c r="AK1100" i="3" s="1"/>
  <c r="AK1101" i="3" s="1"/>
  <c r="AK1066" i="3"/>
  <c r="AJ1066" i="3"/>
  <c r="AK1299" i="3"/>
  <c r="AK1295" i="3"/>
  <c r="AH1277" i="3"/>
  <c r="AJ1277" i="3"/>
  <c r="AJ1249" i="3"/>
  <c r="AJ1250" i="3" s="1"/>
  <c r="AK1249" i="3"/>
  <c r="AJ1245" i="3"/>
  <c r="AK1225" i="3"/>
  <c r="AJ1225" i="3"/>
  <c r="AJ1226" i="3" s="1"/>
  <c r="AJ1227" i="3" s="1"/>
  <c r="AJ1228" i="3" s="1"/>
  <c r="AJ1213" i="3"/>
  <c r="AK1203" i="3"/>
  <c r="AH1181" i="3"/>
  <c r="AJ1181" i="3"/>
  <c r="AI1159" i="3"/>
  <c r="AK1159" i="3"/>
  <c r="AH1153" i="3"/>
  <c r="AH1154" i="3" s="1"/>
  <c r="AH1155" i="3" s="1"/>
  <c r="AH1156" i="3" s="1"/>
  <c r="AH1157" i="3" s="1"/>
  <c r="AH1158" i="3" s="1"/>
  <c r="AH1159" i="3" s="1"/>
  <c r="AH1160" i="3" s="1"/>
  <c r="AJ1153" i="3"/>
  <c r="AJ1154" i="3" s="1"/>
  <c r="AJ1155" i="3" s="1"/>
  <c r="AJ1156" i="3" s="1"/>
  <c r="AJ1157" i="3" s="1"/>
  <c r="AJ1158" i="3" s="1"/>
  <c r="AJ1159" i="3" s="1"/>
  <c r="AJ1160" i="3" s="1"/>
  <c r="AI1141" i="3"/>
  <c r="AK1141" i="3"/>
  <c r="AI1117" i="3"/>
  <c r="AK1117" i="3"/>
  <c r="AI1085" i="3"/>
  <c r="AK1085" i="3"/>
  <c r="AI1057" i="3"/>
  <c r="AK1057" i="3"/>
  <c r="AI1053" i="3"/>
  <c r="AK1053" i="3"/>
  <c r="AH1045" i="3"/>
  <c r="AJ1045" i="3"/>
  <c r="AI1761" i="3"/>
  <c r="AK1761" i="3"/>
  <c r="AH1753" i="3"/>
  <c r="AJ1753" i="3"/>
  <c r="AH1745" i="3"/>
  <c r="AJ1745" i="3"/>
  <c r="AJ1737" i="3"/>
  <c r="AK1737" i="3"/>
  <c r="AJ1729" i="3"/>
  <c r="AJ1730" i="3" s="1"/>
  <c r="AK1729" i="3"/>
  <c r="AJ1721" i="3"/>
  <c r="AJ1722" i="3" s="1"/>
  <c r="AJ1723" i="3" s="1"/>
  <c r="AJ1724" i="3" s="1"/>
  <c r="AJ1725" i="3" s="1"/>
  <c r="AK1721" i="3"/>
  <c r="AK1713" i="3"/>
  <c r="AJ1713" i="3"/>
  <c r="AJ1705" i="3"/>
  <c r="AK1705" i="3"/>
  <c r="AI1697" i="3"/>
  <c r="AK1697" i="3"/>
  <c r="AH1689" i="3"/>
  <c r="AJ1689" i="3"/>
  <c r="AI1681" i="3"/>
  <c r="AK1681" i="3"/>
  <c r="AK1673" i="3"/>
  <c r="AJ1673" i="3"/>
  <c r="AJ1674" i="3" s="1"/>
  <c r="AJ1675" i="3" s="1"/>
  <c r="AI1665" i="3"/>
  <c r="AK1665" i="3"/>
  <c r="AH1657" i="3"/>
  <c r="AJ1657" i="3"/>
  <c r="AH1649" i="3"/>
  <c r="AJ1649" i="3"/>
  <c r="AK1641" i="3"/>
  <c r="AK1642" i="3" s="1"/>
  <c r="AJ1641" i="3"/>
  <c r="AI1633" i="3"/>
  <c r="AK1633" i="3"/>
  <c r="AI1625" i="3"/>
  <c r="AK1625" i="3"/>
  <c r="AK1617" i="3"/>
  <c r="AJ1617" i="3"/>
  <c r="AI1609" i="3"/>
  <c r="AK1609" i="3"/>
  <c r="AI1601" i="3"/>
  <c r="AK1601" i="3"/>
  <c r="AI1593" i="3"/>
  <c r="AK1593" i="3"/>
  <c r="AK1585" i="3"/>
  <c r="AJ1585" i="3"/>
  <c r="AJ1586" i="3" s="1"/>
  <c r="AH1577" i="3"/>
  <c r="AJ1577" i="3"/>
  <c r="AJ1569" i="3"/>
  <c r="AK1569" i="3"/>
  <c r="AK1570" i="3" s="1"/>
  <c r="AK1571" i="3" s="1"/>
  <c r="AK1572" i="3" s="1"/>
  <c r="AH1561" i="3"/>
  <c r="AJ1561" i="3"/>
  <c r="AH1553" i="3"/>
  <c r="AJ1553" i="3"/>
  <c r="AK1545" i="3"/>
  <c r="AJ1545" i="3"/>
  <c r="AI1537" i="3"/>
  <c r="AK1537" i="3"/>
  <c r="AI1529" i="3"/>
  <c r="AK1529" i="3"/>
  <c r="AI1521" i="3"/>
  <c r="AK1521" i="3"/>
  <c r="AI1513" i="3"/>
  <c r="AK1513" i="3"/>
  <c r="AI1505" i="3"/>
  <c r="AK1505" i="3"/>
  <c r="AI1497" i="3"/>
  <c r="AK1497" i="3"/>
  <c r="AJ1489" i="3"/>
  <c r="AK1489" i="3"/>
  <c r="AK1481" i="3"/>
  <c r="AK1482" i="3" s="1"/>
  <c r="AJ1481" i="3"/>
  <c r="AI1473" i="3"/>
  <c r="AK1473" i="3"/>
  <c r="AI1465" i="3"/>
  <c r="AK1465" i="3"/>
  <c r="AK1457" i="3"/>
  <c r="AJ1457" i="3"/>
  <c r="AJ1449" i="3"/>
  <c r="AK1449" i="3"/>
  <c r="AH1441" i="3"/>
  <c r="AJ1441" i="3"/>
  <c r="AK1433" i="3"/>
  <c r="AJ1433" i="3"/>
  <c r="AJ1434" i="3" s="1"/>
  <c r="AJ1425" i="3"/>
  <c r="AK1425" i="3"/>
  <c r="AI1417" i="3"/>
  <c r="AK1417" i="3"/>
  <c r="AH1405" i="3"/>
  <c r="AJ1405" i="3"/>
  <c r="AK1393" i="3"/>
  <c r="AJ1393" i="3"/>
  <c r="AJ1394" i="3" s="1"/>
  <c r="AJ1370" i="3"/>
  <c r="AH1338" i="3"/>
  <c r="AJ1338" i="3"/>
  <c r="AI1350" i="3"/>
  <c r="AK1350" i="3"/>
  <c r="AH1260" i="3"/>
  <c r="AJ1260" i="3"/>
  <c r="AK1371" i="3"/>
  <c r="AJ1371" i="3"/>
  <c r="AJ1372" i="3" s="1"/>
  <c r="AJ1373" i="3" s="1"/>
  <c r="AJ1323" i="3"/>
  <c r="AK1323" i="3"/>
  <c r="AK1324" i="3" s="1"/>
  <c r="AK1325" i="3" s="1"/>
  <c r="AK1275" i="3"/>
  <c r="AJ1275" i="3"/>
  <c r="AI1164" i="3"/>
  <c r="AK1164" i="3"/>
  <c r="AJ1336" i="3"/>
  <c r="AK1304" i="3"/>
  <c r="AJ1304" i="3"/>
  <c r="AJ1240" i="3"/>
  <c r="AK1240" i="3"/>
  <c r="AK1241" i="3" s="1"/>
  <c r="AK1242" i="3" s="1"/>
  <c r="AK1243" i="3" s="1"/>
  <c r="AK1244" i="3" s="1"/>
  <c r="AK1245" i="3" s="1"/>
  <c r="AK1246" i="3" s="1"/>
  <c r="AK1247" i="3" s="1"/>
  <c r="AK1248" i="3" s="1"/>
  <c r="AK1176" i="3"/>
  <c r="AI1112" i="3"/>
  <c r="AK1112" i="3"/>
  <c r="AJ1048" i="3"/>
  <c r="AJ1049" i="3" s="1"/>
  <c r="AJ1050" i="3" s="1"/>
  <c r="AJ1051" i="3" s="1"/>
  <c r="AJ1052" i="3" s="1"/>
  <c r="AJ1053" i="3" s="1"/>
  <c r="AJ1054" i="3" s="1"/>
  <c r="AJ1055" i="3" s="1"/>
  <c r="AJ1056" i="3" s="1"/>
  <c r="AJ1057" i="3" s="1"/>
  <c r="AJ1058" i="3" s="1"/>
  <c r="AJ1059" i="3" s="1"/>
  <c r="AJ1060" i="3" s="1"/>
  <c r="AK1048" i="3"/>
  <c r="AI1704" i="3"/>
  <c r="AK1704" i="3"/>
  <c r="AJ1672" i="3"/>
  <c r="AK1672" i="3"/>
  <c r="AI1640" i="3"/>
  <c r="AK1640" i="3"/>
  <c r="AH1365" i="3"/>
  <c r="AJ1365" i="3"/>
  <c r="AJ1355" i="3"/>
  <c r="AJ1356" i="3" s="1"/>
  <c r="AJ1357" i="3" s="1"/>
  <c r="AK1355" i="3"/>
  <c r="AJ1330" i="3"/>
  <c r="AJ1309" i="3"/>
  <c r="AK1309" i="3"/>
  <c r="AK1310" i="3" s="1"/>
  <c r="AH1280" i="3"/>
  <c r="AJ1280" i="3"/>
  <c r="AK1236" i="3"/>
  <c r="AJ1236" i="3"/>
  <c r="AJ1237" i="3" s="1"/>
  <c r="AI1204" i="3"/>
  <c r="AK1204" i="3"/>
  <c r="AJ1131" i="3"/>
  <c r="AJ1132" i="3" s="1"/>
  <c r="AJ1133" i="3" s="1"/>
  <c r="AJ1134" i="3" s="1"/>
  <c r="AJ1135" i="3" s="1"/>
  <c r="AJ1136" i="3" s="1"/>
  <c r="AK1131" i="3"/>
  <c r="AI1088" i="3"/>
  <c r="AK1088" i="3"/>
  <c r="AI1056" i="3"/>
  <c r="AK1056" i="3"/>
  <c r="AH1366" i="3"/>
  <c r="AJ1366" i="3"/>
  <c r="AJ1576" i="3"/>
  <c r="AK1576" i="3"/>
  <c r="AK1577" i="3" s="1"/>
  <c r="AJ1488" i="3"/>
  <c r="AK1488" i="3"/>
  <c r="AJ1464" i="3"/>
  <c r="AJ1465" i="3" s="1"/>
  <c r="AJ1466" i="3" s="1"/>
  <c r="AJ1467" i="3" s="1"/>
  <c r="AJ1468" i="3" s="1"/>
  <c r="AJ1469" i="3" s="1"/>
  <c r="AJ1470" i="3" s="1"/>
  <c r="AK1464" i="3"/>
  <c r="AI1424" i="3"/>
  <c r="AK1424" i="3"/>
  <c r="AJ1392" i="3"/>
  <c r="AK1392" i="3"/>
  <c r="AK1659" i="3"/>
  <c r="AJ1659" i="3"/>
  <c r="AK1419" i="3"/>
  <c r="AJ1419" i="3"/>
  <c r="AJ1420" i="3" s="1"/>
  <c r="AI1352" i="3"/>
  <c r="AK1352" i="3"/>
  <c r="AK1326" i="3"/>
  <c r="AI1306" i="3"/>
  <c r="AK1306" i="3"/>
  <c r="AJ1264" i="3"/>
  <c r="AJ1265" i="3" s="1"/>
  <c r="AJ1266" i="3" s="1"/>
  <c r="AJ1267" i="3" s="1"/>
  <c r="AK1264" i="3"/>
  <c r="AK1220" i="3"/>
  <c r="AJ1180" i="3"/>
  <c r="AI1136" i="3"/>
  <c r="AI1137" i="3" s="1"/>
  <c r="AI1138" i="3" s="1"/>
  <c r="AK1136" i="3"/>
  <c r="AK1137" i="3" s="1"/>
  <c r="AK1138" i="3" s="1"/>
  <c r="AK1092" i="3"/>
  <c r="AJ1092" i="3"/>
  <c r="AI1052" i="3"/>
  <c r="AK1052" i="3"/>
  <c r="B511" i="4"/>
  <c r="B113" i="4"/>
  <c r="D114" i="4"/>
  <c r="D115" i="4" s="1"/>
  <c r="D116" i="4" s="1"/>
  <c r="AH1734" i="3"/>
  <c r="AI1734" i="3"/>
  <c r="AI1670" i="3"/>
  <c r="AH1670" i="3"/>
  <c r="AH1671" i="3" s="1"/>
  <c r="AH1606" i="3"/>
  <c r="AI1606" i="3"/>
  <c r="AI1574" i="3"/>
  <c r="AI1510" i="3"/>
  <c r="AH1510" i="3"/>
  <c r="AH1478" i="3"/>
  <c r="AI1478" i="3"/>
  <c r="AH1414" i="3"/>
  <c r="AI1414" i="3"/>
  <c r="AI1415" i="3" s="1"/>
  <c r="AH1174" i="3"/>
  <c r="AI1174" i="3"/>
  <c r="AI1175" i="3" s="1"/>
  <c r="AI1110" i="3"/>
  <c r="AH1110" i="3"/>
  <c r="AH1111" i="3" s="1"/>
  <c r="AH1112" i="3" s="1"/>
  <c r="AI918" i="3"/>
  <c r="AI919" i="3" s="1"/>
  <c r="AI920" i="3" s="1"/>
  <c r="AH918" i="3"/>
  <c r="AH502" i="3"/>
  <c r="AH503" i="3" s="1"/>
  <c r="AH504" i="3" s="1"/>
  <c r="AI502" i="3"/>
  <c r="AI406" i="3"/>
  <c r="AH374" i="3"/>
  <c r="AI374" i="3"/>
  <c r="AI278" i="3"/>
  <c r="AI182" i="3"/>
  <c r="AH461" i="3"/>
  <c r="AI461" i="3"/>
  <c r="AI449" i="3"/>
  <c r="AH449" i="3"/>
  <c r="AI439" i="3"/>
  <c r="AH439" i="3"/>
  <c r="AI417" i="3"/>
  <c r="AH417" i="3"/>
  <c r="AH418" i="3" s="1"/>
  <c r="AH419" i="3" s="1"/>
  <c r="AH420" i="3" s="1"/>
  <c r="AH421" i="3" s="1"/>
  <c r="AH213" i="3"/>
  <c r="AI213" i="3"/>
  <c r="AI195" i="3"/>
  <c r="AI196" i="3" s="1"/>
  <c r="AI197" i="3" s="1"/>
  <c r="AH195" i="3"/>
  <c r="AH53" i="3"/>
  <c r="AI53" i="3"/>
  <c r="AI21" i="3"/>
  <c r="AI22" i="3" s="1"/>
  <c r="AI23" i="3" s="1"/>
  <c r="AI24" i="3" s="1"/>
  <c r="AH21" i="3"/>
  <c r="AH1688" i="3"/>
  <c r="AI1688" i="3"/>
  <c r="AI1689" i="3" s="1"/>
  <c r="AI1690" i="3" s="1"/>
  <c r="AI1691" i="3" s="1"/>
  <c r="AI1692" i="3" s="1"/>
  <c r="AH808" i="3"/>
  <c r="AI808" i="3"/>
  <c r="AI408" i="3"/>
  <c r="AI1362" i="3"/>
  <c r="AH1362" i="3"/>
  <c r="AH1363" i="3" s="1"/>
  <c r="AI522" i="3"/>
  <c r="AI523" i="3" s="1"/>
  <c r="AH522" i="3"/>
  <c r="AI490" i="3"/>
  <c r="AI491" i="3" s="1"/>
  <c r="AI492" i="3" s="1"/>
  <c r="AH490" i="3"/>
  <c r="AI458" i="3"/>
  <c r="AH812" i="3"/>
  <c r="AH813" i="3" s="1"/>
  <c r="AH814" i="3" s="1"/>
  <c r="AH815" i="3" s="1"/>
  <c r="AI812" i="3"/>
  <c r="AI256" i="3"/>
  <c r="AI555" i="3"/>
  <c r="AI556" i="3" s="1"/>
  <c r="AI557" i="3" s="1"/>
  <c r="AH555" i="3"/>
  <c r="AI460" i="3"/>
  <c r="AI1368" i="3"/>
  <c r="AI1369" i="3" s="1"/>
  <c r="AI1370" i="3" s="1"/>
  <c r="AH1224" i="3"/>
  <c r="AI1224" i="3"/>
  <c r="AI1096" i="3"/>
  <c r="AH1096" i="3"/>
  <c r="AI552" i="3"/>
  <c r="AI456" i="3"/>
  <c r="AH456" i="3"/>
  <c r="AI370" i="3"/>
  <c r="AH370" i="3"/>
  <c r="AH312" i="3"/>
  <c r="AH313" i="3" s="1"/>
  <c r="AH314" i="3" s="1"/>
  <c r="AI312" i="3"/>
  <c r="AH226" i="3"/>
  <c r="AI226" i="3"/>
  <c r="AI184" i="3"/>
  <c r="AH184" i="3"/>
  <c r="AI168" i="3"/>
  <c r="AI169" i="3" s="1"/>
  <c r="AI170" i="3" s="1"/>
  <c r="AI171" i="3" s="1"/>
  <c r="AI172" i="3" s="1"/>
  <c r="AH168" i="3"/>
  <c r="AH130" i="3"/>
  <c r="AI130" i="3"/>
  <c r="AI131" i="3" s="1"/>
  <c r="AH56" i="3"/>
  <c r="AI56" i="3"/>
  <c r="AI57" i="3" s="1"/>
  <c r="AI156" i="3"/>
  <c r="AH156" i="3"/>
  <c r="AI1728" i="3"/>
  <c r="AH1728" i="3"/>
  <c r="AI1696" i="3"/>
  <c r="AI1632" i="3"/>
  <c r="AI1339" i="3"/>
  <c r="AH1339" i="3"/>
  <c r="AH1340" i="3" s="1"/>
  <c r="AH1268" i="3"/>
  <c r="AI1195" i="3"/>
  <c r="AI1196" i="3" s="1"/>
  <c r="AI1197" i="3" s="1"/>
  <c r="AH1195" i="3"/>
  <c r="AI1083" i="3"/>
  <c r="AI724" i="3"/>
  <c r="AH724" i="3"/>
  <c r="AH725" i="3" s="1"/>
  <c r="AH726" i="3" s="1"/>
  <c r="AI608" i="3"/>
  <c r="AI532" i="3"/>
  <c r="AH532" i="3"/>
  <c r="AH656" i="3"/>
  <c r="AH657" i="3" s="1"/>
  <c r="AH658" i="3" s="1"/>
  <c r="AH659" i="3" s="1"/>
  <c r="AH660" i="3" s="1"/>
  <c r="AH661" i="3" s="1"/>
  <c r="AH662" i="3" s="1"/>
  <c r="AH663" i="3" s="1"/>
  <c r="AH664" i="3" s="1"/>
  <c r="AH665" i="3" s="1"/>
  <c r="AI656" i="3"/>
  <c r="AI964" i="3"/>
  <c r="AI1568" i="3"/>
  <c r="AI1512" i="3"/>
  <c r="AI1456" i="3"/>
  <c r="AH1456" i="3"/>
  <c r="AI1252" i="3"/>
  <c r="AH1252" i="3"/>
  <c r="AH1253" i="3" s="1"/>
  <c r="AH1254" i="3" s="1"/>
  <c r="AH1255" i="3" s="1"/>
  <c r="AH1256" i="3" s="1"/>
  <c r="AH1257" i="3" s="1"/>
  <c r="AH1258" i="3" s="1"/>
  <c r="AI1168" i="3"/>
  <c r="AI1169" i="3" s="1"/>
  <c r="AI1170" i="3" s="1"/>
  <c r="AH1168" i="3"/>
  <c r="AH1343" i="3"/>
  <c r="AH1344" i="3" s="1"/>
  <c r="AH1345" i="3" s="1"/>
  <c r="AH1346" i="3" s="1"/>
  <c r="AH1347" i="3" s="1"/>
  <c r="AH1348" i="3" s="1"/>
  <c r="AH1349" i="3" s="1"/>
  <c r="AH1350" i="3" s="1"/>
  <c r="AH1351" i="3" s="1"/>
  <c r="AH1352" i="3" s="1"/>
  <c r="AH1353" i="3" s="1"/>
  <c r="AH1354" i="3" s="1"/>
  <c r="AI1343" i="3"/>
  <c r="AH1694" i="3"/>
  <c r="AI1694" i="3"/>
  <c r="AI1630" i="3"/>
  <c r="AH1534" i="3"/>
  <c r="AI1534" i="3"/>
  <c r="AI1535" i="3" s="1"/>
  <c r="AH1438" i="3"/>
  <c r="AI1294" i="3"/>
  <c r="AH1294" i="3"/>
  <c r="AH1295" i="3" s="1"/>
  <c r="AH1038" i="3"/>
  <c r="AH1039" i="3" s="1"/>
  <c r="AH1040" i="3" s="1"/>
  <c r="AH1041" i="3" s="1"/>
  <c r="AH1042" i="3" s="1"/>
  <c r="AI1038" i="3"/>
  <c r="AH942" i="3"/>
  <c r="AI942" i="3"/>
  <c r="AI622" i="3"/>
  <c r="AH622" i="3"/>
  <c r="AH623" i="3" s="1"/>
  <c r="AH624" i="3" s="1"/>
  <c r="AH625" i="3" s="1"/>
  <c r="AH430" i="3"/>
  <c r="AI430" i="3"/>
  <c r="AI206" i="3"/>
  <c r="AH206" i="3"/>
  <c r="AI1684" i="3"/>
  <c r="AH1556" i="3"/>
  <c r="AI1428" i="3"/>
  <c r="AI1429" i="3" s="1"/>
  <c r="AH1428" i="3"/>
  <c r="AI1455" i="3"/>
  <c r="AH1455" i="3"/>
  <c r="AI1435" i="3"/>
  <c r="AH1435" i="3"/>
  <c r="AI1522" i="3"/>
  <c r="AH1426" i="3"/>
  <c r="AH1427" i="3" s="1"/>
  <c r="AI1426" i="3"/>
  <c r="AH1242" i="3"/>
  <c r="AH570" i="3"/>
  <c r="AI570" i="3"/>
  <c r="AI571" i="3" s="1"/>
  <c r="AH1273" i="3"/>
  <c r="AI1273" i="3"/>
  <c r="AI1274" i="3" s="1"/>
  <c r="AH1261" i="3"/>
  <c r="AH1262" i="3" s="1"/>
  <c r="AI1261" i="3"/>
  <c r="AI1177" i="3"/>
  <c r="AI1091" i="3"/>
  <c r="AH941" i="3"/>
  <c r="AI941" i="3"/>
  <c r="AI915" i="3"/>
  <c r="AH915" i="3"/>
  <c r="AH916" i="3" s="1"/>
  <c r="AH917" i="3" s="1"/>
  <c r="AI839" i="3"/>
  <c r="AI829" i="3"/>
  <c r="AI743" i="3"/>
  <c r="AH431" i="3"/>
  <c r="AH432" i="3" s="1"/>
  <c r="AI431" i="3"/>
  <c r="AH405" i="3"/>
  <c r="AH406" i="3" s="1"/>
  <c r="AH407" i="3" s="1"/>
  <c r="AH408" i="3" s="1"/>
  <c r="AH409" i="3" s="1"/>
  <c r="AH410" i="3" s="1"/>
  <c r="AH411" i="3" s="1"/>
  <c r="AH412" i="3" s="1"/>
  <c r="AH413" i="3" s="1"/>
  <c r="AH414" i="3" s="1"/>
  <c r="AI405" i="3"/>
  <c r="AI317" i="3"/>
  <c r="AH317" i="3"/>
  <c r="AI307" i="3"/>
  <c r="AH307" i="3"/>
  <c r="AH251" i="3"/>
  <c r="AH252" i="3" s="1"/>
  <c r="AI251" i="3"/>
  <c r="AI175" i="3"/>
  <c r="AI176" i="3" s="1"/>
  <c r="AI177" i="3" s="1"/>
  <c r="AH175" i="3"/>
  <c r="AI55" i="3"/>
  <c r="AH1733" i="3"/>
  <c r="AI1733" i="3"/>
  <c r="AI1637" i="3"/>
  <c r="AH1637" i="3"/>
  <c r="AI1557" i="3"/>
  <c r="AH1557" i="3"/>
  <c r="AH1533" i="3"/>
  <c r="AI1533" i="3"/>
  <c r="AH1501" i="3"/>
  <c r="AI1501" i="3"/>
  <c r="AH1477" i="3"/>
  <c r="AI1477" i="3"/>
  <c r="AI1453" i="3"/>
  <c r="AH1453" i="3"/>
  <c r="AI568" i="3"/>
  <c r="AH568" i="3"/>
  <c r="AH569" i="3" s="1"/>
  <c r="AH514" i="3"/>
  <c r="AH515" i="3" s="1"/>
  <c r="AH516" i="3" s="1"/>
  <c r="AI514" i="3"/>
  <c r="AI482" i="3"/>
  <c r="AI483" i="3" s="1"/>
  <c r="AH482" i="3"/>
  <c r="AI450" i="3"/>
  <c r="AH450" i="3"/>
  <c r="AH451" i="3" s="1"/>
  <c r="AH452" i="3" s="1"/>
  <c r="AH453" i="3" s="1"/>
  <c r="AH454" i="3" s="1"/>
  <c r="AH455" i="3" s="1"/>
  <c r="AI418" i="3"/>
  <c r="AH1324" i="3"/>
  <c r="AI1132" i="3"/>
  <c r="AI748" i="3"/>
  <c r="AH748" i="3"/>
  <c r="AI340" i="3"/>
  <c r="AH148" i="3"/>
  <c r="AI148" i="3"/>
  <c r="AI149" i="3" s="1"/>
  <c r="AH1329" i="3"/>
  <c r="AI763" i="3"/>
  <c r="AH763" i="3"/>
  <c r="AH731" i="3"/>
  <c r="AI731" i="3"/>
  <c r="AI732" i="3" s="1"/>
  <c r="AI733" i="3" s="1"/>
  <c r="AI475" i="3"/>
  <c r="AI476" i="3" s="1"/>
  <c r="AI477" i="3" s="1"/>
  <c r="AI478" i="3" s="1"/>
  <c r="AH475" i="3"/>
  <c r="AH1036" i="3"/>
  <c r="AI1036" i="3"/>
  <c r="AI1037" i="3" s="1"/>
  <c r="AI288" i="3"/>
  <c r="AI180" i="3"/>
  <c r="AH180" i="3"/>
  <c r="AH52" i="3"/>
  <c r="AI52" i="3"/>
  <c r="AH1358" i="3"/>
  <c r="AI1358" i="3"/>
  <c r="AI1359" i="3" s="1"/>
  <c r="AI1360" i="3" s="1"/>
  <c r="AI1361" i="3" s="1"/>
  <c r="AH1272" i="3"/>
  <c r="AI1272" i="3"/>
  <c r="AI1208" i="3"/>
  <c r="AI1209" i="3" s="1"/>
  <c r="AI1210" i="3" s="1"/>
  <c r="AI1211" i="3" s="1"/>
  <c r="AH1208" i="3"/>
  <c r="AI1144" i="3"/>
  <c r="AI1080" i="3"/>
  <c r="AI1081" i="3" s="1"/>
  <c r="AH1080" i="3"/>
  <c r="AH1016" i="3"/>
  <c r="AI1016" i="3"/>
  <c r="AI824" i="3"/>
  <c r="AH824" i="3"/>
  <c r="AH825" i="3" s="1"/>
  <c r="AH826" i="3" s="1"/>
  <c r="AH536" i="3"/>
  <c r="AI536" i="3"/>
  <c r="AI440" i="3"/>
  <c r="AI441" i="3" s="1"/>
  <c r="AH440" i="3"/>
  <c r="AI362" i="3"/>
  <c r="AH346" i="3"/>
  <c r="AH347" i="3" s="1"/>
  <c r="AI346" i="3"/>
  <c r="AI328" i="3"/>
  <c r="AH290" i="3"/>
  <c r="AI290" i="3"/>
  <c r="AI122" i="3"/>
  <c r="AI104" i="3"/>
  <c r="AH50" i="3"/>
  <c r="AI50" i="3"/>
  <c r="AH26" i="3"/>
  <c r="AI26" i="3"/>
  <c r="AI348" i="3"/>
  <c r="AI349" i="3" s="1"/>
  <c r="AH348" i="3"/>
  <c r="AH1720" i="3"/>
  <c r="AI1720" i="3"/>
  <c r="AH1680" i="3"/>
  <c r="AH1681" i="3" s="1"/>
  <c r="AI1680" i="3"/>
  <c r="AI1656" i="3"/>
  <c r="AI1657" i="3" s="1"/>
  <c r="AI1658" i="3" s="1"/>
  <c r="AH1656" i="3"/>
  <c r="AH1616" i="3"/>
  <c r="AI1616" i="3"/>
  <c r="AI1372" i="3"/>
  <c r="AH1361" i="3"/>
  <c r="AI1317" i="3"/>
  <c r="AH1259" i="3"/>
  <c r="AH1147" i="3"/>
  <c r="AI1147" i="3"/>
  <c r="AI1076" i="3"/>
  <c r="AH1076" i="3"/>
  <c r="AH1077" i="3" s="1"/>
  <c r="AH1035" i="3"/>
  <c r="AI1035" i="3"/>
  <c r="AH992" i="3"/>
  <c r="AI884" i="3"/>
  <c r="AH884" i="3"/>
  <c r="AH885" i="3" s="1"/>
  <c r="AH886" i="3" s="1"/>
  <c r="AI843" i="3"/>
  <c r="AH843" i="3"/>
  <c r="AI628" i="3"/>
  <c r="AH628" i="3"/>
  <c r="AH629" i="3" s="1"/>
  <c r="AH630" i="3" s="1"/>
  <c r="AH604" i="3"/>
  <c r="AI604" i="3"/>
  <c r="AH576" i="3"/>
  <c r="AI576" i="3"/>
  <c r="AI544" i="3"/>
  <c r="AI545" i="3" s="1"/>
  <c r="AI546" i="3" s="1"/>
  <c r="AI547" i="3" s="1"/>
  <c r="AH544" i="3"/>
  <c r="AH443" i="3"/>
  <c r="AI443" i="3"/>
  <c r="AI444" i="3" s="1"/>
  <c r="AI445" i="3" s="1"/>
  <c r="AI446" i="3" s="1"/>
  <c r="AH416" i="3"/>
  <c r="AI388" i="3"/>
  <c r="AH388" i="3"/>
  <c r="AI132" i="3"/>
  <c r="AH132" i="3"/>
  <c r="AI1020" i="3"/>
  <c r="AH1020" i="3"/>
  <c r="AI400" i="3"/>
  <c r="AI316" i="3"/>
  <c r="AH316" i="3"/>
  <c r="AI1592" i="3"/>
  <c r="AI1560" i="3"/>
  <c r="AI1561" i="3" s="1"/>
  <c r="AI1562" i="3" s="1"/>
  <c r="AH1560" i="3"/>
  <c r="AI1536" i="3"/>
  <c r="AH1536" i="3"/>
  <c r="AH1537" i="3" s="1"/>
  <c r="AH1538" i="3" s="1"/>
  <c r="AH1539" i="3" s="1"/>
  <c r="AH1540" i="3" s="1"/>
  <c r="AI1480" i="3"/>
  <c r="AI1408" i="3"/>
  <c r="AI252" i="3"/>
  <c r="AH64" i="3"/>
  <c r="AH65" i="3" s="1"/>
  <c r="AI64" i="3"/>
  <c r="AH36" i="3"/>
  <c r="AI36" i="3"/>
  <c r="AI37" i="3" s="1"/>
  <c r="AI38" i="3" s="1"/>
  <c r="AI1374" i="3"/>
  <c r="AI1375" i="3" s="1"/>
  <c r="AH1374" i="3"/>
  <c r="AI1316" i="3"/>
  <c r="AI1072" i="3"/>
  <c r="AI1073" i="3" s="1"/>
  <c r="AI1074" i="3" s="1"/>
  <c r="AI1075" i="3" s="1"/>
  <c r="AH1072" i="3"/>
  <c r="AH1028" i="3"/>
  <c r="AI860" i="3"/>
  <c r="AH860" i="3"/>
  <c r="AH861" i="3" s="1"/>
  <c r="AH862" i="3" s="1"/>
  <c r="AI804" i="3"/>
  <c r="AI805" i="3" s="1"/>
  <c r="AI806" i="3" s="1"/>
  <c r="AI807" i="3" s="1"/>
  <c r="AH804" i="3"/>
  <c r="AI420" i="3"/>
  <c r="AI332" i="3"/>
  <c r="AH332" i="3"/>
  <c r="AH333" i="3" s="1"/>
  <c r="AH334" i="3" s="1"/>
  <c r="AH335" i="3" s="1"/>
  <c r="AH100" i="3"/>
  <c r="AH101" i="3" s="1"/>
  <c r="AI100" i="3"/>
  <c r="AI20" i="3"/>
  <c r="AH20" i="3"/>
  <c r="AI758" i="3"/>
  <c r="AH758" i="3"/>
  <c r="AH759" i="3" s="1"/>
  <c r="AH760" i="3" s="1"/>
  <c r="AH761" i="3" s="1"/>
  <c r="AI534" i="3"/>
  <c r="AH534" i="3"/>
  <c r="AH535" i="3" s="1"/>
  <c r="AH470" i="3"/>
  <c r="AI470" i="3"/>
  <c r="AH246" i="3"/>
  <c r="AI246" i="3"/>
  <c r="AI150" i="3"/>
  <c r="AH150" i="3"/>
  <c r="AH151" i="3" s="1"/>
  <c r="AH86" i="3"/>
  <c r="AI86" i="3"/>
  <c r="AI87" i="3" s="1"/>
  <c r="AI1628" i="3"/>
  <c r="AH1628" i="3"/>
  <c r="AI1564" i="3"/>
  <c r="AH1500" i="3"/>
  <c r="AI1500" i="3"/>
  <c r="AI1436" i="3"/>
  <c r="AH1436" i="3"/>
  <c r="AH1759" i="3"/>
  <c r="AH1760" i="3" s="1"/>
  <c r="AH1761" i="3" s="1"/>
  <c r="AH1762" i="3" s="1"/>
  <c r="AH1763" i="3" s="1"/>
  <c r="AH1764" i="3" s="1"/>
  <c r="AH1765" i="3" s="1"/>
  <c r="AH1766" i="3" s="1"/>
  <c r="AH1767" i="3" s="1"/>
  <c r="AH1768" i="3" s="1"/>
  <c r="AI1759" i="3"/>
  <c r="AI1651" i="3"/>
  <c r="AH1651" i="3"/>
  <c r="AH1652" i="3" s="1"/>
  <c r="AH1623" i="3"/>
  <c r="AI1623" i="3"/>
  <c r="AI1579" i="3"/>
  <c r="AI1580" i="3" s="1"/>
  <c r="AI1581" i="3" s="1"/>
  <c r="AI1582" i="3" s="1"/>
  <c r="AH1579" i="3"/>
  <c r="AI1523" i="3"/>
  <c r="AH1523" i="3"/>
  <c r="AI1391" i="3"/>
  <c r="AH1391" i="3"/>
  <c r="AI1434" i="3"/>
  <c r="AH962" i="3"/>
  <c r="AI962" i="3"/>
  <c r="AI963" i="3" s="1"/>
  <c r="AI802" i="3"/>
  <c r="AH802" i="3"/>
  <c r="AH803" i="3" s="1"/>
  <c r="AH738" i="3"/>
  <c r="AI738" i="3"/>
  <c r="AH642" i="3"/>
  <c r="AI642" i="3"/>
  <c r="AI643" i="3" s="1"/>
  <c r="AI644" i="3" s="1"/>
  <c r="AI1301" i="3"/>
  <c r="AH1301" i="3"/>
  <c r="AI1183" i="3"/>
  <c r="AH1137" i="3"/>
  <c r="AI1125" i="3"/>
  <c r="AI1119" i="3"/>
  <c r="AH1119" i="3"/>
  <c r="AH1120" i="3" s="1"/>
  <c r="AH1121" i="3" s="1"/>
  <c r="AH1122" i="3" s="1"/>
  <c r="AH1123" i="3" s="1"/>
  <c r="AH1124" i="3" s="1"/>
  <c r="AH1125" i="3" s="1"/>
  <c r="AH1126" i="3" s="1"/>
  <c r="AH1029" i="3"/>
  <c r="AH1030" i="3" s="1"/>
  <c r="AI1023" i="3"/>
  <c r="AI1024" i="3" s="1"/>
  <c r="AH985" i="3"/>
  <c r="AH979" i="3"/>
  <c r="AI979" i="3"/>
  <c r="AI980" i="3" s="1"/>
  <c r="AH973" i="3"/>
  <c r="AI907" i="3"/>
  <c r="AH907" i="3"/>
  <c r="AH908" i="3" s="1"/>
  <c r="AH879" i="3"/>
  <c r="AH880" i="3" s="1"/>
  <c r="AI879" i="3"/>
  <c r="AI793" i="3"/>
  <c r="AI783" i="3"/>
  <c r="AH783" i="3"/>
  <c r="AH769" i="3"/>
  <c r="AH770" i="3" s="1"/>
  <c r="AH771" i="3" s="1"/>
  <c r="AI769" i="3"/>
  <c r="AI749" i="3"/>
  <c r="AI750" i="3" s="1"/>
  <c r="AH749" i="3"/>
  <c r="AI691" i="3"/>
  <c r="AH677" i="3"/>
  <c r="AH678" i="3" s="1"/>
  <c r="AH679" i="3" s="1"/>
  <c r="AH680" i="3" s="1"/>
  <c r="AH681" i="3" s="1"/>
  <c r="AH682" i="3" s="1"/>
  <c r="AH683" i="3" s="1"/>
  <c r="AH684" i="3" s="1"/>
  <c r="AI677" i="3"/>
  <c r="AH627" i="3"/>
  <c r="AH609" i="3"/>
  <c r="AI609" i="3"/>
  <c r="AI610" i="3" s="1"/>
  <c r="AI611" i="3" s="1"/>
  <c r="AI595" i="3"/>
  <c r="AI596" i="3" s="1"/>
  <c r="AI597" i="3" s="1"/>
  <c r="AI598" i="3" s="1"/>
  <c r="AI599" i="3" s="1"/>
  <c r="AH595" i="3"/>
  <c r="AI581" i="3"/>
  <c r="AH581" i="3"/>
  <c r="AH582" i="3" s="1"/>
  <c r="AH583" i="3" s="1"/>
  <c r="AH584" i="3" s="1"/>
  <c r="AH585" i="3" s="1"/>
  <c r="AH586" i="3" s="1"/>
  <c r="AH505" i="3"/>
  <c r="AI505" i="3"/>
  <c r="AI506" i="3" s="1"/>
  <c r="AI507" i="3" s="1"/>
  <c r="AI508" i="3" s="1"/>
  <c r="AI509" i="3" s="1"/>
  <c r="AI510" i="3" s="1"/>
  <c r="AI511" i="3" s="1"/>
  <c r="AI512" i="3" s="1"/>
  <c r="AI513" i="3" s="1"/>
  <c r="AH435" i="3"/>
  <c r="AI435" i="3"/>
  <c r="AI436" i="3" s="1"/>
  <c r="AI437" i="3" s="1"/>
  <c r="AI438" i="3" s="1"/>
  <c r="AH403" i="3"/>
  <c r="AI403" i="3"/>
  <c r="AI371" i="3"/>
  <c r="AH371" i="3"/>
  <c r="AH361" i="3"/>
  <c r="AH362" i="3" s="1"/>
  <c r="AH363" i="3" s="1"/>
  <c r="AH364" i="3" s="1"/>
  <c r="AH365" i="3" s="1"/>
  <c r="AH366" i="3" s="1"/>
  <c r="AH367" i="3" s="1"/>
  <c r="AI361" i="3"/>
  <c r="AH227" i="3"/>
  <c r="AH228" i="3" s="1"/>
  <c r="AI227" i="3"/>
  <c r="AI207" i="3"/>
  <c r="AH207" i="3"/>
  <c r="AI185" i="3"/>
  <c r="AH185" i="3"/>
  <c r="AI157" i="3"/>
  <c r="AH157" i="3"/>
  <c r="AH147" i="3"/>
  <c r="AI147" i="3"/>
  <c r="AI103" i="3"/>
  <c r="AH103" i="3"/>
  <c r="AH104" i="3" s="1"/>
  <c r="AH105" i="3" s="1"/>
  <c r="AH106" i="3" s="1"/>
  <c r="AH107" i="3" s="1"/>
  <c r="AH108" i="3" s="1"/>
  <c r="AH109" i="3" s="1"/>
  <c r="AH110" i="3" s="1"/>
  <c r="AH1758" i="3"/>
  <c r="AI1758" i="3"/>
  <c r="AH1662" i="3"/>
  <c r="AH1663" i="3" s="1"/>
  <c r="AH1664" i="3" s="1"/>
  <c r="AH1665" i="3" s="1"/>
  <c r="AH1666" i="3" s="1"/>
  <c r="AH1667" i="3" s="1"/>
  <c r="AH1668" i="3" s="1"/>
  <c r="AI1662" i="3"/>
  <c r="AI1598" i="3"/>
  <c r="AH1502" i="3"/>
  <c r="AH1503" i="3" s="1"/>
  <c r="AH1504" i="3" s="1"/>
  <c r="AH1505" i="3" s="1"/>
  <c r="AH1506" i="3" s="1"/>
  <c r="AH1507" i="3" s="1"/>
  <c r="AH1508" i="3" s="1"/>
  <c r="AH1509" i="3" s="1"/>
  <c r="AI1502" i="3"/>
  <c r="AH654" i="3"/>
  <c r="AI654" i="3"/>
  <c r="AI655" i="3" s="1"/>
  <c r="AH590" i="3"/>
  <c r="AI590" i="3"/>
  <c r="AI591" i="3" s="1"/>
  <c r="AI592" i="3" s="1"/>
  <c r="AI593" i="3" s="1"/>
  <c r="AI494" i="3"/>
  <c r="AI398" i="3"/>
  <c r="AH398" i="3"/>
  <c r="AH399" i="3" s="1"/>
  <c r="AH400" i="3" s="1"/>
  <c r="AI174" i="3"/>
  <c r="AI46" i="3"/>
  <c r="AH46" i="3"/>
  <c r="AI1716" i="3"/>
  <c r="AH1716" i="3"/>
  <c r="AH1717" i="3" s="1"/>
  <c r="AH1718" i="3" s="1"/>
  <c r="AH1719" i="3" s="1"/>
  <c r="AH1620" i="3"/>
  <c r="AI1620" i="3"/>
  <c r="AI1524" i="3"/>
  <c r="AH1524" i="3"/>
  <c r="AI1460" i="3"/>
  <c r="AH1695" i="3"/>
  <c r="AH1696" i="3" s="1"/>
  <c r="AH1697" i="3" s="1"/>
  <c r="AH1698" i="3" s="1"/>
  <c r="AI1695" i="3"/>
  <c r="AH1643" i="3"/>
  <c r="AH1644" i="3" s="1"/>
  <c r="AH1645" i="3" s="1"/>
  <c r="AI1643" i="3"/>
  <c r="AH1607" i="3"/>
  <c r="AH1608" i="3" s="1"/>
  <c r="AH1609" i="3" s="1"/>
  <c r="AH1610" i="3" s="1"/>
  <c r="AH1611" i="3" s="1"/>
  <c r="AI1607" i="3"/>
  <c r="AH1479" i="3"/>
  <c r="AH1480" i="3" s="1"/>
  <c r="AI1479" i="3"/>
  <c r="AI1411" i="3"/>
  <c r="AH1411" i="3"/>
  <c r="AH1412" i="3" s="1"/>
  <c r="AH1413" i="3" s="1"/>
  <c r="AI1714" i="3"/>
  <c r="AH1714" i="3"/>
  <c r="AH1618" i="3"/>
  <c r="AI1618" i="3"/>
  <c r="AI1490" i="3"/>
  <c r="AH1490" i="3"/>
  <c r="AI1082" i="3"/>
  <c r="AH1082" i="3"/>
  <c r="AH1083" i="3" s="1"/>
  <c r="AH1084" i="3" s="1"/>
  <c r="AH1085" i="3" s="1"/>
  <c r="AH1086" i="3" s="1"/>
  <c r="AH1087" i="3" s="1"/>
  <c r="AH1088" i="3" s="1"/>
  <c r="AI986" i="3"/>
  <c r="AH986" i="3"/>
  <c r="AH987" i="3" s="1"/>
  <c r="AH988" i="3" s="1"/>
  <c r="AI890" i="3"/>
  <c r="AH890" i="3"/>
  <c r="AI762" i="3"/>
  <c r="AH762" i="3"/>
  <c r="AI666" i="3"/>
  <c r="AI667" i="3" s="1"/>
  <c r="AH666" i="3"/>
  <c r="AH1283" i="3"/>
  <c r="AH1251" i="3"/>
  <c r="AH1165" i="3"/>
  <c r="AI1165" i="3"/>
  <c r="AI1166" i="3" s="1"/>
  <c r="AH1081" i="3"/>
  <c r="AI995" i="3"/>
  <c r="AI981" i="3"/>
  <c r="AI921" i="3"/>
  <c r="AH921" i="3"/>
  <c r="AH922" i="3" s="1"/>
  <c r="AH909" i="3"/>
  <c r="AI909" i="3"/>
  <c r="AI910" i="3" s="1"/>
  <c r="AI911" i="3" s="1"/>
  <c r="AI912" i="3" s="1"/>
  <c r="AI913" i="3" s="1"/>
  <c r="AI914" i="3" s="1"/>
  <c r="AI861" i="3"/>
  <c r="AI847" i="3"/>
  <c r="AI848" i="3" s="1"/>
  <c r="AH847" i="3"/>
  <c r="AH751" i="3"/>
  <c r="AH752" i="3" s="1"/>
  <c r="AH753" i="3" s="1"/>
  <c r="AH754" i="3" s="1"/>
  <c r="AI751" i="3"/>
  <c r="AI711" i="3"/>
  <c r="AH711" i="3"/>
  <c r="AH712" i="3" s="1"/>
  <c r="AH713" i="3" s="1"/>
  <c r="AH714" i="3" s="1"/>
  <c r="AH715" i="3" s="1"/>
  <c r="AH693" i="3"/>
  <c r="AI693" i="3"/>
  <c r="AI669" i="3"/>
  <c r="AH655" i="3"/>
  <c r="AI623" i="3"/>
  <c r="AI527" i="3"/>
  <c r="AH527" i="3"/>
  <c r="AH1379" i="3"/>
  <c r="AH1686" i="3"/>
  <c r="AI1686" i="3"/>
  <c r="AH1654" i="3"/>
  <c r="AH1622" i="3"/>
  <c r="AI1622" i="3"/>
  <c r="AH1590" i="3"/>
  <c r="AH1591" i="3" s="1"/>
  <c r="AH1592" i="3" s="1"/>
  <c r="AH1593" i="3" s="1"/>
  <c r="AH1594" i="3" s="1"/>
  <c r="AH1595" i="3" s="1"/>
  <c r="AI1590" i="3"/>
  <c r="AI1558" i="3"/>
  <c r="AH1558" i="3"/>
  <c r="AI1526" i="3"/>
  <c r="AH1526" i="3"/>
  <c r="AH1527" i="3" s="1"/>
  <c r="AH1528" i="3" s="1"/>
  <c r="AH1529" i="3" s="1"/>
  <c r="AH1530" i="3" s="1"/>
  <c r="AH1531" i="3" s="1"/>
  <c r="AI1462" i="3"/>
  <c r="AH1462" i="3"/>
  <c r="AH1430" i="3"/>
  <c r="AH1431" i="3" s="1"/>
  <c r="AI1430" i="3"/>
  <c r="AH1286" i="3"/>
  <c r="AH1287" i="3" s="1"/>
  <c r="AI1286" i="3"/>
  <c r="AH1222" i="3"/>
  <c r="AH1223" i="3" s="1"/>
  <c r="AI1222" i="3"/>
  <c r="AI1126" i="3"/>
  <c r="AH1062" i="3"/>
  <c r="AH1063" i="3" s="1"/>
  <c r="AH1064" i="3" s="1"/>
  <c r="AI1062" i="3"/>
  <c r="AI1030" i="3"/>
  <c r="AH966" i="3"/>
  <c r="AI966" i="3"/>
  <c r="AH934" i="3"/>
  <c r="AI934" i="3"/>
  <c r="AI935" i="3" s="1"/>
  <c r="AI936" i="3" s="1"/>
  <c r="AH838" i="3"/>
  <c r="AH839" i="3" s="1"/>
  <c r="AH840" i="3" s="1"/>
  <c r="AH841" i="3" s="1"/>
  <c r="AH842" i="3" s="1"/>
  <c r="AI838" i="3"/>
  <c r="AH742" i="3"/>
  <c r="AH743" i="3" s="1"/>
  <c r="AH744" i="3" s="1"/>
  <c r="AI742" i="3"/>
  <c r="AI582" i="3"/>
  <c r="AI550" i="3"/>
  <c r="AH550" i="3"/>
  <c r="AI486" i="3"/>
  <c r="AI487" i="3" s="1"/>
  <c r="AH486" i="3"/>
  <c r="AI422" i="3"/>
  <c r="AH422" i="3"/>
  <c r="AH358" i="3"/>
  <c r="AI358" i="3"/>
  <c r="AH294" i="3"/>
  <c r="AI294" i="3"/>
  <c r="AH262" i="3"/>
  <c r="AI262" i="3"/>
  <c r="AI198" i="3"/>
  <c r="AH198" i="3"/>
  <c r="AH199" i="3" s="1"/>
  <c r="AH200" i="3" s="1"/>
  <c r="AI166" i="3"/>
  <c r="AH166" i="3"/>
  <c r="AI134" i="3"/>
  <c r="AH134" i="3"/>
  <c r="AI102" i="3"/>
  <c r="AH102" i="3"/>
  <c r="AH6" i="3"/>
  <c r="AI6" i="3"/>
  <c r="S56" i="3"/>
  <c r="AI1676" i="3"/>
  <c r="AI1677" i="3" s="1"/>
  <c r="AH1676" i="3"/>
  <c r="AI1644" i="3"/>
  <c r="AI1612" i="3"/>
  <c r="AH1612" i="3"/>
  <c r="AH1580" i="3"/>
  <c r="AI1516" i="3"/>
  <c r="AH1516" i="3"/>
  <c r="AH1517" i="3" s="1"/>
  <c r="AI1484" i="3"/>
  <c r="AI1452" i="3"/>
  <c r="AH1452" i="3"/>
  <c r="AI1420" i="3"/>
  <c r="AI1743" i="3"/>
  <c r="AI1744" i="3" s="1"/>
  <c r="AI1745" i="3" s="1"/>
  <c r="AH1743" i="3"/>
  <c r="AH1735" i="3"/>
  <c r="AH1736" i="3" s="1"/>
  <c r="AI1735" i="3"/>
  <c r="AI1731" i="3"/>
  <c r="AI1732" i="3" s="1"/>
  <c r="AH1731" i="3"/>
  <c r="AH1679" i="3"/>
  <c r="AI1679" i="3"/>
  <c r="AI1655" i="3"/>
  <c r="AH1655" i="3"/>
  <c r="AH1619" i="3"/>
  <c r="AI1619" i="3"/>
  <c r="AI1583" i="3"/>
  <c r="AH1583" i="3"/>
  <c r="AI1563" i="3"/>
  <c r="AH1563" i="3"/>
  <c r="AH1564" i="3" s="1"/>
  <c r="AH1519" i="3"/>
  <c r="AH1520" i="3" s="1"/>
  <c r="AH1521" i="3" s="1"/>
  <c r="AH1522" i="3" s="1"/>
  <c r="AI1519" i="3"/>
  <c r="AI1491" i="3"/>
  <c r="AH1491" i="3"/>
  <c r="AH1492" i="3" s="1"/>
  <c r="AH1493" i="3" s="1"/>
  <c r="AH1494" i="3" s="1"/>
  <c r="AH1495" i="3" s="1"/>
  <c r="AH1496" i="3" s="1"/>
  <c r="AH1497" i="3" s="1"/>
  <c r="AH1498" i="3" s="1"/>
  <c r="AI1471" i="3"/>
  <c r="AH1471" i="3"/>
  <c r="AI1399" i="3"/>
  <c r="AH1399" i="3"/>
  <c r="AI1395" i="3"/>
  <c r="AH1395" i="3"/>
  <c r="S43" i="3"/>
  <c r="AH1738" i="3"/>
  <c r="AI1738" i="3"/>
  <c r="AI1706" i="3"/>
  <c r="AH1706" i="3"/>
  <c r="AH1707" i="3" s="1"/>
  <c r="AH1708" i="3" s="1"/>
  <c r="AH1709" i="3" s="1"/>
  <c r="AH1710" i="3" s="1"/>
  <c r="AH1711" i="3" s="1"/>
  <c r="AH1712" i="3" s="1"/>
  <c r="AI1674" i="3"/>
  <c r="AI1578" i="3"/>
  <c r="AH1578" i="3"/>
  <c r="AH1546" i="3"/>
  <c r="AI1546" i="3"/>
  <c r="AI1547" i="3" s="1"/>
  <c r="AI1548" i="3" s="1"/>
  <c r="AH1482" i="3"/>
  <c r="AH1450" i="3"/>
  <c r="AH1451" i="3" s="1"/>
  <c r="AI1450" i="3"/>
  <c r="AH1418" i="3"/>
  <c r="AI1418" i="3"/>
  <c r="AI1234" i="3"/>
  <c r="AH1234" i="3"/>
  <c r="AI1202" i="3"/>
  <c r="AH1202" i="3"/>
  <c r="AH1203" i="3" s="1"/>
  <c r="AH1204" i="3" s="1"/>
  <c r="AH1205" i="3" s="1"/>
  <c r="AH1206" i="3" s="1"/>
  <c r="AH1207" i="3" s="1"/>
  <c r="AI1106" i="3"/>
  <c r="AH978" i="3"/>
  <c r="AI978" i="3"/>
  <c r="AH946" i="3"/>
  <c r="AH947" i="3" s="1"/>
  <c r="AH948" i="3" s="1"/>
  <c r="AH949" i="3" s="1"/>
  <c r="AH950" i="3" s="1"/>
  <c r="AH951" i="3" s="1"/>
  <c r="AH952" i="3" s="1"/>
  <c r="AH953" i="3" s="1"/>
  <c r="AH954" i="3" s="1"/>
  <c r="AH955" i="3" s="1"/>
  <c r="AH956" i="3" s="1"/>
  <c r="AH957" i="3" s="1"/>
  <c r="AI946" i="3"/>
  <c r="AI882" i="3"/>
  <c r="AH882" i="3"/>
  <c r="AI690" i="3"/>
  <c r="AH690" i="3"/>
  <c r="AH691" i="3" s="1"/>
  <c r="AH692" i="3" s="1"/>
  <c r="AI626" i="3"/>
  <c r="AI627" i="3" s="1"/>
  <c r="AH626" i="3"/>
  <c r="AI594" i="3"/>
  <c r="AH594" i="3"/>
  <c r="AH562" i="3"/>
  <c r="AI562" i="3"/>
  <c r="AI563" i="3" s="1"/>
  <c r="AI564" i="3" s="1"/>
  <c r="AI565" i="3" s="1"/>
  <c r="AI566" i="3" s="1"/>
  <c r="AI567" i="3" s="1"/>
  <c r="AI1287" i="3"/>
  <c r="AI1288" i="3" s="1"/>
  <c r="AI1289" i="3" s="1"/>
  <c r="AI1290" i="3" s="1"/>
  <c r="AI1281" i="3"/>
  <c r="AH1281" i="3"/>
  <c r="AH1282" i="3" s="1"/>
  <c r="AI1269" i="3"/>
  <c r="AH1269" i="3"/>
  <c r="AH1270" i="3" s="1"/>
  <c r="AI1263" i="3"/>
  <c r="AH1263" i="3"/>
  <c r="AI1253" i="3"/>
  <c r="AH1241" i="3"/>
  <c r="AI1235" i="3"/>
  <c r="AH1235" i="3"/>
  <c r="AI1223" i="3"/>
  <c r="AI1217" i="3"/>
  <c r="AH1191" i="3"/>
  <c r="AH1185" i="3"/>
  <c r="AI1173" i="3"/>
  <c r="AI1171" i="3"/>
  <c r="AI1167" i="3"/>
  <c r="AI1145" i="3"/>
  <c r="AI1146" i="3" s="1"/>
  <c r="AH1145" i="3"/>
  <c r="AI1139" i="3"/>
  <c r="AI1127" i="3"/>
  <c r="AH1127" i="3"/>
  <c r="AH1113" i="3"/>
  <c r="AI1113" i="3"/>
  <c r="AI1114" i="3" s="1"/>
  <c r="AH1089" i="3"/>
  <c r="AI1089" i="3"/>
  <c r="AI1090" i="3" s="1"/>
  <c r="AI1077" i="3"/>
  <c r="AH1075" i="3"/>
  <c r="AI1071" i="3"/>
  <c r="AH1061" i="3"/>
  <c r="AI1061" i="3"/>
  <c r="AI1049" i="3"/>
  <c r="AI1043" i="3"/>
  <c r="AI1044" i="3" s="1"/>
  <c r="AI1045" i="3" s="1"/>
  <c r="AI1046" i="3" s="1"/>
  <c r="AI1047" i="3" s="1"/>
  <c r="AH1043" i="3"/>
  <c r="AI1039" i="3"/>
  <c r="AI1031" i="3"/>
  <c r="AI1032" i="3" s="1"/>
  <c r="AI1033" i="3" s="1"/>
  <c r="AI1034" i="3" s="1"/>
  <c r="AH1031" i="3"/>
  <c r="AI1025" i="3"/>
  <c r="AH1025" i="3"/>
  <c r="AH1026" i="3" s="1"/>
  <c r="AH1027" i="3" s="1"/>
  <c r="AI1019" i="3"/>
  <c r="AH1019" i="3"/>
  <c r="AH1015" i="3"/>
  <c r="AI1015" i="3"/>
  <c r="AI999" i="3"/>
  <c r="AH993" i="3"/>
  <c r="AI987" i="3"/>
  <c r="AI965" i="3"/>
  <c r="AI959" i="3"/>
  <c r="AH943" i="3"/>
  <c r="AI943" i="3"/>
  <c r="AI944" i="3" s="1"/>
  <c r="AI945" i="3" s="1"/>
  <c r="AI931" i="3"/>
  <c r="AI893" i="3"/>
  <c r="AI881" i="3"/>
  <c r="AH881" i="3"/>
  <c r="AH849" i="3"/>
  <c r="AH850" i="3" s="1"/>
  <c r="AI849" i="3"/>
  <c r="AH817" i="3"/>
  <c r="AH818" i="3" s="1"/>
  <c r="AI817" i="3"/>
  <c r="AH809" i="3"/>
  <c r="AI809" i="3"/>
  <c r="AI810" i="3" s="1"/>
  <c r="AI811" i="3" s="1"/>
  <c r="AI797" i="3"/>
  <c r="AI785" i="3"/>
  <c r="AH775" i="3"/>
  <c r="AH776" i="3" s="1"/>
  <c r="AH777" i="3" s="1"/>
  <c r="AH778" i="3" s="1"/>
  <c r="AH779" i="3" s="1"/>
  <c r="AH780" i="3" s="1"/>
  <c r="AH781" i="3" s="1"/>
  <c r="AH782" i="3" s="1"/>
  <c r="AI775" i="3"/>
  <c r="AI745" i="3"/>
  <c r="AI746" i="3" s="1"/>
  <c r="AI747" i="3" s="1"/>
  <c r="AH745" i="3"/>
  <c r="AH735" i="3"/>
  <c r="AI735" i="3"/>
  <c r="AI736" i="3" s="1"/>
  <c r="AI737" i="3" s="1"/>
  <c r="AI725" i="3"/>
  <c r="AI713" i="3"/>
  <c r="AI689" i="3"/>
  <c r="AH689" i="3"/>
  <c r="AI681" i="3"/>
  <c r="AI657" i="3"/>
  <c r="AH649" i="3"/>
  <c r="AI639" i="3"/>
  <c r="AI629" i="3"/>
  <c r="AH617" i="3"/>
  <c r="AH618" i="3" s="1"/>
  <c r="AH619" i="3" s="1"/>
  <c r="AH620" i="3" s="1"/>
  <c r="AI617" i="3"/>
  <c r="AH605" i="3"/>
  <c r="AI605" i="3"/>
  <c r="AI606" i="3" s="1"/>
  <c r="AH561" i="3"/>
  <c r="AI561" i="3"/>
  <c r="AI533" i="3"/>
  <c r="AH533" i="3"/>
  <c r="AI529" i="3"/>
  <c r="AH529" i="3"/>
  <c r="AI497" i="3"/>
  <c r="AH497" i="3"/>
  <c r="AI457" i="3"/>
  <c r="AH457" i="3"/>
  <c r="AH458" i="3" s="1"/>
  <c r="AH459" i="3" s="1"/>
  <c r="AH460" i="3" s="1"/>
  <c r="AI447" i="3"/>
  <c r="AH447" i="3"/>
  <c r="AH448" i="3" s="1"/>
  <c r="AH433" i="3"/>
  <c r="AI433" i="3"/>
  <c r="AI425" i="3"/>
  <c r="AI426" i="3" s="1"/>
  <c r="AI427" i="3" s="1"/>
  <c r="AI428" i="3" s="1"/>
  <c r="AH425" i="3"/>
  <c r="AH401" i="3"/>
  <c r="AI401" i="3"/>
  <c r="AI402" i="3" s="1"/>
  <c r="AI385" i="3"/>
  <c r="AI386" i="3" s="1"/>
  <c r="AI387" i="3" s="1"/>
  <c r="AH385" i="3"/>
  <c r="AH375" i="3"/>
  <c r="AI375" i="3"/>
  <c r="AI369" i="3"/>
  <c r="AH369" i="3"/>
  <c r="AH325" i="3"/>
  <c r="AI325" i="3"/>
  <c r="AI326" i="3" s="1"/>
  <c r="AI319" i="3"/>
  <c r="AH319" i="3"/>
  <c r="AH291" i="3"/>
  <c r="AI291" i="3"/>
  <c r="AI292" i="3" s="1"/>
  <c r="AI293" i="3" s="1"/>
  <c r="AI281" i="3"/>
  <c r="AH281" i="3"/>
  <c r="AH282" i="3" s="1"/>
  <c r="AH283" i="3" s="1"/>
  <c r="AI269" i="3"/>
  <c r="AI270" i="3" s="1"/>
  <c r="AH269" i="3"/>
  <c r="AH265" i="3"/>
  <c r="AI265" i="3"/>
  <c r="AH253" i="3"/>
  <c r="AI253" i="3"/>
  <c r="AI237" i="3"/>
  <c r="AI238" i="3" s="1"/>
  <c r="AI239" i="3" s="1"/>
  <c r="AI240" i="3" s="1"/>
  <c r="AI241" i="3" s="1"/>
  <c r="AI242" i="3" s="1"/>
  <c r="AI243" i="3" s="1"/>
  <c r="AH237" i="3"/>
  <c r="AI209" i="3"/>
  <c r="AI210" i="3" s="1"/>
  <c r="AH209" i="3"/>
  <c r="AI183" i="3"/>
  <c r="AH183" i="3"/>
  <c r="AI133" i="3"/>
  <c r="AH133" i="3"/>
  <c r="AI127" i="3"/>
  <c r="AH127" i="3"/>
  <c r="AH117" i="3"/>
  <c r="AH118" i="3" s="1"/>
  <c r="AH119" i="3" s="1"/>
  <c r="AI117" i="3"/>
  <c r="AI111" i="3"/>
  <c r="AH111" i="3"/>
  <c r="AI89" i="3"/>
  <c r="AH89" i="3"/>
  <c r="AH51" i="3"/>
  <c r="AI51" i="3"/>
  <c r="AH11" i="3"/>
  <c r="AH12" i="3" s="1"/>
  <c r="AI11" i="3"/>
  <c r="AI7" i="3"/>
  <c r="AI1432" i="3"/>
  <c r="AH1432" i="3"/>
  <c r="AI648" i="3"/>
  <c r="AI649" i="3" s="1"/>
  <c r="AH648" i="3"/>
  <c r="AH538" i="3"/>
  <c r="AI538" i="3"/>
  <c r="AI474" i="3"/>
  <c r="AH474" i="3"/>
  <c r="AH442" i="3"/>
  <c r="AI442" i="3"/>
  <c r="AH1314" i="3"/>
  <c r="AI300" i="3"/>
  <c r="AH1243" i="3"/>
  <c r="AI1115" i="3"/>
  <c r="AH1115" i="3"/>
  <c r="AH1116" i="3" s="1"/>
  <c r="AH1117" i="3" s="1"/>
  <c r="AI891" i="3"/>
  <c r="AH891" i="3"/>
  <c r="AH892" i="3" s="1"/>
  <c r="AH893" i="3" s="1"/>
  <c r="AI1356" i="3"/>
  <c r="AI844" i="3"/>
  <c r="AH844" i="3"/>
  <c r="AI588" i="3"/>
  <c r="AH588" i="3"/>
  <c r="AH589" i="3" s="1"/>
  <c r="AI268" i="3"/>
  <c r="AH268" i="3"/>
  <c r="AI1128" i="3"/>
  <c r="AH1128" i="3"/>
  <c r="AH1129" i="3" s="1"/>
  <c r="AH1130" i="3" s="1"/>
  <c r="AH984" i="3"/>
  <c r="AH520" i="3"/>
  <c r="AH521" i="3" s="1"/>
  <c r="AI520" i="3"/>
  <c r="AI424" i="3"/>
  <c r="AH376" i="3"/>
  <c r="AH377" i="3" s="1"/>
  <c r="AH378" i="3" s="1"/>
  <c r="AH379" i="3" s="1"/>
  <c r="AI376" i="3"/>
  <c r="AH360" i="3"/>
  <c r="AI360" i="3"/>
  <c r="AI344" i="3"/>
  <c r="AI345" i="3" s="1"/>
  <c r="AH344" i="3"/>
  <c r="AI322" i="3"/>
  <c r="AI306" i="3"/>
  <c r="AH306" i="3"/>
  <c r="AI282" i="3"/>
  <c r="AH266" i="3"/>
  <c r="AI266" i="3"/>
  <c r="AI267" i="3" s="1"/>
  <c r="AH232" i="3"/>
  <c r="AI232" i="3"/>
  <c r="AI216" i="3"/>
  <c r="AH178" i="3"/>
  <c r="AH179" i="3" s="1"/>
  <c r="AI178" i="3"/>
  <c r="AH162" i="3"/>
  <c r="AI162" i="3"/>
  <c r="AI163" i="3" s="1"/>
  <c r="AI164" i="3" s="1"/>
  <c r="AI165" i="3" s="1"/>
  <c r="AI120" i="3"/>
  <c r="AH120" i="3"/>
  <c r="AH98" i="3"/>
  <c r="AI82" i="3"/>
  <c r="AH82" i="3"/>
  <c r="AH83" i="3" s="1"/>
  <c r="AH84" i="3" s="1"/>
  <c r="AH85" i="3" s="1"/>
  <c r="AH66" i="3"/>
  <c r="AI66" i="3"/>
  <c r="AI67" i="3" s="1"/>
  <c r="AI68" i="3" s="1"/>
  <c r="AI69" i="3" s="1"/>
  <c r="AI70" i="3" s="1"/>
  <c r="AI71" i="3" s="1"/>
  <c r="AI72" i="3" s="1"/>
  <c r="AI73" i="3" s="1"/>
  <c r="AI74" i="3" s="1"/>
  <c r="AI75" i="3" s="1"/>
  <c r="AI76" i="3" s="1"/>
  <c r="AI77" i="3" s="1"/>
  <c r="AI78" i="3" s="1"/>
  <c r="AI79" i="3" s="1"/>
  <c r="AH42" i="3"/>
  <c r="AI42" i="3"/>
  <c r="AI43" i="3" s="1"/>
  <c r="AI44" i="3" s="1"/>
  <c r="AI45" i="3" s="1"/>
  <c r="AH284" i="3"/>
  <c r="AI284" i="3"/>
  <c r="AI285" i="3" s="1"/>
  <c r="AI286" i="3" s="1"/>
  <c r="AI1381" i="3"/>
  <c r="AH1381" i="3"/>
  <c r="AH1382" i="3" s="1"/>
  <c r="AH1383" i="3" s="1"/>
  <c r="AH1384" i="3" s="1"/>
  <c r="AH1385" i="3" s="1"/>
  <c r="AH1386" i="3" s="1"/>
  <c r="AH1387" i="3" s="1"/>
  <c r="AH1388" i="3" s="1"/>
  <c r="AH1389" i="3" s="1"/>
  <c r="AH1369" i="3"/>
  <c r="AH1341" i="3"/>
  <c r="AI1333" i="3"/>
  <c r="AH1333" i="3"/>
  <c r="AH1334" i="3" s="1"/>
  <c r="AH1335" i="3" s="1"/>
  <c r="AI1291" i="3"/>
  <c r="AH1099" i="3"/>
  <c r="AI1067" i="3"/>
  <c r="AI1068" i="3" s="1"/>
  <c r="AI1069" i="3" s="1"/>
  <c r="AH1067" i="3"/>
  <c r="AH1024" i="3"/>
  <c r="AI875" i="3"/>
  <c r="AH875" i="3"/>
  <c r="AI651" i="3"/>
  <c r="AH596" i="3"/>
  <c r="AI368" i="3"/>
  <c r="AH368" i="3"/>
  <c r="AI112" i="3"/>
  <c r="AH112" i="3"/>
  <c r="AH113" i="3" s="1"/>
  <c r="AH114" i="3" s="1"/>
  <c r="AI528" i="3"/>
  <c r="AH528" i="3"/>
  <c r="AI1382" i="3"/>
  <c r="AI208" i="3"/>
  <c r="AH208" i="3"/>
  <c r="AI1584" i="3"/>
  <c r="AH1584" i="3"/>
  <c r="AH1552" i="3"/>
  <c r="AI1552" i="3"/>
  <c r="AI1553" i="3" s="1"/>
  <c r="AI1496" i="3"/>
  <c r="AI1472" i="3"/>
  <c r="AH1472" i="3"/>
  <c r="AH1473" i="3" s="1"/>
  <c r="AI1400" i="3"/>
  <c r="AH1400" i="3"/>
  <c r="AH1401" i="3" s="1"/>
  <c r="AH1402" i="3" s="1"/>
  <c r="AH1403" i="3" s="1"/>
  <c r="AI784" i="3"/>
  <c r="AH784" i="3"/>
  <c r="AH785" i="3" s="1"/>
  <c r="AH786" i="3" s="1"/>
  <c r="AH787" i="3" s="1"/>
  <c r="AI60" i="3"/>
  <c r="AI61" i="3" s="1"/>
  <c r="AH60" i="3"/>
  <c r="AH1360" i="3"/>
  <c r="AH1332" i="3"/>
  <c r="AH1310" i="3"/>
  <c r="AH1311" i="3" s="1"/>
  <c r="AH1312" i="3" s="1"/>
  <c r="AH1313" i="3" s="1"/>
  <c r="AI1276" i="3"/>
  <c r="AI1277" i="3" s="1"/>
  <c r="AI1278" i="3" s="1"/>
  <c r="AI1279" i="3" s="1"/>
  <c r="AI1280" i="3" s="1"/>
  <c r="AH1276" i="3"/>
  <c r="AH1188" i="3"/>
  <c r="AH1189" i="3" s="1"/>
  <c r="AH1190" i="3" s="1"/>
  <c r="AI1188" i="3"/>
  <c r="AH1148" i="3"/>
  <c r="AI1148" i="3"/>
  <c r="AI1149" i="3" s="1"/>
  <c r="AI1150" i="3" s="1"/>
  <c r="AI1151" i="3" s="1"/>
  <c r="AI1152" i="3" s="1"/>
  <c r="AI1153" i="3" s="1"/>
  <c r="AH1104" i="3"/>
  <c r="AI1104" i="3"/>
  <c r="AI1105" i="3" s="1"/>
  <c r="AH796" i="3"/>
  <c r="AH797" i="3" s="1"/>
  <c r="AI796" i="3"/>
  <c r="AH676" i="3"/>
  <c r="AI676" i="3"/>
  <c r="AI612" i="3"/>
  <c r="AH612" i="3"/>
  <c r="AH613" i="3" s="1"/>
  <c r="AH614" i="3" s="1"/>
  <c r="AH615" i="3" s="1"/>
  <c r="AH484" i="3"/>
  <c r="AH485" i="3" s="1"/>
  <c r="AI484" i="3"/>
  <c r="AI380" i="3"/>
  <c r="AI381" i="3" s="1"/>
  <c r="AH380" i="3"/>
  <c r="AI320" i="3"/>
  <c r="AH320" i="3"/>
  <c r="AH321" i="3" s="1"/>
  <c r="AH322" i="3" s="1"/>
  <c r="AH323" i="3" s="1"/>
  <c r="AH324" i="3" s="1"/>
  <c r="AI212" i="3"/>
  <c r="AH140" i="3"/>
  <c r="AI140" i="3"/>
  <c r="AI141" i="3" s="1"/>
  <c r="AI80" i="3"/>
  <c r="AH80" i="3"/>
  <c r="AH1367" i="3"/>
  <c r="AH1368" i="3" s="1"/>
  <c r="AI1367" i="3"/>
  <c r="AI1327" i="3"/>
  <c r="AI1328" i="3" s="1"/>
  <c r="AI1329" i="3" s="1"/>
  <c r="AI1330" i="3" s="1"/>
  <c r="AI1331" i="3" s="1"/>
  <c r="AI1332" i="3" s="1"/>
  <c r="AI1305" i="3"/>
  <c r="AH1305" i="3"/>
  <c r="AH1306" i="3" s="1"/>
  <c r="AH1307" i="3" s="1"/>
  <c r="AH1308" i="3" s="1"/>
  <c r="AI1702" i="3"/>
  <c r="AI1638" i="3"/>
  <c r="AH1638" i="3"/>
  <c r="AH1639" i="3" s="1"/>
  <c r="AH1640" i="3" s="1"/>
  <c r="AI1542" i="3"/>
  <c r="AH1542" i="3"/>
  <c r="AH1543" i="3" s="1"/>
  <c r="AI1302" i="3"/>
  <c r="AH1302" i="3"/>
  <c r="AH1303" i="3" s="1"/>
  <c r="AH1238" i="3"/>
  <c r="AI1078" i="3"/>
  <c r="AH1078" i="3"/>
  <c r="AH1014" i="3"/>
  <c r="AI1014" i="3"/>
  <c r="AH694" i="3"/>
  <c r="AH695" i="3" s="1"/>
  <c r="AH696" i="3" s="1"/>
  <c r="AH697" i="3" s="1"/>
  <c r="AH698" i="3" s="1"/>
  <c r="AH699" i="3" s="1"/>
  <c r="AH700" i="3" s="1"/>
  <c r="AH701" i="3" s="1"/>
  <c r="AH702" i="3" s="1"/>
  <c r="AI694" i="3"/>
  <c r="AH214" i="3"/>
  <c r="AH215" i="3" s="1"/>
  <c r="AH216" i="3" s="1"/>
  <c r="AI214" i="3"/>
  <c r="AI118" i="3"/>
  <c r="AH54" i="3"/>
  <c r="AH55" i="3" s="1"/>
  <c r="AI54" i="3"/>
  <c r="AI1660" i="3"/>
  <c r="AI1661" i="3" s="1"/>
  <c r="AH1660" i="3"/>
  <c r="AI1596" i="3"/>
  <c r="AH1596" i="3"/>
  <c r="AH1532" i="3"/>
  <c r="AI1532" i="3"/>
  <c r="AH1404" i="3"/>
  <c r="AI1404" i="3"/>
  <c r="AI1405" i="3" s="1"/>
  <c r="AI1406" i="3" s="1"/>
  <c r="AI1727" i="3"/>
  <c r="AH1727" i="3"/>
  <c r="AI1683" i="3"/>
  <c r="AH1683" i="3"/>
  <c r="AH1684" i="3" s="1"/>
  <c r="AH1685" i="3" s="1"/>
  <c r="AI1587" i="3"/>
  <c r="AI1588" i="3" s="1"/>
  <c r="AI1589" i="3" s="1"/>
  <c r="AH1587" i="3"/>
  <c r="AI1559" i="3"/>
  <c r="AH1559" i="3"/>
  <c r="AI1754" i="3"/>
  <c r="AH1754" i="3"/>
  <c r="AH1755" i="3" s="1"/>
  <c r="AH1756" i="3" s="1"/>
  <c r="AH1757" i="3" s="1"/>
  <c r="AI1722" i="3"/>
  <c r="AI1594" i="3"/>
  <c r="AI1154" i="3"/>
  <c r="AH994" i="3"/>
  <c r="AH995" i="3" s="1"/>
  <c r="AI994" i="3"/>
  <c r="AH930" i="3"/>
  <c r="AH931" i="3" s="1"/>
  <c r="AH932" i="3" s="1"/>
  <c r="AH933" i="3" s="1"/>
  <c r="AI930" i="3"/>
  <c r="AI898" i="3"/>
  <c r="AH898" i="3"/>
  <c r="AH674" i="3"/>
  <c r="AH675" i="3" s="1"/>
  <c r="AI674" i="3"/>
  <c r="AI578" i="3"/>
  <c r="AH1271" i="3"/>
  <c r="AI1265" i="3"/>
  <c r="AH1221" i="3"/>
  <c r="AI1221" i="3"/>
  <c r="AI1215" i="3"/>
  <c r="AH1215" i="3"/>
  <c r="AH1216" i="3" s="1"/>
  <c r="AH1217" i="3" s="1"/>
  <c r="AH1218" i="3" s="1"/>
  <c r="AH1219" i="3" s="1"/>
  <c r="AH1220" i="3" s="1"/>
  <c r="AI1161" i="3"/>
  <c r="AH1161" i="3"/>
  <c r="AH1162" i="3" s="1"/>
  <c r="AH1163" i="3" s="1"/>
  <c r="AH1164" i="3" s="1"/>
  <c r="AI1143" i="3"/>
  <c r="AH1143" i="3"/>
  <c r="AH1144" i="3" s="1"/>
  <c r="AI1123" i="3"/>
  <c r="AI1097" i="3"/>
  <c r="AH1097" i="3"/>
  <c r="AH1098" i="3" s="1"/>
  <c r="AI1079" i="3"/>
  <c r="AH1079" i="3"/>
  <c r="AI1065" i="3"/>
  <c r="AH1065" i="3"/>
  <c r="AH989" i="3"/>
  <c r="AH969" i="3"/>
  <c r="AH923" i="3"/>
  <c r="AI923" i="3"/>
  <c r="AI924" i="3" s="1"/>
  <c r="AI897" i="3"/>
  <c r="AI889" i="3"/>
  <c r="AH889" i="3"/>
  <c r="AI883" i="3"/>
  <c r="AH883" i="3"/>
  <c r="AI865" i="3"/>
  <c r="AI857" i="3"/>
  <c r="AI858" i="3" s="1"/>
  <c r="AI859" i="3" s="1"/>
  <c r="AH857" i="3"/>
  <c r="AI851" i="3"/>
  <c r="AH851" i="3"/>
  <c r="AI845" i="3"/>
  <c r="AH845" i="3"/>
  <c r="AI825" i="3"/>
  <c r="AI819" i="3"/>
  <c r="AI820" i="3" s="1"/>
  <c r="AI821" i="3" s="1"/>
  <c r="AI822" i="3" s="1"/>
  <c r="AI823" i="3" s="1"/>
  <c r="AH819" i="3"/>
  <c r="AI773" i="3"/>
  <c r="AI774" i="3" s="1"/>
  <c r="AH773" i="3"/>
  <c r="AI755" i="3"/>
  <c r="AI756" i="3" s="1"/>
  <c r="AI757" i="3" s="1"/>
  <c r="AH755" i="3"/>
  <c r="AH727" i="3"/>
  <c r="AI727" i="3"/>
  <c r="AI728" i="3" s="1"/>
  <c r="AI729" i="3" s="1"/>
  <c r="AI705" i="3"/>
  <c r="AI687" i="3"/>
  <c r="AH673" i="3"/>
  <c r="AI673" i="3"/>
  <c r="AI665" i="3"/>
  <c r="AI653" i="3"/>
  <c r="AH631" i="3"/>
  <c r="AI631" i="3"/>
  <c r="AI632" i="3" s="1"/>
  <c r="AI633" i="3" s="1"/>
  <c r="AI634" i="3" s="1"/>
  <c r="AH577" i="3"/>
  <c r="AH578" i="3" s="1"/>
  <c r="AI577" i="3"/>
  <c r="AH537" i="3"/>
  <c r="AI537" i="3"/>
  <c r="AI531" i="3"/>
  <c r="AH531" i="3"/>
  <c r="AI305" i="3"/>
  <c r="AH305" i="3"/>
  <c r="AH295" i="3"/>
  <c r="AH296" i="3" s="1"/>
  <c r="AH297" i="3" s="1"/>
  <c r="AH298" i="3" s="1"/>
  <c r="AH299" i="3" s="1"/>
  <c r="AH300" i="3" s="1"/>
  <c r="AI295" i="3"/>
  <c r="AH289" i="3"/>
  <c r="AI289" i="3"/>
  <c r="AH279" i="3"/>
  <c r="AI279" i="3"/>
  <c r="AI280" i="3" s="1"/>
  <c r="AH229" i="3"/>
  <c r="AI229" i="3"/>
  <c r="AI230" i="3" s="1"/>
  <c r="AI231" i="3" s="1"/>
  <c r="AI173" i="3"/>
  <c r="AH173" i="3"/>
  <c r="AH174" i="3" s="1"/>
  <c r="AH153" i="3"/>
  <c r="AI153" i="3"/>
  <c r="AI97" i="3"/>
  <c r="AI98" i="3" s="1"/>
  <c r="AI99" i="3" s="1"/>
  <c r="AH97" i="3"/>
  <c r="AI81" i="3"/>
  <c r="AH81" i="3"/>
  <c r="AI47" i="3"/>
  <c r="AH47" i="3"/>
  <c r="AH48" i="3" s="1"/>
  <c r="AH35" i="3"/>
  <c r="AI35" i="3"/>
  <c r="AI15" i="3"/>
  <c r="AH600" i="3"/>
  <c r="AH601" i="3" s="1"/>
  <c r="AI600" i="3"/>
  <c r="AH716" i="3"/>
  <c r="AI716" i="3"/>
  <c r="AI717" i="3" s="1"/>
  <c r="AI718" i="3" s="1"/>
  <c r="AI719" i="3" s="1"/>
  <c r="AI720" i="3" s="1"/>
  <c r="AI721" i="3" s="1"/>
  <c r="AI722" i="3" s="1"/>
  <c r="AI723" i="3" s="1"/>
  <c r="AH1328" i="3"/>
  <c r="AI296" i="3"/>
  <c r="AH152" i="3"/>
  <c r="AI152" i="3"/>
  <c r="AI88" i="3"/>
  <c r="AH88" i="3"/>
  <c r="AI540" i="3"/>
  <c r="AI1664" i="3"/>
  <c r="AH1364" i="3"/>
  <c r="AI1364" i="3"/>
  <c r="AI1365" i="3" s="1"/>
  <c r="AI1366" i="3" s="1"/>
  <c r="AI852" i="3"/>
  <c r="AH852" i="3"/>
  <c r="AI635" i="3"/>
  <c r="AH635" i="3"/>
  <c r="AH636" i="3" s="1"/>
  <c r="AH500" i="3"/>
  <c r="AI500" i="3"/>
  <c r="AI448" i="3"/>
  <c r="AI228" i="3"/>
  <c r="AH1544" i="3"/>
  <c r="AI1544" i="3"/>
  <c r="AI1416" i="3"/>
  <c r="AH1416" i="3"/>
  <c r="AH1417" i="3" s="1"/>
  <c r="AI1388" i="3"/>
  <c r="AI1296" i="3"/>
  <c r="AI1297" i="3" s="1"/>
  <c r="AI1298" i="3" s="1"/>
  <c r="AH1296" i="3"/>
  <c r="AH1212" i="3"/>
  <c r="AI1212" i="3"/>
  <c r="AI1213" i="3" s="1"/>
  <c r="AI1214" i="3" s="1"/>
  <c r="AH828" i="3"/>
  <c r="AH829" i="3" s="1"/>
  <c r="AI828" i="3"/>
  <c r="AI764" i="3"/>
  <c r="AH764" i="3"/>
  <c r="AH548" i="3"/>
  <c r="AH549" i="3" s="1"/>
  <c r="AI548" i="3"/>
  <c r="AI356" i="3"/>
  <c r="AI357" i="3" s="1"/>
  <c r="AH356" i="3"/>
  <c r="AI236" i="3"/>
  <c r="AH116" i="3"/>
  <c r="AI32" i="3"/>
  <c r="AH32" i="3"/>
  <c r="AI1726" i="3"/>
  <c r="AH1726" i="3"/>
  <c r="AI1198" i="3"/>
  <c r="AH1198" i="3"/>
  <c r="AH1199" i="3" s="1"/>
  <c r="AH1200" i="3" s="1"/>
  <c r="AH1201" i="3" s="1"/>
  <c r="AH1102" i="3"/>
  <c r="AH1103" i="3" s="1"/>
  <c r="AI1102" i="3"/>
  <c r="AI1070" i="3"/>
  <c r="AH1070" i="3"/>
  <c r="AH1071" i="3" s="1"/>
  <c r="AI846" i="3"/>
  <c r="AH846" i="3"/>
  <c r="AH686" i="3"/>
  <c r="AH687" i="3" s="1"/>
  <c r="AH688" i="3" s="1"/>
  <c r="AI686" i="3"/>
  <c r="AI558" i="3"/>
  <c r="AH558" i="3"/>
  <c r="AH462" i="3"/>
  <c r="AH463" i="3" s="1"/>
  <c r="AH464" i="3" s="1"/>
  <c r="AH465" i="3" s="1"/>
  <c r="AH466" i="3" s="1"/>
  <c r="AH467" i="3" s="1"/>
  <c r="AH468" i="3" s="1"/>
  <c r="AH469" i="3" s="1"/>
  <c r="AI462" i="3"/>
  <c r="AI142" i="3"/>
  <c r="AH142" i="3"/>
  <c r="AH143" i="3" s="1"/>
  <c r="AH144" i="3" s="1"/>
  <c r="AI14" i="3"/>
  <c r="AH14" i="3"/>
  <c r="AH15" i="3" s="1"/>
  <c r="AH16" i="3" s="1"/>
  <c r="AH17" i="3" s="1"/>
  <c r="AH18" i="3" s="1"/>
  <c r="AH19" i="3" s="1"/>
  <c r="AI1652" i="3"/>
  <c r="AH1588" i="3"/>
  <c r="AI1492" i="3"/>
  <c r="AI1396" i="3"/>
  <c r="AH1396" i="3"/>
  <c r="AH1397" i="3" s="1"/>
  <c r="AH1398" i="3" s="1"/>
  <c r="AI1751" i="3"/>
  <c r="AI1752" i="3" s="1"/>
  <c r="AI1753" i="3" s="1"/>
  <c r="AH1751" i="3"/>
  <c r="AH1739" i="3"/>
  <c r="AI1739" i="3"/>
  <c r="AI1740" i="3" s="1"/>
  <c r="AI1715" i="3"/>
  <c r="AH1715" i="3"/>
  <c r="AH1687" i="3"/>
  <c r="AI1687" i="3"/>
  <c r="AI1515" i="3"/>
  <c r="AH1515" i="3"/>
  <c r="AH1475" i="3"/>
  <c r="AI1475" i="3"/>
  <c r="AI1463" i="3"/>
  <c r="AH1463" i="3"/>
  <c r="AI1746" i="3"/>
  <c r="AH1746" i="3"/>
  <c r="AH1747" i="3" s="1"/>
  <c r="AH1748" i="3" s="1"/>
  <c r="AH1749" i="3" s="1"/>
  <c r="AH1750" i="3" s="1"/>
  <c r="AI1682" i="3"/>
  <c r="AH1682" i="3"/>
  <c r="AI1586" i="3"/>
  <c r="AI1554" i="3"/>
  <c r="AH1554" i="3"/>
  <c r="AI1458" i="3"/>
  <c r="AH1458" i="3"/>
  <c r="AI1394" i="3"/>
  <c r="AH730" i="3"/>
  <c r="AI730" i="3"/>
  <c r="AI602" i="3"/>
  <c r="AI603" i="3" s="1"/>
  <c r="AH602" i="3"/>
  <c r="AI1303" i="3"/>
  <c r="AH1297" i="3"/>
  <c r="AH1247" i="3"/>
  <c r="AH1229" i="3"/>
  <c r="AI1189" i="3"/>
  <c r="AI1155" i="3"/>
  <c r="AI1133" i="3"/>
  <c r="AI1134" i="3" s="1"/>
  <c r="AI1111" i="3"/>
  <c r="AI1093" i="3"/>
  <c r="AH1093" i="3"/>
  <c r="AH1094" i="3" s="1"/>
  <c r="AH1095" i="3" s="1"/>
  <c r="AH1037" i="3"/>
  <c r="AI997" i="3"/>
  <c r="AH991" i="3"/>
  <c r="AI975" i="3"/>
  <c r="AH975" i="3"/>
  <c r="AH976" i="3" s="1"/>
  <c r="AH963" i="3"/>
  <c r="AH964" i="3" s="1"/>
  <c r="AH965" i="3" s="1"/>
  <c r="AI947" i="3"/>
  <c r="AH937" i="3"/>
  <c r="AI937" i="3"/>
  <c r="AI925" i="3"/>
  <c r="AH925" i="3"/>
  <c r="AI885" i="3"/>
  <c r="AI853" i="3"/>
  <c r="AI854" i="3" s="1"/>
  <c r="AI855" i="3" s="1"/>
  <c r="AH853" i="3"/>
  <c r="AI789" i="3"/>
  <c r="AH789" i="3"/>
  <c r="AH790" i="3" s="1"/>
  <c r="AH791" i="3" s="1"/>
  <c r="AH792" i="3" s="1"/>
  <c r="AH793" i="3" s="1"/>
  <c r="AH794" i="3" s="1"/>
  <c r="AI765" i="3"/>
  <c r="AH765" i="3"/>
  <c r="AH637" i="3"/>
  <c r="AI637" i="3"/>
  <c r="AI615" i="3"/>
  <c r="AI559" i="3"/>
  <c r="AI560" i="3" s="1"/>
  <c r="AH559" i="3"/>
  <c r="AI551" i="3"/>
  <c r="AH551" i="3"/>
  <c r="AH552" i="3" s="1"/>
  <c r="AH553" i="3" s="1"/>
  <c r="AH554" i="3" s="1"/>
  <c r="AH501" i="3"/>
  <c r="AI501" i="3"/>
  <c r="AI423" i="3"/>
  <c r="AH423" i="3"/>
  <c r="AH424" i="3" s="1"/>
  <c r="AI389" i="3"/>
  <c r="AI390" i="3" s="1"/>
  <c r="AI391" i="3" s="1"/>
  <c r="AI392" i="3" s="1"/>
  <c r="AI393" i="3" s="1"/>
  <c r="AI394" i="3" s="1"/>
  <c r="AI395" i="3" s="1"/>
  <c r="AI396" i="3" s="1"/>
  <c r="AI397" i="3" s="1"/>
  <c r="AH389" i="3"/>
  <c r="AH351" i="3"/>
  <c r="AI351" i="3"/>
  <c r="AI329" i="3"/>
  <c r="AI330" i="3" s="1"/>
  <c r="AI331" i="3" s="1"/>
  <c r="AH329" i="3"/>
  <c r="AH301" i="3"/>
  <c r="AI301" i="3"/>
  <c r="AI302" i="3" s="1"/>
  <c r="AI303" i="3" s="1"/>
  <c r="AI304" i="3" s="1"/>
  <c r="AH263" i="3"/>
  <c r="AI263" i="3"/>
  <c r="AH247" i="3"/>
  <c r="AI247" i="3"/>
  <c r="AI235" i="3"/>
  <c r="AH235" i="3"/>
  <c r="AH236" i="3" s="1"/>
  <c r="AI181" i="3"/>
  <c r="AH181" i="3"/>
  <c r="AH182" i="3" s="1"/>
  <c r="AI159" i="3"/>
  <c r="AI160" i="3" s="1"/>
  <c r="AH159" i="3"/>
  <c r="AI125" i="3"/>
  <c r="AH125" i="3"/>
  <c r="AI121" i="3"/>
  <c r="AH121" i="3"/>
  <c r="AH122" i="3" s="1"/>
  <c r="AH123" i="3" s="1"/>
  <c r="AH124" i="3" s="1"/>
  <c r="AH115" i="3"/>
  <c r="AI115" i="3"/>
  <c r="AI116" i="3" s="1"/>
  <c r="AI65" i="3"/>
  <c r="AI59" i="3"/>
  <c r="AH49" i="3"/>
  <c r="AI49" i="3"/>
  <c r="AH39" i="3"/>
  <c r="AH40" i="3" s="1"/>
  <c r="AH41" i="3" s="1"/>
  <c r="AI39" i="3"/>
  <c r="AI33" i="3"/>
  <c r="AI34" i="3" s="1"/>
  <c r="AH33" i="3"/>
  <c r="AH27" i="3"/>
  <c r="AH28" i="3" s="1"/>
  <c r="AH29" i="3" s="1"/>
  <c r="AI27" i="3"/>
  <c r="AH1624" i="3"/>
  <c r="AH1625" i="3" s="1"/>
  <c r="AH1626" i="3" s="1"/>
  <c r="AH1627" i="3" s="1"/>
  <c r="AI1624" i="3"/>
  <c r="AI1741" i="3"/>
  <c r="AH1741" i="3"/>
  <c r="AH1742" i="3" s="1"/>
  <c r="AI1701" i="3"/>
  <c r="AH1701" i="3"/>
  <c r="AH1702" i="3" s="1"/>
  <c r="AH1703" i="3" s="1"/>
  <c r="AH1704" i="3" s="1"/>
  <c r="AH1693" i="3"/>
  <c r="AI1693" i="3"/>
  <c r="AI1669" i="3"/>
  <c r="AH1669" i="3"/>
  <c r="AI1653" i="3"/>
  <c r="AI1654" i="3" s="1"/>
  <c r="AH1653" i="3"/>
  <c r="AI1629" i="3"/>
  <c r="AH1629" i="3"/>
  <c r="AH1630" i="3" s="1"/>
  <c r="AH1631" i="3" s="1"/>
  <c r="AH1632" i="3" s="1"/>
  <c r="AH1633" i="3" s="1"/>
  <c r="AH1634" i="3" s="1"/>
  <c r="AH1635" i="3" s="1"/>
  <c r="AH1636" i="3" s="1"/>
  <c r="AH1621" i="3"/>
  <c r="AI1621" i="3"/>
  <c r="AI1613" i="3"/>
  <c r="AH1613" i="3"/>
  <c r="AI1597" i="3"/>
  <c r="AH1597" i="3"/>
  <c r="AH1598" i="3" s="1"/>
  <c r="AH1599" i="3" s="1"/>
  <c r="AH1600" i="3" s="1"/>
  <c r="AH1601" i="3" s="1"/>
  <c r="AI1573" i="3"/>
  <c r="AH1573" i="3"/>
  <c r="AH1574" i="3" s="1"/>
  <c r="AH1575" i="3" s="1"/>
  <c r="AI1565" i="3"/>
  <c r="AI1566" i="3" s="1"/>
  <c r="AH1565" i="3"/>
  <c r="AI1549" i="3"/>
  <c r="AH1549" i="3"/>
  <c r="AH1550" i="3" s="1"/>
  <c r="AH1551" i="3" s="1"/>
  <c r="AI1541" i="3"/>
  <c r="AH1541" i="3"/>
  <c r="AI1525" i="3"/>
  <c r="AH1525" i="3"/>
  <c r="AH1485" i="3"/>
  <c r="AI1485" i="3"/>
  <c r="AI1461" i="3"/>
  <c r="AH1461" i="3"/>
  <c r="AI1437" i="3"/>
  <c r="AI1438" i="3" s="1"/>
  <c r="AI1439" i="3" s="1"/>
  <c r="AI1440" i="3" s="1"/>
  <c r="AI1441" i="3" s="1"/>
  <c r="AH1437" i="3"/>
  <c r="AH1421" i="3"/>
  <c r="AI1421" i="3"/>
  <c r="AI224" i="3"/>
  <c r="AH224" i="3"/>
  <c r="AH225" i="3" s="1"/>
  <c r="AH1375" i="3"/>
  <c r="AH1376" i="3" s="1"/>
  <c r="AH1377" i="3" s="1"/>
  <c r="AH1378" i="3" s="1"/>
  <c r="AH1331" i="3"/>
  <c r="AI1311" i="3"/>
  <c r="AI1742" i="3"/>
  <c r="AH1678" i="3"/>
  <c r="AI1678" i="3"/>
  <c r="AI1646" i="3"/>
  <c r="AI1647" i="3" s="1"/>
  <c r="AI1648" i="3" s="1"/>
  <c r="AI1649" i="3" s="1"/>
  <c r="AI1650" i="3" s="1"/>
  <c r="AH1646" i="3"/>
  <c r="AI1614" i="3"/>
  <c r="AI1615" i="3" s="1"/>
  <c r="AH1614" i="3"/>
  <c r="AI1550" i="3"/>
  <c r="AH1518" i="3"/>
  <c r="AI1518" i="3"/>
  <c r="AH1486" i="3"/>
  <c r="AH1487" i="3" s="1"/>
  <c r="AI1486" i="3"/>
  <c r="AI1454" i="3"/>
  <c r="AH1454" i="3"/>
  <c r="AH1422" i="3"/>
  <c r="AH1423" i="3" s="1"/>
  <c r="AH1424" i="3" s="1"/>
  <c r="AI1422" i="3"/>
  <c r="AI1390" i="3"/>
  <c r="AH1390" i="3"/>
  <c r="AH1246" i="3"/>
  <c r="AI1118" i="3"/>
  <c r="AH1118" i="3"/>
  <c r="AI1022" i="3"/>
  <c r="AH1022" i="3"/>
  <c r="AH1023" i="3" s="1"/>
  <c r="AH990" i="3"/>
  <c r="AI958" i="3"/>
  <c r="AH958" i="3"/>
  <c r="AH959" i="3" s="1"/>
  <c r="AH960" i="3" s="1"/>
  <c r="AH961" i="3" s="1"/>
  <c r="AI926" i="3"/>
  <c r="AI927" i="3" s="1"/>
  <c r="AI928" i="3" s="1"/>
  <c r="AI929" i="3" s="1"/>
  <c r="AH926" i="3"/>
  <c r="AH894" i="3"/>
  <c r="AI894" i="3"/>
  <c r="AH830" i="3"/>
  <c r="AI830" i="3"/>
  <c r="AI831" i="3" s="1"/>
  <c r="AI832" i="3" s="1"/>
  <c r="AI833" i="3" s="1"/>
  <c r="AI834" i="3" s="1"/>
  <c r="AH798" i="3"/>
  <c r="AI798" i="3"/>
  <c r="AI799" i="3" s="1"/>
  <c r="AI800" i="3" s="1"/>
  <c r="AI801" i="3" s="1"/>
  <c r="AI766" i="3"/>
  <c r="AI767" i="3" s="1"/>
  <c r="AI768" i="3" s="1"/>
  <c r="AH766" i="3"/>
  <c r="AH734" i="3"/>
  <c r="AI734" i="3"/>
  <c r="AH638" i="3"/>
  <c r="AH639" i="3" s="1"/>
  <c r="AH640" i="3" s="1"/>
  <c r="AH641" i="3" s="1"/>
  <c r="AI638" i="3"/>
  <c r="AH606" i="3"/>
  <c r="AH382" i="3"/>
  <c r="AH383" i="3" s="1"/>
  <c r="AH384" i="3" s="1"/>
  <c r="AI382" i="3"/>
  <c r="AH350" i="3"/>
  <c r="AI350" i="3"/>
  <c r="AI318" i="3"/>
  <c r="AH318" i="3"/>
  <c r="AH254" i="3"/>
  <c r="AI254" i="3"/>
  <c r="AH222" i="3"/>
  <c r="AI222" i="3"/>
  <c r="AI223" i="3" s="1"/>
  <c r="AI190" i="3"/>
  <c r="AI158" i="3"/>
  <c r="AH158" i="3"/>
  <c r="AI126" i="3"/>
  <c r="AH126" i="3"/>
  <c r="AH62" i="3"/>
  <c r="AI62" i="3"/>
  <c r="AH30" i="3"/>
  <c r="AI30" i="3"/>
  <c r="AI31" i="3" s="1"/>
  <c r="AH1700" i="3"/>
  <c r="AI1604" i="3"/>
  <c r="AH1604" i="3"/>
  <c r="AH1605" i="3" s="1"/>
  <c r="AH1476" i="3"/>
  <c r="AI1476" i="3"/>
  <c r="AI1412" i="3"/>
  <c r="AI1699" i="3"/>
  <c r="AI1700" i="3" s="1"/>
  <c r="AH1699" i="3"/>
  <c r="AH1567" i="3"/>
  <c r="AH1568" i="3" s="1"/>
  <c r="AI1567" i="3"/>
  <c r="AI1555" i="3"/>
  <c r="AI1556" i="3" s="1"/>
  <c r="AH1555" i="3"/>
  <c r="AI1511" i="3"/>
  <c r="AH1511" i="3"/>
  <c r="AH1512" i="3" s="1"/>
  <c r="AH1513" i="3" s="1"/>
  <c r="AH1514" i="3" s="1"/>
  <c r="AH1499" i="3"/>
  <c r="AI1499" i="3"/>
  <c r="AH1483" i="3"/>
  <c r="AH1484" i="3" s="1"/>
  <c r="AI1483" i="3"/>
  <c r="AI1459" i="3"/>
  <c r="AH1459" i="3"/>
  <c r="AH1460" i="3" s="1"/>
  <c r="AH1407" i="3"/>
  <c r="AH1408" i="3" s="1"/>
  <c r="AH1409" i="3" s="1"/>
  <c r="AI1407" i="3"/>
  <c r="AI1730" i="3"/>
  <c r="AI1698" i="3"/>
  <c r="AI1634" i="3"/>
  <c r="AH1602" i="3"/>
  <c r="AI1602" i="3"/>
  <c r="AI1603" i="3" s="1"/>
  <c r="AH1474" i="3"/>
  <c r="AI1474" i="3"/>
  <c r="AH1442" i="3"/>
  <c r="AH1443" i="3" s="1"/>
  <c r="AH1444" i="3" s="1"/>
  <c r="AH1445" i="3" s="1"/>
  <c r="AH1446" i="3" s="1"/>
  <c r="AH1447" i="3" s="1"/>
  <c r="AH1448" i="3" s="1"/>
  <c r="AI1442" i="3"/>
  <c r="AI1410" i="3"/>
  <c r="AH1410" i="3"/>
  <c r="AI1194" i="3"/>
  <c r="AI1162" i="3"/>
  <c r="AI1066" i="3"/>
  <c r="AH1066" i="3"/>
  <c r="AI970" i="3"/>
  <c r="AH970" i="3"/>
  <c r="AH971" i="3" s="1"/>
  <c r="AH972" i="3" s="1"/>
  <c r="AH938" i="3"/>
  <c r="AI938" i="3"/>
  <c r="AI939" i="3" s="1"/>
  <c r="AI906" i="3"/>
  <c r="AH906" i="3"/>
  <c r="AI650" i="3"/>
  <c r="AH650" i="3"/>
  <c r="AH651" i="3" s="1"/>
  <c r="AH652" i="3" s="1"/>
  <c r="AH653" i="3" s="1"/>
  <c r="AI1299" i="3"/>
  <c r="AI1295" i="3"/>
  <c r="AI1255" i="3"/>
  <c r="AH1249" i="3"/>
  <c r="AH1250" i="3" s="1"/>
  <c r="AI1249" i="3"/>
  <c r="AH1245" i="3"/>
  <c r="AI1237" i="3"/>
  <c r="AI1238" i="3" s="1"/>
  <c r="AI1239" i="3" s="1"/>
  <c r="AH1225" i="3"/>
  <c r="AH1226" i="3" s="1"/>
  <c r="AH1227" i="3" s="1"/>
  <c r="AH1228" i="3" s="1"/>
  <c r="AI1225" i="3"/>
  <c r="AH1213" i="3"/>
  <c r="AI1203" i="3"/>
  <c r="AI1199" i="3"/>
  <c r="AH1149" i="3"/>
  <c r="AI1129" i="3"/>
  <c r="AI1107" i="3"/>
  <c r="AI1103" i="3"/>
  <c r="AI1063" i="3"/>
  <c r="AI1021" i="3"/>
  <c r="AH1021" i="3"/>
  <c r="AH1017" i="3"/>
  <c r="AH1018" i="3" s="1"/>
  <c r="AI1017" i="3"/>
  <c r="AH977" i="3"/>
  <c r="AI977" i="3"/>
  <c r="AI971" i="3"/>
  <c r="AH967" i="3"/>
  <c r="AH968" i="3" s="1"/>
  <c r="AI967" i="3"/>
  <c r="AI961" i="3"/>
  <c r="AI951" i="3"/>
  <c r="AH939" i="3"/>
  <c r="AI899" i="3"/>
  <c r="AH899" i="3"/>
  <c r="AH900" i="3" s="1"/>
  <c r="AH901" i="3" s="1"/>
  <c r="AH902" i="3" s="1"/>
  <c r="AH903" i="3" s="1"/>
  <c r="AH904" i="3" s="1"/>
  <c r="AH905" i="3" s="1"/>
  <c r="AH895" i="3"/>
  <c r="AH896" i="3" s="1"/>
  <c r="AH897" i="3" s="1"/>
  <c r="AI895" i="3"/>
  <c r="AH887" i="3"/>
  <c r="AI887" i="3"/>
  <c r="AI888" i="3" s="1"/>
  <c r="AI877" i="3"/>
  <c r="AI878" i="3" s="1"/>
  <c r="AH877" i="3"/>
  <c r="AH863" i="3"/>
  <c r="AI863" i="3"/>
  <c r="AH837" i="3"/>
  <c r="AH835" i="3"/>
  <c r="AI835" i="3"/>
  <c r="AI813" i="3"/>
  <c r="AI803" i="3"/>
  <c r="AI791" i="3"/>
  <c r="AI771" i="3"/>
  <c r="AH767" i="3"/>
  <c r="AI759" i="3"/>
  <c r="AH739" i="3"/>
  <c r="AI739" i="3"/>
  <c r="AI740" i="3" s="1"/>
  <c r="AI741" i="3" s="1"/>
  <c r="AH709" i="3"/>
  <c r="AI709" i="3"/>
  <c r="AI710" i="3" s="1"/>
  <c r="AI703" i="3"/>
  <c r="AH703" i="3"/>
  <c r="AI695" i="3"/>
  <c r="AH685" i="3"/>
  <c r="AI685" i="3"/>
  <c r="AI675" i="3"/>
  <c r="AI645" i="3"/>
  <c r="AH645" i="3"/>
  <c r="AH646" i="3" s="1"/>
  <c r="AH647" i="3" s="1"/>
  <c r="AH643" i="3"/>
  <c r="AI621" i="3"/>
  <c r="AH621" i="3"/>
  <c r="AI613" i="3"/>
  <c r="AH611" i="3"/>
  <c r="AH607" i="3"/>
  <c r="AH608" i="3" s="1"/>
  <c r="AI607" i="3"/>
  <c r="AH579" i="3"/>
  <c r="AI579" i="3"/>
  <c r="AI580" i="3" s="1"/>
  <c r="AH525" i="3"/>
  <c r="AI525" i="3"/>
  <c r="AI526" i="3" s="1"/>
  <c r="AH517" i="3"/>
  <c r="AI517" i="3"/>
  <c r="AI518" i="3" s="1"/>
  <c r="AI519" i="3" s="1"/>
  <c r="AI493" i="3"/>
  <c r="AH493" i="3"/>
  <c r="AH494" i="3" s="1"/>
  <c r="AH495" i="3" s="1"/>
  <c r="AH496" i="3" s="1"/>
  <c r="AH479" i="3"/>
  <c r="AH480" i="3" s="1"/>
  <c r="AH481" i="3" s="1"/>
  <c r="AI479" i="3"/>
  <c r="AH471" i="3"/>
  <c r="AI471" i="3"/>
  <c r="AH429" i="3"/>
  <c r="AI429" i="3"/>
  <c r="AI415" i="3"/>
  <c r="AI416" i="3" s="1"/>
  <c r="AH415" i="3"/>
  <c r="AH359" i="3"/>
  <c r="AI359" i="3"/>
  <c r="AI327" i="3"/>
  <c r="AH327" i="3"/>
  <c r="AH328" i="3" s="1"/>
  <c r="AI315" i="3"/>
  <c r="AH315" i="3"/>
  <c r="AH287" i="3"/>
  <c r="AH288" i="3" s="1"/>
  <c r="AI287" i="3"/>
  <c r="AH271" i="3"/>
  <c r="AI271" i="3"/>
  <c r="AH261" i="3"/>
  <c r="AI261" i="3"/>
  <c r="AH259" i="3"/>
  <c r="AI259" i="3"/>
  <c r="AH255" i="3"/>
  <c r="AH256" i="3" s="1"/>
  <c r="AH257" i="3" s="1"/>
  <c r="AH258" i="3" s="1"/>
  <c r="AI255" i="3"/>
  <c r="AH233" i="3"/>
  <c r="AI233" i="3"/>
  <c r="AI234" i="3" s="1"/>
  <c r="AI217" i="3"/>
  <c r="AI218" i="3" s="1"/>
  <c r="AI219" i="3" s="1"/>
  <c r="AH217" i="3"/>
  <c r="AH211" i="3"/>
  <c r="AH212" i="3" s="1"/>
  <c r="AI211" i="3"/>
  <c r="AI201" i="3"/>
  <c r="AI202" i="3" s="1"/>
  <c r="AI203" i="3" s="1"/>
  <c r="AI204" i="3" s="1"/>
  <c r="AI205" i="3" s="1"/>
  <c r="AH201" i="3"/>
  <c r="AI189" i="3"/>
  <c r="AH189" i="3"/>
  <c r="AH190" i="3" s="1"/>
  <c r="AH191" i="3" s="1"/>
  <c r="AH192" i="3" s="1"/>
  <c r="AH193" i="3" s="1"/>
  <c r="AH194" i="3" s="1"/>
  <c r="AI167" i="3"/>
  <c r="AH167" i="3"/>
  <c r="AH161" i="3"/>
  <c r="AI161" i="3"/>
  <c r="AI145" i="3"/>
  <c r="AI146" i="3" s="1"/>
  <c r="AH145" i="3"/>
  <c r="AH139" i="3"/>
  <c r="AI139" i="3"/>
  <c r="AI135" i="3"/>
  <c r="AI136" i="3" s="1"/>
  <c r="AI137" i="3" s="1"/>
  <c r="AI138" i="3" s="1"/>
  <c r="AH135" i="3"/>
  <c r="AI95" i="3"/>
  <c r="AH95" i="3"/>
  <c r="AH63" i="3"/>
  <c r="AI63" i="3"/>
  <c r="AH25" i="3"/>
  <c r="AI25" i="3"/>
  <c r="AI13" i="3"/>
  <c r="AH13" i="3"/>
  <c r="AI9" i="3"/>
  <c r="AI10" i="3" s="1"/>
  <c r="AH9" i="3"/>
  <c r="AH1737" i="3"/>
  <c r="AI1737" i="3"/>
  <c r="AI1729" i="3"/>
  <c r="AH1729" i="3"/>
  <c r="AH1730" i="3" s="1"/>
  <c r="AH1721" i="3"/>
  <c r="AH1722" i="3" s="1"/>
  <c r="AH1723" i="3" s="1"/>
  <c r="AH1724" i="3" s="1"/>
  <c r="AH1725" i="3" s="1"/>
  <c r="AI1721" i="3"/>
  <c r="AI1713" i="3"/>
  <c r="AH1713" i="3"/>
  <c r="AI1705" i="3"/>
  <c r="AH1705" i="3"/>
  <c r="AH1673" i="3"/>
  <c r="AH1674" i="3" s="1"/>
  <c r="AH1675" i="3" s="1"/>
  <c r="AI1673" i="3"/>
  <c r="AI1641" i="3"/>
  <c r="AI1642" i="3" s="1"/>
  <c r="AH1641" i="3"/>
  <c r="AH1617" i="3"/>
  <c r="AI1617" i="3"/>
  <c r="AI1585" i="3"/>
  <c r="AH1585" i="3"/>
  <c r="AH1586" i="3" s="1"/>
  <c r="AH1569" i="3"/>
  <c r="AI1569" i="3"/>
  <c r="AI1570" i="3" s="1"/>
  <c r="AI1571" i="3" s="1"/>
  <c r="AI1572" i="3" s="1"/>
  <c r="AH1545" i="3"/>
  <c r="AI1545" i="3"/>
  <c r="AI1489" i="3"/>
  <c r="AH1489" i="3"/>
  <c r="AH1481" i="3"/>
  <c r="AI1481" i="3"/>
  <c r="AI1482" i="3" s="1"/>
  <c r="AI1457" i="3"/>
  <c r="AH1457" i="3"/>
  <c r="AH1449" i="3"/>
  <c r="AI1449" i="3"/>
  <c r="AI1433" i="3"/>
  <c r="AH1433" i="3"/>
  <c r="AH1434" i="3" s="1"/>
  <c r="AH1425" i="3"/>
  <c r="AI1425" i="3"/>
  <c r="AI1393" i="3"/>
  <c r="AH1393" i="3"/>
  <c r="AH1394" i="3" s="1"/>
  <c r="AH616" i="3"/>
  <c r="AI616" i="3"/>
  <c r="AH472" i="3"/>
  <c r="AI472" i="3"/>
  <c r="AI473" i="3" s="1"/>
  <c r="AH1370" i="3"/>
  <c r="AI530" i="3"/>
  <c r="AH530" i="3"/>
  <c r="AI498" i="3"/>
  <c r="AH498" i="3"/>
  <c r="AH499" i="3" s="1"/>
  <c r="AH434" i="3"/>
  <c r="AI434" i="3"/>
  <c r="AH402" i="3"/>
  <c r="AI876" i="3"/>
  <c r="AH876" i="3"/>
  <c r="AI384" i="3"/>
  <c r="AI276" i="3"/>
  <c r="AH276" i="3"/>
  <c r="AH277" i="3" s="1"/>
  <c r="AH278" i="3" s="1"/>
  <c r="AH1371" i="3"/>
  <c r="AH1372" i="3" s="1"/>
  <c r="AH1373" i="3" s="1"/>
  <c r="AI1371" i="3"/>
  <c r="AH1323" i="3"/>
  <c r="AI1323" i="3"/>
  <c r="AI1324" i="3" s="1"/>
  <c r="AI1325" i="3" s="1"/>
  <c r="AI1275" i="3"/>
  <c r="AH1275" i="3"/>
  <c r="AH795" i="3"/>
  <c r="AI795" i="3"/>
  <c r="AH667" i="3"/>
  <c r="AH1342" i="3"/>
  <c r="AH524" i="3"/>
  <c r="AI524" i="3"/>
  <c r="AI244" i="3"/>
  <c r="AH244" i="3"/>
  <c r="AH245" i="3" s="1"/>
  <c r="AI96" i="3"/>
  <c r="AH96" i="3"/>
  <c r="AH1380" i="3"/>
  <c r="AH1336" i="3"/>
  <c r="AI1304" i="3"/>
  <c r="AH1304" i="3"/>
  <c r="AH1240" i="3"/>
  <c r="AI1240" i="3"/>
  <c r="AI1241" i="3" s="1"/>
  <c r="AI1242" i="3" s="1"/>
  <c r="AI1243" i="3" s="1"/>
  <c r="AI1244" i="3" s="1"/>
  <c r="AI1245" i="3" s="1"/>
  <c r="AI1246" i="3" s="1"/>
  <c r="AI1247" i="3" s="1"/>
  <c r="AI1248" i="3" s="1"/>
  <c r="AI1176" i="3"/>
  <c r="AI1048" i="3"/>
  <c r="AH1048" i="3"/>
  <c r="AH1049" i="3" s="1"/>
  <c r="AH1050" i="3" s="1"/>
  <c r="AH1051" i="3" s="1"/>
  <c r="AH1052" i="3" s="1"/>
  <c r="AH1053" i="3" s="1"/>
  <c r="AH1054" i="3" s="1"/>
  <c r="AH1055" i="3" s="1"/>
  <c r="AH1056" i="3" s="1"/>
  <c r="AH1057" i="3" s="1"/>
  <c r="AH1058" i="3" s="1"/>
  <c r="AH1059" i="3" s="1"/>
  <c r="AH1060" i="3" s="1"/>
  <c r="AI856" i="3"/>
  <c r="AH856" i="3"/>
  <c r="AH488" i="3"/>
  <c r="AH489" i="3" s="1"/>
  <c r="AI488" i="3"/>
  <c r="AI338" i="3"/>
  <c r="AH338" i="3"/>
  <c r="AH339" i="3" s="1"/>
  <c r="AH340" i="3" s="1"/>
  <c r="AH341" i="3" s="1"/>
  <c r="AH342" i="3" s="1"/>
  <c r="AH343" i="3" s="1"/>
  <c r="AI314" i="3"/>
  <c r="AI298" i="3"/>
  <c r="AH264" i="3"/>
  <c r="AI264" i="3"/>
  <c r="AH248" i="3"/>
  <c r="AI248" i="3"/>
  <c r="AI249" i="3" s="1"/>
  <c r="AI250" i="3" s="1"/>
  <c r="AI186" i="3"/>
  <c r="AI187" i="3" s="1"/>
  <c r="AI188" i="3" s="1"/>
  <c r="AH186" i="3"/>
  <c r="AH154" i="3"/>
  <c r="AI154" i="3"/>
  <c r="AI155" i="3" s="1"/>
  <c r="AI114" i="3"/>
  <c r="AI90" i="3"/>
  <c r="AH90" i="3"/>
  <c r="AH91" i="3" s="1"/>
  <c r="AH92" i="3" s="1"/>
  <c r="AH93" i="3" s="1"/>
  <c r="AH94" i="3" s="1"/>
  <c r="AI58" i="3"/>
  <c r="AH58" i="3"/>
  <c r="AH59" i="3" s="1"/>
  <c r="AI220" i="3"/>
  <c r="AH220" i="3"/>
  <c r="AH221" i="3" s="1"/>
  <c r="AI1760" i="3"/>
  <c r="AI1736" i="3"/>
  <c r="AH1672" i="3"/>
  <c r="AI1672" i="3"/>
  <c r="AI1376" i="3"/>
  <c r="AI1355" i="3"/>
  <c r="AH1355" i="3"/>
  <c r="AH1356" i="3" s="1"/>
  <c r="AH1357" i="3" s="1"/>
  <c r="AH1330" i="3"/>
  <c r="AH1309" i="3"/>
  <c r="AI1309" i="3"/>
  <c r="AI1310" i="3" s="1"/>
  <c r="AI1236" i="3"/>
  <c r="AH1236" i="3"/>
  <c r="AH1237" i="3" s="1"/>
  <c r="AI1163" i="3"/>
  <c r="AH1131" i="3"/>
  <c r="AH1132" i="3" s="1"/>
  <c r="AH1133" i="3" s="1"/>
  <c r="AH1134" i="3" s="1"/>
  <c r="AH1135" i="3" s="1"/>
  <c r="AH1136" i="3" s="1"/>
  <c r="AI1131" i="3"/>
  <c r="AH940" i="3"/>
  <c r="AI940" i="3"/>
  <c r="AH864" i="3"/>
  <c r="AH865" i="3" s="1"/>
  <c r="AH866" i="3" s="1"/>
  <c r="AH867" i="3" s="1"/>
  <c r="AH868" i="3" s="1"/>
  <c r="AH869" i="3" s="1"/>
  <c r="AH870" i="3" s="1"/>
  <c r="AH871" i="3" s="1"/>
  <c r="AH872" i="3" s="1"/>
  <c r="AH873" i="3" s="1"/>
  <c r="AH874" i="3" s="1"/>
  <c r="AI864" i="3"/>
  <c r="AH827" i="3"/>
  <c r="AI827" i="3"/>
  <c r="AI788" i="3"/>
  <c r="AH788" i="3"/>
  <c r="AI704" i="3"/>
  <c r="AH704" i="3"/>
  <c r="AH705" i="3" s="1"/>
  <c r="AH706" i="3" s="1"/>
  <c r="AH707" i="3" s="1"/>
  <c r="AH708" i="3" s="1"/>
  <c r="AI587" i="3"/>
  <c r="AH587" i="3"/>
  <c r="AH539" i="3"/>
  <c r="AH540" i="3" s="1"/>
  <c r="AH541" i="3" s="1"/>
  <c r="AH542" i="3" s="1"/>
  <c r="AH543" i="3" s="1"/>
  <c r="AI539" i="3"/>
  <c r="AI480" i="3"/>
  <c r="AI452" i="3"/>
  <c r="AI432" i="3"/>
  <c r="AH404" i="3"/>
  <c r="AI404" i="3"/>
  <c r="AH260" i="3"/>
  <c r="AI260" i="3"/>
  <c r="AH176" i="3"/>
  <c r="AI996" i="3"/>
  <c r="AH996" i="3"/>
  <c r="AH997" i="3" s="1"/>
  <c r="AH998" i="3" s="1"/>
  <c r="AH999" i="3" s="1"/>
  <c r="AH1000" i="3" s="1"/>
  <c r="AH1001" i="3" s="1"/>
  <c r="AH1002" i="3" s="1"/>
  <c r="AH1003" i="3" s="1"/>
  <c r="AH1004" i="3" s="1"/>
  <c r="AH1005" i="3" s="1"/>
  <c r="AH1006" i="3" s="1"/>
  <c r="AH1007" i="3" s="1"/>
  <c r="AH1008" i="3" s="1"/>
  <c r="AH1009" i="3" s="1"/>
  <c r="AH1010" i="3" s="1"/>
  <c r="AH1011" i="3" s="1"/>
  <c r="AH1012" i="3" s="1"/>
  <c r="AH1013" i="3" s="1"/>
  <c r="AH816" i="3"/>
  <c r="AI816" i="3"/>
  <c r="AH336" i="3"/>
  <c r="AI336" i="3"/>
  <c r="AI337" i="3" s="1"/>
  <c r="AH272" i="3"/>
  <c r="AI272" i="3"/>
  <c r="AI273" i="3" s="1"/>
  <c r="AI274" i="3" s="1"/>
  <c r="AI275" i="3" s="1"/>
  <c r="AI1608" i="3"/>
  <c r="AH1576" i="3"/>
  <c r="AI1576" i="3"/>
  <c r="AI1577" i="3" s="1"/>
  <c r="AI1520" i="3"/>
  <c r="AI1488" i="3"/>
  <c r="AH1488" i="3"/>
  <c r="AI1464" i="3"/>
  <c r="AH1464" i="3"/>
  <c r="AH1465" i="3" s="1"/>
  <c r="AH1466" i="3" s="1"/>
  <c r="AH1467" i="3" s="1"/>
  <c r="AH1468" i="3" s="1"/>
  <c r="AH1469" i="3" s="1"/>
  <c r="AH1470" i="3" s="1"/>
  <c r="AI1392" i="3"/>
  <c r="AH1392" i="3"/>
  <c r="AH352" i="3"/>
  <c r="AH353" i="3" s="1"/>
  <c r="AH354" i="3" s="1"/>
  <c r="AH355" i="3" s="1"/>
  <c r="AI352" i="3"/>
  <c r="AI1659" i="3"/>
  <c r="AH1659" i="3"/>
  <c r="AH1419" i="3"/>
  <c r="AH1420" i="3" s="1"/>
  <c r="AI1419" i="3"/>
  <c r="AI1326" i="3"/>
  <c r="AI1264" i="3"/>
  <c r="AH1264" i="3"/>
  <c r="AH1265" i="3" s="1"/>
  <c r="AH1266" i="3" s="1"/>
  <c r="AH1267" i="3" s="1"/>
  <c r="AI1220" i="3"/>
  <c r="AH1180" i="3"/>
  <c r="AI1092" i="3"/>
  <c r="AH1092" i="3"/>
  <c r="AH836" i="3"/>
  <c r="AI836" i="3"/>
  <c r="AI837" i="3" s="1"/>
  <c r="AI772" i="3"/>
  <c r="AH772" i="3"/>
  <c r="AI668" i="3"/>
  <c r="AH668" i="3"/>
  <c r="AH669" i="3" s="1"/>
  <c r="AH670" i="3" s="1"/>
  <c r="AH671" i="3" s="1"/>
  <c r="AH672" i="3" s="1"/>
  <c r="AI572" i="3"/>
  <c r="AH572" i="3"/>
  <c r="AH573" i="3" s="1"/>
  <c r="AH574" i="3" s="1"/>
  <c r="AH575" i="3" s="1"/>
  <c r="AI464" i="3"/>
  <c r="AI372" i="3"/>
  <c r="AI373" i="3" s="1"/>
  <c r="AH372" i="3"/>
  <c r="AI308" i="3"/>
  <c r="AI309" i="3" s="1"/>
  <c r="AI310" i="3" s="1"/>
  <c r="AI311" i="3" s="1"/>
  <c r="AH308" i="3"/>
  <c r="AI128" i="3"/>
  <c r="AH128" i="3"/>
  <c r="AH129" i="3" s="1"/>
  <c r="AG1827" i="3"/>
  <c r="Q62" i="3"/>
  <c r="Q54" i="3"/>
  <c r="Q46" i="3"/>
  <c r="Q38" i="3"/>
  <c r="Q30" i="3"/>
  <c r="Q22" i="3"/>
  <c r="S55" i="3"/>
  <c r="S33" i="3"/>
  <c r="D64" i="4"/>
  <c r="D65" i="4" s="1"/>
  <c r="D66" i="4" s="1"/>
  <c r="B63" i="4"/>
  <c r="B88" i="4"/>
  <c r="B425" i="4"/>
  <c r="F424" i="4"/>
  <c r="S51" i="3"/>
  <c r="Q51" i="3"/>
  <c r="Q29" i="3"/>
  <c r="Q37" i="3"/>
  <c r="B132" i="4"/>
  <c r="C134" i="4"/>
  <c r="C155" i="4" s="1"/>
  <c r="D134" i="4"/>
  <c r="C133" i="4"/>
  <c r="C89" i="4"/>
  <c r="S17" i="3"/>
  <c r="Q58" i="3"/>
  <c r="Q50" i="3"/>
  <c r="Q42" i="3"/>
  <c r="Q34" i="3"/>
  <c r="Q26" i="3"/>
  <c r="Q18" i="3"/>
  <c r="S53" i="3"/>
  <c r="S29" i="3"/>
  <c r="Q47" i="3"/>
  <c r="Q41" i="3"/>
  <c r="S38" i="3"/>
  <c r="S32" i="3"/>
  <c r="Q43" i="3"/>
  <c r="Q56" i="3"/>
  <c r="Q48" i="3"/>
  <c r="Q40" i="3"/>
  <c r="Q32" i="3"/>
  <c r="Q24" i="3"/>
  <c r="Q63" i="3"/>
  <c r="Q57" i="3"/>
  <c r="Q49" i="3"/>
  <c r="Q21" i="3"/>
  <c r="S24" i="3"/>
  <c r="S60" i="3"/>
  <c r="S50" i="3"/>
  <c r="S46" i="3"/>
  <c r="S42" i="3"/>
  <c r="S28" i="3"/>
  <c r="S18" i="3"/>
  <c r="S23" i="3"/>
  <c r="S47" i="3"/>
  <c r="Q27" i="3"/>
  <c r="I6" i="6"/>
  <c r="G6" i="6"/>
  <c r="H6" i="6"/>
  <c r="C2" i="6"/>
  <c r="C8" i="6"/>
  <c r="D7" i="6"/>
  <c r="G7" i="6" s="1"/>
  <c r="C273" i="4"/>
  <c r="F273" i="4" s="1"/>
  <c r="AC1754" i="3"/>
  <c r="Y1754" i="3"/>
  <c r="U1754" i="3"/>
  <c r="Q1754" i="3"/>
  <c r="AC1722" i="3"/>
  <c r="Y1722" i="3"/>
  <c r="U1722" i="3"/>
  <c r="Q1722" i="3"/>
  <c r="AC1698" i="3"/>
  <c r="Y1698" i="3"/>
  <c r="U1698" i="3"/>
  <c r="Q1698" i="3"/>
  <c r="AC1666" i="3"/>
  <c r="Y1666" i="3"/>
  <c r="U1666" i="3"/>
  <c r="Q1666" i="3"/>
  <c r="AC1562" i="3"/>
  <c r="Y1562" i="3"/>
  <c r="U1562" i="3"/>
  <c r="Q1562" i="3"/>
  <c r="AC1542" i="3"/>
  <c r="Y1542" i="3"/>
  <c r="U1542" i="3"/>
  <c r="Q1542" i="3"/>
  <c r="AC1486" i="3"/>
  <c r="Y1486" i="3"/>
  <c r="U1486" i="3"/>
  <c r="Q1486" i="3"/>
  <c r="AC1414" i="3"/>
  <c r="Y1414" i="3"/>
  <c r="U1414" i="3"/>
  <c r="Q1414" i="3"/>
  <c r="AC1390" i="3"/>
  <c r="Y1390" i="3"/>
  <c r="U1390" i="3"/>
  <c r="Q1390" i="3"/>
  <c r="AE1673" i="3"/>
  <c r="AA1673" i="3"/>
  <c r="W1673" i="3"/>
  <c r="S1673" i="3"/>
  <c r="AC1333" i="3"/>
  <c r="Y1333" i="3"/>
  <c r="U1333" i="3"/>
  <c r="Q1333" i="3"/>
  <c r="AC1688" i="3"/>
  <c r="Y1688" i="3"/>
  <c r="U1688" i="3"/>
  <c r="Q1688" i="3"/>
  <c r="AC1664" i="3"/>
  <c r="Y1664" i="3"/>
  <c r="U1664" i="3"/>
  <c r="Q1664" i="3"/>
  <c r="AC1640" i="3"/>
  <c r="Y1640" i="3"/>
  <c r="U1640" i="3"/>
  <c r="Q1640" i="3"/>
  <c r="AC1620" i="3"/>
  <c r="Y1620" i="3"/>
  <c r="U1620" i="3"/>
  <c r="Q1620" i="3"/>
  <c r="AC1572" i="3"/>
  <c r="Y1572" i="3"/>
  <c r="U1572" i="3"/>
  <c r="Q1572" i="3"/>
  <c r="AC1552" i="3"/>
  <c r="Y1552" i="3"/>
  <c r="U1552" i="3"/>
  <c r="Q1552" i="3"/>
  <c r="AC1484" i="3"/>
  <c r="Y1484" i="3"/>
  <c r="U1484" i="3"/>
  <c r="Q1484" i="3"/>
  <c r="AC1464" i="3"/>
  <c r="Y1464" i="3"/>
  <c r="U1464" i="3"/>
  <c r="Q1464" i="3"/>
  <c r="AC1440" i="3"/>
  <c r="Y1440" i="3"/>
  <c r="U1440" i="3"/>
  <c r="Q1440" i="3"/>
  <c r="AE1735" i="3"/>
  <c r="AA1735" i="3"/>
  <c r="W1735" i="3"/>
  <c r="S1735" i="3"/>
  <c r="AE1719" i="3"/>
  <c r="AA1719" i="3"/>
  <c r="W1719" i="3"/>
  <c r="S1719" i="3"/>
  <c r="AE1703" i="3"/>
  <c r="AA1703" i="3"/>
  <c r="W1703" i="3"/>
  <c r="S1703" i="3"/>
  <c r="AE1631" i="3"/>
  <c r="AA1631" i="3"/>
  <c r="W1631" i="3"/>
  <c r="S1631" i="3"/>
  <c r="AE1551" i="3"/>
  <c r="AA1551" i="3"/>
  <c r="W1551" i="3"/>
  <c r="S1551" i="3"/>
  <c r="AE1535" i="3"/>
  <c r="AA1535" i="3"/>
  <c r="W1535" i="3"/>
  <c r="S1535" i="3"/>
  <c r="AE1511" i="3"/>
  <c r="AA1511" i="3"/>
  <c r="W1511" i="3"/>
  <c r="S1511" i="3"/>
  <c r="AE1487" i="3"/>
  <c r="AA1487" i="3"/>
  <c r="W1487" i="3"/>
  <c r="S1487" i="3"/>
  <c r="AE1443" i="3"/>
  <c r="AA1443" i="3"/>
  <c r="W1443" i="3"/>
  <c r="S1443" i="3"/>
  <c r="AE1427" i="3"/>
  <c r="AA1427" i="3"/>
  <c r="W1427" i="3"/>
  <c r="S1427" i="3"/>
  <c r="AE1411" i="3"/>
  <c r="AA1411" i="3"/>
  <c r="W1411" i="3"/>
  <c r="S1411" i="3"/>
  <c r="AE1395" i="3"/>
  <c r="AA1395" i="3"/>
  <c r="W1395" i="3"/>
  <c r="S1395" i="3"/>
  <c r="AC1378" i="3"/>
  <c r="Y1378" i="3"/>
  <c r="U1378" i="3"/>
  <c r="Q1378" i="3"/>
  <c r="AC1366" i="3"/>
  <c r="Y1366" i="3"/>
  <c r="U1366" i="3"/>
  <c r="Q1366" i="3"/>
  <c r="AC1350" i="3"/>
  <c r="Y1350" i="3"/>
  <c r="U1350" i="3"/>
  <c r="Q1350" i="3"/>
  <c r="AC1330" i="3"/>
  <c r="Y1330" i="3"/>
  <c r="U1330" i="3"/>
  <c r="Q1330" i="3"/>
  <c r="AC1318" i="3"/>
  <c r="Y1318" i="3"/>
  <c r="U1318" i="3"/>
  <c r="Q1318" i="3"/>
  <c r="AC1302" i="3"/>
  <c r="U1302" i="3"/>
  <c r="Y1302" i="3"/>
  <c r="Q1302" i="3"/>
  <c r="AC1286" i="3"/>
  <c r="U1286" i="3"/>
  <c r="Y1286" i="3"/>
  <c r="Q1286" i="3"/>
  <c r="AC1254" i="3"/>
  <c r="U1254" i="3"/>
  <c r="Y1254" i="3"/>
  <c r="Q1254" i="3"/>
  <c r="AC1206" i="3"/>
  <c r="U1206" i="3"/>
  <c r="Y1206" i="3"/>
  <c r="Q1206" i="3"/>
  <c r="AC1158" i="3"/>
  <c r="U1158" i="3"/>
  <c r="Y1158" i="3"/>
  <c r="Q1158" i="3"/>
  <c r="AC1142" i="3"/>
  <c r="U1142" i="3"/>
  <c r="Y1142" i="3"/>
  <c r="Q1142" i="3"/>
  <c r="AC1126" i="3"/>
  <c r="U1126" i="3"/>
  <c r="Y1126" i="3"/>
  <c r="Q1126" i="3"/>
  <c r="AC1094" i="3"/>
  <c r="U1094" i="3"/>
  <c r="Y1094" i="3"/>
  <c r="Q1094" i="3"/>
  <c r="AC1042" i="3"/>
  <c r="Y1042" i="3"/>
  <c r="U1042" i="3"/>
  <c r="Q1042" i="3"/>
  <c r="AC1030" i="3"/>
  <c r="Y1030" i="3"/>
  <c r="U1030" i="3"/>
  <c r="Q1030" i="3"/>
  <c r="AC1018" i="3"/>
  <c r="Y1018" i="3"/>
  <c r="U1018" i="3"/>
  <c r="Q1018" i="3"/>
  <c r="AC1002" i="3"/>
  <c r="Y1002" i="3"/>
  <c r="U1002" i="3"/>
  <c r="Q1002" i="3"/>
  <c r="AC970" i="3"/>
  <c r="Y970" i="3"/>
  <c r="U970" i="3"/>
  <c r="Q970" i="3"/>
  <c r="AC954" i="3"/>
  <c r="Y954" i="3"/>
  <c r="U954" i="3"/>
  <c r="Q954" i="3"/>
  <c r="AC938" i="3"/>
  <c r="Y938" i="3"/>
  <c r="U938" i="3"/>
  <c r="Q938" i="3"/>
  <c r="AC914" i="3"/>
  <c r="Y914" i="3"/>
  <c r="U914" i="3"/>
  <c r="Q914" i="3"/>
  <c r="AC890" i="3"/>
  <c r="U890" i="3"/>
  <c r="Q890" i="3"/>
  <c r="Y890" i="3"/>
  <c r="AC874" i="3"/>
  <c r="Y874" i="3"/>
  <c r="U874" i="3"/>
  <c r="Q874" i="3"/>
  <c r="AC858" i="3"/>
  <c r="Y858" i="3"/>
  <c r="U858" i="3"/>
  <c r="Q858" i="3"/>
  <c r="AC842" i="3"/>
  <c r="Y842" i="3"/>
  <c r="U842" i="3"/>
  <c r="Q842" i="3"/>
  <c r="AC826" i="3"/>
  <c r="Y826" i="3"/>
  <c r="U826" i="3"/>
  <c r="Q826" i="3"/>
  <c r="AC810" i="3"/>
  <c r="Y810" i="3"/>
  <c r="U810" i="3"/>
  <c r="Q810" i="3"/>
  <c r="AC794" i="3"/>
  <c r="Y794" i="3"/>
  <c r="U794" i="3"/>
  <c r="Q794" i="3"/>
  <c r="AC786" i="3"/>
  <c r="Y786" i="3"/>
  <c r="U786" i="3"/>
  <c r="Q786" i="3"/>
  <c r="AC778" i="3"/>
  <c r="Y778" i="3"/>
  <c r="U778" i="3"/>
  <c r="Q778" i="3"/>
  <c r="AC770" i="3"/>
  <c r="Y770" i="3"/>
  <c r="U770" i="3"/>
  <c r="Q770" i="3"/>
  <c r="AC754" i="3"/>
  <c r="Y754" i="3"/>
  <c r="U754" i="3"/>
  <c r="Q754" i="3"/>
  <c r="AC738" i="3"/>
  <c r="Y738" i="3"/>
  <c r="U738" i="3"/>
  <c r="Q738" i="3"/>
  <c r="AC722" i="3"/>
  <c r="Y722" i="3"/>
  <c r="U722" i="3"/>
  <c r="Q722" i="3"/>
  <c r="AC714" i="3"/>
  <c r="Y714" i="3"/>
  <c r="U714" i="3"/>
  <c r="Q714" i="3"/>
  <c r="AC690" i="3"/>
  <c r="Y690" i="3"/>
  <c r="U690" i="3"/>
  <c r="Q690" i="3"/>
  <c r="AC674" i="3"/>
  <c r="Y674" i="3"/>
  <c r="U674" i="3"/>
  <c r="Q674" i="3"/>
  <c r="AC658" i="3"/>
  <c r="Y658" i="3"/>
  <c r="U658" i="3"/>
  <c r="Q658" i="3"/>
  <c r="AC642" i="3"/>
  <c r="Y642" i="3"/>
  <c r="U642" i="3"/>
  <c r="Q642" i="3"/>
  <c r="AC626" i="3"/>
  <c r="Y626" i="3"/>
  <c r="U626" i="3"/>
  <c r="Q626" i="3"/>
  <c r="AC602" i="3"/>
  <c r="Y602" i="3"/>
  <c r="U602" i="3"/>
  <c r="Q602" i="3"/>
  <c r="AC586" i="3"/>
  <c r="Y586" i="3"/>
  <c r="U586" i="3"/>
  <c r="Q586" i="3"/>
  <c r="AC578" i="3"/>
  <c r="Y578" i="3"/>
  <c r="U578" i="3"/>
  <c r="Q578" i="3"/>
  <c r="AC562" i="3"/>
  <c r="Y562" i="3"/>
  <c r="Q562" i="3"/>
  <c r="U562" i="3"/>
  <c r="AE471" i="3"/>
  <c r="AA471" i="3"/>
  <c r="W471" i="3"/>
  <c r="S471" i="3"/>
  <c r="AC1259" i="3"/>
  <c r="Y1259" i="3"/>
  <c r="U1259" i="3"/>
  <c r="Q1259" i="3"/>
  <c r="AC747" i="3"/>
  <c r="Y747" i="3"/>
  <c r="U747" i="3"/>
  <c r="Q747" i="3"/>
  <c r="AC544" i="3"/>
  <c r="Y544" i="3"/>
  <c r="U544" i="3"/>
  <c r="Q544" i="3"/>
  <c r="AC526" i="3"/>
  <c r="Y526" i="3"/>
  <c r="U526" i="3"/>
  <c r="Q526" i="3"/>
  <c r="AC496" i="3"/>
  <c r="Y496" i="3"/>
  <c r="U496" i="3"/>
  <c r="Q496" i="3"/>
  <c r="AC472" i="3"/>
  <c r="Y472" i="3"/>
  <c r="U472" i="3"/>
  <c r="Q472" i="3"/>
  <c r="AC448" i="3"/>
  <c r="Y448" i="3"/>
  <c r="U448" i="3"/>
  <c r="Q448" i="3"/>
  <c r="AC424" i="3"/>
  <c r="Y424" i="3"/>
  <c r="U424" i="3"/>
  <c r="Q424" i="3"/>
  <c r="AC392" i="3"/>
  <c r="Y392" i="3"/>
  <c r="U392" i="3"/>
  <c r="Q392" i="3"/>
  <c r="AC368" i="3"/>
  <c r="Y368" i="3"/>
  <c r="U368" i="3"/>
  <c r="Q368" i="3"/>
  <c r="AC352" i="3"/>
  <c r="Y352" i="3"/>
  <c r="U352" i="3"/>
  <c r="Q352" i="3"/>
  <c r="AC328" i="3"/>
  <c r="Y328" i="3"/>
  <c r="U328" i="3"/>
  <c r="Q328" i="3"/>
  <c r="Y312" i="3"/>
  <c r="AC312" i="3"/>
  <c r="U312" i="3"/>
  <c r="Q312" i="3"/>
  <c r="AC296" i="3"/>
  <c r="Y296" i="3"/>
  <c r="U296" i="3"/>
  <c r="Q296" i="3"/>
  <c r="Y280" i="3"/>
  <c r="AC280" i="3"/>
  <c r="U280" i="3"/>
  <c r="Q280" i="3"/>
  <c r="AC272" i="3"/>
  <c r="Y272" i="3"/>
  <c r="U272" i="3"/>
  <c r="Q272" i="3"/>
  <c r="AC256" i="3"/>
  <c r="Y256" i="3"/>
  <c r="U256" i="3"/>
  <c r="Q256" i="3"/>
  <c r="Y240" i="3"/>
  <c r="U240" i="3"/>
  <c r="Q240" i="3"/>
  <c r="Y216" i="3"/>
  <c r="U216" i="3"/>
  <c r="Q216" i="3"/>
  <c r="Y200" i="3"/>
  <c r="U200" i="3"/>
  <c r="Q200" i="3"/>
  <c r="Y192" i="3"/>
  <c r="U192" i="3"/>
  <c r="Q192" i="3"/>
  <c r="Y176" i="3"/>
  <c r="U176" i="3"/>
  <c r="Q176" i="3"/>
  <c r="Y160" i="3"/>
  <c r="U160" i="3"/>
  <c r="Q160" i="3"/>
  <c r="Y144" i="3"/>
  <c r="U144" i="3"/>
  <c r="Q144" i="3"/>
  <c r="Y128" i="3"/>
  <c r="U128" i="3"/>
  <c r="Q128" i="3"/>
  <c r="U112" i="3"/>
  <c r="Q112" i="3"/>
  <c r="U96" i="3"/>
  <c r="Q96" i="3"/>
  <c r="U80" i="3"/>
  <c r="Q80" i="3"/>
  <c r="AE311" i="3"/>
  <c r="AA311" i="3"/>
  <c r="W311" i="3"/>
  <c r="S311" i="3"/>
  <c r="AC1499" i="3"/>
  <c r="Y1499" i="3"/>
  <c r="U1499" i="3"/>
  <c r="Q1499" i="3"/>
  <c r="AE655" i="3"/>
  <c r="AA655" i="3"/>
  <c r="W655" i="3"/>
  <c r="S655" i="3"/>
  <c r="AE591" i="3"/>
  <c r="AA591" i="3"/>
  <c r="W591" i="3"/>
  <c r="S591" i="3"/>
  <c r="AE519" i="3"/>
  <c r="AA519" i="3"/>
  <c r="W519" i="3"/>
  <c r="S519" i="3"/>
  <c r="AE367" i="3"/>
  <c r="AA367" i="3"/>
  <c r="W367" i="3"/>
  <c r="S367" i="3"/>
  <c r="AE273" i="3"/>
  <c r="AA273" i="3"/>
  <c r="W273" i="3"/>
  <c r="S273" i="3"/>
  <c r="AC1747" i="3"/>
  <c r="Y1747" i="3"/>
  <c r="U1747" i="3"/>
  <c r="Q1747" i="3"/>
  <c r="AC1647" i="3"/>
  <c r="Y1647" i="3"/>
  <c r="U1647" i="3"/>
  <c r="Q1647" i="3"/>
  <c r="AC1571" i="3"/>
  <c r="Y1571" i="3"/>
  <c r="Q1571" i="3"/>
  <c r="U1571" i="3"/>
  <c r="AC1555" i="3"/>
  <c r="Y1555" i="3"/>
  <c r="U1555" i="3"/>
  <c r="Q1555" i="3"/>
  <c r="AC1495" i="3"/>
  <c r="Y1495" i="3"/>
  <c r="U1495" i="3"/>
  <c r="Q1495" i="3"/>
  <c r="AC1399" i="3"/>
  <c r="Y1399" i="3"/>
  <c r="U1399" i="3"/>
  <c r="Q1399" i="3"/>
  <c r="AE1754" i="3"/>
  <c r="AA1754" i="3"/>
  <c r="W1754" i="3"/>
  <c r="S1754" i="3"/>
  <c r="AE1730" i="3"/>
  <c r="AA1730" i="3"/>
  <c r="W1730" i="3"/>
  <c r="S1730" i="3"/>
  <c r="AE1706" i="3"/>
  <c r="AA1706" i="3"/>
  <c r="W1706" i="3"/>
  <c r="S1706" i="3"/>
  <c r="AE1682" i="3"/>
  <c r="AA1682" i="3"/>
  <c r="W1682" i="3"/>
  <c r="S1682" i="3"/>
  <c r="AE1199" i="3"/>
  <c r="AA1199" i="3"/>
  <c r="W1199" i="3"/>
  <c r="S1199" i="3"/>
  <c r="AE607" i="3"/>
  <c r="AA607" i="3"/>
  <c r="W607" i="3"/>
  <c r="S607" i="3"/>
  <c r="AE431" i="3"/>
  <c r="AA431" i="3"/>
  <c r="W431" i="3"/>
  <c r="S431" i="3"/>
  <c r="AE383" i="3"/>
  <c r="AA383" i="3"/>
  <c r="W383" i="3"/>
  <c r="S383" i="3"/>
  <c r="AE327" i="3"/>
  <c r="AA327" i="3"/>
  <c r="W327" i="3"/>
  <c r="S327" i="3"/>
  <c r="AE257" i="3"/>
  <c r="AA257" i="3"/>
  <c r="W257" i="3"/>
  <c r="S257" i="3"/>
  <c r="W104" i="3"/>
  <c r="S104" i="3"/>
  <c r="AC523" i="3"/>
  <c r="Y523" i="3"/>
  <c r="U523" i="3"/>
  <c r="Q523" i="3"/>
  <c r="AC1273" i="3"/>
  <c r="Y1273" i="3"/>
  <c r="U1273" i="3"/>
  <c r="Q1273" i="3"/>
  <c r="AC1225" i="3"/>
  <c r="Y1225" i="3"/>
  <c r="U1225" i="3"/>
  <c r="Q1225" i="3"/>
  <c r="AC1209" i="3"/>
  <c r="Y1209" i="3"/>
  <c r="U1209" i="3"/>
  <c r="Q1209" i="3"/>
  <c r="AC1177" i="3"/>
  <c r="Y1177" i="3"/>
  <c r="U1177" i="3"/>
  <c r="Q1177" i="3"/>
  <c r="AC1113" i="3"/>
  <c r="Y1113" i="3"/>
  <c r="U1113" i="3"/>
  <c r="Q1113" i="3"/>
  <c r="AC1049" i="3"/>
  <c r="Y1049" i="3"/>
  <c r="U1049" i="3"/>
  <c r="Q1049" i="3"/>
  <c r="AC1013" i="3"/>
  <c r="Y1013" i="3"/>
  <c r="Q1013" i="3"/>
  <c r="U1013" i="3"/>
  <c r="AC999" i="3"/>
  <c r="Y999" i="3"/>
  <c r="U999" i="3"/>
  <c r="Q999" i="3"/>
  <c r="AC979" i="3"/>
  <c r="Y979" i="3"/>
  <c r="Q979" i="3"/>
  <c r="U979" i="3"/>
  <c r="AC935" i="3"/>
  <c r="Y935" i="3"/>
  <c r="U935" i="3"/>
  <c r="Q935" i="3"/>
  <c r="AC927" i="3"/>
  <c r="Y927" i="3"/>
  <c r="U927" i="3"/>
  <c r="Q927" i="3"/>
  <c r="AC921" i="3"/>
  <c r="Y921" i="3"/>
  <c r="U921" i="3"/>
  <c r="Q921" i="3"/>
  <c r="AC913" i="3"/>
  <c r="Y913" i="3"/>
  <c r="U913" i="3"/>
  <c r="Q913" i="3"/>
  <c r="AC861" i="3"/>
  <c r="Y861" i="3"/>
  <c r="Q861" i="3"/>
  <c r="U861" i="3"/>
  <c r="AC797" i="3"/>
  <c r="Y797" i="3"/>
  <c r="Q797" i="3"/>
  <c r="U797" i="3"/>
  <c r="AC717" i="3"/>
  <c r="Y717" i="3"/>
  <c r="Q717" i="3"/>
  <c r="U717" i="3"/>
  <c r="AC669" i="3"/>
  <c r="Y669" i="3"/>
  <c r="Q669" i="3"/>
  <c r="U669" i="3"/>
  <c r="AC605" i="3"/>
  <c r="Y605" i="3"/>
  <c r="U605" i="3"/>
  <c r="Q605" i="3"/>
  <c r="AC541" i="3"/>
  <c r="Y541" i="3"/>
  <c r="U541" i="3"/>
  <c r="Q541" i="3"/>
  <c r="AC525" i="3"/>
  <c r="Y525" i="3"/>
  <c r="U525" i="3"/>
  <c r="Q525" i="3"/>
  <c r="AC493" i="3"/>
  <c r="Y493" i="3"/>
  <c r="U493" i="3"/>
  <c r="Q493" i="3"/>
  <c r="AC477" i="3"/>
  <c r="Y477" i="3"/>
  <c r="U477" i="3"/>
  <c r="Q477" i="3"/>
  <c r="AC397" i="3"/>
  <c r="Y397" i="3"/>
  <c r="U397" i="3"/>
  <c r="Q397" i="3"/>
  <c r="AC387" i="3"/>
  <c r="Y387" i="3"/>
  <c r="U387" i="3"/>
  <c r="Q387" i="3"/>
  <c r="AC377" i="3"/>
  <c r="Y377" i="3"/>
  <c r="U377" i="3"/>
  <c r="Q377" i="3"/>
  <c r="AC369" i="3"/>
  <c r="Y369" i="3"/>
  <c r="U369" i="3"/>
  <c r="Q369" i="3"/>
  <c r="AC323" i="3"/>
  <c r="Y323" i="3"/>
  <c r="U323" i="3"/>
  <c r="Q323" i="3"/>
  <c r="AC305" i="3"/>
  <c r="Y305" i="3"/>
  <c r="U305" i="3"/>
  <c r="Q305" i="3"/>
  <c r="AC269" i="3"/>
  <c r="Y269" i="3"/>
  <c r="U269" i="3"/>
  <c r="Q269" i="3"/>
  <c r="AC263" i="3"/>
  <c r="Y263" i="3"/>
  <c r="U263" i="3"/>
  <c r="Q263" i="3"/>
  <c r="Y241" i="3"/>
  <c r="U241" i="3"/>
  <c r="Q241" i="3"/>
  <c r="Y135" i="3"/>
  <c r="U135" i="3"/>
  <c r="Q135" i="3"/>
  <c r="U113" i="3"/>
  <c r="Q113" i="3"/>
  <c r="U85" i="3"/>
  <c r="Q85" i="3"/>
  <c r="U77" i="3"/>
  <c r="Q77" i="3"/>
  <c r="U67" i="3"/>
  <c r="Q67" i="3"/>
  <c r="AE960" i="3"/>
  <c r="AA960" i="3"/>
  <c r="W960" i="3"/>
  <c r="S960" i="3"/>
  <c r="AC1531" i="3"/>
  <c r="Y1531" i="3"/>
  <c r="U1531" i="3"/>
  <c r="Q1531" i="3"/>
  <c r="AC507" i="3"/>
  <c r="Y507" i="3"/>
  <c r="U507" i="3"/>
  <c r="Q507" i="3"/>
  <c r="AC1413" i="3"/>
  <c r="Y1413" i="3"/>
  <c r="U1413" i="3"/>
  <c r="Q1413" i="3"/>
  <c r="AE1740" i="3"/>
  <c r="AA1740" i="3"/>
  <c r="W1740" i="3"/>
  <c r="S1740" i="3"/>
  <c r="AE1684" i="3"/>
  <c r="AA1684" i="3"/>
  <c r="W1684" i="3"/>
  <c r="S1684" i="3"/>
  <c r="AE1648" i="3"/>
  <c r="AA1648" i="3"/>
  <c r="W1648" i="3"/>
  <c r="S1648" i="3"/>
  <c r="AE1616" i="3"/>
  <c r="AA1616" i="3"/>
  <c r="W1616" i="3"/>
  <c r="S1616" i="3"/>
  <c r="AE1552" i="3"/>
  <c r="AA1552" i="3"/>
  <c r="W1552" i="3"/>
  <c r="S1552" i="3"/>
  <c r="AE1516" i="3"/>
  <c r="AA1516" i="3"/>
  <c r="W1516" i="3"/>
  <c r="S1516" i="3"/>
  <c r="AE1400" i="3"/>
  <c r="AA1400" i="3"/>
  <c r="W1400" i="3"/>
  <c r="S1400" i="3"/>
  <c r="AE1366" i="3"/>
  <c r="AA1366" i="3"/>
  <c r="W1366" i="3"/>
  <c r="S1366" i="3"/>
  <c r="AE1352" i="3"/>
  <c r="AA1352" i="3"/>
  <c r="W1352" i="3"/>
  <c r="S1352" i="3"/>
  <c r="AE1254" i="3"/>
  <c r="AA1254" i="3"/>
  <c r="W1254" i="3"/>
  <c r="S1254" i="3"/>
  <c r="AE1240" i="3"/>
  <c r="AA1240" i="3"/>
  <c r="W1240" i="3"/>
  <c r="S1240" i="3"/>
  <c r="AE1222" i="3"/>
  <c r="AA1222" i="3"/>
  <c r="W1222" i="3"/>
  <c r="S1222" i="3"/>
  <c r="AE1190" i="3"/>
  <c r="AA1190" i="3"/>
  <c r="W1190" i="3"/>
  <c r="S1190" i="3"/>
  <c r="AE1176" i="3"/>
  <c r="AA1176" i="3"/>
  <c r="W1176" i="3"/>
  <c r="S1176" i="3"/>
  <c r="AE1156" i="3"/>
  <c r="AA1156" i="3"/>
  <c r="W1156" i="3"/>
  <c r="S1156" i="3"/>
  <c r="AE1142" i="3"/>
  <c r="AA1142" i="3"/>
  <c r="W1142" i="3"/>
  <c r="S1142" i="3"/>
  <c r="AE1124" i="3"/>
  <c r="AA1124" i="3"/>
  <c r="W1124" i="3"/>
  <c r="S1124" i="3"/>
  <c r="AE1110" i="3"/>
  <c r="AA1110" i="3"/>
  <c r="W1110" i="3"/>
  <c r="S1110" i="3"/>
  <c r="AE1096" i="3"/>
  <c r="AA1096" i="3"/>
  <c r="W1096" i="3"/>
  <c r="S1096" i="3"/>
  <c r="AE1082" i="3"/>
  <c r="AA1082" i="3"/>
  <c r="W1082" i="3"/>
  <c r="S1082" i="3"/>
  <c r="AE1068" i="3"/>
  <c r="AA1068" i="3"/>
  <c r="W1068" i="3"/>
  <c r="S1068" i="3"/>
  <c r="AE1054" i="3"/>
  <c r="AA1054" i="3"/>
  <c r="W1054" i="3"/>
  <c r="S1054" i="3"/>
  <c r="AE1034" i="3"/>
  <c r="AA1034" i="3"/>
  <c r="S1034" i="3"/>
  <c r="W1034" i="3"/>
  <c r="AE1022" i="3"/>
  <c r="AA1022" i="3"/>
  <c r="W1022" i="3"/>
  <c r="S1022" i="3"/>
  <c r="AE988" i="3"/>
  <c r="AA988" i="3"/>
  <c r="W988" i="3"/>
  <c r="S988" i="3"/>
  <c r="AE914" i="3"/>
  <c r="AA914" i="3"/>
  <c r="S914" i="3"/>
  <c r="W914" i="3"/>
  <c r="AE900" i="3"/>
  <c r="AA900" i="3"/>
  <c r="W900" i="3"/>
  <c r="S900" i="3"/>
  <c r="AE872" i="3"/>
  <c r="AA872" i="3"/>
  <c r="W872" i="3"/>
  <c r="S872" i="3"/>
  <c r="AE854" i="3"/>
  <c r="AA854" i="3"/>
  <c r="W854" i="3"/>
  <c r="S854" i="3"/>
  <c r="AE816" i="3"/>
  <c r="AA816" i="3"/>
  <c r="W816" i="3"/>
  <c r="S816" i="3"/>
  <c r="AE798" i="3"/>
  <c r="AA798" i="3"/>
  <c r="W798" i="3"/>
  <c r="S798" i="3"/>
  <c r="AE784" i="3"/>
  <c r="AA784" i="3"/>
  <c r="W784" i="3"/>
  <c r="S784" i="3"/>
  <c r="AE770" i="3"/>
  <c r="AA770" i="3"/>
  <c r="W770" i="3"/>
  <c r="S770" i="3"/>
  <c r="AE756" i="3"/>
  <c r="AA756" i="3"/>
  <c r="W756" i="3"/>
  <c r="S756" i="3"/>
  <c r="AE742" i="3"/>
  <c r="AA742" i="3"/>
  <c r="W742" i="3"/>
  <c r="S742" i="3"/>
  <c r="AE728" i="3"/>
  <c r="AA728" i="3"/>
  <c r="W728" i="3"/>
  <c r="S728" i="3"/>
  <c r="AE710" i="3"/>
  <c r="AA710" i="3"/>
  <c r="W710" i="3"/>
  <c r="S710" i="3"/>
  <c r="AE666" i="3"/>
  <c r="AA666" i="3"/>
  <c r="W666" i="3"/>
  <c r="S666" i="3"/>
  <c r="AE654" i="3"/>
  <c r="AA654" i="3"/>
  <c r="W654" i="3"/>
  <c r="S654" i="3"/>
  <c r="AE634" i="3"/>
  <c r="AA634" i="3"/>
  <c r="W634" i="3"/>
  <c r="S634" i="3"/>
  <c r="AE602" i="3"/>
  <c r="AA602" i="3"/>
  <c r="W602" i="3"/>
  <c r="S602" i="3"/>
  <c r="AE590" i="3"/>
  <c r="AA590" i="3"/>
  <c r="W590" i="3"/>
  <c r="S590" i="3"/>
  <c r="AE558" i="3"/>
  <c r="AA558" i="3"/>
  <c r="W558" i="3"/>
  <c r="S558" i="3"/>
  <c r="AE544" i="3"/>
  <c r="AA544" i="3"/>
  <c r="W544" i="3"/>
  <c r="S544" i="3"/>
  <c r="AE526" i="3"/>
  <c r="AA526" i="3"/>
  <c r="W526" i="3"/>
  <c r="S526" i="3"/>
  <c r="AE506" i="3"/>
  <c r="AA506" i="3"/>
  <c r="W506" i="3"/>
  <c r="S506" i="3"/>
  <c r="AE494" i="3"/>
  <c r="AA494" i="3"/>
  <c r="W494" i="3"/>
  <c r="S494" i="3"/>
  <c r="AE474" i="3"/>
  <c r="AA474" i="3"/>
  <c r="W474" i="3"/>
  <c r="S474" i="3"/>
  <c r="AE420" i="3"/>
  <c r="AA420" i="3"/>
  <c r="W420" i="3"/>
  <c r="S420" i="3"/>
  <c r="AE410" i="3"/>
  <c r="AA410" i="3"/>
  <c r="W410" i="3"/>
  <c r="S410" i="3"/>
  <c r="AE378" i="3"/>
  <c r="AA378" i="3"/>
  <c r="W378" i="3"/>
  <c r="S378" i="3"/>
  <c r="AE366" i="3"/>
  <c r="W366" i="3"/>
  <c r="AA366" i="3"/>
  <c r="S366" i="3"/>
  <c r="AE352" i="3"/>
  <c r="AA352" i="3"/>
  <c r="W352" i="3"/>
  <c r="S352" i="3"/>
  <c r="AE334" i="3"/>
  <c r="W334" i="3"/>
  <c r="AA334" i="3"/>
  <c r="S334" i="3"/>
  <c r="AE314" i="3"/>
  <c r="AA314" i="3"/>
  <c r="W314" i="3"/>
  <c r="S314" i="3"/>
  <c r="AE276" i="3"/>
  <c r="AA276" i="3"/>
  <c r="W276" i="3"/>
  <c r="S276" i="3"/>
  <c r="AA238" i="3"/>
  <c r="W238" i="3"/>
  <c r="S238" i="3"/>
  <c r="AA204" i="3"/>
  <c r="W204" i="3"/>
  <c r="S204" i="3"/>
  <c r="AA190" i="3"/>
  <c r="W190" i="3"/>
  <c r="S190" i="3"/>
  <c r="AA156" i="3"/>
  <c r="W156" i="3"/>
  <c r="S156" i="3"/>
  <c r="AA142" i="3"/>
  <c r="W142" i="3"/>
  <c r="S142" i="3"/>
  <c r="W114" i="3"/>
  <c r="S114" i="3"/>
  <c r="W100" i="3"/>
  <c r="S100" i="3"/>
  <c r="W82" i="3"/>
  <c r="S82" i="3"/>
  <c r="AC1115" i="3"/>
  <c r="Y1115" i="3"/>
  <c r="U1115" i="3"/>
  <c r="Q1115" i="3"/>
  <c r="W79" i="3"/>
  <c r="S79" i="3"/>
  <c r="U155" i="3"/>
  <c r="Q155" i="3"/>
  <c r="Y155" i="3"/>
  <c r="AC1742" i="3"/>
  <c r="Y1742" i="3"/>
  <c r="Q1742" i="3"/>
  <c r="U1742" i="3"/>
  <c r="AC1710" i="3"/>
  <c r="Y1710" i="3"/>
  <c r="Q1710" i="3"/>
  <c r="U1710" i="3"/>
  <c r="AC1686" i="3"/>
  <c r="Y1686" i="3"/>
  <c r="U1686" i="3"/>
  <c r="Q1686" i="3"/>
  <c r="AC1662" i="3"/>
  <c r="Y1662" i="3"/>
  <c r="U1662" i="3"/>
  <c r="Q1662" i="3"/>
  <c r="AC1642" i="3"/>
  <c r="Y1642" i="3"/>
  <c r="U1642" i="3"/>
  <c r="Q1642" i="3"/>
  <c r="AC1606" i="3"/>
  <c r="Y1606" i="3"/>
  <c r="U1606" i="3"/>
  <c r="Q1606" i="3"/>
  <c r="AC1574" i="3"/>
  <c r="Y1574" i="3"/>
  <c r="U1574" i="3"/>
  <c r="Q1574" i="3"/>
  <c r="AC1550" i="3"/>
  <c r="Y1550" i="3"/>
  <c r="U1550" i="3"/>
  <c r="Q1550" i="3"/>
  <c r="AC1526" i="3"/>
  <c r="Y1526" i="3"/>
  <c r="U1526" i="3"/>
  <c r="Q1526" i="3"/>
  <c r="AC1502" i="3"/>
  <c r="Y1502" i="3"/>
  <c r="U1502" i="3"/>
  <c r="Q1502" i="3"/>
  <c r="AC1470" i="3"/>
  <c r="Y1470" i="3"/>
  <c r="U1470" i="3"/>
  <c r="Q1470" i="3"/>
  <c r="AC1402" i="3"/>
  <c r="Y1402" i="3"/>
  <c r="U1402" i="3"/>
  <c r="Q1402" i="3"/>
  <c r="AE1729" i="3"/>
  <c r="AA1729" i="3"/>
  <c r="W1729" i="3"/>
  <c r="S1729" i="3"/>
  <c r="AE1689" i="3"/>
  <c r="AA1689" i="3"/>
  <c r="W1689" i="3"/>
  <c r="S1689" i="3"/>
  <c r="AE1661" i="3"/>
  <c r="AA1661" i="3"/>
  <c r="W1661" i="3"/>
  <c r="S1661" i="3"/>
  <c r="AE1629" i="3"/>
  <c r="AA1629" i="3"/>
  <c r="W1629" i="3"/>
  <c r="S1629" i="3"/>
  <c r="AE1613" i="3"/>
  <c r="AA1613" i="3"/>
  <c r="W1613" i="3"/>
  <c r="S1613" i="3"/>
  <c r="AE1597" i="3"/>
  <c r="AA1597" i="3"/>
  <c r="W1597" i="3"/>
  <c r="S1597" i="3"/>
  <c r="AE1573" i="3"/>
  <c r="AA1573" i="3"/>
  <c r="W1573" i="3"/>
  <c r="S1573" i="3"/>
  <c r="AE1549" i="3"/>
  <c r="AA1549" i="3"/>
  <c r="W1549" i="3"/>
  <c r="S1549" i="3"/>
  <c r="AE1517" i="3"/>
  <c r="AA1517" i="3"/>
  <c r="W1517" i="3"/>
  <c r="S1517" i="3"/>
  <c r="AE1485" i="3"/>
  <c r="AA1485" i="3"/>
  <c r="W1485" i="3"/>
  <c r="S1485" i="3"/>
  <c r="AE1461" i="3"/>
  <c r="AA1461" i="3"/>
  <c r="W1461" i="3"/>
  <c r="S1461" i="3"/>
  <c r="AE1437" i="3"/>
  <c r="W1437" i="3"/>
  <c r="AA1437" i="3"/>
  <c r="S1437" i="3"/>
  <c r="AE1405" i="3"/>
  <c r="AA1405" i="3"/>
  <c r="W1405" i="3"/>
  <c r="S1405" i="3"/>
  <c r="AE1389" i="3"/>
  <c r="AA1389" i="3"/>
  <c r="W1389" i="3"/>
  <c r="S1389" i="3"/>
  <c r="AC1343" i="3"/>
  <c r="Y1343" i="3"/>
  <c r="U1343" i="3"/>
  <c r="Q1343" i="3"/>
  <c r="AC1329" i="3"/>
  <c r="Y1329" i="3"/>
  <c r="U1329" i="3"/>
  <c r="Q1329" i="3"/>
  <c r="AC1311" i="3"/>
  <c r="Y1311" i="3"/>
  <c r="U1311" i="3"/>
  <c r="Q1311" i="3"/>
  <c r="AC1379" i="3"/>
  <c r="Y1379" i="3"/>
  <c r="U1379" i="3"/>
  <c r="Q1379" i="3"/>
  <c r="AC1740" i="3"/>
  <c r="Y1740" i="3"/>
  <c r="U1740" i="3"/>
  <c r="Q1740" i="3"/>
  <c r="AC1720" i="3"/>
  <c r="Y1720" i="3"/>
  <c r="U1720" i="3"/>
  <c r="Q1720" i="3"/>
  <c r="AC1708" i="3"/>
  <c r="Y1708" i="3"/>
  <c r="U1708" i="3"/>
  <c r="Q1708" i="3"/>
  <c r="AC1696" i="3"/>
  <c r="U1696" i="3"/>
  <c r="Y1696" i="3"/>
  <c r="Q1696" i="3"/>
  <c r="AC1684" i="3"/>
  <c r="Y1684" i="3"/>
  <c r="U1684" i="3"/>
  <c r="Q1684" i="3"/>
  <c r="AC1672" i="3"/>
  <c r="Y1672" i="3"/>
  <c r="U1672" i="3"/>
  <c r="Q1672" i="3"/>
  <c r="AC1652" i="3"/>
  <c r="Y1652" i="3"/>
  <c r="U1652" i="3"/>
  <c r="Q1652" i="3"/>
  <c r="AC1636" i="3"/>
  <c r="Y1636" i="3"/>
  <c r="U1636" i="3"/>
  <c r="Q1636" i="3"/>
  <c r="AC1628" i="3"/>
  <c r="Y1628" i="3"/>
  <c r="U1628" i="3"/>
  <c r="Q1628" i="3"/>
  <c r="AC1604" i="3"/>
  <c r="Y1604" i="3"/>
  <c r="U1604" i="3"/>
  <c r="Q1604" i="3"/>
  <c r="AC1596" i="3"/>
  <c r="Y1596" i="3"/>
  <c r="U1596" i="3"/>
  <c r="Q1596" i="3"/>
  <c r="AC1584" i="3"/>
  <c r="Y1584" i="3"/>
  <c r="U1584" i="3"/>
  <c r="Q1584" i="3"/>
  <c r="AC1548" i="3"/>
  <c r="Y1548" i="3"/>
  <c r="U1548" i="3"/>
  <c r="Q1548" i="3"/>
  <c r="AC1528" i="3"/>
  <c r="Y1528" i="3"/>
  <c r="U1528" i="3"/>
  <c r="Q1528" i="3"/>
  <c r="AC1516" i="3"/>
  <c r="Y1516" i="3"/>
  <c r="U1516" i="3"/>
  <c r="Q1516" i="3"/>
  <c r="AC1504" i="3"/>
  <c r="U1504" i="3"/>
  <c r="Y1504" i="3"/>
  <c r="Q1504" i="3"/>
  <c r="AC1492" i="3"/>
  <c r="Y1492" i="3"/>
  <c r="U1492" i="3"/>
  <c r="Q1492" i="3"/>
  <c r="AC1480" i="3"/>
  <c r="Y1480" i="3"/>
  <c r="U1480" i="3"/>
  <c r="Q1480" i="3"/>
  <c r="AC1460" i="3"/>
  <c r="Y1460" i="3"/>
  <c r="U1460" i="3"/>
  <c r="Q1460" i="3"/>
  <c r="AC1444" i="3"/>
  <c r="Y1444" i="3"/>
  <c r="U1444" i="3"/>
  <c r="Q1444" i="3"/>
  <c r="AC1436" i="3"/>
  <c r="Y1436" i="3"/>
  <c r="U1436" i="3"/>
  <c r="Q1436" i="3"/>
  <c r="AC1408" i="3"/>
  <c r="Y1408" i="3"/>
  <c r="U1408" i="3"/>
  <c r="Q1408" i="3"/>
  <c r="AC1396" i="3"/>
  <c r="Y1396" i="3"/>
  <c r="U1396" i="3"/>
  <c r="Q1396" i="3"/>
  <c r="AE1755" i="3"/>
  <c r="AA1755" i="3"/>
  <c r="W1755" i="3"/>
  <c r="S1755" i="3"/>
  <c r="AE1723" i="3"/>
  <c r="AA1723" i="3"/>
  <c r="W1723" i="3"/>
  <c r="S1723" i="3"/>
  <c r="AE1671" i="3"/>
  <c r="AA1671" i="3"/>
  <c r="W1671" i="3"/>
  <c r="S1671" i="3"/>
  <c r="AE1663" i="3"/>
  <c r="AA1663" i="3"/>
  <c r="W1663" i="3"/>
  <c r="S1663" i="3"/>
  <c r="AE1655" i="3"/>
  <c r="AA1655" i="3"/>
  <c r="W1655" i="3"/>
  <c r="S1655" i="3"/>
  <c r="AE1647" i="3"/>
  <c r="AA1647" i="3"/>
  <c r="W1647" i="3"/>
  <c r="S1647" i="3"/>
  <c r="AE1639" i="3"/>
  <c r="AA1639" i="3"/>
  <c r="W1639" i="3"/>
  <c r="S1639" i="3"/>
  <c r="AE1623" i="3"/>
  <c r="AA1623" i="3"/>
  <c r="W1623" i="3"/>
  <c r="S1623" i="3"/>
  <c r="AE1615" i="3"/>
  <c r="AA1615" i="3"/>
  <c r="W1615" i="3"/>
  <c r="S1615" i="3"/>
  <c r="AE1607" i="3"/>
  <c r="AA1607" i="3"/>
  <c r="W1607" i="3"/>
  <c r="S1607" i="3"/>
  <c r="AE1599" i="3"/>
  <c r="AA1599" i="3"/>
  <c r="W1599" i="3"/>
  <c r="S1599" i="3"/>
  <c r="AE1591" i="3"/>
  <c r="AA1591" i="3"/>
  <c r="W1591" i="3"/>
  <c r="S1591" i="3"/>
  <c r="AE1583" i="3"/>
  <c r="AA1583" i="3"/>
  <c r="W1583" i="3"/>
  <c r="S1583" i="3"/>
  <c r="AE1575" i="3"/>
  <c r="AA1575" i="3"/>
  <c r="W1575" i="3"/>
  <c r="S1575" i="3"/>
  <c r="AE1531" i="3"/>
  <c r="AA1531" i="3"/>
  <c r="W1531" i="3"/>
  <c r="S1531" i="3"/>
  <c r="AE1475" i="3"/>
  <c r="AA1475" i="3"/>
  <c r="W1475" i="3"/>
  <c r="S1475" i="3"/>
  <c r="AE1467" i="3"/>
  <c r="AA1467" i="3"/>
  <c r="W1467" i="3"/>
  <c r="S1467" i="3"/>
  <c r="AE1459" i="3"/>
  <c r="AA1459" i="3"/>
  <c r="W1459" i="3"/>
  <c r="S1459" i="3"/>
  <c r="AE1431" i="3"/>
  <c r="AA1431" i="3"/>
  <c r="W1431" i="3"/>
  <c r="S1431" i="3"/>
  <c r="AC1386" i="3"/>
  <c r="Y1386" i="3"/>
  <c r="U1386" i="3"/>
  <c r="Q1386" i="3"/>
  <c r="AC1380" i="3"/>
  <c r="Y1380" i="3"/>
  <c r="U1380" i="3"/>
  <c r="Q1380" i="3"/>
  <c r="AC1376" i="3"/>
  <c r="Y1376" i="3"/>
  <c r="U1376" i="3"/>
  <c r="Q1376" i="3"/>
  <c r="AC1370" i="3"/>
  <c r="Y1370" i="3"/>
  <c r="U1370" i="3"/>
  <c r="Q1370" i="3"/>
  <c r="AC1364" i="3"/>
  <c r="Y1364" i="3"/>
  <c r="U1364" i="3"/>
  <c r="Q1364" i="3"/>
  <c r="AC1360" i="3"/>
  <c r="Y1360" i="3"/>
  <c r="U1360" i="3"/>
  <c r="Q1360" i="3"/>
  <c r="AC1348" i="3"/>
  <c r="Y1348" i="3"/>
  <c r="U1348" i="3"/>
  <c r="Q1348" i="3"/>
  <c r="AC1344" i="3"/>
  <c r="Y1344" i="3"/>
  <c r="U1344" i="3"/>
  <c r="Q1344" i="3"/>
  <c r="AC1338" i="3"/>
  <c r="Y1338" i="3"/>
  <c r="U1338" i="3"/>
  <c r="Q1338" i="3"/>
  <c r="AC1332" i="3"/>
  <c r="Y1332" i="3"/>
  <c r="U1332" i="3"/>
  <c r="Q1332" i="3"/>
  <c r="AC1328" i="3"/>
  <c r="Y1328" i="3"/>
  <c r="U1328" i="3"/>
  <c r="Q1328" i="3"/>
  <c r="AC1322" i="3"/>
  <c r="Y1322" i="3"/>
  <c r="U1322" i="3"/>
  <c r="Q1322" i="3"/>
  <c r="AC1316" i="3"/>
  <c r="Y1316" i="3"/>
  <c r="U1316" i="3"/>
  <c r="Q1316" i="3"/>
  <c r="AC1312" i="3"/>
  <c r="Y1312" i="3"/>
  <c r="U1312" i="3"/>
  <c r="Q1312" i="3"/>
  <c r="AC1300" i="3"/>
  <c r="Y1300" i="3"/>
  <c r="U1300" i="3"/>
  <c r="Q1300" i="3"/>
  <c r="AC1296" i="3"/>
  <c r="Y1296" i="3"/>
  <c r="U1296" i="3"/>
  <c r="Q1296" i="3"/>
  <c r="AC1290" i="3"/>
  <c r="Y1290" i="3"/>
  <c r="U1290" i="3"/>
  <c r="Q1290" i="3"/>
  <c r="AC1284" i="3"/>
  <c r="Y1284" i="3"/>
  <c r="U1284" i="3"/>
  <c r="Q1284" i="3"/>
  <c r="AC1280" i="3"/>
  <c r="Y1280" i="3"/>
  <c r="U1280" i="3"/>
  <c r="Q1280" i="3"/>
  <c r="AC1274" i="3"/>
  <c r="Y1274" i="3"/>
  <c r="U1274" i="3"/>
  <c r="Q1274" i="3"/>
  <c r="AC1268" i="3"/>
  <c r="Y1268" i="3"/>
  <c r="U1268" i="3"/>
  <c r="Q1268" i="3"/>
  <c r="AC1264" i="3"/>
  <c r="Y1264" i="3"/>
  <c r="U1264" i="3"/>
  <c r="Q1264" i="3"/>
  <c r="AC1252" i="3"/>
  <c r="Y1252" i="3"/>
  <c r="U1252" i="3"/>
  <c r="Q1252" i="3"/>
  <c r="AC1248" i="3"/>
  <c r="Y1248" i="3"/>
  <c r="U1248" i="3"/>
  <c r="Q1248" i="3"/>
  <c r="AC1242" i="3"/>
  <c r="Y1242" i="3"/>
  <c r="U1242" i="3"/>
  <c r="Q1242" i="3"/>
  <c r="AC1236" i="3"/>
  <c r="Y1236" i="3"/>
  <c r="U1236" i="3"/>
  <c r="Q1236" i="3"/>
  <c r="AC1232" i="3"/>
  <c r="Y1232" i="3"/>
  <c r="U1232" i="3"/>
  <c r="Q1232" i="3"/>
  <c r="AC1226" i="3"/>
  <c r="Y1226" i="3"/>
  <c r="U1226" i="3"/>
  <c r="Q1226" i="3"/>
  <c r="AC1220" i="3"/>
  <c r="Y1220" i="3"/>
  <c r="U1220" i="3"/>
  <c r="Q1220" i="3"/>
  <c r="AC1216" i="3"/>
  <c r="Y1216" i="3"/>
  <c r="U1216" i="3"/>
  <c r="Q1216" i="3"/>
  <c r="AC1204" i="3"/>
  <c r="Y1204" i="3"/>
  <c r="U1204" i="3"/>
  <c r="Q1204" i="3"/>
  <c r="AC1200" i="3"/>
  <c r="Y1200" i="3"/>
  <c r="U1200" i="3"/>
  <c r="Q1200" i="3"/>
  <c r="AC1194" i="3"/>
  <c r="Y1194" i="3"/>
  <c r="U1194" i="3"/>
  <c r="Q1194" i="3"/>
  <c r="AC1188" i="3"/>
  <c r="Y1188" i="3"/>
  <c r="U1188" i="3"/>
  <c r="Q1188" i="3"/>
  <c r="AC1184" i="3"/>
  <c r="Y1184" i="3"/>
  <c r="U1184" i="3"/>
  <c r="Q1184" i="3"/>
  <c r="AC1178" i="3"/>
  <c r="Y1178" i="3"/>
  <c r="U1178" i="3"/>
  <c r="Q1178" i="3"/>
  <c r="AC1172" i="3"/>
  <c r="Y1172" i="3"/>
  <c r="U1172" i="3"/>
  <c r="Q1172" i="3"/>
  <c r="AC1168" i="3"/>
  <c r="Y1168" i="3"/>
  <c r="U1168" i="3"/>
  <c r="Q1168" i="3"/>
  <c r="AC1156" i="3"/>
  <c r="Y1156" i="3"/>
  <c r="U1156" i="3"/>
  <c r="Q1156" i="3"/>
  <c r="AC1152" i="3"/>
  <c r="Y1152" i="3"/>
  <c r="U1152" i="3"/>
  <c r="Q1152" i="3"/>
  <c r="AC1146" i="3"/>
  <c r="Y1146" i="3"/>
  <c r="U1146" i="3"/>
  <c r="Q1146" i="3"/>
  <c r="AC1140" i="3"/>
  <c r="Y1140" i="3"/>
  <c r="U1140" i="3"/>
  <c r="Q1140" i="3"/>
  <c r="AC1136" i="3"/>
  <c r="Y1136" i="3"/>
  <c r="U1136" i="3"/>
  <c r="Q1136" i="3"/>
  <c r="AC1130" i="3"/>
  <c r="Y1130" i="3"/>
  <c r="U1130" i="3"/>
  <c r="Q1130" i="3"/>
  <c r="AC1124" i="3"/>
  <c r="Y1124" i="3"/>
  <c r="U1124" i="3"/>
  <c r="Q1124" i="3"/>
  <c r="AC1120" i="3"/>
  <c r="Y1120" i="3"/>
  <c r="U1120" i="3"/>
  <c r="Q1120" i="3"/>
  <c r="AC1108" i="3"/>
  <c r="Y1108" i="3"/>
  <c r="U1108" i="3"/>
  <c r="Q1108" i="3"/>
  <c r="AC1104" i="3"/>
  <c r="Y1104" i="3"/>
  <c r="U1104" i="3"/>
  <c r="Q1104" i="3"/>
  <c r="AC1098" i="3"/>
  <c r="Y1098" i="3"/>
  <c r="U1098" i="3"/>
  <c r="Q1098" i="3"/>
  <c r="AC1092" i="3"/>
  <c r="Y1092" i="3"/>
  <c r="U1092" i="3"/>
  <c r="Q1092" i="3"/>
  <c r="AC1088" i="3"/>
  <c r="Y1088" i="3"/>
  <c r="U1088" i="3"/>
  <c r="Q1088" i="3"/>
  <c r="AC1082" i="3"/>
  <c r="Y1082" i="3"/>
  <c r="U1082" i="3"/>
  <c r="Q1082" i="3"/>
  <c r="AC1076" i="3"/>
  <c r="Y1076" i="3"/>
  <c r="U1076" i="3"/>
  <c r="Q1076" i="3"/>
  <c r="AC1072" i="3"/>
  <c r="Y1072" i="3"/>
  <c r="U1072" i="3"/>
  <c r="Q1072" i="3"/>
  <c r="AC1060" i="3"/>
  <c r="Y1060" i="3"/>
  <c r="U1060" i="3"/>
  <c r="Q1060" i="3"/>
  <c r="AC1056" i="3"/>
  <c r="Y1056" i="3"/>
  <c r="Q1056" i="3"/>
  <c r="U1056" i="3"/>
  <c r="AC1050" i="3"/>
  <c r="Y1050" i="3"/>
  <c r="U1050" i="3"/>
  <c r="Q1050" i="3"/>
  <c r="AC1044" i="3"/>
  <c r="Y1044" i="3"/>
  <c r="U1044" i="3"/>
  <c r="Q1044" i="3"/>
  <c r="AC1040" i="3"/>
  <c r="Y1040" i="3"/>
  <c r="U1040" i="3"/>
  <c r="Q1040" i="3"/>
  <c r="AC1034" i="3"/>
  <c r="Y1034" i="3"/>
  <c r="U1034" i="3"/>
  <c r="Q1034" i="3"/>
  <c r="AC1028" i="3"/>
  <c r="Y1028" i="3"/>
  <c r="U1028" i="3"/>
  <c r="Q1028" i="3"/>
  <c r="AC1024" i="3"/>
  <c r="Y1024" i="3"/>
  <c r="U1024" i="3"/>
  <c r="Q1024" i="3"/>
  <c r="AC1016" i="3"/>
  <c r="Y1016" i="3"/>
  <c r="U1016" i="3"/>
  <c r="Q1016" i="3"/>
  <c r="AC1008" i="3"/>
  <c r="Y1008" i="3"/>
  <c r="U1008" i="3"/>
  <c r="Q1008" i="3"/>
  <c r="AC1000" i="3"/>
  <c r="Y1000" i="3"/>
  <c r="U1000" i="3"/>
  <c r="Q1000" i="3"/>
  <c r="AC992" i="3"/>
  <c r="Y992" i="3"/>
  <c r="U992" i="3"/>
  <c r="Q992" i="3"/>
  <c r="AC984" i="3"/>
  <c r="Y984" i="3"/>
  <c r="U984" i="3"/>
  <c r="Q984" i="3"/>
  <c r="AC976" i="3"/>
  <c r="Y976" i="3"/>
  <c r="U976" i="3"/>
  <c r="Q976" i="3"/>
  <c r="AC968" i="3"/>
  <c r="Y968" i="3"/>
  <c r="U968" i="3"/>
  <c r="Q968" i="3"/>
  <c r="AC960" i="3"/>
  <c r="Y960" i="3"/>
  <c r="Q960" i="3"/>
  <c r="U960" i="3"/>
  <c r="AC952" i="3"/>
  <c r="Y952" i="3"/>
  <c r="U952" i="3"/>
  <c r="Q952" i="3"/>
  <c r="AC944" i="3"/>
  <c r="Y944" i="3"/>
  <c r="U944" i="3"/>
  <c r="Q944" i="3"/>
  <c r="AC936" i="3"/>
  <c r="Y936" i="3"/>
  <c r="U936" i="3"/>
  <c r="Q936" i="3"/>
  <c r="AC928" i="3"/>
  <c r="Y928" i="3"/>
  <c r="Q928" i="3"/>
  <c r="U928" i="3"/>
  <c r="AC920" i="3"/>
  <c r="Y920" i="3"/>
  <c r="U920" i="3"/>
  <c r="Q920" i="3"/>
  <c r="AC912" i="3"/>
  <c r="Y912" i="3"/>
  <c r="U912" i="3"/>
  <c r="Q912" i="3"/>
  <c r="AC904" i="3"/>
  <c r="Y904" i="3"/>
  <c r="U904" i="3"/>
  <c r="Q904" i="3"/>
  <c r="AC896" i="3"/>
  <c r="Y896" i="3"/>
  <c r="Q896" i="3"/>
  <c r="U896" i="3"/>
  <c r="AC888" i="3"/>
  <c r="Y888" i="3"/>
  <c r="U888" i="3"/>
  <c r="Q888" i="3"/>
  <c r="AC880" i="3"/>
  <c r="Y880" i="3"/>
  <c r="U880" i="3"/>
  <c r="Q880" i="3"/>
  <c r="AC872" i="3"/>
  <c r="Y872" i="3"/>
  <c r="U872" i="3"/>
  <c r="Q872" i="3"/>
  <c r="AC864" i="3"/>
  <c r="Y864" i="3"/>
  <c r="Q864" i="3"/>
  <c r="U864" i="3"/>
  <c r="AC856" i="3"/>
  <c r="Y856" i="3"/>
  <c r="U856" i="3"/>
  <c r="Q856" i="3"/>
  <c r="AC848" i="3"/>
  <c r="Y848" i="3"/>
  <c r="U848" i="3"/>
  <c r="Q848" i="3"/>
  <c r="AC840" i="3"/>
  <c r="Y840" i="3"/>
  <c r="Q840" i="3"/>
  <c r="U840" i="3"/>
  <c r="AC832" i="3"/>
  <c r="Y832" i="3"/>
  <c r="Q832" i="3"/>
  <c r="U832" i="3"/>
  <c r="AC824" i="3"/>
  <c r="Y824" i="3"/>
  <c r="U824" i="3"/>
  <c r="Q824" i="3"/>
  <c r="AC816" i="3"/>
  <c r="Y816" i="3"/>
  <c r="U816" i="3"/>
  <c r="Q816" i="3"/>
  <c r="AC808" i="3"/>
  <c r="Y808" i="3"/>
  <c r="U808" i="3"/>
  <c r="Q808" i="3"/>
  <c r="AC800" i="3"/>
  <c r="Y800" i="3"/>
  <c r="U800" i="3"/>
  <c r="Q800" i="3"/>
  <c r="AC792" i="3"/>
  <c r="Y792" i="3"/>
  <c r="U792" i="3"/>
  <c r="Q792" i="3"/>
  <c r="AC784" i="3"/>
  <c r="Y784" i="3"/>
  <c r="U784" i="3"/>
  <c r="Q784" i="3"/>
  <c r="AC776" i="3"/>
  <c r="Y776" i="3"/>
  <c r="U776" i="3"/>
  <c r="Q776" i="3"/>
  <c r="AC768" i="3"/>
  <c r="Y768" i="3"/>
  <c r="U768" i="3"/>
  <c r="Q768" i="3"/>
  <c r="AC760" i="3"/>
  <c r="Y760" i="3"/>
  <c r="U760" i="3"/>
  <c r="Q760" i="3"/>
  <c r="AC752" i="3"/>
  <c r="Y752" i="3"/>
  <c r="U752" i="3"/>
  <c r="Q752" i="3"/>
  <c r="AC744" i="3"/>
  <c r="Y744" i="3"/>
  <c r="U744" i="3"/>
  <c r="Q744" i="3"/>
  <c r="AC736" i="3"/>
  <c r="Y736" i="3"/>
  <c r="U736" i="3"/>
  <c r="Q736" i="3"/>
  <c r="AC728" i="3"/>
  <c r="Y728" i="3"/>
  <c r="U728" i="3"/>
  <c r="Q728" i="3"/>
  <c r="AC720" i="3"/>
  <c r="Y720" i="3"/>
  <c r="U720" i="3"/>
  <c r="Q720" i="3"/>
  <c r="AC712" i="3"/>
  <c r="Y712" i="3"/>
  <c r="U712" i="3"/>
  <c r="Q712" i="3"/>
  <c r="AC704" i="3"/>
  <c r="Y704" i="3"/>
  <c r="U704" i="3"/>
  <c r="Q704" i="3"/>
  <c r="AC696" i="3"/>
  <c r="Y696" i="3"/>
  <c r="U696" i="3"/>
  <c r="Q696" i="3"/>
  <c r="AC688" i="3"/>
  <c r="Y688" i="3"/>
  <c r="U688" i="3"/>
  <c r="Q688" i="3"/>
  <c r="AC680" i="3"/>
  <c r="Y680" i="3"/>
  <c r="Q680" i="3"/>
  <c r="U680" i="3"/>
  <c r="AC672" i="3"/>
  <c r="Y672" i="3"/>
  <c r="U672" i="3"/>
  <c r="Q672" i="3"/>
  <c r="AC664" i="3"/>
  <c r="Y664" i="3"/>
  <c r="U664" i="3"/>
  <c r="Q664" i="3"/>
  <c r="AC656" i="3"/>
  <c r="Y656" i="3"/>
  <c r="U656" i="3"/>
  <c r="Q656" i="3"/>
  <c r="AC648" i="3"/>
  <c r="Y648" i="3"/>
  <c r="Q648" i="3"/>
  <c r="U648" i="3"/>
  <c r="AC640" i="3"/>
  <c r="Y640" i="3"/>
  <c r="U640" i="3"/>
  <c r="Q640" i="3"/>
  <c r="AC632" i="3"/>
  <c r="Y632" i="3"/>
  <c r="U632" i="3"/>
  <c r="Q632" i="3"/>
  <c r="AC624" i="3"/>
  <c r="Y624" i="3"/>
  <c r="U624" i="3"/>
  <c r="Q624" i="3"/>
  <c r="AC616" i="3"/>
  <c r="Y616" i="3"/>
  <c r="U616" i="3"/>
  <c r="Q616" i="3"/>
  <c r="AC608" i="3"/>
  <c r="Y608" i="3"/>
  <c r="U608" i="3"/>
  <c r="Q608" i="3"/>
  <c r="AC600" i="3"/>
  <c r="Y600" i="3"/>
  <c r="U600" i="3"/>
  <c r="Q600" i="3"/>
  <c r="AC592" i="3"/>
  <c r="Y592" i="3"/>
  <c r="U592" i="3"/>
  <c r="Q592" i="3"/>
  <c r="AC584" i="3"/>
  <c r="Y584" i="3"/>
  <c r="U584" i="3"/>
  <c r="Q584" i="3"/>
  <c r="AC576" i="3"/>
  <c r="Y576" i="3"/>
  <c r="U576" i="3"/>
  <c r="Q576" i="3"/>
  <c r="AC568" i="3"/>
  <c r="Y568" i="3"/>
  <c r="U568" i="3"/>
  <c r="Q568" i="3"/>
  <c r="AC560" i="3"/>
  <c r="Y560" i="3"/>
  <c r="U560" i="3"/>
  <c r="Q560" i="3"/>
  <c r="AE917" i="3"/>
  <c r="AA917" i="3"/>
  <c r="W917" i="3"/>
  <c r="S917" i="3"/>
  <c r="AE343" i="3"/>
  <c r="AA343" i="3"/>
  <c r="W343" i="3"/>
  <c r="S343" i="3"/>
  <c r="AC1515" i="3"/>
  <c r="Y1515" i="3"/>
  <c r="U1515" i="3"/>
  <c r="Q1515" i="3"/>
  <c r="AC1195" i="3"/>
  <c r="Y1195" i="3"/>
  <c r="U1195" i="3"/>
  <c r="Q1195" i="3"/>
  <c r="AC939" i="3"/>
  <c r="Y939" i="3"/>
  <c r="Q939" i="3"/>
  <c r="U939" i="3"/>
  <c r="AC683" i="3"/>
  <c r="Y683" i="3"/>
  <c r="U683" i="3"/>
  <c r="Q683" i="3"/>
  <c r="AC427" i="3"/>
  <c r="Y427" i="3"/>
  <c r="U427" i="3"/>
  <c r="Q427" i="3"/>
  <c r="Y171" i="3"/>
  <c r="U171" i="3"/>
  <c r="Q171" i="3"/>
  <c r="AC556" i="3"/>
  <c r="Y556" i="3"/>
  <c r="U556" i="3"/>
  <c r="Q556" i="3"/>
  <c r="AC548" i="3"/>
  <c r="Y548" i="3"/>
  <c r="U548" i="3"/>
  <c r="Q548" i="3"/>
  <c r="AC542" i="3"/>
  <c r="Y542" i="3"/>
  <c r="U542" i="3"/>
  <c r="Q542" i="3"/>
  <c r="AC538" i="3"/>
  <c r="Y538" i="3"/>
  <c r="U538" i="3"/>
  <c r="Q538" i="3"/>
  <c r="AC532" i="3"/>
  <c r="Y532" i="3"/>
  <c r="U532" i="3"/>
  <c r="Q532" i="3"/>
  <c r="AC524" i="3"/>
  <c r="Y524" i="3"/>
  <c r="U524" i="3"/>
  <c r="Q524" i="3"/>
  <c r="AC518" i="3"/>
  <c r="Y518" i="3"/>
  <c r="U518" i="3"/>
  <c r="Q518" i="3"/>
  <c r="AC514" i="3"/>
  <c r="Y514" i="3"/>
  <c r="U514" i="3"/>
  <c r="Q514" i="3"/>
  <c r="AC508" i="3"/>
  <c r="Y508" i="3"/>
  <c r="U508" i="3"/>
  <c r="Q508" i="3"/>
  <c r="AC500" i="3"/>
  <c r="Y500" i="3"/>
  <c r="U500" i="3"/>
  <c r="Q500" i="3"/>
  <c r="AC494" i="3"/>
  <c r="Y494" i="3"/>
  <c r="U494" i="3"/>
  <c r="Q494" i="3"/>
  <c r="AC490" i="3"/>
  <c r="Y490" i="3"/>
  <c r="Q490" i="3"/>
  <c r="U490" i="3"/>
  <c r="AC484" i="3"/>
  <c r="Y484" i="3"/>
  <c r="U484" i="3"/>
  <c r="Q484" i="3"/>
  <c r="AC476" i="3"/>
  <c r="Y476" i="3"/>
  <c r="U476" i="3"/>
  <c r="Q476" i="3"/>
  <c r="AC470" i="3"/>
  <c r="Y470" i="3"/>
  <c r="U470" i="3"/>
  <c r="Q470" i="3"/>
  <c r="AC466" i="3"/>
  <c r="Y466" i="3"/>
  <c r="U466" i="3"/>
  <c r="Q466" i="3"/>
  <c r="AC460" i="3"/>
  <c r="Y460" i="3"/>
  <c r="U460" i="3"/>
  <c r="Q460" i="3"/>
  <c r="AC452" i="3"/>
  <c r="Y452" i="3"/>
  <c r="U452" i="3"/>
  <c r="Q452" i="3"/>
  <c r="AC446" i="3"/>
  <c r="Y446" i="3"/>
  <c r="U446" i="3"/>
  <c r="Q446" i="3"/>
  <c r="AC442" i="3"/>
  <c r="Y442" i="3"/>
  <c r="U442" i="3"/>
  <c r="Q442" i="3"/>
  <c r="AC436" i="3"/>
  <c r="Y436" i="3"/>
  <c r="U436" i="3"/>
  <c r="Q436" i="3"/>
  <c r="AC428" i="3"/>
  <c r="Y428" i="3"/>
  <c r="U428" i="3"/>
  <c r="Q428" i="3"/>
  <c r="AC422" i="3"/>
  <c r="Y422" i="3"/>
  <c r="U422" i="3"/>
  <c r="Q422" i="3"/>
  <c r="AC418" i="3"/>
  <c r="Y418" i="3"/>
  <c r="Q418" i="3"/>
  <c r="U418" i="3"/>
  <c r="AC412" i="3"/>
  <c r="Y412" i="3"/>
  <c r="Q412" i="3"/>
  <c r="U412" i="3"/>
  <c r="AC404" i="3"/>
  <c r="Y404" i="3"/>
  <c r="Q404" i="3"/>
  <c r="U404" i="3"/>
  <c r="AC398" i="3"/>
  <c r="Y398" i="3"/>
  <c r="U398" i="3"/>
  <c r="Q398" i="3"/>
  <c r="AC390" i="3"/>
  <c r="Y390" i="3"/>
  <c r="U390" i="3"/>
  <c r="Q390" i="3"/>
  <c r="AC382" i="3"/>
  <c r="Y382" i="3"/>
  <c r="U382" i="3"/>
  <c r="Q382" i="3"/>
  <c r="AC374" i="3"/>
  <c r="Y374" i="3"/>
  <c r="U374" i="3"/>
  <c r="Q374" i="3"/>
  <c r="AC366" i="3"/>
  <c r="Y366" i="3"/>
  <c r="U366" i="3"/>
  <c r="Q366" i="3"/>
  <c r="AC358" i="3"/>
  <c r="Y358" i="3"/>
  <c r="U358" i="3"/>
  <c r="Q358" i="3"/>
  <c r="AC350" i="3"/>
  <c r="Y350" i="3"/>
  <c r="U350" i="3"/>
  <c r="Q350" i="3"/>
  <c r="AC342" i="3"/>
  <c r="Y342" i="3"/>
  <c r="U342" i="3"/>
  <c r="Q342" i="3"/>
  <c r="AC334" i="3"/>
  <c r="Y334" i="3"/>
  <c r="U334" i="3"/>
  <c r="Q334" i="3"/>
  <c r="AC326" i="3"/>
  <c r="Y326" i="3"/>
  <c r="U326" i="3"/>
  <c r="Q326" i="3"/>
  <c r="AC318" i="3"/>
  <c r="Y318" i="3"/>
  <c r="U318" i="3"/>
  <c r="Q318" i="3"/>
  <c r="AC310" i="3"/>
  <c r="Y310" i="3"/>
  <c r="U310" i="3"/>
  <c r="Q310" i="3"/>
  <c r="AC302" i="3"/>
  <c r="Y302" i="3"/>
  <c r="U302" i="3"/>
  <c r="Q302" i="3"/>
  <c r="AC294" i="3"/>
  <c r="Y294" i="3"/>
  <c r="U294" i="3"/>
  <c r="Q294" i="3"/>
  <c r="AC286" i="3"/>
  <c r="Y286" i="3"/>
  <c r="U286" i="3"/>
  <c r="Q286" i="3"/>
  <c r="AC278" i="3"/>
  <c r="Y278" i="3"/>
  <c r="U278" i="3"/>
  <c r="Q278" i="3"/>
  <c r="AC270" i="3"/>
  <c r="Y270" i="3"/>
  <c r="U270" i="3"/>
  <c r="Q270" i="3"/>
  <c r="AC262" i="3"/>
  <c r="Y262" i="3"/>
  <c r="U262" i="3"/>
  <c r="Q262" i="3"/>
  <c r="AC254" i="3"/>
  <c r="Y254" i="3"/>
  <c r="U254" i="3"/>
  <c r="Q254" i="3"/>
  <c r="AC246" i="3"/>
  <c r="Y246" i="3"/>
  <c r="U246" i="3"/>
  <c r="Q246" i="3"/>
  <c r="Y238" i="3"/>
  <c r="U238" i="3"/>
  <c r="Q238" i="3"/>
  <c r="U230" i="3"/>
  <c r="Q230" i="3"/>
  <c r="Y230" i="3"/>
  <c r="Y222" i="3"/>
  <c r="U222" i="3"/>
  <c r="Q222" i="3"/>
  <c r="Y214" i="3"/>
  <c r="U214" i="3"/>
  <c r="Q214" i="3"/>
  <c r="Y206" i="3"/>
  <c r="U206" i="3"/>
  <c r="Q206" i="3"/>
  <c r="U198" i="3"/>
  <c r="Q198" i="3"/>
  <c r="Y198" i="3"/>
  <c r="Y190" i="3"/>
  <c r="U190" i="3"/>
  <c r="Q190" i="3"/>
  <c r="Y182" i="3"/>
  <c r="U182" i="3"/>
  <c r="Q182" i="3"/>
  <c r="Y174" i="3"/>
  <c r="U174" i="3"/>
  <c r="Q174" i="3"/>
  <c r="Y166" i="3"/>
  <c r="U166" i="3"/>
  <c r="Q166" i="3"/>
  <c r="Y158" i="3"/>
  <c r="U158" i="3"/>
  <c r="Q158" i="3"/>
  <c r="Y150" i="3"/>
  <c r="U150" i="3"/>
  <c r="Q150" i="3"/>
  <c r="Y142" i="3"/>
  <c r="U142" i="3"/>
  <c r="Q142" i="3"/>
  <c r="Y134" i="3"/>
  <c r="U134" i="3"/>
  <c r="Q134" i="3"/>
  <c r="Y126" i="3"/>
  <c r="U126" i="3"/>
  <c r="Q126" i="3"/>
  <c r="U118" i="3"/>
  <c r="Q118" i="3"/>
  <c r="Q110" i="3"/>
  <c r="U110" i="3"/>
  <c r="U102" i="3"/>
  <c r="Q102" i="3"/>
  <c r="U94" i="3"/>
  <c r="Q94" i="3"/>
  <c r="U86" i="3"/>
  <c r="Q86" i="3"/>
  <c r="U78" i="3"/>
  <c r="Q78" i="3"/>
  <c r="U70" i="3"/>
  <c r="Q70" i="3"/>
  <c r="AE704" i="3"/>
  <c r="AA704" i="3"/>
  <c r="W704" i="3"/>
  <c r="S704" i="3"/>
  <c r="AA192" i="3"/>
  <c r="W192" i="3"/>
  <c r="S192" i="3"/>
  <c r="AC1691" i="3"/>
  <c r="Y1691" i="3"/>
  <c r="Q1691" i="3"/>
  <c r="U1691" i="3"/>
  <c r="AC1435" i="3"/>
  <c r="Y1435" i="3"/>
  <c r="U1435" i="3"/>
  <c r="Q1435" i="3"/>
  <c r="AE1153" i="3"/>
  <c r="AA1153" i="3"/>
  <c r="W1153" i="3"/>
  <c r="S1153" i="3"/>
  <c r="AE837" i="3"/>
  <c r="AA837" i="3"/>
  <c r="W837" i="3"/>
  <c r="S837" i="3"/>
  <c r="AE817" i="3"/>
  <c r="AA817" i="3"/>
  <c r="W817" i="3"/>
  <c r="S817" i="3"/>
  <c r="AE809" i="3"/>
  <c r="AA809" i="3"/>
  <c r="W809" i="3"/>
  <c r="S809" i="3"/>
  <c r="AE801" i="3"/>
  <c r="AA801" i="3"/>
  <c r="W801" i="3"/>
  <c r="S801" i="3"/>
  <c r="AE795" i="3"/>
  <c r="W795" i="3"/>
  <c r="AA795" i="3"/>
  <c r="S795" i="3"/>
  <c r="AE773" i="3"/>
  <c r="AA773" i="3"/>
  <c r="W773" i="3"/>
  <c r="S773" i="3"/>
  <c r="AE763" i="3"/>
  <c r="W763" i="3"/>
  <c r="AA763" i="3"/>
  <c r="S763" i="3"/>
  <c r="AE751" i="3"/>
  <c r="AA751" i="3"/>
  <c r="W751" i="3"/>
  <c r="S751" i="3"/>
  <c r="AE739" i="3"/>
  <c r="W739" i="3"/>
  <c r="AA739" i="3"/>
  <c r="S739" i="3"/>
  <c r="AE731" i="3"/>
  <c r="W731" i="3"/>
  <c r="AA731" i="3"/>
  <c r="S731" i="3"/>
  <c r="AE721" i="3"/>
  <c r="AA721" i="3"/>
  <c r="W721" i="3"/>
  <c r="S721" i="3"/>
  <c r="AE715" i="3"/>
  <c r="AA715" i="3"/>
  <c r="W715" i="3"/>
  <c r="S715" i="3"/>
  <c r="AE707" i="3"/>
  <c r="W707" i="3"/>
  <c r="AA707" i="3"/>
  <c r="S707" i="3"/>
  <c r="AE699" i="3"/>
  <c r="W699" i="3"/>
  <c r="AA699" i="3"/>
  <c r="S699" i="3"/>
  <c r="AE691" i="3"/>
  <c r="AA691" i="3"/>
  <c r="W691" i="3"/>
  <c r="S691" i="3"/>
  <c r="AE681" i="3"/>
  <c r="AA681" i="3"/>
  <c r="W681" i="3"/>
  <c r="S681" i="3"/>
  <c r="AE671" i="3"/>
  <c r="AA671" i="3"/>
  <c r="W671" i="3"/>
  <c r="S671" i="3"/>
  <c r="AA661" i="3"/>
  <c r="AE661" i="3"/>
  <c r="W661" i="3"/>
  <c r="S661" i="3"/>
  <c r="AE637" i="3"/>
  <c r="AA637" i="3"/>
  <c r="W637" i="3"/>
  <c r="S637" i="3"/>
  <c r="AA629" i="3"/>
  <c r="AE629" i="3"/>
  <c r="W629" i="3"/>
  <c r="S629" i="3"/>
  <c r="AE613" i="3"/>
  <c r="AA613" i="3"/>
  <c r="W613" i="3"/>
  <c r="S613" i="3"/>
  <c r="AE605" i="3"/>
  <c r="AA605" i="3"/>
  <c r="W605" i="3"/>
  <c r="S605" i="3"/>
  <c r="AA597" i="3"/>
  <c r="W597" i="3"/>
  <c r="AE597" i="3"/>
  <c r="S597" i="3"/>
  <c r="AE585" i="3"/>
  <c r="AA585" i="3"/>
  <c r="W585" i="3"/>
  <c r="S585" i="3"/>
  <c r="AE579" i="3"/>
  <c r="AA579" i="3"/>
  <c r="W579" i="3"/>
  <c r="S579" i="3"/>
  <c r="AE571" i="3"/>
  <c r="AA571" i="3"/>
  <c r="W571" i="3"/>
  <c r="S571" i="3"/>
  <c r="AE553" i="3"/>
  <c r="AA553" i="3"/>
  <c r="W553" i="3"/>
  <c r="S553" i="3"/>
  <c r="AE513" i="3"/>
  <c r="AA513" i="3"/>
  <c r="W513" i="3"/>
  <c r="S513" i="3"/>
  <c r="AA501" i="3"/>
  <c r="AE501" i="3"/>
  <c r="W501" i="3"/>
  <c r="S501" i="3"/>
  <c r="AE497" i="3"/>
  <c r="AA497" i="3"/>
  <c r="W497" i="3"/>
  <c r="S497" i="3"/>
  <c r="AE489" i="3"/>
  <c r="AA489" i="3"/>
  <c r="W489" i="3"/>
  <c r="S489" i="3"/>
  <c r="AE481" i="3"/>
  <c r="AA481" i="3"/>
  <c r="W481" i="3"/>
  <c r="S481" i="3"/>
  <c r="AE475" i="3"/>
  <c r="AA475" i="3"/>
  <c r="W475" i="3"/>
  <c r="S475" i="3"/>
  <c r="AE459" i="3"/>
  <c r="AA459" i="3"/>
  <c r="W459" i="3"/>
  <c r="S459" i="3"/>
  <c r="AE437" i="3"/>
  <c r="AA437" i="3"/>
  <c r="W437" i="3"/>
  <c r="S437" i="3"/>
  <c r="AE429" i="3"/>
  <c r="AA429" i="3"/>
  <c r="W429" i="3"/>
  <c r="S429" i="3"/>
  <c r="AE421" i="3"/>
  <c r="AA421" i="3"/>
  <c r="W421" i="3"/>
  <c r="S421" i="3"/>
  <c r="AE413" i="3"/>
  <c r="AA413" i="3"/>
  <c r="W413" i="3"/>
  <c r="S413" i="3"/>
  <c r="AE405" i="3"/>
  <c r="AA405" i="3"/>
  <c r="W405" i="3"/>
  <c r="S405" i="3"/>
  <c r="AE397" i="3"/>
  <c r="AA397" i="3"/>
  <c r="W397" i="3"/>
  <c r="S397" i="3"/>
  <c r="AE387" i="3"/>
  <c r="AA387" i="3"/>
  <c r="W387" i="3"/>
  <c r="S387" i="3"/>
  <c r="AE355" i="3"/>
  <c r="AA355" i="3"/>
  <c r="W355" i="3"/>
  <c r="S355" i="3"/>
  <c r="AE345" i="3"/>
  <c r="AA345" i="3"/>
  <c r="W345" i="3"/>
  <c r="S345" i="3"/>
  <c r="AE337" i="3"/>
  <c r="AA337" i="3"/>
  <c r="W337" i="3"/>
  <c r="S337" i="3"/>
  <c r="AE329" i="3"/>
  <c r="AA329" i="3"/>
  <c r="W329" i="3"/>
  <c r="S329" i="3"/>
  <c r="AE323" i="3"/>
  <c r="AA323" i="3"/>
  <c r="W323" i="3"/>
  <c r="S323" i="3"/>
  <c r="AE313" i="3"/>
  <c r="AA313" i="3"/>
  <c r="W313" i="3"/>
  <c r="S313" i="3"/>
  <c r="AE307" i="3"/>
  <c r="AA307" i="3"/>
  <c r="W307" i="3"/>
  <c r="S307" i="3"/>
  <c r="AE289" i="3"/>
  <c r="AA289" i="3"/>
  <c r="W289" i="3"/>
  <c r="S289" i="3"/>
  <c r="AE251" i="3"/>
  <c r="AA251" i="3"/>
  <c r="W251" i="3"/>
  <c r="S251" i="3"/>
  <c r="AA237" i="3"/>
  <c r="W237" i="3"/>
  <c r="S237" i="3"/>
  <c r="AA229" i="3"/>
  <c r="W229" i="3"/>
  <c r="S229" i="3"/>
  <c r="AA213" i="3"/>
  <c r="W213" i="3"/>
  <c r="S213" i="3"/>
  <c r="AA205" i="3"/>
  <c r="W205" i="3"/>
  <c r="S205" i="3"/>
  <c r="AA193" i="3"/>
  <c r="W193" i="3"/>
  <c r="S193" i="3"/>
  <c r="AA177" i="3"/>
  <c r="W177" i="3"/>
  <c r="S177" i="3"/>
  <c r="AA165" i="3"/>
  <c r="W165" i="3"/>
  <c r="S165" i="3"/>
  <c r="AA157" i="3"/>
  <c r="W157" i="3"/>
  <c r="S157" i="3"/>
  <c r="AA131" i="3"/>
  <c r="W131" i="3"/>
  <c r="S131" i="3"/>
  <c r="W119" i="3"/>
  <c r="S119" i="3"/>
  <c r="W107" i="3"/>
  <c r="S107" i="3"/>
  <c r="W99" i="3"/>
  <c r="S99" i="3"/>
  <c r="W77" i="3"/>
  <c r="S77" i="3"/>
  <c r="AC1763" i="3"/>
  <c r="Y1763" i="3"/>
  <c r="Q1763" i="3"/>
  <c r="U1763" i="3"/>
  <c r="AC1759" i="3"/>
  <c r="Y1759" i="3"/>
  <c r="U1759" i="3"/>
  <c r="Q1759" i="3"/>
  <c r="AC1751" i="3"/>
  <c r="Y1751" i="3"/>
  <c r="U1751" i="3"/>
  <c r="Q1751" i="3"/>
  <c r="AC1731" i="3"/>
  <c r="Y1731" i="3"/>
  <c r="Q1731" i="3"/>
  <c r="U1731" i="3"/>
  <c r="AC1727" i="3"/>
  <c r="Y1727" i="3"/>
  <c r="U1727" i="3"/>
  <c r="Q1727" i="3"/>
  <c r="AC1711" i="3"/>
  <c r="Y1711" i="3"/>
  <c r="U1711" i="3"/>
  <c r="Q1711" i="3"/>
  <c r="AC1679" i="3"/>
  <c r="Y1679" i="3"/>
  <c r="U1679" i="3"/>
  <c r="Q1679" i="3"/>
  <c r="AC1651" i="3"/>
  <c r="Y1651" i="3"/>
  <c r="U1651" i="3"/>
  <c r="Q1651" i="3"/>
  <c r="AC1639" i="3"/>
  <c r="Y1639" i="3"/>
  <c r="U1639" i="3"/>
  <c r="Q1639" i="3"/>
  <c r="AC1619" i="3"/>
  <c r="Y1619" i="3"/>
  <c r="U1619" i="3"/>
  <c r="Q1619" i="3"/>
  <c r="AC1607" i="3"/>
  <c r="Y1607" i="3"/>
  <c r="U1607" i="3"/>
  <c r="Q1607" i="3"/>
  <c r="AC1567" i="3"/>
  <c r="Y1567" i="3"/>
  <c r="U1567" i="3"/>
  <c r="Q1567" i="3"/>
  <c r="AC1559" i="3"/>
  <c r="Y1559" i="3"/>
  <c r="U1559" i="3"/>
  <c r="Q1559" i="3"/>
  <c r="AC1539" i="3"/>
  <c r="Y1539" i="3"/>
  <c r="Q1539" i="3"/>
  <c r="U1539" i="3"/>
  <c r="AC1535" i="3"/>
  <c r="Y1535" i="3"/>
  <c r="U1535" i="3"/>
  <c r="Q1535" i="3"/>
  <c r="AC1519" i="3"/>
  <c r="Y1519" i="3"/>
  <c r="U1519" i="3"/>
  <c r="Q1519" i="3"/>
  <c r="AC1487" i="3"/>
  <c r="Y1487" i="3"/>
  <c r="U1487" i="3"/>
  <c r="Q1487" i="3"/>
  <c r="AC1459" i="3"/>
  <c r="Y1459" i="3"/>
  <c r="U1459" i="3"/>
  <c r="Q1459" i="3"/>
  <c r="AC1447" i="3"/>
  <c r="Y1447" i="3"/>
  <c r="U1447" i="3"/>
  <c r="Q1447" i="3"/>
  <c r="AC1427" i="3"/>
  <c r="Y1427" i="3"/>
  <c r="U1427" i="3"/>
  <c r="Q1427" i="3"/>
  <c r="AC1407" i="3"/>
  <c r="Y1407" i="3"/>
  <c r="U1407" i="3"/>
  <c r="Q1407" i="3"/>
  <c r="AE1702" i="3"/>
  <c r="AA1702" i="3"/>
  <c r="W1702" i="3"/>
  <c r="S1702" i="3"/>
  <c r="AE1670" i="3"/>
  <c r="AA1670" i="3"/>
  <c r="W1670" i="3"/>
  <c r="S1670" i="3"/>
  <c r="AE1662" i="3"/>
  <c r="AA1662" i="3"/>
  <c r="W1662" i="3"/>
  <c r="S1662" i="3"/>
  <c r="AE1654" i="3"/>
  <c r="AA1654" i="3"/>
  <c r="W1654" i="3"/>
  <c r="S1654" i="3"/>
  <c r="AE1646" i="3"/>
  <c r="AA1646" i="3"/>
  <c r="W1646" i="3"/>
  <c r="S1646" i="3"/>
  <c r="AE1638" i="3"/>
  <c r="AA1638" i="3"/>
  <c r="W1638" i="3"/>
  <c r="S1638" i="3"/>
  <c r="AE1630" i="3"/>
  <c r="AA1630" i="3"/>
  <c r="W1630" i="3"/>
  <c r="S1630" i="3"/>
  <c r="AE1622" i="3"/>
  <c r="AA1622" i="3"/>
  <c r="W1622" i="3"/>
  <c r="S1622" i="3"/>
  <c r="AE1614" i="3"/>
  <c r="AA1614" i="3"/>
  <c r="W1614" i="3"/>
  <c r="S1614" i="3"/>
  <c r="AE1602" i="3"/>
  <c r="AA1602" i="3"/>
  <c r="W1602" i="3"/>
  <c r="S1602" i="3"/>
  <c r="AE1594" i="3"/>
  <c r="AA1594" i="3"/>
  <c r="W1594" i="3"/>
  <c r="S1594" i="3"/>
  <c r="AE1586" i="3"/>
  <c r="AA1586" i="3"/>
  <c r="W1586" i="3"/>
  <c r="S1586" i="3"/>
  <c r="AE1578" i="3"/>
  <c r="AA1578" i="3"/>
  <c r="W1578" i="3"/>
  <c r="S1578" i="3"/>
  <c r="AE1570" i="3"/>
  <c r="AA1570" i="3"/>
  <c r="W1570" i="3"/>
  <c r="S1570" i="3"/>
  <c r="AE1562" i="3"/>
  <c r="AA1562" i="3"/>
  <c r="W1562" i="3"/>
  <c r="S1562" i="3"/>
  <c r="AE1554" i="3"/>
  <c r="AA1554" i="3"/>
  <c r="W1554" i="3"/>
  <c r="S1554" i="3"/>
  <c r="AE1546" i="3"/>
  <c r="AA1546" i="3"/>
  <c r="W1546" i="3"/>
  <c r="S1546" i="3"/>
  <c r="AE1538" i="3"/>
  <c r="AA1538" i="3"/>
  <c r="W1538" i="3"/>
  <c r="S1538" i="3"/>
  <c r="AE1530" i="3"/>
  <c r="AA1530" i="3"/>
  <c r="S1530" i="3"/>
  <c r="W1530" i="3"/>
  <c r="AE1522" i="3"/>
  <c r="AA1522" i="3"/>
  <c r="W1522" i="3"/>
  <c r="S1522" i="3"/>
  <c r="AE1514" i="3"/>
  <c r="AA1514" i="3"/>
  <c r="S1514" i="3"/>
  <c r="W1514" i="3"/>
  <c r="AE1506" i="3"/>
  <c r="AA1506" i="3"/>
  <c r="S1506" i="3"/>
  <c r="W1506" i="3"/>
  <c r="AE1498" i="3"/>
  <c r="AA1498" i="3"/>
  <c r="S1498" i="3"/>
  <c r="W1498" i="3"/>
  <c r="AE1490" i="3"/>
  <c r="AA1490" i="3"/>
  <c r="W1490" i="3"/>
  <c r="S1490" i="3"/>
  <c r="AE1482" i="3"/>
  <c r="AA1482" i="3"/>
  <c r="S1482" i="3"/>
  <c r="W1482" i="3"/>
  <c r="AE1474" i="3"/>
  <c r="AA1474" i="3"/>
  <c r="S1474" i="3"/>
  <c r="W1474" i="3"/>
  <c r="AE1466" i="3"/>
  <c r="AA1466" i="3"/>
  <c r="W1466" i="3"/>
  <c r="S1466" i="3"/>
  <c r="AE1458" i="3"/>
  <c r="AA1458" i="3"/>
  <c r="W1458" i="3"/>
  <c r="S1458" i="3"/>
  <c r="AE1450" i="3"/>
  <c r="AA1450" i="3"/>
  <c r="W1450" i="3"/>
  <c r="S1450" i="3"/>
  <c r="AE1442" i="3"/>
  <c r="AA1442" i="3"/>
  <c r="S1442" i="3"/>
  <c r="W1442" i="3"/>
  <c r="AE1434" i="3"/>
  <c r="AA1434" i="3"/>
  <c r="S1434" i="3"/>
  <c r="W1434" i="3"/>
  <c r="AE1418" i="3"/>
  <c r="AA1418" i="3"/>
  <c r="S1418" i="3"/>
  <c r="W1418" i="3"/>
  <c r="AE1410" i="3"/>
  <c r="AA1410" i="3"/>
  <c r="W1410" i="3"/>
  <c r="S1410" i="3"/>
  <c r="AE1402" i="3"/>
  <c r="AA1402" i="3"/>
  <c r="W1402" i="3"/>
  <c r="S1402" i="3"/>
  <c r="AE1390" i="3"/>
  <c r="AA1390" i="3"/>
  <c r="W1390" i="3"/>
  <c r="S1390" i="3"/>
  <c r="AE1385" i="3"/>
  <c r="AA1385" i="3"/>
  <c r="W1385" i="3"/>
  <c r="S1385" i="3"/>
  <c r="AE1381" i="3"/>
  <c r="AA1381" i="3"/>
  <c r="W1381" i="3"/>
  <c r="S1381" i="3"/>
  <c r="AE1377" i="3"/>
  <c r="AA1377" i="3"/>
  <c r="W1377" i="3"/>
  <c r="S1377" i="3"/>
  <c r="AE1373" i="3"/>
  <c r="AA1373" i="3"/>
  <c r="W1373" i="3"/>
  <c r="S1373" i="3"/>
  <c r="AE1369" i="3"/>
  <c r="AA1369" i="3"/>
  <c r="W1369" i="3"/>
  <c r="S1369" i="3"/>
  <c r="AE1365" i="3"/>
  <c r="AA1365" i="3"/>
  <c r="W1365" i="3"/>
  <c r="S1365" i="3"/>
  <c r="AE1361" i="3"/>
  <c r="AA1361" i="3"/>
  <c r="W1361" i="3"/>
  <c r="S1361" i="3"/>
  <c r="AE1357" i="3"/>
  <c r="AA1357" i="3"/>
  <c r="W1357" i="3"/>
  <c r="S1357" i="3"/>
  <c r="AE1353" i="3"/>
  <c r="AA1353" i="3"/>
  <c r="W1353" i="3"/>
  <c r="S1353" i="3"/>
  <c r="AE1349" i="3"/>
  <c r="AA1349" i="3"/>
  <c r="W1349" i="3"/>
  <c r="S1349" i="3"/>
  <c r="AE1345" i="3"/>
  <c r="AA1345" i="3"/>
  <c r="W1345" i="3"/>
  <c r="S1345" i="3"/>
  <c r="AE1341" i="3"/>
  <c r="W1341" i="3"/>
  <c r="AA1341" i="3"/>
  <c r="S1341" i="3"/>
  <c r="AE1337" i="3"/>
  <c r="AA1337" i="3"/>
  <c r="W1337" i="3"/>
  <c r="S1337" i="3"/>
  <c r="AE1333" i="3"/>
  <c r="AA1333" i="3"/>
  <c r="W1333" i="3"/>
  <c r="S1333" i="3"/>
  <c r="AE1329" i="3"/>
  <c r="AA1329" i="3"/>
  <c r="W1329" i="3"/>
  <c r="S1329" i="3"/>
  <c r="AE1325" i="3"/>
  <c r="AA1325" i="3"/>
  <c r="W1325" i="3"/>
  <c r="S1325" i="3"/>
  <c r="AE1321" i="3"/>
  <c r="AA1321" i="3"/>
  <c r="W1321" i="3"/>
  <c r="S1321" i="3"/>
  <c r="AE1317" i="3"/>
  <c r="AA1317" i="3"/>
  <c r="W1317" i="3"/>
  <c r="S1317" i="3"/>
  <c r="AE1313" i="3"/>
  <c r="AA1313" i="3"/>
  <c r="W1313" i="3"/>
  <c r="S1313" i="3"/>
  <c r="AE1309" i="3"/>
  <c r="AA1309" i="3"/>
  <c r="W1309" i="3"/>
  <c r="S1309" i="3"/>
  <c r="AE1305" i="3"/>
  <c r="AA1305" i="3"/>
  <c r="W1305" i="3"/>
  <c r="S1305" i="3"/>
  <c r="AE1301" i="3"/>
  <c r="AA1301" i="3"/>
  <c r="W1301" i="3"/>
  <c r="S1301" i="3"/>
  <c r="AE1297" i="3"/>
  <c r="AA1297" i="3"/>
  <c r="W1297" i="3"/>
  <c r="S1297" i="3"/>
  <c r="AE1293" i="3"/>
  <c r="AA1293" i="3"/>
  <c r="W1293" i="3"/>
  <c r="S1293" i="3"/>
  <c r="AE1289" i="3"/>
  <c r="AA1289" i="3"/>
  <c r="W1289" i="3"/>
  <c r="S1289" i="3"/>
  <c r="AE1285" i="3"/>
  <c r="AA1285" i="3"/>
  <c r="W1285" i="3"/>
  <c r="S1285" i="3"/>
  <c r="AE1281" i="3"/>
  <c r="AA1281" i="3"/>
  <c r="W1281" i="3"/>
  <c r="S1281" i="3"/>
  <c r="AE1277" i="3"/>
  <c r="AA1277" i="3"/>
  <c r="W1277" i="3"/>
  <c r="S1277" i="3"/>
  <c r="AE1273" i="3"/>
  <c r="AA1273" i="3"/>
  <c r="W1273" i="3"/>
  <c r="S1273" i="3"/>
  <c r="AE1269" i="3"/>
  <c r="AA1269" i="3"/>
  <c r="W1269" i="3"/>
  <c r="S1269" i="3"/>
  <c r="AE1265" i="3"/>
  <c r="AA1265" i="3"/>
  <c r="W1265" i="3"/>
  <c r="S1265" i="3"/>
  <c r="AE1261" i="3"/>
  <c r="AA1261" i="3"/>
  <c r="W1261" i="3"/>
  <c r="S1261" i="3"/>
  <c r="AE1257" i="3"/>
  <c r="AA1257" i="3"/>
  <c r="W1257" i="3"/>
  <c r="S1257" i="3"/>
  <c r="AE1253" i="3"/>
  <c r="AA1253" i="3"/>
  <c r="W1253" i="3"/>
  <c r="S1253" i="3"/>
  <c r="AE1249" i="3"/>
  <c r="AA1249" i="3"/>
  <c r="W1249" i="3"/>
  <c r="S1249" i="3"/>
  <c r="AE1245" i="3"/>
  <c r="AA1245" i="3"/>
  <c r="W1245" i="3"/>
  <c r="S1245" i="3"/>
  <c r="AE1241" i="3"/>
  <c r="AA1241" i="3"/>
  <c r="W1241" i="3"/>
  <c r="S1241" i="3"/>
  <c r="AE1237" i="3"/>
  <c r="AA1237" i="3"/>
  <c r="W1237" i="3"/>
  <c r="S1237" i="3"/>
  <c r="AE1233" i="3"/>
  <c r="AA1233" i="3"/>
  <c r="W1233" i="3"/>
  <c r="S1233" i="3"/>
  <c r="AE1229" i="3"/>
  <c r="AA1229" i="3"/>
  <c r="W1229" i="3"/>
  <c r="S1229" i="3"/>
  <c r="AE1223" i="3"/>
  <c r="AA1223" i="3"/>
  <c r="W1223" i="3"/>
  <c r="S1223" i="3"/>
  <c r="AE1219" i="3"/>
  <c r="AA1219" i="3"/>
  <c r="W1219" i="3"/>
  <c r="S1219" i="3"/>
  <c r="AE1215" i="3"/>
  <c r="AA1215" i="3"/>
  <c r="W1215" i="3"/>
  <c r="S1215" i="3"/>
  <c r="AE1211" i="3"/>
  <c r="AA1211" i="3"/>
  <c r="W1211" i="3"/>
  <c r="S1211" i="3"/>
  <c r="AE1207" i="3"/>
  <c r="AA1207" i="3"/>
  <c r="W1207" i="3"/>
  <c r="S1207" i="3"/>
  <c r="AE1203" i="3"/>
  <c r="AA1203" i="3"/>
  <c r="W1203" i="3"/>
  <c r="S1203" i="3"/>
  <c r="AE1195" i="3"/>
  <c r="AA1195" i="3"/>
  <c r="W1195" i="3"/>
  <c r="S1195" i="3"/>
  <c r="AE1191" i="3"/>
  <c r="AA1191" i="3"/>
  <c r="W1191" i="3"/>
  <c r="S1191" i="3"/>
  <c r="AE1187" i="3"/>
  <c r="AA1187" i="3"/>
  <c r="W1187" i="3"/>
  <c r="S1187" i="3"/>
  <c r="AE1183" i="3"/>
  <c r="AA1183" i="3"/>
  <c r="W1183" i="3"/>
  <c r="S1183" i="3"/>
  <c r="AE1179" i="3"/>
  <c r="AA1179" i="3"/>
  <c r="W1179" i="3"/>
  <c r="S1179" i="3"/>
  <c r="AE1171" i="3"/>
  <c r="AA1171" i="3"/>
  <c r="W1171" i="3"/>
  <c r="S1171" i="3"/>
  <c r="AE1167" i="3"/>
  <c r="AA1167" i="3"/>
  <c r="W1167" i="3"/>
  <c r="S1167" i="3"/>
  <c r="AE1163" i="3"/>
  <c r="AA1163" i="3"/>
  <c r="W1163" i="3"/>
  <c r="S1163" i="3"/>
  <c r="AE1159" i="3"/>
  <c r="AA1159" i="3"/>
  <c r="W1159" i="3"/>
  <c r="S1159" i="3"/>
  <c r="AE1155" i="3"/>
  <c r="AA1155" i="3"/>
  <c r="W1155" i="3"/>
  <c r="S1155" i="3"/>
  <c r="AE1149" i="3"/>
  <c r="AA1149" i="3"/>
  <c r="W1149" i="3"/>
  <c r="S1149" i="3"/>
  <c r="AE1145" i="3"/>
  <c r="AA1145" i="3"/>
  <c r="W1145" i="3"/>
  <c r="S1145" i="3"/>
  <c r="AE1141" i="3"/>
  <c r="AA1141" i="3"/>
  <c r="W1141" i="3"/>
  <c r="S1141" i="3"/>
  <c r="AE1137" i="3"/>
  <c r="AA1137" i="3"/>
  <c r="W1137" i="3"/>
  <c r="S1137" i="3"/>
  <c r="AE1133" i="3"/>
  <c r="AA1133" i="3"/>
  <c r="W1133" i="3"/>
  <c r="S1133" i="3"/>
  <c r="AE1129" i="3"/>
  <c r="AA1129" i="3"/>
  <c r="W1129" i="3"/>
  <c r="S1129" i="3"/>
  <c r="AE1125" i="3"/>
  <c r="AA1125" i="3"/>
  <c r="W1125" i="3"/>
  <c r="S1125" i="3"/>
  <c r="AE1121" i="3"/>
  <c r="AA1121" i="3"/>
  <c r="W1121" i="3"/>
  <c r="S1121" i="3"/>
  <c r="AE1117" i="3"/>
  <c r="AA1117" i="3"/>
  <c r="W1117" i="3"/>
  <c r="S1117" i="3"/>
  <c r="AE1113" i="3"/>
  <c r="AA1113" i="3"/>
  <c r="W1113" i="3"/>
  <c r="S1113" i="3"/>
  <c r="AE1109" i="3"/>
  <c r="AA1109" i="3"/>
  <c r="W1109" i="3"/>
  <c r="S1109" i="3"/>
  <c r="AE1105" i="3"/>
  <c r="AA1105" i="3"/>
  <c r="W1105" i="3"/>
  <c r="S1105" i="3"/>
  <c r="AE1101" i="3"/>
  <c r="AA1101" i="3"/>
  <c r="W1101" i="3"/>
  <c r="S1101" i="3"/>
  <c r="AE1097" i="3"/>
  <c r="AA1097" i="3"/>
  <c r="W1097" i="3"/>
  <c r="S1097" i="3"/>
  <c r="AE1093" i="3"/>
  <c r="AA1093" i="3"/>
  <c r="W1093" i="3"/>
  <c r="S1093" i="3"/>
  <c r="AE1089" i="3"/>
  <c r="AA1089" i="3"/>
  <c r="W1089" i="3"/>
  <c r="S1089" i="3"/>
  <c r="AE1085" i="3"/>
  <c r="AA1085" i="3"/>
  <c r="W1085" i="3"/>
  <c r="S1085" i="3"/>
  <c r="AE1081" i="3"/>
  <c r="AA1081" i="3"/>
  <c r="W1081" i="3"/>
  <c r="S1081" i="3"/>
  <c r="AE1077" i="3"/>
  <c r="AA1077" i="3"/>
  <c r="W1077" i="3"/>
  <c r="S1077" i="3"/>
  <c r="AE1073" i="3"/>
  <c r="AA1073" i="3"/>
  <c r="W1073" i="3"/>
  <c r="S1073" i="3"/>
  <c r="AE1069" i="3"/>
  <c r="AA1069" i="3"/>
  <c r="W1069" i="3"/>
  <c r="S1069" i="3"/>
  <c r="AE1065" i="3"/>
  <c r="AA1065" i="3"/>
  <c r="W1065" i="3"/>
  <c r="S1065" i="3"/>
  <c r="AE1061" i="3"/>
  <c r="AA1061" i="3"/>
  <c r="W1061" i="3"/>
  <c r="S1061" i="3"/>
  <c r="AE1057" i="3"/>
  <c r="AA1057" i="3"/>
  <c r="W1057" i="3"/>
  <c r="S1057" i="3"/>
  <c r="AE1053" i="3"/>
  <c r="AA1053" i="3"/>
  <c r="W1053" i="3"/>
  <c r="S1053" i="3"/>
  <c r="AE1049" i="3"/>
  <c r="AA1049" i="3"/>
  <c r="W1049" i="3"/>
  <c r="S1049" i="3"/>
  <c r="AE1045" i="3"/>
  <c r="AA1045" i="3"/>
  <c r="W1045" i="3"/>
  <c r="S1045" i="3"/>
  <c r="AE1041" i="3"/>
  <c r="AA1041" i="3"/>
  <c r="W1041" i="3"/>
  <c r="S1041" i="3"/>
  <c r="AE1037" i="3"/>
  <c r="AA1037" i="3"/>
  <c r="W1037" i="3"/>
  <c r="S1037" i="3"/>
  <c r="AE1033" i="3"/>
  <c r="AA1033" i="3"/>
  <c r="W1033" i="3"/>
  <c r="S1033" i="3"/>
  <c r="AE1029" i="3"/>
  <c r="AA1029" i="3"/>
  <c r="W1029" i="3"/>
  <c r="S1029" i="3"/>
  <c r="AE1025" i="3"/>
  <c r="AA1025" i="3"/>
  <c r="W1025" i="3"/>
  <c r="S1025" i="3"/>
  <c r="AE1021" i="3"/>
  <c r="AA1021" i="3"/>
  <c r="W1021" i="3"/>
  <c r="S1021" i="3"/>
  <c r="AE1017" i="3"/>
  <c r="AA1017" i="3"/>
  <c r="W1017" i="3"/>
  <c r="S1017" i="3"/>
  <c r="AE1013" i="3"/>
  <c r="AA1013" i="3"/>
  <c r="W1013" i="3"/>
  <c r="S1013" i="3"/>
  <c r="AE1009" i="3"/>
  <c r="AA1009" i="3"/>
  <c r="W1009" i="3"/>
  <c r="S1009" i="3"/>
  <c r="AE1005" i="3"/>
  <c r="AA1005" i="3"/>
  <c r="W1005" i="3"/>
  <c r="S1005" i="3"/>
  <c r="AE1001" i="3"/>
  <c r="AA1001" i="3"/>
  <c r="W1001" i="3"/>
  <c r="S1001" i="3"/>
  <c r="AE997" i="3"/>
  <c r="AA997" i="3"/>
  <c r="W997" i="3"/>
  <c r="S997" i="3"/>
  <c r="AE993" i="3"/>
  <c r="AA993" i="3"/>
  <c r="W993" i="3"/>
  <c r="S993" i="3"/>
  <c r="AE989" i="3"/>
  <c r="AA989" i="3"/>
  <c r="W989" i="3"/>
  <c r="S989" i="3"/>
  <c r="AE985" i="3"/>
  <c r="AA985" i="3"/>
  <c r="W985" i="3"/>
  <c r="S985" i="3"/>
  <c r="AE977" i="3"/>
  <c r="AA977" i="3"/>
  <c r="W977" i="3"/>
  <c r="S977" i="3"/>
  <c r="AE973" i="3"/>
  <c r="AA973" i="3"/>
  <c r="W973" i="3"/>
  <c r="S973" i="3"/>
  <c r="AE969" i="3"/>
  <c r="AA969" i="3"/>
  <c r="W969" i="3"/>
  <c r="S969" i="3"/>
  <c r="AE965" i="3"/>
  <c r="AA965" i="3"/>
  <c r="W965" i="3"/>
  <c r="S965" i="3"/>
  <c r="AE961" i="3"/>
  <c r="AA961" i="3"/>
  <c r="W961" i="3"/>
  <c r="S961" i="3"/>
  <c r="AE957" i="3"/>
  <c r="AA957" i="3"/>
  <c r="W957" i="3"/>
  <c r="S957" i="3"/>
  <c r="AE953" i="3"/>
  <c r="AA953" i="3"/>
  <c r="W953" i="3"/>
  <c r="S953" i="3"/>
  <c r="AE949" i="3"/>
  <c r="AA949" i="3"/>
  <c r="W949" i="3"/>
  <c r="S949" i="3"/>
  <c r="AE945" i="3"/>
  <c r="AA945" i="3"/>
  <c r="W945" i="3"/>
  <c r="S945" i="3"/>
  <c r="AE941" i="3"/>
  <c r="AA941" i="3"/>
  <c r="W941" i="3"/>
  <c r="S941" i="3"/>
  <c r="AE937" i="3"/>
  <c r="AA937" i="3"/>
  <c r="W937" i="3"/>
  <c r="S937" i="3"/>
  <c r="AE933" i="3"/>
  <c r="AA933" i="3"/>
  <c r="W933" i="3"/>
  <c r="S933" i="3"/>
  <c r="AE929" i="3"/>
  <c r="AA929" i="3"/>
  <c r="W929" i="3"/>
  <c r="S929" i="3"/>
  <c r="AE925" i="3"/>
  <c r="AA925" i="3"/>
  <c r="W925" i="3"/>
  <c r="S925" i="3"/>
  <c r="AE915" i="3"/>
  <c r="AA915" i="3"/>
  <c r="W915" i="3"/>
  <c r="S915" i="3"/>
  <c r="AE911" i="3"/>
  <c r="AA911" i="3"/>
  <c r="W911" i="3"/>
  <c r="S911" i="3"/>
  <c r="AE907" i="3"/>
  <c r="AA907" i="3"/>
  <c r="W907" i="3"/>
  <c r="S907" i="3"/>
  <c r="AE903" i="3"/>
  <c r="AA903" i="3"/>
  <c r="W903" i="3"/>
  <c r="S903" i="3"/>
  <c r="AE899" i="3"/>
  <c r="AA899" i="3"/>
  <c r="W899" i="3"/>
  <c r="S899" i="3"/>
  <c r="AE895" i="3"/>
  <c r="AA895" i="3"/>
  <c r="W895" i="3"/>
  <c r="S895" i="3"/>
  <c r="AE891" i="3"/>
  <c r="AA891" i="3"/>
  <c r="W891" i="3"/>
  <c r="S891" i="3"/>
  <c r="AE887" i="3"/>
  <c r="AA887" i="3"/>
  <c r="W887" i="3"/>
  <c r="S887" i="3"/>
  <c r="AE883" i="3"/>
  <c r="AA883" i="3"/>
  <c r="W883" i="3"/>
  <c r="S883" i="3"/>
  <c r="AE879" i="3"/>
  <c r="AA879" i="3"/>
  <c r="W879" i="3"/>
  <c r="S879" i="3"/>
  <c r="AE875" i="3"/>
  <c r="AA875" i="3"/>
  <c r="W875" i="3"/>
  <c r="S875" i="3"/>
  <c r="AE869" i="3"/>
  <c r="AA869" i="3"/>
  <c r="W869" i="3"/>
  <c r="S869" i="3"/>
  <c r="AE865" i="3"/>
  <c r="AA865" i="3"/>
  <c r="W865" i="3"/>
  <c r="S865" i="3"/>
  <c r="AE861" i="3"/>
  <c r="AA861" i="3"/>
  <c r="W861" i="3"/>
  <c r="S861" i="3"/>
  <c r="AE857" i="3"/>
  <c r="AA857" i="3"/>
  <c r="W857" i="3"/>
  <c r="S857" i="3"/>
  <c r="AE849" i="3"/>
  <c r="AA849" i="3"/>
  <c r="W849" i="3"/>
  <c r="S849" i="3"/>
  <c r="AE845" i="3"/>
  <c r="AA845" i="3"/>
  <c r="W845" i="3"/>
  <c r="S845" i="3"/>
  <c r="AE841" i="3"/>
  <c r="AA841" i="3"/>
  <c r="W841" i="3"/>
  <c r="S841" i="3"/>
  <c r="AE835" i="3"/>
  <c r="W835" i="3"/>
  <c r="AA835" i="3"/>
  <c r="S835" i="3"/>
  <c r="AE831" i="3"/>
  <c r="AA831" i="3"/>
  <c r="W831" i="3"/>
  <c r="S831" i="3"/>
  <c r="AE827" i="3"/>
  <c r="W827" i="3"/>
  <c r="AA827" i="3"/>
  <c r="S827" i="3"/>
  <c r="AE821" i="3"/>
  <c r="AA821" i="3"/>
  <c r="W821" i="3"/>
  <c r="S821" i="3"/>
  <c r="AE815" i="3"/>
  <c r="AA815" i="3"/>
  <c r="W815" i="3"/>
  <c r="S815" i="3"/>
  <c r="AE807" i="3"/>
  <c r="AA807" i="3"/>
  <c r="W807" i="3"/>
  <c r="S807" i="3"/>
  <c r="AE799" i="3"/>
  <c r="AA799" i="3"/>
  <c r="W799" i="3"/>
  <c r="S799" i="3"/>
  <c r="AE791" i="3"/>
  <c r="AA791" i="3"/>
  <c r="W791" i="3"/>
  <c r="S791" i="3"/>
  <c r="AE785" i="3"/>
  <c r="AA785" i="3"/>
  <c r="W785" i="3"/>
  <c r="S785" i="3"/>
  <c r="AE781" i="3"/>
  <c r="AA781" i="3"/>
  <c r="W781" i="3"/>
  <c r="S781" i="3"/>
  <c r="AE775" i="3"/>
  <c r="AA775" i="3"/>
  <c r="W775" i="3"/>
  <c r="S775" i="3"/>
  <c r="AE767" i="3"/>
  <c r="AA767" i="3"/>
  <c r="W767" i="3"/>
  <c r="S767" i="3"/>
  <c r="AE761" i="3"/>
  <c r="AA761" i="3"/>
  <c r="W761" i="3"/>
  <c r="S761" i="3"/>
  <c r="AE755" i="3"/>
  <c r="AA755" i="3"/>
  <c r="W755" i="3"/>
  <c r="S755" i="3"/>
  <c r="AE749" i="3"/>
  <c r="AA749" i="3"/>
  <c r="W749" i="3"/>
  <c r="S749" i="3"/>
  <c r="AE743" i="3"/>
  <c r="AA743" i="3"/>
  <c r="W743" i="3"/>
  <c r="S743" i="3"/>
  <c r="AE737" i="3"/>
  <c r="AA737" i="3"/>
  <c r="W737" i="3"/>
  <c r="S737" i="3"/>
  <c r="AE729" i="3"/>
  <c r="AA729" i="3"/>
  <c r="W729" i="3"/>
  <c r="S729" i="3"/>
  <c r="AE723" i="3"/>
  <c r="AA723" i="3"/>
  <c r="W723" i="3"/>
  <c r="S723" i="3"/>
  <c r="AE713" i="3"/>
  <c r="AA713" i="3"/>
  <c r="W713" i="3"/>
  <c r="S713" i="3"/>
  <c r="AE705" i="3"/>
  <c r="AA705" i="3"/>
  <c r="W705" i="3"/>
  <c r="S705" i="3"/>
  <c r="AE697" i="3"/>
  <c r="AA697" i="3"/>
  <c r="W697" i="3"/>
  <c r="S697" i="3"/>
  <c r="AE689" i="3"/>
  <c r="AA689" i="3"/>
  <c r="W689" i="3"/>
  <c r="S689" i="3"/>
  <c r="AE683" i="3"/>
  <c r="AA683" i="3"/>
  <c r="W683" i="3"/>
  <c r="S683" i="3"/>
  <c r="AE675" i="3"/>
  <c r="W675" i="3"/>
  <c r="AA675" i="3"/>
  <c r="S675" i="3"/>
  <c r="AE669" i="3"/>
  <c r="AA669" i="3"/>
  <c r="W669" i="3"/>
  <c r="S669" i="3"/>
  <c r="AE657" i="3"/>
  <c r="AA657" i="3"/>
  <c r="W657" i="3"/>
  <c r="S657" i="3"/>
  <c r="AE649" i="3"/>
  <c r="AA649" i="3"/>
  <c r="W649" i="3"/>
  <c r="S649" i="3"/>
  <c r="AE643" i="3"/>
  <c r="W643" i="3"/>
  <c r="AA643" i="3"/>
  <c r="S643" i="3"/>
  <c r="AE635" i="3"/>
  <c r="W635" i="3"/>
  <c r="AA635" i="3"/>
  <c r="S635" i="3"/>
  <c r="AE621" i="3"/>
  <c r="AA621" i="3"/>
  <c r="W621" i="3"/>
  <c r="S621" i="3"/>
  <c r="AE593" i="3"/>
  <c r="AA593" i="3"/>
  <c r="W593" i="3"/>
  <c r="S593" i="3"/>
  <c r="AE581" i="3"/>
  <c r="AA581" i="3"/>
  <c r="W581" i="3"/>
  <c r="S581" i="3"/>
  <c r="AE573" i="3"/>
  <c r="AA573" i="3"/>
  <c r="W573" i="3"/>
  <c r="S573" i="3"/>
  <c r="AE565" i="3"/>
  <c r="AA565" i="3"/>
  <c r="W565" i="3"/>
  <c r="S565" i="3"/>
  <c r="AE561" i="3"/>
  <c r="AA561" i="3"/>
  <c r="W561" i="3"/>
  <c r="S561" i="3"/>
  <c r="AE555" i="3"/>
  <c r="AA555" i="3"/>
  <c r="W555" i="3"/>
  <c r="S555" i="3"/>
  <c r="AE549" i="3"/>
  <c r="AA549" i="3"/>
  <c r="W549" i="3"/>
  <c r="S549" i="3"/>
  <c r="AE541" i="3"/>
  <c r="AA541" i="3"/>
  <c r="W541" i="3"/>
  <c r="S541" i="3"/>
  <c r="AA533" i="3"/>
  <c r="AE533" i="3"/>
  <c r="W533" i="3"/>
  <c r="S533" i="3"/>
  <c r="AE529" i="3"/>
  <c r="AA529" i="3"/>
  <c r="W529" i="3"/>
  <c r="S529" i="3"/>
  <c r="AE523" i="3"/>
  <c r="AA523" i="3"/>
  <c r="W523" i="3"/>
  <c r="S523" i="3"/>
  <c r="AE505" i="3"/>
  <c r="AA505" i="3"/>
  <c r="W505" i="3"/>
  <c r="S505" i="3"/>
  <c r="AE491" i="3"/>
  <c r="AA491" i="3"/>
  <c r="W491" i="3"/>
  <c r="S491" i="3"/>
  <c r="AE483" i="3"/>
  <c r="W483" i="3"/>
  <c r="AA483" i="3"/>
  <c r="S483" i="3"/>
  <c r="AE473" i="3"/>
  <c r="AA473" i="3"/>
  <c r="W473" i="3"/>
  <c r="S473" i="3"/>
  <c r="AE467" i="3"/>
  <c r="AA467" i="3"/>
  <c r="W467" i="3"/>
  <c r="S467" i="3"/>
  <c r="AE461" i="3"/>
  <c r="AA461" i="3"/>
  <c r="W461" i="3"/>
  <c r="S461" i="3"/>
  <c r="AE453" i="3"/>
  <c r="AA453" i="3"/>
  <c r="W453" i="3"/>
  <c r="S453" i="3"/>
  <c r="AE449" i="3"/>
  <c r="AA449" i="3"/>
  <c r="W449" i="3"/>
  <c r="S449" i="3"/>
  <c r="AE443" i="3"/>
  <c r="AA443" i="3"/>
  <c r="W443" i="3"/>
  <c r="S443" i="3"/>
  <c r="AE403" i="3"/>
  <c r="AA403" i="3"/>
  <c r="W403" i="3"/>
  <c r="S403" i="3"/>
  <c r="AE395" i="3"/>
  <c r="AA395" i="3"/>
  <c r="W395" i="3"/>
  <c r="S395" i="3"/>
  <c r="AE389" i="3"/>
  <c r="AA389" i="3"/>
  <c r="W389" i="3"/>
  <c r="S389" i="3"/>
  <c r="AE377" i="3"/>
  <c r="AA377" i="3"/>
  <c r="W377" i="3"/>
  <c r="S377" i="3"/>
  <c r="AE371" i="3"/>
  <c r="AA371" i="3"/>
  <c r="W371" i="3"/>
  <c r="S371" i="3"/>
  <c r="AE365" i="3"/>
  <c r="AA365" i="3"/>
  <c r="W365" i="3"/>
  <c r="S365" i="3"/>
  <c r="AA353" i="3"/>
  <c r="AE353" i="3"/>
  <c r="W353" i="3"/>
  <c r="S353" i="3"/>
  <c r="AE347" i="3"/>
  <c r="AA347" i="3"/>
  <c r="W347" i="3"/>
  <c r="S347" i="3"/>
  <c r="AE333" i="3"/>
  <c r="AA333" i="3"/>
  <c r="W333" i="3"/>
  <c r="S333" i="3"/>
  <c r="AE305" i="3"/>
  <c r="AA305" i="3"/>
  <c r="W305" i="3"/>
  <c r="S305" i="3"/>
  <c r="AE299" i="3"/>
  <c r="AA299" i="3"/>
  <c r="W299" i="3"/>
  <c r="S299" i="3"/>
  <c r="AE293" i="3"/>
  <c r="AA293" i="3"/>
  <c r="W293" i="3"/>
  <c r="S293" i="3"/>
  <c r="AE271" i="3"/>
  <c r="AA271" i="3"/>
  <c r="W271" i="3"/>
  <c r="S271" i="3"/>
  <c r="AE245" i="3"/>
  <c r="AA245" i="3"/>
  <c r="W245" i="3"/>
  <c r="S245" i="3"/>
  <c r="AA231" i="3"/>
  <c r="W231" i="3"/>
  <c r="S231" i="3"/>
  <c r="AA221" i="3"/>
  <c r="W221" i="3"/>
  <c r="S221" i="3"/>
  <c r="AA211" i="3"/>
  <c r="W211" i="3"/>
  <c r="S211" i="3"/>
  <c r="AA199" i="3"/>
  <c r="W199" i="3"/>
  <c r="S199" i="3"/>
  <c r="AA187" i="3"/>
  <c r="W187" i="3"/>
  <c r="S187" i="3"/>
  <c r="AA181" i="3"/>
  <c r="W181" i="3"/>
  <c r="S181" i="3"/>
  <c r="AA167" i="3"/>
  <c r="W167" i="3"/>
  <c r="S167" i="3"/>
  <c r="AA155" i="3"/>
  <c r="W155" i="3"/>
  <c r="S155" i="3"/>
  <c r="AA149" i="3"/>
  <c r="W149" i="3"/>
  <c r="S149" i="3"/>
  <c r="AA141" i="3"/>
  <c r="W141" i="3"/>
  <c r="S141" i="3"/>
  <c r="AA135" i="3"/>
  <c r="W135" i="3"/>
  <c r="S135" i="3"/>
  <c r="AA129" i="3"/>
  <c r="W129" i="3"/>
  <c r="S129" i="3"/>
  <c r="W117" i="3"/>
  <c r="S117" i="3"/>
  <c r="W109" i="3"/>
  <c r="S109" i="3"/>
  <c r="W93" i="3"/>
  <c r="S93" i="3"/>
  <c r="W87" i="3"/>
  <c r="S87" i="3"/>
  <c r="W83" i="3"/>
  <c r="S83" i="3"/>
  <c r="W71" i="3"/>
  <c r="S71" i="3"/>
  <c r="W65" i="3"/>
  <c r="S65" i="3"/>
  <c r="S59" i="3"/>
  <c r="S27" i="3"/>
  <c r="AE1002" i="3"/>
  <c r="AA1002" i="3"/>
  <c r="W1002" i="3"/>
  <c r="S1002" i="3"/>
  <c r="AE407" i="3"/>
  <c r="AA407" i="3"/>
  <c r="W407" i="3"/>
  <c r="S407" i="3"/>
  <c r="S40" i="3"/>
  <c r="AC1227" i="3"/>
  <c r="Y1227" i="3"/>
  <c r="U1227" i="3"/>
  <c r="Q1227" i="3"/>
  <c r="AC971" i="3"/>
  <c r="Y971" i="3"/>
  <c r="Q971" i="3"/>
  <c r="U971" i="3"/>
  <c r="AC715" i="3"/>
  <c r="Y715" i="3"/>
  <c r="U715" i="3"/>
  <c r="Q715" i="3"/>
  <c r="AC459" i="3"/>
  <c r="Y459" i="3"/>
  <c r="U459" i="3"/>
  <c r="Q459" i="3"/>
  <c r="Y203" i="3"/>
  <c r="U203" i="3"/>
  <c r="Q203" i="3"/>
  <c r="AC1299" i="3"/>
  <c r="Y1299" i="3"/>
  <c r="U1299" i="3"/>
  <c r="Q1299" i="3"/>
  <c r="AC1293" i="3"/>
  <c r="Y1293" i="3"/>
  <c r="U1293" i="3"/>
  <c r="Q1293" i="3"/>
  <c r="AC1277" i="3"/>
  <c r="Y1277" i="3"/>
  <c r="U1277" i="3"/>
  <c r="Q1277" i="3"/>
  <c r="AC1267" i="3"/>
  <c r="Y1267" i="3"/>
  <c r="U1267" i="3"/>
  <c r="Q1267" i="3"/>
  <c r="AC1261" i="3"/>
  <c r="Y1261" i="3"/>
  <c r="U1261" i="3"/>
  <c r="Q1261" i="3"/>
  <c r="AC1245" i="3"/>
  <c r="Y1245" i="3"/>
  <c r="U1245" i="3"/>
  <c r="Q1245" i="3"/>
  <c r="AC1235" i="3"/>
  <c r="Y1235" i="3"/>
  <c r="U1235" i="3"/>
  <c r="Q1235" i="3"/>
  <c r="AC1229" i="3"/>
  <c r="Y1229" i="3"/>
  <c r="U1229" i="3"/>
  <c r="Q1229" i="3"/>
  <c r="AC1213" i="3"/>
  <c r="Y1213" i="3"/>
  <c r="U1213" i="3"/>
  <c r="Q1213" i="3"/>
  <c r="AC1203" i="3"/>
  <c r="Y1203" i="3"/>
  <c r="U1203" i="3"/>
  <c r="Q1203" i="3"/>
  <c r="AC1197" i="3"/>
  <c r="Y1197" i="3"/>
  <c r="U1197" i="3"/>
  <c r="Q1197" i="3"/>
  <c r="AC1181" i="3"/>
  <c r="Y1181" i="3"/>
  <c r="U1181" i="3"/>
  <c r="Q1181" i="3"/>
  <c r="AC1171" i="3"/>
  <c r="Y1171" i="3"/>
  <c r="U1171" i="3"/>
  <c r="Q1171" i="3"/>
  <c r="AC1165" i="3"/>
  <c r="Y1165" i="3"/>
  <c r="U1165" i="3"/>
  <c r="Q1165" i="3"/>
  <c r="AC1149" i="3"/>
  <c r="Y1149" i="3"/>
  <c r="U1149" i="3"/>
  <c r="Q1149" i="3"/>
  <c r="AC1139" i="3"/>
  <c r="Y1139" i="3"/>
  <c r="U1139" i="3"/>
  <c r="Q1139" i="3"/>
  <c r="AC1133" i="3"/>
  <c r="Y1133" i="3"/>
  <c r="U1133" i="3"/>
  <c r="Q1133" i="3"/>
  <c r="AC1117" i="3"/>
  <c r="Y1117" i="3"/>
  <c r="U1117" i="3"/>
  <c r="Q1117" i="3"/>
  <c r="AC1107" i="3"/>
  <c r="Y1107" i="3"/>
  <c r="U1107" i="3"/>
  <c r="Q1107" i="3"/>
  <c r="AC1101" i="3"/>
  <c r="Y1101" i="3"/>
  <c r="U1101" i="3"/>
  <c r="Q1101" i="3"/>
  <c r="AC1085" i="3"/>
  <c r="Y1085" i="3"/>
  <c r="Q1085" i="3"/>
  <c r="U1085" i="3"/>
  <c r="AC1075" i="3"/>
  <c r="Y1075" i="3"/>
  <c r="Q1075" i="3"/>
  <c r="U1075" i="3"/>
  <c r="AC1069" i="3"/>
  <c r="Y1069" i="3"/>
  <c r="Q1069" i="3"/>
  <c r="U1069" i="3"/>
  <c r="AC1053" i="3"/>
  <c r="Y1053" i="3"/>
  <c r="Q1053" i="3"/>
  <c r="U1053" i="3"/>
  <c r="AC1043" i="3"/>
  <c r="Y1043" i="3"/>
  <c r="Q1043" i="3"/>
  <c r="U1043" i="3"/>
  <c r="AC1037" i="3"/>
  <c r="Y1037" i="3"/>
  <c r="Q1037" i="3"/>
  <c r="U1037" i="3"/>
  <c r="AC1021" i="3"/>
  <c r="Y1021" i="3"/>
  <c r="Q1021" i="3"/>
  <c r="U1021" i="3"/>
  <c r="AC1015" i="3"/>
  <c r="Y1015" i="3"/>
  <c r="U1015" i="3"/>
  <c r="Q1015" i="3"/>
  <c r="AC1007" i="3"/>
  <c r="Y1007" i="3"/>
  <c r="U1007" i="3"/>
  <c r="Q1007" i="3"/>
  <c r="AC1001" i="3"/>
  <c r="Y1001" i="3"/>
  <c r="U1001" i="3"/>
  <c r="Q1001" i="3"/>
  <c r="AC993" i="3"/>
  <c r="Y993" i="3"/>
  <c r="U993" i="3"/>
  <c r="Q993" i="3"/>
  <c r="AC965" i="3"/>
  <c r="Y965" i="3"/>
  <c r="Q965" i="3"/>
  <c r="U965" i="3"/>
  <c r="AC957" i="3"/>
  <c r="Y957" i="3"/>
  <c r="Q957" i="3"/>
  <c r="U957" i="3"/>
  <c r="AC951" i="3"/>
  <c r="Y951" i="3"/>
  <c r="U951" i="3"/>
  <c r="Q951" i="3"/>
  <c r="AC943" i="3"/>
  <c r="Y943" i="3"/>
  <c r="U943" i="3"/>
  <c r="Q943" i="3"/>
  <c r="AC937" i="3"/>
  <c r="Y937" i="3"/>
  <c r="U937" i="3"/>
  <c r="Q937" i="3"/>
  <c r="AC929" i="3"/>
  <c r="Y929" i="3"/>
  <c r="U929" i="3"/>
  <c r="Q929" i="3"/>
  <c r="AC901" i="3"/>
  <c r="Y901" i="3"/>
  <c r="Q901" i="3"/>
  <c r="U901" i="3"/>
  <c r="AC895" i="3"/>
  <c r="Y895" i="3"/>
  <c r="U895" i="3"/>
  <c r="Q895" i="3"/>
  <c r="AC885" i="3"/>
  <c r="Y885" i="3"/>
  <c r="Q885" i="3"/>
  <c r="U885" i="3"/>
  <c r="AC879" i="3"/>
  <c r="Y879" i="3"/>
  <c r="U879" i="3"/>
  <c r="Q879" i="3"/>
  <c r="AC869" i="3"/>
  <c r="Y869" i="3"/>
  <c r="Q869" i="3"/>
  <c r="U869" i="3"/>
  <c r="AC863" i="3"/>
  <c r="Y863" i="3"/>
  <c r="U863" i="3"/>
  <c r="Q863" i="3"/>
  <c r="AC853" i="3"/>
  <c r="Y853" i="3"/>
  <c r="Q853" i="3"/>
  <c r="U853" i="3"/>
  <c r="AC847" i="3"/>
  <c r="Y847" i="3"/>
  <c r="U847" i="3"/>
  <c r="Q847" i="3"/>
  <c r="AC837" i="3"/>
  <c r="Y837" i="3"/>
  <c r="Q837" i="3"/>
  <c r="U837" i="3"/>
  <c r="AC831" i="3"/>
  <c r="Y831" i="3"/>
  <c r="U831" i="3"/>
  <c r="Q831" i="3"/>
  <c r="AC821" i="3"/>
  <c r="Y821" i="3"/>
  <c r="Q821" i="3"/>
  <c r="U821" i="3"/>
  <c r="AC815" i="3"/>
  <c r="Y815" i="3"/>
  <c r="U815" i="3"/>
  <c r="Q815" i="3"/>
  <c r="AC805" i="3"/>
  <c r="Y805" i="3"/>
  <c r="Q805" i="3"/>
  <c r="U805" i="3"/>
  <c r="AC799" i="3"/>
  <c r="Y799" i="3"/>
  <c r="U799" i="3"/>
  <c r="Q799" i="3"/>
  <c r="AC789" i="3"/>
  <c r="Y789" i="3"/>
  <c r="Q789" i="3"/>
  <c r="U789" i="3"/>
  <c r="AC783" i="3"/>
  <c r="Y783" i="3"/>
  <c r="U783" i="3"/>
  <c r="Q783" i="3"/>
  <c r="AC773" i="3"/>
  <c r="Y773" i="3"/>
  <c r="U773" i="3"/>
  <c r="Q773" i="3"/>
  <c r="AC767" i="3"/>
  <c r="Y767" i="3"/>
  <c r="U767" i="3"/>
  <c r="Q767" i="3"/>
  <c r="AC757" i="3"/>
  <c r="Y757" i="3"/>
  <c r="Q757" i="3"/>
  <c r="U757" i="3"/>
  <c r="AC751" i="3"/>
  <c r="Y751" i="3"/>
  <c r="U751" i="3"/>
  <c r="Q751" i="3"/>
  <c r="AC741" i="3"/>
  <c r="Y741" i="3"/>
  <c r="U741" i="3"/>
  <c r="Q741" i="3"/>
  <c r="AC735" i="3"/>
  <c r="Y735" i="3"/>
  <c r="U735" i="3"/>
  <c r="Q735" i="3"/>
  <c r="AC725" i="3"/>
  <c r="Y725" i="3"/>
  <c r="Q725" i="3"/>
  <c r="U725" i="3"/>
  <c r="AC719" i="3"/>
  <c r="Y719" i="3"/>
  <c r="U719" i="3"/>
  <c r="Q719" i="3"/>
  <c r="AC709" i="3"/>
  <c r="Y709" i="3"/>
  <c r="U709" i="3"/>
  <c r="Q709" i="3"/>
  <c r="AC703" i="3"/>
  <c r="Y703" i="3"/>
  <c r="U703" i="3"/>
  <c r="Q703" i="3"/>
  <c r="AC693" i="3"/>
  <c r="Y693" i="3"/>
  <c r="Q693" i="3"/>
  <c r="U693" i="3"/>
  <c r="AC687" i="3"/>
  <c r="Y687" i="3"/>
  <c r="U687" i="3"/>
  <c r="Q687" i="3"/>
  <c r="AC677" i="3"/>
  <c r="Y677" i="3"/>
  <c r="U677" i="3"/>
  <c r="Q677" i="3"/>
  <c r="AC671" i="3"/>
  <c r="Y671" i="3"/>
  <c r="U671" i="3"/>
  <c r="Q671" i="3"/>
  <c r="AC661" i="3"/>
  <c r="Y661" i="3"/>
  <c r="Q661" i="3"/>
  <c r="U661" i="3"/>
  <c r="AC655" i="3"/>
  <c r="Y655" i="3"/>
  <c r="U655" i="3"/>
  <c r="Q655" i="3"/>
  <c r="AC645" i="3"/>
  <c r="Y645" i="3"/>
  <c r="U645" i="3"/>
  <c r="Q645" i="3"/>
  <c r="AC639" i="3"/>
  <c r="Y639" i="3"/>
  <c r="U639" i="3"/>
  <c r="Q639" i="3"/>
  <c r="AC629" i="3"/>
  <c r="Y629" i="3"/>
  <c r="Q629" i="3"/>
  <c r="U629" i="3"/>
  <c r="AC623" i="3"/>
  <c r="Y623" i="3"/>
  <c r="U623" i="3"/>
  <c r="Q623" i="3"/>
  <c r="AC613" i="3"/>
  <c r="Y613" i="3"/>
  <c r="U613" i="3"/>
  <c r="Q613" i="3"/>
  <c r="AC607" i="3"/>
  <c r="Y607" i="3"/>
  <c r="U607" i="3"/>
  <c r="Q607" i="3"/>
  <c r="AC597" i="3"/>
  <c r="Y597" i="3"/>
  <c r="U597" i="3"/>
  <c r="Q597" i="3"/>
  <c r="AC591" i="3"/>
  <c r="Y591" i="3"/>
  <c r="U591" i="3"/>
  <c r="Q591" i="3"/>
  <c r="AC581" i="3"/>
  <c r="Y581" i="3"/>
  <c r="U581" i="3"/>
  <c r="Q581" i="3"/>
  <c r="AC575" i="3"/>
  <c r="Y575" i="3"/>
  <c r="U575" i="3"/>
  <c r="Q575" i="3"/>
  <c r="AC565" i="3"/>
  <c r="Y565" i="3"/>
  <c r="U565" i="3"/>
  <c r="Q565" i="3"/>
  <c r="AC559" i="3"/>
  <c r="Y559" i="3"/>
  <c r="U559" i="3"/>
  <c r="Q559" i="3"/>
  <c r="AC549" i="3"/>
  <c r="Y549" i="3"/>
  <c r="U549" i="3"/>
  <c r="Q549" i="3"/>
  <c r="AC543" i="3"/>
  <c r="Y543" i="3"/>
  <c r="U543" i="3"/>
  <c r="Q543" i="3"/>
  <c r="AC533" i="3"/>
  <c r="Y533" i="3"/>
  <c r="U533" i="3"/>
  <c r="Q533" i="3"/>
  <c r="AC527" i="3"/>
  <c r="Y527" i="3"/>
  <c r="U527" i="3"/>
  <c r="Q527" i="3"/>
  <c r="AC517" i="3"/>
  <c r="Y517" i="3"/>
  <c r="U517" i="3"/>
  <c r="Q517" i="3"/>
  <c r="AC511" i="3"/>
  <c r="Y511" i="3"/>
  <c r="U511" i="3"/>
  <c r="Q511" i="3"/>
  <c r="AC501" i="3"/>
  <c r="Y501" i="3"/>
  <c r="U501" i="3"/>
  <c r="Q501" i="3"/>
  <c r="AC495" i="3"/>
  <c r="Y495" i="3"/>
  <c r="U495" i="3"/>
  <c r="Q495" i="3"/>
  <c r="AC485" i="3"/>
  <c r="Y485" i="3"/>
  <c r="U485" i="3"/>
  <c r="Q485" i="3"/>
  <c r="AC479" i="3"/>
  <c r="Y479" i="3"/>
  <c r="U479" i="3"/>
  <c r="Q479" i="3"/>
  <c r="AC469" i="3"/>
  <c r="Y469" i="3"/>
  <c r="U469" i="3"/>
  <c r="Q469" i="3"/>
  <c r="AC463" i="3"/>
  <c r="Y463" i="3"/>
  <c r="U463" i="3"/>
  <c r="Q463" i="3"/>
  <c r="AC453" i="3"/>
  <c r="Y453" i="3"/>
  <c r="U453" i="3"/>
  <c r="Q453" i="3"/>
  <c r="AC447" i="3"/>
  <c r="Y447" i="3"/>
  <c r="U447" i="3"/>
  <c r="Q447" i="3"/>
  <c r="AC437" i="3"/>
  <c r="Y437" i="3"/>
  <c r="U437" i="3"/>
  <c r="Q437" i="3"/>
  <c r="AC431" i="3"/>
  <c r="Y431" i="3"/>
  <c r="U431" i="3"/>
  <c r="Q431" i="3"/>
  <c r="AC421" i="3"/>
  <c r="Y421" i="3"/>
  <c r="U421" i="3"/>
  <c r="Q421" i="3"/>
  <c r="AC415" i="3"/>
  <c r="Y415" i="3"/>
  <c r="U415" i="3"/>
  <c r="Q415" i="3"/>
  <c r="AC405" i="3"/>
  <c r="Y405" i="3"/>
  <c r="U405" i="3"/>
  <c r="Q405" i="3"/>
  <c r="AC399" i="3"/>
  <c r="Y399" i="3"/>
  <c r="U399" i="3"/>
  <c r="Q399" i="3"/>
  <c r="AC393" i="3"/>
  <c r="Y393" i="3"/>
  <c r="U393" i="3"/>
  <c r="Q393" i="3"/>
  <c r="AC385" i="3"/>
  <c r="Y385" i="3"/>
  <c r="U385" i="3"/>
  <c r="Q385" i="3"/>
  <c r="AC371" i="3"/>
  <c r="Y371" i="3"/>
  <c r="U371" i="3"/>
  <c r="Q371" i="3"/>
  <c r="AC357" i="3"/>
  <c r="Y357" i="3"/>
  <c r="U357" i="3"/>
  <c r="Q357" i="3"/>
  <c r="AC349" i="3"/>
  <c r="Y349" i="3"/>
  <c r="U349" i="3"/>
  <c r="Q349" i="3"/>
  <c r="Y343" i="3"/>
  <c r="AC343" i="3"/>
  <c r="U343" i="3"/>
  <c r="Q343" i="3"/>
  <c r="AC335" i="3"/>
  <c r="Y335" i="3"/>
  <c r="U335" i="3"/>
  <c r="Q335" i="3"/>
  <c r="AC329" i="3"/>
  <c r="Y329" i="3"/>
  <c r="U329" i="3"/>
  <c r="Q329" i="3"/>
  <c r="AC321" i="3"/>
  <c r="Y321" i="3"/>
  <c r="U321" i="3"/>
  <c r="Q321" i="3"/>
  <c r="AC307" i="3"/>
  <c r="Y307" i="3"/>
  <c r="U307" i="3"/>
  <c r="Q307" i="3"/>
  <c r="AC293" i="3"/>
  <c r="Y293" i="3"/>
  <c r="U293" i="3"/>
  <c r="Q293" i="3"/>
  <c r="AC285" i="3"/>
  <c r="Y285" i="3"/>
  <c r="U285" i="3"/>
  <c r="Q285" i="3"/>
  <c r="AC279" i="3"/>
  <c r="Y279" i="3"/>
  <c r="U279" i="3"/>
  <c r="Q279" i="3"/>
  <c r="AC271" i="3"/>
  <c r="Y271" i="3"/>
  <c r="U271" i="3"/>
  <c r="Q271" i="3"/>
  <c r="AC265" i="3"/>
  <c r="Y265" i="3"/>
  <c r="U265" i="3"/>
  <c r="Q265" i="3"/>
  <c r="AC257" i="3"/>
  <c r="Y257" i="3"/>
  <c r="U257" i="3"/>
  <c r="Q257" i="3"/>
  <c r="U243" i="3"/>
  <c r="Y243" i="3"/>
  <c r="Q243" i="3"/>
  <c r="Y229" i="3"/>
  <c r="U229" i="3"/>
  <c r="Q229" i="3"/>
  <c r="Y221" i="3"/>
  <c r="U221" i="3"/>
  <c r="Q221" i="3"/>
  <c r="Y215" i="3"/>
  <c r="U215" i="3"/>
  <c r="Q215" i="3"/>
  <c r="Y207" i="3"/>
  <c r="U207" i="3"/>
  <c r="Q207" i="3"/>
  <c r="Y201" i="3"/>
  <c r="U201" i="3"/>
  <c r="Q201" i="3"/>
  <c r="Y193" i="3"/>
  <c r="U193" i="3"/>
  <c r="Q193" i="3"/>
  <c r="U179" i="3"/>
  <c r="Y179" i="3"/>
  <c r="Q179" i="3"/>
  <c r="Y165" i="3"/>
  <c r="U165" i="3"/>
  <c r="Q165" i="3"/>
  <c r="Y157" i="3"/>
  <c r="U157" i="3"/>
  <c r="Q157" i="3"/>
  <c r="Y151" i="3"/>
  <c r="U151" i="3"/>
  <c r="Q151" i="3"/>
  <c r="Y143" i="3"/>
  <c r="U143" i="3"/>
  <c r="Q143" i="3"/>
  <c r="Y137" i="3"/>
  <c r="U137" i="3"/>
  <c r="Q137" i="3"/>
  <c r="Y129" i="3"/>
  <c r="U129" i="3"/>
  <c r="Q129" i="3"/>
  <c r="U115" i="3"/>
  <c r="Q115" i="3"/>
  <c r="U101" i="3"/>
  <c r="Q101" i="3"/>
  <c r="U93" i="3"/>
  <c r="Q93" i="3"/>
  <c r="U87" i="3"/>
  <c r="Q87" i="3"/>
  <c r="U79" i="3"/>
  <c r="Q79" i="3"/>
  <c r="U73" i="3"/>
  <c r="Q73" i="3"/>
  <c r="U65" i="3"/>
  <c r="Q65" i="3"/>
  <c r="Q23" i="3"/>
  <c r="AE1695" i="3"/>
  <c r="AA1695" i="3"/>
  <c r="W1695" i="3"/>
  <c r="S1695" i="3"/>
  <c r="AE789" i="3"/>
  <c r="AA789" i="3"/>
  <c r="W789" i="3"/>
  <c r="S789" i="3"/>
  <c r="AE247" i="3"/>
  <c r="AA247" i="3"/>
  <c r="W247" i="3"/>
  <c r="S247" i="3"/>
  <c r="AC1723" i="3"/>
  <c r="Y1723" i="3"/>
  <c r="Q1723" i="3"/>
  <c r="U1723" i="3"/>
  <c r="AC1467" i="3"/>
  <c r="Y1467" i="3"/>
  <c r="U1467" i="3"/>
  <c r="Q1467" i="3"/>
  <c r="AC1211" i="3"/>
  <c r="Y1211" i="3"/>
  <c r="U1211" i="3"/>
  <c r="Q1211" i="3"/>
  <c r="AC955" i="3"/>
  <c r="Y955" i="3"/>
  <c r="Q955" i="3"/>
  <c r="U955" i="3"/>
  <c r="AC699" i="3"/>
  <c r="Y699" i="3"/>
  <c r="U699" i="3"/>
  <c r="Q699" i="3"/>
  <c r="AC443" i="3"/>
  <c r="Y443" i="3"/>
  <c r="U443" i="3"/>
  <c r="Q443" i="3"/>
  <c r="U187" i="3"/>
  <c r="Q187" i="3"/>
  <c r="Y187" i="3"/>
  <c r="AC1757" i="3"/>
  <c r="Y1757" i="3"/>
  <c r="U1757" i="3"/>
  <c r="Q1757" i="3"/>
  <c r="AC1749" i="3"/>
  <c r="Y1749" i="3"/>
  <c r="U1749" i="3"/>
  <c r="Q1749" i="3"/>
  <c r="AC1741" i="3"/>
  <c r="Y1741" i="3"/>
  <c r="U1741" i="3"/>
  <c r="Q1741" i="3"/>
  <c r="AC1733" i="3"/>
  <c r="Y1733" i="3"/>
  <c r="U1733" i="3"/>
  <c r="Q1733" i="3"/>
  <c r="AC1725" i="3"/>
  <c r="Y1725" i="3"/>
  <c r="U1725" i="3"/>
  <c r="Q1725" i="3"/>
  <c r="AC1717" i="3"/>
  <c r="Y1717" i="3"/>
  <c r="U1717" i="3"/>
  <c r="Q1717" i="3"/>
  <c r="AC1709" i="3"/>
  <c r="Y1709" i="3"/>
  <c r="U1709" i="3"/>
  <c r="Q1709" i="3"/>
  <c r="AC1701" i="3"/>
  <c r="Y1701" i="3"/>
  <c r="U1701" i="3"/>
  <c r="Q1701" i="3"/>
  <c r="AC1693" i="3"/>
  <c r="Y1693" i="3"/>
  <c r="U1693" i="3"/>
  <c r="Q1693" i="3"/>
  <c r="AC1685" i="3"/>
  <c r="Y1685" i="3"/>
  <c r="U1685" i="3"/>
  <c r="Q1685" i="3"/>
  <c r="AC1677" i="3"/>
  <c r="Y1677" i="3"/>
  <c r="U1677" i="3"/>
  <c r="Q1677" i="3"/>
  <c r="AC1669" i="3"/>
  <c r="Y1669" i="3"/>
  <c r="U1669" i="3"/>
  <c r="Q1669" i="3"/>
  <c r="AC1661" i="3"/>
  <c r="Y1661" i="3"/>
  <c r="U1661" i="3"/>
  <c r="Q1661" i="3"/>
  <c r="AC1653" i="3"/>
  <c r="Y1653" i="3"/>
  <c r="U1653" i="3"/>
  <c r="Q1653" i="3"/>
  <c r="AC1645" i="3"/>
  <c r="Y1645" i="3"/>
  <c r="U1645" i="3"/>
  <c r="Q1645" i="3"/>
  <c r="AC1637" i="3"/>
  <c r="Y1637" i="3"/>
  <c r="U1637" i="3"/>
  <c r="Q1637" i="3"/>
  <c r="AC1629" i="3"/>
  <c r="Y1629" i="3"/>
  <c r="U1629" i="3"/>
  <c r="Q1629" i="3"/>
  <c r="AC1621" i="3"/>
  <c r="Y1621" i="3"/>
  <c r="U1621" i="3"/>
  <c r="Q1621" i="3"/>
  <c r="AC1613" i="3"/>
  <c r="Y1613" i="3"/>
  <c r="U1613" i="3"/>
  <c r="Q1613" i="3"/>
  <c r="AC1605" i="3"/>
  <c r="Y1605" i="3"/>
  <c r="U1605" i="3"/>
  <c r="Q1605" i="3"/>
  <c r="AC1597" i="3"/>
  <c r="Y1597" i="3"/>
  <c r="U1597" i="3"/>
  <c r="Q1597" i="3"/>
  <c r="AC1589" i="3"/>
  <c r="Y1589" i="3"/>
  <c r="U1589" i="3"/>
  <c r="Q1589" i="3"/>
  <c r="AC1581" i="3"/>
  <c r="Y1581" i="3"/>
  <c r="U1581" i="3"/>
  <c r="Q1581" i="3"/>
  <c r="AC1573" i="3"/>
  <c r="Y1573" i="3"/>
  <c r="U1573" i="3"/>
  <c r="Q1573" i="3"/>
  <c r="AC1565" i="3"/>
  <c r="Y1565" i="3"/>
  <c r="U1565" i="3"/>
  <c r="Q1565" i="3"/>
  <c r="AC1557" i="3"/>
  <c r="Y1557" i="3"/>
  <c r="U1557" i="3"/>
  <c r="Q1557" i="3"/>
  <c r="AC1549" i="3"/>
  <c r="Y1549" i="3"/>
  <c r="U1549" i="3"/>
  <c r="Q1549" i="3"/>
  <c r="AC1541" i="3"/>
  <c r="Y1541" i="3"/>
  <c r="U1541" i="3"/>
  <c r="Q1541" i="3"/>
  <c r="AC1533" i="3"/>
  <c r="Y1533" i="3"/>
  <c r="U1533" i="3"/>
  <c r="Q1533" i="3"/>
  <c r="AC1525" i="3"/>
  <c r="Y1525" i="3"/>
  <c r="U1525" i="3"/>
  <c r="Q1525" i="3"/>
  <c r="AC1517" i="3"/>
  <c r="Y1517" i="3"/>
  <c r="U1517" i="3"/>
  <c r="Q1517" i="3"/>
  <c r="AC1509" i="3"/>
  <c r="Y1509" i="3"/>
  <c r="U1509" i="3"/>
  <c r="Q1509" i="3"/>
  <c r="AC1501" i="3"/>
  <c r="Y1501" i="3"/>
  <c r="U1501" i="3"/>
  <c r="Q1501" i="3"/>
  <c r="AC1493" i="3"/>
  <c r="Y1493" i="3"/>
  <c r="U1493" i="3"/>
  <c r="Q1493" i="3"/>
  <c r="AC1485" i="3"/>
  <c r="Y1485" i="3"/>
  <c r="U1485" i="3"/>
  <c r="Q1485" i="3"/>
  <c r="AC1477" i="3"/>
  <c r="Y1477" i="3"/>
  <c r="U1477" i="3"/>
  <c r="Q1477" i="3"/>
  <c r="AC1469" i="3"/>
  <c r="Y1469" i="3"/>
  <c r="U1469" i="3"/>
  <c r="Q1469" i="3"/>
  <c r="AC1461" i="3"/>
  <c r="Y1461" i="3"/>
  <c r="U1461" i="3"/>
  <c r="Q1461" i="3"/>
  <c r="AC1453" i="3"/>
  <c r="Y1453" i="3"/>
  <c r="U1453" i="3"/>
  <c r="Q1453" i="3"/>
  <c r="AC1445" i="3"/>
  <c r="Y1445" i="3"/>
  <c r="U1445" i="3"/>
  <c r="Q1445" i="3"/>
  <c r="AC1437" i="3"/>
  <c r="Y1437" i="3"/>
  <c r="U1437" i="3"/>
  <c r="Q1437" i="3"/>
  <c r="AC1429" i="3"/>
  <c r="Y1429" i="3"/>
  <c r="U1429" i="3"/>
  <c r="Q1429" i="3"/>
  <c r="AC1417" i="3"/>
  <c r="Y1417" i="3"/>
  <c r="U1417" i="3"/>
  <c r="Q1417" i="3"/>
  <c r="AC1405" i="3"/>
  <c r="Y1405" i="3"/>
  <c r="U1405" i="3"/>
  <c r="Q1405" i="3"/>
  <c r="AC1393" i="3"/>
  <c r="Y1393" i="3"/>
  <c r="U1393" i="3"/>
  <c r="Q1393" i="3"/>
  <c r="AE1744" i="3"/>
  <c r="AA1744" i="3"/>
  <c r="W1744" i="3"/>
  <c r="S1744" i="3"/>
  <c r="AE1680" i="3"/>
  <c r="AA1680" i="3"/>
  <c r="W1680" i="3"/>
  <c r="S1680" i="3"/>
  <c r="AE1656" i="3"/>
  <c r="AA1656" i="3"/>
  <c r="S1656" i="3"/>
  <c r="W1656" i="3"/>
  <c r="AE1644" i="3"/>
  <c r="AA1644" i="3"/>
  <c r="W1644" i="3"/>
  <c r="S1644" i="3"/>
  <c r="AE1624" i="3"/>
  <c r="AA1624" i="3"/>
  <c r="S1624" i="3"/>
  <c r="W1624" i="3"/>
  <c r="AE1612" i="3"/>
  <c r="AA1612" i="3"/>
  <c r="W1612" i="3"/>
  <c r="S1612" i="3"/>
  <c r="AE1592" i="3"/>
  <c r="AA1592" i="3"/>
  <c r="S1592" i="3"/>
  <c r="W1592" i="3"/>
  <c r="AE1580" i="3"/>
  <c r="AA1580" i="3"/>
  <c r="W1580" i="3"/>
  <c r="S1580" i="3"/>
  <c r="AE1560" i="3"/>
  <c r="AA1560" i="3"/>
  <c r="S1560" i="3"/>
  <c r="W1560" i="3"/>
  <c r="AE1548" i="3"/>
  <c r="AA1548" i="3"/>
  <c r="W1548" i="3"/>
  <c r="S1548" i="3"/>
  <c r="AE1528" i="3"/>
  <c r="AA1528" i="3"/>
  <c r="W1528" i="3"/>
  <c r="S1528" i="3"/>
  <c r="AE1504" i="3"/>
  <c r="AA1504" i="3"/>
  <c r="W1504" i="3"/>
  <c r="S1504" i="3"/>
  <c r="AE1492" i="3"/>
  <c r="AA1492" i="3"/>
  <c r="W1492" i="3"/>
  <c r="S1492" i="3"/>
  <c r="AE1472" i="3"/>
  <c r="AA1472" i="3"/>
  <c r="W1472" i="3"/>
  <c r="S1472" i="3"/>
  <c r="AE1460" i="3"/>
  <c r="AA1460" i="3"/>
  <c r="W1460" i="3"/>
  <c r="S1460" i="3"/>
  <c r="AE1440" i="3"/>
  <c r="AA1440" i="3"/>
  <c r="W1440" i="3"/>
  <c r="S1440" i="3"/>
  <c r="AE1428" i="3"/>
  <c r="AA1428" i="3"/>
  <c r="W1428" i="3"/>
  <c r="S1428" i="3"/>
  <c r="AE1408" i="3"/>
  <c r="AA1408" i="3"/>
  <c r="W1408" i="3"/>
  <c r="S1408" i="3"/>
  <c r="AE1396" i="3"/>
  <c r="AA1396" i="3"/>
  <c r="W1396" i="3"/>
  <c r="S1396" i="3"/>
  <c r="AE1378" i="3"/>
  <c r="AA1378" i="3"/>
  <c r="S1378" i="3"/>
  <c r="W1378" i="3"/>
  <c r="AE1374" i="3"/>
  <c r="AA1374" i="3"/>
  <c r="W1374" i="3"/>
  <c r="S1374" i="3"/>
  <c r="AE1364" i="3"/>
  <c r="AA1364" i="3"/>
  <c r="W1364" i="3"/>
  <c r="S1364" i="3"/>
  <c r="AE1360" i="3"/>
  <c r="AA1360" i="3"/>
  <c r="W1360" i="3"/>
  <c r="S1360" i="3"/>
  <c r="AE1342" i="3"/>
  <c r="AA1342" i="3"/>
  <c r="W1342" i="3"/>
  <c r="S1342" i="3"/>
  <c r="AE1336" i="3"/>
  <c r="AA1336" i="3"/>
  <c r="W1336" i="3"/>
  <c r="S1336" i="3"/>
  <c r="AE1322" i="3"/>
  <c r="AA1322" i="3"/>
  <c r="W1322" i="3"/>
  <c r="S1322" i="3"/>
  <c r="AE1308" i="3"/>
  <c r="AA1308" i="3"/>
  <c r="W1308" i="3"/>
  <c r="S1308" i="3"/>
  <c r="AE1304" i="3"/>
  <c r="AA1304" i="3"/>
  <c r="W1304" i="3"/>
  <c r="S1304" i="3"/>
  <c r="AE1286" i="3"/>
  <c r="AA1286" i="3"/>
  <c r="W1286" i="3"/>
  <c r="S1286" i="3"/>
  <c r="AE1280" i="3"/>
  <c r="AA1280" i="3"/>
  <c r="W1280" i="3"/>
  <c r="S1280" i="3"/>
  <c r="AE1266" i="3"/>
  <c r="AA1266" i="3"/>
  <c r="W1266" i="3"/>
  <c r="S1266" i="3"/>
  <c r="AE1262" i="3"/>
  <c r="AA1262" i="3"/>
  <c r="W1262" i="3"/>
  <c r="S1262" i="3"/>
  <c r="AE1252" i="3"/>
  <c r="AA1252" i="3"/>
  <c r="W1252" i="3"/>
  <c r="S1252" i="3"/>
  <c r="AE1248" i="3"/>
  <c r="AA1248" i="3"/>
  <c r="W1248" i="3"/>
  <c r="S1248" i="3"/>
  <c r="AE1234" i="3"/>
  <c r="AA1234" i="3"/>
  <c r="W1234" i="3"/>
  <c r="S1234" i="3"/>
  <c r="AE1230" i="3"/>
  <c r="AA1230" i="3"/>
  <c r="W1230" i="3"/>
  <c r="S1230" i="3"/>
  <c r="AE1220" i="3"/>
  <c r="AA1220" i="3"/>
  <c r="W1220" i="3"/>
  <c r="S1220" i="3"/>
  <c r="AE1216" i="3"/>
  <c r="AA1216" i="3"/>
  <c r="W1216" i="3"/>
  <c r="S1216" i="3"/>
  <c r="AE1202" i="3"/>
  <c r="AA1202" i="3"/>
  <c r="W1202" i="3"/>
  <c r="S1202" i="3"/>
  <c r="AE1198" i="3"/>
  <c r="AA1198" i="3"/>
  <c r="W1198" i="3"/>
  <c r="S1198" i="3"/>
  <c r="AE1188" i="3"/>
  <c r="AA1188" i="3"/>
  <c r="W1188" i="3"/>
  <c r="S1188" i="3"/>
  <c r="AE1184" i="3"/>
  <c r="AA1184" i="3"/>
  <c r="W1184" i="3"/>
  <c r="S1184" i="3"/>
  <c r="AE1164" i="3"/>
  <c r="AA1164" i="3"/>
  <c r="W1164" i="3"/>
  <c r="S1164" i="3"/>
  <c r="AE1160" i="3"/>
  <c r="AA1160" i="3"/>
  <c r="W1160" i="3"/>
  <c r="S1160" i="3"/>
  <c r="AE1146" i="3"/>
  <c r="AA1146" i="3"/>
  <c r="S1146" i="3"/>
  <c r="W1146" i="3"/>
  <c r="AE1132" i="3"/>
  <c r="AA1132" i="3"/>
  <c r="W1132" i="3"/>
  <c r="S1132" i="3"/>
  <c r="AE1128" i="3"/>
  <c r="AA1128" i="3"/>
  <c r="W1128" i="3"/>
  <c r="S1128" i="3"/>
  <c r="AE1108" i="3"/>
  <c r="AA1108" i="3"/>
  <c r="W1108" i="3"/>
  <c r="S1108" i="3"/>
  <c r="AE1104" i="3"/>
  <c r="AA1104" i="3"/>
  <c r="W1104" i="3"/>
  <c r="S1104" i="3"/>
  <c r="AE1086" i="3"/>
  <c r="AA1086" i="3"/>
  <c r="W1086" i="3"/>
  <c r="S1086" i="3"/>
  <c r="AE1076" i="3"/>
  <c r="AA1076" i="3"/>
  <c r="W1076" i="3"/>
  <c r="S1076" i="3"/>
  <c r="AE1072" i="3"/>
  <c r="AA1072" i="3"/>
  <c r="W1072" i="3"/>
  <c r="S1072" i="3"/>
  <c r="AE1062" i="3"/>
  <c r="AA1062" i="3"/>
  <c r="W1062" i="3"/>
  <c r="S1062" i="3"/>
  <c r="AE1058" i="3"/>
  <c r="AA1058" i="3"/>
  <c r="S1058" i="3"/>
  <c r="W1058" i="3"/>
  <c r="AE1052" i="3"/>
  <c r="AA1052" i="3"/>
  <c r="W1052" i="3"/>
  <c r="S1052" i="3"/>
  <c r="AE1048" i="3"/>
  <c r="AA1048" i="3"/>
  <c r="W1048" i="3"/>
  <c r="S1048" i="3"/>
  <c r="AE1030" i="3"/>
  <c r="AA1030" i="3"/>
  <c r="W1030" i="3"/>
  <c r="S1030" i="3"/>
  <c r="AE1020" i="3"/>
  <c r="AA1020" i="3"/>
  <c r="W1020" i="3"/>
  <c r="S1020" i="3"/>
  <c r="AE1016" i="3"/>
  <c r="AA1016" i="3"/>
  <c r="W1016" i="3"/>
  <c r="S1016" i="3"/>
  <c r="AE1006" i="3"/>
  <c r="AA1006" i="3"/>
  <c r="W1006" i="3"/>
  <c r="S1006" i="3"/>
  <c r="AE996" i="3"/>
  <c r="AA996" i="3"/>
  <c r="W996" i="3"/>
  <c r="S996" i="3"/>
  <c r="AE992" i="3"/>
  <c r="AA992" i="3"/>
  <c r="W992" i="3"/>
  <c r="S992" i="3"/>
  <c r="AE978" i="3"/>
  <c r="AA978" i="3"/>
  <c r="S978" i="3"/>
  <c r="W978" i="3"/>
  <c r="AE974" i="3"/>
  <c r="AA974" i="3"/>
  <c r="W974" i="3"/>
  <c r="S974" i="3"/>
  <c r="AE964" i="3"/>
  <c r="AA964" i="3"/>
  <c r="W964" i="3"/>
  <c r="S964" i="3"/>
  <c r="AE954" i="3"/>
  <c r="AA954" i="3"/>
  <c r="W954" i="3"/>
  <c r="S954" i="3"/>
  <c r="AE950" i="3"/>
  <c r="AA950" i="3"/>
  <c r="W950" i="3"/>
  <c r="S950" i="3"/>
  <c r="AE940" i="3"/>
  <c r="AA940" i="3"/>
  <c r="W940" i="3"/>
  <c r="S940" i="3"/>
  <c r="AE936" i="3"/>
  <c r="AA936" i="3"/>
  <c r="W936" i="3"/>
  <c r="S936" i="3"/>
  <c r="AE922" i="3"/>
  <c r="AA922" i="3"/>
  <c r="W922" i="3"/>
  <c r="S922" i="3"/>
  <c r="AE918" i="3"/>
  <c r="AA918" i="3"/>
  <c r="W918" i="3"/>
  <c r="S918" i="3"/>
  <c r="AE908" i="3"/>
  <c r="AA908" i="3"/>
  <c r="W908" i="3"/>
  <c r="S908" i="3"/>
  <c r="AE904" i="3"/>
  <c r="AA904" i="3"/>
  <c r="W904" i="3"/>
  <c r="S904" i="3"/>
  <c r="AE890" i="3"/>
  <c r="AA890" i="3"/>
  <c r="W890" i="3"/>
  <c r="S890" i="3"/>
  <c r="AE886" i="3"/>
  <c r="AA886" i="3"/>
  <c r="W886" i="3"/>
  <c r="S886" i="3"/>
  <c r="AE876" i="3"/>
  <c r="AA876" i="3"/>
  <c r="W876" i="3"/>
  <c r="S876" i="3"/>
  <c r="AE866" i="3"/>
  <c r="AA866" i="3"/>
  <c r="W866" i="3"/>
  <c r="S866" i="3"/>
  <c r="AE862" i="3"/>
  <c r="AA862" i="3"/>
  <c r="W862" i="3"/>
  <c r="S862" i="3"/>
  <c r="AA852" i="3"/>
  <c r="AE852" i="3"/>
  <c r="W852" i="3"/>
  <c r="S852" i="3"/>
  <c r="AE848" i="3"/>
  <c r="AA848" i="3"/>
  <c r="W848" i="3"/>
  <c r="S848" i="3"/>
  <c r="AE834" i="3"/>
  <c r="AA834" i="3"/>
  <c r="S834" i="3"/>
  <c r="W834" i="3"/>
  <c r="AE828" i="3"/>
  <c r="AA828" i="3"/>
  <c r="W828" i="3"/>
  <c r="S828" i="3"/>
  <c r="AE824" i="3"/>
  <c r="AA824" i="3"/>
  <c r="W824" i="3"/>
  <c r="S824" i="3"/>
  <c r="AE814" i="3"/>
  <c r="AA814" i="3"/>
  <c r="W814" i="3"/>
  <c r="S814" i="3"/>
  <c r="AE806" i="3"/>
  <c r="AA806" i="3"/>
  <c r="W806" i="3"/>
  <c r="S806" i="3"/>
  <c r="AE796" i="3"/>
  <c r="AA796" i="3"/>
  <c r="W796" i="3"/>
  <c r="S796" i="3"/>
  <c r="AE792" i="3"/>
  <c r="AA792" i="3"/>
  <c r="W792" i="3"/>
  <c r="S792" i="3"/>
  <c r="AE778" i="3"/>
  <c r="AA778" i="3"/>
  <c r="S778" i="3"/>
  <c r="W778" i="3"/>
  <c r="AE774" i="3"/>
  <c r="AA774" i="3"/>
  <c r="W774" i="3"/>
  <c r="S774" i="3"/>
  <c r="AE764" i="3"/>
  <c r="AA764" i="3"/>
  <c r="W764" i="3"/>
  <c r="S764" i="3"/>
  <c r="AE760" i="3"/>
  <c r="W760" i="3"/>
  <c r="S760" i="3"/>
  <c r="AA760" i="3"/>
  <c r="AE750" i="3"/>
  <c r="AA750" i="3"/>
  <c r="W750" i="3"/>
  <c r="S750" i="3"/>
  <c r="AE740" i="3"/>
  <c r="AA740" i="3"/>
  <c r="W740" i="3"/>
  <c r="S740" i="3"/>
  <c r="AE736" i="3"/>
  <c r="AA736" i="3"/>
  <c r="W736" i="3"/>
  <c r="S736" i="3"/>
  <c r="AE722" i="3"/>
  <c r="AA722" i="3"/>
  <c r="S722" i="3"/>
  <c r="W722" i="3"/>
  <c r="AE718" i="3"/>
  <c r="AA718" i="3"/>
  <c r="W718" i="3"/>
  <c r="S718" i="3"/>
  <c r="AE708" i="3"/>
  <c r="AA708" i="3"/>
  <c r="W708" i="3"/>
  <c r="S708" i="3"/>
  <c r="AE698" i="3"/>
  <c r="AA698" i="3"/>
  <c r="W698" i="3"/>
  <c r="S698" i="3"/>
  <c r="AE694" i="3"/>
  <c r="AA694" i="3"/>
  <c r="W694" i="3"/>
  <c r="S694" i="3"/>
  <c r="AE684" i="3"/>
  <c r="AA684" i="3"/>
  <c r="W684" i="3"/>
  <c r="S684" i="3"/>
  <c r="AE680" i="3"/>
  <c r="AA680" i="3"/>
  <c r="W680" i="3"/>
  <c r="S680" i="3"/>
  <c r="AE662" i="3"/>
  <c r="AA662" i="3"/>
  <c r="W662" i="3"/>
  <c r="S662" i="3"/>
  <c r="AE652" i="3"/>
  <c r="AA652" i="3"/>
  <c r="W652" i="3"/>
  <c r="S652" i="3"/>
  <c r="AE648" i="3"/>
  <c r="AA648" i="3"/>
  <c r="W648" i="3"/>
  <c r="S648" i="3"/>
  <c r="AE630" i="3"/>
  <c r="AA630" i="3"/>
  <c r="W630" i="3"/>
  <c r="S630" i="3"/>
  <c r="AE620" i="3"/>
  <c r="AA620" i="3"/>
  <c r="W620" i="3"/>
  <c r="S620" i="3"/>
  <c r="AE616" i="3"/>
  <c r="AA616" i="3"/>
  <c r="W616" i="3"/>
  <c r="S616" i="3"/>
  <c r="AE598" i="3"/>
  <c r="AA598" i="3"/>
  <c r="W598" i="3"/>
  <c r="S598" i="3"/>
  <c r="AE588" i="3"/>
  <c r="AA588" i="3"/>
  <c r="W588" i="3"/>
  <c r="S588" i="3"/>
  <c r="AE584" i="3"/>
  <c r="AA584" i="3"/>
  <c r="W584" i="3"/>
  <c r="S584" i="3"/>
  <c r="AE566" i="3"/>
  <c r="AA566" i="3"/>
  <c r="W566" i="3"/>
  <c r="S566" i="3"/>
  <c r="AE556" i="3"/>
  <c r="AA556" i="3"/>
  <c r="W556" i="3"/>
  <c r="S556" i="3"/>
  <c r="AE552" i="3"/>
  <c r="AA552" i="3"/>
  <c r="W552" i="3"/>
  <c r="S552" i="3"/>
  <c r="AE534" i="3"/>
  <c r="AA534" i="3"/>
  <c r="W534" i="3"/>
  <c r="S534" i="3"/>
  <c r="AE524" i="3"/>
  <c r="AA524" i="3"/>
  <c r="W524" i="3"/>
  <c r="S524" i="3"/>
  <c r="AE520" i="3"/>
  <c r="AA520" i="3"/>
  <c r="W520" i="3"/>
  <c r="S520" i="3"/>
  <c r="AE502" i="3"/>
  <c r="AA502" i="3"/>
  <c r="W502" i="3"/>
  <c r="S502" i="3"/>
  <c r="AE492" i="3"/>
  <c r="AA492" i="3"/>
  <c r="W492" i="3"/>
  <c r="S492" i="3"/>
  <c r="AE488" i="3"/>
  <c r="AA488" i="3"/>
  <c r="W488" i="3"/>
  <c r="S488" i="3"/>
  <c r="AE470" i="3"/>
  <c r="AA470" i="3"/>
  <c r="W470" i="3"/>
  <c r="S470" i="3"/>
  <c r="AE460" i="3"/>
  <c r="AA460" i="3"/>
  <c r="W460" i="3"/>
  <c r="S460" i="3"/>
  <c r="AE456" i="3"/>
  <c r="AA456" i="3"/>
  <c r="W456" i="3"/>
  <c r="S456" i="3"/>
  <c r="AE438" i="3"/>
  <c r="AA438" i="3"/>
  <c r="W438" i="3"/>
  <c r="S438" i="3"/>
  <c r="AE428" i="3"/>
  <c r="AA428" i="3"/>
  <c r="W428" i="3"/>
  <c r="S428" i="3"/>
  <c r="AE424" i="3"/>
  <c r="AA424" i="3"/>
  <c r="W424" i="3"/>
  <c r="S424" i="3"/>
  <c r="AE406" i="3"/>
  <c r="AA406" i="3"/>
  <c r="W406" i="3"/>
  <c r="S406" i="3"/>
  <c r="AE396" i="3"/>
  <c r="AA396" i="3"/>
  <c r="W396" i="3"/>
  <c r="S396" i="3"/>
  <c r="AE392" i="3"/>
  <c r="AA392" i="3"/>
  <c r="W392" i="3"/>
  <c r="S392" i="3"/>
  <c r="AE374" i="3"/>
  <c r="AA374" i="3"/>
  <c r="W374" i="3"/>
  <c r="S374" i="3"/>
  <c r="AE364" i="3"/>
  <c r="AA364" i="3"/>
  <c r="W364" i="3"/>
  <c r="S364" i="3"/>
  <c r="AE360" i="3"/>
  <c r="AA360" i="3"/>
  <c r="W360" i="3"/>
  <c r="S360" i="3"/>
  <c r="AE342" i="3"/>
  <c r="AA342" i="3"/>
  <c r="W342" i="3"/>
  <c r="S342" i="3"/>
  <c r="AE332" i="3"/>
  <c r="AA332" i="3"/>
  <c r="W332" i="3"/>
  <c r="S332" i="3"/>
  <c r="AE328" i="3"/>
  <c r="AA328" i="3"/>
  <c r="W328" i="3"/>
  <c r="S328" i="3"/>
  <c r="AE310" i="3"/>
  <c r="AA310" i="3"/>
  <c r="W310" i="3"/>
  <c r="S310" i="3"/>
  <c r="AE292" i="3"/>
  <c r="AA292" i="3"/>
  <c r="W292" i="3"/>
  <c r="S292" i="3"/>
  <c r="AE288" i="3"/>
  <c r="AA288" i="3"/>
  <c r="W288" i="3"/>
  <c r="S288" i="3"/>
  <c r="AE284" i="3"/>
  <c r="AA284" i="3"/>
  <c r="W284" i="3"/>
  <c r="S284" i="3"/>
  <c r="AE280" i="3"/>
  <c r="AA280" i="3"/>
  <c r="W280" i="3"/>
  <c r="S280" i="3"/>
  <c r="AE266" i="3"/>
  <c r="AA266" i="3"/>
  <c r="W266" i="3"/>
  <c r="S266" i="3"/>
  <c r="AE258" i="3"/>
  <c r="AA258" i="3"/>
  <c r="W258" i="3"/>
  <c r="S258" i="3"/>
  <c r="AE254" i="3"/>
  <c r="AA254" i="3"/>
  <c r="W254" i="3"/>
  <c r="S254" i="3"/>
  <c r="AE246" i="3"/>
  <c r="AA246" i="3"/>
  <c r="W246" i="3"/>
  <c r="S246" i="3"/>
  <c r="AA228" i="3"/>
  <c r="W228" i="3"/>
  <c r="S228" i="3"/>
  <c r="AA224" i="3"/>
  <c r="W224" i="3"/>
  <c r="S224" i="3"/>
  <c r="AA220" i="3"/>
  <c r="W220" i="3"/>
  <c r="S220" i="3"/>
  <c r="AA216" i="3"/>
  <c r="W216" i="3"/>
  <c r="S216" i="3"/>
  <c r="AA180" i="3"/>
  <c r="W180" i="3"/>
  <c r="S180" i="3"/>
  <c r="W176" i="3"/>
  <c r="AA176" i="3"/>
  <c r="S176" i="3"/>
  <c r="AA172" i="3"/>
  <c r="W172" i="3"/>
  <c r="S172" i="3"/>
  <c r="AA168" i="3"/>
  <c r="W168" i="3"/>
  <c r="S168" i="3"/>
  <c r="AA162" i="3"/>
  <c r="W162" i="3"/>
  <c r="S162" i="3"/>
  <c r="AA150" i="3"/>
  <c r="W150" i="3"/>
  <c r="S150" i="3"/>
  <c r="W144" i="3"/>
  <c r="S144" i="3"/>
  <c r="AA144" i="3"/>
  <c r="W118" i="3"/>
  <c r="S118" i="3"/>
  <c r="W112" i="3"/>
  <c r="S112" i="3"/>
  <c r="W86" i="3"/>
  <c r="S86" i="3"/>
  <c r="W80" i="3"/>
  <c r="S80" i="3"/>
  <c r="S54" i="3"/>
  <c r="S48" i="3"/>
  <c r="S22" i="3"/>
  <c r="AC1371" i="3"/>
  <c r="Y1371" i="3"/>
  <c r="U1371" i="3"/>
  <c r="Q1371" i="3"/>
  <c r="AC795" i="3"/>
  <c r="Y795" i="3"/>
  <c r="Q795" i="3"/>
  <c r="U795" i="3"/>
  <c r="AC667" i="3"/>
  <c r="Y667" i="3"/>
  <c r="U667" i="3"/>
  <c r="Q667" i="3"/>
  <c r="AC1387" i="3"/>
  <c r="Y1387" i="3"/>
  <c r="U1387" i="3"/>
  <c r="Q1387" i="3"/>
  <c r="AA217" i="3"/>
  <c r="W217" i="3"/>
  <c r="S217" i="3"/>
  <c r="AA191" i="3"/>
  <c r="W191" i="3"/>
  <c r="S191" i="3"/>
  <c r="AA169" i="3"/>
  <c r="W169" i="3"/>
  <c r="S169" i="3"/>
  <c r="AA137" i="3"/>
  <c r="W137" i="3"/>
  <c r="S137" i="3"/>
  <c r="W105" i="3"/>
  <c r="S105" i="3"/>
  <c r="W73" i="3"/>
  <c r="S73" i="3"/>
  <c r="S41" i="3"/>
  <c r="AC1739" i="3"/>
  <c r="Y1739" i="3"/>
  <c r="U1739" i="3"/>
  <c r="Q1739" i="3"/>
  <c r="AC1675" i="3"/>
  <c r="Y1675" i="3"/>
  <c r="U1675" i="3"/>
  <c r="Q1675" i="3"/>
  <c r="AC1611" i="3"/>
  <c r="Y1611" i="3"/>
  <c r="U1611" i="3"/>
  <c r="Q1611" i="3"/>
  <c r="AE1455" i="3"/>
  <c r="AA1455" i="3"/>
  <c r="W1455" i="3"/>
  <c r="S1455" i="3"/>
  <c r="AC923" i="3"/>
  <c r="Y923" i="3"/>
  <c r="Q923" i="3"/>
  <c r="U923" i="3"/>
  <c r="U219" i="3"/>
  <c r="Y219" i="3"/>
  <c r="Q219" i="3"/>
  <c r="AC1547" i="3"/>
  <c r="Y1547" i="3"/>
  <c r="U1547" i="3"/>
  <c r="Q1547" i="3"/>
  <c r="AC1746" i="3"/>
  <c r="Y1746" i="3"/>
  <c r="U1746" i="3"/>
  <c r="Q1746" i="3"/>
  <c r="AC1734" i="3"/>
  <c r="Y1734" i="3"/>
  <c r="U1734" i="3"/>
  <c r="Q1734" i="3"/>
  <c r="AC1678" i="3"/>
  <c r="Y1678" i="3"/>
  <c r="U1678" i="3"/>
  <c r="Q1678" i="3"/>
  <c r="AC1654" i="3"/>
  <c r="Y1654" i="3"/>
  <c r="U1654" i="3"/>
  <c r="Q1654" i="3"/>
  <c r="AC1630" i="3"/>
  <c r="Y1630" i="3"/>
  <c r="U1630" i="3"/>
  <c r="Q1630" i="3"/>
  <c r="AC1610" i="3"/>
  <c r="Y1610" i="3"/>
  <c r="U1610" i="3"/>
  <c r="Q1610" i="3"/>
  <c r="AC1586" i="3"/>
  <c r="Y1586" i="3"/>
  <c r="U1586" i="3"/>
  <c r="Q1586" i="3"/>
  <c r="AC1578" i="3"/>
  <c r="Y1578" i="3"/>
  <c r="U1578" i="3"/>
  <c r="Q1578" i="3"/>
  <c r="AC1554" i="3"/>
  <c r="Y1554" i="3"/>
  <c r="U1554" i="3"/>
  <c r="Q1554" i="3"/>
  <c r="AC1530" i="3"/>
  <c r="Y1530" i="3"/>
  <c r="U1530" i="3"/>
  <c r="Q1530" i="3"/>
  <c r="AC1506" i="3"/>
  <c r="Y1506" i="3"/>
  <c r="U1506" i="3"/>
  <c r="Q1506" i="3"/>
  <c r="AC1474" i="3"/>
  <c r="Y1474" i="3"/>
  <c r="U1474" i="3"/>
  <c r="Q1474" i="3"/>
  <c r="AC1462" i="3"/>
  <c r="Y1462" i="3"/>
  <c r="U1462" i="3"/>
  <c r="Q1462" i="3"/>
  <c r="AC1438" i="3"/>
  <c r="Y1438" i="3"/>
  <c r="U1438" i="3"/>
  <c r="Q1438" i="3"/>
  <c r="AE1753" i="3"/>
  <c r="AA1753" i="3"/>
  <c r="W1753" i="3"/>
  <c r="S1753" i="3"/>
  <c r="AE1733" i="3"/>
  <c r="AA1733" i="3"/>
  <c r="W1733" i="3"/>
  <c r="S1733" i="3"/>
  <c r="AE1721" i="3"/>
  <c r="AA1721" i="3"/>
  <c r="W1721" i="3"/>
  <c r="S1721" i="3"/>
  <c r="AE1701" i="3"/>
  <c r="AA1701" i="3"/>
  <c r="W1701" i="3"/>
  <c r="S1701" i="3"/>
  <c r="AE1681" i="3"/>
  <c r="AA1681" i="3"/>
  <c r="W1681" i="3"/>
  <c r="S1681" i="3"/>
  <c r="AC1383" i="3"/>
  <c r="Y1383" i="3"/>
  <c r="U1383" i="3"/>
  <c r="Q1383" i="3"/>
  <c r="AC1369" i="3"/>
  <c r="Y1369" i="3"/>
  <c r="U1369" i="3"/>
  <c r="Q1369" i="3"/>
  <c r="AC1365" i="3"/>
  <c r="Y1365" i="3"/>
  <c r="U1365" i="3"/>
  <c r="Q1365" i="3"/>
  <c r="AC1351" i="3"/>
  <c r="Y1351" i="3"/>
  <c r="U1351" i="3"/>
  <c r="Q1351" i="3"/>
  <c r="AC1337" i="3"/>
  <c r="Y1337" i="3"/>
  <c r="U1337" i="3"/>
  <c r="Q1337" i="3"/>
  <c r="AC1319" i="3"/>
  <c r="Y1319" i="3"/>
  <c r="U1319" i="3"/>
  <c r="Q1319" i="3"/>
  <c r="AE1567" i="3"/>
  <c r="AA1567" i="3"/>
  <c r="W1567" i="3"/>
  <c r="S1567" i="3"/>
  <c r="AC1744" i="3"/>
  <c r="Y1744" i="3"/>
  <c r="U1744" i="3"/>
  <c r="Q1744" i="3"/>
  <c r="AC1712" i="3"/>
  <c r="Y1712" i="3"/>
  <c r="U1712" i="3"/>
  <c r="Q1712" i="3"/>
  <c r="AC1676" i="3"/>
  <c r="Y1676" i="3"/>
  <c r="U1676" i="3"/>
  <c r="Q1676" i="3"/>
  <c r="AC1656" i="3"/>
  <c r="Y1656" i="3"/>
  <c r="U1656" i="3"/>
  <c r="Q1656" i="3"/>
  <c r="AC1632" i="3"/>
  <c r="U1632" i="3"/>
  <c r="Y1632" i="3"/>
  <c r="Q1632" i="3"/>
  <c r="AC1608" i="3"/>
  <c r="Y1608" i="3"/>
  <c r="U1608" i="3"/>
  <c r="Q1608" i="3"/>
  <c r="AC1520" i="3"/>
  <c r="Y1520" i="3"/>
  <c r="U1520" i="3"/>
  <c r="Q1520" i="3"/>
  <c r="AC1496" i="3"/>
  <c r="Y1496" i="3"/>
  <c r="U1496" i="3"/>
  <c r="Q1496" i="3"/>
  <c r="AC1472" i="3"/>
  <c r="Y1472" i="3"/>
  <c r="U1472" i="3"/>
  <c r="Q1472" i="3"/>
  <c r="AC1448" i="3"/>
  <c r="U1448" i="3"/>
  <c r="Y1448" i="3"/>
  <c r="Q1448" i="3"/>
  <c r="AC1428" i="3"/>
  <c r="Y1428" i="3"/>
  <c r="U1428" i="3"/>
  <c r="Q1428" i="3"/>
  <c r="AC1400" i="3"/>
  <c r="Y1400" i="3"/>
  <c r="U1400" i="3"/>
  <c r="Q1400" i="3"/>
  <c r="AC1392" i="3"/>
  <c r="Y1392" i="3"/>
  <c r="U1392" i="3"/>
  <c r="Q1392" i="3"/>
  <c r="AE1751" i="3"/>
  <c r="AA1751" i="3"/>
  <c r="W1751" i="3"/>
  <c r="S1751" i="3"/>
  <c r="AE1743" i="3"/>
  <c r="AA1743" i="3"/>
  <c r="W1743" i="3"/>
  <c r="S1743" i="3"/>
  <c r="AE1727" i="3"/>
  <c r="AA1727" i="3"/>
  <c r="W1727" i="3"/>
  <c r="S1727" i="3"/>
  <c r="AE1711" i="3"/>
  <c r="AA1711" i="3"/>
  <c r="W1711" i="3"/>
  <c r="S1711" i="3"/>
  <c r="AE1691" i="3"/>
  <c r="AA1691" i="3"/>
  <c r="W1691" i="3"/>
  <c r="S1691" i="3"/>
  <c r="AE1683" i="3"/>
  <c r="AA1683" i="3"/>
  <c r="W1683" i="3"/>
  <c r="S1683" i="3"/>
  <c r="AE1559" i="3"/>
  <c r="AA1559" i="3"/>
  <c r="W1559" i="3"/>
  <c r="S1559" i="3"/>
  <c r="AE1543" i="3"/>
  <c r="AA1543" i="3"/>
  <c r="W1543" i="3"/>
  <c r="S1543" i="3"/>
  <c r="AE1527" i="3"/>
  <c r="AA1527" i="3"/>
  <c r="W1527" i="3"/>
  <c r="S1527" i="3"/>
  <c r="AE1519" i="3"/>
  <c r="AA1519" i="3"/>
  <c r="W1519" i="3"/>
  <c r="S1519" i="3"/>
  <c r="AE1495" i="3"/>
  <c r="AA1495" i="3"/>
  <c r="W1495" i="3"/>
  <c r="S1495" i="3"/>
  <c r="AE1451" i="3"/>
  <c r="AA1451" i="3"/>
  <c r="W1451" i="3"/>
  <c r="S1451" i="3"/>
  <c r="AE1435" i="3"/>
  <c r="AA1435" i="3"/>
  <c r="W1435" i="3"/>
  <c r="S1435" i="3"/>
  <c r="AE1419" i="3"/>
  <c r="AA1419" i="3"/>
  <c r="W1419" i="3"/>
  <c r="S1419" i="3"/>
  <c r="AC1382" i="3"/>
  <c r="Y1382" i="3"/>
  <c r="U1382" i="3"/>
  <c r="Q1382" i="3"/>
  <c r="AC1334" i="3"/>
  <c r="Y1334" i="3"/>
  <c r="U1334" i="3"/>
  <c r="Q1334" i="3"/>
  <c r="AC1282" i="3"/>
  <c r="Y1282" i="3"/>
  <c r="U1282" i="3"/>
  <c r="Q1282" i="3"/>
  <c r="AC1270" i="3"/>
  <c r="U1270" i="3"/>
  <c r="Y1270" i="3"/>
  <c r="Q1270" i="3"/>
  <c r="AC1238" i="3"/>
  <c r="U1238" i="3"/>
  <c r="Y1238" i="3"/>
  <c r="Q1238" i="3"/>
  <c r="AC1234" i="3"/>
  <c r="Y1234" i="3"/>
  <c r="U1234" i="3"/>
  <c r="Q1234" i="3"/>
  <c r="AC1222" i="3"/>
  <c r="U1222" i="3"/>
  <c r="Y1222" i="3"/>
  <c r="Q1222" i="3"/>
  <c r="AC1190" i="3"/>
  <c r="U1190" i="3"/>
  <c r="Y1190" i="3"/>
  <c r="Q1190" i="3"/>
  <c r="AC1186" i="3"/>
  <c r="Y1186" i="3"/>
  <c r="U1186" i="3"/>
  <c r="Q1186" i="3"/>
  <c r="AC1174" i="3"/>
  <c r="U1174" i="3"/>
  <c r="Y1174" i="3"/>
  <c r="Q1174" i="3"/>
  <c r="AC1138" i="3"/>
  <c r="Y1138" i="3"/>
  <c r="U1138" i="3"/>
  <c r="Q1138" i="3"/>
  <c r="AC1110" i="3"/>
  <c r="U1110" i="3"/>
  <c r="Y1110" i="3"/>
  <c r="Q1110" i="3"/>
  <c r="AC1090" i="3"/>
  <c r="Y1090" i="3"/>
  <c r="U1090" i="3"/>
  <c r="Q1090" i="3"/>
  <c r="AC1078" i="3"/>
  <c r="Y1078" i="3"/>
  <c r="U1078" i="3"/>
  <c r="Q1078" i="3"/>
  <c r="AC1062" i="3"/>
  <c r="Y1062" i="3"/>
  <c r="U1062" i="3"/>
  <c r="Q1062" i="3"/>
  <c r="AC1046" i="3"/>
  <c r="Y1046" i="3"/>
  <c r="U1046" i="3"/>
  <c r="Q1046" i="3"/>
  <c r="AC1010" i="3"/>
  <c r="Y1010" i="3"/>
  <c r="U1010" i="3"/>
  <c r="Q1010" i="3"/>
  <c r="AC994" i="3"/>
  <c r="Y994" i="3"/>
  <c r="U994" i="3"/>
  <c r="Q994" i="3"/>
  <c r="AC986" i="3"/>
  <c r="Y986" i="3"/>
  <c r="U986" i="3"/>
  <c r="Q986" i="3"/>
  <c r="AC978" i="3"/>
  <c r="Y978" i="3"/>
  <c r="U978" i="3"/>
  <c r="Q978" i="3"/>
  <c r="AC962" i="3"/>
  <c r="Y962" i="3"/>
  <c r="U962" i="3"/>
  <c r="Q962" i="3"/>
  <c r="AC946" i="3"/>
  <c r="Y946" i="3"/>
  <c r="U946" i="3"/>
  <c r="Q946" i="3"/>
  <c r="AC930" i="3"/>
  <c r="Y930" i="3"/>
  <c r="U930" i="3"/>
  <c r="Q930" i="3"/>
  <c r="AC922" i="3"/>
  <c r="Y922" i="3"/>
  <c r="U922" i="3"/>
  <c r="Q922" i="3"/>
  <c r="AC906" i="3"/>
  <c r="Y906" i="3"/>
  <c r="U906" i="3"/>
  <c r="Q906" i="3"/>
  <c r="AC898" i="3"/>
  <c r="Y898" i="3"/>
  <c r="U898" i="3"/>
  <c r="Q898" i="3"/>
  <c r="AC882" i="3"/>
  <c r="Y882" i="3"/>
  <c r="U882" i="3"/>
  <c r="Q882" i="3"/>
  <c r="AC866" i="3"/>
  <c r="Y866" i="3"/>
  <c r="U866" i="3"/>
  <c r="Q866" i="3"/>
  <c r="AC850" i="3"/>
  <c r="Y850" i="3"/>
  <c r="U850" i="3"/>
  <c r="Q850" i="3"/>
  <c r="AC834" i="3"/>
  <c r="Y834" i="3"/>
  <c r="U834" i="3"/>
  <c r="Q834" i="3"/>
  <c r="AC818" i="3"/>
  <c r="Y818" i="3"/>
  <c r="U818" i="3"/>
  <c r="Q818" i="3"/>
  <c r="AC802" i="3"/>
  <c r="Y802" i="3"/>
  <c r="U802" i="3"/>
  <c r="Q802" i="3"/>
  <c r="AC762" i="3"/>
  <c r="Y762" i="3"/>
  <c r="U762" i="3"/>
  <c r="Q762" i="3"/>
  <c r="AC746" i="3"/>
  <c r="Y746" i="3"/>
  <c r="U746" i="3"/>
  <c r="Q746" i="3"/>
  <c r="AC730" i="3"/>
  <c r="Y730" i="3"/>
  <c r="U730" i="3"/>
  <c r="Q730" i="3"/>
  <c r="AC706" i="3"/>
  <c r="Y706" i="3"/>
  <c r="U706" i="3"/>
  <c r="Q706" i="3"/>
  <c r="AC698" i="3"/>
  <c r="Y698" i="3"/>
  <c r="U698" i="3"/>
  <c r="Q698" i="3"/>
  <c r="AC682" i="3"/>
  <c r="Y682" i="3"/>
  <c r="U682" i="3"/>
  <c r="Q682" i="3"/>
  <c r="AC666" i="3"/>
  <c r="Y666" i="3"/>
  <c r="U666" i="3"/>
  <c r="Q666" i="3"/>
  <c r="AC650" i="3"/>
  <c r="Y650" i="3"/>
  <c r="U650" i="3"/>
  <c r="Q650" i="3"/>
  <c r="AC634" i="3"/>
  <c r="Y634" i="3"/>
  <c r="U634" i="3"/>
  <c r="Q634" i="3"/>
  <c r="AC618" i="3"/>
  <c r="Y618" i="3"/>
  <c r="Q618" i="3"/>
  <c r="U618" i="3"/>
  <c r="AC610" i="3"/>
  <c r="Y610" i="3"/>
  <c r="U610" i="3"/>
  <c r="Q610" i="3"/>
  <c r="AC594" i="3"/>
  <c r="Y594" i="3"/>
  <c r="Q594" i="3"/>
  <c r="U594" i="3"/>
  <c r="AC570" i="3"/>
  <c r="Y570" i="3"/>
  <c r="U570" i="3"/>
  <c r="Q570" i="3"/>
  <c r="AE1114" i="3"/>
  <c r="AA1114" i="3"/>
  <c r="W1114" i="3"/>
  <c r="S1114" i="3"/>
  <c r="W72" i="3"/>
  <c r="S72" i="3"/>
  <c r="AC1579" i="3"/>
  <c r="Y1579" i="3"/>
  <c r="U1579" i="3"/>
  <c r="Q1579" i="3"/>
  <c r="AC1003" i="3"/>
  <c r="Y1003" i="3"/>
  <c r="Q1003" i="3"/>
  <c r="U1003" i="3"/>
  <c r="AC491" i="3"/>
  <c r="Y491" i="3"/>
  <c r="U491" i="3"/>
  <c r="Q491" i="3"/>
  <c r="Y235" i="3"/>
  <c r="U235" i="3"/>
  <c r="Q235" i="3"/>
  <c r="AC550" i="3"/>
  <c r="Y550" i="3"/>
  <c r="U550" i="3"/>
  <c r="Q550" i="3"/>
  <c r="AC520" i="3"/>
  <c r="Y520" i="3"/>
  <c r="U520" i="3"/>
  <c r="Q520" i="3"/>
  <c r="AC502" i="3"/>
  <c r="Y502" i="3"/>
  <c r="U502" i="3"/>
  <c r="Q502" i="3"/>
  <c r="AC478" i="3"/>
  <c r="Y478" i="3"/>
  <c r="U478" i="3"/>
  <c r="Q478" i="3"/>
  <c r="AC454" i="3"/>
  <c r="Y454" i="3"/>
  <c r="U454" i="3"/>
  <c r="Q454" i="3"/>
  <c r="AC430" i="3"/>
  <c r="Y430" i="3"/>
  <c r="U430" i="3"/>
  <c r="Q430" i="3"/>
  <c r="AC406" i="3"/>
  <c r="Y406" i="3"/>
  <c r="U406" i="3"/>
  <c r="Q406" i="3"/>
  <c r="AC400" i="3"/>
  <c r="Y400" i="3"/>
  <c r="U400" i="3"/>
  <c r="Q400" i="3"/>
  <c r="AC384" i="3"/>
  <c r="Y384" i="3"/>
  <c r="U384" i="3"/>
  <c r="Q384" i="3"/>
  <c r="AC376" i="3"/>
  <c r="Y376" i="3"/>
  <c r="U376" i="3"/>
  <c r="Q376" i="3"/>
  <c r="AC360" i="3"/>
  <c r="Y360" i="3"/>
  <c r="U360" i="3"/>
  <c r="Q360" i="3"/>
  <c r="AC344" i="3"/>
  <c r="Y344" i="3"/>
  <c r="U344" i="3"/>
  <c r="Q344" i="3"/>
  <c r="AC336" i="3"/>
  <c r="Y336" i="3"/>
  <c r="U336" i="3"/>
  <c r="Q336" i="3"/>
  <c r="AC320" i="3"/>
  <c r="Y320" i="3"/>
  <c r="U320" i="3"/>
  <c r="Q320" i="3"/>
  <c r="Y304" i="3"/>
  <c r="U304" i="3"/>
  <c r="Q304" i="3"/>
  <c r="AC304" i="3"/>
  <c r="Y288" i="3"/>
  <c r="AC288" i="3"/>
  <c r="U288" i="3"/>
  <c r="Q288" i="3"/>
  <c r="AC264" i="3"/>
  <c r="Y264" i="3"/>
  <c r="U264" i="3"/>
  <c r="Q264" i="3"/>
  <c r="AC248" i="3"/>
  <c r="Y248" i="3"/>
  <c r="U248" i="3"/>
  <c r="Q248" i="3"/>
  <c r="Y232" i="3"/>
  <c r="U232" i="3"/>
  <c r="Q232" i="3"/>
  <c r="Y224" i="3"/>
  <c r="U224" i="3"/>
  <c r="Q224" i="3"/>
  <c r="Y208" i="3"/>
  <c r="U208" i="3"/>
  <c r="Q208" i="3"/>
  <c r="Y184" i="3"/>
  <c r="U184" i="3"/>
  <c r="Q184" i="3"/>
  <c r="Y168" i="3"/>
  <c r="U168" i="3"/>
  <c r="Q168" i="3"/>
  <c r="Y152" i="3"/>
  <c r="U152" i="3"/>
  <c r="Q152" i="3"/>
  <c r="Y136" i="3"/>
  <c r="U136" i="3"/>
  <c r="Q136" i="3"/>
  <c r="U120" i="3"/>
  <c r="Q120" i="3"/>
  <c r="U104" i="3"/>
  <c r="Q104" i="3"/>
  <c r="U88" i="3"/>
  <c r="Q88" i="3"/>
  <c r="U72" i="3"/>
  <c r="Q72" i="3"/>
  <c r="U64" i="3"/>
  <c r="Q64" i="3"/>
  <c r="AE874" i="3"/>
  <c r="AA874" i="3"/>
  <c r="S874" i="3"/>
  <c r="W874" i="3"/>
  <c r="AC1755" i="3"/>
  <c r="Y1755" i="3"/>
  <c r="Q1755" i="3"/>
  <c r="U1755" i="3"/>
  <c r="AE647" i="3"/>
  <c r="AA647" i="3"/>
  <c r="W647" i="3"/>
  <c r="S647" i="3"/>
  <c r="AE623" i="3"/>
  <c r="AA623" i="3"/>
  <c r="W623" i="3"/>
  <c r="S623" i="3"/>
  <c r="AE527" i="3"/>
  <c r="AA527" i="3"/>
  <c r="W527" i="3"/>
  <c r="S527" i="3"/>
  <c r="AE447" i="3"/>
  <c r="AA447" i="3"/>
  <c r="W447" i="3"/>
  <c r="S447" i="3"/>
  <c r="AE267" i="3"/>
  <c r="AA267" i="3"/>
  <c r="W267" i="3"/>
  <c r="S267" i="3"/>
  <c r="AC1735" i="3"/>
  <c r="Y1735" i="3"/>
  <c r="U1735" i="3"/>
  <c r="Q1735" i="3"/>
  <c r="AC1695" i="3"/>
  <c r="Y1695" i="3"/>
  <c r="U1695" i="3"/>
  <c r="Q1695" i="3"/>
  <c r="AC1663" i="3"/>
  <c r="Y1663" i="3"/>
  <c r="U1663" i="3"/>
  <c r="Q1663" i="3"/>
  <c r="AC1615" i="3"/>
  <c r="Y1615" i="3"/>
  <c r="U1615" i="3"/>
  <c r="Q1615" i="3"/>
  <c r="AC1587" i="3"/>
  <c r="Y1587" i="3"/>
  <c r="U1587" i="3"/>
  <c r="Q1587" i="3"/>
  <c r="AC1527" i="3"/>
  <c r="Y1527" i="3"/>
  <c r="U1527" i="3"/>
  <c r="Q1527" i="3"/>
  <c r="AC1471" i="3"/>
  <c r="Y1471" i="3"/>
  <c r="U1471" i="3"/>
  <c r="Q1471" i="3"/>
  <c r="AC1455" i="3"/>
  <c r="Y1455" i="3"/>
  <c r="U1455" i="3"/>
  <c r="Q1455" i="3"/>
  <c r="AC1423" i="3"/>
  <c r="Y1423" i="3"/>
  <c r="U1423" i="3"/>
  <c r="Q1423" i="3"/>
  <c r="AE1746" i="3"/>
  <c r="AA1746" i="3"/>
  <c r="W1746" i="3"/>
  <c r="S1746" i="3"/>
  <c r="AE1722" i="3"/>
  <c r="AA1722" i="3"/>
  <c r="W1722" i="3"/>
  <c r="S1722" i="3"/>
  <c r="AE1690" i="3"/>
  <c r="AA1690" i="3"/>
  <c r="W1690" i="3"/>
  <c r="S1690" i="3"/>
  <c r="AE1175" i="3"/>
  <c r="AA1175" i="3"/>
  <c r="W1175" i="3"/>
  <c r="S1175" i="3"/>
  <c r="AE853" i="3"/>
  <c r="AA853" i="3"/>
  <c r="W853" i="3"/>
  <c r="S853" i="3"/>
  <c r="AE615" i="3"/>
  <c r="AA615" i="3"/>
  <c r="W615" i="3"/>
  <c r="S615" i="3"/>
  <c r="AE423" i="3"/>
  <c r="AA423" i="3"/>
  <c r="W423" i="3"/>
  <c r="S423" i="3"/>
  <c r="AE359" i="3"/>
  <c r="AA359" i="3"/>
  <c r="W359" i="3"/>
  <c r="S359" i="3"/>
  <c r="AE275" i="3"/>
  <c r="AA275" i="3"/>
  <c r="W275" i="3"/>
  <c r="S275" i="3"/>
  <c r="AE1227" i="3"/>
  <c r="AA1227" i="3"/>
  <c r="W1227" i="3"/>
  <c r="S1227" i="3"/>
  <c r="AC1291" i="3"/>
  <c r="Y1291" i="3"/>
  <c r="U1291" i="3"/>
  <c r="Q1291" i="3"/>
  <c r="AC1035" i="3"/>
  <c r="Y1035" i="3"/>
  <c r="Q1035" i="3"/>
  <c r="U1035" i="3"/>
  <c r="AC267" i="3"/>
  <c r="Y267" i="3"/>
  <c r="U267" i="3"/>
  <c r="Q267" i="3"/>
  <c r="AC1305" i="3"/>
  <c r="Y1305" i="3"/>
  <c r="U1305" i="3"/>
  <c r="Q1305" i="3"/>
  <c r="AC1257" i="3"/>
  <c r="Y1257" i="3"/>
  <c r="U1257" i="3"/>
  <c r="Q1257" i="3"/>
  <c r="AC1193" i="3"/>
  <c r="Y1193" i="3"/>
  <c r="U1193" i="3"/>
  <c r="Q1193" i="3"/>
  <c r="AC1161" i="3"/>
  <c r="Y1161" i="3"/>
  <c r="U1161" i="3"/>
  <c r="Q1161" i="3"/>
  <c r="AC1097" i="3"/>
  <c r="Y1097" i="3"/>
  <c r="U1097" i="3"/>
  <c r="Q1097" i="3"/>
  <c r="AC1065" i="3"/>
  <c r="Y1065" i="3"/>
  <c r="U1065" i="3"/>
  <c r="Q1065" i="3"/>
  <c r="AC991" i="3"/>
  <c r="Y991" i="3"/>
  <c r="U991" i="3"/>
  <c r="Q991" i="3"/>
  <c r="AC977" i="3"/>
  <c r="Y977" i="3"/>
  <c r="U977" i="3"/>
  <c r="Q977" i="3"/>
  <c r="AC949" i="3"/>
  <c r="Y949" i="3"/>
  <c r="Q949" i="3"/>
  <c r="U949" i="3"/>
  <c r="AC941" i="3"/>
  <c r="Y941" i="3"/>
  <c r="Q941" i="3"/>
  <c r="U941" i="3"/>
  <c r="AC931" i="3"/>
  <c r="Y931" i="3"/>
  <c r="Q931" i="3"/>
  <c r="U931" i="3"/>
  <c r="AC915" i="3"/>
  <c r="Y915" i="3"/>
  <c r="Q915" i="3"/>
  <c r="U915" i="3"/>
  <c r="AC877" i="3"/>
  <c r="Y877" i="3"/>
  <c r="Q877" i="3"/>
  <c r="U877" i="3"/>
  <c r="AC845" i="3"/>
  <c r="Y845" i="3"/>
  <c r="Q845" i="3"/>
  <c r="U845" i="3"/>
  <c r="AC829" i="3"/>
  <c r="Y829" i="3"/>
  <c r="Q829" i="3"/>
  <c r="U829" i="3"/>
  <c r="AC813" i="3"/>
  <c r="Y813" i="3"/>
  <c r="Q813" i="3"/>
  <c r="U813" i="3"/>
  <c r="AC765" i="3"/>
  <c r="Y765" i="3"/>
  <c r="Q765" i="3"/>
  <c r="U765" i="3"/>
  <c r="AC733" i="3"/>
  <c r="Y733" i="3"/>
  <c r="Q733" i="3"/>
  <c r="U733" i="3"/>
  <c r="AC701" i="3"/>
  <c r="Y701" i="3"/>
  <c r="Q701" i="3"/>
  <c r="U701" i="3"/>
  <c r="AC653" i="3"/>
  <c r="Y653" i="3"/>
  <c r="Q653" i="3"/>
  <c r="U653" i="3"/>
  <c r="AC637" i="3"/>
  <c r="Y637" i="3"/>
  <c r="Q637" i="3"/>
  <c r="U637" i="3"/>
  <c r="AC621" i="3"/>
  <c r="Y621" i="3"/>
  <c r="U621" i="3"/>
  <c r="Q621" i="3"/>
  <c r="AC589" i="3"/>
  <c r="Y589" i="3"/>
  <c r="U589" i="3"/>
  <c r="Q589" i="3"/>
  <c r="AC557" i="3"/>
  <c r="Y557" i="3"/>
  <c r="U557" i="3"/>
  <c r="Q557" i="3"/>
  <c r="AC509" i="3"/>
  <c r="Y509" i="3"/>
  <c r="U509" i="3"/>
  <c r="Q509" i="3"/>
  <c r="AC461" i="3"/>
  <c r="Y461" i="3"/>
  <c r="U461" i="3"/>
  <c r="Q461" i="3"/>
  <c r="AC413" i="3"/>
  <c r="Y413" i="3"/>
  <c r="U413" i="3"/>
  <c r="Q413" i="3"/>
  <c r="AC341" i="3"/>
  <c r="Y341" i="3"/>
  <c r="U341" i="3"/>
  <c r="Q341" i="3"/>
  <c r="AC333" i="3"/>
  <c r="Y333" i="3"/>
  <c r="U333" i="3"/>
  <c r="Q333" i="3"/>
  <c r="AC327" i="3"/>
  <c r="Y327" i="3"/>
  <c r="U327" i="3"/>
  <c r="Q327" i="3"/>
  <c r="AC313" i="3"/>
  <c r="Y313" i="3"/>
  <c r="U313" i="3"/>
  <c r="Q313" i="3"/>
  <c r="AC259" i="3"/>
  <c r="Y259" i="3"/>
  <c r="U259" i="3"/>
  <c r="Q259" i="3"/>
  <c r="Y213" i="3"/>
  <c r="U213" i="3"/>
  <c r="Q213" i="3"/>
  <c r="Y205" i="3"/>
  <c r="U205" i="3"/>
  <c r="Q205" i="3"/>
  <c r="Y195" i="3"/>
  <c r="U195" i="3"/>
  <c r="Q195" i="3"/>
  <c r="Y185" i="3"/>
  <c r="U185" i="3"/>
  <c r="Q185" i="3"/>
  <c r="Y177" i="3"/>
  <c r="U177" i="3"/>
  <c r="Q177" i="3"/>
  <c r="Y149" i="3"/>
  <c r="U149" i="3"/>
  <c r="Q149" i="3"/>
  <c r="Y141" i="3"/>
  <c r="U141" i="3"/>
  <c r="Q141" i="3"/>
  <c r="U121" i="3"/>
  <c r="Q121" i="3"/>
  <c r="U71" i="3"/>
  <c r="Q71" i="3"/>
  <c r="AC1019" i="3"/>
  <c r="Y1019" i="3"/>
  <c r="Q1019" i="3"/>
  <c r="U1019" i="3"/>
  <c r="AC251" i="3"/>
  <c r="U251" i="3"/>
  <c r="Q251" i="3"/>
  <c r="Y251" i="3"/>
  <c r="AC1389" i="3"/>
  <c r="Y1389" i="3"/>
  <c r="U1389" i="3"/>
  <c r="Q1389" i="3"/>
  <c r="AE1748" i="3"/>
  <c r="AA1748" i="3"/>
  <c r="W1748" i="3"/>
  <c r="S1748" i="3"/>
  <c r="AE1724" i="3"/>
  <c r="AA1724" i="3"/>
  <c r="W1724" i="3"/>
  <c r="S1724" i="3"/>
  <c r="AE1700" i="3"/>
  <c r="AA1700" i="3"/>
  <c r="W1700" i="3"/>
  <c r="S1700" i="3"/>
  <c r="AE1692" i="3"/>
  <c r="AA1692" i="3"/>
  <c r="W1692" i="3"/>
  <c r="S1692" i="3"/>
  <c r="AE1668" i="3"/>
  <c r="AA1668" i="3"/>
  <c r="W1668" i="3"/>
  <c r="S1668" i="3"/>
  <c r="AE1584" i="3"/>
  <c r="AA1584" i="3"/>
  <c r="W1584" i="3"/>
  <c r="S1584" i="3"/>
  <c r="AE1540" i="3"/>
  <c r="AA1540" i="3"/>
  <c r="W1540" i="3"/>
  <c r="S1540" i="3"/>
  <c r="AE1484" i="3"/>
  <c r="AA1484" i="3"/>
  <c r="W1484" i="3"/>
  <c r="S1484" i="3"/>
  <c r="AE1464" i="3"/>
  <c r="AA1464" i="3"/>
  <c r="W1464" i="3"/>
  <c r="S1464" i="3"/>
  <c r="AE1432" i="3"/>
  <c r="AA1432" i="3"/>
  <c r="W1432" i="3"/>
  <c r="S1432" i="3"/>
  <c r="AE1384" i="3"/>
  <c r="AA1384" i="3"/>
  <c r="W1384" i="3"/>
  <c r="S1384" i="3"/>
  <c r="AE1356" i="3"/>
  <c r="AA1356" i="3"/>
  <c r="W1356" i="3"/>
  <c r="S1356" i="3"/>
  <c r="AE1318" i="3"/>
  <c r="AA1318" i="3"/>
  <c r="W1318" i="3"/>
  <c r="S1318" i="3"/>
  <c r="AE1296" i="3"/>
  <c r="AA1296" i="3"/>
  <c r="W1296" i="3"/>
  <c r="S1296" i="3"/>
  <c r="AE1290" i="3"/>
  <c r="AA1290" i="3"/>
  <c r="W1290" i="3"/>
  <c r="S1290" i="3"/>
  <c r="AE1276" i="3"/>
  <c r="AA1276" i="3"/>
  <c r="W1276" i="3"/>
  <c r="S1276" i="3"/>
  <c r="AE1272" i="3"/>
  <c r="AA1272" i="3"/>
  <c r="W1272" i="3"/>
  <c r="S1272" i="3"/>
  <c r="AE1258" i="3"/>
  <c r="AA1258" i="3"/>
  <c r="W1258" i="3"/>
  <c r="S1258" i="3"/>
  <c r="AE1244" i="3"/>
  <c r="AA1244" i="3"/>
  <c r="W1244" i="3"/>
  <c r="S1244" i="3"/>
  <c r="AE1226" i="3"/>
  <c r="AA1226" i="3"/>
  <c r="S1226" i="3"/>
  <c r="W1226" i="3"/>
  <c r="AE1212" i="3"/>
  <c r="AA1212" i="3"/>
  <c r="W1212" i="3"/>
  <c r="S1212" i="3"/>
  <c r="AE1180" i="3"/>
  <c r="AA1180" i="3"/>
  <c r="W1180" i="3"/>
  <c r="S1180" i="3"/>
  <c r="AE1166" i="3"/>
  <c r="AA1166" i="3"/>
  <c r="W1166" i="3"/>
  <c r="S1166" i="3"/>
  <c r="AE1152" i="3"/>
  <c r="AA1152" i="3"/>
  <c r="W1152" i="3"/>
  <c r="S1152" i="3"/>
  <c r="AE1138" i="3"/>
  <c r="AA1138" i="3"/>
  <c r="W1138" i="3"/>
  <c r="S1138" i="3"/>
  <c r="AE1100" i="3"/>
  <c r="AA1100" i="3"/>
  <c r="W1100" i="3"/>
  <c r="S1100" i="3"/>
  <c r="AE1078" i="3"/>
  <c r="AA1078" i="3"/>
  <c r="W1078" i="3"/>
  <c r="S1078" i="3"/>
  <c r="AE1064" i="3"/>
  <c r="AA1064" i="3"/>
  <c r="W1064" i="3"/>
  <c r="S1064" i="3"/>
  <c r="AE1044" i="3"/>
  <c r="AA1044" i="3"/>
  <c r="W1044" i="3"/>
  <c r="S1044" i="3"/>
  <c r="AE1040" i="3"/>
  <c r="AA1040" i="3"/>
  <c r="W1040" i="3"/>
  <c r="S1040" i="3"/>
  <c r="AE1026" i="3"/>
  <c r="AA1026" i="3"/>
  <c r="W1026" i="3"/>
  <c r="S1026" i="3"/>
  <c r="AE1008" i="3"/>
  <c r="AA1008" i="3"/>
  <c r="W1008" i="3"/>
  <c r="S1008" i="3"/>
  <c r="AE966" i="3"/>
  <c r="AA966" i="3"/>
  <c r="W966" i="3"/>
  <c r="S966" i="3"/>
  <c r="AE946" i="3"/>
  <c r="AA946" i="3"/>
  <c r="W946" i="3"/>
  <c r="S946" i="3"/>
  <c r="AE928" i="3"/>
  <c r="AA928" i="3"/>
  <c r="W928" i="3"/>
  <c r="S928" i="3"/>
  <c r="AE844" i="3"/>
  <c r="AA844" i="3"/>
  <c r="W844" i="3"/>
  <c r="S844" i="3"/>
  <c r="AE830" i="3"/>
  <c r="AA830" i="3"/>
  <c r="W830" i="3"/>
  <c r="S830" i="3"/>
  <c r="AE820" i="3"/>
  <c r="AA820" i="3"/>
  <c r="W820" i="3"/>
  <c r="S820" i="3"/>
  <c r="AE810" i="3"/>
  <c r="AA810" i="3"/>
  <c r="S810" i="3"/>
  <c r="W810" i="3"/>
  <c r="AE802" i="3"/>
  <c r="AA802" i="3"/>
  <c r="W802" i="3"/>
  <c r="S802" i="3"/>
  <c r="AE788" i="3"/>
  <c r="AA788" i="3"/>
  <c r="W788" i="3"/>
  <c r="S788" i="3"/>
  <c r="AE766" i="3"/>
  <c r="AA766" i="3"/>
  <c r="W766" i="3"/>
  <c r="S766" i="3"/>
  <c r="AE752" i="3"/>
  <c r="AA752" i="3"/>
  <c r="W752" i="3"/>
  <c r="S752" i="3"/>
  <c r="AE714" i="3"/>
  <c r="AA714" i="3"/>
  <c r="S714" i="3"/>
  <c r="W714" i="3"/>
  <c r="AE690" i="3"/>
  <c r="AA690" i="3"/>
  <c r="S690" i="3"/>
  <c r="W690" i="3"/>
  <c r="AE672" i="3"/>
  <c r="AA672" i="3"/>
  <c r="W672" i="3"/>
  <c r="S672" i="3"/>
  <c r="AE658" i="3"/>
  <c r="AA658" i="3"/>
  <c r="S658" i="3"/>
  <c r="W658" i="3"/>
  <c r="AE644" i="3"/>
  <c r="AA644" i="3"/>
  <c r="W644" i="3"/>
  <c r="S644" i="3"/>
  <c r="AE640" i="3"/>
  <c r="AA640" i="3"/>
  <c r="W640" i="3"/>
  <c r="S640" i="3"/>
  <c r="AE626" i="3"/>
  <c r="AA626" i="3"/>
  <c r="S626" i="3"/>
  <c r="W626" i="3"/>
  <c r="AE612" i="3"/>
  <c r="AA612" i="3"/>
  <c r="W612" i="3"/>
  <c r="S612" i="3"/>
  <c r="AE576" i="3"/>
  <c r="AA576" i="3"/>
  <c r="W576" i="3"/>
  <c r="S576" i="3"/>
  <c r="AE562" i="3"/>
  <c r="AA562" i="3"/>
  <c r="W562" i="3"/>
  <c r="S562" i="3"/>
  <c r="AE548" i="3"/>
  <c r="AA548" i="3"/>
  <c r="W548" i="3"/>
  <c r="S548" i="3"/>
  <c r="AE512" i="3"/>
  <c r="AA512" i="3"/>
  <c r="W512" i="3"/>
  <c r="S512" i="3"/>
  <c r="AE480" i="3"/>
  <c r="AA480" i="3"/>
  <c r="W480" i="3"/>
  <c r="S480" i="3"/>
  <c r="AE466" i="3"/>
  <c r="AA466" i="3"/>
  <c r="W466" i="3"/>
  <c r="S466" i="3"/>
  <c r="AE452" i="3"/>
  <c r="AA452" i="3"/>
  <c r="W452" i="3"/>
  <c r="S452" i="3"/>
  <c r="AE434" i="3"/>
  <c r="AA434" i="3"/>
  <c r="W434" i="3"/>
  <c r="S434" i="3"/>
  <c r="AE416" i="3"/>
  <c r="AA416" i="3"/>
  <c r="W416" i="3"/>
  <c r="S416" i="3"/>
  <c r="AE402" i="3"/>
  <c r="AA402" i="3"/>
  <c r="W402" i="3"/>
  <c r="S402" i="3"/>
  <c r="AE398" i="3"/>
  <c r="W398" i="3"/>
  <c r="AA398" i="3"/>
  <c r="S398" i="3"/>
  <c r="AE384" i="3"/>
  <c r="AA384" i="3"/>
  <c r="W384" i="3"/>
  <c r="S384" i="3"/>
  <c r="AE370" i="3"/>
  <c r="AA370" i="3"/>
  <c r="W370" i="3"/>
  <c r="S370" i="3"/>
  <c r="AE356" i="3"/>
  <c r="AA356" i="3"/>
  <c r="W356" i="3"/>
  <c r="S356" i="3"/>
  <c r="AE320" i="3"/>
  <c r="AA320" i="3"/>
  <c r="W320" i="3"/>
  <c r="S320" i="3"/>
  <c r="AE306" i="3"/>
  <c r="AA306" i="3"/>
  <c r="W306" i="3"/>
  <c r="S306" i="3"/>
  <c r="AE294" i="3"/>
  <c r="AA294" i="3"/>
  <c r="W294" i="3"/>
  <c r="S294" i="3"/>
  <c r="AE272" i="3"/>
  <c r="W272" i="3"/>
  <c r="S272" i="3"/>
  <c r="AA272" i="3"/>
  <c r="AE264" i="3"/>
  <c r="AA264" i="3"/>
  <c r="W264" i="3"/>
  <c r="S264" i="3"/>
  <c r="AE250" i="3"/>
  <c r="AA250" i="3"/>
  <c r="W250" i="3"/>
  <c r="S250" i="3"/>
  <c r="AA242" i="3"/>
  <c r="W242" i="3"/>
  <c r="S242" i="3"/>
  <c r="AA230" i="3"/>
  <c r="W230" i="3"/>
  <c r="S230" i="3"/>
  <c r="AA212" i="3"/>
  <c r="W212" i="3"/>
  <c r="S212" i="3"/>
  <c r="AA200" i="3"/>
  <c r="W200" i="3"/>
  <c r="S200" i="3"/>
  <c r="AA194" i="3"/>
  <c r="W194" i="3"/>
  <c r="S194" i="3"/>
  <c r="AA186" i="3"/>
  <c r="W186" i="3"/>
  <c r="S186" i="3"/>
  <c r="AA164" i="3"/>
  <c r="W164" i="3"/>
  <c r="S164" i="3"/>
  <c r="AA146" i="3"/>
  <c r="W146" i="3"/>
  <c r="S146" i="3"/>
  <c r="AA132" i="3"/>
  <c r="W132" i="3"/>
  <c r="S132" i="3"/>
  <c r="W110" i="3"/>
  <c r="S110" i="3"/>
  <c r="W78" i="3"/>
  <c r="S78" i="3"/>
  <c r="S36" i="3"/>
  <c r="AC1243" i="3"/>
  <c r="Y1243" i="3"/>
  <c r="U1243" i="3"/>
  <c r="Q1243" i="3"/>
  <c r="AE1284" i="3"/>
  <c r="AA1284" i="3"/>
  <c r="W1284" i="3"/>
  <c r="S1284" i="3"/>
  <c r="AA223" i="3"/>
  <c r="W223" i="3"/>
  <c r="S223" i="3"/>
  <c r="AA143" i="3"/>
  <c r="W143" i="3"/>
  <c r="S143" i="3"/>
  <c r="AE1483" i="3"/>
  <c r="AA1483" i="3"/>
  <c r="W1483" i="3"/>
  <c r="S1483" i="3"/>
  <c r="AC1730" i="3"/>
  <c r="Y1730" i="3"/>
  <c r="U1730" i="3"/>
  <c r="Q1730" i="3"/>
  <c r="AC1718" i="3"/>
  <c r="Y1718" i="3"/>
  <c r="U1718" i="3"/>
  <c r="Q1718" i="3"/>
  <c r="AC1694" i="3"/>
  <c r="Y1694" i="3"/>
  <c r="U1694" i="3"/>
  <c r="Q1694" i="3"/>
  <c r="AC1618" i="3"/>
  <c r="Y1618" i="3"/>
  <c r="U1618" i="3"/>
  <c r="Q1618" i="3"/>
  <c r="AC1594" i="3"/>
  <c r="Y1594" i="3"/>
  <c r="U1594" i="3"/>
  <c r="Q1594" i="3"/>
  <c r="AC1538" i="3"/>
  <c r="Y1538" i="3"/>
  <c r="U1538" i="3"/>
  <c r="Q1538" i="3"/>
  <c r="AC1518" i="3"/>
  <c r="Y1518" i="3"/>
  <c r="U1518" i="3"/>
  <c r="Q1518" i="3"/>
  <c r="AC1494" i="3"/>
  <c r="Y1494" i="3"/>
  <c r="U1494" i="3"/>
  <c r="Q1494" i="3"/>
  <c r="AC1450" i="3"/>
  <c r="Y1450" i="3"/>
  <c r="U1450" i="3"/>
  <c r="Q1450" i="3"/>
  <c r="AC1426" i="3"/>
  <c r="Y1426" i="3"/>
  <c r="U1426" i="3"/>
  <c r="Q1426" i="3"/>
  <c r="AE1761" i="3"/>
  <c r="AA1761" i="3"/>
  <c r="W1761" i="3"/>
  <c r="S1761" i="3"/>
  <c r="AE1741" i="3"/>
  <c r="AA1741" i="3"/>
  <c r="W1741" i="3"/>
  <c r="S1741" i="3"/>
  <c r="AE1709" i="3"/>
  <c r="AA1709" i="3"/>
  <c r="W1709" i="3"/>
  <c r="S1709" i="3"/>
  <c r="AE1697" i="3"/>
  <c r="AA1697" i="3"/>
  <c r="W1697" i="3"/>
  <c r="S1697" i="3"/>
  <c r="AE1653" i="3"/>
  <c r="AA1653" i="3"/>
  <c r="W1653" i="3"/>
  <c r="S1653" i="3"/>
  <c r="AE1645" i="3"/>
  <c r="AA1645" i="3"/>
  <c r="W1645" i="3"/>
  <c r="S1645" i="3"/>
  <c r="AE1637" i="3"/>
  <c r="AA1637" i="3"/>
  <c r="W1637" i="3"/>
  <c r="S1637" i="3"/>
  <c r="AE1621" i="3"/>
  <c r="AA1621" i="3"/>
  <c r="W1621" i="3"/>
  <c r="S1621" i="3"/>
  <c r="AE1605" i="3"/>
  <c r="AA1605" i="3"/>
  <c r="W1605" i="3"/>
  <c r="S1605" i="3"/>
  <c r="AE1589" i="3"/>
  <c r="AA1589" i="3"/>
  <c r="W1589" i="3"/>
  <c r="S1589" i="3"/>
  <c r="AE1581" i="3"/>
  <c r="AA1581" i="3"/>
  <c r="W1581" i="3"/>
  <c r="S1581" i="3"/>
  <c r="AE1565" i="3"/>
  <c r="AA1565" i="3"/>
  <c r="W1565" i="3"/>
  <c r="S1565" i="3"/>
  <c r="AE1557" i="3"/>
  <c r="AA1557" i="3"/>
  <c r="W1557" i="3"/>
  <c r="S1557" i="3"/>
  <c r="AE1541" i="3"/>
  <c r="AA1541" i="3"/>
  <c r="W1541" i="3"/>
  <c r="S1541" i="3"/>
  <c r="AE1533" i="3"/>
  <c r="AA1533" i="3"/>
  <c r="W1533" i="3"/>
  <c r="S1533" i="3"/>
  <c r="AE1525" i="3"/>
  <c r="AA1525" i="3"/>
  <c r="W1525" i="3"/>
  <c r="S1525" i="3"/>
  <c r="AE1509" i="3"/>
  <c r="AA1509" i="3"/>
  <c r="W1509" i="3"/>
  <c r="S1509" i="3"/>
  <c r="AE1501" i="3"/>
  <c r="AA1501" i="3"/>
  <c r="W1501" i="3"/>
  <c r="S1501" i="3"/>
  <c r="AE1493" i="3"/>
  <c r="AA1493" i="3"/>
  <c r="W1493" i="3"/>
  <c r="S1493" i="3"/>
  <c r="AE1477" i="3"/>
  <c r="AA1477" i="3"/>
  <c r="W1477" i="3"/>
  <c r="S1477" i="3"/>
  <c r="AE1469" i="3"/>
  <c r="W1469" i="3"/>
  <c r="AA1469" i="3"/>
  <c r="S1469" i="3"/>
  <c r="AE1453" i="3"/>
  <c r="AA1453" i="3"/>
  <c r="W1453" i="3"/>
  <c r="S1453" i="3"/>
  <c r="AE1445" i="3"/>
  <c r="AA1445" i="3"/>
  <c r="W1445" i="3"/>
  <c r="S1445" i="3"/>
  <c r="AE1429" i="3"/>
  <c r="AA1429" i="3"/>
  <c r="W1429" i="3"/>
  <c r="S1429" i="3"/>
  <c r="AE1421" i="3"/>
  <c r="AA1421" i="3"/>
  <c r="W1421" i="3"/>
  <c r="S1421" i="3"/>
  <c r="AE1413" i="3"/>
  <c r="AA1413" i="3"/>
  <c r="W1413" i="3"/>
  <c r="S1413" i="3"/>
  <c r="AE1397" i="3"/>
  <c r="AA1397" i="3"/>
  <c r="W1397" i="3"/>
  <c r="S1397" i="3"/>
  <c r="AC1375" i="3"/>
  <c r="Y1375" i="3"/>
  <c r="U1375" i="3"/>
  <c r="Q1375" i="3"/>
  <c r="AC1361" i="3"/>
  <c r="Y1361" i="3"/>
  <c r="U1361" i="3"/>
  <c r="Q1361" i="3"/>
  <c r="AC1357" i="3"/>
  <c r="Y1357" i="3"/>
  <c r="U1357" i="3"/>
  <c r="Q1357" i="3"/>
  <c r="AC1325" i="3"/>
  <c r="Y1325" i="3"/>
  <c r="U1325" i="3"/>
  <c r="Q1325" i="3"/>
  <c r="AC1762" i="3"/>
  <c r="Y1762" i="3"/>
  <c r="U1762" i="3"/>
  <c r="Q1762" i="3"/>
  <c r="AC1750" i="3"/>
  <c r="Y1750" i="3"/>
  <c r="U1750" i="3"/>
  <c r="Q1750" i="3"/>
  <c r="AC1726" i="3"/>
  <c r="Y1726" i="3"/>
  <c r="U1726" i="3"/>
  <c r="Q1726" i="3"/>
  <c r="AC1706" i="3"/>
  <c r="Y1706" i="3"/>
  <c r="U1706" i="3"/>
  <c r="Q1706" i="3"/>
  <c r="AC1682" i="3"/>
  <c r="Y1682" i="3"/>
  <c r="U1682" i="3"/>
  <c r="Q1682" i="3"/>
  <c r="AC1674" i="3"/>
  <c r="Y1674" i="3"/>
  <c r="U1674" i="3"/>
  <c r="Q1674" i="3"/>
  <c r="AC1658" i="3"/>
  <c r="Y1658" i="3"/>
  <c r="U1658" i="3"/>
  <c r="Q1658" i="3"/>
  <c r="AC1650" i="3"/>
  <c r="Y1650" i="3"/>
  <c r="U1650" i="3"/>
  <c r="Q1650" i="3"/>
  <c r="AC1638" i="3"/>
  <c r="Y1638" i="3"/>
  <c r="U1638" i="3"/>
  <c r="Q1638" i="3"/>
  <c r="AC1626" i="3"/>
  <c r="Y1626" i="3"/>
  <c r="U1626" i="3"/>
  <c r="Q1626" i="3"/>
  <c r="AC1602" i="3"/>
  <c r="Y1602" i="3"/>
  <c r="U1602" i="3"/>
  <c r="Q1602" i="3"/>
  <c r="AC1582" i="3"/>
  <c r="Y1582" i="3"/>
  <c r="Q1582" i="3"/>
  <c r="U1582" i="3"/>
  <c r="AC1570" i="3"/>
  <c r="Y1570" i="3"/>
  <c r="U1570" i="3"/>
  <c r="Q1570" i="3"/>
  <c r="AC1558" i="3"/>
  <c r="Y1558" i="3"/>
  <c r="U1558" i="3"/>
  <c r="Q1558" i="3"/>
  <c r="AC1534" i="3"/>
  <c r="Y1534" i="3"/>
  <c r="U1534" i="3"/>
  <c r="Q1534" i="3"/>
  <c r="AC1514" i="3"/>
  <c r="Y1514" i="3"/>
  <c r="U1514" i="3"/>
  <c r="Q1514" i="3"/>
  <c r="AC1490" i="3"/>
  <c r="Y1490" i="3"/>
  <c r="U1490" i="3"/>
  <c r="Q1490" i="3"/>
  <c r="AC1482" i="3"/>
  <c r="Y1482" i="3"/>
  <c r="U1482" i="3"/>
  <c r="Q1482" i="3"/>
  <c r="AC1466" i="3"/>
  <c r="Y1466" i="3"/>
  <c r="U1466" i="3"/>
  <c r="Q1466" i="3"/>
  <c r="AC1458" i="3"/>
  <c r="Y1458" i="3"/>
  <c r="U1458" i="3"/>
  <c r="Q1458" i="3"/>
  <c r="AC1446" i="3"/>
  <c r="Y1446" i="3"/>
  <c r="U1446" i="3"/>
  <c r="Q1446" i="3"/>
  <c r="AC1434" i="3"/>
  <c r="Y1434" i="3"/>
  <c r="U1434" i="3"/>
  <c r="Q1434" i="3"/>
  <c r="AC1422" i="3"/>
  <c r="Y1422" i="3"/>
  <c r="U1422" i="3"/>
  <c r="Q1422" i="3"/>
  <c r="AC1410" i="3"/>
  <c r="Y1410" i="3"/>
  <c r="U1410" i="3"/>
  <c r="Q1410" i="3"/>
  <c r="AC1398" i="3"/>
  <c r="Y1398" i="3"/>
  <c r="U1398" i="3"/>
  <c r="Q1398" i="3"/>
  <c r="AE1749" i="3"/>
  <c r="AA1749" i="3"/>
  <c r="W1749" i="3"/>
  <c r="S1749" i="3"/>
  <c r="AE1737" i="3"/>
  <c r="AA1737" i="3"/>
  <c r="W1737" i="3"/>
  <c r="S1737" i="3"/>
  <c r="AE1717" i="3"/>
  <c r="AA1717" i="3"/>
  <c r="W1717" i="3"/>
  <c r="S1717" i="3"/>
  <c r="AE1705" i="3"/>
  <c r="AA1705" i="3"/>
  <c r="W1705" i="3"/>
  <c r="S1705" i="3"/>
  <c r="AE1677" i="3"/>
  <c r="AA1677" i="3"/>
  <c r="W1677" i="3"/>
  <c r="S1677" i="3"/>
  <c r="AE1669" i="3"/>
  <c r="AA1669" i="3"/>
  <c r="W1669" i="3"/>
  <c r="S1669" i="3"/>
  <c r="AC1385" i="3"/>
  <c r="Y1385" i="3"/>
  <c r="U1385" i="3"/>
  <c r="Q1385" i="3"/>
  <c r="AC1381" i="3"/>
  <c r="Y1381" i="3"/>
  <c r="U1381" i="3"/>
  <c r="Q1381" i="3"/>
  <c r="AC1367" i="3"/>
  <c r="Y1367" i="3"/>
  <c r="U1367" i="3"/>
  <c r="Q1367" i="3"/>
  <c r="AC1353" i="3"/>
  <c r="Y1353" i="3"/>
  <c r="U1353" i="3"/>
  <c r="Q1353" i="3"/>
  <c r="AC1349" i="3"/>
  <c r="Y1349" i="3"/>
  <c r="U1349" i="3"/>
  <c r="Q1349" i="3"/>
  <c r="AC1335" i="3"/>
  <c r="Y1335" i="3"/>
  <c r="U1335" i="3"/>
  <c r="Q1335" i="3"/>
  <c r="AC1321" i="3"/>
  <c r="Y1321" i="3"/>
  <c r="U1321" i="3"/>
  <c r="Q1321" i="3"/>
  <c r="AC1317" i="3"/>
  <c r="Y1317" i="3"/>
  <c r="U1317" i="3"/>
  <c r="Q1317" i="3"/>
  <c r="AC1347" i="3"/>
  <c r="Y1347" i="3"/>
  <c r="U1347" i="3"/>
  <c r="Q1347" i="3"/>
  <c r="AC1760" i="3"/>
  <c r="U1760" i="3"/>
  <c r="Y1760" i="3"/>
  <c r="Q1760" i="3"/>
  <c r="AC1752" i="3"/>
  <c r="Y1752" i="3"/>
  <c r="U1752" i="3"/>
  <c r="Q1752" i="3"/>
  <c r="AC1736" i="3"/>
  <c r="Y1736" i="3"/>
  <c r="U1736" i="3"/>
  <c r="Q1736" i="3"/>
  <c r="AC1728" i="3"/>
  <c r="U1728" i="3"/>
  <c r="Y1728" i="3"/>
  <c r="Q1728" i="3"/>
  <c r="AC1716" i="3"/>
  <c r="Y1716" i="3"/>
  <c r="U1716" i="3"/>
  <c r="Q1716" i="3"/>
  <c r="AC1704" i="3"/>
  <c r="Y1704" i="3"/>
  <c r="U1704" i="3"/>
  <c r="Q1704" i="3"/>
  <c r="AC1692" i="3"/>
  <c r="Y1692" i="3"/>
  <c r="U1692" i="3"/>
  <c r="Q1692" i="3"/>
  <c r="AC1668" i="3"/>
  <c r="Y1668" i="3"/>
  <c r="U1668" i="3"/>
  <c r="Q1668" i="3"/>
  <c r="AC1660" i="3"/>
  <c r="Y1660" i="3"/>
  <c r="U1660" i="3"/>
  <c r="Q1660" i="3"/>
  <c r="AC1648" i="3"/>
  <c r="Y1648" i="3"/>
  <c r="U1648" i="3"/>
  <c r="Q1648" i="3"/>
  <c r="AC1616" i="3"/>
  <c r="Y1616" i="3"/>
  <c r="U1616" i="3"/>
  <c r="Q1616" i="3"/>
  <c r="AC1592" i="3"/>
  <c r="Y1592" i="3"/>
  <c r="U1592" i="3"/>
  <c r="Q1592" i="3"/>
  <c r="AC1580" i="3"/>
  <c r="Y1580" i="3"/>
  <c r="U1580" i="3"/>
  <c r="Q1580" i="3"/>
  <c r="AC1568" i="3"/>
  <c r="U1568" i="3"/>
  <c r="Y1568" i="3"/>
  <c r="Q1568" i="3"/>
  <c r="AC1560" i="3"/>
  <c r="Y1560" i="3"/>
  <c r="U1560" i="3"/>
  <c r="Q1560" i="3"/>
  <c r="AC1544" i="3"/>
  <c r="Y1544" i="3"/>
  <c r="U1544" i="3"/>
  <c r="Q1544" i="3"/>
  <c r="AC1536" i="3"/>
  <c r="Y1536" i="3"/>
  <c r="U1536" i="3"/>
  <c r="Q1536" i="3"/>
  <c r="AC1524" i="3"/>
  <c r="Y1524" i="3"/>
  <c r="U1524" i="3"/>
  <c r="Q1524" i="3"/>
  <c r="AC1512" i="3"/>
  <c r="Y1512" i="3"/>
  <c r="U1512" i="3"/>
  <c r="Q1512" i="3"/>
  <c r="AC1500" i="3"/>
  <c r="Y1500" i="3"/>
  <c r="U1500" i="3"/>
  <c r="Q1500" i="3"/>
  <c r="AC1476" i="3"/>
  <c r="Y1476" i="3"/>
  <c r="U1476" i="3"/>
  <c r="Q1476" i="3"/>
  <c r="AC1468" i="3"/>
  <c r="Y1468" i="3"/>
  <c r="U1468" i="3"/>
  <c r="Q1468" i="3"/>
  <c r="AC1456" i="3"/>
  <c r="Y1456" i="3"/>
  <c r="U1456" i="3"/>
  <c r="Q1456" i="3"/>
  <c r="AC1424" i="3"/>
  <c r="Y1424" i="3"/>
  <c r="U1424" i="3"/>
  <c r="Q1424" i="3"/>
  <c r="AC1416" i="3"/>
  <c r="Y1416" i="3"/>
  <c r="U1416" i="3"/>
  <c r="Q1416" i="3"/>
  <c r="AC1404" i="3"/>
  <c r="Y1404" i="3"/>
  <c r="U1404" i="3"/>
  <c r="Q1404" i="3"/>
  <c r="AE1763" i="3"/>
  <c r="AA1763" i="3"/>
  <c r="W1763" i="3"/>
  <c r="S1763" i="3"/>
  <c r="AE1747" i="3"/>
  <c r="AA1747" i="3"/>
  <c r="W1747" i="3"/>
  <c r="S1747" i="3"/>
  <c r="AE1739" i="3"/>
  <c r="AA1739" i="3"/>
  <c r="W1739" i="3"/>
  <c r="S1739" i="3"/>
  <c r="AE1731" i="3"/>
  <c r="AA1731" i="3"/>
  <c r="W1731" i="3"/>
  <c r="S1731" i="3"/>
  <c r="AE1715" i="3"/>
  <c r="AA1715" i="3"/>
  <c r="W1715" i="3"/>
  <c r="S1715" i="3"/>
  <c r="AE1707" i="3"/>
  <c r="AA1707" i="3"/>
  <c r="W1707" i="3"/>
  <c r="S1707" i="3"/>
  <c r="AE1699" i="3"/>
  <c r="AA1699" i="3"/>
  <c r="W1699" i="3"/>
  <c r="S1699" i="3"/>
  <c r="AE1687" i="3"/>
  <c r="AA1687" i="3"/>
  <c r="W1687" i="3"/>
  <c r="S1687" i="3"/>
  <c r="AE1679" i="3"/>
  <c r="AA1679" i="3"/>
  <c r="W1679" i="3"/>
  <c r="S1679" i="3"/>
  <c r="AE1659" i="3"/>
  <c r="AA1659" i="3"/>
  <c r="W1659" i="3"/>
  <c r="S1659" i="3"/>
  <c r="AE1563" i="3"/>
  <c r="AA1563" i="3"/>
  <c r="W1563" i="3"/>
  <c r="S1563" i="3"/>
  <c r="AE1555" i="3"/>
  <c r="AA1555" i="3"/>
  <c r="W1555" i="3"/>
  <c r="S1555" i="3"/>
  <c r="AE1547" i="3"/>
  <c r="AA1547" i="3"/>
  <c r="W1547" i="3"/>
  <c r="S1547" i="3"/>
  <c r="AE1539" i="3"/>
  <c r="AA1539" i="3"/>
  <c r="W1539" i="3"/>
  <c r="S1539" i="3"/>
  <c r="AE1523" i="3"/>
  <c r="AA1523" i="3"/>
  <c r="W1523" i="3"/>
  <c r="S1523" i="3"/>
  <c r="AE1515" i="3"/>
  <c r="AA1515" i="3"/>
  <c r="W1515" i="3"/>
  <c r="S1515" i="3"/>
  <c r="AE1507" i="3"/>
  <c r="AA1507" i="3"/>
  <c r="W1507" i="3"/>
  <c r="S1507" i="3"/>
  <c r="AE1499" i="3"/>
  <c r="AA1499" i="3"/>
  <c r="W1499" i="3"/>
  <c r="S1499" i="3"/>
  <c r="AE1491" i="3"/>
  <c r="AA1491" i="3"/>
  <c r="W1491" i="3"/>
  <c r="S1491" i="3"/>
  <c r="AE1447" i="3"/>
  <c r="AA1447" i="3"/>
  <c r="W1447" i="3"/>
  <c r="S1447" i="3"/>
  <c r="AE1439" i="3"/>
  <c r="AA1439" i="3"/>
  <c r="W1439" i="3"/>
  <c r="S1439" i="3"/>
  <c r="AE1423" i="3"/>
  <c r="AA1423" i="3"/>
  <c r="W1423" i="3"/>
  <c r="S1423" i="3"/>
  <c r="AE1415" i="3"/>
  <c r="AA1415" i="3"/>
  <c r="W1415" i="3"/>
  <c r="S1415" i="3"/>
  <c r="AE1407" i="3"/>
  <c r="AA1407" i="3"/>
  <c r="W1407" i="3"/>
  <c r="S1407" i="3"/>
  <c r="AE1399" i="3"/>
  <c r="AA1399" i="3"/>
  <c r="W1399" i="3"/>
  <c r="S1399" i="3"/>
  <c r="AE1391" i="3"/>
  <c r="AA1391" i="3"/>
  <c r="W1391" i="3"/>
  <c r="S1391" i="3"/>
  <c r="AC1374" i="3"/>
  <c r="Y1374" i="3"/>
  <c r="U1374" i="3"/>
  <c r="Q1374" i="3"/>
  <c r="AC1358" i="3"/>
  <c r="Y1358" i="3"/>
  <c r="U1358" i="3"/>
  <c r="Q1358" i="3"/>
  <c r="AC1354" i="3"/>
  <c r="Y1354" i="3"/>
  <c r="U1354" i="3"/>
  <c r="Q1354" i="3"/>
  <c r="AC1342" i="3"/>
  <c r="Y1342" i="3"/>
  <c r="U1342" i="3"/>
  <c r="Q1342" i="3"/>
  <c r="AC1326" i="3"/>
  <c r="Y1326" i="3"/>
  <c r="U1326" i="3"/>
  <c r="Q1326" i="3"/>
  <c r="AC1310" i="3"/>
  <c r="U1310" i="3"/>
  <c r="Y1310" i="3"/>
  <c r="Q1310" i="3"/>
  <c r="AC1306" i="3"/>
  <c r="Y1306" i="3"/>
  <c r="U1306" i="3"/>
  <c r="Q1306" i="3"/>
  <c r="AC1294" i="3"/>
  <c r="Y1294" i="3"/>
  <c r="U1294" i="3"/>
  <c r="Q1294" i="3"/>
  <c r="AC1278" i="3"/>
  <c r="U1278" i="3"/>
  <c r="Y1278" i="3"/>
  <c r="Q1278" i="3"/>
  <c r="AC1262" i="3"/>
  <c r="Y1262" i="3"/>
  <c r="U1262" i="3"/>
  <c r="Q1262" i="3"/>
  <c r="AC1258" i="3"/>
  <c r="Y1258" i="3"/>
  <c r="U1258" i="3"/>
  <c r="Q1258" i="3"/>
  <c r="AC1246" i="3"/>
  <c r="U1246" i="3"/>
  <c r="Y1246" i="3"/>
  <c r="Q1246" i="3"/>
  <c r="AC1230" i="3"/>
  <c r="Y1230" i="3"/>
  <c r="U1230" i="3"/>
  <c r="Q1230" i="3"/>
  <c r="AC1214" i="3"/>
  <c r="U1214" i="3"/>
  <c r="Y1214" i="3"/>
  <c r="Q1214" i="3"/>
  <c r="AC1210" i="3"/>
  <c r="Y1210" i="3"/>
  <c r="U1210" i="3"/>
  <c r="Q1210" i="3"/>
  <c r="AC1198" i="3"/>
  <c r="Y1198" i="3"/>
  <c r="U1198" i="3"/>
  <c r="Q1198" i="3"/>
  <c r="AC1182" i="3"/>
  <c r="U1182" i="3"/>
  <c r="Y1182" i="3"/>
  <c r="Q1182" i="3"/>
  <c r="AC1166" i="3"/>
  <c r="Y1166" i="3"/>
  <c r="U1166" i="3"/>
  <c r="Q1166" i="3"/>
  <c r="AC1162" i="3"/>
  <c r="Y1162" i="3"/>
  <c r="U1162" i="3"/>
  <c r="Q1162" i="3"/>
  <c r="AC1150" i="3"/>
  <c r="U1150" i="3"/>
  <c r="Y1150" i="3"/>
  <c r="Q1150" i="3"/>
  <c r="AC1134" i="3"/>
  <c r="Y1134" i="3"/>
  <c r="U1134" i="3"/>
  <c r="Q1134" i="3"/>
  <c r="AC1118" i="3"/>
  <c r="U1118" i="3"/>
  <c r="Y1118" i="3"/>
  <c r="Q1118" i="3"/>
  <c r="AC1114" i="3"/>
  <c r="Y1114" i="3"/>
  <c r="U1114" i="3"/>
  <c r="Q1114" i="3"/>
  <c r="AC1102" i="3"/>
  <c r="Y1102" i="3"/>
  <c r="U1102" i="3"/>
  <c r="Q1102" i="3"/>
  <c r="AC1086" i="3"/>
  <c r="Y1086" i="3"/>
  <c r="U1086" i="3"/>
  <c r="Q1086" i="3"/>
  <c r="AC1070" i="3"/>
  <c r="Y1070" i="3"/>
  <c r="U1070" i="3"/>
  <c r="Q1070" i="3"/>
  <c r="AC1066" i="3"/>
  <c r="Y1066" i="3"/>
  <c r="U1066" i="3"/>
  <c r="Q1066" i="3"/>
  <c r="AC1054" i="3"/>
  <c r="Y1054" i="3"/>
  <c r="U1054" i="3"/>
  <c r="Q1054" i="3"/>
  <c r="AC1038" i="3"/>
  <c r="Y1038" i="3"/>
  <c r="U1038" i="3"/>
  <c r="Q1038" i="3"/>
  <c r="AC1022" i="3"/>
  <c r="Y1022" i="3"/>
  <c r="U1022" i="3"/>
  <c r="Q1022" i="3"/>
  <c r="AC1014" i="3"/>
  <c r="U1014" i="3"/>
  <c r="Y1014" i="3"/>
  <c r="Q1014" i="3"/>
  <c r="AC1006" i="3"/>
  <c r="Y1006" i="3"/>
  <c r="U1006" i="3"/>
  <c r="Q1006" i="3"/>
  <c r="AC998" i="3"/>
  <c r="Y998" i="3"/>
  <c r="U998" i="3"/>
  <c r="Q998" i="3"/>
  <c r="AC990" i="3"/>
  <c r="Y990" i="3"/>
  <c r="U990" i="3"/>
  <c r="Q990" i="3"/>
  <c r="AC982" i="3"/>
  <c r="Y982" i="3"/>
  <c r="U982" i="3"/>
  <c r="Q982" i="3"/>
  <c r="AC974" i="3"/>
  <c r="Y974" i="3"/>
  <c r="U974" i="3"/>
  <c r="Q974" i="3"/>
  <c r="AC966" i="3"/>
  <c r="Y966" i="3"/>
  <c r="U966" i="3"/>
  <c r="Q966" i="3"/>
  <c r="AC958" i="3"/>
  <c r="Y958" i="3"/>
  <c r="U958" i="3"/>
  <c r="Q958" i="3"/>
  <c r="AC950" i="3"/>
  <c r="Y950" i="3"/>
  <c r="U950" i="3"/>
  <c r="Q950" i="3"/>
  <c r="AC942" i="3"/>
  <c r="Y942" i="3"/>
  <c r="U942" i="3"/>
  <c r="Q942" i="3"/>
  <c r="AC934" i="3"/>
  <c r="Y934" i="3"/>
  <c r="U934" i="3"/>
  <c r="Q934" i="3"/>
  <c r="AC926" i="3"/>
  <c r="Y926" i="3"/>
  <c r="U926" i="3"/>
  <c r="Q926" i="3"/>
  <c r="AC918" i="3"/>
  <c r="Y918" i="3"/>
  <c r="U918" i="3"/>
  <c r="Q918" i="3"/>
  <c r="AC910" i="3"/>
  <c r="Y910" i="3"/>
  <c r="U910" i="3"/>
  <c r="Q910" i="3"/>
  <c r="AC902" i="3"/>
  <c r="Y902" i="3"/>
  <c r="U902" i="3"/>
  <c r="Q902" i="3"/>
  <c r="AC894" i="3"/>
  <c r="Y894" i="3"/>
  <c r="U894" i="3"/>
  <c r="Q894" i="3"/>
  <c r="AC886" i="3"/>
  <c r="Y886" i="3"/>
  <c r="U886" i="3"/>
  <c r="Q886" i="3"/>
  <c r="AC878" i="3"/>
  <c r="Y878" i="3"/>
  <c r="U878" i="3"/>
  <c r="Q878" i="3"/>
  <c r="AC870" i="3"/>
  <c r="Y870" i="3"/>
  <c r="U870" i="3"/>
  <c r="Q870" i="3"/>
  <c r="AC862" i="3"/>
  <c r="Y862" i="3"/>
  <c r="U862" i="3"/>
  <c r="Q862" i="3"/>
  <c r="AC854" i="3"/>
  <c r="Y854" i="3"/>
  <c r="U854" i="3"/>
  <c r="Q854" i="3"/>
  <c r="AC846" i="3"/>
  <c r="U846" i="3"/>
  <c r="Y846" i="3"/>
  <c r="Q846" i="3"/>
  <c r="AC838" i="3"/>
  <c r="Y838" i="3"/>
  <c r="U838" i="3"/>
  <c r="Q838" i="3"/>
  <c r="AC830" i="3"/>
  <c r="Y830" i="3"/>
  <c r="U830" i="3"/>
  <c r="Q830" i="3"/>
  <c r="AC822" i="3"/>
  <c r="Y822" i="3"/>
  <c r="U822" i="3"/>
  <c r="Q822" i="3"/>
  <c r="AC814" i="3"/>
  <c r="Y814" i="3"/>
  <c r="U814" i="3"/>
  <c r="Q814" i="3"/>
  <c r="AC806" i="3"/>
  <c r="Y806" i="3"/>
  <c r="U806" i="3"/>
  <c r="Q806" i="3"/>
  <c r="AC798" i="3"/>
  <c r="Y798" i="3"/>
  <c r="U798" i="3"/>
  <c r="Q798" i="3"/>
  <c r="AC790" i="3"/>
  <c r="Y790" i="3"/>
  <c r="U790" i="3"/>
  <c r="Q790" i="3"/>
  <c r="AC782" i="3"/>
  <c r="Y782" i="3"/>
  <c r="U782" i="3"/>
  <c r="Q782" i="3"/>
  <c r="AC774" i="3"/>
  <c r="Y774" i="3"/>
  <c r="U774" i="3"/>
  <c r="Q774" i="3"/>
  <c r="AC766" i="3"/>
  <c r="Y766" i="3"/>
  <c r="U766" i="3"/>
  <c r="Q766" i="3"/>
  <c r="AC758" i="3"/>
  <c r="Y758" i="3"/>
  <c r="U758" i="3"/>
  <c r="Q758" i="3"/>
  <c r="AC750" i="3"/>
  <c r="Y750" i="3"/>
  <c r="U750" i="3"/>
  <c r="Q750" i="3"/>
  <c r="AC742" i="3"/>
  <c r="Y742" i="3"/>
  <c r="U742" i="3"/>
  <c r="Q742" i="3"/>
  <c r="AC734" i="3"/>
  <c r="Y734" i="3"/>
  <c r="U734" i="3"/>
  <c r="Q734" i="3"/>
  <c r="AC726" i="3"/>
  <c r="Y726" i="3"/>
  <c r="U726" i="3"/>
  <c r="Q726" i="3"/>
  <c r="AC718" i="3"/>
  <c r="U718" i="3"/>
  <c r="Y718" i="3"/>
  <c r="Q718" i="3"/>
  <c r="AC710" i="3"/>
  <c r="Y710" i="3"/>
  <c r="U710" i="3"/>
  <c r="Q710" i="3"/>
  <c r="AC702" i="3"/>
  <c r="Y702" i="3"/>
  <c r="U702" i="3"/>
  <c r="Q702" i="3"/>
  <c r="AC694" i="3"/>
  <c r="Y694" i="3"/>
  <c r="U694" i="3"/>
  <c r="Q694" i="3"/>
  <c r="AC686" i="3"/>
  <c r="Y686" i="3"/>
  <c r="U686" i="3"/>
  <c r="Q686" i="3"/>
  <c r="AC678" i="3"/>
  <c r="Y678" i="3"/>
  <c r="U678" i="3"/>
  <c r="Q678" i="3"/>
  <c r="AC670" i="3"/>
  <c r="Y670" i="3"/>
  <c r="U670" i="3"/>
  <c r="Q670" i="3"/>
  <c r="AC662" i="3"/>
  <c r="Y662" i="3"/>
  <c r="U662" i="3"/>
  <c r="Q662" i="3"/>
  <c r="AC654" i="3"/>
  <c r="Y654" i="3"/>
  <c r="U654" i="3"/>
  <c r="Q654" i="3"/>
  <c r="AC646" i="3"/>
  <c r="Y646" i="3"/>
  <c r="U646" i="3"/>
  <c r="Q646" i="3"/>
  <c r="AC638" i="3"/>
  <c r="Y638" i="3"/>
  <c r="U638" i="3"/>
  <c r="Q638" i="3"/>
  <c r="AC630" i="3"/>
  <c r="Y630" i="3"/>
  <c r="U630" i="3"/>
  <c r="Q630" i="3"/>
  <c r="AC622" i="3"/>
  <c r="Y622" i="3"/>
  <c r="U622" i="3"/>
  <c r="Q622" i="3"/>
  <c r="AC614" i="3"/>
  <c r="Y614" i="3"/>
  <c r="U614" i="3"/>
  <c r="Q614" i="3"/>
  <c r="AC606" i="3"/>
  <c r="Y606" i="3"/>
  <c r="U606" i="3"/>
  <c r="Q606" i="3"/>
  <c r="AC598" i="3"/>
  <c r="Y598" i="3"/>
  <c r="U598" i="3"/>
  <c r="Q598" i="3"/>
  <c r="AC590" i="3"/>
  <c r="U590" i="3"/>
  <c r="Y590" i="3"/>
  <c r="Q590" i="3"/>
  <c r="AC582" i="3"/>
  <c r="Y582" i="3"/>
  <c r="U582" i="3"/>
  <c r="Q582" i="3"/>
  <c r="AC574" i="3"/>
  <c r="Y574" i="3"/>
  <c r="U574" i="3"/>
  <c r="Q574" i="3"/>
  <c r="AC566" i="3"/>
  <c r="Y566" i="3"/>
  <c r="U566" i="3"/>
  <c r="Q566" i="3"/>
  <c r="AC558" i="3"/>
  <c r="Y558" i="3"/>
  <c r="U558" i="3"/>
  <c r="Q558" i="3"/>
  <c r="AE746" i="3"/>
  <c r="AA746" i="3"/>
  <c r="S746" i="3"/>
  <c r="W746" i="3"/>
  <c r="AA215" i="3"/>
  <c r="W215" i="3"/>
  <c r="S215" i="3"/>
  <c r="AC1707" i="3"/>
  <c r="Y1707" i="3"/>
  <c r="U1707" i="3"/>
  <c r="Q1707" i="3"/>
  <c r="AC1451" i="3"/>
  <c r="Y1451" i="3"/>
  <c r="U1451" i="3"/>
  <c r="Q1451" i="3"/>
  <c r="AC1131" i="3"/>
  <c r="Y1131" i="3"/>
  <c r="U1131" i="3"/>
  <c r="Q1131" i="3"/>
  <c r="AC875" i="3"/>
  <c r="Y875" i="3"/>
  <c r="Q875" i="3"/>
  <c r="U875" i="3"/>
  <c r="AC619" i="3"/>
  <c r="Y619" i="3"/>
  <c r="U619" i="3"/>
  <c r="Q619" i="3"/>
  <c r="AC363" i="3"/>
  <c r="Y363" i="3"/>
  <c r="U363" i="3"/>
  <c r="Q363" i="3"/>
  <c r="U107" i="3"/>
  <c r="Q107" i="3"/>
  <c r="AC554" i="3"/>
  <c r="Y554" i="3"/>
  <c r="U554" i="3"/>
  <c r="Q554" i="3"/>
  <c r="AC536" i="3"/>
  <c r="Y536" i="3"/>
  <c r="U536" i="3"/>
  <c r="Q536" i="3"/>
  <c r="AC530" i="3"/>
  <c r="Y530" i="3"/>
  <c r="Q530" i="3"/>
  <c r="U530" i="3"/>
  <c r="AC512" i="3"/>
  <c r="Y512" i="3"/>
  <c r="U512" i="3"/>
  <c r="Q512" i="3"/>
  <c r="AC506" i="3"/>
  <c r="Y506" i="3"/>
  <c r="U506" i="3"/>
  <c r="Q506" i="3"/>
  <c r="AC488" i="3"/>
  <c r="Y488" i="3"/>
  <c r="U488" i="3"/>
  <c r="Q488" i="3"/>
  <c r="AC482" i="3"/>
  <c r="Y482" i="3"/>
  <c r="Q482" i="3"/>
  <c r="U482" i="3"/>
  <c r="AC464" i="3"/>
  <c r="Y464" i="3"/>
  <c r="U464" i="3"/>
  <c r="Q464" i="3"/>
  <c r="AC458" i="3"/>
  <c r="Y458" i="3"/>
  <c r="Q458" i="3"/>
  <c r="U458" i="3"/>
  <c r="AC440" i="3"/>
  <c r="Y440" i="3"/>
  <c r="U440" i="3"/>
  <c r="Q440" i="3"/>
  <c r="AC434" i="3"/>
  <c r="Y434" i="3"/>
  <c r="Q434" i="3"/>
  <c r="U434" i="3"/>
  <c r="AC416" i="3"/>
  <c r="Y416" i="3"/>
  <c r="U416" i="3"/>
  <c r="Q416" i="3"/>
  <c r="AC410" i="3"/>
  <c r="Y410" i="3"/>
  <c r="U410" i="3"/>
  <c r="Q410" i="3"/>
  <c r="AC396" i="3"/>
  <c r="Y396" i="3"/>
  <c r="Q396" i="3"/>
  <c r="U396" i="3"/>
  <c r="AC388" i="3"/>
  <c r="Y388" i="3"/>
  <c r="Q388" i="3"/>
  <c r="U388" i="3"/>
  <c r="AC380" i="3"/>
  <c r="Y380" i="3"/>
  <c r="Q380" i="3"/>
  <c r="U380" i="3"/>
  <c r="AC372" i="3"/>
  <c r="Y372" i="3"/>
  <c r="Q372" i="3"/>
  <c r="U372" i="3"/>
  <c r="Y364" i="3"/>
  <c r="AC364" i="3"/>
  <c r="Q364" i="3"/>
  <c r="U364" i="3"/>
  <c r="AC356" i="3"/>
  <c r="Y356" i="3"/>
  <c r="Q356" i="3"/>
  <c r="U356" i="3"/>
  <c r="AC348" i="3"/>
  <c r="Y348" i="3"/>
  <c r="Q348" i="3"/>
  <c r="U348" i="3"/>
  <c r="AC340" i="3"/>
  <c r="Y340" i="3"/>
  <c r="Q340" i="3"/>
  <c r="U340" i="3"/>
  <c r="AC332" i="3"/>
  <c r="Y332" i="3"/>
  <c r="Q332" i="3"/>
  <c r="U332" i="3"/>
  <c r="AC324" i="3"/>
  <c r="Y324" i="3"/>
  <c r="Q324" i="3"/>
  <c r="U324" i="3"/>
  <c r="AC316" i="3"/>
  <c r="Y316" i="3"/>
  <c r="Q316" i="3"/>
  <c r="U316" i="3"/>
  <c r="AC308" i="3"/>
  <c r="Y308" i="3"/>
  <c r="Q308" i="3"/>
  <c r="U308" i="3"/>
  <c r="AC300" i="3"/>
  <c r="Y300" i="3"/>
  <c r="Q300" i="3"/>
  <c r="U300" i="3"/>
  <c r="AC292" i="3"/>
  <c r="Y292" i="3"/>
  <c r="Q292" i="3"/>
  <c r="U292" i="3"/>
  <c r="AC284" i="3"/>
  <c r="Y284" i="3"/>
  <c r="Q284" i="3"/>
  <c r="U284" i="3"/>
  <c r="AC276" i="3"/>
  <c r="Y276" i="3"/>
  <c r="Q276" i="3"/>
  <c r="U276" i="3"/>
  <c r="AC268" i="3"/>
  <c r="Y268" i="3"/>
  <c r="U268" i="3"/>
  <c r="Q268" i="3"/>
  <c r="AC260" i="3"/>
  <c r="Y260" i="3"/>
  <c r="U260" i="3"/>
  <c r="Q260" i="3"/>
  <c r="AC252" i="3"/>
  <c r="Y252" i="3"/>
  <c r="Q252" i="3"/>
  <c r="U252" i="3"/>
  <c r="AC244" i="3"/>
  <c r="Y244" i="3"/>
  <c r="Q244" i="3"/>
  <c r="U244" i="3"/>
  <c r="Y236" i="3"/>
  <c r="Q236" i="3"/>
  <c r="U236" i="3"/>
  <c r="Y228" i="3"/>
  <c r="Q228" i="3"/>
  <c r="U228" i="3"/>
  <c r="Y220" i="3"/>
  <c r="Q220" i="3"/>
  <c r="U220" i="3"/>
  <c r="Y212" i="3"/>
  <c r="Q212" i="3"/>
  <c r="U212" i="3"/>
  <c r="Y204" i="3"/>
  <c r="Q204" i="3"/>
  <c r="U204" i="3"/>
  <c r="Y196" i="3"/>
  <c r="Q196" i="3"/>
  <c r="U196" i="3"/>
  <c r="Y188" i="3"/>
  <c r="Q188" i="3"/>
  <c r="U188" i="3"/>
  <c r="Y180" i="3"/>
  <c r="Q180" i="3"/>
  <c r="U180" i="3"/>
  <c r="Y172" i="3"/>
  <c r="Q172" i="3"/>
  <c r="U172" i="3"/>
  <c r="Y164" i="3"/>
  <c r="Q164" i="3"/>
  <c r="U164" i="3"/>
  <c r="Y156" i="3"/>
  <c r="Q156" i="3"/>
  <c r="U156" i="3"/>
  <c r="Y148" i="3"/>
  <c r="Q148" i="3"/>
  <c r="U148" i="3"/>
  <c r="Y140" i="3"/>
  <c r="Q140" i="3"/>
  <c r="U140" i="3"/>
  <c r="Y132" i="3"/>
  <c r="Q132" i="3"/>
  <c r="U132" i="3"/>
  <c r="Y124" i="3"/>
  <c r="U124" i="3"/>
  <c r="Q124" i="3"/>
  <c r="U116" i="3"/>
  <c r="Q116" i="3"/>
  <c r="U108" i="3"/>
  <c r="Q108" i="3"/>
  <c r="U100" i="3"/>
  <c r="Q100" i="3"/>
  <c r="Q92" i="3"/>
  <c r="U92" i="3"/>
  <c r="Q84" i="3"/>
  <c r="U84" i="3"/>
  <c r="Q76" i="3"/>
  <c r="U76" i="3"/>
  <c r="Q68" i="3"/>
  <c r="U68" i="3"/>
  <c r="Q60" i="3"/>
  <c r="Q52" i="3"/>
  <c r="Q44" i="3"/>
  <c r="Q36" i="3"/>
  <c r="Q28" i="3"/>
  <c r="Q20" i="3"/>
  <c r="AE1524" i="3"/>
  <c r="AA1524" i="3"/>
  <c r="W1524" i="3"/>
  <c r="S1524" i="3"/>
  <c r="AE567" i="3"/>
  <c r="AA567" i="3"/>
  <c r="W567" i="3"/>
  <c r="S567" i="3"/>
  <c r="W120" i="3"/>
  <c r="S120" i="3"/>
  <c r="AC1627" i="3"/>
  <c r="Y1627" i="3"/>
  <c r="Q1627" i="3"/>
  <c r="U1627" i="3"/>
  <c r="AE583" i="3"/>
  <c r="AA583" i="3"/>
  <c r="W583" i="3"/>
  <c r="S583" i="3"/>
  <c r="AE575" i="3"/>
  <c r="AA575" i="3"/>
  <c r="W575" i="3"/>
  <c r="S575" i="3"/>
  <c r="AE463" i="3"/>
  <c r="AA463" i="3"/>
  <c r="W463" i="3"/>
  <c r="S463" i="3"/>
  <c r="AE455" i="3"/>
  <c r="AA455" i="3"/>
  <c r="W455" i="3"/>
  <c r="S455" i="3"/>
  <c r="AE335" i="3"/>
  <c r="AA335" i="3"/>
  <c r="W335" i="3"/>
  <c r="S335" i="3"/>
  <c r="AE303" i="3"/>
  <c r="AA303" i="3"/>
  <c r="W303" i="3"/>
  <c r="S303" i="3"/>
  <c r="AE277" i="3"/>
  <c r="AA277" i="3"/>
  <c r="W277" i="3"/>
  <c r="S277" i="3"/>
  <c r="AE269" i="3"/>
  <c r="AA269" i="3"/>
  <c r="W269" i="3"/>
  <c r="S269" i="3"/>
  <c r="AE263" i="3"/>
  <c r="AA263" i="3"/>
  <c r="W263" i="3"/>
  <c r="S263" i="3"/>
  <c r="AE259" i="3"/>
  <c r="AA259" i="3"/>
  <c r="W259" i="3"/>
  <c r="S259" i="3"/>
  <c r="AC1715" i="3"/>
  <c r="Y1715" i="3"/>
  <c r="U1715" i="3"/>
  <c r="Q1715" i="3"/>
  <c r="AC1703" i="3"/>
  <c r="Y1703" i="3"/>
  <c r="U1703" i="3"/>
  <c r="Q1703" i="3"/>
  <c r="AC1671" i="3"/>
  <c r="Y1671" i="3"/>
  <c r="U1671" i="3"/>
  <c r="Q1671" i="3"/>
  <c r="AC1635" i="3"/>
  <c r="Y1635" i="3"/>
  <c r="Q1635" i="3"/>
  <c r="U1635" i="3"/>
  <c r="AC1631" i="3"/>
  <c r="Y1631" i="3"/>
  <c r="U1631" i="3"/>
  <c r="Q1631" i="3"/>
  <c r="AC1623" i="3"/>
  <c r="Y1623" i="3"/>
  <c r="U1623" i="3"/>
  <c r="Q1623" i="3"/>
  <c r="AC1603" i="3"/>
  <c r="Y1603" i="3"/>
  <c r="Q1603" i="3"/>
  <c r="U1603" i="3"/>
  <c r="AC1591" i="3"/>
  <c r="Y1591" i="3"/>
  <c r="U1591" i="3"/>
  <c r="Q1591" i="3"/>
  <c r="AC1583" i="3"/>
  <c r="Y1583" i="3"/>
  <c r="U1583" i="3"/>
  <c r="Q1583" i="3"/>
  <c r="AC1523" i="3"/>
  <c r="Y1523" i="3"/>
  <c r="U1523" i="3"/>
  <c r="Q1523" i="3"/>
  <c r="AC1511" i="3"/>
  <c r="Y1511" i="3"/>
  <c r="U1511" i="3"/>
  <c r="Q1511" i="3"/>
  <c r="AC1479" i="3"/>
  <c r="Y1479" i="3"/>
  <c r="U1479" i="3"/>
  <c r="Q1479" i="3"/>
  <c r="AC1443" i="3"/>
  <c r="Y1443" i="3"/>
  <c r="U1443" i="3"/>
  <c r="Q1443" i="3"/>
  <c r="AC1439" i="3"/>
  <c r="Y1439" i="3"/>
  <c r="U1439" i="3"/>
  <c r="Q1439" i="3"/>
  <c r="AC1431" i="3"/>
  <c r="Y1431" i="3"/>
  <c r="U1431" i="3"/>
  <c r="Q1431" i="3"/>
  <c r="AC1391" i="3"/>
  <c r="Y1391" i="3"/>
  <c r="U1391" i="3"/>
  <c r="Q1391" i="3"/>
  <c r="AE1758" i="3"/>
  <c r="AA1758" i="3"/>
  <c r="W1758" i="3"/>
  <c r="S1758" i="3"/>
  <c r="AE1750" i="3"/>
  <c r="AA1750" i="3"/>
  <c r="W1750" i="3"/>
  <c r="S1750" i="3"/>
  <c r="AE1742" i="3"/>
  <c r="AA1742" i="3"/>
  <c r="W1742" i="3"/>
  <c r="S1742" i="3"/>
  <c r="AE1734" i="3"/>
  <c r="AA1734" i="3"/>
  <c r="W1734" i="3"/>
  <c r="S1734" i="3"/>
  <c r="AE1726" i="3"/>
  <c r="AA1726" i="3"/>
  <c r="W1726" i="3"/>
  <c r="S1726" i="3"/>
  <c r="AE1718" i="3"/>
  <c r="AA1718" i="3"/>
  <c r="W1718" i="3"/>
  <c r="S1718" i="3"/>
  <c r="AE1710" i="3"/>
  <c r="AA1710" i="3"/>
  <c r="W1710" i="3"/>
  <c r="S1710" i="3"/>
  <c r="AE1694" i="3"/>
  <c r="AA1694" i="3"/>
  <c r="W1694" i="3"/>
  <c r="S1694" i="3"/>
  <c r="AE1686" i="3"/>
  <c r="AA1686" i="3"/>
  <c r="W1686" i="3"/>
  <c r="S1686" i="3"/>
  <c r="AE1678" i="3"/>
  <c r="AA1678" i="3"/>
  <c r="W1678" i="3"/>
  <c r="S1678" i="3"/>
  <c r="AE1574" i="3"/>
  <c r="AA1574" i="3"/>
  <c r="W1574" i="3"/>
  <c r="S1574" i="3"/>
  <c r="AE1383" i="3"/>
  <c r="AA1383" i="3"/>
  <c r="W1383" i="3"/>
  <c r="S1383" i="3"/>
  <c r="AE1375" i="3"/>
  <c r="AA1375" i="3"/>
  <c r="W1375" i="3"/>
  <c r="S1375" i="3"/>
  <c r="AE1355" i="3"/>
  <c r="AA1355" i="3"/>
  <c r="W1355" i="3"/>
  <c r="S1355" i="3"/>
  <c r="AE1327" i="3"/>
  <c r="AA1327" i="3"/>
  <c r="W1327" i="3"/>
  <c r="S1327" i="3"/>
  <c r="AE1255" i="3"/>
  <c r="AA1255" i="3"/>
  <c r="W1255" i="3"/>
  <c r="S1255" i="3"/>
  <c r="AE1147" i="3"/>
  <c r="AA1147" i="3"/>
  <c r="W1147" i="3"/>
  <c r="S1147" i="3"/>
  <c r="AE1127" i="3"/>
  <c r="AA1127" i="3"/>
  <c r="W1127" i="3"/>
  <c r="S1127" i="3"/>
  <c r="AE1119" i="3"/>
  <c r="AA1119" i="3"/>
  <c r="W1119" i="3"/>
  <c r="S1119" i="3"/>
  <c r="AE1099" i="3"/>
  <c r="AA1099" i="3"/>
  <c r="W1099" i="3"/>
  <c r="S1099" i="3"/>
  <c r="AE1071" i="3"/>
  <c r="AA1071" i="3"/>
  <c r="W1071" i="3"/>
  <c r="S1071" i="3"/>
  <c r="AE793" i="3"/>
  <c r="AA793" i="3"/>
  <c r="W793" i="3"/>
  <c r="S793" i="3"/>
  <c r="AE725" i="3"/>
  <c r="AA725" i="3"/>
  <c r="W725" i="3"/>
  <c r="S725" i="3"/>
  <c r="AE639" i="3"/>
  <c r="AA639" i="3"/>
  <c r="W639" i="3"/>
  <c r="S639" i="3"/>
  <c r="AE559" i="3"/>
  <c r="AA559" i="3"/>
  <c r="W559" i="3"/>
  <c r="S559" i="3"/>
  <c r="AE551" i="3"/>
  <c r="AA551" i="3"/>
  <c r="W551" i="3"/>
  <c r="S551" i="3"/>
  <c r="AE495" i="3"/>
  <c r="AA495" i="3"/>
  <c r="W495" i="3"/>
  <c r="S495" i="3"/>
  <c r="AE487" i="3"/>
  <c r="AA487" i="3"/>
  <c r="W487" i="3"/>
  <c r="S487" i="3"/>
  <c r="AE479" i="3"/>
  <c r="AA479" i="3"/>
  <c r="W479" i="3"/>
  <c r="S479" i="3"/>
  <c r="AE399" i="3"/>
  <c r="AA399" i="3"/>
  <c r="W399" i="3"/>
  <c r="S399" i="3"/>
  <c r="AE391" i="3"/>
  <c r="AA391" i="3"/>
  <c r="W391" i="3"/>
  <c r="S391" i="3"/>
  <c r="AE351" i="3"/>
  <c r="AA351" i="3"/>
  <c r="W351" i="3"/>
  <c r="S351" i="3"/>
  <c r="AE283" i="3"/>
  <c r="AA283" i="3"/>
  <c r="W283" i="3"/>
  <c r="S283" i="3"/>
  <c r="AE265" i="3"/>
  <c r="AA265" i="3"/>
  <c r="W265" i="3"/>
  <c r="S265" i="3"/>
  <c r="AE253" i="3"/>
  <c r="AA253" i="3"/>
  <c r="W253" i="3"/>
  <c r="S253" i="3"/>
  <c r="AA203" i="3"/>
  <c r="W203" i="3"/>
  <c r="S203" i="3"/>
  <c r="AE832" i="3"/>
  <c r="AA832" i="3"/>
  <c r="W832" i="3"/>
  <c r="S832" i="3"/>
  <c r="AE279" i="3"/>
  <c r="AA279" i="3"/>
  <c r="W279" i="3"/>
  <c r="S279" i="3"/>
  <c r="AC1419" i="3"/>
  <c r="Y1419" i="3"/>
  <c r="U1419" i="3"/>
  <c r="Q1419" i="3"/>
  <c r="AC1163" i="3"/>
  <c r="Y1163" i="3"/>
  <c r="U1163" i="3"/>
  <c r="Q1163" i="3"/>
  <c r="AC907" i="3"/>
  <c r="Y907" i="3"/>
  <c r="Q907" i="3"/>
  <c r="U907" i="3"/>
  <c r="AC651" i="3"/>
  <c r="Y651" i="3"/>
  <c r="U651" i="3"/>
  <c r="Q651" i="3"/>
  <c r="AC395" i="3"/>
  <c r="Y395" i="3"/>
  <c r="U395" i="3"/>
  <c r="Q395" i="3"/>
  <c r="Y139" i="3"/>
  <c r="U139" i="3"/>
  <c r="Q139" i="3"/>
  <c r="AC1363" i="3"/>
  <c r="Y1363" i="3"/>
  <c r="U1363" i="3"/>
  <c r="Q1363" i="3"/>
  <c r="AC1301" i="3"/>
  <c r="Y1301" i="3"/>
  <c r="U1301" i="3"/>
  <c r="Q1301" i="3"/>
  <c r="AC1295" i="3"/>
  <c r="Y1295" i="3"/>
  <c r="U1295" i="3"/>
  <c r="Q1295" i="3"/>
  <c r="AC1285" i="3"/>
  <c r="Y1285" i="3"/>
  <c r="U1285" i="3"/>
  <c r="Q1285" i="3"/>
  <c r="AC1279" i="3"/>
  <c r="Y1279" i="3"/>
  <c r="U1279" i="3"/>
  <c r="Q1279" i="3"/>
  <c r="AC1269" i="3"/>
  <c r="Y1269" i="3"/>
  <c r="U1269" i="3"/>
  <c r="Q1269" i="3"/>
  <c r="AC1263" i="3"/>
  <c r="Y1263" i="3"/>
  <c r="U1263" i="3"/>
  <c r="Q1263" i="3"/>
  <c r="AC1253" i="3"/>
  <c r="Y1253" i="3"/>
  <c r="U1253" i="3"/>
  <c r="Q1253" i="3"/>
  <c r="AC1247" i="3"/>
  <c r="Y1247" i="3"/>
  <c r="U1247" i="3"/>
  <c r="Q1247" i="3"/>
  <c r="AC1237" i="3"/>
  <c r="Y1237" i="3"/>
  <c r="U1237" i="3"/>
  <c r="Q1237" i="3"/>
  <c r="AC1231" i="3"/>
  <c r="Y1231" i="3"/>
  <c r="U1231" i="3"/>
  <c r="Q1231" i="3"/>
  <c r="AC1221" i="3"/>
  <c r="Y1221" i="3"/>
  <c r="U1221" i="3"/>
  <c r="Q1221" i="3"/>
  <c r="AC1215" i="3"/>
  <c r="Y1215" i="3"/>
  <c r="U1215" i="3"/>
  <c r="Q1215" i="3"/>
  <c r="AC1205" i="3"/>
  <c r="Y1205" i="3"/>
  <c r="U1205" i="3"/>
  <c r="Q1205" i="3"/>
  <c r="AC1199" i="3"/>
  <c r="Y1199" i="3"/>
  <c r="U1199" i="3"/>
  <c r="Q1199" i="3"/>
  <c r="AC1189" i="3"/>
  <c r="Y1189" i="3"/>
  <c r="U1189" i="3"/>
  <c r="Q1189" i="3"/>
  <c r="AC1183" i="3"/>
  <c r="Y1183" i="3"/>
  <c r="U1183" i="3"/>
  <c r="Q1183" i="3"/>
  <c r="AC1173" i="3"/>
  <c r="Y1173" i="3"/>
  <c r="U1173" i="3"/>
  <c r="Q1173" i="3"/>
  <c r="AC1167" i="3"/>
  <c r="Y1167" i="3"/>
  <c r="U1167" i="3"/>
  <c r="Q1167" i="3"/>
  <c r="AC1157" i="3"/>
  <c r="Y1157" i="3"/>
  <c r="U1157" i="3"/>
  <c r="Q1157" i="3"/>
  <c r="AC1151" i="3"/>
  <c r="Y1151" i="3"/>
  <c r="U1151" i="3"/>
  <c r="Q1151" i="3"/>
  <c r="AC1141" i="3"/>
  <c r="Y1141" i="3"/>
  <c r="U1141" i="3"/>
  <c r="Q1141" i="3"/>
  <c r="AC1135" i="3"/>
  <c r="Y1135" i="3"/>
  <c r="U1135" i="3"/>
  <c r="Q1135" i="3"/>
  <c r="AC1125" i="3"/>
  <c r="Y1125" i="3"/>
  <c r="U1125" i="3"/>
  <c r="Q1125" i="3"/>
  <c r="AC1119" i="3"/>
  <c r="Y1119" i="3"/>
  <c r="U1119" i="3"/>
  <c r="Q1119" i="3"/>
  <c r="AC1109" i="3"/>
  <c r="Y1109" i="3"/>
  <c r="U1109" i="3"/>
  <c r="Q1109" i="3"/>
  <c r="AC1103" i="3"/>
  <c r="Y1103" i="3"/>
  <c r="U1103" i="3"/>
  <c r="Q1103" i="3"/>
  <c r="AC1093" i="3"/>
  <c r="Y1093" i="3"/>
  <c r="U1093" i="3"/>
  <c r="Q1093" i="3"/>
  <c r="AC1087" i="3"/>
  <c r="Y1087" i="3"/>
  <c r="U1087" i="3"/>
  <c r="Q1087" i="3"/>
  <c r="AC1077" i="3"/>
  <c r="Y1077" i="3"/>
  <c r="Q1077" i="3"/>
  <c r="U1077" i="3"/>
  <c r="AC1071" i="3"/>
  <c r="Y1071" i="3"/>
  <c r="U1071" i="3"/>
  <c r="Q1071" i="3"/>
  <c r="AC1061" i="3"/>
  <c r="Y1061" i="3"/>
  <c r="Q1061" i="3"/>
  <c r="U1061" i="3"/>
  <c r="AC1055" i="3"/>
  <c r="Y1055" i="3"/>
  <c r="U1055" i="3"/>
  <c r="Q1055" i="3"/>
  <c r="AC1045" i="3"/>
  <c r="Y1045" i="3"/>
  <c r="Q1045" i="3"/>
  <c r="U1045" i="3"/>
  <c r="AC1039" i="3"/>
  <c r="Y1039" i="3"/>
  <c r="U1039" i="3"/>
  <c r="Q1039" i="3"/>
  <c r="AC1029" i="3"/>
  <c r="Y1029" i="3"/>
  <c r="Q1029" i="3"/>
  <c r="U1029" i="3"/>
  <c r="AC1023" i="3"/>
  <c r="Y1023" i="3"/>
  <c r="U1023" i="3"/>
  <c r="Q1023" i="3"/>
  <c r="AC1017" i="3"/>
  <c r="Y1017" i="3"/>
  <c r="U1017" i="3"/>
  <c r="Q1017" i="3"/>
  <c r="AC1011" i="3"/>
  <c r="Y1011" i="3"/>
  <c r="Q1011" i="3"/>
  <c r="U1011" i="3"/>
  <c r="AC1009" i="3"/>
  <c r="Y1009" i="3"/>
  <c r="U1009" i="3"/>
  <c r="Q1009" i="3"/>
  <c r="AC981" i="3"/>
  <c r="Y981" i="3"/>
  <c r="Q981" i="3"/>
  <c r="U981" i="3"/>
  <c r="AC973" i="3"/>
  <c r="Y973" i="3"/>
  <c r="Q973" i="3"/>
  <c r="U973" i="3"/>
  <c r="AC967" i="3"/>
  <c r="Y967" i="3"/>
  <c r="U967" i="3"/>
  <c r="Q967" i="3"/>
  <c r="AC963" i="3"/>
  <c r="Y963" i="3"/>
  <c r="Q963" i="3"/>
  <c r="U963" i="3"/>
  <c r="AC959" i="3"/>
  <c r="Y959" i="3"/>
  <c r="U959" i="3"/>
  <c r="Q959" i="3"/>
  <c r="AC953" i="3"/>
  <c r="Y953" i="3"/>
  <c r="U953" i="3"/>
  <c r="Q953" i="3"/>
  <c r="AC947" i="3"/>
  <c r="Y947" i="3"/>
  <c r="Q947" i="3"/>
  <c r="U947" i="3"/>
  <c r="AC945" i="3"/>
  <c r="Y945" i="3"/>
  <c r="U945" i="3"/>
  <c r="Q945" i="3"/>
  <c r="AC917" i="3"/>
  <c r="Y917" i="3"/>
  <c r="Q917" i="3"/>
  <c r="U917" i="3"/>
  <c r="AC909" i="3"/>
  <c r="Y909" i="3"/>
  <c r="Q909" i="3"/>
  <c r="U909" i="3"/>
  <c r="AC903" i="3"/>
  <c r="Y903" i="3"/>
  <c r="U903" i="3"/>
  <c r="Q903" i="3"/>
  <c r="AC899" i="3"/>
  <c r="Y899" i="3"/>
  <c r="Q899" i="3"/>
  <c r="U899" i="3"/>
  <c r="AC897" i="3"/>
  <c r="Y897" i="3"/>
  <c r="U897" i="3"/>
  <c r="Q897" i="3"/>
  <c r="AC887" i="3"/>
  <c r="Y887" i="3"/>
  <c r="U887" i="3"/>
  <c r="Q887" i="3"/>
  <c r="AC881" i="3"/>
  <c r="Y881" i="3"/>
  <c r="U881" i="3"/>
  <c r="Q881" i="3"/>
  <c r="AC871" i="3"/>
  <c r="Y871" i="3"/>
  <c r="U871" i="3"/>
  <c r="Q871" i="3"/>
  <c r="AC867" i="3"/>
  <c r="Y867" i="3"/>
  <c r="Q867" i="3"/>
  <c r="U867" i="3"/>
  <c r="AC865" i="3"/>
  <c r="Y865" i="3"/>
  <c r="U865" i="3"/>
  <c r="Q865" i="3"/>
  <c r="AC855" i="3"/>
  <c r="Y855" i="3"/>
  <c r="U855" i="3"/>
  <c r="Q855" i="3"/>
  <c r="AC849" i="3"/>
  <c r="Y849" i="3"/>
  <c r="U849" i="3"/>
  <c r="Q849" i="3"/>
  <c r="AC839" i="3"/>
  <c r="Y839" i="3"/>
  <c r="U839" i="3"/>
  <c r="Q839" i="3"/>
  <c r="AC835" i="3"/>
  <c r="Y835" i="3"/>
  <c r="Q835" i="3"/>
  <c r="U835" i="3"/>
  <c r="AC833" i="3"/>
  <c r="Y833" i="3"/>
  <c r="U833" i="3"/>
  <c r="Q833" i="3"/>
  <c r="AC823" i="3"/>
  <c r="Y823" i="3"/>
  <c r="U823" i="3"/>
  <c r="Q823" i="3"/>
  <c r="AC817" i="3"/>
  <c r="Y817" i="3"/>
  <c r="U817" i="3"/>
  <c r="Q817" i="3"/>
  <c r="AC807" i="3"/>
  <c r="Y807" i="3"/>
  <c r="U807" i="3"/>
  <c r="Q807" i="3"/>
  <c r="AC803" i="3"/>
  <c r="Y803" i="3"/>
  <c r="Q803" i="3"/>
  <c r="U803" i="3"/>
  <c r="AC801" i="3"/>
  <c r="Y801" i="3"/>
  <c r="U801" i="3"/>
  <c r="Q801" i="3"/>
  <c r="AC791" i="3"/>
  <c r="Y791" i="3"/>
  <c r="U791" i="3"/>
  <c r="Q791" i="3"/>
  <c r="AC785" i="3"/>
  <c r="Y785" i="3"/>
  <c r="U785" i="3"/>
  <c r="Q785" i="3"/>
  <c r="AC775" i="3"/>
  <c r="Y775" i="3"/>
  <c r="U775" i="3"/>
  <c r="Q775" i="3"/>
  <c r="AC771" i="3"/>
  <c r="Y771" i="3"/>
  <c r="U771" i="3"/>
  <c r="Q771" i="3"/>
  <c r="AC769" i="3"/>
  <c r="Y769" i="3"/>
  <c r="U769" i="3"/>
  <c r="Q769" i="3"/>
  <c r="AC759" i="3"/>
  <c r="Y759" i="3"/>
  <c r="U759" i="3"/>
  <c r="Q759" i="3"/>
  <c r="AC753" i="3"/>
  <c r="Y753" i="3"/>
  <c r="U753" i="3"/>
  <c r="Q753" i="3"/>
  <c r="AC743" i="3"/>
  <c r="Y743" i="3"/>
  <c r="U743" i="3"/>
  <c r="Q743" i="3"/>
  <c r="AC739" i="3"/>
  <c r="Y739" i="3"/>
  <c r="U739" i="3"/>
  <c r="Q739" i="3"/>
  <c r="AC737" i="3"/>
  <c r="Y737" i="3"/>
  <c r="U737" i="3"/>
  <c r="Q737" i="3"/>
  <c r="AC727" i="3"/>
  <c r="Y727" i="3"/>
  <c r="U727" i="3"/>
  <c r="Q727" i="3"/>
  <c r="AC721" i="3"/>
  <c r="Y721" i="3"/>
  <c r="U721" i="3"/>
  <c r="Q721" i="3"/>
  <c r="AC711" i="3"/>
  <c r="Y711" i="3"/>
  <c r="U711" i="3"/>
  <c r="Q711" i="3"/>
  <c r="AC707" i="3"/>
  <c r="Y707" i="3"/>
  <c r="U707" i="3"/>
  <c r="Q707" i="3"/>
  <c r="AC705" i="3"/>
  <c r="Y705" i="3"/>
  <c r="U705" i="3"/>
  <c r="Q705" i="3"/>
  <c r="AC695" i="3"/>
  <c r="Y695" i="3"/>
  <c r="U695" i="3"/>
  <c r="Q695" i="3"/>
  <c r="AC689" i="3"/>
  <c r="Y689" i="3"/>
  <c r="U689" i="3"/>
  <c r="Q689" i="3"/>
  <c r="AC679" i="3"/>
  <c r="Y679" i="3"/>
  <c r="U679" i="3"/>
  <c r="Q679" i="3"/>
  <c r="AC675" i="3"/>
  <c r="Y675" i="3"/>
  <c r="U675" i="3"/>
  <c r="Q675" i="3"/>
  <c r="AC673" i="3"/>
  <c r="Y673" i="3"/>
  <c r="U673" i="3"/>
  <c r="Q673" i="3"/>
  <c r="AC663" i="3"/>
  <c r="Y663" i="3"/>
  <c r="U663" i="3"/>
  <c r="Q663" i="3"/>
  <c r="AC657" i="3"/>
  <c r="Y657" i="3"/>
  <c r="U657" i="3"/>
  <c r="Q657" i="3"/>
  <c r="AC647" i="3"/>
  <c r="Y647" i="3"/>
  <c r="U647" i="3"/>
  <c r="Q647" i="3"/>
  <c r="AC643" i="3"/>
  <c r="Y643" i="3"/>
  <c r="U643" i="3"/>
  <c r="Q643" i="3"/>
  <c r="AC641" i="3"/>
  <c r="Y641" i="3"/>
  <c r="U641" i="3"/>
  <c r="Q641" i="3"/>
  <c r="AC631" i="3"/>
  <c r="Y631" i="3"/>
  <c r="U631" i="3"/>
  <c r="Q631" i="3"/>
  <c r="AC625" i="3"/>
  <c r="Y625" i="3"/>
  <c r="U625" i="3"/>
  <c r="Q625" i="3"/>
  <c r="AC615" i="3"/>
  <c r="Y615" i="3"/>
  <c r="U615" i="3"/>
  <c r="Q615" i="3"/>
  <c r="AC611" i="3"/>
  <c r="Y611" i="3"/>
  <c r="U611" i="3"/>
  <c r="Q611" i="3"/>
  <c r="AC609" i="3"/>
  <c r="Y609" i="3"/>
  <c r="U609" i="3"/>
  <c r="Q609" i="3"/>
  <c r="AC599" i="3"/>
  <c r="Y599" i="3"/>
  <c r="U599" i="3"/>
  <c r="Q599" i="3"/>
  <c r="AC593" i="3"/>
  <c r="Y593" i="3"/>
  <c r="U593" i="3"/>
  <c r="Q593" i="3"/>
  <c r="AC583" i="3"/>
  <c r="Y583" i="3"/>
  <c r="U583" i="3"/>
  <c r="Q583" i="3"/>
  <c r="AC579" i="3"/>
  <c r="Y579" i="3"/>
  <c r="U579" i="3"/>
  <c r="Q579" i="3"/>
  <c r="AC577" i="3"/>
  <c r="Y577" i="3"/>
  <c r="U577" i="3"/>
  <c r="Q577" i="3"/>
  <c r="AC567" i="3"/>
  <c r="Y567" i="3"/>
  <c r="U567" i="3"/>
  <c r="Q567" i="3"/>
  <c r="AC561" i="3"/>
  <c r="Y561" i="3"/>
  <c r="U561" i="3"/>
  <c r="Q561" i="3"/>
  <c r="AC551" i="3"/>
  <c r="Y551" i="3"/>
  <c r="U551" i="3"/>
  <c r="Q551" i="3"/>
  <c r="AC547" i="3"/>
  <c r="Y547" i="3"/>
  <c r="U547" i="3"/>
  <c r="Q547" i="3"/>
  <c r="AC545" i="3"/>
  <c r="Y545" i="3"/>
  <c r="U545" i="3"/>
  <c r="Q545" i="3"/>
  <c r="AC535" i="3"/>
  <c r="Y535" i="3"/>
  <c r="U535" i="3"/>
  <c r="Q535" i="3"/>
  <c r="AC529" i="3"/>
  <c r="Y529" i="3"/>
  <c r="U529" i="3"/>
  <c r="Q529" i="3"/>
  <c r="AC519" i="3"/>
  <c r="Y519" i="3"/>
  <c r="U519" i="3"/>
  <c r="Q519" i="3"/>
  <c r="AC515" i="3"/>
  <c r="Y515" i="3"/>
  <c r="U515" i="3"/>
  <c r="Q515" i="3"/>
  <c r="AC513" i="3"/>
  <c r="Y513" i="3"/>
  <c r="U513" i="3"/>
  <c r="Q513" i="3"/>
  <c r="AC503" i="3"/>
  <c r="Y503" i="3"/>
  <c r="U503" i="3"/>
  <c r="Q503" i="3"/>
  <c r="AC497" i="3"/>
  <c r="Y497" i="3"/>
  <c r="U497" i="3"/>
  <c r="Q497" i="3"/>
  <c r="AC487" i="3"/>
  <c r="Y487" i="3"/>
  <c r="U487" i="3"/>
  <c r="Q487" i="3"/>
  <c r="AC483" i="3"/>
  <c r="Y483" i="3"/>
  <c r="U483" i="3"/>
  <c r="Q483" i="3"/>
  <c r="AC481" i="3"/>
  <c r="Y481" i="3"/>
  <c r="U481" i="3"/>
  <c r="Q481" i="3"/>
  <c r="AC471" i="3"/>
  <c r="Y471" i="3"/>
  <c r="U471" i="3"/>
  <c r="Q471" i="3"/>
  <c r="AC465" i="3"/>
  <c r="Y465" i="3"/>
  <c r="U465" i="3"/>
  <c r="Q465" i="3"/>
  <c r="AC455" i="3"/>
  <c r="Y455" i="3"/>
  <c r="U455" i="3"/>
  <c r="Q455" i="3"/>
  <c r="AC451" i="3"/>
  <c r="Y451" i="3"/>
  <c r="U451" i="3"/>
  <c r="Q451" i="3"/>
  <c r="AC449" i="3"/>
  <c r="Y449" i="3"/>
  <c r="U449" i="3"/>
  <c r="Q449" i="3"/>
  <c r="AC439" i="3"/>
  <c r="Y439" i="3"/>
  <c r="U439" i="3"/>
  <c r="Q439" i="3"/>
  <c r="AC433" i="3"/>
  <c r="Y433" i="3"/>
  <c r="U433" i="3"/>
  <c r="Q433" i="3"/>
  <c r="AC423" i="3"/>
  <c r="Y423" i="3"/>
  <c r="U423" i="3"/>
  <c r="Q423" i="3"/>
  <c r="AC419" i="3"/>
  <c r="Y419" i="3"/>
  <c r="U419" i="3"/>
  <c r="Q419" i="3"/>
  <c r="AC417" i="3"/>
  <c r="Y417" i="3"/>
  <c r="U417" i="3"/>
  <c r="Q417" i="3"/>
  <c r="AC407" i="3"/>
  <c r="Y407" i="3"/>
  <c r="U407" i="3"/>
  <c r="Q407" i="3"/>
  <c r="AC401" i="3"/>
  <c r="Y401" i="3"/>
  <c r="U401" i="3"/>
  <c r="Q401" i="3"/>
  <c r="AC373" i="3"/>
  <c r="Y373" i="3"/>
  <c r="U373" i="3"/>
  <c r="Q373" i="3"/>
  <c r="AC365" i="3"/>
  <c r="Y365" i="3"/>
  <c r="U365" i="3"/>
  <c r="Q365" i="3"/>
  <c r="AC359" i="3"/>
  <c r="Y359" i="3"/>
  <c r="U359" i="3"/>
  <c r="Q359" i="3"/>
  <c r="AC355" i="3"/>
  <c r="Y355" i="3"/>
  <c r="U355" i="3"/>
  <c r="Q355" i="3"/>
  <c r="AC351" i="3"/>
  <c r="Y351" i="3"/>
  <c r="U351" i="3"/>
  <c r="Q351" i="3"/>
  <c r="AC345" i="3"/>
  <c r="Y345" i="3"/>
  <c r="U345" i="3"/>
  <c r="Q345" i="3"/>
  <c r="AC337" i="3"/>
  <c r="Y337" i="3"/>
  <c r="U337" i="3"/>
  <c r="Q337" i="3"/>
  <c r="AC309" i="3"/>
  <c r="Y309" i="3"/>
  <c r="U309" i="3"/>
  <c r="Q309" i="3"/>
  <c r="AC301" i="3"/>
  <c r="Y301" i="3"/>
  <c r="U301" i="3"/>
  <c r="Q301" i="3"/>
  <c r="AC295" i="3"/>
  <c r="Y295" i="3"/>
  <c r="U295" i="3"/>
  <c r="Q295" i="3"/>
  <c r="AC291" i="3"/>
  <c r="Y291" i="3"/>
  <c r="U291" i="3"/>
  <c r="Q291" i="3"/>
  <c r="AC287" i="3"/>
  <c r="Y287" i="3"/>
  <c r="U287" i="3"/>
  <c r="Q287" i="3"/>
  <c r="AC281" i="3"/>
  <c r="Y281" i="3"/>
  <c r="U281" i="3"/>
  <c r="Q281" i="3"/>
  <c r="AC273" i="3"/>
  <c r="Y273" i="3"/>
  <c r="U273" i="3"/>
  <c r="Q273" i="3"/>
  <c r="AC245" i="3"/>
  <c r="Y245" i="3"/>
  <c r="U245" i="3"/>
  <c r="Q245" i="3"/>
  <c r="Y237" i="3"/>
  <c r="U237" i="3"/>
  <c r="Q237" i="3"/>
  <c r="Y231" i="3"/>
  <c r="U231" i="3"/>
  <c r="Q231" i="3"/>
  <c r="Y227" i="3"/>
  <c r="U227" i="3"/>
  <c r="Q227" i="3"/>
  <c r="Y223" i="3"/>
  <c r="U223" i="3"/>
  <c r="Q223" i="3"/>
  <c r="Y217" i="3"/>
  <c r="U217" i="3"/>
  <c r="Q217" i="3"/>
  <c r="Y209" i="3"/>
  <c r="U209" i="3"/>
  <c r="Q209" i="3"/>
  <c r="Y181" i="3"/>
  <c r="U181" i="3"/>
  <c r="Q181" i="3"/>
  <c r="Y173" i="3"/>
  <c r="U173" i="3"/>
  <c r="Q173" i="3"/>
  <c r="Y167" i="3"/>
  <c r="U167" i="3"/>
  <c r="Q167" i="3"/>
  <c r="Y163" i="3"/>
  <c r="U163" i="3"/>
  <c r="Q163" i="3"/>
  <c r="Y159" i="3"/>
  <c r="U159" i="3"/>
  <c r="Q159" i="3"/>
  <c r="Y153" i="3"/>
  <c r="U153" i="3"/>
  <c r="Q153" i="3"/>
  <c r="Y145" i="3"/>
  <c r="U145" i="3"/>
  <c r="Q145" i="3"/>
  <c r="U117" i="3"/>
  <c r="Q117" i="3"/>
  <c r="U109" i="3"/>
  <c r="Q109" i="3"/>
  <c r="U103" i="3"/>
  <c r="Q103" i="3"/>
  <c r="U99" i="3"/>
  <c r="Q99" i="3"/>
  <c r="U95" i="3"/>
  <c r="Q95" i="3"/>
  <c r="U89" i="3"/>
  <c r="Q89" i="3"/>
  <c r="U81" i="3"/>
  <c r="Q81" i="3"/>
  <c r="Q53" i="3"/>
  <c r="Q45" i="3"/>
  <c r="Q39" i="3"/>
  <c r="Q35" i="3"/>
  <c r="Q31" i="3"/>
  <c r="Q25" i="3"/>
  <c r="Q17" i="3"/>
  <c r="AE1398" i="3"/>
  <c r="AA1398" i="3"/>
  <c r="W1398" i="3"/>
  <c r="S1398" i="3"/>
  <c r="AE631" i="3"/>
  <c r="AA631" i="3"/>
  <c r="W631" i="3"/>
  <c r="S631" i="3"/>
  <c r="AA152" i="3"/>
  <c r="W152" i="3"/>
  <c r="S152" i="3"/>
  <c r="AC1659" i="3"/>
  <c r="Y1659" i="3"/>
  <c r="Q1659" i="3"/>
  <c r="U1659" i="3"/>
  <c r="AC1403" i="3"/>
  <c r="Y1403" i="3"/>
  <c r="U1403" i="3"/>
  <c r="Q1403" i="3"/>
  <c r="AC1147" i="3"/>
  <c r="Y1147" i="3"/>
  <c r="U1147" i="3"/>
  <c r="Q1147" i="3"/>
  <c r="AC891" i="3"/>
  <c r="Y891" i="3"/>
  <c r="Q891" i="3"/>
  <c r="U891" i="3"/>
  <c r="AC635" i="3"/>
  <c r="Y635" i="3"/>
  <c r="U635" i="3"/>
  <c r="Q635" i="3"/>
  <c r="AC379" i="3"/>
  <c r="Y379" i="3"/>
  <c r="U379" i="3"/>
  <c r="Q379" i="3"/>
  <c r="U123" i="3"/>
  <c r="Q123" i="3"/>
  <c r="AC1421" i="3"/>
  <c r="Y1421" i="3"/>
  <c r="U1421" i="3"/>
  <c r="Q1421" i="3"/>
  <c r="AC1409" i="3"/>
  <c r="Y1409" i="3"/>
  <c r="U1409" i="3"/>
  <c r="Q1409" i="3"/>
  <c r="AE1760" i="3"/>
  <c r="AA1760" i="3"/>
  <c r="W1760" i="3"/>
  <c r="S1760" i="3"/>
  <c r="AE1752" i="3"/>
  <c r="AA1752" i="3"/>
  <c r="S1752" i="3"/>
  <c r="W1752" i="3"/>
  <c r="AE1736" i="3"/>
  <c r="AA1736" i="3"/>
  <c r="W1736" i="3"/>
  <c r="S1736" i="3"/>
  <c r="AE1728" i="3"/>
  <c r="AA1728" i="3"/>
  <c r="W1728" i="3"/>
  <c r="S1728" i="3"/>
  <c r="AE1720" i="3"/>
  <c r="AA1720" i="3"/>
  <c r="S1720" i="3"/>
  <c r="W1720" i="3"/>
  <c r="AE1712" i="3"/>
  <c r="AA1712" i="3"/>
  <c r="W1712" i="3"/>
  <c r="S1712" i="3"/>
  <c r="AE1704" i="3"/>
  <c r="AA1704" i="3"/>
  <c r="W1704" i="3"/>
  <c r="S1704" i="3"/>
  <c r="AE1696" i="3"/>
  <c r="AA1696" i="3"/>
  <c r="W1696" i="3"/>
  <c r="S1696" i="3"/>
  <c r="AE1688" i="3"/>
  <c r="AA1688" i="3"/>
  <c r="S1688" i="3"/>
  <c r="W1688" i="3"/>
  <c r="AE1672" i="3"/>
  <c r="AA1672" i="3"/>
  <c r="W1672" i="3"/>
  <c r="S1672" i="3"/>
  <c r="AE1664" i="3"/>
  <c r="AA1664" i="3"/>
  <c r="W1664" i="3"/>
  <c r="S1664" i="3"/>
  <c r="AE1652" i="3"/>
  <c r="AA1652" i="3"/>
  <c r="W1652" i="3"/>
  <c r="S1652" i="3"/>
  <c r="AE1632" i="3"/>
  <c r="AA1632" i="3"/>
  <c r="W1632" i="3"/>
  <c r="S1632" i="3"/>
  <c r="AE1620" i="3"/>
  <c r="AA1620" i="3"/>
  <c r="W1620" i="3"/>
  <c r="S1620" i="3"/>
  <c r="AE1600" i="3"/>
  <c r="AA1600" i="3"/>
  <c r="W1600" i="3"/>
  <c r="S1600" i="3"/>
  <c r="AE1588" i="3"/>
  <c r="AA1588" i="3"/>
  <c r="W1588" i="3"/>
  <c r="S1588" i="3"/>
  <c r="AE1568" i="3"/>
  <c r="AA1568" i="3"/>
  <c r="W1568" i="3"/>
  <c r="S1568" i="3"/>
  <c r="AE1556" i="3"/>
  <c r="AA1556" i="3"/>
  <c r="W1556" i="3"/>
  <c r="S1556" i="3"/>
  <c r="AE1536" i="3"/>
  <c r="AA1536" i="3"/>
  <c r="W1536" i="3"/>
  <c r="S1536" i="3"/>
  <c r="AE1512" i="3"/>
  <c r="AA1512" i="3"/>
  <c r="W1512" i="3"/>
  <c r="S1512" i="3"/>
  <c r="AE1500" i="3"/>
  <c r="AA1500" i="3"/>
  <c r="W1500" i="3"/>
  <c r="S1500" i="3"/>
  <c r="AE1480" i="3"/>
  <c r="AA1480" i="3"/>
  <c r="W1480" i="3"/>
  <c r="S1480" i="3"/>
  <c r="AE1468" i="3"/>
  <c r="AA1468" i="3"/>
  <c r="W1468" i="3"/>
  <c r="S1468" i="3"/>
  <c r="AE1448" i="3"/>
  <c r="AA1448" i="3"/>
  <c r="W1448" i="3"/>
  <c r="S1448" i="3"/>
  <c r="AE1436" i="3"/>
  <c r="AA1436" i="3"/>
  <c r="W1436" i="3"/>
  <c r="S1436" i="3"/>
  <c r="AE1416" i="3"/>
  <c r="AA1416" i="3"/>
  <c r="W1416" i="3"/>
  <c r="S1416" i="3"/>
  <c r="AE1404" i="3"/>
  <c r="AA1404" i="3"/>
  <c r="W1404" i="3"/>
  <c r="S1404" i="3"/>
  <c r="AE1386" i="3"/>
  <c r="AA1386" i="3"/>
  <c r="W1386" i="3"/>
  <c r="S1386" i="3"/>
  <c r="AE1382" i="3"/>
  <c r="AA1382" i="3"/>
  <c r="W1382" i="3"/>
  <c r="S1382" i="3"/>
  <c r="AE1372" i="3"/>
  <c r="AA1372" i="3"/>
  <c r="W1372" i="3"/>
  <c r="S1372" i="3"/>
  <c r="AE1368" i="3"/>
  <c r="AA1368" i="3"/>
  <c r="W1368" i="3"/>
  <c r="S1368" i="3"/>
  <c r="AE1354" i="3"/>
  <c r="AA1354" i="3"/>
  <c r="W1354" i="3"/>
  <c r="S1354" i="3"/>
  <c r="AE1350" i="3"/>
  <c r="AA1350" i="3"/>
  <c r="W1350" i="3"/>
  <c r="S1350" i="3"/>
  <c r="AE1330" i="3"/>
  <c r="AA1330" i="3"/>
  <c r="W1330" i="3"/>
  <c r="S1330" i="3"/>
  <c r="AE1326" i="3"/>
  <c r="AA1326" i="3"/>
  <c r="W1326" i="3"/>
  <c r="S1326" i="3"/>
  <c r="AE1316" i="3"/>
  <c r="AA1316" i="3"/>
  <c r="W1316" i="3"/>
  <c r="S1316" i="3"/>
  <c r="AE1312" i="3"/>
  <c r="AA1312" i="3"/>
  <c r="W1312" i="3"/>
  <c r="S1312" i="3"/>
  <c r="AE1298" i="3"/>
  <c r="AA1298" i="3"/>
  <c r="W1298" i="3"/>
  <c r="S1298" i="3"/>
  <c r="AE1294" i="3"/>
  <c r="AA1294" i="3"/>
  <c r="W1294" i="3"/>
  <c r="S1294" i="3"/>
  <c r="AE1274" i="3"/>
  <c r="AA1274" i="3"/>
  <c r="S1274" i="3"/>
  <c r="W1274" i="3"/>
  <c r="AE1270" i="3"/>
  <c r="AA1270" i="3"/>
  <c r="W1270" i="3"/>
  <c r="S1270" i="3"/>
  <c r="AE1260" i="3"/>
  <c r="AA1260" i="3"/>
  <c r="W1260" i="3"/>
  <c r="S1260" i="3"/>
  <c r="AE1256" i="3"/>
  <c r="AA1256" i="3"/>
  <c r="W1256" i="3"/>
  <c r="S1256" i="3"/>
  <c r="AE1242" i="3"/>
  <c r="AA1242" i="3"/>
  <c r="S1242" i="3"/>
  <c r="W1242" i="3"/>
  <c r="AE1238" i="3"/>
  <c r="AA1238" i="3"/>
  <c r="W1238" i="3"/>
  <c r="S1238" i="3"/>
  <c r="AE1228" i="3"/>
  <c r="AA1228" i="3"/>
  <c r="W1228" i="3"/>
  <c r="S1228" i="3"/>
  <c r="AE1224" i="3"/>
  <c r="AA1224" i="3"/>
  <c r="W1224" i="3"/>
  <c r="S1224" i="3"/>
  <c r="AE1210" i="3"/>
  <c r="AA1210" i="3"/>
  <c r="W1210" i="3"/>
  <c r="S1210" i="3"/>
  <c r="AE1206" i="3"/>
  <c r="AA1206" i="3"/>
  <c r="W1206" i="3"/>
  <c r="S1206" i="3"/>
  <c r="AE1196" i="3"/>
  <c r="AA1196" i="3"/>
  <c r="W1196" i="3"/>
  <c r="S1196" i="3"/>
  <c r="AE1192" i="3"/>
  <c r="AA1192" i="3"/>
  <c r="W1192" i="3"/>
  <c r="S1192" i="3"/>
  <c r="AE1178" i="3"/>
  <c r="AA1178" i="3"/>
  <c r="S1178" i="3"/>
  <c r="W1178" i="3"/>
  <c r="AE1174" i="3"/>
  <c r="AA1174" i="3"/>
  <c r="W1174" i="3"/>
  <c r="S1174" i="3"/>
  <c r="AE1168" i="3"/>
  <c r="AA1168" i="3"/>
  <c r="W1168" i="3"/>
  <c r="S1168" i="3"/>
  <c r="AE1154" i="3"/>
  <c r="AA1154" i="3"/>
  <c r="S1154" i="3"/>
  <c r="W1154" i="3"/>
  <c r="AE1150" i="3"/>
  <c r="AA1150" i="3"/>
  <c r="W1150" i="3"/>
  <c r="S1150" i="3"/>
  <c r="AE1140" i="3"/>
  <c r="AA1140" i="3"/>
  <c r="W1140" i="3"/>
  <c r="S1140" i="3"/>
  <c r="AE1136" i="3"/>
  <c r="AA1136" i="3"/>
  <c r="W1136" i="3"/>
  <c r="S1136" i="3"/>
  <c r="AE1122" i="3"/>
  <c r="AA1122" i="3"/>
  <c r="S1122" i="3"/>
  <c r="W1122" i="3"/>
  <c r="AE1118" i="3"/>
  <c r="AA1118" i="3"/>
  <c r="W1118" i="3"/>
  <c r="S1118" i="3"/>
  <c r="AE1112" i="3"/>
  <c r="AA1112" i="3"/>
  <c r="W1112" i="3"/>
  <c r="S1112" i="3"/>
  <c r="AE1098" i="3"/>
  <c r="AA1098" i="3"/>
  <c r="W1098" i="3"/>
  <c r="S1098" i="3"/>
  <c r="AE1094" i="3"/>
  <c r="AA1094" i="3"/>
  <c r="W1094" i="3"/>
  <c r="S1094" i="3"/>
  <c r="AE1084" i="3"/>
  <c r="AA1084" i="3"/>
  <c r="W1084" i="3"/>
  <c r="S1084" i="3"/>
  <c r="AE1080" i="3"/>
  <c r="AA1080" i="3"/>
  <c r="W1080" i="3"/>
  <c r="S1080" i="3"/>
  <c r="AE1066" i="3"/>
  <c r="AA1066" i="3"/>
  <c r="S1066" i="3"/>
  <c r="W1066" i="3"/>
  <c r="AE1042" i="3"/>
  <c r="AA1042" i="3"/>
  <c r="W1042" i="3"/>
  <c r="S1042" i="3"/>
  <c r="AE1038" i="3"/>
  <c r="AA1038" i="3"/>
  <c r="W1038" i="3"/>
  <c r="S1038" i="3"/>
  <c r="AE1028" i="3"/>
  <c r="AA1028" i="3"/>
  <c r="W1028" i="3"/>
  <c r="S1028" i="3"/>
  <c r="AE1024" i="3"/>
  <c r="AA1024" i="3"/>
  <c r="W1024" i="3"/>
  <c r="S1024" i="3"/>
  <c r="AE1010" i="3"/>
  <c r="AA1010" i="3"/>
  <c r="S1010" i="3"/>
  <c r="W1010" i="3"/>
  <c r="AE1000" i="3"/>
  <c r="AA1000" i="3"/>
  <c r="W1000" i="3"/>
  <c r="S1000" i="3"/>
  <c r="AE986" i="3"/>
  <c r="AA986" i="3"/>
  <c r="W986" i="3"/>
  <c r="S986" i="3"/>
  <c r="AE982" i="3"/>
  <c r="AA982" i="3"/>
  <c r="W982" i="3"/>
  <c r="S982" i="3"/>
  <c r="AE972" i="3"/>
  <c r="AA972" i="3"/>
  <c r="W972" i="3"/>
  <c r="S972" i="3"/>
  <c r="AE968" i="3"/>
  <c r="AA968" i="3"/>
  <c r="W968" i="3"/>
  <c r="S968" i="3"/>
  <c r="AE958" i="3"/>
  <c r="AA958" i="3"/>
  <c r="W958" i="3"/>
  <c r="S958" i="3"/>
  <c r="AE948" i="3"/>
  <c r="AA948" i="3"/>
  <c r="W948" i="3"/>
  <c r="S948" i="3"/>
  <c r="AE944" i="3"/>
  <c r="AA944" i="3"/>
  <c r="W944" i="3"/>
  <c r="S944" i="3"/>
  <c r="AE938" i="3"/>
  <c r="AA938" i="3"/>
  <c r="S938" i="3"/>
  <c r="W938" i="3"/>
  <c r="AE930" i="3"/>
  <c r="AA930" i="3"/>
  <c r="W930" i="3"/>
  <c r="S930" i="3"/>
  <c r="AE926" i="3"/>
  <c r="AA926" i="3"/>
  <c r="W926" i="3"/>
  <c r="S926" i="3"/>
  <c r="AE916" i="3"/>
  <c r="AA916" i="3"/>
  <c r="W916" i="3"/>
  <c r="S916" i="3"/>
  <c r="AE912" i="3"/>
  <c r="AA912" i="3"/>
  <c r="W912" i="3"/>
  <c r="S912" i="3"/>
  <c r="AE898" i="3"/>
  <c r="AA898" i="3"/>
  <c r="W898" i="3"/>
  <c r="S898" i="3"/>
  <c r="AE894" i="3"/>
  <c r="AA894" i="3"/>
  <c r="W894" i="3"/>
  <c r="S894" i="3"/>
  <c r="AE884" i="3"/>
  <c r="AA884" i="3"/>
  <c r="W884" i="3"/>
  <c r="S884" i="3"/>
  <c r="AE880" i="3"/>
  <c r="AA880" i="3"/>
  <c r="W880" i="3"/>
  <c r="S880" i="3"/>
  <c r="AE870" i="3"/>
  <c r="AA870" i="3"/>
  <c r="W870" i="3"/>
  <c r="S870" i="3"/>
  <c r="AE860" i="3"/>
  <c r="AA860" i="3"/>
  <c r="W860" i="3"/>
  <c r="S860" i="3"/>
  <c r="AE856" i="3"/>
  <c r="AA856" i="3"/>
  <c r="W856" i="3"/>
  <c r="S856" i="3"/>
  <c r="AE842" i="3"/>
  <c r="AA842" i="3"/>
  <c r="S842" i="3"/>
  <c r="W842" i="3"/>
  <c r="AE838" i="3"/>
  <c r="AA838" i="3"/>
  <c r="W838" i="3"/>
  <c r="S838" i="3"/>
  <c r="AE818" i="3"/>
  <c r="AA818" i="3"/>
  <c r="S818" i="3"/>
  <c r="W818" i="3"/>
  <c r="AE804" i="3"/>
  <c r="AA804" i="3"/>
  <c r="W804" i="3"/>
  <c r="S804" i="3"/>
  <c r="AE800" i="3"/>
  <c r="AA800" i="3"/>
  <c r="W800" i="3"/>
  <c r="S800" i="3"/>
  <c r="AE786" i="3"/>
  <c r="AA786" i="3"/>
  <c r="W786" i="3"/>
  <c r="S786" i="3"/>
  <c r="AE782" i="3"/>
  <c r="AA782" i="3"/>
  <c r="W782" i="3"/>
  <c r="S782" i="3"/>
  <c r="AE772" i="3"/>
  <c r="AA772" i="3"/>
  <c r="W772" i="3"/>
  <c r="S772" i="3"/>
  <c r="AE768" i="3"/>
  <c r="AA768" i="3"/>
  <c r="W768" i="3"/>
  <c r="S768" i="3"/>
  <c r="AE754" i="3"/>
  <c r="AA754" i="3"/>
  <c r="S754" i="3"/>
  <c r="W754" i="3"/>
  <c r="AE744" i="3"/>
  <c r="AA744" i="3"/>
  <c r="W744" i="3"/>
  <c r="S744" i="3"/>
  <c r="AE730" i="3"/>
  <c r="AA730" i="3"/>
  <c r="W730" i="3"/>
  <c r="S730" i="3"/>
  <c r="AE726" i="3"/>
  <c r="AA726" i="3"/>
  <c r="W726" i="3"/>
  <c r="S726" i="3"/>
  <c r="AE716" i="3"/>
  <c r="AA716" i="3"/>
  <c r="W716" i="3"/>
  <c r="S716" i="3"/>
  <c r="AE712" i="3"/>
  <c r="AA712" i="3"/>
  <c r="W712" i="3"/>
  <c r="S712" i="3"/>
  <c r="AE702" i="3"/>
  <c r="AA702" i="3"/>
  <c r="W702" i="3"/>
  <c r="S702" i="3"/>
  <c r="AE692" i="3"/>
  <c r="AA692" i="3"/>
  <c r="W692" i="3"/>
  <c r="S692" i="3"/>
  <c r="AE688" i="3"/>
  <c r="AA688" i="3"/>
  <c r="W688" i="3"/>
  <c r="S688" i="3"/>
  <c r="AE682" i="3"/>
  <c r="AA682" i="3"/>
  <c r="S682" i="3"/>
  <c r="W682" i="3"/>
  <c r="AE674" i="3"/>
  <c r="AA674" i="3"/>
  <c r="W674" i="3"/>
  <c r="S674" i="3"/>
  <c r="AE670" i="3"/>
  <c r="AA670" i="3"/>
  <c r="W670" i="3"/>
  <c r="S670" i="3"/>
  <c r="AE660" i="3"/>
  <c r="AA660" i="3"/>
  <c r="W660" i="3"/>
  <c r="S660" i="3"/>
  <c r="AE656" i="3"/>
  <c r="AA656" i="3"/>
  <c r="W656" i="3"/>
  <c r="S656" i="3"/>
  <c r="AE650" i="3"/>
  <c r="AA650" i="3"/>
  <c r="S650" i="3"/>
  <c r="W650" i="3"/>
  <c r="AE642" i="3"/>
  <c r="AA642" i="3"/>
  <c r="W642" i="3"/>
  <c r="S642" i="3"/>
  <c r="AE638" i="3"/>
  <c r="AA638" i="3"/>
  <c r="W638" i="3"/>
  <c r="S638" i="3"/>
  <c r="AE628" i="3"/>
  <c r="AA628" i="3"/>
  <c r="W628" i="3"/>
  <c r="S628" i="3"/>
  <c r="AE624" i="3"/>
  <c r="AA624" i="3"/>
  <c r="W624" i="3"/>
  <c r="S624" i="3"/>
  <c r="AE618" i="3"/>
  <c r="AA618" i="3"/>
  <c r="W618" i="3"/>
  <c r="S618" i="3"/>
  <c r="AE610" i="3"/>
  <c r="AA610" i="3"/>
  <c r="W610" i="3"/>
  <c r="S610" i="3"/>
  <c r="AE606" i="3"/>
  <c r="AA606" i="3"/>
  <c r="W606" i="3"/>
  <c r="S606" i="3"/>
  <c r="AE596" i="3"/>
  <c r="AA596" i="3"/>
  <c r="W596" i="3"/>
  <c r="S596" i="3"/>
  <c r="AE592" i="3"/>
  <c r="AA592" i="3"/>
  <c r="W592" i="3"/>
  <c r="S592" i="3"/>
  <c r="AE586" i="3"/>
  <c r="AA586" i="3"/>
  <c r="W586" i="3"/>
  <c r="S586" i="3"/>
  <c r="AE578" i="3"/>
  <c r="AA578" i="3"/>
  <c r="W578" i="3"/>
  <c r="S578" i="3"/>
  <c r="AE574" i="3"/>
  <c r="AA574" i="3"/>
  <c r="W574" i="3"/>
  <c r="S574" i="3"/>
  <c r="AE564" i="3"/>
  <c r="AA564" i="3"/>
  <c r="W564" i="3"/>
  <c r="S564" i="3"/>
  <c r="AE560" i="3"/>
  <c r="AA560" i="3"/>
  <c r="W560" i="3"/>
  <c r="S560" i="3"/>
  <c r="AE554" i="3"/>
  <c r="AA554" i="3"/>
  <c r="W554" i="3"/>
  <c r="S554" i="3"/>
  <c r="AE546" i="3"/>
  <c r="AA546" i="3"/>
  <c r="W546" i="3"/>
  <c r="S546" i="3"/>
  <c r="AE542" i="3"/>
  <c r="AA542" i="3"/>
  <c r="W542" i="3"/>
  <c r="S542" i="3"/>
  <c r="AE532" i="3"/>
  <c r="AA532" i="3"/>
  <c r="W532" i="3"/>
  <c r="S532" i="3"/>
  <c r="AE528" i="3"/>
  <c r="AA528" i="3"/>
  <c r="W528" i="3"/>
  <c r="S528" i="3"/>
  <c r="AE522" i="3"/>
  <c r="AA522" i="3"/>
  <c r="W522" i="3"/>
  <c r="S522" i="3"/>
  <c r="AE514" i="3"/>
  <c r="AA514" i="3"/>
  <c r="W514" i="3"/>
  <c r="S514" i="3"/>
  <c r="AE510" i="3"/>
  <c r="AA510" i="3"/>
  <c r="W510" i="3"/>
  <c r="S510" i="3"/>
  <c r="AE500" i="3"/>
  <c r="AA500" i="3"/>
  <c r="W500" i="3"/>
  <c r="S500" i="3"/>
  <c r="AE496" i="3"/>
  <c r="AA496" i="3"/>
  <c r="W496" i="3"/>
  <c r="S496" i="3"/>
  <c r="AE490" i="3"/>
  <c r="AA490" i="3"/>
  <c r="W490" i="3"/>
  <c r="S490" i="3"/>
  <c r="AE482" i="3"/>
  <c r="AA482" i="3"/>
  <c r="W482" i="3"/>
  <c r="S482" i="3"/>
  <c r="AE478" i="3"/>
  <c r="AA478" i="3"/>
  <c r="W478" i="3"/>
  <c r="S478" i="3"/>
  <c r="AE468" i="3"/>
  <c r="AA468" i="3"/>
  <c r="W468" i="3"/>
  <c r="S468" i="3"/>
  <c r="AE464" i="3"/>
  <c r="AA464" i="3"/>
  <c r="W464" i="3"/>
  <c r="S464" i="3"/>
  <c r="AE458" i="3"/>
  <c r="AA458" i="3"/>
  <c r="W458" i="3"/>
  <c r="S458" i="3"/>
  <c r="AE450" i="3"/>
  <c r="AA450" i="3"/>
  <c r="W450" i="3"/>
  <c r="S450" i="3"/>
  <c r="AE446" i="3"/>
  <c r="AA446" i="3"/>
  <c r="W446" i="3"/>
  <c r="S446" i="3"/>
  <c r="AE436" i="3"/>
  <c r="AA436" i="3"/>
  <c r="W436" i="3"/>
  <c r="S436" i="3"/>
  <c r="AE432" i="3"/>
  <c r="AA432" i="3"/>
  <c r="W432" i="3"/>
  <c r="S432" i="3"/>
  <c r="AE426" i="3"/>
  <c r="AA426" i="3"/>
  <c r="W426" i="3"/>
  <c r="S426" i="3"/>
  <c r="AE418" i="3"/>
  <c r="AA418" i="3"/>
  <c r="W418" i="3"/>
  <c r="S418" i="3"/>
  <c r="AE414" i="3"/>
  <c r="AA414" i="3"/>
  <c r="W414" i="3"/>
  <c r="S414" i="3"/>
  <c r="AE404" i="3"/>
  <c r="AA404" i="3"/>
  <c r="W404" i="3"/>
  <c r="S404" i="3"/>
  <c r="AE400" i="3"/>
  <c r="AA400" i="3"/>
  <c r="W400" i="3"/>
  <c r="S400" i="3"/>
  <c r="AE394" i="3"/>
  <c r="AA394" i="3"/>
  <c r="W394" i="3"/>
  <c r="S394" i="3"/>
  <c r="AE386" i="3"/>
  <c r="AA386" i="3"/>
  <c r="W386" i="3"/>
  <c r="S386" i="3"/>
  <c r="AE382" i="3"/>
  <c r="AA382" i="3"/>
  <c r="W382" i="3"/>
  <c r="S382" i="3"/>
  <c r="AE372" i="3"/>
  <c r="AA372" i="3"/>
  <c r="W372" i="3"/>
  <c r="S372" i="3"/>
  <c r="AE368" i="3"/>
  <c r="AA368" i="3"/>
  <c r="W368" i="3"/>
  <c r="S368" i="3"/>
  <c r="AE362" i="3"/>
  <c r="AA362" i="3"/>
  <c r="W362" i="3"/>
  <c r="S362" i="3"/>
  <c r="AE354" i="3"/>
  <c r="AA354" i="3"/>
  <c r="W354" i="3"/>
  <c r="S354" i="3"/>
  <c r="AE350" i="3"/>
  <c r="AA350" i="3"/>
  <c r="W350" i="3"/>
  <c r="S350" i="3"/>
  <c r="AE340" i="3"/>
  <c r="AA340" i="3"/>
  <c r="W340" i="3"/>
  <c r="S340" i="3"/>
  <c r="AE336" i="3"/>
  <c r="AA336" i="3"/>
  <c r="W336" i="3"/>
  <c r="S336" i="3"/>
  <c r="AE330" i="3"/>
  <c r="AA330" i="3"/>
  <c r="W330" i="3"/>
  <c r="S330" i="3"/>
  <c r="AE322" i="3"/>
  <c r="AA322" i="3"/>
  <c r="W322" i="3"/>
  <c r="S322" i="3"/>
  <c r="AE318" i="3"/>
  <c r="AA318" i="3"/>
  <c r="W318" i="3"/>
  <c r="S318" i="3"/>
  <c r="AE308" i="3"/>
  <c r="AA308" i="3"/>
  <c r="W308" i="3"/>
  <c r="S308" i="3"/>
  <c r="AE304" i="3"/>
  <c r="AA304" i="3"/>
  <c r="W304" i="3"/>
  <c r="S304" i="3"/>
  <c r="AE300" i="3"/>
  <c r="AA300" i="3"/>
  <c r="W300" i="3"/>
  <c r="S300" i="3"/>
  <c r="AE296" i="3"/>
  <c r="AA296" i="3"/>
  <c r="W296" i="3"/>
  <c r="S296" i="3"/>
  <c r="AE282" i="3"/>
  <c r="AA282" i="3"/>
  <c r="W282" i="3"/>
  <c r="S282" i="3"/>
  <c r="AE274" i="3"/>
  <c r="AA274" i="3"/>
  <c r="W274" i="3"/>
  <c r="S274" i="3"/>
  <c r="AE270" i="3"/>
  <c r="AA270" i="3"/>
  <c r="W270" i="3"/>
  <c r="S270" i="3"/>
  <c r="AE262" i="3"/>
  <c r="AA262" i="3"/>
  <c r="W262" i="3"/>
  <c r="S262" i="3"/>
  <c r="AE244" i="3"/>
  <c r="AA244" i="3"/>
  <c r="W244" i="3"/>
  <c r="S244" i="3"/>
  <c r="W240" i="3"/>
  <c r="S240" i="3"/>
  <c r="AA240" i="3"/>
  <c r="AA236" i="3"/>
  <c r="W236" i="3"/>
  <c r="S236" i="3"/>
  <c r="AA232" i="3"/>
  <c r="W232" i="3"/>
  <c r="S232" i="3"/>
  <c r="AA218" i="3"/>
  <c r="W218" i="3"/>
  <c r="S218" i="3"/>
  <c r="AA210" i="3"/>
  <c r="W210" i="3"/>
  <c r="S210" i="3"/>
  <c r="AA206" i="3"/>
  <c r="W206" i="3"/>
  <c r="S206" i="3"/>
  <c r="AA202" i="3"/>
  <c r="W202" i="3"/>
  <c r="S202" i="3"/>
  <c r="AA198" i="3"/>
  <c r="W198" i="3"/>
  <c r="S198" i="3"/>
  <c r="AA188" i="3"/>
  <c r="W188" i="3"/>
  <c r="S188" i="3"/>
  <c r="AA184" i="3"/>
  <c r="W184" i="3"/>
  <c r="S184" i="3"/>
  <c r="AA158" i="3"/>
  <c r="W158" i="3"/>
  <c r="S158" i="3"/>
  <c r="AA154" i="3"/>
  <c r="W154" i="3"/>
  <c r="S154" i="3"/>
  <c r="AA148" i="3"/>
  <c r="W148" i="3"/>
  <c r="S148" i="3"/>
  <c r="AA140" i="3"/>
  <c r="W140" i="3"/>
  <c r="S140" i="3"/>
  <c r="AA130" i="3"/>
  <c r="W130" i="3"/>
  <c r="S130" i="3"/>
  <c r="AA126" i="3"/>
  <c r="W126" i="3"/>
  <c r="S126" i="3"/>
  <c r="W122" i="3"/>
  <c r="S122" i="3"/>
  <c r="W116" i="3"/>
  <c r="S116" i="3"/>
  <c r="W108" i="3"/>
  <c r="S108" i="3"/>
  <c r="W98" i="3"/>
  <c r="S98" i="3"/>
  <c r="W94" i="3"/>
  <c r="S94" i="3"/>
  <c r="W90" i="3"/>
  <c r="S90" i="3"/>
  <c r="W84" i="3"/>
  <c r="S84" i="3"/>
  <c r="W76" i="3"/>
  <c r="S76" i="3"/>
  <c r="W66" i="3"/>
  <c r="S66" i="3"/>
  <c r="S62" i="3"/>
  <c r="S58" i="3"/>
  <c r="S52" i="3"/>
  <c r="S44" i="3"/>
  <c r="S34" i="3"/>
  <c r="S30" i="3"/>
  <c r="S26" i="3"/>
  <c r="S20" i="3"/>
  <c r="S39" i="3"/>
  <c r="S19" i="3"/>
  <c r="AC1179" i="3"/>
  <c r="Y1179" i="3"/>
  <c r="U1179" i="3"/>
  <c r="Q1179" i="3"/>
  <c r="AC411" i="3"/>
  <c r="Y411" i="3"/>
  <c r="U411" i="3"/>
  <c r="Q411" i="3"/>
  <c r="AA239" i="3"/>
  <c r="W239" i="3"/>
  <c r="S239" i="3"/>
  <c r="AA185" i="3"/>
  <c r="W185" i="3"/>
  <c r="S185" i="3"/>
  <c r="AA159" i="3"/>
  <c r="W159" i="3"/>
  <c r="S159" i="3"/>
  <c r="AA127" i="3"/>
  <c r="W127" i="3"/>
  <c r="S127" i="3"/>
  <c r="W95" i="3"/>
  <c r="S95" i="3"/>
  <c r="S63" i="3"/>
  <c r="S31" i="3"/>
  <c r="AC987" i="3"/>
  <c r="Y987" i="3"/>
  <c r="Q987" i="3"/>
  <c r="U987" i="3"/>
  <c r="AC539" i="3"/>
  <c r="Y539" i="3"/>
  <c r="U539" i="3"/>
  <c r="Q539" i="3"/>
  <c r="AC283" i="3"/>
  <c r="Y283" i="3"/>
  <c r="U283" i="3"/>
  <c r="Q283" i="3"/>
  <c r="AC1483" i="3"/>
  <c r="Y1483" i="3"/>
  <c r="U1483" i="3"/>
  <c r="Q1483" i="3"/>
  <c r="AE543" i="3"/>
  <c r="AA543" i="3"/>
  <c r="W543" i="3"/>
  <c r="S543" i="3"/>
  <c r="AE281" i="3"/>
  <c r="AA281" i="3"/>
  <c r="W281" i="3"/>
  <c r="S281" i="3"/>
  <c r="AE261" i="3"/>
  <c r="AA261" i="3"/>
  <c r="W261" i="3"/>
  <c r="S261" i="3"/>
  <c r="AC1719" i="3"/>
  <c r="Y1719" i="3"/>
  <c r="U1719" i="3"/>
  <c r="Q1719" i="3"/>
  <c r="AC1687" i="3"/>
  <c r="Y1687" i="3"/>
  <c r="U1687" i="3"/>
  <c r="Q1687" i="3"/>
  <c r="AC1543" i="3"/>
  <c r="Y1543" i="3"/>
  <c r="U1543" i="3"/>
  <c r="Q1543" i="3"/>
  <c r="AC1503" i="3"/>
  <c r="Y1503" i="3"/>
  <c r="U1503" i="3"/>
  <c r="Q1503" i="3"/>
  <c r="AC1411" i="3"/>
  <c r="Y1411" i="3"/>
  <c r="U1411" i="3"/>
  <c r="Q1411" i="3"/>
  <c r="AE1762" i="3"/>
  <c r="AA1762" i="3"/>
  <c r="W1762" i="3"/>
  <c r="S1762" i="3"/>
  <c r="AE1714" i="3"/>
  <c r="AA1714" i="3"/>
  <c r="W1714" i="3"/>
  <c r="S1714" i="3"/>
  <c r="AE1698" i="3"/>
  <c r="AA1698" i="3"/>
  <c r="W1698" i="3"/>
  <c r="S1698" i="3"/>
  <c r="AE1426" i="3"/>
  <c r="W1426" i="3"/>
  <c r="S1426" i="3"/>
  <c r="AA1426" i="3"/>
  <c r="AE981" i="3"/>
  <c r="AA981" i="3"/>
  <c r="W981" i="3"/>
  <c r="S981" i="3"/>
  <c r="AE921" i="3"/>
  <c r="AA921" i="3"/>
  <c r="W921" i="3"/>
  <c r="S921" i="3"/>
  <c r="AE511" i="3"/>
  <c r="AA511" i="3"/>
  <c r="W511" i="3"/>
  <c r="S511" i="3"/>
  <c r="AE415" i="3"/>
  <c r="AA415" i="3"/>
  <c r="W415" i="3"/>
  <c r="S415" i="3"/>
  <c r="AE319" i="3"/>
  <c r="AA319" i="3"/>
  <c r="W319" i="3"/>
  <c r="S319" i="3"/>
  <c r="AE287" i="3"/>
  <c r="AA287" i="3"/>
  <c r="W287" i="3"/>
  <c r="S287" i="3"/>
  <c r="AE535" i="3"/>
  <c r="AA535" i="3"/>
  <c r="W535" i="3"/>
  <c r="S535" i="3"/>
  <c r="AC779" i="3"/>
  <c r="Y779" i="3"/>
  <c r="U779" i="3"/>
  <c r="Q779" i="3"/>
  <c r="AC1289" i="3"/>
  <c r="Y1289" i="3"/>
  <c r="U1289" i="3"/>
  <c r="Q1289" i="3"/>
  <c r="AC1241" i="3"/>
  <c r="Y1241" i="3"/>
  <c r="U1241" i="3"/>
  <c r="Q1241" i="3"/>
  <c r="AC1145" i="3"/>
  <c r="Y1145" i="3"/>
  <c r="U1145" i="3"/>
  <c r="Q1145" i="3"/>
  <c r="AC1129" i="3"/>
  <c r="Y1129" i="3"/>
  <c r="U1129" i="3"/>
  <c r="Q1129" i="3"/>
  <c r="AC1081" i="3"/>
  <c r="Y1081" i="3"/>
  <c r="U1081" i="3"/>
  <c r="Q1081" i="3"/>
  <c r="AC1033" i="3"/>
  <c r="Y1033" i="3"/>
  <c r="U1033" i="3"/>
  <c r="Q1033" i="3"/>
  <c r="AC1005" i="3"/>
  <c r="Y1005" i="3"/>
  <c r="Q1005" i="3"/>
  <c r="U1005" i="3"/>
  <c r="AC995" i="3"/>
  <c r="Y995" i="3"/>
  <c r="Q995" i="3"/>
  <c r="U995" i="3"/>
  <c r="AC985" i="3"/>
  <c r="Y985" i="3"/>
  <c r="U985" i="3"/>
  <c r="Q985" i="3"/>
  <c r="AC893" i="3"/>
  <c r="Y893" i="3"/>
  <c r="Q893" i="3"/>
  <c r="U893" i="3"/>
  <c r="AC781" i="3"/>
  <c r="Y781" i="3"/>
  <c r="Q781" i="3"/>
  <c r="U781" i="3"/>
  <c r="AC749" i="3"/>
  <c r="Y749" i="3"/>
  <c r="Q749" i="3"/>
  <c r="U749" i="3"/>
  <c r="AC685" i="3"/>
  <c r="Y685" i="3"/>
  <c r="Q685" i="3"/>
  <c r="U685" i="3"/>
  <c r="AC573" i="3"/>
  <c r="Y573" i="3"/>
  <c r="U573" i="3"/>
  <c r="Q573" i="3"/>
  <c r="AC445" i="3"/>
  <c r="Y445" i="3"/>
  <c r="U445" i="3"/>
  <c r="Q445" i="3"/>
  <c r="AC429" i="3"/>
  <c r="Y429" i="3"/>
  <c r="U429" i="3"/>
  <c r="Q429" i="3"/>
  <c r="AC391" i="3"/>
  <c r="Y391" i="3"/>
  <c r="U391" i="3"/>
  <c r="Q391" i="3"/>
  <c r="AC383" i="3"/>
  <c r="Y383" i="3"/>
  <c r="U383" i="3"/>
  <c r="Q383" i="3"/>
  <c r="AC319" i="3"/>
  <c r="Y319" i="3"/>
  <c r="U319" i="3"/>
  <c r="Q319" i="3"/>
  <c r="AC277" i="3"/>
  <c r="Y277" i="3"/>
  <c r="U277" i="3"/>
  <c r="Q277" i="3"/>
  <c r="AC255" i="3"/>
  <c r="Y255" i="3"/>
  <c r="U255" i="3"/>
  <c r="Q255" i="3"/>
  <c r="AC249" i="3"/>
  <c r="Y249" i="3"/>
  <c r="U249" i="3"/>
  <c r="Q249" i="3"/>
  <c r="Y199" i="3"/>
  <c r="U199" i="3"/>
  <c r="Q199" i="3"/>
  <c r="Y191" i="3"/>
  <c r="U191" i="3"/>
  <c r="Q191" i="3"/>
  <c r="Y131" i="3"/>
  <c r="U131" i="3"/>
  <c r="Q131" i="3"/>
  <c r="Y127" i="3"/>
  <c r="U127" i="3"/>
  <c r="Q127" i="3"/>
  <c r="AE375" i="3"/>
  <c r="AA375" i="3"/>
  <c r="W375" i="3"/>
  <c r="S375" i="3"/>
  <c r="AC1275" i="3"/>
  <c r="Y1275" i="3"/>
  <c r="U1275" i="3"/>
  <c r="Q1275" i="3"/>
  <c r="AC763" i="3"/>
  <c r="Y763" i="3"/>
  <c r="U763" i="3"/>
  <c r="Q763" i="3"/>
  <c r="AC1401" i="3"/>
  <c r="Y1401" i="3"/>
  <c r="U1401" i="3"/>
  <c r="Q1401" i="3"/>
  <c r="AE1756" i="3"/>
  <c r="AA1756" i="3"/>
  <c r="W1756" i="3"/>
  <c r="S1756" i="3"/>
  <c r="AE1732" i="3"/>
  <c r="AA1732" i="3"/>
  <c r="W1732" i="3"/>
  <c r="S1732" i="3"/>
  <c r="AE1708" i="3"/>
  <c r="AA1708" i="3"/>
  <c r="W1708" i="3"/>
  <c r="S1708" i="3"/>
  <c r="AE1676" i="3"/>
  <c r="AA1676" i="3"/>
  <c r="W1676" i="3"/>
  <c r="S1676" i="3"/>
  <c r="AE1636" i="3"/>
  <c r="AA1636" i="3"/>
  <c r="W1636" i="3"/>
  <c r="S1636" i="3"/>
  <c r="AE1604" i="3"/>
  <c r="AA1604" i="3"/>
  <c r="W1604" i="3"/>
  <c r="S1604" i="3"/>
  <c r="AE1572" i="3"/>
  <c r="AA1572" i="3"/>
  <c r="W1572" i="3"/>
  <c r="S1572" i="3"/>
  <c r="AE1496" i="3"/>
  <c r="AA1496" i="3"/>
  <c r="W1496" i="3"/>
  <c r="S1496" i="3"/>
  <c r="AE1452" i="3"/>
  <c r="AA1452" i="3"/>
  <c r="W1452" i="3"/>
  <c r="S1452" i="3"/>
  <c r="AE1420" i="3"/>
  <c r="AA1420" i="3"/>
  <c r="W1420" i="3"/>
  <c r="S1420" i="3"/>
  <c r="AE1388" i="3"/>
  <c r="AA1388" i="3"/>
  <c r="W1388" i="3"/>
  <c r="S1388" i="3"/>
  <c r="AE1346" i="3"/>
  <c r="AA1346" i="3"/>
  <c r="W1346" i="3"/>
  <c r="S1346" i="3"/>
  <c r="AE1332" i="3"/>
  <c r="AA1332" i="3"/>
  <c r="W1332" i="3"/>
  <c r="S1332" i="3"/>
  <c r="AE1328" i="3"/>
  <c r="AA1328" i="3"/>
  <c r="W1328" i="3"/>
  <c r="S1328" i="3"/>
  <c r="AE1314" i="3"/>
  <c r="AA1314" i="3"/>
  <c r="S1314" i="3"/>
  <c r="W1314" i="3"/>
  <c r="AE1310" i="3"/>
  <c r="AA1310" i="3"/>
  <c r="W1310" i="3"/>
  <c r="S1310" i="3"/>
  <c r="AE1300" i="3"/>
  <c r="AA1300" i="3"/>
  <c r="W1300" i="3"/>
  <c r="S1300" i="3"/>
  <c r="AE1208" i="3"/>
  <c r="AA1208" i="3"/>
  <c r="W1208" i="3"/>
  <c r="S1208" i="3"/>
  <c r="AE1194" i="3"/>
  <c r="AA1194" i="3"/>
  <c r="W1194" i="3"/>
  <c r="S1194" i="3"/>
  <c r="AE1134" i="3"/>
  <c r="AA1134" i="3"/>
  <c r="W1134" i="3"/>
  <c r="S1134" i="3"/>
  <c r="AE1120" i="3"/>
  <c r="AA1120" i="3"/>
  <c r="W1120" i="3"/>
  <c r="S1120" i="3"/>
  <c r="AE1090" i="3"/>
  <c r="AA1090" i="3"/>
  <c r="W1090" i="3"/>
  <c r="S1090" i="3"/>
  <c r="AE1012" i="3"/>
  <c r="AA1012" i="3"/>
  <c r="W1012" i="3"/>
  <c r="S1012" i="3"/>
  <c r="AE998" i="3"/>
  <c r="AA998" i="3"/>
  <c r="W998" i="3"/>
  <c r="S998" i="3"/>
  <c r="AE984" i="3"/>
  <c r="AA984" i="3"/>
  <c r="W984" i="3"/>
  <c r="S984" i="3"/>
  <c r="AE970" i="3"/>
  <c r="AA970" i="3"/>
  <c r="W970" i="3"/>
  <c r="S970" i="3"/>
  <c r="AE932" i="3"/>
  <c r="AA932" i="3"/>
  <c r="W932" i="3"/>
  <c r="S932" i="3"/>
  <c r="AE910" i="3"/>
  <c r="AA910" i="3"/>
  <c r="W910" i="3"/>
  <c r="S910" i="3"/>
  <c r="AE896" i="3"/>
  <c r="AA896" i="3"/>
  <c r="W896" i="3"/>
  <c r="S896" i="3"/>
  <c r="AE882" i="3"/>
  <c r="AA882" i="3"/>
  <c r="W882" i="3"/>
  <c r="S882" i="3"/>
  <c r="AE858" i="3"/>
  <c r="AA858" i="3"/>
  <c r="W858" i="3"/>
  <c r="S858" i="3"/>
  <c r="AE840" i="3"/>
  <c r="AA840" i="3"/>
  <c r="W840" i="3"/>
  <c r="S840" i="3"/>
  <c r="AE732" i="3"/>
  <c r="AA732" i="3"/>
  <c r="W732" i="3"/>
  <c r="S732" i="3"/>
  <c r="AE676" i="3"/>
  <c r="AA676" i="3"/>
  <c r="W676" i="3"/>
  <c r="S676" i="3"/>
  <c r="AE622" i="3"/>
  <c r="AA622" i="3"/>
  <c r="W622" i="3"/>
  <c r="S622" i="3"/>
  <c r="AE608" i="3"/>
  <c r="AA608" i="3"/>
  <c r="W608" i="3"/>
  <c r="S608" i="3"/>
  <c r="AE594" i="3"/>
  <c r="AA594" i="3"/>
  <c r="W594" i="3"/>
  <c r="S594" i="3"/>
  <c r="AE580" i="3"/>
  <c r="AA580" i="3"/>
  <c r="W580" i="3"/>
  <c r="S580" i="3"/>
  <c r="AE570" i="3"/>
  <c r="AA570" i="3"/>
  <c r="W570" i="3"/>
  <c r="S570" i="3"/>
  <c r="AE538" i="3"/>
  <c r="AA538" i="3"/>
  <c r="W538" i="3"/>
  <c r="S538" i="3"/>
  <c r="AE530" i="3"/>
  <c r="AA530" i="3"/>
  <c r="W530" i="3"/>
  <c r="S530" i="3"/>
  <c r="AE516" i="3"/>
  <c r="AA516" i="3"/>
  <c r="W516" i="3"/>
  <c r="S516" i="3"/>
  <c r="AE498" i="3"/>
  <c r="AA498" i="3"/>
  <c r="W498" i="3"/>
  <c r="S498" i="3"/>
  <c r="AE484" i="3"/>
  <c r="AA484" i="3"/>
  <c r="W484" i="3"/>
  <c r="S484" i="3"/>
  <c r="AE462" i="3"/>
  <c r="W462" i="3"/>
  <c r="AA462" i="3"/>
  <c r="S462" i="3"/>
  <c r="AE448" i="3"/>
  <c r="AA448" i="3"/>
  <c r="W448" i="3"/>
  <c r="S448" i="3"/>
  <c r="AE442" i="3"/>
  <c r="AA442" i="3"/>
  <c r="W442" i="3"/>
  <c r="S442" i="3"/>
  <c r="AE430" i="3"/>
  <c r="W430" i="3"/>
  <c r="S430" i="3"/>
  <c r="AA430" i="3"/>
  <c r="AE388" i="3"/>
  <c r="AA388" i="3"/>
  <c r="W388" i="3"/>
  <c r="S388" i="3"/>
  <c r="AE346" i="3"/>
  <c r="AA346" i="3"/>
  <c r="W346" i="3"/>
  <c r="S346" i="3"/>
  <c r="AE338" i="3"/>
  <c r="AA338" i="3"/>
  <c r="W338" i="3"/>
  <c r="S338" i="3"/>
  <c r="AE324" i="3"/>
  <c r="AA324" i="3"/>
  <c r="W324" i="3"/>
  <c r="S324" i="3"/>
  <c r="AE302" i="3"/>
  <c r="W302" i="3"/>
  <c r="S302" i="3"/>
  <c r="AA302" i="3"/>
  <c r="AE268" i="3"/>
  <c r="AA268" i="3"/>
  <c r="W268" i="3"/>
  <c r="S268" i="3"/>
  <c r="W208" i="3"/>
  <c r="AA208" i="3"/>
  <c r="S208" i="3"/>
  <c r="AA138" i="3"/>
  <c r="W138" i="3"/>
  <c r="S138" i="3"/>
  <c r="AA124" i="3"/>
  <c r="W124" i="3"/>
  <c r="S124" i="3"/>
  <c r="W106" i="3"/>
  <c r="S106" i="3"/>
  <c r="W92" i="3"/>
  <c r="S92" i="3"/>
  <c r="W74" i="3"/>
  <c r="S74" i="3"/>
  <c r="W68" i="3"/>
  <c r="S68" i="3"/>
  <c r="W101" i="3"/>
  <c r="S101" i="3"/>
  <c r="AC603" i="3"/>
  <c r="Y603" i="3"/>
  <c r="U603" i="3"/>
  <c r="Q603" i="3"/>
  <c r="AA201" i="3"/>
  <c r="W201" i="3"/>
  <c r="S201" i="3"/>
  <c r="W111" i="3"/>
  <c r="S111" i="3"/>
  <c r="AE1340" i="3"/>
  <c r="AA1340" i="3"/>
  <c r="W1340" i="3"/>
  <c r="S1340" i="3"/>
  <c r="AC1758" i="3"/>
  <c r="Y1758" i="3"/>
  <c r="U1758" i="3"/>
  <c r="Q1758" i="3"/>
  <c r="AC1738" i="3"/>
  <c r="Y1738" i="3"/>
  <c r="U1738" i="3"/>
  <c r="Q1738" i="3"/>
  <c r="AC1714" i="3"/>
  <c r="Y1714" i="3"/>
  <c r="U1714" i="3"/>
  <c r="Q1714" i="3"/>
  <c r="AC1702" i="3"/>
  <c r="Y1702" i="3"/>
  <c r="U1702" i="3"/>
  <c r="Q1702" i="3"/>
  <c r="AC1690" i="3"/>
  <c r="Y1690" i="3"/>
  <c r="U1690" i="3"/>
  <c r="Q1690" i="3"/>
  <c r="AC1670" i="3"/>
  <c r="Y1670" i="3"/>
  <c r="U1670" i="3"/>
  <c r="Q1670" i="3"/>
  <c r="AC1646" i="3"/>
  <c r="Y1646" i="3"/>
  <c r="U1646" i="3"/>
  <c r="Q1646" i="3"/>
  <c r="AC1634" i="3"/>
  <c r="Y1634" i="3"/>
  <c r="U1634" i="3"/>
  <c r="Q1634" i="3"/>
  <c r="AC1622" i="3"/>
  <c r="Y1622" i="3"/>
  <c r="U1622" i="3"/>
  <c r="Q1622" i="3"/>
  <c r="AC1614" i="3"/>
  <c r="Y1614" i="3"/>
  <c r="Q1614" i="3"/>
  <c r="U1614" i="3"/>
  <c r="AC1598" i="3"/>
  <c r="Y1598" i="3"/>
  <c r="U1598" i="3"/>
  <c r="Q1598" i="3"/>
  <c r="AC1590" i="3"/>
  <c r="Y1590" i="3"/>
  <c r="U1590" i="3"/>
  <c r="Q1590" i="3"/>
  <c r="AC1566" i="3"/>
  <c r="Y1566" i="3"/>
  <c r="U1566" i="3"/>
  <c r="Q1566" i="3"/>
  <c r="AC1546" i="3"/>
  <c r="Y1546" i="3"/>
  <c r="U1546" i="3"/>
  <c r="Q1546" i="3"/>
  <c r="AC1522" i="3"/>
  <c r="Y1522" i="3"/>
  <c r="U1522" i="3"/>
  <c r="Q1522" i="3"/>
  <c r="AC1510" i="3"/>
  <c r="Y1510" i="3"/>
  <c r="U1510" i="3"/>
  <c r="Q1510" i="3"/>
  <c r="AC1498" i="3"/>
  <c r="Y1498" i="3"/>
  <c r="U1498" i="3"/>
  <c r="Q1498" i="3"/>
  <c r="AC1478" i="3"/>
  <c r="Y1478" i="3"/>
  <c r="U1478" i="3"/>
  <c r="Q1478" i="3"/>
  <c r="AC1454" i="3"/>
  <c r="Y1454" i="3"/>
  <c r="U1454" i="3"/>
  <c r="Q1454" i="3"/>
  <c r="AC1442" i="3"/>
  <c r="Y1442" i="3"/>
  <c r="U1442" i="3"/>
  <c r="Q1442" i="3"/>
  <c r="AC1430" i="3"/>
  <c r="Y1430" i="3"/>
  <c r="U1430" i="3"/>
  <c r="Q1430" i="3"/>
  <c r="AC1418" i="3"/>
  <c r="Y1418" i="3"/>
  <c r="U1418" i="3"/>
  <c r="Q1418" i="3"/>
  <c r="AC1406" i="3"/>
  <c r="Y1406" i="3"/>
  <c r="U1406" i="3"/>
  <c r="Q1406" i="3"/>
  <c r="AC1394" i="3"/>
  <c r="Y1394" i="3"/>
  <c r="U1394" i="3"/>
  <c r="Q1394" i="3"/>
  <c r="AE1757" i="3"/>
  <c r="AA1757" i="3"/>
  <c r="W1757" i="3"/>
  <c r="S1757" i="3"/>
  <c r="AE1745" i="3"/>
  <c r="AA1745" i="3"/>
  <c r="W1745" i="3"/>
  <c r="S1745" i="3"/>
  <c r="AE1725" i="3"/>
  <c r="AA1725" i="3"/>
  <c r="W1725" i="3"/>
  <c r="S1725" i="3"/>
  <c r="AE1713" i="3"/>
  <c r="AA1713" i="3"/>
  <c r="W1713" i="3"/>
  <c r="S1713" i="3"/>
  <c r="AE1693" i="3"/>
  <c r="AA1693" i="3"/>
  <c r="W1693" i="3"/>
  <c r="S1693" i="3"/>
  <c r="AE1685" i="3"/>
  <c r="AA1685" i="3"/>
  <c r="W1685" i="3"/>
  <c r="S1685" i="3"/>
  <c r="AE1665" i="3"/>
  <c r="AA1665" i="3"/>
  <c r="W1665" i="3"/>
  <c r="S1665" i="3"/>
  <c r="AE1657" i="3"/>
  <c r="AA1657" i="3"/>
  <c r="W1657" i="3"/>
  <c r="S1657" i="3"/>
  <c r="AE1649" i="3"/>
  <c r="AA1649" i="3"/>
  <c r="W1649" i="3"/>
  <c r="S1649" i="3"/>
  <c r="AE1641" i="3"/>
  <c r="AA1641" i="3"/>
  <c r="W1641" i="3"/>
  <c r="S1641" i="3"/>
  <c r="AE1633" i="3"/>
  <c r="AA1633" i="3"/>
  <c r="W1633" i="3"/>
  <c r="S1633" i="3"/>
  <c r="AE1625" i="3"/>
  <c r="AA1625" i="3"/>
  <c r="W1625" i="3"/>
  <c r="S1625" i="3"/>
  <c r="AE1617" i="3"/>
  <c r="AA1617" i="3"/>
  <c r="W1617" i="3"/>
  <c r="S1617" i="3"/>
  <c r="AE1609" i="3"/>
  <c r="AA1609" i="3"/>
  <c r="W1609" i="3"/>
  <c r="S1609" i="3"/>
  <c r="AE1601" i="3"/>
  <c r="AA1601" i="3"/>
  <c r="W1601" i="3"/>
  <c r="S1601" i="3"/>
  <c r="AE1593" i="3"/>
  <c r="AA1593" i="3"/>
  <c r="W1593" i="3"/>
  <c r="S1593" i="3"/>
  <c r="AE1585" i="3"/>
  <c r="AA1585" i="3"/>
  <c r="W1585" i="3"/>
  <c r="S1585" i="3"/>
  <c r="AE1577" i="3"/>
  <c r="AA1577" i="3"/>
  <c r="W1577" i="3"/>
  <c r="S1577" i="3"/>
  <c r="AE1569" i="3"/>
  <c r="AA1569" i="3"/>
  <c r="W1569" i="3"/>
  <c r="S1569" i="3"/>
  <c r="AE1561" i="3"/>
  <c r="AA1561" i="3"/>
  <c r="W1561" i="3"/>
  <c r="S1561" i="3"/>
  <c r="AE1553" i="3"/>
  <c r="AA1553" i="3"/>
  <c r="W1553" i="3"/>
  <c r="S1553" i="3"/>
  <c r="AE1545" i="3"/>
  <c r="AA1545" i="3"/>
  <c r="W1545" i="3"/>
  <c r="S1545" i="3"/>
  <c r="AE1537" i="3"/>
  <c r="AA1537" i="3"/>
  <c r="W1537" i="3"/>
  <c r="S1537" i="3"/>
  <c r="AE1529" i="3"/>
  <c r="AA1529" i="3"/>
  <c r="W1529" i="3"/>
  <c r="S1529" i="3"/>
  <c r="AE1521" i="3"/>
  <c r="AA1521" i="3"/>
  <c r="W1521" i="3"/>
  <c r="S1521" i="3"/>
  <c r="AE1513" i="3"/>
  <c r="AA1513" i="3"/>
  <c r="W1513" i="3"/>
  <c r="S1513" i="3"/>
  <c r="AE1505" i="3"/>
  <c r="AA1505" i="3"/>
  <c r="W1505" i="3"/>
  <c r="S1505" i="3"/>
  <c r="AE1497" i="3"/>
  <c r="AA1497" i="3"/>
  <c r="W1497" i="3"/>
  <c r="S1497" i="3"/>
  <c r="AE1489" i="3"/>
  <c r="AA1489" i="3"/>
  <c r="W1489" i="3"/>
  <c r="S1489" i="3"/>
  <c r="AE1481" i="3"/>
  <c r="AA1481" i="3"/>
  <c r="W1481" i="3"/>
  <c r="S1481" i="3"/>
  <c r="AE1473" i="3"/>
  <c r="AA1473" i="3"/>
  <c r="W1473" i="3"/>
  <c r="S1473" i="3"/>
  <c r="AE1465" i="3"/>
  <c r="AA1465" i="3"/>
  <c r="W1465" i="3"/>
  <c r="S1465" i="3"/>
  <c r="AE1457" i="3"/>
  <c r="AA1457" i="3"/>
  <c r="W1457" i="3"/>
  <c r="S1457" i="3"/>
  <c r="AE1449" i="3"/>
  <c r="AA1449" i="3"/>
  <c r="W1449" i="3"/>
  <c r="S1449" i="3"/>
  <c r="AE1441" i="3"/>
  <c r="AA1441" i="3"/>
  <c r="W1441" i="3"/>
  <c r="S1441" i="3"/>
  <c r="AE1433" i="3"/>
  <c r="AA1433" i="3"/>
  <c r="W1433" i="3"/>
  <c r="S1433" i="3"/>
  <c r="AE1425" i="3"/>
  <c r="AA1425" i="3"/>
  <c r="W1425" i="3"/>
  <c r="S1425" i="3"/>
  <c r="AE1417" i="3"/>
  <c r="AA1417" i="3"/>
  <c r="W1417" i="3"/>
  <c r="S1417" i="3"/>
  <c r="AE1409" i="3"/>
  <c r="AA1409" i="3"/>
  <c r="W1409" i="3"/>
  <c r="S1409" i="3"/>
  <c r="AE1401" i="3"/>
  <c r="AA1401" i="3"/>
  <c r="W1401" i="3"/>
  <c r="S1401" i="3"/>
  <c r="AE1393" i="3"/>
  <c r="AA1393" i="3"/>
  <c r="W1393" i="3"/>
  <c r="S1393" i="3"/>
  <c r="AC1377" i="3"/>
  <c r="Y1377" i="3"/>
  <c r="U1377" i="3"/>
  <c r="Q1377" i="3"/>
  <c r="AC1373" i="3"/>
  <c r="Y1373" i="3"/>
  <c r="U1373" i="3"/>
  <c r="Q1373" i="3"/>
  <c r="AC1359" i="3"/>
  <c r="Y1359" i="3"/>
  <c r="U1359" i="3"/>
  <c r="Q1359" i="3"/>
  <c r="AC1345" i="3"/>
  <c r="Y1345" i="3"/>
  <c r="U1345" i="3"/>
  <c r="Q1345" i="3"/>
  <c r="AC1341" i="3"/>
  <c r="Y1341" i="3"/>
  <c r="U1341" i="3"/>
  <c r="Q1341" i="3"/>
  <c r="AC1327" i="3"/>
  <c r="Y1327" i="3"/>
  <c r="U1327" i="3"/>
  <c r="Q1327" i="3"/>
  <c r="AC1313" i="3"/>
  <c r="Y1313" i="3"/>
  <c r="U1313" i="3"/>
  <c r="Q1313" i="3"/>
  <c r="AC1309" i="3"/>
  <c r="Y1309" i="3"/>
  <c r="U1309" i="3"/>
  <c r="Q1309" i="3"/>
  <c r="AC1315" i="3"/>
  <c r="Y1315" i="3"/>
  <c r="U1315" i="3"/>
  <c r="Q1315" i="3"/>
  <c r="AC1756" i="3"/>
  <c r="Y1756" i="3"/>
  <c r="U1756" i="3"/>
  <c r="Q1756" i="3"/>
  <c r="AC1748" i="3"/>
  <c r="Y1748" i="3"/>
  <c r="U1748" i="3"/>
  <c r="Q1748" i="3"/>
  <c r="AC1732" i="3"/>
  <c r="Y1732" i="3"/>
  <c r="U1732" i="3"/>
  <c r="Q1732" i="3"/>
  <c r="AC1724" i="3"/>
  <c r="Y1724" i="3"/>
  <c r="U1724" i="3"/>
  <c r="Q1724" i="3"/>
  <c r="AC1700" i="3"/>
  <c r="Y1700" i="3"/>
  <c r="U1700" i="3"/>
  <c r="Q1700" i="3"/>
  <c r="AC1680" i="3"/>
  <c r="Y1680" i="3"/>
  <c r="U1680" i="3"/>
  <c r="Q1680" i="3"/>
  <c r="AC1644" i="3"/>
  <c r="Y1644" i="3"/>
  <c r="U1644" i="3"/>
  <c r="Q1644" i="3"/>
  <c r="AC1624" i="3"/>
  <c r="Y1624" i="3"/>
  <c r="U1624" i="3"/>
  <c r="Q1624" i="3"/>
  <c r="AC1612" i="3"/>
  <c r="Y1612" i="3"/>
  <c r="U1612" i="3"/>
  <c r="Q1612" i="3"/>
  <c r="AC1600" i="3"/>
  <c r="U1600" i="3"/>
  <c r="Y1600" i="3"/>
  <c r="Q1600" i="3"/>
  <c r="AC1588" i="3"/>
  <c r="Y1588" i="3"/>
  <c r="U1588" i="3"/>
  <c r="Q1588" i="3"/>
  <c r="AC1576" i="3"/>
  <c r="Y1576" i="3"/>
  <c r="U1576" i="3"/>
  <c r="Q1576" i="3"/>
  <c r="AC1564" i="3"/>
  <c r="Y1564" i="3"/>
  <c r="U1564" i="3"/>
  <c r="Q1564" i="3"/>
  <c r="AC1556" i="3"/>
  <c r="Y1556" i="3"/>
  <c r="U1556" i="3"/>
  <c r="Q1556" i="3"/>
  <c r="AC1540" i="3"/>
  <c r="Y1540" i="3"/>
  <c r="U1540" i="3"/>
  <c r="Q1540" i="3"/>
  <c r="AC1532" i="3"/>
  <c r="Y1532" i="3"/>
  <c r="U1532" i="3"/>
  <c r="Q1532" i="3"/>
  <c r="AC1508" i="3"/>
  <c r="Y1508" i="3"/>
  <c r="U1508" i="3"/>
  <c r="Q1508" i="3"/>
  <c r="AC1488" i="3"/>
  <c r="Y1488" i="3"/>
  <c r="U1488" i="3"/>
  <c r="Q1488" i="3"/>
  <c r="AC1452" i="3"/>
  <c r="Y1452" i="3"/>
  <c r="U1452" i="3"/>
  <c r="Q1452" i="3"/>
  <c r="AC1432" i="3"/>
  <c r="Y1432" i="3"/>
  <c r="U1432" i="3"/>
  <c r="Q1432" i="3"/>
  <c r="AC1420" i="3"/>
  <c r="Y1420" i="3"/>
  <c r="U1420" i="3"/>
  <c r="Q1420" i="3"/>
  <c r="AC1412" i="3"/>
  <c r="Y1412" i="3"/>
  <c r="U1412" i="3"/>
  <c r="Q1412" i="3"/>
  <c r="AE1759" i="3"/>
  <c r="AA1759" i="3"/>
  <c r="W1759" i="3"/>
  <c r="S1759" i="3"/>
  <c r="AE1675" i="3"/>
  <c r="AA1675" i="3"/>
  <c r="W1675" i="3"/>
  <c r="S1675" i="3"/>
  <c r="AE1667" i="3"/>
  <c r="AA1667" i="3"/>
  <c r="W1667" i="3"/>
  <c r="S1667" i="3"/>
  <c r="AE1651" i="3"/>
  <c r="AA1651" i="3"/>
  <c r="W1651" i="3"/>
  <c r="S1651" i="3"/>
  <c r="AE1643" i="3"/>
  <c r="AA1643" i="3"/>
  <c r="W1643" i="3"/>
  <c r="S1643" i="3"/>
  <c r="AE1635" i="3"/>
  <c r="AA1635" i="3"/>
  <c r="W1635" i="3"/>
  <c r="S1635" i="3"/>
  <c r="AE1627" i="3"/>
  <c r="AA1627" i="3"/>
  <c r="W1627" i="3"/>
  <c r="S1627" i="3"/>
  <c r="AE1619" i="3"/>
  <c r="AA1619" i="3"/>
  <c r="W1619" i="3"/>
  <c r="S1619" i="3"/>
  <c r="AE1611" i="3"/>
  <c r="AA1611" i="3"/>
  <c r="W1611" i="3"/>
  <c r="S1611" i="3"/>
  <c r="AE1603" i="3"/>
  <c r="AA1603" i="3"/>
  <c r="W1603" i="3"/>
  <c r="S1603" i="3"/>
  <c r="AE1595" i="3"/>
  <c r="AA1595" i="3"/>
  <c r="W1595" i="3"/>
  <c r="S1595" i="3"/>
  <c r="AE1587" i="3"/>
  <c r="AA1587" i="3"/>
  <c r="W1587" i="3"/>
  <c r="S1587" i="3"/>
  <c r="AE1579" i="3"/>
  <c r="AA1579" i="3"/>
  <c r="W1579" i="3"/>
  <c r="S1579" i="3"/>
  <c r="AE1571" i="3"/>
  <c r="AA1571" i="3"/>
  <c r="W1571" i="3"/>
  <c r="S1571" i="3"/>
  <c r="AE1503" i="3"/>
  <c r="AA1503" i="3"/>
  <c r="W1503" i="3"/>
  <c r="S1503" i="3"/>
  <c r="AE1479" i="3"/>
  <c r="AA1479" i="3"/>
  <c r="W1479" i="3"/>
  <c r="S1479" i="3"/>
  <c r="AE1471" i="3"/>
  <c r="AA1471" i="3"/>
  <c r="W1471" i="3"/>
  <c r="S1471" i="3"/>
  <c r="AE1463" i="3"/>
  <c r="AA1463" i="3"/>
  <c r="W1463" i="3"/>
  <c r="S1463" i="3"/>
  <c r="AE1403" i="3"/>
  <c r="AA1403" i="3"/>
  <c r="W1403" i="3"/>
  <c r="S1403" i="3"/>
  <c r="AC1388" i="3"/>
  <c r="Y1388" i="3"/>
  <c r="U1388" i="3"/>
  <c r="Q1388" i="3"/>
  <c r="AC1384" i="3"/>
  <c r="U1384" i="3"/>
  <c r="Y1384" i="3"/>
  <c r="Q1384" i="3"/>
  <c r="AC1372" i="3"/>
  <c r="Y1372" i="3"/>
  <c r="U1372" i="3"/>
  <c r="Q1372" i="3"/>
  <c r="AC1368" i="3"/>
  <c r="Y1368" i="3"/>
  <c r="U1368" i="3"/>
  <c r="Q1368" i="3"/>
  <c r="AC1362" i="3"/>
  <c r="Y1362" i="3"/>
  <c r="U1362" i="3"/>
  <c r="Q1362" i="3"/>
  <c r="AC1356" i="3"/>
  <c r="Y1356" i="3"/>
  <c r="U1356" i="3"/>
  <c r="Q1356" i="3"/>
  <c r="AC1352" i="3"/>
  <c r="U1352" i="3"/>
  <c r="Y1352" i="3"/>
  <c r="Q1352" i="3"/>
  <c r="AC1346" i="3"/>
  <c r="Y1346" i="3"/>
  <c r="U1346" i="3"/>
  <c r="Q1346" i="3"/>
  <c r="AC1340" i="3"/>
  <c r="Y1340" i="3"/>
  <c r="U1340" i="3"/>
  <c r="Q1340" i="3"/>
  <c r="AC1336" i="3"/>
  <c r="Y1336" i="3"/>
  <c r="U1336" i="3"/>
  <c r="Q1336" i="3"/>
  <c r="AC1324" i="3"/>
  <c r="Y1324" i="3"/>
  <c r="U1324" i="3"/>
  <c r="Q1324" i="3"/>
  <c r="AC1320" i="3"/>
  <c r="U1320" i="3"/>
  <c r="Y1320" i="3"/>
  <c r="Q1320" i="3"/>
  <c r="AC1314" i="3"/>
  <c r="Y1314" i="3"/>
  <c r="U1314" i="3"/>
  <c r="Q1314" i="3"/>
  <c r="AC1308" i="3"/>
  <c r="Y1308" i="3"/>
  <c r="U1308" i="3"/>
  <c r="Q1308" i="3"/>
  <c r="AC1304" i="3"/>
  <c r="Y1304" i="3"/>
  <c r="U1304" i="3"/>
  <c r="Q1304" i="3"/>
  <c r="AC1298" i="3"/>
  <c r="Y1298" i="3"/>
  <c r="U1298" i="3"/>
  <c r="Q1298" i="3"/>
  <c r="AC1292" i="3"/>
  <c r="Y1292" i="3"/>
  <c r="U1292" i="3"/>
  <c r="Q1292" i="3"/>
  <c r="AC1288" i="3"/>
  <c r="Y1288" i="3"/>
  <c r="U1288" i="3"/>
  <c r="Q1288" i="3"/>
  <c r="AC1276" i="3"/>
  <c r="Y1276" i="3"/>
  <c r="U1276" i="3"/>
  <c r="Q1276" i="3"/>
  <c r="AC1272" i="3"/>
  <c r="Y1272" i="3"/>
  <c r="U1272" i="3"/>
  <c r="Q1272" i="3"/>
  <c r="AC1266" i="3"/>
  <c r="Y1266" i="3"/>
  <c r="U1266" i="3"/>
  <c r="Q1266" i="3"/>
  <c r="AC1260" i="3"/>
  <c r="Y1260" i="3"/>
  <c r="U1260" i="3"/>
  <c r="Q1260" i="3"/>
  <c r="AC1256" i="3"/>
  <c r="Y1256" i="3"/>
  <c r="U1256" i="3"/>
  <c r="Q1256" i="3"/>
  <c r="AC1250" i="3"/>
  <c r="Y1250" i="3"/>
  <c r="U1250" i="3"/>
  <c r="Q1250" i="3"/>
  <c r="AC1244" i="3"/>
  <c r="Y1244" i="3"/>
  <c r="U1244" i="3"/>
  <c r="Q1244" i="3"/>
  <c r="AC1240" i="3"/>
  <c r="Y1240" i="3"/>
  <c r="U1240" i="3"/>
  <c r="Q1240" i="3"/>
  <c r="AC1228" i="3"/>
  <c r="Y1228" i="3"/>
  <c r="U1228" i="3"/>
  <c r="Q1228" i="3"/>
  <c r="AC1224" i="3"/>
  <c r="Y1224" i="3"/>
  <c r="U1224" i="3"/>
  <c r="Q1224" i="3"/>
  <c r="AC1218" i="3"/>
  <c r="Y1218" i="3"/>
  <c r="U1218" i="3"/>
  <c r="Q1218" i="3"/>
  <c r="AC1212" i="3"/>
  <c r="Y1212" i="3"/>
  <c r="U1212" i="3"/>
  <c r="Q1212" i="3"/>
  <c r="AC1208" i="3"/>
  <c r="Y1208" i="3"/>
  <c r="U1208" i="3"/>
  <c r="Q1208" i="3"/>
  <c r="AC1202" i="3"/>
  <c r="Y1202" i="3"/>
  <c r="U1202" i="3"/>
  <c r="Q1202" i="3"/>
  <c r="AC1196" i="3"/>
  <c r="Y1196" i="3"/>
  <c r="U1196" i="3"/>
  <c r="Q1196" i="3"/>
  <c r="AC1192" i="3"/>
  <c r="Y1192" i="3"/>
  <c r="U1192" i="3"/>
  <c r="Q1192" i="3"/>
  <c r="AC1180" i="3"/>
  <c r="Y1180" i="3"/>
  <c r="U1180" i="3"/>
  <c r="Q1180" i="3"/>
  <c r="AC1176" i="3"/>
  <c r="Y1176" i="3"/>
  <c r="U1176" i="3"/>
  <c r="Q1176" i="3"/>
  <c r="AC1170" i="3"/>
  <c r="Y1170" i="3"/>
  <c r="U1170" i="3"/>
  <c r="Q1170" i="3"/>
  <c r="AC1164" i="3"/>
  <c r="Y1164" i="3"/>
  <c r="U1164" i="3"/>
  <c r="Q1164" i="3"/>
  <c r="AC1160" i="3"/>
  <c r="Y1160" i="3"/>
  <c r="U1160" i="3"/>
  <c r="Q1160" i="3"/>
  <c r="AC1154" i="3"/>
  <c r="Y1154" i="3"/>
  <c r="U1154" i="3"/>
  <c r="Q1154" i="3"/>
  <c r="AC1148" i="3"/>
  <c r="Y1148" i="3"/>
  <c r="U1148" i="3"/>
  <c r="Q1148" i="3"/>
  <c r="AC1144" i="3"/>
  <c r="Y1144" i="3"/>
  <c r="U1144" i="3"/>
  <c r="Q1144" i="3"/>
  <c r="AC1132" i="3"/>
  <c r="Y1132" i="3"/>
  <c r="U1132" i="3"/>
  <c r="Q1132" i="3"/>
  <c r="AC1128" i="3"/>
  <c r="Y1128" i="3"/>
  <c r="U1128" i="3"/>
  <c r="Q1128" i="3"/>
  <c r="AC1122" i="3"/>
  <c r="Y1122" i="3"/>
  <c r="U1122" i="3"/>
  <c r="Q1122" i="3"/>
  <c r="AC1116" i="3"/>
  <c r="Y1116" i="3"/>
  <c r="U1116" i="3"/>
  <c r="Q1116" i="3"/>
  <c r="AC1112" i="3"/>
  <c r="Y1112" i="3"/>
  <c r="U1112" i="3"/>
  <c r="Q1112" i="3"/>
  <c r="Y1106" i="3"/>
  <c r="AC1106" i="3"/>
  <c r="U1106" i="3"/>
  <c r="Q1106" i="3"/>
  <c r="AC1100" i="3"/>
  <c r="Y1100" i="3"/>
  <c r="U1100" i="3"/>
  <c r="Q1100" i="3"/>
  <c r="AC1096" i="3"/>
  <c r="Y1096" i="3"/>
  <c r="U1096" i="3"/>
  <c r="Q1096" i="3"/>
  <c r="AC1084" i="3"/>
  <c r="Y1084" i="3"/>
  <c r="U1084" i="3"/>
  <c r="Q1084" i="3"/>
  <c r="AC1080" i="3"/>
  <c r="Y1080" i="3"/>
  <c r="U1080" i="3"/>
  <c r="Q1080" i="3"/>
  <c r="AC1074" i="3"/>
  <c r="Y1074" i="3"/>
  <c r="U1074" i="3"/>
  <c r="Q1074" i="3"/>
  <c r="AC1068" i="3"/>
  <c r="Y1068" i="3"/>
  <c r="U1068" i="3"/>
  <c r="Q1068" i="3"/>
  <c r="AC1064" i="3"/>
  <c r="Y1064" i="3"/>
  <c r="U1064" i="3"/>
  <c r="Q1064" i="3"/>
  <c r="AC1058" i="3"/>
  <c r="Y1058" i="3"/>
  <c r="U1058" i="3"/>
  <c r="Q1058" i="3"/>
  <c r="AC1052" i="3"/>
  <c r="Y1052" i="3"/>
  <c r="U1052" i="3"/>
  <c r="Q1052" i="3"/>
  <c r="AC1048" i="3"/>
  <c r="Y1048" i="3"/>
  <c r="U1048" i="3"/>
  <c r="Q1048" i="3"/>
  <c r="AC1036" i="3"/>
  <c r="Y1036" i="3"/>
  <c r="U1036" i="3"/>
  <c r="Q1036" i="3"/>
  <c r="AC1032" i="3"/>
  <c r="Y1032" i="3"/>
  <c r="U1032" i="3"/>
  <c r="Q1032" i="3"/>
  <c r="AC1026" i="3"/>
  <c r="Y1026" i="3"/>
  <c r="U1026" i="3"/>
  <c r="Q1026" i="3"/>
  <c r="AC1020" i="3"/>
  <c r="Y1020" i="3"/>
  <c r="U1020" i="3"/>
  <c r="Q1020" i="3"/>
  <c r="AC1012" i="3"/>
  <c r="Y1012" i="3"/>
  <c r="U1012" i="3"/>
  <c r="Q1012" i="3"/>
  <c r="AC1004" i="3"/>
  <c r="Y1004" i="3"/>
  <c r="U1004" i="3"/>
  <c r="Q1004" i="3"/>
  <c r="AC996" i="3"/>
  <c r="Y996" i="3"/>
  <c r="U996" i="3"/>
  <c r="Q996" i="3"/>
  <c r="AC988" i="3"/>
  <c r="Y988" i="3"/>
  <c r="U988" i="3"/>
  <c r="Q988" i="3"/>
  <c r="AC980" i="3"/>
  <c r="Y980" i="3"/>
  <c r="U980" i="3"/>
  <c r="Q980" i="3"/>
  <c r="AC972" i="3"/>
  <c r="Y972" i="3"/>
  <c r="U972" i="3"/>
  <c r="Q972" i="3"/>
  <c r="AC964" i="3"/>
  <c r="Y964" i="3"/>
  <c r="U964" i="3"/>
  <c r="Q964" i="3"/>
  <c r="AC956" i="3"/>
  <c r="Y956" i="3"/>
  <c r="U956" i="3"/>
  <c r="Q956" i="3"/>
  <c r="AC948" i="3"/>
  <c r="Y948" i="3"/>
  <c r="U948" i="3"/>
  <c r="Q948" i="3"/>
  <c r="AC940" i="3"/>
  <c r="Y940" i="3"/>
  <c r="U940" i="3"/>
  <c r="Q940" i="3"/>
  <c r="AC932" i="3"/>
  <c r="Y932" i="3"/>
  <c r="U932" i="3"/>
  <c r="Q932" i="3"/>
  <c r="AC924" i="3"/>
  <c r="Y924" i="3"/>
  <c r="U924" i="3"/>
  <c r="Q924" i="3"/>
  <c r="AC916" i="3"/>
  <c r="Y916" i="3"/>
  <c r="U916" i="3"/>
  <c r="Q916" i="3"/>
  <c r="AC908" i="3"/>
  <c r="Y908" i="3"/>
  <c r="U908" i="3"/>
  <c r="Q908" i="3"/>
  <c r="AC900" i="3"/>
  <c r="Y900" i="3"/>
  <c r="U900" i="3"/>
  <c r="Q900" i="3"/>
  <c r="AC892" i="3"/>
  <c r="Y892" i="3"/>
  <c r="U892" i="3"/>
  <c r="Q892" i="3"/>
  <c r="AC884" i="3"/>
  <c r="Y884" i="3"/>
  <c r="U884" i="3"/>
  <c r="Q884" i="3"/>
  <c r="AC876" i="3"/>
  <c r="Y876" i="3"/>
  <c r="U876" i="3"/>
  <c r="Q876" i="3"/>
  <c r="AC868" i="3"/>
  <c r="Y868" i="3"/>
  <c r="U868" i="3"/>
  <c r="Q868" i="3"/>
  <c r="AC860" i="3"/>
  <c r="Y860" i="3"/>
  <c r="U860" i="3"/>
  <c r="Q860" i="3"/>
  <c r="AC852" i="3"/>
  <c r="Y852" i="3"/>
  <c r="U852" i="3"/>
  <c r="Q852" i="3"/>
  <c r="AC844" i="3"/>
  <c r="Y844" i="3"/>
  <c r="U844" i="3"/>
  <c r="Q844" i="3"/>
  <c r="AC836" i="3"/>
  <c r="Y836" i="3"/>
  <c r="U836" i="3"/>
  <c r="Q836" i="3"/>
  <c r="AC828" i="3"/>
  <c r="Y828" i="3"/>
  <c r="U828" i="3"/>
  <c r="Q828" i="3"/>
  <c r="AC820" i="3"/>
  <c r="Y820" i="3"/>
  <c r="U820" i="3"/>
  <c r="Q820" i="3"/>
  <c r="AC812" i="3"/>
  <c r="Y812" i="3"/>
  <c r="U812" i="3"/>
  <c r="Q812" i="3"/>
  <c r="AC804" i="3"/>
  <c r="Y804" i="3"/>
  <c r="U804" i="3"/>
  <c r="Q804" i="3"/>
  <c r="AC796" i="3"/>
  <c r="Y796" i="3"/>
  <c r="U796" i="3"/>
  <c r="Q796" i="3"/>
  <c r="AC788" i="3"/>
  <c r="Y788" i="3"/>
  <c r="U788" i="3"/>
  <c r="Q788" i="3"/>
  <c r="AC780" i="3"/>
  <c r="Y780" i="3"/>
  <c r="U780" i="3"/>
  <c r="Q780" i="3"/>
  <c r="AC772" i="3"/>
  <c r="Y772" i="3"/>
  <c r="U772" i="3"/>
  <c r="Q772" i="3"/>
  <c r="AC764" i="3"/>
  <c r="Y764" i="3"/>
  <c r="U764" i="3"/>
  <c r="Q764" i="3"/>
  <c r="AC756" i="3"/>
  <c r="Y756" i="3"/>
  <c r="U756" i="3"/>
  <c r="Q756" i="3"/>
  <c r="AC748" i="3"/>
  <c r="Y748" i="3"/>
  <c r="U748" i="3"/>
  <c r="Q748" i="3"/>
  <c r="AC740" i="3"/>
  <c r="Y740" i="3"/>
  <c r="U740" i="3"/>
  <c r="Q740" i="3"/>
  <c r="AC732" i="3"/>
  <c r="Y732" i="3"/>
  <c r="U732" i="3"/>
  <c r="Q732" i="3"/>
  <c r="AC724" i="3"/>
  <c r="Y724" i="3"/>
  <c r="U724" i="3"/>
  <c r="Q724" i="3"/>
  <c r="AC716" i="3"/>
  <c r="Y716" i="3"/>
  <c r="U716" i="3"/>
  <c r="Q716" i="3"/>
  <c r="AC708" i="3"/>
  <c r="Y708" i="3"/>
  <c r="U708" i="3"/>
  <c r="Q708" i="3"/>
  <c r="AC700" i="3"/>
  <c r="Y700" i="3"/>
  <c r="U700" i="3"/>
  <c r="Q700" i="3"/>
  <c r="AC692" i="3"/>
  <c r="Y692" i="3"/>
  <c r="U692" i="3"/>
  <c r="Q692" i="3"/>
  <c r="AC684" i="3"/>
  <c r="Y684" i="3"/>
  <c r="U684" i="3"/>
  <c r="Q684" i="3"/>
  <c r="AC676" i="3"/>
  <c r="Y676" i="3"/>
  <c r="U676" i="3"/>
  <c r="Q676" i="3"/>
  <c r="AC668" i="3"/>
  <c r="Y668" i="3"/>
  <c r="U668" i="3"/>
  <c r="Q668" i="3"/>
  <c r="AC660" i="3"/>
  <c r="Y660" i="3"/>
  <c r="U660" i="3"/>
  <c r="Q660" i="3"/>
  <c r="AC652" i="3"/>
  <c r="Y652" i="3"/>
  <c r="U652" i="3"/>
  <c r="Q652" i="3"/>
  <c r="AC644" i="3"/>
  <c r="Y644" i="3"/>
  <c r="U644" i="3"/>
  <c r="Q644" i="3"/>
  <c r="AC636" i="3"/>
  <c r="Y636" i="3"/>
  <c r="U636" i="3"/>
  <c r="Q636" i="3"/>
  <c r="AC628" i="3"/>
  <c r="Y628" i="3"/>
  <c r="U628" i="3"/>
  <c r="Q628" i="3"/>
  <c r="AC620" i="3"/>
  <c r="Y620" i="3"/>
  <c r="U620" i="3"/>
  <c r="Q620" i="3"/>
  <c r="AC612" i="3"/>
  <c r="Y612" i="3"/>
  <c r="U612" i="3"/>
  <c r="Q612" i="3"/>
  <c r="AC604" i="3"/>
  <c r="Y604" i="3"/>
  <c r="U604" i="3"/>
  <c r="Q604" i="3"/>
  <c r="AC596" i="3"/>
  <c r="Y596" i="3"/>
  <c r="U596" i="3"/>
  <c r="Q596" i="3"/>
  <c r="AC588" i="3"/>
  <c r="Y588" i="3"/>
  <c r="U588" i="3"/>
  <c r="Q588" i="3"/>
  <c r="AC580" i="3"/>
  <c r="Y580" i="3"/>
  <c r="U580" i="3"/>
  <c r="Q580" i="3"/>
  <c r="AC572" i="3"/>
  <c r="Y572" i="3"/>
  <c r="U572" i="3"/>
  <c r="Q572" i="3"/>
  <c r="AC564" i="3"/>
  <c r="Y564" i="3"/>
  <c r="U564" i="3"/>
  <c r="Q564" i="3"/>
  <c r="AE1610" i="3"/>
  <c r="AA1610" i="3"/>
  <c r="W1610" i="3"/>
  <c r="S1610" i="3"/>
  <c r="AE599" i="3"/>
  <c r="AA599" i="3"/>
  <c r="W599" i="3"/>
  <c r="S599" i="3"/>
  <c r="AA136" i="3"/>
  <c r="W136" i="3"/>
  <c r="S136" i="3"/>
  <c r="AC1643" i="3"/>
  <c r="Y1643" i="3"/>
  <c r="U1643" i="3"/>
  <c r="Q1643" i="3"/>
  <c r="AC1323" i="3"/>
  <c r="Y1323" i="3"/>
  <c r="U1323" i="3"/>
  <c r="Q1323" i="3"/>
  <c r="AC1067" i="3"/>
  <c r="Y1067" i="3"/>
  <c r="Q1067" i="3"/>
  <c r="U1067" i="3"/>
  <c r="AC811" i="3"/>
  <c r="Y811" i="3"/>
  <c r="Q811" i="3"/>
  <c r="U811" i="3"/>
  <c r="AC555" i="3"/>
  <c r="Y555" i="3"/>
  <c r="U555" i="3"/>
  <c r="Q555" i="3"/>
  <c r="AC299" i="3"/>
  <c r="Y299" i="3"/>
  <c r="U299" i="3"/>
  <c r="Q299" i="3"/>
  <c r="AC552" i="3"/>
  <c r="Y552" i="3"/>
  <c r="U552" i="3"/>
  <c r="Q552" i="3"/>
  <c r="AC546" i="3"/>
  <c r="Y546" i="3"/>
  <c r="U546" i="3"/>
  <c r="Q546" i="3"/>
  <c r="AC540" i="3"/>
  <c r="Y540" i="3"/>
  <c r="U540" i="3"/>
  <c r="Q540" i="3"/>
  <c r="AC534" i="3"/>
  <c r="Y534" i="3"/>
  <c r="U534" i="3"/>
  <c r="Q534" i="3"/>
  <c r="AC528" i="3"/>
  <c r="Y528" i="3"/>
  <c r="U528" i="3"/>
  <c r="Q528" i="3"/>
  <c r="AC522" i="3"/>
  <c r="Y522" i="3"/>
  <c r="U522" i="3"/>
  <c r="Q522" i="3"/>
  <c r="AC516" i="3"/>
  <c r="Y516" i="3"/>
  <c r="U516" i="3"/>
  <c r="Q516" i="3"/>
  <c r="AC510" i="3"/>
  <c r="Y510" i="3"/>
  <c r="U510" i="3"/>
  <c r="Q510" i="3"/>
  <c r="AC504" i="3"/>
  <c r="Y504" i="3"/>
  <c r="U504" i="3"/>
  <c r="Q504" i="3"/>
  <c r="AC498" i="3"/>
  <c r="Y498" i="3"/>
  <c r="Q498" i="3"/>
  <c r="U498" i="3"/>
  <c r="AC492" i="3"/>
  <c r="Y492" i="3"/>
  <c r="U492" i="3"/>
  <c r="Q492" i="3"/>
  <c r="AC486" i="3"/>
  <c r="Y486" i="3"/>
  <c r="U486" i="3"/>
  <c r="Q486" i="3"/>
  <c r="AC480" i="3"/>
  <c r="Y480" i="3"/>
  <c r="U480" i="3"/>
  <c r="Q480" i="3"/>
  <c r="AC474" i="3"/>
  <c r="Y474" i="3"/>
  <c r="U474" i="3"/>
  <c r="Q474" i="3"/>
  <c r="AC468" i="3"/>
  <c r="Y468" i="3"/>
  <c r="U468" i="3"/>
  <c r="Q468" i="3"/>
  <c r="AC462" i="3"/>
  <c r="Y462" i="3"/>
  <c r="U462" i="3"/>
  <c r="Q462" i="3"/>
  <c r="AC456" i="3"/>
  <c r="Y456" i="3"/>
  <c r="U456" i="3"/>
  <c r="Q456" i="3"/>
  <c r="AC450" i="3"/>
  <c r="Y450" i="3"/>
  <c r="U450" i="3"/>
  <c r="Q450" i="3"/>
  <c r="AC444" i="3"/>
  <c r="Y444" i="3"/>
  <c r="U444" i="3"/>
  <c r="Q444" i="3"/>
  <c r="AC438" i="3"/>
  <c r="Y438" i="3"/>
  <c r="U438" i="3"/>
  <c r="Q438" i="3"/>
  <c r="AC432" i="3"/>
  <c r="Y432" i="3"/>
  <c r="U432" i="3"/>
  <c r="Q432" i="3"/>
  <c r="AC426" i="3"/>
  <c r="Y426" i="3"/>
  <c r="Q426" i="3"/>
  <c r="U426" i="3"/>
  <c r="AC420" i="3"/>
  <c r="Y420" i="3"/>
  <c r="Q420" i="3"/>
  <c r="U420" i="3"/>
  <c r="AC414" i="3"/>
  <c r="Y414" i="3"/>
  <c r="U414" i="3"/>
  <c r="Q414" i="3"/>
  <c r="AC408" i="3"/>
  <c r="Y408" i="3"/>
  <c r="U408" i="3"/>
  <c r="Q408" i="3"/>
  <c r="AC402" i="3"/>
  <c r="Y402" i="3"/>
  <c r="Q402" i="3"/>
  <c r="U402" i="3"/>
  <c r="AC394" i="3"/>
  <c r="Y394" i="3"/>
  <c r="Q394" i="3"/>
  <c r="U394" i="3"/>
  <c r="AC386" i="3"/>
  <c r="Y386" i="3"/>
  <c r="Q386" i="3"/>
  <c r="U386" i="3"/>
  <c r="AC378" i="3"/>
  <c r="Y378" i="3"/>
  <c r="U378" i="3"/>
  <c r="Q378" i="3"/>
  <c r="AC370" i="3"/>
  <c r="Y370" i="3"/>
  <c r="Q370" i="3"/>
  <c r="U370" i="3"/>
  <c r="AC362" i="3"/>
  <c r="Y362" i="3"/>
  <c r="Q362" i="3"/>
  <c r="U362" i="3"/>
  <c r="AC354" i="3"/>
  <c r="Y354" i="3"/>
  <c r="U354" i="3"/>
  <c r="Q354" i="3"/>
  <c r="AC346" i="3"/>
  <c r="Y346" i="3"/>
  <c r="Q346" i="3"/>
  <c r="U346" i="3"/>
  <c r="AC338" i="3"/>
  <c r="Y338" i="3"/>
  <c r="Q338" i="3"/>
  <c r="U338" i="3"/>
  <c r="AC330" i="3"/>
  <c r="Y330" i="3"/>
  <c r="U330" i="3"/>
  <c r="Q330" i="3"/>
  <c r="AC322" i="3"/>
  <c r="Y322" i="3"/>
  <c r="U322" i="3"/>
  <c r="Q322" i="3"/>
  <c r="AC314" i="3"/>
  <c r="Y314" i="3"/>
  <c r="Q314" i="3"/>
  <c r="U314" i="3"/>
  <c r="AC306" i="3"/>
  <c r="Y306" i="3"/>
  <c r="U306" i="3"/>
  <c r="Q306" i="3"/>
  <c r="AC298" i="3"/>
  <c r="Y298" i="3"/>
  <c r="U298" i="3"/>
  <c r="Q298" i="3"/>
  <c r="AC290" i="3"/>
  <c r="Y290" i="3"/>
  <c r="U290" i="3"/>
  <c r="Q290" i="3"/>
  <c r="AC282" i="3"/>
  <c r="Y282" i="3"/>
  <c r="Q282" i="3"/>
  <c r="U282" i="3"/>
  <c r="AC274" i="3"/>
  <c r="Y274" i="3"/>
  <c r="U274" i="3"/>
  <c r="Q274" i="3"/>
  <c r="AC266" i="3"/>
  <c r="Y266" i="3"/>
  <c r="U266" i="3"/>
  <c r="Q266" i="3"/>
  <c r="AC258" i="3"/>
  <c r="Y258" i="3"/>
  <c r="Q258" i="3"/>
  <c r="U258" i="3"/>
  <c r="AC250" i="3"/>
  <c r="Y250" i="3"/>
  <c r="Q250" i="3"/>
  <c r="U250" i="3"/>
  <c r="Y242" i="3"/>
  <c r="Q242" i="3"/>
  <c r="U242" i="3"/>
  <c r="Y234" i="3"/>
  <c r="U234" i="3"/>
  <c r="Q234" i="3"/>
  <c r="Y226" i="3"/>
  <c r="Q226" i="3"/>
  <c r="U226" i="3"/>
  <c r="Y218" i="3"/>
  <c r="Q218" i="3"/>
  <c r="U218" i="3"/>
  <c r="Y210" i="3"/>
  <c r="Q210" i="3"/>
  <c r="U210" i="3"/>
  <c r="Y202" i="3"/>
  <c r="U202" i="3"/>
  <c r="Q202" i="3"/>
  <c r="Y194" i="3"/>
  <c r="Q194" i="3"/>
  <c r="U194" i="3"/>
  <c r="Y186" i="3"/>
  <c r="Q186" i="3"/>
  <c r="U186" i="3"/>
  <c r="Y178" i="3"/>
  <c r="U178" i="3"/>
  <c r="Q178" i="3"/>
  <c r="Y170" i="3"/>
  <c r="Q170" i="3"/>
  <c r="U170" i="3"/>
  <c r="Y162" i="3"/>
  <c r="Q162" i="3"/>
  <c r="U162" i="3"/>
  <c r="Y154" i="3"/>
  <c r="Q154" i="3"/>
  <c r="U154" i="3"/>
  <c r="Y146" i="3"/>
  <c r="U146" i="3"/>
  <c r="Q146" i="3"/>
  <c r="Y138" i="3"/>
  <c r="Q138" i="3"/>
  <c r="U138" i="3"/>
  <c r="Y130" i="3"/>
  <c r="U130" i="3"/>
  <c r="Q130" i="3"/>
  <c r="U122" i="3"/>
  <c r="Q122" i="3"/>
  <c r="Q114" i="3"/>
  <c r="U114" i="3"/>
  <c r="Q106" i="3"/>
  <c r="U106" i="3"/>
  <c r="Q98" i="3"/>
  <c r="U98" i="3"/>
  <c r="U90" i="3"/>
  <c r="Q90" i="3"/>
  <c r="Q82" i="3"/>
  <c r="U82" i="3"/>
  <c r="Q74" i="3"/>
  <c r="U74" i="3"/>
  <c r="U66" i="3"/>
  <c r="Q66" i="3"/>
  <c r="AE1056" i="3"/>
  <c r="AA1056" i="3"/>
  <c r="W1056" i="3"/>
  <c r="S1056" i="3"/>
  <c r="AE439" i="3"/>
  <c r="AA439" i="3"/>
  <c r="W439" i="3"/>
  <c r="S439" i="3"/>
  <c r="AC1563" i="3"/>
  <c r="Y1563" i="3"/>
  <c r="Q1563" i="3"/>
  <c r="U1563" i="3"/>
  <c r="AE873" i="3"/>
  <c r="AA873" i="3"/>
  <c r="W873" i="3"/>
  <c r="S873" i="3"/>
  <c r="AE825" i="3"/>
  <c r="AA825" i="3"/>
  <c r="W825" i="3"/>
  <c r="S825" i="3"/>
  <c r="AE813" i="3"/>
  <c r="AA813" i="3"/>
  <c r="W813" i="3"/>
  <c r="S813" i="3"/>
  <c r="AE805" i="3"/>
  <c r="AA805" i="3"/>
  <c r="W805" i="3"/>
  <c r="S805" i="3"/>
  <c r="AE797" i="3"/>
  <c r="AA797" i="3"/>
  <c r="W797" i="3"/>
  <c r="S797" i="3"/>
  <c r="AE779" i="3"/>
  <c r="AA779" i="3"/>
  <c r="W779" i="3"/>
  <c r="S779" i="3"/>
  <c r="AE769" i="3"/>
  <c r="AA769" i="3"/>
  <c r="W769" i="3"/>
  <c r="S769" i="3"/>
  <c r="AE757" i="3"/>
  <c r="AA757" i="3"/>
  <c r="W757" i="3"/>
  <c r="S757" i="3"/>
  <c r="AE745" i="3"/>
  <c r="AA745" i="3"/>
  <c r="W745" i="3"/>
  <c r="S745" i="3"/>
  <c r="AE735" i="3"/>
  <c r="AA735" i="3"/>
  <c r="W735" i="3"/>
  <c r="S735" i="3"/>
  <c r="AE727" i="3"/>
  <c r="AA727" i="3"/>
  <c r="W727" i="3"/>
  <c r="S727" i="3"/>
  <c r="AE717" i="3"/>
  <c r="AA717" i="3"/>
  <c r="W717" i="3"/>
  <c r="S717" i="3"/>
  <c r="AE711" i="3"/>
  <c r="AA711" i="3"/>
  <c r="W711" i="3"/>
  <c r="S711" i="3"/>
  <c r="AE703" i="3"/>
  <c r="AA703" i="3"/>
  <c r="W703" i="3"/>
  <c r="S703" i="3"/>
  <c r="AE695" i="3"/>
  <c r="AA695" i="3"/>
  <c r="W695" i="3"/>
  <c r="S695" i="3"/>
  <c r="AE687" i="3"/>
  <c r="AA687" i="3"/>
  <c r="W687" i="3"/>
  <c r="S687" i="3"/>
  <c r="AE677" i="3"/>
  <c r="AA677" i="3"/>
  <c r="W677" i="3"/>
  <c r="S677" i="3"/>
  <c r="AE665" i="3"/>
  <c r="AA665" i="3"/>
  <c r="W665" i="3"/>
  <c r="S665" i="3"/>
  <c r="AE659" i="3"/>
  <c r="AA659" i="3"/>
  <c r="W659" i="3"/>
  <c r="S659" i="3"/>
  <c r="AE651" i="3"/>
  <c r="AA651" i="3"/>
  <c r="W651" i="3"/>
  <c r="S651" i="3"/>
  <c r="AE641" i="3"/>
  <c r="AA641" i="3"/>
  <c r="W641" i="3"/>
  <c r="S641" i="3"/>
  <c r="AE633" i="3"/>
  <c r="AA633" i="3"/>
  <c r="W633" i="3"/>
  <c r="S633" i="3"/>
  <c r="AE627" i="3"/>
  <c r="AA627" i="3"/>
  <c r="W627" i="3"/>
  <c r="S627" i="3"/>
  <c r="AE619" i="3"/>
  <c r="AA619" i="3"/>
  <c r="W619" i="3"/>
  <c r="S619" i="3"/>
  <c r="AE609" i="3"/>
  <c r="AA609" i="3"/>
  <c r="W609" i="3"/>
  <c r="S609" i="3"/>
  <c r="AE601" i="3"/>
  <c r="AA601" i="3"/>
  <c r="W601" i="3"/>
  <c r="S601" i="3"/>
  <c r="AE595" i="3"/>
  <c r="AA595" i="3"/>
  <c r="W595" i="3"/>
  <c r="S595" i="3"/>
  <c r="AE589" i="3"/>
  <c r="AA589" i="3"/>
  <c r="W589" i="3"/>
  <c r="S589" i="3"/>
  <c r="AE557" i="3"/>
  <c r="AA557" i="3"/>
  <c r="W557" i="3"/>
  <c r="S557" i="3"/>
  <c r="AE547" i="3"/>
  <c r="W547" i="3"/>
  <c r="AA547" i="3"/>
  <c r="S547" i="3"/>
  <c r="AE539" i="3"/>
  <c r="AA539" i="3"/>
  <c r="W539" i="3"/>
  <c r="S539" i="3"/>
  <c r="AE521" i="3"/>
  <c r="AA521" i="3"/>
  <c r="W521" i="3"/>
  <c r="S521" i="3"/>
  <c r="AE515" i="3"/>
  <c r="W515" i="3"/>
  <c r="AA515" i="3"/>
  <c r="S515" i="3"/>
  <c r="AE507" i="3"/>
  <c r="AA507" i="3"/>
  <c r="W507" i="3"/>
  <c r="S507" i="3"/>
  <c r="AE499" i="3"/>
  <c r="AA499" i="3"/>
  <c r="W499" i="3"/>
  <c r="S499" i="3"/>
  <c r="AE493" i="3"/>
  <c r="AA493" i="3"/>
  <c r="W493" i="3"/>
  <c r="S493" i="3"/>
  <c r="AE485" i="3"/>
  <c r="AA485" i="3"/>
  <c r="W485" i="3"/>
  <c r="S485" i="3"/>
  <c r="AE477" i="3"/>
  <c r="AA477" i="3"/>
  <c r="W477" i="3"/>
  <c r="S477" i="3"/>
  <c r="AE441" i="3"/>
  <c r="AA441" i="3"/>
  <c r="W441" i="3"/>
  <c r="S441" i="3"/>
  <c r="AE435" i="3"/>
  <c r="AA435" i="3"/>
  <c r="W435" i="3"/>
  <c r="S435" i="3"/>
  <c r="AE425" i="3"/>
  <c r="AA425" i="3"/>
  <c r="W425" i="3"/>
  <c r="S425" i="3"/>
  <c r="AE417" i="3"/>
  <c r="AA417" i="3"/>
  <c r="W417" i="3"/>
  <c r="S417" i="3"/>
  <c r="AE409" i="3"/>
  <c r="AA409" i="3"/>
  <c r="W409" i="3"/>
  <c r="S409" i="3"/>
  <c r="AE401" i="3"/>
  <c r="AA401" i="3"/>
  <c r="W401" i="3"/>
  <c r="S401" i="3"/>
  <c r="AE393" i="3"/>
  <c r="AA393" i="3"/>
  <c r="W393" i="3"/>
  <c r="S393" i="3"/>
  <c r="AE381" i="3"/>
  <c r="AA381" i="3"/>
  <c r="W381" i="3"/>
  <c r="S381" i="3"/>
  <c r="AE361" i="3"/>
  <c r="AA361" i="3"/>
  <c r="W361" i="3"/>
  <c r="S361" i="3"/>
  <c r="AE349" i="3"/>
  <c r="AA349" i="3"/>
  <c r="W349" i="3"/>
  <c r="S349" i="3"/>
  <c r="AE341" i="3"/>
  <c r="AA341" i="3"/>
  <c r="W341" i="3"/>
  <c r="S341" i="3"/>
  <c r="AE325" i="3"/>
  <c r="AA325" i="3"/>
  <c r="W325" i="3"/>
  <c r="S325" i="3"/>
  <c r="AE317" i="3"/>
  <c r="AA317" i="3"/>
  <c r="W317" i="3"/>
  <c r="S317" i="3"/>
  <c r="AE309" i="3"/>
  <c r="AA309" i="3"/>
  <c r="W309" i="3"/>
  <c r="S309" i="3"/>
  <c r="AE297" i="3"/>
  <c r="AA297" i="3"/>
  <c r="W297" i="3"/>
  <c r="S297" i="3"/>
  <c r="AE285" i="3"/>
  <c r="AA285" i="3"/>
  <c r="W285" i="3"/>
  <c r="S285" i="3"/>
  <c r="AE255" i="3"/>
  <c r="AA255" i="3"/>
  <c r="W255" i="3"/>
  <c r="S255" i="3"/>
  <c r="AA241" i="3"/>
  <c r="W241" i="3"/>
  <c r="S241" i="3"/>
  <c r="AA235" i="3"/>
  <c r="W235" i="3"/>
  <c r="S235" i="3"/>
  <c r="AA227" i="3"/>
  <c r="W227" i="3"/>
  <c r="S227" i="3"/>
  <c r="AA209" i="3"/>
  <c r="W209" i="3"/>
  <c r="S209" i="3"/>
  <c r="AA197" i="3"/>
  <c r="W197" i="3"/>
  <c r="S197" i="3"/>
  <c r="AA189" i="3"/>
  <c r="W189" i="3"/>
  <c r="S189" i="3"/>
  <c r="AA173" i="3"/>
  <c r="W173" i="3"/>
  <c r="S173" i="3"/>
  <c r="AA161" i="3"/>
  <c r="W161" i="3"/>
  <c r="S161" i="3"/>
  <c r="AA147" i="3"/>
  <c r="W147" i="3"/>
  <c r="S147" i="3"/>
  <c r="W123" i="3"/>
  <c r="S123" i="3"/>
  <c r="W115" i="3"/>
  <c r="S115" i="3"/>
  <c r="W103" i="3"/>
  <c r="S103" i="3"/>
  <c r="W81" i="3"/>
  <c r="S81" i="3"/>
  <c r="W67" i="3"/>
  <c r="S67" i="3"/>
  <c r="AC1743" i="3"/>
  <c r="Y1743" i="3"/>
  <c r="U1743" i="3"/>
  <c r="Q1743" i="3"/>
  <c r="AC1699" i="3"/>
  <c r="Y1699" i="3"/>
  <c r="Q1699" i="3"/>
  <c r="U1699" i="3"/>
  <c r="AC1683" i="3"/>
  <c r="Y1683" i="3"/>
  <c r="U1683" i="3"/>
  <c r="Q1683" i="3"/>
  <c r="AC1667" i="3"/>
  <c r="Y1667" i="3"/>
  <c r="Q1667" i="3"/>
  <c r="U1667" i="3"/>
  <c r="AC1655" i="3"/>
  <c r="Y1655" i="3"/>
  <c r="U1655" i="3"/>
  <c r="Q1655" i="3"/>
  <c r="AC1599" i="3"/>
  <c r="Y1599" i="3"/>
  <c r="U1599" i="3"/>
  <c r="Q1599" i="3"/>
  <c r="AC1575" i="3"/>
  <c r="Y1575" i="3"/>
  <c r="U1575" i="3"/>
  <c r="Q1575" i="3"/>
  <c r="AC1551" i="3"/>
  <c r="Y1551" i="3"/>
  <c r="U1551" i="3"/>
  <c r="Q1551" i="3"/>
  <c r="AC1507" i="3"/>
  <c r="Y1507" i="3"/>
  <c r="U1507" i="3"/>
  <c r="Q1507" i="3"/>
  <c r="AC1491" i="3"/>
  <c r="Y1491" i="3"/>
  <c r="U1491" i="3"/>
  <c r="Q1491" i="3"/>
  <c r="AC1475" i="3"/>
  <c r="Y1475" i="3"/>
  <c r="U1475" i="3"/>
  <c r="Q1475" i="3"/>
  <c r="AC1463" i="3"/>
  <c r="Y1463" i="3"/>
  <c r="U1463" i="3"/>
  <c r="Q1463" i="3"/>
  <c r="AC1415" i="3"/>
  <c r="Y1415" i="3"/>
  <c r="U1415" i="3"/>
  <c r="Q1415" i="3"/>
  <c r="AC1395" i="3"/>
  <c r="Y1395" i="3"/>
  <c r="U1395" i="3"/>
  <c r="Q1395" i="3"/>
  <c r="AE1738" i="3"/>
  <c r="AA1738" i="3"/>
  <c r="W1738" i="3"/>
  <c r="S1738" i="3"/>
  <c r="AE1674" i="3"/>
  <c r="AA1674" i="3"/>
  <c r="W1674" i="3"/>
  <c r="S1674" i="3"/>
  <c r="AE1666" i="3"/>
  <c r="AA1666" i="3"/>
  <c r="W1666" i="3"/>
  <c r="S1666" i="3"/>
  <c r="AE1658" i="3"/>
  <c r="AA1658" i="3"/>
  <c r="W1658" i="3"/>
  <c r="S1658" i="3"/>
  <c r="AE1650" i="3"/>
  <c r="AA1650" i="3"/>
  <c r="W1650" i="3"/>
  <c r="S1650" i="3"/>
  <c r="AE1642" i="3"/>
  <c r="AA1642" i="3"/>
  <c r="W1642" i="3"/>
  <c r="S1642" i="3"/>
  <c r="AE1634" i="3"/>
  <c r="AA1634" i="3"/>
  <c r="W1634" i="3"/>
  <c r="S1634" i="3"/>
  <c r="AE1626" i="3"/>
  <c r="AA1626" i="3"/>
  <c r="W1626" i="3"/>
  <c r="S1626" i="3"/>
  <c r="AE1618" i="3"/>
  <c r="AA1618" i="3"/>
  <c r="W1618" i="3"/>
  <c r="S1618" i="3"/>
  <c r="AE1606" i="3"/>
  <c r="AA1606" i="3"/>
  <c r="W1606" i="3"/>
  <c r="S1606" i="3"/>
  <c r="AE1598" i="3"/>
  <c r="AA1598" i="3"/>
  <c r="W1598" i="3"/>
  <c r="S1598" i="3"/>
  <c r="AE1590" i="3"/>
  <c r="AA1590" i="3"/>
  <c r="W1590" i="3"/>
  <c r="S1590" i="3"/>
  <c r="AE1582" i="3"/>
  <c r="AA1582" i="3"/>
  <c r="W1582" i="3"/>
  <c r="S1582" i="3"/>
  <c r="AE1566" i="3"/>
  <c r="AA1566" i="3"/>
  <c r="W1566" i="3"/>
  <c r="S1566" i="3"/>
  <c r="AE1558" i="3"/>
  <c r="AA1558" i="3"/>
  <c r="W1558" i="3"/>
  <c r="S1558" i="3"/>
  <c r="AE1550" i="3"/>
  <c r="AA1550" i="3"/>
  <c r="W1550" i="3"/>
  <c r="S1550" i="3"/>
  <c r="AE1542" i="3"/>
  <c r="AA1542" i="3"/>
  <c r="W1542" i="3"/>
  <c r="S1542" i="3"/>
  <c r="AE1534" i="3"/>
  <c r="AA1534" i="3"/>
  <c r="W1534" i="3"/>
  <c r="S1534" i="3"/>
  <c r="AE1526" i="3"/>
  <c r="AA1526" i="3"/>
  <c r="W1526" i="3"/>
  <c r="S1526" i="3"/>
  <c r="AE1518" i="3"/>
  <c r="AA1518" i="3"/>
  <c r="W1518" i="3"/>
  <c r="S1518" i="3"/>
  <c r="AE1510" i="3"/>
  <c r="AA1510" i="3"/>
  <c r="W1510" i="3"/>
  <c r="S1510" i="3"/>
  <c r="AE1502" i="3"/>
  <c r="AA1502" i="3"/>
  <c r="W1502" i="3"/>
  <c r="S1502" i="3"/>
  <c r="AE1494" i="3"/>
  <c r="AA1494" i="3"/>
  <c r="W1494" i="3"/>
  <c r="S1494" i="3"/>
  <c r="AE1486" i="3"/>
  <c r="AA1486" i="3"/>
  <c r="W1486" i="3"/>
  <c r="S1486" i="3"/>
  <c r="AE1478" i="3"/>
  <c r="AA1478" i="3"/>
  <c r="W1478" i="3"/>
  <c r="S1478" i="3"/>
  <c r="AE1470" i="3"/>
  <c r="AA1470" i="3"/>
  <c r="W1470" i="3"/>
  <c r="S1470" i="3"/>
  <c r="AE1462" i="3"/>
  <c r="AA1462" i="3"/>
  <c r="W1462" i="3"/>
  <c r="S1462" i="3"/>
  <c r="AE1454" i="3"/>
  <c r="AA1454" i="3"/>
  <c r="W1454" i="3"/>
  <c r="S1454" i="3"/>
  <c r="AE1446" i="3"/>
  <c r="AA1446" i="3"/>
  <c r="W1446" i="3"/>
  <c r="S1446" i="3"/>
  <c r="AE1438" i="3"/>
  <c r="AA1438" i="3"/>
  <c r="W1438" i="3"/>
  <c r="S1438" i="3"/>
  <c r="AE1430" i="3"/>
  <c r="AA1430" i="3"/>
  <c r="W1430" i="3"/>
  <c r="S1430" i="3"/>
  <c r="AE1422" i="3"/>
  <c r="AA1422" i="3"/>
  <c r="W1422" i="3"/>
  <c r="S1422" i="3"/>
  <c r="AE1414" i="3"/>
  <c r="AA1414" i="3"/>
  <c r="W1414" i="3"/>
  <c r="S1414" i="3"/>
  <c r="AE1406" i="3"/>
  <c r="AA1406" i="3"/>
  <c r="W1406" i="3"/>
  <c r="S1406" i="3"/>
  <c r="AE1394" i="3"/>
  <c r="AA1394" i="3"/>
  <c r="W1394" i="3"/>
  <c r="S1394" i="3"/>
  <c r="AE1387" i="3"/>
  <c r="AA1387" i="3"/>
  <c r="W1387" i="3"/>
  <c r="S1387" i="3"/>
  <c r="AE1379" i="3"/>
  <c r="AA1379" i="3"/>
  <c r="W1379" i="3"/>
  <c r="S1379" i="3"/>
  <c r="AE1371" i="3"/>
  <c r="AA1371" i="3"/>
  <c r="W1371" i="3"/>
  <c r="S1371" i="3"/>
  <c r="AE1367" i="3"/>
  <c r="AA1367" i="3"/>
  <c r="W1367" i="3"/>
  <c r="S1367" i="3"/>
  <c r="AE1363" i="3"/>
  <c r="AA1363" i="3"/>
  <c r="W1363" i="3"/>
  <c r="S1363" i="3"/>
  <c r="AE1359" i="3"/>
  <c r="AA1359" i="3"/>
  <c r="W1359" i="3"/>
  <c r="S1359" i="3"/>
  <c r="AE1351" i="3"/>
  <c r="AA1351" i="3"/>
  <c r="W1351" i="3"/>
  <c r="S1351" i="3"/>
  <c r="AE1347" i="3"/>
  <c r="AA1347" i="3"/>
  <c r="W1347" i="3"/>
  <c r="S1347" i="3"/>
  <c r="AE1343" i="3"/>
  <c r="AA1343" i="3"/>
  <c r="W1343" i="3"/>
  <c r="S1343" i="3"/>
  <c r="AE1339" i="3"/>
  <c r="AA1339" i="3"/>
  <c r="W1339" i="3"/>
  <c r="S1339" i="3"/>
  <c r="AE1335" i="3"/>
  <c r="AA1335" i="3"/>
  <c r="W1335" i="3"/>
  <c r="S1335" i="3"/>
  <c r="AE1331" i="3"/>
  <c r="AA1331" i="3"/>
  <c r="W1331" i="3"/>
  <c r="S1331" i="3"/>
  <c r="AE1323" i="3"/>
  <c r="AA1323" i="3"/>
  <c r="W1323" i="3"/>
  <c r="S1323" i="3"/>
  <c r="AE1319" i="3"/>
  <c r="AA1319" i="3"/>
  <c r="W1319" i="3"/>
  <c r="S1319" i="3"/>
  <c r="AE1315" i="3"/>
  <c r="AA1315" i="3"/>
  <c r="W1315" i="3"/>
  <c r="S1315" i="3"/>
  <c r="AE1311" i="3"/>
  <c r="AA1311" i="3"/>
  <c r="W1311" i="3"/>
  <c r="S1311" i="3"/>
  <c r="AE1307" i="3"/>
  <c r="AA1307" i="3"/>
  <c r="W1307" i="3"/>
  <c r="S1307" i="3"/>
  <c r="AE1303" i="3"/>
  <c r="AA1303" i="3"/>
  <c r="W1303" i="3"/>
  <c r="S1303" i="3"/>
  <c r="AE1299" i="3"/>
  <c r="AA1299" i="3"/>
  <c r="W1299" i="3"/>
  <c r="S1299" i="3"/>
  <c r="AE1295" i="3"/>
  <c r="AA1295" i="3"/>
  <c r="W1295" i="3"/>
  <c r="S1295" i="3"/>
  <c r="AE1291" i="3"/>
  <c r="AA1291" i="3"/>
  <c r="W1291" i="3"/>
  <c r="S1291" i="3"/>
  <c r="AE1287" i="3"/>
  <c r="AA1287" i="3"/>
  <c r="W1287" i="3"/>
  <c r="S1287" i="3"/>
  <c r="AE1283" i="3"/>
  <c r="AA1283" i="3"/>
  <c r="W1283" i="3"/>
  <c r="S1283" i="3"/>
  <c r="AE1279" i="3"/>
  <c r="AA1279" i="3"/>
  <c r="W1279" i="3"/>
  <c r="S1279" i="3"/>
  <c r="AE1275" i="3"/>
  <c r="AA1275" i="3"/>
  <c r="W1275" i="3"/>
  <c r="S1275" i="3"/>
  <c r="AE1271" i="3"/>
  <c r="AA1271" i="3"/>
  <c r="W1271" i="3"/>
  <c r="S1271" i="3"/>
  <c r="AE1267" i="3"/>
  <c r="AA1267" i="3"/>
  <c r="W1267" i="3"/>
  <c r="S1267" i="3"/>
  <c r="AE1263" i="3"/>
  <c r="AA1263" i="3"/>
  <c r="W1263" i="3"/>
  <c r="S1263" i="3"/>
  <c r="AE1259" i="3"/>
  <c r="AA1259" i="3"/>
  <c r="W1259" i="3"/>
  <c r="S1259" i="3"/>
  <c r="AE1251" i="3"/>
  <c r="AA1251" i="3"/>
  <c r="W1251" i="3"/>
  <c r="S1251" i="3"/>
  <c r="AE1247" i="3"/>
  <c r="AA1247" i="3"/>
  <c r="W1247" i="3"/>
  <c r="S1247" i="3"/>
  <c r="AE1243" i="3"/>
  <c r="AA1243" i="3"/>
  <c r="W1243" i="3"/>
  <c r="S1243" i="3"/>
  <c r="AE1239" i="3"/>
  <c r="AA1239" i="3"/>
  <c r="W1239" i="3"/>
  <c r="S1239" i="3"/>
  <c r="AE1235" i="3"/>
  <c r="AA1235" i="3"/>
  <c r="W1235" i="3"/>
  <c r="S1235" i="3"/>
  <c r="AE1231" i="3"/>
  <c r="AA1231" i="3"/>
  <c r="W1231" i="3"/>
  <c r="S1231" i="3"/>
  <c r="AE1225" i="3"/>
  <c r="AA1225" i="3"/>
  <c r="W1225" i="3"/>
  <c r="S1225" i="3"/>
  <c r="AE1221" i="3"/>
  <c r="AA1221" i="3"/>
  <c r="W1221" i="3"/>
  <c r="S1221" i="3"/>
  <c r="AE1217" i="3"/>
  <c r="AA1217" i="3"/>
  <c r="W1217" i="3"/>
  <c r="S1217" i="3"/>
  <c r="AE1213" i="3"/>
  <c r="AA1213" i="3"/>
  <c r="W1213" i="3"/>
  <c r="S1213" i="3"/>
  <c r="AE1209" i="3"/>
  <c r="AA1209" i="3"/>
  <c r="W1209" i="3"/>
  <c r="S1209" i="3"/>
  <c r="AE1205" i="3"/>
  <c r="AA1205" i="3"/>
  <c r="W1205" i="3"/>
  <c r="S1205" i="3"/>
  <c r="AE1201" i="3"/>
  <c r="AA1201" i="3"/>
  <c r="W1201" i="3"/>
  <c r="S1201" i="3"/>
  <c r="AE1197" i="3"/>
  <c r="AA1197" i="3"/>
  <c r="W1197" i="3"/>
  <c r="S1197" i="3"/>
  <c r="AE1193" i="3"/>
  <c r="AA1193" i="3"/>
  <c r="W1193" i="3"/>
  <c r="S1193" i="3"/>
  <c r="AE1189" i="3"/>
  <c r="AA1189" i="3"/>
  <c r="W1189" i="3"/>
  <c r="S1189" i="3"/>
  <c r="AE1185" i="3"/>
  <c r="AA1185" i="3"/>
  <c r="W1185" i="3"/>
  <c r="S1185" i="3"/>
  <c r="AE1181" i="3"/>
  <c r="AA1181" i="3"/>
  <c r="W1181" i="3"/>
  <c r="S1181" i="3"/>
  <c r="AE1177" i="3"/>
  <c r="AA1177" i="3"/>
  <c r="W1177" i="3"/>
  <c r="S1177" i="3"/>
  <c r="AE1173" i="3"/>
  <c r="AA1173" i="3"/>
  <c r="W1173" i="3"/>
  <c r="S1173" i="3"/>
  <c r="AE1169" i="3"/>
  <c r="AA1169" i="3"/>
  <c r="W1169" i="3"/>
  <c r="S1169" i="3"/>
  <c r="AE1165" i="3"/>
  <c r="AA1165" i="3"/>
  <c r="W1165" i="3"/>
  <c r="S1165" i="3"/>
  <c r="AE1161" i="3"/>
  <c r="AA1161" i="3"/>
  <c r="W1161" i="3"/>
  <c r="S1161" i="3"/>
  <c r="AE1157" i="3"/>
  <c r="AA1157" i="3"/>
  <c r="W1157" i="3"/>
  <c r="S1157" i="3"/>
  <c r="AE1151" i="3"/>
  <c r="AA1151" i="3"/>
  <c r="W1151" i="3"/>
  <c r="S1151" i="3"/>
  <c r="AE1143" i="3"/>
  <c r="AA1143" i="3"/>
  <c r="W1143" i="3"/>
  <c r="S1143" i="3"/>
  <c r="AE1139" i="3"/>
  <c r="AA1139" i="3"/>
  <c r="W1139" i="3"/>
  <c r="S1139" i="3"/>
  <c r="AE1135" i="3"/>
  <c r="AA1135" i="3"/>
  <c r="W1135" i="3"/>
  <c r="S1135" i="3"/>
  <c r="AE1131" i="3"/>
  <c r="AA1131" i="3"/>
  <c r="W1131" i="3"/>
  <c r="S1131" i="3"/>
  <c r="AE1123" i="3"/>
  <c r="AA1123" i="3"/>
  <c r="W1123" i="3"/>
  <c r="S1123" i="3"/>
  <c r="AE1115" i="3"/>
  <c r="AA1115" i="3"/>
  <c r="W1115" i="3"/>
  <c r="S1115" i="3"/>
  <c r="AE1111" i="3"/>
  <c r="AA1111" i="3"/>
  <c r="W1111" i="3"/>
  <c r="S1111" i="3"/>
  <c r="AE1107" i="3"/>
  <c r="AA1107" i="3"/>
  <c r="W1107" i="3"/>
  <c r="S1107" i="3"/>
  <c r="AE1103" i="3"/>
  <c r="AA1103" i="3"/>
  <c r="W1103" i="3"/>
  <c r="S1103" i="3"/>
  <c r="AE1095" i="3"/>
  <c r="AA1095" i="3"/>
  <c r="W1095" i="3"/>
  <c r="S1095" i="3"/>
  <c r="AE1091" i="3"/>
  <c r="AA1091" i="3"/>
  <c r="W1091" i="3"/>
  <c r="S1091" i="3"/>
  <c r="AE1087" i="3"/>
  <c r="AA1087" i="3"/>
  <c r="W1087" i="3"/>
  <c r="S1087" i="3"/>
  <c r="AE1083" i="3"/>
  <c r="AA1083" i="3"/>
  <c r="W1083" i="3"/>
  <c r="S1083" i="3"/>
  <c r="AE1079" i="3"/>
  <c r="AA1079" i="3"/>
  <c r="W1079" i="3"/>
  <c r="S1079" i="3"/>
  <c r="AE1075" i="3"/>
  <c r="AA1075" i="3"/>
  <c r="W1075" i="3"/>
  <c r="S1075" i="3"/>
  <c r="AE1067" i="3"/>
  <c r="AA1067" i="3"/>
  <c r="W1067" i="3"/>
  <c r="S1067" i="3"/>
  <c r="AE1063" i="3"/>
  <c r="AA1063" i="3"/>
  <c r="W1063" i="3"/>
  <c r="S1063" i="3"/>
  <c r="AE1059" i="3"/>
  <c r="AA1059" i="3"/>
  <c r="W1059" i="3"/>
  <c r="S1059" i="3"/>
  <c r="AE1055" i="3"/>
  <c r="AA1055" i="3"/>
  <c r="W1055" i="3"/>
  <c r="S1055" i="3"/>
  <c r="AE1051" i="3"/>
  <c r="AA1051" i="3"/>
  <c r="W1051" i="3"/>
  <c r="S1051" i="3"/>
  <c r="AE1047" i="3"/>
  <c r="AA1047" i="3"/>
  <c r="W1047" i="3"/>
  <c r="S1047" i="3"/>
  <c r="AE1043" i="3"/>
  <c r="AA1043" i="3"/>
  <c r="W1043" i="3"/>
  <c r="S1043" i="3"/>
  <c r="AE1039" i="3"/>
  <c r="AA1039" i="3"/>
  <c r="W1039" i="3"/>
  <c r="S1039" i="3"/>
  <c r="AE1035" i="3"/>
  <c r="AA1035" i="3"/>
  <c r="W1035" i="3"/>
  <c r="S1035" i="3"/>
  <c r="AE1031" i="3"/>
  <c r="AA1031" i="3"/>
  <c r="W1031" i="3"/>
  <c r="S1031" i="3"/>
  <c r="AE1027" i="3"/>
  <c r="AA1027" i="3"/>
  <c r="W1027" i="3"/>
  <c r="S1027" i="3"/>
  <c r="AE1023" i="3"/>
  <c r="AA1023" i="3"/>
  <c r="W1023" i="3"/>
  <c r="S1023" i="3"/>
  <c r="AE1019" i="3"/>
  <c r="AA1019" i="3"/>
  <c r="W1019" i="3"/>
  <c r="S1019" i="3"/>
  <c r="AE1015" i="3"/>
  <c r="AA1015" i="3"/>
  <c r="W1015" i="3"/>
  <c r="S1015" i="3"/>
  <c r="AE1011" i="3"/>
  <c r="AA1011" i="3"/>
  <c r="W1011" i="3"/>
  <c r="S1011" i="3"/>
  <c r="AE1007" i="3"/>
  <c r="AA1007" i="3"/>
  <c r="W1007" i="3"/>
  <c r="S1007" i="3"/>
  <c r="AE1003" i="3"/>
  <c r="AA1003" i="3"/>
  <c r="W1003" i="3"/>
  <c r="S1003" i="3"/>
  <c r="AE999" i="3"/>
  <c r="AA999" i="3"/>
  <c r="W999" i="3"/>
  <c r="S999" i="3"/>
  <c r="AE995" i="3"/>
  <c r="AA995" i="3"/>
  <c r="W995" i="3"/>
  <c r="S995" i="3"/>
  <c r="AE991" i="3"/>
  <c r="AA991" i="3"/>
  <c r="W991" i="3"/>
  <c r="S991" i="3"/>
  <c r="AE987" i="3"/>
  <c r="AA987" i="3"/>
  <c r="W987" i="3"/>
  <c r="S987" i="3"/>
  <c r="AE983" i="3"/>
  <c r="AA983" i="3"/>
  <c r="W983" i="3"/>
  <c r="S983" i="3"/>
  <c r="AE979" i="3"/>
  <c r="AA979" i="3"/>
  <c r="W979" i="3"/>
  <c r="S979" i="3"/>
  <c r="AE975" i="3"/>
  <c r="AA975" i="3"/>
  <c r="W975" i="3"/>
  <c r="S975" i="3"/>
  <c r="AE971" i="3"/>
  <c r="AA971" i="3"/>
  <c r="W971" i="3"/>
  <c r="S971" i="3"/>
  <c r="AE967" i="3"/>
  <c r="AA967" i="3"/>
  <c r="W967" i="3"/>
  <c r="S967" i="3"/>
  <c r="AE963" i="3"/>
  <c r="AA963" i="3"/>
  <c r="W963" i="3"/>
  <c r="S963" i="3"/>
  <c r="AE959" i="3"/>
  <c r="AA959" i="3"/>
  <c r="W959" i="3"/>
  <c r="S959" i="3"/>
  <c r="AE955" i="3"/>
  <c r="AA955" i="3"/>
  <c r="W955" i="3"/>
  <c r="S955" i="3"/>
  <c r="AE951" i="3"/>
  <c r="AA951" i="3"/>
  <c r="W951" i="3"/>
  <c r="S951" i="3"/>
  <c r="AE947" i="3"/>
  <c r="AA947" i="3"/>
  <c r="W947" i="3"/>
  <c r="S947" i="3"/>
  <c r="AE943" i="3"/>
  <c r="AA943" i="3"/>
  <c r="W943" i="3"/>
  <c r="S943" i="3"/>
  <c r="AE939" i="3"/>
  <c r="AA939" i="3"/>
  <c r="W939" i="3"/>
  <c r="S939" i="3"/>
  <c r="AE935" i="3"/>
  <c r="AA935" i="3"/>
  <c r="W935" i="3"/>
  <c r="S935" i="3"/>
  <c r="AE931" i="3"/>
  <c r="AA931" i="3"/>
  <c r="W931" i="3"/>
  <c r="S931" i="3"/>
  <c r="AE927" i="3"/>
  <c r="AA927" i="3"/>
  <c r="W927" i="3"/>
  <c r="S927" i="3"/>
  <c r="AE923" i="3"/>
  <c r="AA923" i="3"/>
  <c r="W923" i="3"/>
  <c r="S923" i="3"/>
  <c r="AE919" i="3"/>
  <c r="AA919" i="3"/>
  <c r="W919" i="3"/>
  <c r="S919" i="3"/>
  <c r="AE913" i="3"/>
  <c r="AA913" i="3"/>
  <c r="W913" i="3"/>
  <c r="S913" i="3"/>
  <c r="AE909" i="3"/>
  <c r="AA909" i="3"/>
  <c r="W909" i="3"/>
  <c r="S909" i="3"/>
  <c r="AE905" i="3"/>
  <c r="AA905" i="3"/>
  <c r="W905" i="3"/>
  <c r="S905" i="3"/>
  <c r="AE901" i="3"/>
  <c r="AA901" i="3"/>
  <c r="W901" i="3"/>
  <c r="S901" i="3"/>
  <c r="AE897" i="3"/>
  <c r="AA897" i="3"/>
  <c r="W897" i="3"/>
  <c r="S897" i="3"/>
  <c r="AE893" i="3"/>
  <c r="AA893" i="3"/>
  <c r="W893" i="3"/>
  <c r="S893" i="3"/>
  <c r="AE889" i="3"/>
  <c r="AA889" i="3"/>
  <c r="W889" i="3"/>
  <c r="S889" i="3"/>
  <c r="AE885" i="3"/>
  <c r="AA885" i="3"/>
  <c r="W885" i="3"/>
  <c r="S885" i="3"/>
  <c r="AE881" i="3"/>
  <c r="AA881" i="3"/>
  <c r="W881" i="3"/>
  <c r="S881" i="3"/>
  <c r="AE877" i="3"/>
  <c r="AA877" i="3"/>
  <c r="W877" i="3"/>
  <c r="S877" i="3"/>
  <c r="AE871" i="3"/>
  <c r="AA871" i="3"/>
  <c r="W871" i="3"/>
  <c r="S871" i="3"/>
  <c r="AE867" i="3"/>
  <c r="W867" i="3"/>
  <c r="AA867" i="3"/>
  <c r="S867" i="3"/>
  <c r="AE863" i="3"/>
  <c r="AA863" i="3"/>
  <c r="W863" i="3"/>
  <c r="S863" i="3"/>
  <c r="AE859" i="3"/>
  <c r="W859" i="3"/>
  <c r="AA859" i="3"/>
  <c r="S859" i="3"/>
  <c r="AE855" i="3"/>
  <c r="AA855" i="3"/>
  <c r="W855" i="3"/>
  <c r="S855" i="3"/>
  <c r="AE851" i="3"/>
  <c r="AA851" i="3"/>
  <c r="W851" i="3"/>
  <c r="S851" i="3"/>
  <c r="AE847" i="3"/>
  <c r="AA847" i="3"/>
  <c r="W847" i="3"/>
  <c r="S847" i="3"/>
  <c r="AE843" i="3"/>
  <c r="AA843" i="3"/>
  <c r="W843" i="3"/>
  <c r="S843" i="3"/>
  <c r="AE839" i="3"/>
  <c r="AA839" i="3"/>
  <c r="W839" i="3"/>
  <c r="S839" i="3"/>
  <c r="AE833" i="3"/>
  <c r="AA833" i="3"/>
  <c r="W833" i="3"/>
  <c r="S833" i="3"/>
  <c r="AE829" i="3"/>
  <c r="AA829" i="3"/>
  <c r="W829" i="3"/>
  <c r="S829" i="3"/>
  <c r="AE823" i="3"/>
  <c r="AA823" i="3"/>
  <c r="W823" i="3"/>
  <c r="S823" i="3"/>
  <c r="AE819" i="3"/>
  <c r="AA819" i="3"/>
  <c r="W819" i="3"/>
  <c r="S819" i="3"/>
  <c r="AE811" i="3"/>
  <c r="AA811" i="3"/>
  <c r="W811" i="3"/>
  <c r="S811" i="3"/>
  <c r="AE803" i="3"/>
  <c r="W803" i="3"/>
  <c r="AA803" i="3"/>
  <c r="S803" i="3"/>
  <c r="AE787" i="3"/>
  <c r="AA787" i="3"/>
  <c r="W787" i="3"/>
  <c r="S787" i="3"/>
  <c r="AE783" i="3"/>
  <c r="AA783" i="3"/>
  <c r="W783" i="3"/>
  <c r="S783" i="3"/>
  <c r="AE777" i="3"/>
  <c r="AA777" i="3"/>
  <c r="W777" i="3"/>
  <c r="S777" i="3"/>
  <c r="AE771" i="3"/>
  <c r="W771" i="3"/>
  <c r="AA771" i="3"/>
  <c r="S771" i="3"/>
  <c r="AE765" i="3"/>
  <c r="AA765" i="3"/>
  <c r="W765" i="3"/>
  <c r="S765" i="3"/>
  <c r="AE759" i="3"/>
  <c r="AA759" i="3"/>
  <c r="W759" i="3"/>
  <c r="S759" i="3"/>
  <c r="AE753" i="3"/>
  <c r="AA753" i="3"/>
  <c r="W753" i="3"/>
  <c r="S753" i="3"/>
  <c r="AE747" i="3"/>
  <c r="AA747" i="3"/>
  <c r="W747" i="3"/>
  <c r="S747" i="3"/>
  <c r="AE741" i="3"/>
  <c r="AA741" i="3"/>
  <c r="W741" i="3"/>
  <c r="S741" i="3"/>
  <c r="AE733" i="3"/>
  <c r="AA733" i="3"/>
  <c r="W733" i="3"/>
  <c r="S733" i="3"/>
  <c r="AE719" i="3"/>
  <c r="AA719" i="3"/>
  <c r="W719" i="3"/>
  <c r="S719" i="3"/>
  <c r="AE709" i="3"/>
  <c r="AA709" i="3"/>
  <c r="W709" i="3"/>
  <c r="S709" i="3"/>
  <c r="AE701" i="3"/>
  <c r="AA701" i="3"/>
  <c r="W701" i="3"/>
  <c r="S701" i="3"/>
  <c r="AE693" i="3"/>
  <c r="AA693" i="3"/>
  <c r="W693" i="3"/>
  <c r="S693" i="3"/>
  <c r="AE685" i="3"/>
  <c r="AA685" i="3"/>
  <c r="W685" i="3"/>
  <c r="S685" i="3"/>
  <c r="AE679" i="3"/>
  <c r="AA679" i="3"/>
  <c r="W679" i="3"/>
  <c r="S679" i="3"/>
  <c r="AE673" i="3"/>
  <c r="AA673" i="3"/>
  <c r="W673" i="3"/>
  <c r="S673" i="3"/>
  <c r="AE667" i="3"/>
  <c r="W667" i="3"/>
  <c r="AA667" i="3"/>
  <c r="S667" i="3"/>
  <c r="AE653" i="3"/>
  <c r="AA653" i="3"/>
  <c r="W653" i="3"/>
  <c r="S653" i="3"/>
  <c r="AE645" i="3"/>
  <c r="AA645" i="3"/>
  <c r="W645" i="3"/>
  <c r="S645" i="3"/>
  <c r="AE625" i="3"/>
  <c r="AA625" i="3"/>
  <c r="W625" i="3"/>
  <c r="S625" i="3"/>
  <c r="AE617" i="3"/>
  <c r="AA617" i="3"/>
  <c r="W617" i="3"/>
  <c r="S617" i="3"/>
  <c r="AE611" i="3"/>
  <c r="W611" i="3"/>
  <c r="AA611" i="3"/>
  <c r="S611" i="3"/>
  <c r="AE603" i="3"/>
  <c r="AA603" i="3"/>
  <c r="W603" i="3"/>
  <c r="S603" i="3"/>
  <c r="AE587" i="3"/>
  <c r="AA587" i="3"/>
  <c r="W587" i="3"/>
  <c r="S587" i="3"/>
  <c r="AE577" i="3"/>
  <c r="AA577" i="3"/>
  <c r="W577" i="3"/>
  <c r="S577" i="3"/>
  <c r="AE569" i="3"/>
  <c r="AA569" i="3"/>
  <c r="W569" i="3"/>
  <c r="S569" i="3"/>
  <c r="AE563" i="3"/>
  <c r="AA563" i="3"/>
  <c r="W563" i="3"/>
  <c r="S563" i="3"/>
  <c r="AE545" i="3"/>
  <c r="AA545" i="3"/>
  <c r="W545" i="3"/>
  <c r="S545" i="3"/>
  <c r="AE537" i="3"/>
  <c r="AA537" i="3"/>
  <c r="W537" i="3"/>
  <c r="S537" i="3"/>
  <c r="AE531" i="3"/>
  <c r="AA531" i="3"/>
  <c r="W531" i="3"/>
  <c r="S531" i="3"/>
  <c r="AE525" i="3"/>
  <c r="AA525" i="3"/>
  <c r="W525" i="3"/>
  <c r="S525" i="3"/>
  <c r="AE517" i="3"/>
  <c r="AA517" i="3"/>
  <c r="W517" i="3"/>
  <c r="S517" i="3"/>
  <c r="AE509" i="3"/>
  <c r="AA509" i="3"/>
  <c r="W509" i="3"/>
  <c r="S509" i="3"/>
  <c r="AA469" i="3"/>
  <c r="AE469" i="3"/>
  <c r="W469" i="3"/>
  <c r="S469" i="3"/>
  <c r="AE465" i="3"/>
  <c r="AA465" i="3"/>
  <c r="W465" i="3"/>
  <c r="S465" i="3"/>
  <c r="AE457" i="3"/>
  <c r="AA457" i="3"/>
  <c r="W457" i="3"/>
  <c r="S457" i="3"/>
  <c r="AE451" i="3"/>
  <c r="AA451" i="3"/>
  <c r="W451" i="3"/>
  <c r="S451" i="3"/>
  <c r="AE445" i="3"/>
  <c r="AA445" i="3"/>
  <c r="W445" i="3"/>
  <c r="S445" i="3"/>
  <c r="AE433" i="3"/>
  <c r="AA433" i="3"/>
  <c r="W433" i="3"/>
  <c r="S433" i="3"/>
  <c r="AE427" i="3"/>
  <c r="AA427" i="3"/>
  <c r="W427" i="3"/>
  <c r="S427" i="3"/>
  <c r="AE419" i="3"/>
  <c r="AA419" i="3"/>
  <c r="W419" i="3"/>
  <c r="S419" i="3"/>
  <c r="AE411" i="3"/>
  <c r="AA411" i="3"/>
  <c r="W411" i="3"/>
  <c r="S411" i="3"/>
  <c r="AA385" i="3"/>
  <c r="AE385" i="3"/>
  <c r="W385" i="3"/>
  <c r="S385" i="3"/>
  <c r="AE379" i="3"/>
  <c r="AA379" i="3"/>
  <c r="W379" i="3"/>
  <c r="S379" i="3"/>
  <c r="AE373" i="3"/>
  <c r="AA373" i="3"/>
  <c r="W373" i="3"/>
  <c r="S373" i="3"/>
  <c r="AE369" i="3"/>
  <c r="AA369" i="3"/>
  <c r="W369" i="3"/>
  <c r="S369" i="3"/>
  <c r="AE363" i="3"/>
  <c r="AA363" i="3"/>
  <c r="W363" i="3"/>
  <c r="S363" i="3"/>
  <c r="AE357" i="3"/>
  <c r="AA357" i="3"/>
  <c r="W357" i="3"/>
  <c r="S357" i="3"/>
  <c r="AE339" i="3"/>
  <c r="AA339" i="3"/>
  <c r="W339" i="3"/>
  <c r="S339" i="3"/>
  <c r="AE331" i="3"/>
  <c r="AA331" i="3"/>
  <c r="W331" i="3"/>
  <c r="S331" i="3"/>
  <c r="AE321" i="3"/>
  <c r="AA321" i="3"/>
  <c r="W321" i="3"/>
  <c r="S321" i="3"/>
  <c r="AE315" i="3"/>
  <c r="AA315" i="3"/>
  <c r="W315" i="3"/>
  <c r="S315" i="3"/>
  <c r="AE301" i="3"/>
  <c r="AA301" i="3"/>
  <c r="W301" i="3"/>
  <c r="S301" i="3"/>
  <c r="AE295" i="3"/>
  <c r="AA295" i="3"/>
  <c r="W295" i="3"/>
  <c r="S295" i="3"/>
  <c r="AE291" i="3"/>
  <c r="AA291" i="3"/>
  <c r="W291" i="3"/>
  <c r="S291" i="3"/>
  <c r="AE249" i="3"/>
  <c r="AA249" i="3"/>
  <c r="W249" i="3"/>
  <c r="S249" i="3"/>
  <c r="AA243" i="3"/>
  <c r="W243" i="3"/>
  <c r="S243" i="3"/>
  <c r="AA225" i="3"/>
  <c r="W225" i="3"/>
  <c r="S225" i="3"/>
  <c r="AA219" i="3"/>
  <c r="W219" i="3"/>
  <c r="S219" i="3"/>
  <c r="AA195" i="3"/>
  <c r="W195" i="3"/>
  <c r="S195" i="3"/>
  <c r="AA183" i="3"/>
  <c r="W183" i="3"/>
  <c r="S183" i="3"/>
  <c r="AA179" i="3"/>
  <c r="W179" i="3"/>
  <c r="S179" i="3"/>
  <c r="AA163" i="3"/>
  <c r="W163" i="3"/>
  <c r="S163" i="3"/>
  <c r="AA151" i="3"/>
  <c r="W151" i="3"/>
  <c r="S151" i="3"/>
  <c r="AA145" i="3"/>
  <c r="W145" i="3"/>
  <c r="S145" i="3"/>
  <c r="AA139" i="3"/>
  <c r="W139" i="3"/>
  <c r="S139" i="3"/>
  <c r="AA133" i="3"/>
  <c r="W133" i="3"/>
  <c r="S133" i="3"/>
  <c r="AA125" i="3"/>
  <c r="W125" i="3"/>
  <c r="S125" i="3"/>
  <c r="W113" i="3"/>
  <c r="S113" i="3"/>
  <c r="W97" i="3"/>
  <c r="S97" i="3"/>
  <c r="W91" i="3"/>
  <c r="S91" i="3"/>
  <c r="W85" i="3"/>
  <c r="S85" i="3"/>
  <c r="W75" i="3"/>
  <c r="S75" i="3"/>
  <c r="W69" i="3"/>
  <c r="S69" i="3"/>
  <c r="S61" i="3"/>
  <c r="S35" i="3"/>
  <c r="AE663" i="3"/>
  <c r="AA663" i="3"/>
  <c r="W663" i="3"/>
  <c r="S663" i="3"/>
  <c r="AA171" i="3"/>
  <c r="W171" i="3"/>
  <c r="S171" i="3"/>
  <c r="AC1355" i="3"/>
  <c r="Y1355" i="3"/>
  <c r="U1355" i="3"/>
  <c r="Q1355" i="3"/>
  <c r="AC1099" i="3"/>
  <c r="Y1099" i="3"/>
  <c r="U1099" i="3"/>
  <c r="Q1099" i="3"/>
  <c r="AC843" i="3"/>
  <c r="Y843" i="3"/>
  <c r="Q843" i="3"/>
  <c r="U843" i="3"/>
  <c r="AC587" i="3"/>
  <c r="Y587" i="3"/>
  <c r="U587" i="3"/>
  <c r="Q587" i="3"/>
  <c r="AC331" i="3"/>
  <c r="Y331" i="3"/>
  <c r="U331" i="3"/>
  <c r="Q331" i="3"/>
  <c r="U75" i="3"/>
  <c r="Q75" i="3"/>
  <c r="AC1331" i="3"/>
  <c r="Y1331" i="3"/>
  <c r="U1331" i="3"/>
  <c r="Q1331" i="3"/>
  <c r="AC1303" i="3"/>
  <c r="Y1303" i="3"/>
  <c r="U1303" i="3"/>
  <c r="Q1303" i="3"/>
  <c r="AC1297" i="3"/>
  <c r="Y1297" i="3"/>
  <c r="U1297" i="3"/>
  <c r="Q1297" i="3"/>
  <c r="AC1287" i="3"/>
  <c r="Y1287" i="3"/>
  <c r="U1287" i="3"/>
  <c r="Q1287" i="3"/>
  <c r="AC1283" i="3"/>
  <c r="Y1283" i="3"/>
  <c r="U1283" i="3"/>
  <c r="Q1283" i="3"/>
  <c r="AC1281" i="3"/>
  <c r="Y1281" i="3"/>
  <c r="U1281" i="3"/>
  <c r="Q1281" i="3"/>
  <c r="AC1271" i="3"/>
  <c r="Y1271" i="3"/>
  <c r="U1271" i="3"/>
  <c r="Q1271" i="3"/>
  <c r="AC1265" i="3"/>
  <c r="Y1265" i="3"/>
  <c r="U1265" i="3"/>
  <c r="Q1265" i="3"/>
  <c r="AC1255" i="3"/>
  <c r="Y1255" i="3"/>
  <c r="U1255" i="3"/>
  <c r="Q1255" i="3"/>
  <c r="AC1251" i="3"/>
  <c r="Y1251" i="3"/>
  <c r="U1251" i="3"/>
  <c r="Q1251" i="3"/>
  <c r="AC1249" i="3"/>
  <c r="Y1249" i="3"/>
  <c r="U1249" i="3"/>
  <c r="Q1249" i="3"/>
  <c r="AC1239" i="3"/>
  <c r="Y1239" i="3"/>
  <c r="U1239" i="3"/>
  <c r="Q1239" i="3"/>
  <c r="AC1233" i="3"/>
  <c r="Y1233" i="3"/>
  <c r="U1233" i="3"/>
  <c r="Q1233" i="3"/>
  <c r="AC1223" i="3"/>
  <c r="Y1223" i="3"/>
  <c r="U1223" i="3"/>
  <c r="Q1223" i="3"/>
  <c r="AC1219" i="3"/>
  <c r="Y1219" i="3"/>
  <c r="U1219" i="3"/>
  <c r="Q1219" i="3"/>
  <c r="AC1217" i="3"/>
  <c r="Y1217" i="3"/>
  <c r="U1217" i="3"/>
  <c r="Q1217" i="3"/>
  <c r="AC1207" i="3"/>
  <c r="Y1207" i="3"/>
  <c r="U1207" i="3"/>
  <c r="Q1207" i="3"/>
  <c r="AC1201" i="3"/>
  <c r="Y1201" i="3"/>
  <c r="U1201" i="3"/>
  <c r="Q1201" i="3"/>
  <c r="AC1191" i="3"/>
  <c r="Y1191" i="3"/>
  <c r="U1191" i="3"/>
  <c r="Q1191" i="3"/>
  <c r="AC1187" i="3"/>
  <c r="Y1187" i="3"/>
  <c r="U1187" i="3"/>
  <c r="Q1187" i="3"/>
  <c r="AC1185" i="3"/>
  <c r="Y1185" i="3"/>
  <c r="U1185" i="3"/>
  <c r="Q1185" i="3"/>
  <c r="AC1175" i="3"/>
  <c r="Y1175" i="3"/>
  <c r="U1175" i="3"/>
  <c r="Q1175" i="3"/>
  <c r="AC1169" i="3"/>
  <c r="Y1169" i="3"/>
  <c r="U1169" i="3"/>
  <c r="Q1169" i="3"/>
  <c r="AC1159" i="3"/>
  <c r="Y1159" i="3"/>
  <c r="U1159" i="3"/>
  <c r="Q1159" i="3"/>
  <c r="AC1155" i="3"/>
  <c r="Y1155" i="3"/>
  <c r="U1155" i="3"/>
  <c r="Q1155" i="3"/>
  <c r="AC1153" i="3"/>
  <c r="Y1153" i="3"/>
  <c r="U1153" i="3"/>
  <c r="Q1153" i="3"/>
  <c r="AC1143" i="3"/>
  <c r="Y1143" i="3"/>
  <c r="U1143" i="3"/>
  <c r="Q1143" i="3"/>
  <c r="AC1137" i="3"/>
  <c r="Y1137" i="3"/>
  <c r="U1137" i="3"/>
  <c r="Q1137" i="3"/>
  <c r="AC1127" i="3"/>
  <c r="Y1127" i="3"/>
  <c r="U1127" i="3"/>
  <c r="Q1127" i="3"/>
  <c r="AC1123" i="3"/>
  <c r="Y1123" i="3"/>
  <c r="U1123" i="3"/>
  <c r="Q1123" i="3"/>
  <c r="AC1121" i="3"/>
  <c r="Y1121" i="3"/>
  <c r="U1121" i="3"/>
  <c r="Q1121" i="3"/>
  <c r="AC1111" i="3"/>
  <c r="Y1111" i="3"/>
  <c r="U1111" i="3"/>
  <c r="Q1111" i="3"/>
  <c r="AC1105" i="3"/>
  <c r="Y1105" i="3"/>
  <c r="U1105" i="3"/>
  <c r="Q1105" i="3"/>
  <c r="AC1095" i="3"/>
  <c r="Y1095" i="3"/>
  <c r="U1095" i="3"/>
  <c r="Q1095" i="3"/>
  <c r="AC1091" i="3"/>
  <c r="Y1091" i="3"/>
  <c r="U1091" i="3"/>
  <c r="Q1091" i="3"/>
  <c r="AC1089" i="3"/>
  <c r="Y1089" i="3"/>
  <c r="U1089" i="3"/>
  <c r="Q1089" i="3"/>
  <c r="AC1079" i="3"/>
  <c r="Y1079" i="3"/>
  <c r="U1079" i="3"/>
  <c r="Q1079" i="3"/>
  <c r="AC1073" i="3"/>
  <c r="Y1073" i="3"/>
  <c r="U1073" i="3"/>
  <c r="Q1073" i="3"/>
  <c r="AC1063" i="3"/>
  <c r="Y1063" i="3"/>
  <c r="U1063" i="3"/>
  <c r="Q1063" i="3"/>
  <c r="AC1059" i="3"/>
  <c r="Y1059" i="3"/>
  <c r="Q1059" i="3"/>
  <c r="U1059" i="3"/>
  <c r="AC1057" i="3"/>
  <c r="Y1057" i="3"/>
  <c r="U1057" i="3"/>
  <c r="Q1057" i="3"/>
  <c r="AC1047" i="3"/>
  <c r="Y1047" i="3"/>
  <c r="U1047" i="3"/>
  <c r="Q1047" i="3"/>
  <c r="AC1041" i="3"/>
  <c r="Y1041" i="3"/>
  <c r="U1041" i="3"/>
  <c r="Q1041" i="3"/>
  <c r="AC1031" i="3"/>
  <c r="Y1031" i="3"/>
  <c r="U1031" i="3"/>
  <c r="Q1031" i="3"/>
  <c r="AC1027" i="3"/>
  <c r="Y1027" i="3"/>
  <c r="Q1027" i="3"/>
  <c r="U1027" i="3"/>
  <c r="AC1025" i="3"/>
  <c r="Y1025" i="3"/>
  <c r="U1025" i="3"/>
  <c r="Q1025" i="3"/>
  <c r="AC997" i="3"/>
  <c r="Y997" i="3"/>
  <c r="Q997" i="3"/>
  <c r="U997" i="3"/>
  <c r="AC989" i="3"/>
  <c r="Y989" i="3"/>
  <c r="Q989" i="3"/>
  <c r="U989" i="3"/>
  <c r="AC983" i="3"/>
  <c r="Y983" i="3"/>
  <c r="U983" i="3"/>
  <c r="Q983" i="3"/>
  <c r="AC975" i="3"/>
  <c r="Y975" i="3"/>
  <c r="U975" i="3"/>
  <c r="Q975" i="3"/>
  <c r="AC969" i="3"/>
  <c r="Y969" i="3"/>
  <c r="U969" i="3"/>
  <c r="Q969" i="3"/>
  <c r="AC961" i="3"/>
  <c r="Y961" i="3"/>
  <c r="U961" i="3"/>
  <c r="Q961" i="3"/>
  <c r="AC933" i="3"/>
  <c r="Y933" i="3"/>
  <c r="Q933" i="3"/>
  <c r="U933" i="3"/>
  <c r="AC925" i="3"/>
  <c r="Y925" i="3"/>
  <c r="Q925" i="3"/>
  <c r="U925" i="3"/>
  <c r="AC919" i="3"/>
  <c r="Y919" i="3"/>
  <c r="U919" i="3"/>
  <c r="Q919" i="3"/>
  <c r="AC911" i="3"/>
  <c r="Y911" i="3"/>
  <c r="U911" i="3"/>
  <c r="Q911" i="3"/>
  <c r="AC905" i="3"/>
  <c r="Y905" i="3"/>
  <c r="U905" i="3"/>
  <c r="Q905" i="3"/>
  <c r="AC889" i="3"/>
  <c r="Y889" i="3"/>
  <c r="U889" i="3"/>
  <c r="Q889" i="3"/>
  <c r="AC883" i="3"/>
  <c r="Y883" i="3"/>
  <c r="Q883" i="3"/>
  <c r="U883" i="3"/>
  <c r="AC873" i="3"/>
  <c r="Y873" i="3"/>
  <c r="U873" i="3"/>
  <c r="Q873" i="3"/>
  <c r="AC857" i="3"/>
  <c r="Y857" i="3"/>
  <c r="U857" i="3"/>
  <c r="Q857" i="3"/>
  <c r="AC851" i="3"/>
  <c r="Y851" i="3"/>
  <c r="Q851" i="3"/>
  <c r="U851" i="3"/>
  <c r="AC841" i="3"/>
  <c r="Y841" i="3"/>
  <c r="U841" i="3"/>
  <c r="Q841" i="3"/>
  <c r="AC825" i="3"/>
  <c r="Y825" i="3"/>
  <c r="U825" i="3"/>
  <c r="Q825" i="3"/>
  <c r="AC819" i="3"/>
  <c r="Y819" i="3"/>
  <c r="Q819" i="3"/>
  <c r="U819" i="3"/>
  <c r="AC809" i="3"/>
  <c r="Y809" i="3"/>
  <c r="U809" i="3"/>
  <c r="Q809" i="3"/>
  <c r="AC793" i="3"/>
  <c r="Y793" i="3"/>
  <c r="U793" i="3"/>
  <c r="Q793" i="3"/>
  <c r="AC787" i="3"/>
  <c r="Y787" i="3"/>
  <c r="Q787" i="3"/>
  <c r="U787" i="3"/>
  <c r="AC777" i="3"/>
  <c r="Y777" i="3"/>
  <c r="U777" i="3"/>
  <c r="Q777" i="3"/>
  <c r="AC761" i="3"/>
  <c r="Y761" i="3"/>
  <c r="U761" i="3"/>
  <c r="Q761" i="3"/>
  <c r="AC755" i="3"/>
  <c r="Y755" i="3"/>
  <c r="U755" i="3"/>
  <c r="Q755" i="3"/>
  <c r="AC745" i="3"/>
  <c r="Y745" i="3"/>
  <c r="U745" i="3"/>
  <c r="Q745" i="3"/>
  <c r="AC729" i="3"/>
  <c r="Y729" i="3"/>
  <c r="U729" i="3"/>
  <c r="Q729" i="3"/>
  <c r="AC723" i="3"/>
  <c r="Y723" i="3"/>
  <c r="U723" i="3"/>
  <c r="Q723" i="3"/>
  <c r="AC713" i="3"/>
  <c r="Y713" i="3"/>
  <c r="U713" i="3"/>
  <c r="Q713" i="3"/>
  <c r="AC697" i="3"/>
  <c r="Y697" i="3"/>
  <c r="U697" i="3"/>
  <c r="Q697" i="3"/>
  <c r="AC691" i="3"/>
  <c r="Y691" i="3"/>
  <c r="U691" i="3"/>
  <c r="Q691" i="3"/>
  <c r="AC681" i="3"/>
  <c r="Y681" i="3"/>
  <c r="U681" i="3"/>
  <c r="Q681" i="3"/>
  <c r="AC665" i="3"/>
  <c r="Y665" i="3"/>
  <c r="U665" i="3"/>
  <c r="Q665" i="3"/>
  <c r="AC659" i="3"/>
  <c r="Y659" i="3"/>
  <c r="U659" i="3"/>
  <c r="Q659" i="3"/>
  <c r="AC649" i="3"/>
  <c r="Y649" i="3"/>
  <c r="U649" i="3"/>
  <c r="Q649" i="3"/>
  <c r="AC633" i="3"/>
  <c r="Y633" i="3"/>
  <c r="U633" i="3"/>
  <c r="Q633" i="3"/>
  <c r="AC627" i="3"/>
  <c r="Y627" i="3"/>
  <c r="U627" i="3"/>
  <c r="Q627" i="3"/>
  <c r="AC617" i="3"/>
  <c r="Y617" i="3"/>
  <c r="U617" i="3"/>
  <c r="Q617" i="3"/>
  <c r="AC601" i="3"/>
  <c r="Y601" i="3"/>
  <c r="U601" i="3"/>
  <c r="Q601" i="3"/>
  <c r="AC595" i="3"/>
  <c r="Y595" i="3"/>
  <c r="U595" i="3"/>
  <c r="Q595" i="3"/>
  <c r="AC585" i="3"/>
  <c r="Y585" i="3"/>
  <c r="U585" i="3"/>
  <c r="Q585" i="3"/>
  <c r="AC569" i="3"/>
  <c r="Y569" i="3"/>
  <c r="U569" i="3"/>
  <c r="Q569" i="3"/>
  <c r="AC563" i="3"/>
  <c r="Y563" i="3"/>
  <c r="U563" i="3"/>
  <c r="Q563" i="3"/>
  <c r="AC553" i="3"/>
  <c r="Y553" i="3"/>
  <c r="U553" i="3"/>
  <c r="Q553" i="3"/>
  <c r="AC537" i="3"/>
  <c r="Y537" i="3"/>
  <c r="U537" i="3"/>
  <c r="Q537" i="3"/>
  <c r="AC531" i="3"/>
  <c r="Y531" i="3"/>
  <c r="U531" i="3"/>
  <c r="Q531" i="3"/>
  <c r="AC521" i="3"/>
  <c r="Y521" i="3"/>
  <c r="U521" i="3"/>
  <c r="Q521" i="3"/>
  <c r="AC505" i="3"/>
  <c r="Y505" i="3"/>
  <c r="U505" i="3"/>
  <c r="Q505" i="3"/>
  <c r="AC499" i="3"/>
  <c r="Y499" i="3"/>
  <c r="U499" i="3"/>
  <c r="Q499" i="3"/>
  <c r="AC489" i="3"/>
  <c r="Y489" i="3"/>
  <c r="U489" i="3"/>
  <c r="Q489" i="3"/>
  <c r="AC473" i="3"/>
  <c r="Y473" i="3"/>
  <c r="U473" i="3"/>
  <c r="Q473" i="3"/>
  <c r="AC467" i="3"/>
  <c r="Y467" i="3"/>
  <c r="U467" i="3"/>
  <c r="Q467" i="3"/>
  <c r="AC457" i="3"/>
  <c r="Y457" i="3"/>
  <c r="U457" i="3"/>
  <c r="Q457" i="3"/>
  <c r="AC441" i="3"/>
  <c r="Y441" i="3"/>
  <c r="U441" i="3"/>
  <c r="Q441" i="3"/>
  <c r="AC435" i="3"/>
  <c r="Y435" i="3"/>
  <c r="U435" i="3"/>
  <c r="Q435" i="3"/>
  <c r="AC425" i="3"/>
  <c r="Y425" i="3"/>
  <c r="U425" i="3"/>
  <c r="Q425" i="3"/>
  <c r="AC409" i="3"/>
  <c r="Y409" i="3"/>
  <c r="U409" i="3"/>
  <c r="Q409" i="3"/>
  <c r="AC403" i="3"/>
  <c r="Y403" i="3"/>
  <c r="U403" i="3"/>
  <c r="Q403" i="3"/>
  <c r="AC389" i="3"/>
  <c r="Y389" i="3"/>
  <c r="U389" i="3"/>
  <c r="Q389" i="3"/>
  <c r="AC381" i="3"/>
  <c r="Y381" i="3"/>
  <c r="U381" i="3"/>
  <c r="Q381" i="3"/>
  <c r="AC375" i="3"/>
  <c r="Y375" i="3"/>
  <c r="U375" i="3"/>
  <c r="Q375" i="3"/>
  <c r="AC367" i="3"/>
  <c r="Y367" i="3"/>
  <c r="U367" i="3"/>
  <c r="Q367" i="3"/>
  <c r="AC361" i="3"/>
  <c r="Y361" i="3"/>
  <c r="U361" i="3"/>
  <c r="Q361" i="3"/>
  <c r="AC353" i="3"/>
  <c r="Y353" i="3"/>
  <c r="U353" i="3"/>
  <c r="Q353" i="3"/>
  <c r="AC339" i="3"/>
  <c r="Y339" i="3"/>
  <c r="U339" i="3"/>
  <c r="Q339" i="3"/>
  <c r="AC325" i="3"/>
  <c r="Y325" i="3"/>
  <c r="U325" i="3"/>
  <c r="Q325" i="3"/>
  <c r="AC317" i="3"/>
  <c r="Y317" i="3"/>
  <c r="U317" i="3"/>
  <c r="Q317" i="3"/>
  <c r="AC311" i="3"/>
  <c r="Y311" i="3"/>
  <c r="U311" i="3"/>
  <c r="Q311" i="3"/>
  <c r="AC303" i="3"/>
  <c r="Y303" i="3"/>
  <c r="U303" i="3"/>
  <c r="Q303" i="3"/>
  <c r="AC297" i="3"/>
  <c r="Y297" i="3"/>
  <c r="U297" i="3"/>
  <c r="Q297" i="3"/>
  <c r="AC289" i="3"/>
  <c r="Y289" i="3"/>
  <c r="U289" i="3"/>
  <c r="Q289" i="3"/>
  <c r="AC275" i="3"/>
  <c r="Y275" i="3"/>
  <c r="U275" i="3"/>
  <c r="Q275" i="3"/>
  <c r="AC261" i="3"/>
  <c r="Y261" i="3"/>
  <c r="U261" i="3"/>
  <c r="Q261" i="3"/>
  <c r="AC253" i="3"/>
  <c r="Y253" i="3"/>
  <c r="U253" i="3"/>
  <c r="Q253" i="3"/>
  <c r="AC247" i="3"/>
  <c r="Y247" i="3"/>
  <c r="U247" i="3"/>
  <c r="Q247" i="3"/>
  <c r="Y239" i="3"/>
  <c r="U239" i="3"/>
  <c r="Q239" i="3"/>
  <c r="Y233" i="3"/>
  <c r="U233" i="3"/>
  <c r="Q233" i="3"/>
  <c r="Y225" i="3"/>
  <c r="U225" i="3"/>
  <c r="Q225" i="3"/>
  <c r="U211" i="3"/>
  <c r="Y211" i="3"/>
  <c r="Q211" i="3"/>
  <c r="Y197" i="3"/>
  <c r="U197" i="3"/>
  <c r="Q197" i="3"/>
  <c r="Y189" i="3"/>
  <c r="U189" i="3"/>
  <c r="Q189" i="3"/>
  <c r="Y183" i="3"/>
  <c r="U183" i="3"/>
  <c r="Q183" i="3"/>
  <c r="Y175" i="3"/>
  <c r="U175" i="3"/>
  <c r="Q175" i="3"/>
  <c r="Y169" i="3"/>
  <c r="U169" i="3"/>
  <c r="Q169" i="3"/>
  <c r="Y161" i="3"/>
  <c r="U161" i="3"/>
  <c r="Q161" i="3"/>
  <c r="U147" i="3"/>
  <c r="Y147" i="3"/>
  <c r="Q147" i="3"/>
  <c r="Y133" i="3"/>
  <c r="U133" i="3"/>
  <c r="Q133" i="3"/>
  <c r="Y125" i="3"/>
  <c r="U125" i="3"/>
  <c r="Q125" i="3"/>
  <c r="U119" i="3"/>
  <c r="Q119" i="3"/>
  <c r="U111" i="3"/>
  <c r="Q111" i="3"/>
  <c r="U105" i="3"/>
  <c r="Q105" i="3"/>
  <c r="U97" i="3"/>
  <c r="Q97" i="3"/>
  <c r="U83" i="3"/>
  <c r="Q83" i="3"/>
  <c r="U69" i="3"/>
  <c r="Q69" i="3"/>
  <c r="Q61" i="3"/>
  <c r="Q55" i="3"/>
  <c r="Q33" i="3"/>
  <c r="Q19" i="3"/>
  <c r="AE1170" i="3"/>
  <c r="AA1170" i="3"/>
  <c r="W1170" i="3"/>
  <c r="S1170" i="3"/>
  <c r="AE503" i="3"/>
  <c r="AA503" i="3"/>
  <c r="W503" i="3"/>
  <c r="S503" i="3"/>
  <c r="W88" i="3"/>
  <c r="S88" i="3"/>
  <c r="AC1595" i="3"/>
  <c r="Y1595" i="3"/>
  <c r="Q1595" i="3"/>
  <c r="U1595" i="3"/>
  <c r="AC1339" i="3"/>
  <c r="Y1339" i="3"/>
  <c r="U1339" i="3"/>
  <c r="Q1339" i="3"/>
  <c r="AC1083" i="3"/>
  <c r="Y1083" i="3"/>
  <c r="Q1083" i="3"/>
  <c r="U1083" i="3"/>
  <c r="AC827" i="3"/>
  <c r="Y827" i="3"/>
  <c r="Q827" i="3"/>
  <c r="U827" i="3"/>
  <c r="AC571" i="3"/>
  <c r="Y571" i="3"/>
  <c r="U571" i="3"/>
  <c r="Q571" i="3"/>
  <c r="AC315" i="3"/>
  <c r="Y315" i="3"/>
  <c r="U315" i="3"/>
  <c r="Q315" i="3"/>
  <c r="Q59" i="3"/>
  <c r="AC1761" i="3"/>
  <c r="Y1761" i="3"/>
  <c r="U1761" i="3"/>
  <c r="Q1761" i="3"/>
  <c r="AC1753" i="3"/>
  <c r="Y1753" i="3"/>
  <c r="U1753" i="3"/>
  <c r="Q1753" i="3"/>
  <c r="AC1745" i="3"/>
  <c r="Y1745" i="3"/>
  <c r="U1745" i="3"/>
  <c r="Q1745" i="3"/>
  <c r="AC1737" i="3"/>
  <c r="Y1737" i="3"/>
  <c r="U1737" i="3"/>
  <c r="Q1737" i="3"/>
  <c r="AC1729" i="3"/>
  <c r="Y1729" i="3"/>
  <c r="U1729" i="3"/>
  <c r="Q1729" i="3"/>
  <c r="AC1721" i="3"/>
  <c r="Y1721" i="3"/>
  <c r="U1721" i="3"/>
  <c r="Q1721" i="3"/>
  <c r="AC1713" i="3"/>
  <c r="Y1713" i="3"/>
  <c r="U1713" i="3"/>
  <c r="Q1713" i="3"/>
  <c r="AC1705" i="3"/>
  <c r="Y1705" i="3"/>
  <c r="U1705" i="3"/>
  <c r="Q1705" i="3"/>
  <c r="AC1697" i="3"/>
  <c r="Y1697" i="3"/>
  <c r="U1697" i="3"/>
  <c r="Q1697" i="3"/>
  <c r="AC1689" i="3"/>
  <c r="Y1689" i="3"/>
  <c r="U1689" i="3"/>
  <c r="Q1689" i="3"/>
  <c r="AC1681" i="3"/>
  <c r="Y1681" i="3"/>
  <c r="U1681" i="3"/>
  <c r="Q1681" i="3"/>
  <c r="AC1673" i="3"/>
  <c r="Y1673" i="3"/>
  <c r="U1673" i="3"/>
  <c r="Q1673" i="3"/>
  <c r="AC1665" i="3"/>
  <c r="Y1665" i="3"/>
  <c r="U1665" i="3"/>
  <c r="Q1665" i="3"/>
  <c r="AC1657" i="3"/>
  <c r="Y1657" i="3"/>
  <c r="U1657" i="3"/>
  <c r="Q1657" i="3"/>
  <c r="AC1649" i="3"/>
  <c r="Y1649" i="3"/>
  <c r="U1649" i="3"/>
  <c r="Q1649" i="3"/>
  <c r="AC1641" i="3"/>
  <c r="Y1641" i="3"/>
  <c r="U1641" i="3"/>
  <c r="Q1641" i="3"/>
  <c r="AC1633" i="3"/>
  <c r="Y1633" i="3"/>
  <c r="U1633" i="3"/>
  <c r="Q1633" i="3"/>
  <c r="AC1625" i="3"/>
  <c r="Y1625" i="3"/>
  <c r="U1625" i="3"/>
  <c r="Q1625" i="3"/>
  <c r="AC1617" i="3"/>
  <c r="Y1617" i="3"/>
  <c r="U1617" i="3"/>
  <c r="Q1617" i="3"/>
  <c r="AC1609" i="3"/>
  <c r="Y1609" i="3"/>
  <c r="U1609" i="3"/>
  <c r="Q1609" i="3"/>
  <c r="AC1601" i="3"/>
  <c r="Y1601" i="3"/>
  <c r="U1601" i="3"/>
  <c r="Q1601" i="3"/>
  <c r="AC1593" i="3"/>
  <c r="Y1593" i="3"/>
  <c r="U1593" i="3"/>
  <c r="Q1593" i="3"/>
  <c r="AC1585" i="3"/>
  <c r="Y1585" i="3"/>
  <c r="U1585" i="3"/>
  <c r="Q1585" i="3"/>
  <c r="AC1577" i="3"/>
  <c r="Y1577" i="3"/>
  <c r="U1577" i="3"/>
  <c r="Q1577" i="3"/>
  <c r="AC1569" i="3"/>
  <c r="Y1569" i="3"/>
  <c r="U1569" i="3"/>
  <c r="Q1569" i="3"/>
  <c r="AC1561" i="3"/>
  <c r="Y1561" i="3"/>
  <c r="U1561" i="3"/>
  <c r="Q1561" i="3"/>
  <c r="AC1553" i="3"/>
  <c r="Y1553" i="3"/>
  <c r="U1553" i="3"/>
  <c r="Q1553" i="3"/>
  <c r="AC1545" i="3"/>
  <c r="Y1545" i="3"/>
  <c r="U1545" i="3"/>
  <c r="Q1545" i="3"/>
  <c r="AC1537" i="3"/>
  <c r="Y1537" i="3"/>
  <c r="U1537" i="3"/>
  <c r="Q1537" i="3"/>
  <c r="AC1529" i="3"/>
  <c r="Y1529" i="3"/>
  <c r="U1529" i="3"/>
  <c r="Q1529" i="3"/>
  <c r="AC1521" i="3"/>
  <c r="Y1521" i="3"/>
  <c r="U1521" i="3"/>
  <c r="Q1521" i="3"/>
  <c r="AC1513" i="3"/>
  <c r="Y1513" i="3"/>
  <c r="U1513" i="3"/>
  <c r="Q1513" i="3"/>
  <c r="AC1505" i="3"/>
  <c r="Y1505" i="3"/>
  <c r="U1505" i="3"/>
  <c r="Q1505" i="3"/>
  <c r="AC1497" i="3"/>
  <c r="Y1497" i="3"/>
  <c r="U1497" i="3"/>
  <c r="Q1497" i="3"/>
  <c r="AC1489" i="3"/>
  <c r="Y1489" i="3"/>
  <c r="U1489" i="3"/>
  <c r="Q1489" i="3"/>
  <c r="AC1481" i="3"/>
  <c r="Y1481" i="3"/>
  <c r="U1481" i="3"/>
  <c r="Q1481" i="3"/>
  <c r="AC1473" i="3"/>
  <c r="Y1473" i="3"/>
  <c r="U1473" i="3"/>
  <c r="Q1473" i="3"/>
  <c r="AC1465" i="3"/>
  <c r="Y1465" i="3"/>
  <c r="U1465" i="3"/>
  <c r="Q1465" i="3"/>
  <c r="AC1457" i="3"/>
  <c r="Y1457" i="3"/>
  <c r="U1457" i="3"/>
  <c r="Q1457" i="3"/>
  <c r="AC1449" i="3"/>
  <c r="Y1449" i="3"/>
  <c r="U1449" i="3"/>
  <c r="Q1449" i="3"/>
  <c r="AC1441" i="3"/>
  <c r="Y1441" i="3"/>
  <c r="U1441" i="3"/>
  <c r="Q1441" i="3"/>
  <c r="AC1433" i="3"/>
  <c r="Y1433" i="3"/>
  <c r="U1433" i="3"/>
  <c r="Q1433" i="3"/>
  <c r="AC1425" i="3"/>
  <c r="Y1425" i="3"/>
  <c r="U1425" i="3"/>
  <c r="Q1425" i="3"/>
  <c r="AC1397" i="3"/>
  <c r="Y1397" i="3"/>
  <c r="U1397" i="3"/>
  <c r="Q1397" i="3"/>
  <c r="AE1716" i="3"/>
  <c r="AA1716" i="3"/>
  <c r="W1716" i="3"/>
  <c r="S1716" i="3"/>
  <c r="AE1660" i="3"/>
  <c r="AA1660" i="3"/>
  <c r="W1660" i="3"/>
  <c r="S1660" i="3"/>
  <c r="AE1640" i="3"/>
  <c r="AA1640" i="3"/>
  <c r="W1640" i="3"/>
  <c r="S1640" i="3"/>
  <c r="AE1628" i="3"/>
  <c r="AA1628" i="3"/>
  <c r="W1628" i="3"/>
  <c r="S1628" i="3"/>
  <c r="AE1608" i="3"/>
  <c r="AA1608" i="3"/>
  <c r="W1608" i="3"/>
  <c r="S1608" i="3"/>
  <c r="AE1596" i="3"/>
  <c r="AA1596" i="3"/>
  <c r="W1596" i="3"/>
  <c r="S1596" i="3"/>
  <c r="AE1576" i="3"/>
  <c r="AA1576" i="3"/>
  <c r="W1576" i="3"/>
  <c r="S1576" i="3"/>
  <c r="AE1564" i="3"/>
  <c r="AA1564" i="3"/>
  <c r="W1564" i="3"/>
  <c r="S1564" i="3"/>
  <c r="AE1544" i="3"/>
  <c r="AA1544" i="3"/>
  <c r="W1544" i="3"/>
  <c r="S1544" i="3"/>
  <c r="AE1532" i="3"/>
  <c r="AA1532" i="3"/>
  <c r="W1532" i="3"/>
  <c r="S1532" i="3"/>
  <c r="AE1520" i="3"/>
  <c r="AA1520" i="3"/>
  <c r="W1520" i="3"/>
  <c r="S1520" i="3"/>
  <c r="AE1508" i="3"/>
  <c r="AA1508" i="3"/>
  <c r="W1508" i="3"/>
  <c r="S1508" i="3"/>
  <c r="AE1488" i="3"/>
  <c r="AA1488" i="3"/>
  <c r="W1488" i="3"/>
  <c r="S1488" i="3"/>
  <c r="AE1476" i="3"/>
  <c r="AA1476" i="3"/>
  <c r="W1476" i="3"/>
  <c r="S1476" i="3"/>
  <c r="AE1456" i="3"/>
  <c r="AA1456" i="3"/>
  <c r="W1456" i="3"/>
  <c r="S1456" i="3"/>
  <c r="AE1444" i="3"/>
  <c r="AA1444" i="3"/>
  <c r="W1444" i="3"/>
  <c r="S1444" i="3"/>
  <c r="AE1424" i="3"/>
  <c r="AA1424" i="3"/>
  <c r="W1424" i="3"/>
  <c r="S1424" i="3"/>
  <c r="AE1412" i="3"/>
  <c r="AA1412" i="3"/>
  <c r="W1412" i="3"/>
  <c r="S1412" i="3"/>
  <c r="AE1392" i="3"/>
  <c r="AA1392" i="3"/>
  <c r="W1392" i="3"/>
  <c r="S1392" i="3"/>
  <c r="AE1380" i="3"/>
  <c r="AA1380" i="3"/>
  <c r="W1380" i="3"/>
  <c r="S1380" i="3"/>
  <c r="AE1376" i="3"/>
  <c r="AA1376" i="3"/>
  <c r="W1376" i="3"/>
  <c r="S1376" i="3"/>
  <c r="AE1370" i="3"/>
  <c r="AA1370" i="3"/>
  <c r="W1370" i="3"/>
  <c r="S1370" i="3"/>
  <c r="AE1362" i="3"/>
  <c r="AA1362" i="3"/>
  <c r="W1362" i="3"/>
  <c r="S1362" i="3"/>
  <c r="AE1358" i="3"/>
  <c r="AA1358" i="3"/>
  <c r="W1358" i="3"/>
  <c r="S1358" i="3"/>
  <c r="AE1348" i="3"/>
  <c r="AA1348" i="3"/>
  <c r="W1348" i="3"/>
  <c r="S1348" i="3"/>
  <c r="AE1344" i="3"/>
  <c r="AA1344" i="3"/>
  <c r="W1344" i="3"/>
  <c r="S1344" i="3"/>
  <c r="AE1338" i="3"/>
  <c r="AA1338" i="3"/>
  <c r="S1338" i="3"/>
  <c r="W1338" i="3"/>
  <c r="AE1334" i="3"/>
  <c r="AA1334" i="3"/>
  <c r="W1334" i="3"/>
  <c r="S1334" i="3"/>
  <c r="AE1324" i="3"/>
  <c r="AA1324" i="3"/>
  <c r="W1324" i="3"/>
  <c r="S1324" i="3"/>
  <c r="AE1320" i="3"/>
  <c r="AA1320" i="3"/>
  <c r="W1320" i="3"/>
  <c r="S1320" i="3"/>
  <c r="AE1306" i="3"/>
  <c r="AA1306" i="3"/>
  <c r="W1306" i="3"/>
  <c r="S1306" i="3"/>
  <c r="AE1302" i="3"/>
  <c r="AA1302" i="3"/>
  <c r="W1302" i="3"/>
  <c r="S1302" i="3"/>
  <c r="AE1292" i="3"/>
  <c r="AA1292" i="3"/>
  <c r="W1292" i="3"/>
  <c r="S1292" i="3"/>
  <c r="AE1288" i="3"/>
  <c r="AA1288" i="3"/>
  <c r="W1288" i="3"/>
  <c r="S1288" i="3"/>
  <c r="AE1282" i="3"/>
  <c r="AA1282" i="3"/>
  <c r="S1282" i="3"/>
  <c r="W1282" i="3"/>
  <c r="AE1278" i="3"/>
  <c r="AA1278" i="3"/>
  <c r="W1278" i="3"/>
  <c r="S1278" i="3"/>
  <c r="AE1268" i="3"/>
  <c r="AA1268" i="3"/>
  <c r="W1268" i="3"/>
  <c r="S1268" i="3"/>
  <c r="AE1264" i="3"/>
  <c r="AA1264" i="3"/>
  <c r="W1264" i="3"/>
  <c r="S1264" i="3"/>
  <c r="AE1250" i="3"/>
  <c r="AA1250" i="3"/>
  <c r="S1250" i="3"/>
  <c r="W1250" i="3"/>
  <c r="AE1246" i="3"/>
  <c r="AA1246" i="3"/>
  <c r="W1246" i="3"/>
  <c r="S1246" i="3"/>
  <c r="AE1236" i="3"/>
  <c r="AA1236" i="3"/>
  <c r="W1236" i="3"/>
  <c r="S1236" i="3"/>
  <c r="AE1232" i="3"/>
  <c r="AA1232" i="3"/>
  <c r="W1232" i="3"/>
  <c r="S1232" i="3"/>
  <c r="AE1218" i="3"/>
  <c r="AA1218" i="3"/>
  <c r="W1218" i="3"/>
  <c r="S1218" i="3"/>
  <c r="AE1214" i="3"/>
  <c r="AA1214" i="3"/>
  <c r="W1214" i="3"/>
  <c r="S1214" i="3"/>
  <c r="AE1204" i="3"/>
  <c r="AA1204" i="3"/>
  <c r="W1204" i="3"/>
  <c r="S1204" i="3"/>
  <c r="AE1200" i="3"/>
  <c r="AA1200" i="3"/>
  <c r="W1200" i="3"/>
  <c r="S1200" i="3"/>
  <c r="AE1186" i="3"/>
  <c r="AA1186" i="3"/>
  <c r="S1186" i="3"/>
  <c r="W1186" i="3"/>
  <c r="AE1182" i="3"/>
  <c r="AA1182" i="3"/>
  <c r="W1182" i="3"/>
  <c r="S1182" i="3"/>
  <c r="AE1172" i="3"/>
  <c r="AA1172" i="3"/>
  <c r="W1172" i="3"/>
  <c r="S1172" i="3"/>
  <c r="AE1162" i="3"/>
  <c r="AA1162" i="3"/>
  <c r="S1162" i="3"/>
  <c r="W1162" i="3"/>
  <c r="AE1158" i="3"/>
  <c r="AA1158" i="3"/>
  <c r="W1158" i="3"/>
  <c r="S1158" i="3"/>
  <c r="AE1148" i="3"/>
  <c r="AA1148" i="3"/>
  <c r="W1148" i="3"/>
  <c r="S1148" i="3"/>
  <c r="AE1144" i="3"/>
  <c r="AA1144" i="3"/>
  <c r="W1144" i="3"/>
  <c r="S1144" i="3"/>
  <c r="AE1130" i="3"/>
  <c r="AA1130" i="3"/>
  <c r="W1130" i="3"/>
  <c r="S1130" i="3"/>
  <c r="AE1126" i="3"/>
  <c r="AA1126" i="3"/>
  <c r="W1126" i="3"/>
  <c r="S1126" i="3"/>
  <c r="AE1116" i="3"/>
  <c r="AA1116" i="3"/>
  <c r="W1116" i="3"/>
  <c r="S1116" i="3"/>
  <c r="AE1106" i="3"/>
  <c r="AA1106" i="3"/>
  <c r="W1106" i="3"/>
  <c r="S1106" i="3"/>
  <c r="AE1102" i="3"/>
  <c r="AA1102" i="3"/>
  <c r="W1102" i="3"/>
  <c r="S1102" i="3"/>
  <c r="AE1092" i="3"/>
  <c r="AA1092" i="3"/>
  <c r="W1092" i="3"/>
  <c r="S1092" i="3"/>
  <c r="AE1088" i="3"/>
  <c r="AA1088" i="3"/>
  <c r="W1088" i="3"/>
  <c r="S1088" i="3"/>
  <c r="AE1074" i="3"/>
  <c r="AA1074" i="3"/>
  <c r="W1074" i="3"/>
  <c r="S1074" i="3"/>
  <c r="AE1070" i="3"/>
  <c r="AA1070" i="3"/>
  <c r="W1070" i="3"/>
  <c r="S1070" i="3"/>
  <c r="AE1060" i="3"/>
  <c r="AA1060" i="3"/>
  <c r="W1060" i="3"/>
  <c r="S1060" i="3"/>
  <c r="AE1050" i="3"/>
  <c r="AA1050" i="3"/>
  <c r="W1050" i="3"/>
  <c r="S1050" i="3"/>
  <c r="AE1046" i="3"/>
  <c r="AA1046" i="3"/>
  <c r="W1046" i="3"/>
  <c r="S1046" i="3"/>
  <c r="AE1036" i="3"/>
  <c r="AA1036" i="3"/>
  <c r="W1036" i="3"/>
  <c r="S1036" i="3"/>
  <c r="AE1032" i="3"/>
  <c r="AA1032" i="3"/>
  <c r="W1032" i="3"/>
  <c r="S1032" i="3"/>
  <c r="AE1018" i="3"/>
  <c r="AA1018" i="3"/>
  <c r="W1018" i="3"/>
  <c r="S1018" i="3"/>
  <c r="AE1014" i="3"/>
  <c r="AA1014" i="3"/>
  <c r="W1014" i="3"/>
  <c r="S1014" i="3"/>
  <c r="AE1004" i="3"/>
  <c r="AA1004" i="3"/>
  <c r="W1004" i="3"/>
  <c r="S1004" i="3"/>
  <c r="AE994" i="3"/>
  <c r="AA994" i="3"/>
  <c r="S994" i="3"/>
  <c r="W994" i="3"/>
  <c r="AE990" i="3"/>
  <c r="AA990" i="3"/>
  <c r="W990" i="3"/>
  <c r="S990" i="3"/>
  <c r="AE980" i="3"/>
  <c r="AA980" i="3"/>
  <c r="W980" i="3"/>
  <c r="S980" i="3"/>
  <c r="AE976" i="3"/>
  <c r="AA976" i="3"/>
  <c r="W976" i="3"/>
  <c r="S976" i="3"/>
  <c r="AE962" i="3"/>
  <c r="AA962" i="3"/>
  <c r="W962" i="3"/>
  <c r="S962" i="3"/>
  <c r="AE956" i="3"/>
  <c r="AA956" i="3"/>
  <c r="W956" i="3"/>
  <c r="S956" i="3"/>
  <c r="AE952" i="3"/>
  <c r="AA952" i="3"/>
  <c r="W952" i="3"/>
  <c r="S952" i="3"/>
  <c r="AE942" i="3"/>
  <c r="AA942" i="3"/>
  <c r="W942" i="3"/>
  <c r="S942" i="3"/>
  <c r="AE934" i="3"/>
  <c r="AA934" i="3"/>
  <c r="W934" i="3"/>
  <c r="S934" i="3"/>
  <c r="AE924" i="3"/>
  <c r="AA924" i="3"/>
  <c r="W924" i="3"/>
  <c r="S924" i="3"/>
  <c r="AE920" i="3"/>
  <c r="AA920" i="3"/>
  <c r="W920" i="3"/>
  <c r="S920" i="3"/>
  <c r="AE906" i="3"/>
  <c r="AA906" i="3"/>
  <c r="S906" i="3"/>
  <c r="W906" i="3"/>
  <c r="AE902" i="3"/>
  <c r="AA902" i="3"/>
  <c r="W902" i="3"/>
  <c r="S902" i="3"/>
  <c r="AE892" i="3"/>
  <c r="AA892" i="3"/>
  <c r="W892" i="3"/>
  <c r="S892" i="3"/>
  <c r="AE888" i="3"/>
  <c r="AA888" i="3"/>
  <c r="W888" i="3"/>
  <c r="S888" i="3"/>
  <c r="AE878" i="3"/>
  <c r="AA878" i="3"/>
  <c r="W878" i="3"/>
  <c r="S878" i="3"/>
  <c r="AE868" i="3"/>
  <c r="AA868" i="3"/>
  <c r="W868" i="3"/>
  <c r="S868" i="3"/>
  <c r="AE864" i="3"/>
  <c r="AA864" i="3"/>
  <c r="W864" i="3"/>
  <c r="S864" i="3"/>
  <c r="AE850" i="3"/>
  <c r="AA850" i="3"/>
  <c r="W850" i="3"/>
  <c r="S850" i="3"/>
  <c r="AE846" i="3"/>
  <c r="AA846" i="3"/>
  <c r="W846" i="3"/>
  <c r="S846" i="3"/>
  <c r="AE836" i="3"/>
  <c r="AA836" i="3"/>
  <c r="W836" i="3"/>
  <c r="S836" i="3"/>
  <c r="AE826" i="3"/>
  <c r="AA826" i="3"/>
  <c r="W826" i="3"/>
  <c r="S826" i="3"/>
  <c r="AE822" i="3"/>
  <c r="AA822" i="3"/>
  <c r="W822" i="3"/>
  <c r="S822" i="3"/>
  <c r="AE812" i="3"/>
  <c r="AA812" i="3"/>
  <c r="W812" i="3"/>
  <c r="S812" i="3"/>
  <c r="AE808" i="3"/>
  <c r="AA808" i="3"/>
  <c r="W808" i="3"/>
  <c r="S808" i="3"/>
  <c r="AE794" i="3"/>
  <c r="AA794" i="3"/>
  <c r="W794" i="3"/>
  <c r="S794" i="3"/>
  <c r="AE790" i="3"/>
  <c r="AA790" i="3"/>
  <c r="W790" i="3"/>
  <c r="S790" i="3"/>
  <c r="AE780" i="3"/>
  <c r="AA780" i="3"/>
  <c r="W780" i="3"/>
  <c r="S780" i="3"/>
  <c r="AE776" i="3"/>
  <c r="AA776" i="3"/>
  <c r="W776" i="3"/>
  <c r="S776" i="3"/>
  <c r="AE762" i="3"/>
  <c r="AA762" i="3"/>
  <c r="W762" i="3"/>
  <c r="S762" i="3"/>
  <c r="AE758" i="3"/>
  <c r="AA758" i="3"/>
  <c r="W758" i="3"/>
  <c r="S758" i="3"/>
  <c r="AE748" i="3"/>
  <c r="AA748" i="3"/>
  <c r="W748" i="3"/>
  <c r="S748" i="3"/>
  <c r="AE738" i="3"/>
  <c r="AA738" i="3"/>
  <c r="W738" i="3"/>
  <c r="S738" i="3"/>
  <c r="AE734" i="3"/>
  <c r="AA734" i="3"/>
  <c r="W734" i="3"/>
  <c r="S734" i="3"/>
  <c r="AE724" i="3"/>
  <c r="AA724" i="3"/>
  <c r="W724" i="3"/>
  <c r="S724" i="3"/>
  <c r="AE720" i="3"/>
  <c r="AA720" i="3"/>
  <c r="W720" i="3"/>
  <c r="S720" i="3"/>
  <c r="AE706" i="3"/>
  <c r="AA706" i="3"/>
  <c r="W706" i="3"/>
  <c r="S706" i="3"/>
  <c r="AE700" i="3"/>
  <c r="AA700" i="3"/>
  <c r="W700" i="3"/>
  <c r="S700" i="3"/>
  <c r="AE696" i="3"/>
  <c r="AA696" i="3"/>
  <c r="W696" i="3"/>
  <c r="S696" i="3"/>
  <c r="AE686" i="3"/>
  <c r="AA686" i="3"/>
  <c r="W686" i="3"/>
  <c r="S686" i="3"/>
  <c r="AE678" i="3"/>
  <c r="AA678" i="3"/>
  <c r="W678" i="3"/>
  <c r="S678" i="3"/>
  <c r="AE668" i="3"/>
  <c r="AA668" i="3"/>
  <c r="W668" i="3"/>
  <c r="S668" i="3"/>
  <c r="AE664" i="3"/>
  <c r="AA664" i="3"/>
  <c r="W664" i="3"/>
  <c r="S664" i="3"/>
  <c r="AE646" i="3"/>
  <c r="AA646" i="3"/>
  <c r="W646" i="3"/>
  <c r="S646" i="3"/>
  <c r="AE636" i="3"/>
  <c r="AA636" i="3"/>
  <c r="W636" i="3"/>
  <c r="S636" i="3"/>
  <c r="AE632" i="3"/>
  <c r="W632" i="3"/>
  <c r="AA632" i="3"/>
  <c r="S632" i="3"/>
  <c r="AE614" i="3"/>
  <c r="AA614" i="3"/>
  <c r="W614" i="3"/>
  <c r="S614" i="3"/>
  <c r="AE604" i="3"/>
  <c r="AA604" i="3"/>
  <c r="W604" i="3"/>
  <c r="S604" i="3"/>
  <c r="AE600" i="3"/>
  <c r="AA600" i="3"/>
  <c r="W600" i="3"/>
  <c r="S600" i="3"/>
  <c r="AE582" i="3"/>
  <c r="AA582" i="3"/>
  <c r="W582" i="3"/>
  <c r="S582" i="3"/>
  <c r="AE572" i="3"/>
  <c r="AA572" i="3"/>
  <c r="W572" i="3"/>
  <c r="S572" i="3"/>
  <c r="AE568" i="3"/>
  <c r="AA568" i="3"/>
  <c r="W568" i="3"/>
  <c r="S568" i="3"/>
  <c r="AE550" i="3"/>
  <c r="AA550" i="3"/>
  <c r="W550" i="3"/>
  <c r="S550" i="3"/>
  <c r="AE540" i="3"/>
  <c r="AA540" i="3"/>
  <c r="W540" i="3"/>
  <c r="S540" i="3"/>
  <c r="AE536" i="3"/>
  <c r="AA536" i="3"/>
  <c r="W536" i="3"/>
  <c r="S536" i="3"/>
  <c r="AE518" i="3"/>
  <c r="AA518" i="3"/>
  <c r="W518" i="3"/>
  <c r="S518" i="3"/>
  <c r="AE508" i="3"/>
  <c r="AA508" i="3"/>
  <c r="W508" i="3"/>
  <c r="S508" i="3"/>
  <c r="AE504" i="3"/>
  <c r="W504" i="3"/>
  <c r="AA504" i="3"/>
  <c r="S504" i="3"/>
  <c r="AE486" i="3"/>
  <c r="AA486" i="3"/>
  <c r="W486" i="3"/>
  <c r="S486" i="3"/>
  <c r="AE476" i="3"/>
  <c r="AA476" i="3"/>
  <c r="W476" i="3"/>
  <c r="S476" i="3"/>
  <c r="AE472" i="3"/>
  <c r="AA472" i="3"/>
  <c r="W472" i="3"/>
  <c r="S472" i="3"/>
  <c r="AE454" i="3"/>
  <c r="AA454" i="3"/>
  <c r="W454" i="3"/>
  <c r="S454" i="3"/>
  <c r="AE444" i="3"/>
  <c r="AA444" i="3"/>
  <c r="W444" i="3"/>
  <c r="S444" i="3"/>
  <c r="AE440" i="3"/>
  <c r="AA440" i="3"/>
  <c r="W440" i="3"/>
  <c r="S440" i="3"/>
  <c r="AE422" i="3"/>
  <c r="AA422" i="3"/>
  <c r="W422" i="3"/>
  <c r="S422" i="3"/>
  <c r="AE412" i="3"/>
  <c r="AA412" i="3"/>
  <c r="W412" i="3"/>
  <c r="S412" i="3"/>
  <c r="AE408" i="3"/>
  <c r="AA408" i="3"/>
  <c r="W408" i="3"/>
  <c r="S408" i="3"/>
  <c r="AE390" i="3"/>
  <c r="AA390" i="3"/>
  <c r="W390" i="3"/>
  <c r="S390" i="3"/>
  <c r="AE380" i="3"/>
  <c r="AA380" i="3"/>
  <c r="W380" i="3"/>
  <c r="S380" i="3"/>
  <c r="AE376" i="3"/>
  <c r="AA376" i="3"/>
  <c r="W376" i="3"/>
  <c r="S376" i="3"/>
  <c r="AE358" i="3"/>
  <c r="AA358" i="3"/>
  <c r="W358" i="3"/>
  <c r="S358" i="3"/>
  <c r="AE348" i="3"/>
  <c r="AA348" i="3"/>
  <c r="W348" i="3"/>
  <c r="S348" i="3"/>
  <c r="AE344" i="3"/>
  <c r="AA344" i="3"/>
  <c r="W344" i="3"/>
  <c r="S344" i="3"/>
  <c r="AE326" i="3"/>
  <c r="AA326" i="3"/>
  <c r="W326" i="3"/>
  <c r="S326" i="3"/>
  <c r="AE316" i="3"/>
  <c r="AA316" i="3"/>
  <c r="W316" i="3"/>
  <c r="S316" i="3"/>
  <c r="AE312" i="3"/>
  <c r="AA312" i="3"/>
  <c r="W312" i="3"/>
  <c r="S312" i="3"/>
  <c r="AE298" i="3"/>
  <c r="AA298" i="3"/>
  <c r="W298" i="3"/>
  <c r="S298" i="3"/>
  <c r="AE290" i="3"/>
  <c r="AA290" i="3"/>
  <c r="W290" i="3"/>
  <c r="S290" i="3"/>
  <c r="AE286" i="3"/>
  <c r="AA286" i="3"/>
  <c r="W286" i="3"/>
  <c r="S286" i="3"/>
  <c r="AE278" i="3"/>
  <c r="AA278" i="3"/>
  <c r="W278" i="3"/>
  <c r="S278" i="3"/>
  <c r="AE260" i="3"/>
  <c r="AA260" i="3"/>
  <c r="W260" i="3"/>
  <c r="S260" i="3"/>
  <c r="AE256" i="3"/>
  <c r="AA256" i="3"/>
  <c r="W256" i="3"/>
  <c r="S256" i="3"/>
  <c r="AE252" i="3"/>
  <c r="AA252" i="3"/>
  <c r="W252" i="3"/>
  <c r="S252" i="3"/>
  <c r="AE248" i="3"/>
  <c r="AA248" i="3"/>
  <c r="W248" i="3"/>
  <c r="S248" i="3"/>
  <c r="AA234" i="3"/>
  <c r="W234" i="3"/>
  <c r="S234" i="3"/>
  <c r="AA226" i="3"/>
  <c r="W226" i="3"/>
  <c r="S226" i="3"/>
  <c r="AA222" i="3"/>
  <c r="W222" i="3"/>
  <c r="S222" i="3"/>
  <c r="AA214" i="3"/>
  <c r="W214" i="3"/>
  <c r="S214" i="3"/>
  <c r="AA196" i="3"/>
  <c r="W196" i="3"/>
  <c r="S196" i="3"/>
  <c r="AA182" i="3"/>
  <c r="W182" i="3"/>
  <c r="S182" i="3"/>
  <c r="AA178" i="3"/>
  <c r="W178" i="3"/>
  <c r="S178" i="3"/>
  <c r="AA174" i="3"/>
  <c r="W174" i="3"/>
  <c r="S174" i="3"/>
  <c r="AA170" i="3"/>
  <c r="W170" i="3"/>
  <c r="S170" i="3"/>
  <c r="AA166" i="3"/>
  <c r="W166" i="3"/>
  <c r="S166" i="3"/>
  <c r="AA160" i="3"/>
  <c r="W160" i="3"/>
  <c r="S160" i="3"/>
  <c r="AA134" i="3"/>
  <c r="W134" i="3"/>
  <c r="S134" i="3"/>
  <c r="AA128" i="3"/>
  <c r="W128" i="3"/>
  <c r="S128" i="3"/>
  <c r="W102" i="3"/>
  <c r="S102" i="3"/>
  <c r="W96" i="3"/>
  <c r="S96" i="3"/>
  <c r="W70" i="3"/>
  <c r="S70" i="3"/>
  <c r="W64" i="3"/>
  <c r="S64" i="3"/>
  <c r="AC1051" i="3"/>
  <c r="Y1051" i="3"/>
  <c r="Q1051" i="3"/>
  <c r="U1051" i="3"/>
  <c r="AC1307" i="3"/>
  <c r="Y1307" i="3"/>
  <c r="U1307" i="3"/>
  <c r="Q1307" i="3"/>
  <c r="AC859" i="3"/>
  <c r="Y859" i="3"/>
  <c r="Q859" i="3"/>
  <c r="U859" i="3"/>
  <c r="AC731" i="3"/>
  <c r="Y731" i="3"/>
  <c r="U731" i="3"/>
  <c r="Q731" i="3"/>
  <c r="AC475" i="3"/>
  <c r="Y475" i="3"/>
  <c r="U475" i="3"/>
  <c r="Q475" i="3"/>
  <c r="AA233" i="3"/>
  <c r="W233" i="3"/>
  <c r="S233" i="3"/>
  <c r="AA207" i="3"/>
  <c r="W207" i="3"/>
  <c r="S207" i="3"/>
  <c r="AA175" i="3"/>
  <c r="W175" i="3"/>
  <c r="S175" i="3"/>
  <c r="AA153" i="3"/>
  <c r="W153" i="3"/>
  <c r="S153" i="3"/>
  <c r="W121" i="3"/>
  <c r="S121" i="3"/>
  <c r="W89" i="3"/>
  <c r="S89" i="3"/>
  <c r="S57" i="3"/>
  <c r="S25" i="3"/>
  <c r="AC347" i="3"/>
  <c r="Y347" i="3"/>
  <c r="U347" i="3"/>
  <c r="Q347" i="3"/>
  <c r="U91" i="3"/>
  <c r="Q91" i="3"/>
  <c r="J5" i="3"/>
  <c r="L5" i="3" s="1"/>
  <c r="P5" i="3" s="1"/>
  <c r="D91" i="4"/>
  <c r="C91" i="4"/>
  <c r="C90" i="4"/>
  <c r="B12" i="4"/>
  <c r="C13" i="4"/>
  <c r="D13" i="4"/>
  <c r="D14" i="4" s="1"/>
  <c r="D15" i="4" s="1"/>
  <c r="G1763" i="1"/>
  <c r="G1760" i="1"/>
  <c r="G1757" i="1"/>
  <c r="G1754" i="1"/>
  <c r="G1751" i="1"/>
  <c r="G1748" i="1"/>
  <c r="G1745" i="1"/>
  <c r="G1742" i="1"/>
  <c r="G1739" i="1"/>
  <c r="G1736" i="1"/>
  <c r="G1733" i="1"/>
  <c r="G1730" i="1"/>
  <c r="G1727" i="1"/>
  <c r="G1724" i="1"/>
  <c r="G1721" i="1"/>
  <c r="G1718" i="1"/>
  <c r="G1715" i="1"/>
  <c r="G1712" i="1"/>
  <c r="G1709" i="1"/>
  <c r="G1706" i="1"/>
  <c r="G1703" i="1"/>
  <c r="G1700" i="1"/>
  <c r="G1697" i="1"/>
  <c r="G1694" i="1"/>
  <c r="G1691" i="1"/>
  <c r="G1688" i="1"/>
  <c r="G1685" i="1"/>
  <c r="G1682" i="1"/>
  <c r="G1679" i="1"/>
  <c r="G1676" i="1"/>
  <c r="G1673" i="1"/>
  <c r="G1670" i="1"/>
  <c r="G1667" i="1"/>
  <c r="G1664" i="1"/>
  <c r="G1661" i="1"/>
  <c r="G1658" i="1"/>
  <c r="G1655" i="1"/>
  <c r="G1652" i="1"/>
  <c r="G1649" i="1"/>
  <c r="G1646" i="1"/>
  <c r="G1643" i="1"/>
  <c r="G1640" i="1"/>
  <c r="G1637" i="1"/>
  <c r="G1634" i="1"/>
  <c r="G1631" i="1"/>
  <c r="G1628" i="1"/>
  <c r="G1625" i="1"/>
  <c r="G1622" i="1"/>
  <c r="G1619" i="1"/>
  <c r="G1616" i="1"/>
  <c r="G1613" i="1"/>
  <c r="G1610" i="1"/>
  <c r="G1607" i="1"/>
  <c r="G1604" i="1"/>
  <c r="G1601" i="1"/>
  <c r="G1598" i="1"/>
  <c r="G1595" i="1"/>
  <c r="G1592" i="1"/>
  <c r="G1589" i="1"/>
  <c r="G1586" i="1"/>
  <c r="G1583" i="1"/>
  <c r="G1580" i="1"/>
  <c r="G1577" i="1"/>
  <c r="G1574" i="1"/>
  <c r="G1571" i="1"/>
  <c r="G1568" i="1"/>
  <c r="G1565" i="1"/>
  <c r="G1562" i="1"/>
  <c r="G1559" i="1"/>
  <c r="G1556" i="1"/>
  <c r="G1553" i="1"/>
  <c r="G1550" i="1"/>
  <c r="G1547" i="1"/>
  <c r="G1544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B6" i="2"/>
  <c r="F1753" i="1"/>
  <c r="G1753" i="1" s="1"/>
  <c r="F1762" i="1"/>
  <c r="G1762" i="1" s="1"/>
  <c r="F1761" i="1"/>
  <c r="G1761" i="1" s="1"/>
  <c r="G1764" i="3" s="1"/>
  <c r="I1764" i="3" s="1"/>
  <c r="F1759" i="1"/>
  <c r="G1759" i="1" s="1"/>
  <c r="F1758" i="1"/>
  <c r="G1758" i="1" s="1"/>
  <c r="F1756" i="1"/>
  <c r="G1756" i="1" s="1"/>
  <c r="F1755" i="1"/>
  <c r="G1755" i="1" s="1"/>
  <c r="F1752" i="1"/>
  <c r="G1752" i="1" s="1"/>
  <c r="F1750" i="1"/>
  <c r="G1750" i="1" s="1"/>
  <c r="F1749" i="1"/>
  <c r="G1749" i="1" s="1"/>
  <c r="F1747" i="1"/>
  <c r="G1747" i="1" s="1"/>
  <c r="F1746" i="1"/>
  <c r="G1746" i="1" s="1"/>
  <c r="G1749" i="3" s="1"/>
  <c r="I1749" i="3" s="1"/>
  <c r="F1744" i="1"/>
  <c r="G1744" i="1" s="1"/>
  <c r="F1743" i="1"/>
  <c r="G1743" i="1" s="1"/>
  <c r="F1741" i="1"/>
  <c r="G1741" i="1" s="1"/>
  <c r="F1740" i="1"/>
  <c r="G1740" i="1" s="1"/>
  <c r="F1738" i="1"/>
  <c r="G1738" i="1" s="1"/>
  <c r="F1737" i="1"/>
  <c r="G1737" i="1" s="1"/>
  <c r="F1735" i="1"/>
  <c r="G1735" i="1" s="1"/>
  <c r="F1734" i="1"/>
  <c r="G1734" i="1" s="1"/>
  <c r="G1737" i="3" s="1"/>
  <c r="I1737" i="3" s="1"/>
  <c r="F1732" i="1"/>
  <c r="G1732" i="1" s="1"/>
  <c r="F1731" i="1"/>
  <c r="G1731" i="1" s="1"/>
  <c r="F1729" i="1"/>
  <c r="G1729" i="1" s="1"/>
  <c r="F1728" i="1"/>
  <c r="G1728" i="1" s="1"/>
  <c r="F1726" i="1"/>
  <c r="G1726" i="1" s="1"/>
  <c r="F1725" i="1"/>
  <c r="G1725" i="1" s="1"/>
  <c r="F1723" i="1"/>
  <c r="G1723" i="1" s="1"/>
  <c r="F1722" i="1"/>
  <c r="G1722" i="1" s="1"/>
  <c r="G1725" i="3" s="1"/>
  <c r="I1725" i="3" s="1"/>
  <c r="F1720" i="1"/>
  <c r="G1720" i="1" s="1"/>
  <c r="F1719" i="1"/>
  <c r="G1719" i="1" s="1"/>
  <c r="F1717" i="1"/>
  <c r="G1717" i="1" s="1"/>
  <c r="F1716" i="1"/>
  <c r="G1716" i="1" s="1"/>
  <c r="F1714" i="1"/>
  <c r="G1714" i="1" s="1"/>
  <c r="F1713" i="1"/>
  <c r="G1713" i="1" s="1"/>
  <c r="F1711" i="1"/>
  <c r="G1711" i="1" s="1"/>
  <c r="F1710" i="1"/>
  <c r="G1710" i="1" s="1"/>
  <c r="G1713" i="3" s="1"/>
  <c r="I1713" i="3" s="1"/>
  <c r="F1708" i="1"/>
  <c r="G1708" i="1" s="1"/>
  <c r="F1707" i="1"/>
  <c r="G1707" i="1" s="1"/>
  <c r="F1705" i="1"/>
  <c r="G1705" i="1" s="1"/>
  <c r="F1704" i="1"/>
  <c r="G1704" i="1" s="1"/>
  <c r="F1702" i="1"/>
  <c r="G1702" i="1" s="1"/>
  <c r="F1701" i="1"/>
  <c r="G1701" i="1" s="1"/>
  <c r="F1699" i="1"/>
  <c r="G1699" i="1" s="1"/>
  <c r="F1698" i="1"/>
  <c r="G1698" i="1" s="1"/>
  <c r="G1701" i="3" s="1"/>
  <c r="I1701" i="3" s="1"/>
  <c r="F1696" i="1"/>
  <c r="G1696" i="1" s="1"/>
  <c r="F1695" i="1"/>
  <c r="G1695" i="1" s="1"/>
  <c r="F1693" i="1"/>
  <c r="G1693" i="1" s="1"/>
  <c r="F1692" i="1"/>
  <c r="G1692" i="1" s="1"/>
  <c r="F1690" i="1"/>
  <c r="G1690" i="1" s="1"/>
  <c r="F1689" i="1"/>
  <c r="G1689" i="1" s="1"/>
  <c r="F1687" i="1"/>
  <c r="G1687" i="1" s="1"/>
  <c r="F1686" i="1"/>
  <c r="G1686" i="1" s="1"/>
  <c r="G1689" i="3" s="1"/>
  <c r="I1689" i="3" s="1"/>
  <c r="F1684" i="1"/>
  <c r="G1684" i="1" s="1"/>
  <c r="F1683" i="1"/>
  <c r="G1683" i="1" s="1"/>
  <c r="F1681" i="1"/>
  <c r="G1681" i="1" s="1"/>
  <c r="F1680" i="1"/>
  <c r="G1680" i="1" s="1"/>
  <c r="F1678" i="1"/>
  <c r="G1678" i="1" s="1"/>
  <c r="F1677" i="1"/>
  <c r="G1677" i="1" s="1"/>
  <c r="F1675" i="1"/>
  <c r="G1675" i="1" s="1"/>
  <c r="F1674" i="1"/>
  <c r="G1674" i="1" s="1"/>
  <c r="G1677" i="3" s="1"/>
  <c r="I1677" i="3" s="1"/>
  <c r="F1672" i="1"/>
  <c r="G1672" i="1" s="1"/>
  <c r="F1671" i="1"/>
  <c r="G1671" i="1" s="1"/>
  <c r="F1669" i="1"/>
  <c r="G1669" i="1" s="1"/>
  <c r="F1668" i="1"/>
  <c r="G1668" i="1" s="1"/>
  <c r="F1666" i="1"/>
  <c r="G1666" i="1" s="1"/>
  <c r="F1665" i="1"/>
  <c r="G1665" i="1" s="1"/>
  <c r="F1663" i="1"/>
  <c r="G1663" i="1" s="1"/>
  <c r="F1662" i="1"/>
  <c r="G1662" i="1" s="1"/>
  <c r="G1665" i="3" s="1"/>
  <c r="I1665" i="3" s="1"/>
  <c r="F1660" i="1"/>
  <c r="G1660" i="1" s="1"/>
  <c r="F1659" i="1"/>
  <c r="G1659" i="1" s="1"/>
  <c r="F1657" i="1"/>
  <c r="G1657" i="1" s="1"/>
  <c r="F1656" i="1"/>
  <c r="G1656" i="1" s="1"/>
  <c r="F1654" i="1"/>
  <c r="G1654" i="1" s="1"/>
  <c r="F1653" i="1"/>
  <c r="G1653" i="1" s="1"/>
  <c r="F1651" i="1"/>
  <c r="G1651" i="1" s="1"/>
  <c r="F1650" i="1"/>
  <c r="G1650" i="1" s="1"/>
  <c r="G1653" i="3" s="1"/>
  <c r="I1653" i="3" s="1"/>
  <c r="F1648" i="1"/>
  <c r="G1648" i="1" s="1"/>
  <c r="F1647" i="1"/>
  <c r="G1647" i="1" s="1"/>
  <c r="F1645" i="1"/>
  <c r="G1645" i="1" s="1"/>
  <c r="F1644" i="1"/>
  <c r="G1644" i="1" s="1"/>
  <c r="F1642" i="1"/>
  <c r="G1642" i="1" s="1"/>
  <c r="F1641" i="1"/>
  <c r="G1641" i="1" s="1"/>
  <c r="F1639" i="1"/>
  <c r="G1639" i="1" s="1"/>
  <c r="F1638" i="1"/>
  <c r="G1638" i="1" s="1"/>
  <c r="G1641" i="3" s="1"/>
  <c r="I1641" i="3" s="1"/>
  <c r="F1636" i="1"/>
  <c r="G1636" i="1" s="1"/>
  <c r="F1635" i="1"/>
  <c r="G1635" i="1" s="1"/>
  <c r="F1633" i="1"/>
  <c r="G1633" i="1" s="1"/>
  <c r="F1632" i="1"/>
  <c r="G1632" i="1" s="1"/>
  <c r="F1630" i="1"/>
  <c r="G1630" i="1" s="1"/>
  <c r="F1629" i="1"/>
  <c r="G1629" i="1" s="1"/>
  <c r="F1627" i="1"/>
  <c r="G1627" i="1" s="1"/>
  <c r="F1626" i="1"/>
  <c r="G1626" i="1" s="1"/>
  <c r="G1629" i="3" s="1"/>
  <c r="I1629" i="3" s="1"/>
  <c r="F1624" i="1"/>
  <c r="G1624" i="1" s="1"/>
  <c r="F1623" i="1"/>
  <c r="G1623" i="1" s="1"/>
  <c r="F1621" i="1"/>
  <c r="G1621" i="1" s="1"/>
  <c r="F1620" i="1"/>
  <c r="G1620" i="1" s="1"/>
  <c r="F1618" i="1"/>
  <c r="G1618" i="1" s="1"/>
  <c r="F1617" i="1"/>
  <c r="G1617" i="1" s="1"/>
  <c r="F1615" i="1"/>
  <c r="G1615" i="1" s="1"/>
  <c r="F1614" i="1"/>
  <c r="G1614" i="1" s="1"/>
  <c r="G1617" i="3" s="1"/>
  <c r="I1617" i="3" s="1"/>
  <c r="F1612" i="1"/>
  <c r="G1612" i="1" s="1"/>
  <c r="F1611" i="1"/>
  <c r="G1611" i="1" s="1"/>
  <c r="F1609" i="1"/>
  <c r="G1609" i="1" s="1"/>
  <c r="F1608" i="1"/>
  <c r="G1608" i="1" s="1"/>
  <c r="F1606" i="1"/>
  <c r="G1606" i="1" s="1"/>
  <c r="F1605" i="1"/>
  <c r="G1605" i="1" s="1"/>
  <c r="F1603" i="1"/>
  <c r="G1603" i="1" s="1"/>
  <c r="F1602" i="1"/>
  <c r="G1602" i="1" s="1"/>
  <c r="G1605" i="3" s="1"/>
  <c r="I1605" i="3" s="1"/>
  <c r="F1600" i="1"/>
  <c r="G1600" i="1" s="1"/>
  <c r="F1599" i="1"/>
  <c r="G1599" i="1" s="1"/>
  <c r="F1597" i="1"/>
  <c r="G1597" i="1" s="1"/>
  <c r="F1596" i="1"/>
  <c r="G1596" i="1" s="1"/>
  <c r="F1594" i="1"/>
  <c r="G1594" i="1" s="1"/>
  <c r="F1593" i="1"/>
  <c r="G1593" i="1" s="1"/>
  <c r="F1591" i="1"/>
  <c r="G1591" i="1" s="1"/>
  <c r="F1590" i="1"/>
  <c r="G1590" i="1" s="1"/>
  <c r="G1593" i="3" s="1"/>
  <c r="I1593" i="3" s="1"/>
  <c r="F1588" i="1"/>
  <c r="G1588" i="1" s="1"/>
  <c r="F1587" i="1"/>
  <c r="G1587" i="1" s="1"/>
  <c r="F1585" i="1"/>
  <c r="G1585" i="1" s="1"/>
  <c r="F1584" i="1"/>
  <c r="G1584" i="1" s="1"/>
  <c r="F1582" i="1"/>
  <c r="G1582" i="1" s="1"/>
  <c r="F1581" i="1"/>
  <c r="G1581" i="1" s="1"/>
  <c r="F1579" i="1"/>
  <c r="G1579" i="1" s="1"/>
  <c r="F1578" i="1"/>
  <c r="G1578" i="1" s="1"/>
  <c r="G1581" i="3" s="1"/>
  <c r="I1581" i="3" s="1"/>
  <c r="F1576" i="1"/>
  <c r="G1576" i="1" s="1"/>
  <c r="F1575" i="1"/>
  <c r="G1575" i="1" s="1"/>
  <c r="F1573" i="1"/>
  <c r="G1573" i="1" s="1"/>
  <c r="F1572" i="1"/>
  <c r="G1572" i="1" s="1"/>
  <c r="F1570" i="1"/>
  <c r="G1570" i="1" s="1"/>
  <c r="F1569" i="1"/>
  <c r="G1569" i="1" s="1"/>
  <c r="F1567" i="1"/>
  <c r="G1567" i="1" s="1"/>
  <c r="F1566" i="1"/>
  <c r="G1566" i="1" s="1"/>
  <c r="G1569" i="3" s="1"/>
  <c r="I1569" i="3" s="1"/>
  <c r="F1564" i="1"/>
  <c r="G1564" i="1" s="1"/>
  <c r="F1563" i="1"/>
  <c r="G1563" i="1" s="1"/>
  <c r="F1561" i="1"/>
  <c r="G1561" i="1" s="1"/>
  <c r="F1560" i="1"/>
  <c r="G1560" i="1" s="1"/>
  <c r="F1558" i="1"/>
  <c r="G1558" i="1" s="1"/>
  <c r="F1557" i="1"/>
  <c r="G1557" i="1" s="1"/>
  <c r="F1555" i="1"/>
  <c r="G1555" i="1" s="1"/>
  <c r="F1554" i="1"/>
  <c r="G1554" i="1" s="1"/>
  <c r="G1557" i="3" s="1"/>
  <c r="I1557" i="3" s="1"/>
  <c r="F1552" i="1"/>
  <c r="G1552" i="1" s="1"/>
  <c r="F1551" i="1"/>
  <c r="G1551" i="1" s="1"/>
  <c r="F1549" i="1"/>
  <c r="G1549" i="1" s="1"/>
  <c r="F1548" i="1"/>
  <c r="G1548" i="1" s="1"/>
  <c r="F1546" i="1"/>
  <c r="G1546" i="1" s="1"/>
  <c r="F1545" i="1"/>
  <c r="G1545" i="1" s="1"/>
  <c r="F1543" i="1"/>
  <c r="G1543" i="1" s="1"/>
  <c r="F1542" i="1"/>
  <c r="G1542" i="1" s="1"/>
  <c r="G1545" i="3" s="1"/>
  <c r="I1545" i="3" s="1"/>
  <c r="D1827" i="3" l="1"/>
  <c r="G1827" i="3"/>
  <c r="AM2" i="2"/>
  <c r="AN1" i="2" s="1"/>
  <c r="AM4" i="2"/>
  <c r="H404" i="4" s="1"/>
  <c r="AG1825" i="3"/>
  <c r="AG1826" i="3"/>
  <c r="D1790" i="3"/>
  <c r="G1790" i="3"/>
  <c r="I1790" i="3" s="1"/>
  <c r="C1791" i="3"/>
  <c r="D1803" i="3"/>
  <c r="G1803" i="3"/>
  <c r="I1803" i="3" s="1"/>
  <c r="G1815" i="3"/>
  <c r="I1815" i="3" s="1"/>
  <c r="D1815" i="3"/>
  <c r="AG1819" i="3"/>
  <c r="AG1823" i="3"/>
  <c r="AG1787" i="3"/>
  <c r="AG1783" i="3"/>
  <c r="AG1794" i="3"/>
  <c r="AG1792" i="3"/>
  <c r="AG1802" i="3"/>
  <c r="AG1812" i="3"/>
  <c r="AG1782" i="3"/>
  <c r="AG1809" i="3"/>
  <c r="AG1803" i="3"/>
  <c r="AG1784" i="3"/>
  <c r="AG1795" i="3"/>
  <c r="AG1811" i="3"/>
  <c r="AG1816" i="3"/>
  <c r="AG1820" i="3"/>
  <c r="AG1804" i="3"/>
  <c r="AG1800" i="3"/>
  <c r="AG1815" i="3"/>
  <c r="AG1805" i="3"/>
  <c r="AG1791" i="3"/>
  <c r="AG1797" i="3"/>
  <c r="AG1799" i="3"/>
  <c r="AG1788" i="3"/>
  <c r="AG1796" i="3"/>
  <c r="AG1801" i="3"/>
  <c r="AG1808" i="3"/>
  <c r="AG1807" i="3"/>
  <c r="AG1813" i="3"/>
  <c r="AG1817" i="3"/>
  <c r="AG1798" i="3"/>
  <c r="AG1814" i="3"/>
  <c r="AG1793" i="3"/>
  <c r="AG1790" i="3"/>
  <c r="AG1786" i="3"/>
  <c r="AG1824" i="3"/>
  <c r="AG1789" i="3"/>
  <c r="AG1821" i="3"/>
  <c r="AG1806" i="3"/>
  <c r="AG1818" i="3"/>
  <c r="AG1810" i="3"/>
  <c r="AG1822" i="3"/>
  <c r="AG1785" i="3"/>
  <c r="C1777" i="1"/>
  <c r="D1776" i="1"/>
  <c r="AG1770" i="3"/>
  <c r="AG1773" i="3"/>
  <c r="AG1780" i="3"/>
  <c r="AG1776" i="3"/>
  <c r="AG1778" i="3"/>
  <c r="AG1774" i="3"/>
  <c r="AG1775" i="3"/>
  <c r="AG1777" i="3"/>
  <c r="AG1771" i="3"/>
  <c r="AG1779" i="3"/>
  <c r="AG1772" i="3"/>
  <c r="AG1781" i="3"/>
  <c r="B133" i="4"/>
  <c r="C154" i="4"/>
  <c r="B154" i="4" s="1"/>
  <c r="D135" i="4"/>
  <c r="D136" i="4" s="1"/>
  <c r="D155" i="4"/>
  <c r="B155" i="4" s="1"/>
  <c r="AG1520" i="3"/>
  <c r="B89" i="4"/>
  <c r="C116" i="4"/>
  <c r="B116" i="4" s="1"/>
  <c r="B114" i="4"/>
  <c r="C115" i="4"/>
  <c r="AG1246" i="3"/>
  <c r="AG1767" i="3"/>
  <c r="AG1769" i="3"/>
  <c r="AG1766" i="3"/>
  <c r="AG1764" i="3"/>
  <c r="AG1768" i="3"/>
  <c r="AG1765" i="3"/>
  <c r="AG676" i="3"/>
  <c r="AG1704" i="3"/>
  <c r="AG412" i="3"/>
  <c r="AG472" i="3"/>
  <c r="AG1211" i="3"/>
  <c r="AG122" i="3"/>
  <c r="AG1060" i="3"/>
  <c r="AG1306" i="3"/>
  <c r="AG1112" i="3"/>
  <c r="AG652" i="3"/>
  <c r="AG756" i="3"/>
  <c r="AG587" i="3"/>
  <c r="AG960" i="3"/>
  <c r="G1761" i="3"/>
  <c r="I1761" i="3" s="1"/>
  <c r="G12" i="3"/>
  <c r="I12" i="3" s="1"/>
  <c r="G24" i="3"/>
  <c r="I24" i="3" s="1"/>
  <c r="G36" i="3"/>
  <c r="I36" i="3" s="1"/>
  <c r="G48" i="3"/>
  <c r="I48" i="3" s="1"/>
  <c r="G60" i="3"/>
  <c r="I60" i="3" s="1"/>
  <c r="G72" i="3"/>
  <c r="I72" i="3" s="1"/>
  <c r="G84" i="3"/>
  <c r="I84" i="3" s="1"/>
  <c r="G96" i="3"/>
  <c r="I96" i="3" s="1"/>
  <c r="G108" i="3"/>
  <c r="I108" i="3" s="1"/>
  <c r="G120" i="3"/>
  <c r="I120" i="3" s="1"/>
  <c r="G132" i="3"/>
  <c r="I132" i="3" s="1"/>
  <c r="G144" i="3"/>
  <c r="I144" i="3" s="1"/>
  <c r="G156" i="3"/>
  <c r="I156" i="3" s="1"/>
  <c r="G168" i="3"/>
  <c r="I168" i="3" s="1"/>
  <c r="G180" i="3"/>
  <c r="I180" i="3" s="1"/>
  <c r="G192" i="3"/>
  <c r="I192" i="3" s="1"/>
  <c r="G204" i="3"/>
  <c r="I204" i="3" s="1"/>
  <c r="G216" i="3"/>
  <c r="I216" i="3" s="1"/>
  <c r="G228" i="3"/>
  <c r="I228" i="3" s="1"/>
  <c r="G240" i="3"/>
  <c r="I240" i="3" s="1"/>
  <c r="G252" i="3"/>
  <c r="I252" i="3" s="1"/>
  <c r="G264" i="3"/>
  <c r="I264" i="3" s="1"/>
  <c r="G276" i="3"/>
  <c r="I276" i="3" s="1"/>
  <c r="G288" i="3"/>
  <c r="I288" i="3" s="1"/>
  <c r="G300" i="3"/>
  <c r="I300" i="3" s="1"/>
  <c r="G312" i="3"/>
  <c r="I312" i="3" s="1"/>
  <c r="G324" i="3"/>
  <c r="I324" i="3" s="1"/>
  <c r="G336" i="3"/>
  <c r="I336" i="3" s="1"/>
  <c r="G348" i="3"/>
  <c r="I348" i="3" s="1"/>
  <c r="G360" i="3"/>
  <c r="I360" i="3" s="1"/>
  <c r="G372" i="3"/>
  <c r="I372" i="3" s="1"/>
  <c r="G384" i="3"/>
  <c r="I384" i="3" s="1"/>
  <c r="G396" i="3"/>
  <c r="I396" i="3" s="1"/>
  <c r="G408" i="3"/>
  <c r="I408" i="3" s="1"/>
  <c r="G420" i="3"/>
  <c r="I420" i="3" s="1"/>
  <c r="G432" i="3"/>
  <c r="I432" i="3" s="1"/>
  <c r="G444" i="3"/>
  <c r="I444" i="3" s="1"/>
  <c r="G456" i="3"/>
  <c r="I456" i="3" s="1"/>
  <c r="G468" i="3"/>
  <c r="I468" i="3" s="1"/>
  <c r="G480" i="3"/>
  <c r="I480" i="3" s="1"/>
  <c r="G492" i="3"/>
  <c r="I492" i="3" s="1"/>
  <c r="G504" i="3"/>
  <c r="I504" i="3" s="1"/>
  <c r="G516" i="3"/>
  <c r="I516" i="3" s="1"/>
  <c r="G528" i="3"/>
  <c r="I528" i="3" s="1"/>
  <c r="G540" i="3"/>
  <c r="I540" i="3" s="1"/>
  <c r="G552" i="3"/>
  <c r="I552" i="3" s="1"/>
  <c r="G564" i="3"/>
  <c r="I564" i="3" s="1"/>
  <c r="G576" i="3"/>
  <c r="I576" i="3" s="1"/>
  <c r="G588" i="3"/>
  <c r="I588" i="3" s="1"/>
  <c r="G600" i="3"/>
  <c r="I600" i="3" s="1"/>
  <c r="G612" i="3"/>
  <c r="I612" i="3" s="1"/>
  <c r="G624" i="3"/>
  <c r="I624" i="3" s="1"/>
  <c r="G636" i="3"/>
  <c r="I636" i="3" s="1"/>
  <c r="G648" i="3"/>
  <c r="I648" i="3" s="1"/>
  <c r="G660" i="3"/>
  <c r="I660" i="3" s="1"/>
  <c r="G672" i="3"/>
  <c r="I672" i="3" s="1"/>
  <c r="G684" i="3"/>
  <c r="I684" i="3" s="1"/>
  <c r="G696" i="3"/>
  <c r="I696" i="3" s="1"/>
  <c r="G708" i="3"/>
  <c r="I708" i="3" s="1"/>
  <c r="G720" i="3"/>
  <c r="I720" i="3" s="1"/>
  <c r="G732" i="3"/>
  <c r="I732" i="3" s="1"/>
  <c r="G744" i="3"/>
  <c r="I744" i="3" s="1"/>
  <c r="G756" i="3"/>
  <c r="I756" i="3" s="1"/>
  <c r="G768" i="3"/>
  <c r="I768" i="3" s="1"/>
  <c r="G780" i="3"/>
  <c r="I780" i="3" s="1"/>
  <c r="G792" i="3"/>
  <c r="I792" i="3" s="1"/>
  <c r="G804" i="3"/>
  <c r="I804" i="3" s="1"/>
  <c r="G816" i="3"/>
  <c r="I816" i="3" s="1"/>
  <c r="G828" i="3"/>
  <c r="I828" i="3" s="1"/>
  <c r="G840" i="3"/>
  <c r="I840" i="3" s="1"/>
  <c r="G852" i="3"/>
  <c r="I852" i="3" s="1"/>
  <c r="G864" i="3"/>
  <c r="I864" i="3" s="1"/>
  <c r="G876" i="3"/>
  <c r="I876" i="3" s="1"/>
  <c r="G888" i="3"/>
  <c r="I888" i="3" s="1"/>
  <c r="G900" i="3"/>
  <c r="I900" i="3" s="1"/>
  <c r="G912" i="3"/>
  <c r="I912" i="3" s="1"/>
  <c r="G924" i="3"/>
  <c r="I924" i="3" s="1"/>
  <c r="G936" i="3"/>
  <c r="I936" i="3" s="1"/>
  <c r="G948" i="3"/>
  <c r="I948" i="3" s="1"/>
  <c r="G960" i="3"/>
  <c r="I960" i="3" s="1"/>
  <c r="G972" i="3"/>
  <c r="I972" i="3" s="1"/>
  <c r="G984" i="3"/>
  <c r="I984" i="3" s="1"/>
  <c r="G996" i="3"/>
  <c r="I996" i="3" s="1"/>
  <c r="G1008" i="3"/>
  <c r="I1008" i="3" s="1"/>
  <c r="G1020" i="3"/>
  <c r="I1020" i="3" s="1"/>
  <c r="G1032" i="3"/>
  <c r="I1032" i="3" s="1"/>
  <c r="G1044" i="3"/>
  <c r="I1044" i="3" s="1"/>
  <c r="G1056" i="3"/>
  <c r="I1056" i="3" s="1"/>
  <c r="G1068" i="3"/>
  <c r="I1068" i="3" s="1"/>
  <c r="G1080" i="3"/>
  <c r="I1080" i="3" s="1"/>
  <c r="G1092" i="3"/>
  <c r="I1092" i="3" s="1"/>
  <c r="G1104" i="3"/>
  <c r="I1104" i="3" s="1"/>
  <c r="G1116" i="3"/>
  <c r="I1116" i="3" s="1"/>
  <c r="G1128" i="3"/>
  <c r="I1128" i="3" s="1"/>
  <c r="G1140" i="3"/>
  <c r="I1140" i="3" s="1"/>
  <c r="G1152" i="3"/>
  <c r="I1152" i="3" s="1"/>
  <c r="G1164" i="3"/>
  <c r="I1164" i="3" s="1"/>
  <c r="G1176" i="3"/>
  <c r="I1176" i="3" s="1"/>
  <c r="G1188" i="3"/>
  <c r="I1188" i="3" s="1"/>
  <c r="G1200" i="3"/>
  <c r="I1200" i="3" s="1"/>
  <c r="G1212" i="3"/>
  <c r="I1212" i="3" s="1"/>
  <c r="G1224" i="3"/>
  <c r="I1224" i="3" s="1"/>
  <c r="G1236" i="3"/>
  <c r="I1236" i="3" s="1"/>
  <c r="G1248" i="3"/>
  <c r="I1248" i="3" s="1"/>
  <c r="G1260" i="3"/>
  <c r="I1260" i="3" s="1"/>
  <c r="G1272" i="3"/>
  <c r="I1272" i="3" s="1"/>
  <c r="G1284" i="3"/>
  <c r="I1284" i="3" s="1"/>
  <c r="G1296" i="3"/>
  <c r="I1296" i="3" s="1"/>
  <c r="G1308" i="3"/>
  <c r="I1308" i="3" s="1"/>
  <c r="G1320" i="3"/>
  <c r="I1320" i="3" s="1"/>
  <c r="G1332" i="3"/>
  <c r="I1332" i="3" s="1"/>
  <c r="G1344" i="3"/>
  <c r="I1344" i="3" s="1"/>
  <c r="G1356" i="3"/>
  <c r="I1356" i="3" s="1"/>
  <c r="G1368" i="3"/>
  <c r="I1368" i="3" s="1"/>
  <c r="G1380" i="3"/>
  <c r="I1380" i="3" s="1"/>
  <c r="G1392" i="3"/>
  <c r="I1392" i="3" s="1"/>
  <c r="G1404" i="3"/>
  <c r="I1404" i="3" s="1"/>
  <c r="G1416" i="3"/>
  <c r="I1416" i="3" s="1"/>
  <c r="G1428" i="3"/>
  <c r="I1428" i="3" s="1"/>
  <c r="G1440" i="3"/>
  <c r="I1440" i="3" s="1"/>
  <c r="G1452" i="3"/>
  <c r="I1452" i="3" s="1"/>
  <c r="G1464" i="3"/>
  <c r="I1464" i="3" s="1"/>
  <c r="G1476" i="3"/>
  <c r="I1476" i="3" s="1"/>
  <c r="G1488" i="3"/>
  <c r="I1488" i="3" s="1"/>
  <c r="G1500" i="3"/>
  <c r="I1500" i="3" s="1"/>
  <c r="G1512" i="3"/>
  <c r="I1512" i="3" s="1"/>
  <c r="G1524" i="3"/>
  <c r="I1524" i="3" s="1"/>
  <c r="G1536" i="3"/>
  <c r="I1536" i="3" s="1"/>
  <c r="AG1310" i="3"/>
  <c r="AG732" i="3"/>
  <c r="AG1012" i="3"/>
  <c r="AG100" i="3"/>
  <c r="AG1600" i="3"/>
  <c r="G15" i="3"/>
  <c r="I15" i="3" s="1"/>
  <c r="G27" i="3"/>
  <c r="I27" i="3" s="1"/>
  <c r="G39" i="3"/>
  <c r="I39" i="3" s="1"/>
  <c r="G51" i="3"/>
  <c r="I51" i="3" s="1"/>
  <c r="G63" i="3"/>
  <c r="I63" i="3" s="1"/>
  <c r="G75" i="3"/>
  <c r="I75" i="3" s="1"/>
  <c r="G87" i="3"/>
  <c r="I87" i="3" s="1"/>
  <c r="G1758" i="3"/>
  <c r="I1758" i="3" s="1"/>
  <c r="G1548" i="3"/>
  <c r="I1548" i="3" s="1"/>
  <c r="G1560" i="3"/>
  <c r="I1560" i="3" s="1"/>
  <c r="G1572" i="3"/>
  <c r="I1572" i="3" s="1"/>
  <c r="G1584" i="3"/>
  <c r="I1584" i="3" s="1"/>
  <c r="G1596" i="3"/>
  <c r="I1596" i="3" s="1"/>
  <c r="G1608" i="3"/>
  <c r="I1608" i="3" s="1"/>
  <c r="G1620" i="3"/>
  <c r="I1620" i="3" s="1"/>
  <c r="G1632" i="3"/>
  <c r="I1632" i="3" s="1"/>
  <c r="G1644" i="3"/>
  <c r="I1644" i="3" s="1"/>
  <c r="G1656" i="3"/>
  <c r="I1656" i="3" s="1"/>
  <c r="G1668" i="3"/>
  <c r="I1668" i="3" s="1"/>
  <c r="G1680" i="3"/>
  <c r="I1680" i="3" s="1"/>
  <c r="G1692" i="3"/>
  <c r="I1692" i="3" s="1"/>
  <c r="G1704" i="3"/>
  <c r="I1704" i="3" s="1"/>
  <c r="G1716" i="3"/>
  <c r="I1716" i="3" s="1"/>
  <c r="G1728" i="3"/>
  <c r="I1728" i="3" s="1"/>
  <c r="G1740" i="3"/>
  <c r="I1740" i="3" s="1"/>
  <c r="G1752" i="3"/>
  <c r="I1752" i="3" s="1"/>
  <c r="G1029" i="3"/>
  <c r="I1029" i="3" s="1"/>
  <c r="G1041" i="3"/>
  <c r="I1041" i="3" s="1"/>
  <c r="G1053" i="3"/>
  <c r="I1053" i="3" s="1"/>
  <c r="G1065" i="3"/>
  <c r="I1065" i="3" s="1"/>
  <c r="G1077" i="3"/>
  <c r="I1077" i="3" s="1"/>
  <c r="G1089" i="3"/>
  <c r="I1089" i="3" s="1"/>
  <c r="G1101" i="3"/>
  <c r="I1101" i="3" s="1"/>
  <c r="G1113" i="3"/>
  <c r="I1113" i="3" s="1"/>
  <c r="G1125" i="3"/>
  <c r="I1125" i="3" s="1"/>
  <c r="G1137" i="3"/>
  <c r="I1137" i="3" s="1"/>
  <c r="G1149" i="3"/>
  <c r="I1149" i="3" s="1"/>
  <c r="G1161" i="3"/>
  <c r="I1161" i="3" s="1"/>
  <c r="G1173" i="3"/>
  <c r="I1173" i="3" s="1"/>
  <c r="G1185" i="3"/>
  <c r="I1185" i="3" s="1"/>
  <c r="G1197" i="3"/>
  <c r="I1197" i="3" s="1"/>
  <c r="G1209" i="3"/>
  <c r="I1209" i="3" s="1"/>
  <c r="G1221" i="3"/>
  <c r="I1221" i="3" s="1"/>
  <c r="G1233" i="3"/>
  <c r="I1233" i="3" s="1"/>
  <c r="G1245" i="3"/>
  <c r="I1245" i="3" s="1"/>
  <c r="G1257" i="3"/>
  <c r="I1257" i="3" s="1"/>
  <c r="G1269" i="3"/>
  <c r="I1269" i="3" s="1"/>
  <c r="G1281" i="3"/>
  <c r="I1281" i="3" s="1"/>
  <c r="G1293" i="3"/>
  <c r="I1293" i="3" s="1"/>
  <c r="G1305" i="3"/>
  <c r="I1305" i="3" s="1"/>
  <c r="G1317" i="3"/>
  <c r="I1317" i="3" s="1"/>
  <c r="G1329" i="3"/>
  <c r="I1329" i="3" s="1"/>
  <c r="G1341" i="3"/>
  <c r="I1341" i="3" s="1"/>
  <c r="G1353" i="3"/>
  <c r="I1353" i="3" s="1"/>
  <c r="G1365" i="3"/>
  <c r="I1365" i="3" s="1"/>
  <c r="G1377" i="3"/>
  <c r="I1377" i="3" s="1"/>
  <c r="G1389" i="3"/>
  <c r="I1389" i="3" s="1"/>
  <c r="G1401" i="3"/>
  <c r="I1401" i="3" s="1"/>
  <c r="G1413" i="3"/>
  <c r="I1413" i="3" s="1"/>
  <c r="G1425" i="3"/>
  <c r="I1425" i="3" s="1"/>
  <c r="G1437" i="3"/>
  <c r="I1437" i="3" s="1"/>
  <c r="G1449" i="3"/>
  <c r="I1449" i="3" s="1"/>
  <c r="G1461" i="3"/>
  <c r="I1461" i="3" s="1"/>
  <c r="G99" i="3"/>
  <c r="I99" i="3" s="1"/>
  <c r="G111" i="3"/>
  <c r="I111" i="3" s="1"/>
  <c r="G123" i="3"/>
  <c r="I123" i="3" s="1"/>
  <c r="G135" i="3"/>
  <c r="I135" i="3" s="1"/>
  <c r="G147" i="3"/>
  <c r="I147" i="3" s="1"/>
  <c r="G159" i="3"/>
  <c r="I159" i="3" s="1"/>
  <c r="G171" i="3"/>
  <c r="I171" i="3" s="1"/>
  <c r="G183" i="3"/>
  <c r="I183" i="3" s="1"/>
  <c r="G195" i="3"/>
  <c r="I195" i="3" s="1"/>
  <c r="G207" i="3"/>
  <c r="I207" i="3" s="1"/>
  <c r="G219" i="3"/>
  <c r="I219" i="3" s="1"/>
  <c r="G231" i="3"/>
  <c r="I231" i="3" s="1"/>
  <c r="G243" i="3"/>
  <c r="I243" i="3" s="1"/>
  <c r="G255" i="3"/>
  <c r="I255" i="3" s="1"/>
  <c r="G267" i="3"/>
  <c r="I267" i="3" s="1"/>
  <c r="G279" i="3"/>
  <c r="I279" i="3" s="1"/>
  <c r="G291" i="3"/>
  <c r="I291" i="3" s="1"/>
  <c r="G303" i="3"/>
  <c r="I303" i="3" s="1"/>
  <c r="G315" i="3"/>
  <c r="I315" i="3" s="1"/>
  <c r="G327" i="3"/>
  <c r="I327" i="3" s="1"/>
  <c r="G339" i="3"/>
  <c r="I339" i="3" s="1"/>
  <c r="G351" i="3"/>
  <c r="I351" i="3" s="1"/>
  <c r="G363" i="3"/>
  <c r="I363" i="3" s="1"/>
  <c r="G375" i="3"/>
  <c r="I375" i="3" s="1"/>
  <c r="G387" i="3"/>
  <c r="I387" i="3" s="1"/>
  <c r="G399" i="3"/>
  <c r="I399" i="3" s="1"/>
  <c r="G411" i="3"/>
  <c r="I411" i="3" s="1"/>
  <c r="G423" i="3"/>
  <c r="I423" i="3" s="1"/>
  <c r="G435" i="3"/>
  <c r="I435" i="3" s="1"/>
  <c r="G447" i="3"/>
  <c r="I447" i="3" s="1"/>
  <c r="G459" i="3"/>
  <c r="I459" i="3" s="1"/>
  <c r="G471" i="3"/>
  <c r="I471" i="3" s="1"/>
  <c r="G483" i="3"/>
  <c r="I483" i="3" s="1"/>
  <c r="G495" i="3"/>
  <c r="I495" i="3" s="1"/>
  <c r="G507" i="3"/>
  <c r="I507" i="3" s="1"/>
  <c r="G519" i="3"/>
  <c r="I519" i="3" s="1"/>
  <c r="G531" i="3"/>
  <c r="I531" i="3" s="1"/>
  <c r="G543" i="3"/>
  <c r="I543" i="3" s="1"/>
  <c r="G555" i="3"/>
  <c r="I555" i="3" s="1"/>
  <c r="G567" i="3"/>
  <c r="I567" i="3" s="1"/>
  <c r="G579" i="3"/>
  <c r="I579" i="3" s="1"/>
  <c r="G591" i="3"/>
  <c r="I591" i="3" s="1"/>
  <c r="G603" i="3"/>
  <c r="I603" i="3" s="1"/>
  <c r="G615" i="3"/>
  <c r="I615" i="3" s="1"/>
  <c r="G627" i="3"/>
  <c r="I627" i="3" s="1"/>
  <c r="G639" i="3"/>
  <c r="I639" i="3" s="1"/>
  <c r="G651" i="3"/>
  <c r="I651" i="3" s="1"/>
  <c r="G663" i="3"/>
  <c r="I663" i="3" s="1"/>
  <c r="G675" i="3"/>
  <c r="I675" i="3" s="1"/>
  <c r="G687" i="3"/>
  <c r="I687" i="3" s="1"/>
  <c r="G699" i="3"/>
  <c r="I699" i="3" s="1"/>
  <c r="G711" i="3"/>
  <c r="I711" i="3" s="1"/>
  <c r="G723" i="3"/>
  <c r="I723" i="3" s="1"/>
  <c r="G735" i="3"/>
  <c r="I735" i="3" s="1"/>
  <c r="G747" i="3"/>
  <c r="I747" i="3" s="1"/>
  <c r="G759" i="3"/>
  <c r="I759" i="3" s="1"/>
  <c r="G771" i="3"/>
  <c r="I771" i="3" s="1"/>
  <c r="G783" i="3"/>
  <c r="I783" i="3" s="1"/>
  <c r="G795" i="3"/>
  <c r="I795" i="3" s="1"/>
  <c r="G807" i="3"/>
  <c r="I807" i="3" s="1"/>
  <c r="G819" i="3"/>
  <c r="I819" i="3" s="1"/>
  <c r="G831" i="3"/>
  <c r="I831" i="3" s="1"/>
  <c r="G843" i="3"/>
  <c r="I843" i="3" s="1"/>
  <c r="G855" i="3"/>
  <c r="I855" i="3" s="1"/>
  <c r="G867" i="3"/>
  <c r="I867" i="3" s="1"/>
  <c r="G879" i="3"/>
  <c r="I879" i="3" s="1"/>
  <c r="G891" i="3"/>
  <c r="I891" i="3" s="1"/>
  <c r="G903" i="3"/>
  <c r="I903" i="3" s="1"/>
  <c r="G915" i="3"/>
  <c r="I915" i="3" s="1"/>
  <c r="G927" i="3"/>
  <c r="I927" i="3" s="1"/>
  <c r="G939" i="3"/>
  <c r="I939" i="3" s="1"/>
  <c r="G951" i="3"/>
  <c r="I951" i="3" s="1"/>
  <c r="G963" i="3"/>
  <c r="I963" i="3" s="1"/>
  <c r="G975" i="3"/>
  <c r="I975" i="3" s="1"/>
  <c r="AG212" i="3"/>
  <c r="AG1528" i="3"/>
  <c r="AG28" i="3"/>
  <c r="AG880" i="3"/>
  <c r="AG186" i="3"/>
  <c r="AG1480" i="3"/>
  <c r="AG444" i="3"/>
  <c r="AG1044" i="3"/>
  <c r="AG202" i="3"/>
  <c r="AG1100" i="3"/>
  <c r="AG35" i="3"/>
  <c r="AG299" i="3"/>
  <c r="AG577" i="3"/>
  <c r="AG857" i="3"/>
  <c r="AG1193" i="3"/>
  <c r="AG1434" i="3"/>
  <c r="AG1128" i="3"/>
  <c r="AG1754" i="3"/>
  <c r="AG662" i="3"/>
  <c r="AG29" i="3"/>
  <c r="AG187" i="3"/>
  <c r="AG1145" i="3"/>
  <c r="AG1708" i="3"/>
  <c r="AG718" i="3"/>
  <c r="AG320" i="3"/>
  <c r="AG1104" i="3"/>
  <c r="AG1552" i="3"/>
  <c r="AG832" i="3"/>
  <c r="AG284" i="3"/>
  <c r="AG1326" i="3"/>
  <c r="AG176" i="3"/>
  <c r="AG1056" i="3"/>
  <c r="AG264" i="3"/>
  <c r="AG616" i="3"/>
  <c r="AG1592" i="3"/>
  <c r="AG258" i="3"/>
  <c r="AG644" i="3"/>
  <c r="AG1195" i="3"/>
  <c r="AG1377" i="3"/>
  <c r="AG311" i="3"/>
  <c r="AG889" i="3"/>
  <c r="AG1626" i="3"/>
  <c r="AG293" i="3"/>
  <c r="AG978" i="3"/>
  <c r="AG1627" i="3"/>
  <c r="AG140" i="3"/>
  <c r="AG612" i="3"/>
  <c r="AG900" i="3"/>
  <c r="AG1232" i="3"/>
  <c r="AG1400" i="3"/>
  <c r="AG528" i="3"/>
  <c r="AG596" i="3"/>
  <c r="AG1067" i="3"/>
  <c r="AG1369" i="3"/>
  <c r="AG372" i="3"/>
  <c r="AG1136" i="3"/>
  <c r="AG1392" i="3"/>
  <c r="AG816" i="3"/>
  <c r="AG480" i="3"/>
  <c r="AG827" i="3"/>
  <c r="AG1330" i="3"/>
  <c r="AG90" i="3"/>
  <c r="AG488" i="3"/>
  <c r="AG620" i="3"/>
  <c r="AG1505" i="3"/>
  <c r="AG1284" i="3"/>
  <c r="AG496" i="3"/>
  <c r="AG1616" i="3"/>
  <c r="AG904" i="3"/>
  <c r="AG1354" i="3"/>
  <c r="AG1344" i="3"/>
  <c r="AG635" i="3"/>
  <c r="AG540" i="3"/>
  <c r="AG1096" i="3"/>
  <c r="AG554" i="3"/>
  <c r="AG195" i="3"/>
  <c r="AG473" i="3"/>
  <c r="AG749" i="3"/>
  <c r="AG1073" i="3"/>
  <c r="AG834" i="3"/>
  <c r="AG266" i="3"/>
  <c r="AG538" i="3"/>
  <c r="AG1468" i="3"/>
  <c r="AG310" i="3"/>
  <c r="AG1713" i="3"/>
  <c r="AG177" i="3"/>
  <c r="AG943" i="3"/>
  <c r="AG1580" i="3"/>
  <c r="AG1685" i="3"/>
  <c r="AG1210" i="3"/>
  <c r="AG717" i="3"/>
  <c r="AG59" i="3"/>
  <c r="AG1437" i="3"/>
  <c r="AG678" i="3"/>
  <c r="AG1471" i="3"/>
  <c r="AG1173" i="3"/>
  <c r="AG785" i="3"/>
  <c r="AG265" i="3"/>
  <c r="AG429" i="3"/>
  <c r="AG161" i="3"/>
  <c r="AG1585" i="3"/>
  <c r="AG694" i="3"/>
  <c r="AG22" i="3"/>
  <c r="AG1756" i="3"/>
  <c r="AG1523" i="3"/>
  <c r="AG1346" i="3"/>
  <c r="AG507" i="3"/>
  <c r="AG376" i="3"/>
  <c r="AG24" i="3"/>
  <c r="AG1090" i="3"/>
  <c r="AG1265" i="3"/>
  <c r="AG1087" i="3"/>
  <c r="AG935" i="3"/>
  <c r="AG783" i="3"/>
  <c r="AG633" i="3"/>
  <c r="AG513" i="3"/>
  <c r="AG361" i="3"/>
  <c r="AG213" i="3"/>
  <c r="AG107" i="3"/>
  <c r="AG808" i="3"/>
  <c r="AG256" i="3"/>
  <c r="AG1368" i="3"/>
  <c r="AG330" i="3"/>
  <c r="AG10" i="3"/>
  <c r="AG1339" i="3"/>
  <c r="AG779" i="3"/>
  <c r="AG324" i="3"/>
  <c r="AG1416" i="3"/>
  <c r="AG868" i="3"/>
  <c r="AG1386" i="3"/>
  <c r="AG148" i="3"/>
  <c r="AG1208" i="3"/>
  <c r="AG274" i="3"/>
  <c r="AG92" i="3"/>
  <c r="AG1147" i="3"/>
  <c r="AG544" i="3"/>
  <c r="AG924" i="3"/>
  <c r="AG1531" i="3"/>
  <c r="AG700" i="3"/>
  <c r="AG1545" i="3"/>
  <c r="AG1417" i="3"/>
  <c r="AG876" i="3"/>
  <c r="AG780" i="3"/>
  <c r="AG712" i="3"/>
  <c r="AG280" i="3"/>
  <c r="AG136" i="3"/>
  <c r="AG1760" i="3"/>
  <c r="AG1365" i="3"/>
  <c r="AG1163" i="3"/>
  <c r="AG864" i="3"/>
  <c r="AG672" i="3"/>
  <c r="AG512" i="3"/>
  <c r="AG260" i="3"/>
  <c r="AG1366" i="3"/>
  <c r="AG1608" i="3"/>
  <c r="AG1424" i="3"/>
  <c r="AG1419" i="3"/>
  <c r="AG1180" i="3"/>
  <c r="AG892" i="3"/>
  <c r="AG572" i="3"/>
  <c r="AG44" i="3"/>
  <c r="AG1381" i="3"/>
  <c r="AG1313" i="3"/>
  <c r="AG1099" i="3"/>
  <c r="AG875" i="3"/>
  <c r="AG683" i="3"/>
  <c r="AG459" i="3"/>
  <c r="AG112" i="3"/>
  <c r="AG292" i="3"/>
  <c r="AG1440" i="3"/>
  <c r="AG1467" i="3"/>
  <c r="AG618" i="3"/>
  <c r="AG693" i="3"/>
  <c r="AG1565" i="3"/>
  <c r="AG838" i="3"/>
  <c r="AG1639" i="3"/>
  <c r="AG1263" i="3"/>
  <c r="AG933" i="3"/>
  <c r="AG413" i="3"/>
  <c r="AG61" i="3"/>
  <c r="AG205" i="3"/>
  <c r="AG1705" i="3"/>
  <c r="AG918" i="3"/>
  <c r="AG54" i="3"/>
  <c r="AG1631" i="3"/>
  <c r="AG1401" i="3"/>
  <c r="AG1115" i="3"/>
  <c r="AG1064" i="3"/>
  <c r="AG120" i="3"/>
  <c r="AG1122" i="3"/>
  <c r="AG610" i="3"/>
  <c r="AG1125" i="3"/>
  <c r="AG957" i="3"/>
  <c r="AG833" i="3"/>
  <c r="AG677" i="3"/>
  <c r="AG537" i="3"/>
  <c r="AG417" i="3"/>
  <c r="AG267" i="3"/>
  <c r="AG113" i="3"/>
  <c r="AG31" i="3"/>
  <c r="AG1196" i="3"/>
  <c r="AG76" i="3"/>
  <c r="AG552" i="3"/>
  <c r="AG88" i="3"/>
  <c r="AG1364" i="3"/>
  <c r="AG1004" i="3"/>
  <c r="AG476" i="3"/>
  <c r="AG1456" i="3"/>
  <c r="AG1168" i="3"/>
  <c r="AG32" i="3"/>
  <c r="AG340" i="3"/>
  <c r="AG180" i="3"/>
  <c r="AG362" i="3"/>
  <c r="AG8" i="3"/>
  <c r="AG1337" i="3"/>
  <c r="AG692" i="3"/>
  <c r="AG1020" i="3"/>
  <c r="AG1448" i="3"/>
  <c r="AG932" i="3"/>
  <c r="AG1553" i="3"/>
  <c r="AG1457" i="3"/>
  <c r="AG434" i="3"/>
  <c r="AG1342" i="3"/>
  <c r="AG1048" i="3"/>
  <c r="AG298" i="3"/>
  <c r="AG170" i="3"/>
  <c r="AG40" i="3"/>
  <c r="AG1376" i="3"/>
  <c r="AG1204" i="3"/>
  <c r="AG980" i="3"/>
  <c r="AG704" i="3"/>
  <c r="AG564" i="3"/>
  <c r="AG404" i="3"/>
  <c r="AG996" i="3"/>
  <c r="AG336" i="3"/>
  <c r="AG1464" i="3"/>
  <c r="AG1659" i="3"/>
  <c r="AG1264" i="3"/>
  <c r="AG956" i="3"/>
  <c r="AG668" i="3"/>
  <c r="AG192" i="3"/>
  <c r="AG1648" i="3"/>
  <c r="AG1333" i="3"/>
  <c r="AG1172" i="3"/>
  <c r="AG916" i="3"/>
  <c r="AG715" i="3"/>
  <c r="AG516" i="3"/>
  <c r="AG196" i="3"/>
  <c r="AG144" i="3"/>
  <c r="AG1496" i="3"/>
  <c r="AG1723" i="3"/>
  <c r="AG1276" i="3"/>
  <c r="AG796" i="3"/>
  <c r="AG1360" i="3"/>
  <c r="AG436" i="3"/>
  <c r="AG1248" i="3"/>
  <c r="AG836" i="3"/>
  <c r="AG1576" i="3"/>
  <c r="AG619" i="3"/>
  <c r="AG1736" i="3"/>
  <c r="AG1336" i="3"/>
  <c r="AG636" i="3"/>
  <c r="AG992" i="3"/>
  <c r="AG731" i="3"/>
  <c r="AG68" i="3"/>
  <c r="AG226" i="3"/>
  <c r="AG75" i="3"/>
  <c r="AG631" i="3"/>
  <c r="AG1215" i="3"/>
  <c r="AG12" i="3"/>
  <c r="AG1206" i="3"/>
  <c r="AG521" i="3"/>
  <c r="AG1190" i="3"/>
  <c r="AG484" i="3"/>
  <c r="AG848" i="3"/>
  <c r="AG1148" i="3"/>
  <c r="AG784" i="3"/>
  <c r="AG208" i="3"/>
  <c r="AG571" i="3"/>
  <c r="AG1024" i="3"/>
  <c r="AG1341" i="3"/>
  <c r="AG308" i="3"/>
  <c r="AG1092" i="3"/>
  <c r="AG84" i="3"/>
  <c r="AG592" i="3"/>
  <c r="AG452" i="3"/>
  <c r="AG736" i="3"/>
  <c r="AG1280" i="3"/>
  <c r="AG58" i="3"/>
  <c r="AG392" i="3"/>
  <c r="AG1275" i="3"/>
  <c r="AG1473" i="3"/>
  <c r="AG1200" i="3"/>
  <c r="AG304" i="3"/>
  <c r="AG1345" i="3"/>
  <c r="AG824" i="3"/>
  <c r="AG1324" i="3"/>
  <c r="AG1212" i="3"/>
  <c r="AG608" i="3"/>
  <c r="AG1664" i="3"/>
  <c r="AG760" i="3"/>
  <c r="AG490" i="3"/>
  <c r="AG153" i="3"/>
  <c r="AG435" i="3"/>
  <c r="AG737" i="3"/>
  <c r="AG989" i="3"/>
  <c r="AG674" i="3"/>
  <c r="AG250" i="3"/>
  <c r="AG684" i="3"/>
  <c r="AG1691" i="3"/>
  <c r="AG1478" i="3"/>
  <c r="AG397" i="3"/>
  <c r="AG629" i="3"/>
  <c r="AG1298" i="3"/>
  <c r="AG1353" i="3"/>
  <c r="AG1643" i="3"/>
  <c r="AG937" i="3"/>
  <c r="AG686" i="3"/>
  <c r="AG1410" i="3"/>
  <c r="AG908" i="3"/>
  <c r="AG1131" i="3"/>
  <c r="AG1309" i="3"/>
  <c r="AG1640" i="3"/>
  <c r="AG18" i="3"/>
  <c r="AG114" i="3"/>
  <c r="AG210" i="3"/>
  <c r="AG338" i="3"/>
  <c r="AG776" i="3"/>
  <c r="AG1380" i="3"/>
  <c r="AG1323" i="3"/>
  <c r="AG498" i="3"/>
  <c r="AG1425" i="3"/>
  <c r="AG1513" i="3"/>
  <c r="AG224" i="3"/>
  <c r="AG1028" i="3"/>
  <c r="AG36" i="3"/>
  <c r="AG172" i="3"/>
  <c r="AG388" i="3"/>
  <c r="AG768" i="3"/>
  <c r="AG1216" i="3"/>
  <c r="AG1656" i="3"/>
  <c r="AG146" i="3"/>
  <c r="AG440" i="3"/>
  <c r="AG1272" i="3"/>
  <c r="AG763" i="3"/>
  <c r="AG450" i="3"/>
  <c r="AG116" i="3"/>
  <c r="AG944" i="3"/>
  <c r="AG1403" i="3"/>
  <c r="AG964" i="3"/>
  <c r="AG500" i="3"/>
  <c r="AG852" i="3"/>
  <c r="AG1227" i="3"/>
  <c r="AG1696" i="3"/>
  <c r="AG130" i="3"/>
  <c r="AG354" i="3"/>
  <c r="AG1160" i="3"/>
  <c r="AG411" i="3"/>
  <c r="AG1334" i="3"/>
  <c r="AG1000" i="3"/>
  <c r="AG87" i="3"/>
  <c r="AG157" i="3"/>
  <c r="AG273" i="3"/>
  <c r="AG377" i="3"/>
  <c r="AG481" i="3"/>
  <c r="AG591" i="3"/>
  <c r="AG691" i="3"/>
  <c r="AG793" i="3"/>
  <c r="AG897" i="3"/>
  <c r="AG1027" i="3"/>
  <c r="AG1137" i="3"/>
  <c r="AG1271" i="3"/>
  <c r="AG930" i="3"/>
  <c r="AG1466" i="3"/>
  <c r="AG162" i="3"/>
  <c r="AG520" i="3"/>
  <c r="AG268" i="3"/>
  <c r="AG1068" i="3"/>
  <c r="AG7" i="3"/>
  <c r="AG1547" i="3"/>
  <c r="AG1532" i="3"/>
  <c r="AG406" i="3"/>
  <c r="AG1014" i="3"/>
  <c r="AG1617" i="3"/>
  <c r="AG79" i="3"/>
  <c r="AG315" i="3"/>
  <c r="AG89" i="3"/>
  <c r="AG385" i="3"/>
  <c r="AG681" i="3"/>
  <c r="AG1025" i="3"/>
  <c r="AG786" i="3"/>
  <c r="AG1491" i="3"/>
  <c r="AG294" i="3"/>
  <c r="AG1718" i="3"/>
  <c r="AG1597" i="3"/>
  <c r="AG247" i="3"/>
  <c r="AG766" i="3"/>
  <c r="AG911" i="3"/>
  <c r="AG602" i="3"/>
  <c r="AG309" i="3"/>
  <c r="AG529" i="3"/>
  <c r="AG821" i="3"/>
  <c r="AG1061" i="3"/>
  <c r="AG1269" i="3"/>
  <c r="AG1514" i="3"/>
  <c r="AG1679" i="3"/>
  <c r="AG326" i="3"/>
  <c r="AG1398" i="3"/>
  <c r="AG1485" i="3"/>
  <c r="AG1693" i="3"/>
  <c r="AG329" i="3"/>
  <c r="AG1007" i="3"/>
  <c r="AG1582" i="3"/>
  <c r="AG1438" i="3"/>
  <c r="AG983" i="3"/>
  <c r="AG1730" i="3"/>
  <c r="AG1319" i="3"/>
  <c r="AG1715" i="3"/>
  <c r="AG1247" i="3"/>
  <c r="AG286" i="3"/>
  <c r="AG1130" i="3"/>
  <c r="AG1149" i="3"/>
  <c r="AG867" i="3"/>
  <c r="AG589" i="3"/>
  <c r="AG302" i="3"/>
  <c r="AG1242" i="3"/>
  <c r="AG382" i="3"/>
  <c r="AG1177" i="3"/>
  <c r="AG885" i="3"/>
  <c r="AG501" i="3"/>
  <c r="AG197" i="3"/>
  <c r="AG5" i="3"/>
  <c r="AG1653" i="3"/>
  <c r="AG1525" i="3"/>
  <c r="AG1429" i="3"/>
  <c r="AG1590" i="3"/>
  <c r="AG998" i="3"/>
  <c r="AG614" i="3"/>
  <c r="AG166" i="3"/>
  <c r="AG1420" i="3"/>
  <c r="AG1635" i="3"/>
  <c r="AG1738" i="3"/>
  <c r="AG1138" i="3"/>
  <c r="AG754" i="3"/>
  <c r="AG1231" i="3"/>
  <c r="AG1095" i="3"/>
  <c r="AG1015" i="3"/>
  <c r="AG893" i="3"/>
  <c r="AG735" i="3"/>
  <c r="AG625" i="3"/>
  <c r="AG487" i="3"/>
  <c r="AG341" i="3"/>
  <c r="AG253" i="3"/>
  <c r="AG133" i="3"/>
  <c r="AG483" i="3"/>
  <c r="AG381" i="3"/>
  <c r="AG261" i="3"/>
  <c r="AG135" i="3"/>
  <c r="AG25" i="3"/>
  <c r="AG1673" i="3"/>
  <c r="AG1638" i="3"/>
  <c r="AG1174" i="3"/>
  <c r="AG886" i="3"/>
  <c r="AG534" i="3"/>
  <c r="AG246" i="3"/>
  <c r="AG1724" i="3"/>
  <c r="AG1759" i="3"/>
  <c r="AG1623" i="3"/>
  <c r="AG1495" i="3"/>
  <c r="AG23" i="3"/>
  <c r="AG936" i="3"/>
  <c r="AG474" i="3"/>
  <c r="AG108" i="3"/>
  <c r="AG1356" i="3"/>
  <c r="AG1348" i="3"/>
  <c r="AG792" i="3"/>
  <c r="AG344" i="3"/>
  <c r="AG232" i="3"/>
  <c r="AG82" i="3"/>
  <c r="AG1594" i="3"/>
  <c r="AG1282" i="3"/>
  <c r="AG994" i="3"/>
  <c r="AG802" i="3"/>
  <c r="AG578" i="3"/>
  <c r="AG1233" i="3"/>
  <c r="AG1175" i="3"/>
  <c r="AG1123" i="3"/>
  <c r="AG1047" i="3"/>
  <c r="AG985" i="3"/>
  <c r="AG923" i="3"/>
  <c r="AG869" i="3"/>
  <c r="AG825" i="3"/>
  <c r="AG773" i="3"/>
  <c r="AG723" i="3"/>
  <c r="AG665" i="3"/>
  <c r="AG627" i="3"/>
  <c r="AG563" i="3"/>
  <c r="AG505" i="3"/>
  <c r="AG461" i="3"/>
  <c r="AG399" i="3"/>
  <c r="AG349" i="3"/>
  <c r="AG295" i="3"/>
  <c r="AG229" i="3"/>
  <c r="AG179" i="3"/>
  <c r="AG147" i="3"/>
  <c r="AG97" i="3"/>
  <c r="AG53" i="3"/>
  <c r="AG21" i="3"/>
  <c r="AG408" i="3"/>
  <c r="AG458" i="3"/>
  <c r="AG812" i="3"/>
  <c r="AG1051" i="3"/>
  <c r="AG716" i="3"/>
  <c r="AG1328" i="3"/>
  <c r="AG920" i="3"/>
  <c r="AG456" i="3"/>
  <c r="AG312" i="3"/>
  <c r="AG168" i="3"/>
  <c r="AG72" i="3"/>
  <c r="AG156" i="3"/>
  <c r="AG1387" i="3"/>
  <c r="AG1325" i="3"/>
  <c r="AG1152" i="3"/>
  <c r="AG928" i="3"/>
  <c r="AG724" i="3"/>
  <c r="AG580" i="3"/>
  <c r="AG427" i="3"/>
  <c r="AG124" i="3"/>
  <c r="AG1568" i="3"/>
  <c r="AG688" i="3"/>
  <c r="AG1322" i="3"/>
  <c r="AG1124" i="3"/>
  <c r="AG764" i="3"/>
  <c r="AG356" i="3"/>
  <c r="AG952" i="3"/>
  <c r="AG514" i="3"/>
  <c r="AG1132" i="3"/>
  <c r="AG1329" i="3"/>
  <c r="AG1292" i="3"/>
  <c r="AG52" i="3"/>
  <c r="AG1144" i="3"/>
  <c r="AG680" i="3"/>
  <c r="AG346" i="3"/>
  <c r="AG234" i="3"/>
  <c r="AG50" i="3"/>
  <c r="AG1744" i="3"/>
  <c r="AG1384" i="3"/>
  <c r="AG1300" i="3"/>
  <c r="AG1108" i="3"/>
  <c r="AG884" i="3"/>
  <c r="AG604" i="3"/>
  <c r="AG468" i="3"/>
  <c r="AG132" i="3"/>
  <c r="AG400" i="3"/>
  <c r="AG1560" i="3"/>
  <c r="AG1408" i="3"/>
  <c r="AG1340" i="3"/>
  <c r="AG1156" i="3"/>
  <c r="AG860" i="3"/>
  <c r="AG420" i="3"/>
  <c r="AG20" i="3"/>
  <c r="AG1537" i="3"/>
  <c r="AG1489" i="3"/>
  <c r="AG1449" i="3"/>
  <c r="AG1405" i="3"/>
  <c r="AG1338" i="3"/>
  <c r="AG402" i="3"/>
  <c r="AG384" i="3"/>
  <c r="AG747" i="3"/>
  <c r="AG524" i="3"/>
  <c r="AG1304" i="3"/>
  <c r="AG856" i="3"/>
  <c r="AG1102" i="3"/>
  <c r="AG1682" i="3"/>
  <c r="AG1678" i="3"/>
  <c r="AG1663" i="3"/>
  <c r="AG810" i="3"/>
  <c r="AG1045" i="3"/>
  <c r="AG781" i="3"/>
  <c r="AG1758" i="3"/>
  <c r="AG1524" i="3"/>
  <c r="AG570" i="3"/>
  <c r="AG1540" i="3"/>
  <c r="AG1081" i="3"/>
  <c r="AG757" i="3"/>
  <c r="AG383" i="3"/>
  <c r="AG115" i="3"/>
  <c r="AG1741" i="3"/>
  <c r="AG1613" i="3"/>
  <c r="AG1517" i="3"/>
  <c r="AG1389" i="3"/>
  <c r="AG1430" i="3"/>
  <c r="AG966" i="3"/>
  <c r="AG486" i="3"/>
  <c r="AG1740" i="3"/>
  <c r="AG1735" i="3"/>
  <c r="AG1575" i="3"/>
  <c r="AG1578" i="3"/>
  <c r="AG1106" i="3"/>
  <c r="AG626" i="3"/>
  <c r="AG1185" i="3"/>
  <c r="AG1089" i="3"/>
  <c r="AG993" i="3"/>
  <c r="AG831" i="3"/>
  <c r="AG721" i="3"/>
  <c r="AG585" i="3"/>
  <c r="AG433" i="3"/>
  <c r="AG335" i="3"/>
  <c r="AG215" i="3"/>
  <c r="AG99" i="3"/>
  <c r="AG479" i="3"/>
  <c r="AG343" i="3"/>
  <c r="AG211" i="3"/>
  <c r="AG123" i="3"/>
  <c r="AG1761" i="3"/>
  <c r="AG1633" i="3"/>
  <c r="AG1606" i="3"/>
  <c r="AG1078" i="3"/>
  <c r="AG758" i="3"/>
  <c r="AG502" i="3"/>
  <c r="AG182" i="3"/>
  <c r="AG1596" i="3"/>
  <c r="AG1703" i="3"/>
  <c r="AG1603" i="3"/>
  <c r="AG1391" i="3"/>
  <c r="AG11" i="3"/>
  <c r="AG648" i="3"/>
  <c r="AG410" i="3"/>
  <c r="AG1243" i="3"/>
  <c r="AG844" i="3"/>
  <c r="AG1192" i="3"/>
  <c r="AG728" i="3"/>
  <c r="AG322" i="3"/>
  <c r="AG178" i="3"/>
  <c r="AG42" i="3"/>
  <c r="AG1562" i="3"/>
  <c r="AG1218" i="3"/>
  <c r="AG962" i="3"/>
  <c r="AG738" i="3"/>
  <c r="AG1279" i="3"/>
  <c r="AG1221" i="3"/>
  <c r="AG1169" i="3"/>
  <c r="AG1097" i="3"/>
  <c r="AG1029" i="3"/>
  <c r="AG979" i="3"/>
  <c r="AG913" i="3"/>
  <c r="AG865" i="3"/>
  <c r="AG819" i="3"/>
  <c r="AG755" i="3"/>
  <c r="AG705" i="3"/>
  <c r="AG659" i="3"/>
  <c r="AG595" i="3"/>
  <c r="AG545" i="3"/>
  <c r="AG499" i="3"/>
  <c r="AG441" i="3"/>
  <c r="AG387" i="3"/>
  <c r="AG339" i="3"/>
  <c r="AG279" i="3"/>
  <c r="AG227" i="3"/>
  <c r="AG173" i="3"/>
  <c r="AG119" i="3"/>
  <c r="AG91" i="3"/>
  <c r="AG47" i="3"/>
  <c r="AG1688" i="3"/>
  <c r="AG1362" i="3"/>
  <c r="AG426" i="3"/>
  <c r="AG364" i="3"/>
  <c r="AG555" i="3"/>
  <c r="AG460" i="3"/>
  <c r="AG1224" i="3"/>
  <c r="AG840" i="3"/>
  <c r="AG386" i="3"/>
  <c r="AG242" i="3"/>
  <c r="AG152" i="3"/>
  <c r="AG56" i="3"/>
  <c r="AG1728" i="3"/>
  <c r="AG1373" i="3"/>
  <c r="AG1308" i="3"/>
  <c r="AG1083" i="3"/>
  <c r="AG896" i="3"/>
  <c r="AG699" i="3"/>
  <c r="AG532" i="3"/>
  <c r="AG396" i="3"/>
  <c r="AG656" i="3"/>
  <c r="AG1512" i="3"/>
  <c r="AG1595" i="3"/>
  <c r="AG1296" i="3"/>
  <c r="AG1040" i="3"/>
  <c r="AG708" i="3"/>
  <c r="AG236" i="3"/>
  <c r="AG568" i="3"/>
  <c r="AG482" i="3"/>
  <c r="AG748" i="3"/>
  <c r="AG859" i="3"/>
  <c r="AG1036" i="3"/>
  <c r="AG1358" i="3"/>
  <c r="AG1016" i="3"/>
  <c r="AG536" i="3"/>
  <c r="AG328" i="3"/>
  <c r="AG200" i="3"/>
  <c r="AG26" i="3"/>
  <c r="AG1720" i="3"/>
  <c r="AG1361" i="3"/>
  <c r="AG1259" i="3"/>
  <c r="AG1076" i="3"/>
  <c r="AG811" i="3"/>
  <c r="AG576" i="3"/>
  <c r="AG443" i="3"/>
  <c r="AG16" i="3"/>
  <c r="AG316" i="3"/>
  <c r="AG1536" i="3"/>
  <c r="AG64" i="3"/>
  <c r="AG1316" i="3"/>
  <c r="AG1116" i="3"/>
  <c r="AG752" i="3"/>
  <c r="AG332" i="3"/>
  <c r="AG1569" i="3"/>
  <c r="AG1521" i="3"/>
  <c r="AG1481" i="3"/>
  <c r="AG1441" i="3"/>
  <c r="AG888" i="3"/>
  <c r="AG530" i="3"/>
  <c r="AG1350" i="3"/>
  <c r="AG1371" i="3"/>
  <c r="AG667" i="3"/>
  <c r="AG244" i="3"/>
  <c r="AG1176" i="3"/>
  <c r="AG565" i="3"/>
  <c r="AG1347" i="3"/>
  <c r="AG1714" i="3"/>
  <c r="AG643" i="3"/>
  <c r="AG1213" i="3"/>
  <c r="AG638" i="3"/>
  <c r="AG46" i="3"/>
  <c r="C494" i="4"/>
  <c r="AH7" i="3"/>
  <c r="AH8" i="3" s="1"/>
  <c r="C66" i="4"/>
  <c r="B66" i="4" s="1"/>
  <c r="B510" i="4"/>
  <c r="C65" i="4"/>
  <c r="B64" i="4"/>
  <c r="AG1566" i="3"/>
  <c r="AG1006" i="3"/>
  <c r="AG462" i="3"/>
  <c r="AG1652" i="3"/>
  <c r="AG1515" i="3"/>
  <c r="AG1554" i="3"/>
  <c r="AG922" i="3"/>
  <c r="AG1285" i="3"/>
  <c r="AG1375" i="3"/>
  <c r="AG1550" i="3"/>
  <c r="AG1054" i="3"/>
  <c r="AG510" i="3"/>
  <c r="AG1700" i="3"/>
  <c r="AG1511" i="3"/>
  <c r="AG1602" i="3"/>
  <c r="AG1258" i="3"/>
  <c r="AG1002" i="3"/>
  <c r="AG746" i="3"/>
  <c r="AG1277" i="3"/>
  <c r="AG1199" i="3"/>
  <c r="AG1107" i="3"/>
  <c r="AG1021" i="3"/>
  <c r="AG961" i="3"/>
  <c r="AG899" i="3"/>
  <c r="AG835" i="3"/>
  <c r="AG767" i="3"/>
  <c r="AG695" i="3"/>
  <c r="AG613" i="3"/>
  <c r="AG549" i="3"/>
  <c r="AG1630" i="3"/>
  <c r="AG1038" i="3"/>
  <c r="AG558" i="3"/>
  <c r="AG78" i="3"/>
  <c r="AG1428" i="3"/>
  <c r="AG1479" i="3"/>
  <c r="AG1586" i="3"/>
  <c r="AG1018" i="3"/>
  <c r="AG1293" i="3"/>
  <c r="AG1182" i="3"/>
  <c r="AG670" i="3"/>
  <c r="AG158" i="3"/>
  <c r="AG1444" i="3"/>
  <c r="AG1499" i="3"/>
  <c r="AG1305" i="3"/>
  <c r="AG1133" i="3"/>
  <c r="AG1059" i="3"/>
  <c r="AG981" i="3"/>
  <c r="AG921" i="3"/>
  <c r="AG839" i="3"/>
  <c r="AG743" i="3"/>
  <c r="AG647" i="3"/>
  <c r="AG551" i="3"/>
  <c r="AG455" i="3"/>
  <c r="AG367" i="3"/>
  <c r="AG301" i="3"/>
  <c r="AG235" i="3"/>
  <c r="AG165" i="3"/>
  <c r="AG105" i="3"/>
  <c r="AG39" i="3"/>
  <c r="AG1757" i="3"/>
  <c r="AG1717" i="3"/>
  <c r="AG1677" i="3"/>
  <c r="AG1629" i="3"/>
  <c r="AG1589" i="3"/>
  <c r="AG1549" i="3"/>
  <c r="AG1501" i="3"/>
  <c r="AG1461" i="3"/>
  <c r="AG1421" i="3"/>
  <c r="AG1335" i="3"/>
  <c r="AG1686" i="3"/>
  <c r="AG1526" i="3"/>
  <c r="AG1254" i="3"/>
  <c r="AG1094" i="3"/>
  <c r="AG934" i="3"/>
  <c r="AG742" i="3"/>
  <c r="AG582" i="3"/>
  <c r="AG422" i="3"/>
  <c r="AG230" i="3"/>
  <c r="AG70" i="3"/>
  <c r="AG1676" i="3"/>
  <c r="AG1484" i="3"/>
  <c r="AG1731" i="3"/>
  <c r="AG1667" i="3"/>
  <c r="AG1599" i="3"/>
  <c r="AG1527" i="3"/>
  <c r="AG1415" i="3"/>
  <c r="AG1642" i="3"/>
  <c r="AG1482" i="3"/>
  <c r="AG1234" i="3"/>
  <c r="AG1042" i="3"/>
  <c r="AG882" i="3"/>
  <c r="AG722" i="3"/>
  <c r="AG1287" i="3"/>
  <c r="AG1253" i="3"/>
  <c r="AG1217" i="3"/>
  <c r="AG1167" i="3"/>
  <c r="AG1127" i="3"/>
  <c r="AG1077" i="3"/>
  <c r="AG1039" i="3"/>
  <c r="AG1009" i="3"/>
  <c r="AG965" i="3"/>
  <c r="AG927" i="3"/>
  <c r="AG871" i="3"/>
  <c r="AG817" i="3"/>
  <c r="AG753" i="3"/>
  <c r="AG713" i="3"/>
  <c r="AG657" i="3"/>
  <c r="AG605" i="3"/>
  <c r="AG553" i="3"/>
  <c r="AG509" i="3"/>
  <c r="AG447" i="3"/>
  <c r="AG401" i="3"/>
  <c r="AG375" i="3"/>
  <c r="AG323" i="3"/>
  <c r="AG281" i="3"/>
  <c r="AG249" i="3"/>
  <c r="AG199" i="3"/>
  <c r="AG171" i="3"/>
  <c r="AG127" i="3"/>
  <c r="AG77" i="3"/>
  <c r="AG45" i="3"/>
  <c r="AG471" i="3"/>
  <c r="AG415" i="3"/>
  <c r="AG359" i="3"/>
  <c r="AG331" i="3"/>
  <c r="AG277" i="3"/>
  <c r="AG233" i="3"/>
  <c r="AG201" i="3"/>
  <c r="AG145" i="3"/>
  <c r="AG101" i="3"/>
  <c r="AG67" i="3"/>
  <c r="AG13" i="3"/>
  <c r="AG1737" i="3"/>
  <c r="AG1697" i="3"/>
  <c r="AG1649" i="3"/>
  <c r="AG1609" i="3"/>
  <c r="AG1734" i="3"/>
  <c r="AG1542" i="3"/>
  <c r="AG1302" i="3"/>
  <c r="AG1142" i="3"/>
  <c r="AG950" i="3"/>
  <c r="AG790" i="3"/>
  <c r="AG630" i="3"/>
  <c r="AG438" i="3"/>
  <c r="AG278" i="3"/>
  <c r="AG118" i="3"/>
  <c r="AG1660" i="3"/>
  <c r="AG1500" i="3"/>
  <c r="AG1755" i="3"/>
  <c r="AG1651" i="3"/>
  <c r="AG1587" i="3"/>
  <c r="AG1503" i="3"/>
  <c r="AG17" i="3"/>
  <c r="AG1413" i="3"/>
  <c r="AG504" i="3"/>
  <c r="AG506" i="3"/>
  <c r="AG1314" i="3"/>
  <c r="AG300" i="3"/>
  <c r="AG891" i="3"/>
  <c r="AG1228" i="3"/>
  <c r="AG160" i="3"/>
  <c r="AG1256" i="3"/>
  <c r="AG984" i="3"/>
  <c r="AG632" i="3"/>
  <c r="AG360" i="3"/>
  <c r="AG282" i="3"/>
  <c r="AG216" i="3"/>
  <c r="AG138" i="3"/>
  <c r="AG66" i="3"/>
  <c r="AG1658" i="3"/>
  <c r="AG1530" i="3"/>
  <c r="AG1402" i="3"/>
  <c r="AG1186" i="3"/>
  <c r="AG1026" i="3"/>
  <c r="AG898" i="3"/>
  <c r="AG770" i="3"/>
  <c r="AG642" i="3"/>
  <c r="AG1289" i="3"/>
  <c r="AG1257" i="3"/>
  <c r="AG1219" i="3"/>
  <c r="AG1183" i="3"/>
  <c r="AG1143" i="3"/>
  <c r="AG1119" i="3"/>
  <c r="AG1079" i="3"/>
  <c r="AG1041" i="3"/>
  <c r="AG1001" i="3"/>
  <c r="AG973" i="3"/>
  <c r="AG929" i="3"/>
  <c r="AG907" i="3"/>
  <c r="AG879" i="3"/>
  <c r="AG851" i="3"/>
  <c r="AG823" i="3"/>
  <c r="AG787" i="3"/>
  <c r="AG761" i="3"/>
  <c r="AG729" i="3"/>
  <c r="AG697" i="3"/>
  <c r="AG673" i="3"/>
  <c r="AG641" i="3"/>
  <c r="AG609" i="3"/>
  <c r="AG581" i="3"/>
  <c r="AG557" i="3"/>
  <c r="AG531" i="3"/>
  <c r="AG495" i="3"/>
  <c r="AG467" i="3"/>
  <c r="AG439" i="3"/>
  <c r="AG403" i="3"/>
  <c r="AG371" i="3"/>
  <c r="AG345" i="3"/>
  <c r="AG305" i="3"/>
  <c r="AG283" i="3"/>
  <c r="AG245" i="3"/>
  <c r="AG223" i="3"/>
  <c r="AG185" i="3"/>
  <c r="AG1363" i="3"/>
  <c r="AG1406" i="3"/>
  <c r="AG878" i="3"/>
  <c r="AG334" i="3"/>
  <c r="AG1492" i="3"/>
  <c r="AG1475" i="3"/>
  <c r="AG1426" i="3"/>
  <c r="AG794" i="3"/>
  <c r="AG1261" i="3"/>
  <c r="AG1331" i="3"/>
  <c r="AG1422" i="3"/>
  <c r="AG926" i="3"/>
  <c r="AG414" i="3"/>
  <c r="AG1572" i="3"/>
  <c r="AG1423" i="3"/>
  <c r="AG1538" i="3"/>
  <c r="AG1194" i="3"/>
  <c r="AG938" i="3"/>
  <c r="AG682" i="3"/>
  <c r="AG1249" i="3"/>
  <c r="AG1159" i="3"/>
  <c r="AG1085" i="3"/>
  <c r="AG1011" i="3"/>
  <c r="AG951" i="3"/>
  <c r="AG887" i="3"/>
  <c r="AG805" i="3"/>
  <c r="AG741" i="3"/>
  <c r="AG675" i="3"/>
  <c r="AG607" i="3"/>
  <c r="AG525" i="3"/>
  <c r="AG1534" i="3"/>
  <c r="AG910" i="3"/>
  <c r="AG430" i="3"/>
  <c r="AG1748" i="3"/>
  <c r="AG1739" i="3"/>
  <c r="AG1455" i="3"/>
  <c r="AG1458" i="3"/>
  <c r="AG890" i="3"/>
  <c r="AG1710" i="3"/>
  <c r="AG1022" i="3"/>
  <c r="AG542" i="3"/>
  <c r="AG30" i="3"/>
  <c r="AG1711" i="3"/>
  <c r="AG1459" i="3"/>
  <c r="AG1189" i="3"/>
  <c r="AG1105" i="3"/>
  <c r="AG1037" i="3"/>
  <c r="AG963" i="3"/>
  <c r="AG909" i="3"/>
  <c r="AG815" i="3"/>
  <c r="AG719" i="3"/>
  <c r="AG623" i="3"/>
  <c r="AG527" i="3"/>
  <c r="AG431" i="3"/>
  <c r="AG355" i="3"/>
  <c r="AG285" i="3"/>
  <c r="AG225" i="3"/>
  <c r="AG159" i="3"/>
  <c r="AG71" i="3"/>
  <c r="AG27" i="3"/>
  <c r="AG1749" i="3"/>
  <c r="AG1709" i="3"/>
  <c r="AG1661" i="3"/>
  <c r="AG1621" i="3"/>
  <c r="AG1581" i="3"/>
  <c r="AG1533" i="3"/>
  <c r="AG1493" i="3"/>
  <c r="AG1453" i="3"/>
  <c r="AG1397" i="3"/>
  <c r="AG1315" i="3"/>
  <c r="AG1654" i="3"/>
  <c r="AG1462" i="3"/>
  <c r="AG1222" i="3"/>
  <c r="AG1062" i="3"/>
  <c r="AG870" i="3"/>
  <c r="AG710" i="3"/>
  <c r="AG550" i="3"/>
  <c r="AG358" i="3"/>
  <c r="AG198" i="3"/>
  <c r="AG38" i="3"/>
  <c r="AG1612" i="3"/>
  <c r="AG1452" i="3"/>
  <c r="AG1719" i="3"/>
  <c r="AG1647" i="3"/>
  <c r="AG1583" i="3"/>
  <c r="AG1519" i="3"/>
  <c r="AG1395" i="3"/>
  <c r="AG1610" i="3"/>
  <c r="AG1450" i="3"/>
  <c r="AG1170" i="3"/>
  <c r="AG1010" i="3"/>
  <c r="AG850" i="3"/>
  <c r="AG658" i="3"/>
  <c r="AG1281" i="3"/>
  <c r="AG1241" i="3"/>
  <c r="AG1191" i="3"/>
  <c r="AG1157" i="3"/>
  <c r="AG1121" i="3"/>
  <c r="AG1071" i="3"/>
  <c r="AG1031" i="3"/>
  <c r="AG1003" i="3"/>
  <c r="AG949" i="3"/>
  <c r="AG905" i="3"/>
  <c r="AG849" i="3"/>
  <c r="AG797" i="3"/>
  <c r="AG745" i="3"/>
  <c r="AG701" i="3"/>
  <c r="AG639" i="3"/>
  <c r="AG593" i="3"/>
  <c r="AG543" i="3"/>
  <c r="AG489" i="3"/>
  <c r="AG437" i="3"/>
  <c r="AG395" i="3"/>
  <c r="AG363" i="3"/>
  <c r="AG319" i="3"/>
  <c r="AG275" i="3"/>
  <c r="AG237" i="3"/>
  <c r="AG193" i="3"/>
  <c r="AG149" i="3"/>
  <c r="AG111" i="3"/>
  <c r="AG73" i="3"/>
  <c r="AG503" i="3"/>
  <c r="AG451" i="3"/>
  <c r="AG407" i="3"/>
  <c r="AG353" i="3"/>
  <c r="AG321" i="3"/>
  <c r="AG271" i="3"/>
  <c r="AG221" i="3"/>
  <c r="AG167" i="3"/>
  <c r="AG139" i="3"/>
  <c r="AG95" i="3"/>
  <c r="AG41" i="3"/>
  <c r="AG9" i="3"/>
  <c r="AG1729" i="3"/>
  <c r="AG1681" i="3"/>
  <c r="AG1641" i="3"/>
  <c r="AG1601" i="3"/>
  <c r="AG1670" i="3"/>
  <c r="AG1510" i="3"/>
  <c r="AG1270" i="3"/>
  <c r="AG125" i="3"/>
  <c r="AG257" i="3"/>
  <c r="AG405" i="3"/>
  <c r="AG597" i="3"/>
  <c r="AG789" i="3"/>
  <c r="AG947" i="3"/>
  <c r="AG1093" i="3"/>
  <c r="AG1407" i="3"/>
  <c r="AG1668" i="3"/>
  <c r="AG894" i="3"/>
  <c r="AG762" i="3"/>
  <c r="AG1435" i="3"/>
  <c r="AG1620" i="3"/>
  <c r="AG814" i="3"/>
  <c r="AG515" i="3"/>
  <c r="AG663" i="3"/>
  <c r="AG799" i="3"/>
  <c r="AG939" i="3"/>
  <c r="AG1057" i="3"/>
  <c r="AG1237" i="3"/>
  <c r="AG874" i="3"/>
  <c r="AG1474" i="3"/>
  <c r="AG1412" i="3"/>
  <c r="AG798" i="3"/>
  <c r="AG1321" i="3"/>
  <c r="AG698" i="3"/>
  <c r="AG1411" i="3"/>
  <c r="AG174" i="3"/>
  <c r="AG1230" i="3"/>
  <c r="AG80" i="3"/>
  <c r="AG380" i="3"/>
  <c r="AG740" i="3"/>
  <c r="AG1008" i="3"/>
  <c r="AG1188" i="3"/>
  <c r="AG1332" i="3"/>
  <c r="AG60" i="3"/>
  <c r="AG1472" i="3"/>
  <c r="AG1584" i="3"/>
  <c r="AG1382" i="3"/>
  <c r="AG368" i="3"/>
  <c r="AG491" i="3"/>
  <c r="AG651" i="3"/>
  <c r="AG800" i="3"/>
  <c r="AG948" i="3"/>
  <c r="AG1140" i="3"/>
  <c r="AG1291" i="3"/>
  <c r="AG1357" i="3"/>
  <c r="AG1712" i="3"/>
  <c r="AG128" i="3"/>
  <c r="AG464" i="3"/>
  <c r="AG772" i="3"/>
  <c r="AG1052" i="3"/>
  <c r="AG1220" i="3"/>
  <c r="AG1352" i="3"/>
  <c r="AG352" i="3"/>
  <c r="AG1488" i="3"/>
  <c r="AG272" i="3"/>
  <c r="AG976" i="3"/>
  <c r="AG48" i="3"/>
  <c r="AG432" i="3"/>
  <c r="AG539" i="3"/>
  <c r="AG640" i="3"/>
  <c r="AG788" i="3"/>
  <c r="AG940" i="3"/>
  <c r="AG1088" i="3"/>
  <c r="AG1236" i="3"/>
  <c r="AG1355" i="3"/>
  <c r="AG1672" i="3"/>
  <c r="AG220" i="3"/>
  <c r="AG74" i="3"/>
  <c r="AG154" i="3"/>
  <c r="AG248" i="3"/>
  <c r="AG314" i="3"/>
  <c r="AG584" i="3"/>
  <c r="AG968" i="3"/>
  <c r="AG1240" i="3"/>
  <c r="AG96" i="3"/>
  <c r="AG1164" i="3"/>
  <c r="AG795" i="3"/>
  <c r="AG276" i="3"/>
  <c r="AG1260" i="3"/>
  <c r="AG466" i="3"/>
  <c r="AG1370" i="3"/>
  <c r="AG1393" i="3"/>
  <c r="AG1433" i="3"/>
  <c r="AG1465" i="3"/>
  <c r="AG1497" i="3"/>
  <c r="AG1529" i="3"/>
  <c r="AG1561" i="3"/>
  <c r="AG164" i="3"/>
  <c r="AG508" i="3"/>
  <c r="AG804" i="3"/>
  <c r="AG1072" i="3"/>
  <c r="AG1244" i="3"/>
  <c r="AG1374" i="3"/>
  <c r="AG252" i="3"/>
  <c r="AG1504" i="3"/>
  <c r="AG624" i="3"/>
  <c r="AG720" i="3"/>
  <c r="AG912" i="3"/>
  <c r="AG416" i="3"/>
  <c r="AG523" i="3"/>
  <c r="AG628" i="3"/>
  <c r="AG843" i="3"/>
  <c r="AG1035" i="3"/>
  <c r="AG1184" i="3"/>
  <c r="AG1317" i="3"/>
  <c r="AG1372" i="3"/>
  <c r="AG1680" i="3"/>
  <c r="AG348" i="3"/>
  <c r="AG104" i="3"/>
  <c r="AG218" i="3"/>
  <c r="AG290" i="3"/>
  <c r="AG378" i="3"/>
  <c r="AG744" i="3"/>
  <c r="AG1080" i="3"/>
  <c r="AG1320" i="3"/>
  <c r="AG288" i="3"/>
  <c r="AG475" i="3"/>
  <c r="AG1307" i="3"/>
  <c r="AG492" i="3"/>
  <c r="AG418" i="3"/>
  <c r="AG546" i="3"/>
  <c r="AG664" i="3"/>
  <c r="AG188" i="3"/>
  <c r="AG548" i="3"/>
  <c r="AG828" i="3"/>
  <c r="AG1084" i="3"/>
  <c r="AG1252" i="3"/>
  <c r="AG1388" i="3"/>
  <c r="AG988" i="3"/>
  <c r="AG1544" i="3"/>
  <c r="AG228" i="3"/>
  <c r="AG240" i="3"/>
  <c r="AG448" i="3"/>
  <c r="AG560" i="3"/>
  <c r="AG660" i="3"/>
  <c r="AG820" i="3"/>
  <c r="AG972" i="3"/>
  <c r="AG1120" i="3"/>
  <c r="AG1268" i="3"/>
  <c r="AG1349" i="3"/>
  <c r="AG1632" i="3"/>
  <c r="AG1752" i="3"/>
  <c r="AG34" i="3"/>
  <c r="AG106" i="3"/>
  <c r="AG184" i="3"/>
  <c r="AG296" i="3"/>
  <c r="AG370" i="3"/>
  <c r="AG696" i="3"/>
  <c r="AG1032" i="3"/>
  <c r="AG1288" i="3"/>
  <c r="AG204" i="3"/>
  <c r="AG1318" i="3"/>
  <c r="AG1179" i="3"/>
  <c r="AG556" i="3"/>
  <c r="AG394" i="3"/>
  <c r="AG522" i="3"/>
  <c r="AG600" i="3"/>
  <c r="AG15" i="3"/>
  <c r="AG37" i="3"/>
  <c r="AG81" i="3"/>
  <c r="AG103" i="3"/>
  <c r="AG141" i="3"/>
  <c r="AG169" i="3"/>
  <c r="AG207" i="3"/>
  <c r="AG239" i="3"/>
  <c r="AG289" i="3"/>
  <c r="AG333" i="3"/>
  <c r="AG365" i="3"/>
  <c r="AG409" i="3"/>
  <c r="AG449" i="3"/>
  <c r="AG485" i="3"/>
  <c r="AG535" i="3"/>
  <c r="AG569" i="3"/>
  <c r="AG601" i="3"/>
  <c r="AG653" i="3"/>
  <c r="AG687" i="3"/>
  <c r="AG727" i="3"/>
  <c r="AG769" i="3"/>
  <c r="AG801" i="3"/>
  <c r="AG845" i="3"/>
  <c r="AG883" i="3"/>
  <c r="AG919" i="3"/>
  <c r="AG969" i="3"/>
  <c r="AG1023" i="3"/>
  <c r="AG1065" i="3"/>
  <c r="AG1109" i="3"/>
  <c r="AG1161" i="3"/>
  <c r="AG1205" i="3"/>
  <c r="AG1239" i="3"/>
  <c r="AG1301" i="3"/>
  <c r="AG706" i="3"/>
  <c r="AG866" i="3"/>
  <c r="AG1058" i="3"/>
  <c r="AG1250" i="3"/>
  <c r="AG1498" i="3"/>
  <c r="AG1690" i="3"/>
  <c r="AG98" i="3"/>
  <c r="AG194" i="3"/>
  <c r="AG306" i="3"/>
  <c r="AG424" i="3"/>
  <c r="AG872" i="3"/>
  <c r="AG1312" i="3"/>
  <c r="AG588" i="3"/>
  <c r="AG603" i="3"/>
  <c r="AG428" i="3"/>
  <c r="AG442" i="3"/>
  <c r="AG1378" i="3"/>
  <c r="AG1432" i="3"/>
  <c r="AG1722" i="3"/>
  <c r="AG1451" i="3"/>
  <c r="AG1579" i="3"/>
  <c r="AG1683" i="3"/>
  <c r="AG1404" i="3"/>
  <c r="AG1628" i="3"/>
  <c r="AG150" i="3"/>
  <c r="AG374" i="3"/>
  <c r="AG566" i="3"/>
  <c r="AG822" i="3"/>
  <c r="AG1046" i="3"/>
  <c r="AG1414" i="3"/>
  <c r="AG1577" i="3"/>
  <c r="AG1665" i="3"/>
  <c r="AG1745" i="3"/>
  <c r="AG69" i="3"/>
  <c r="AG155" i="3"/>
  <c r="AG255" i="3"/>
  <c r="AG337" i="3"/>
  <c r="AG421" i="3"/>
  <c r="AG51" i="3"/>
  <c r="AG131" i="3"/>
  <c r="AG209" i="3"/>
  <c r="AG291" i="3"/>
  <c r="AG379" i="3"/>
  <c r="AG465" i="3"/>
  <c r="AG561" i="3"/>
  <c r="AG679" i="3"/>
  <c r="AG777" i="3"/>
  <c r="AG873" i="3"/>
  <c r="AG987" i="3"/>
  <c r="AG1049" i="3"/>
  <c r="AG1135" i="3"/>
  <c r="AG1223" i="3"/>
  <c r="AG594" i="3"/>
  <c r="AG914" i="3"/>
  <c r="AG1266" i="3"/>
  <c r="AG1706" i="3"/>
  <c r="AG1563" i="3"/>
  <c r="AG1671" i="3"/>
  <c r="AG1548" i="3"/>
  <c r="AG102" i="3"/>
  <c r="AG454" i="3"/>
  <c r="AG806" i="3"/>
  <c r="AG1126" i="3"/>
  <c r="AG1558" i="3"/>
  <c r="AG1379" i="3"/>
  <c r="AG1469" i="3"/>
  <c r="AG1557" i="3"/>
  <c r="AG1645" i="3"/>
  <c r="AG1725" i="3"/>
  <c r="AG49" i="3"/>
  <c r="AG181" i="3"/>
  <c r="AG313" i="3"/>
  <c r="AG469" i="3"/>
  <c r="AG661" i="3"/>
  <c r="AG853" i="3"/>
  <c r="AG995" i="3"/>
  <c r="AG1155" i="3"/>
  <c r="AG1567" i="3"/>
  <c r="AG254" i="3"/>
  <c r="AG1454" i="3"/>
  <c r="AG1114" i="3"/>
  <c r="AG1551" i="3"/>
  <c r="AG206" i="3"/>
  <c r="AG1198" i="3"/>
  <c r="AG575" i="3"/>
  <c r="AG707" i="3"/>
  <c r="AG855" i="3"/>
  <c r="AG971" i="3"/>
  <c r="AG1129" i="3"/>
  <c r="AG1299" i="3"/>
  <c r="AG1066" i="3"/>
  <c r="AG1666" i="3"/>
  <c r="AG126" i="3"/>
  <c r="AG1150" i="3"/>
  <c r="AG1207" i="3"/>
  <c r="AG1050" i="3"/>
  <c r="AG1607" i="3"/>
  <c r="AG590" i="3"/>
  <c r="AG1726" i="3"/>
  <c r="AG1154" i="3"/>
  <c r="K417" i="4"/>
  <c r="F442" i="4" s="1"/>
  <c r="AG43" i="3"/>
  <c r="AG65" i="3"/>
  <c r="AG109" i="3"/>
  <c r="AG137" i="3"/>
  <c r="AG175" i="3"/>
  <c r="AG219" i="3"/>
  <c r="AG241" i="3"/>
  <c r="AG263" i="3"/>
  <c r="AG307" i="3"/>
  <c r="AG351" i="3"/>
  <c r="AG373" i="3"/>
  <c r="AG423" i="3"/>
  <c r="AG463" i="3"/>
  <c r="AG519" i="3"/>
  <c r="AG559" i="3"/>
  <c r="AG615" i="3"/>
  <c r="AG655" i="3"/>
  <c r="AG711" i="3"/>
  <c r="AG751" i="3"/>
  <c r="AG807" i="3"/>
  <c r="AG847" i="3"/>
  <c r="AG903" i="3"/>
  <c r="AG925" i="3"/>
  <c r="AG953" i="3"/>
  <c r="AG991" i="3"/>
  <c r="AG1013" i="3"/>
  <c r="AG1069" i="3"/>
  <c r="AG1101" i="3"/>
  <c r="AG1151" i="3"/>
  <c r="AG1187" i="3"/>
  <c r="AG1327" i="3"/>
  <c r="AG1439" i="3"/>
  <c r="AG1535" i="3"/>
  <c r="AG1699" i="3"/>
  <c r="AG1476" i="3"/>
  <c r="AG1732" i="3"/>
  <c r="AG190" i="3"/>
  <c r="AG446" i="3"/>
  <c r="AG702" i="3"/>
  <c r="AG958" i="3"/>
  <c r="AG1278" i="3"/>
  <c r="AG1646" i="3"/>
  <c r="AG1303" i="3"/>
  <c r="AG826" i="3"/>
  <c r="AG1082" i="3"/>
  <c r="AG1394" i="3"/>
  <c r="AG1650" i="3"/>
  <c r="AG1443" i="3"/>
  <c r="AG1539" i="3"/>
  <c r="AG1695" i="3"/>
  <c r="AG1460" i="3"/>
  <c r="AG1684" i="3"/>
  <c r="AG142" i="3"/>
  <c r="AG366" i="3"/>
  <c r="AG622" i="3"/>
  <c r="AG846" i="3"/>
  <c r="AG1134" i="3"/>
  <c r="AG1502" i="3"/>
  <c r="AG1694" i="3"/>
  <c r="AG517" i="3"/>
  <c r="AG567" i="3"/>
  <c r="AG599" i="3"/>
  <c r="AG621" i="3"/>
  <c r="AG671" i="3"/>
  <c r="AG703" i="3"/>
  <c r="AG739" i="3"/>
  <c r="AG771" i="3"/>
  <c r="AG803" i="3"/>
  <c r="AG837" i="3"/>
  <c r="AG877" i="3"/>
  <c r="AG901" i="3"/>
  <c r="AG945" i="3"/>
  <c r="AG967" i="3"/>
  <c r="AG1005" i="3"/>
  <c r="AG1033" i="3"/>
  <c r="AG1063" i="3"/>
  <c r="AG1117" i="3"/>
  <c r="AG1153" i="3"/>
  <c r="AG1203" i="3"/>
  <c r="AG1245" i="3"/>
  <c r="AG1295" i="3"/>
  <c r="AG650" i="3"/>
  <c r="AG778" i="3"/>
  <c r="AG906" i="3"/>
  <c r="AG1034" i="3"/>
  <c r="AG1162" i="3"/>
  <c r="AG1290" i="3"/>
  <c r="AG1506" i="3"/>
  <c r="AG1634" i="3"/>
  <c r="AG1762" i="3"/>
  <c r="AG1555" i="3"/>
  <c r="AG1508" i="3"/>
  <c r="AG62" i="3"/>
  <c r="AG350" i="3"/>
  <c r="AG574" i="3"/>
  <c r="AG862" i="3"/>
  <c r="AG1118" i="3"/>
  <c r="AG1390" i="3"/>
  <c r="AG1614" i="3"/>
  <c r="AG1311" i="3"/>
  <c r="AG1201" i="3"/>
  <c r="AG1251" i="3"/>
  <c r="AG1297" i="3"/>
  <c r="AG730" i="3"/>
  <c r="AG986" i="3"/>
  <c r="AG1274" i="3"/>
  <c r="AG1618" i="3"/>
  <c r="AG1447" i="3"/>
  <c r="AG1543" i="3"/>
  <c r="AG1396" i="3"/>
  <c r="AG1716" i="3"/>
  <c r="AG270" i="3"/>
  <c r="AG526" i="3"/>
  <c r="AG782" i="3"/>
  <c r="AG1070" i="3"/>
  <c r="AG1262" i="3"/>
  <c r="AG1662" i="3"/>
  <c r="AG1343" i="3"/>
  <c r="AG1559" i="3"/>
  <c r="AG1615" i="3"/>
  <c r="AG1675" i="3"/>
  <c r="AG1727" i="3"/>
  <c r="AG1436" i="3"/>
  <c r="AG1564" i="3"/>
  <c r="AG1692" i="3"/>
  <c r="AG86" i="3"/>
  <c r="AG214" i="3"/>
  <c r="AG342" i="3"/>
  <c r="AG470" i="3"/>
  <c r="AG598" i="3"/>
  <c r="AG726" i="3"/>
  <c r="AG854" i="3"/>
  <c r="AG982" i="3"/>
  <c r="AG1110" i="3"/>
  <c r="AG1238" i="3"/>
  <c r="AG1446" i="3"/>
  <c r="AG1574" i="3"/>
  <c r="AG1702" i="3"/>
  <c r="AG1593" i="3"/>
  <c r="AG1625" i="3"/>
  <c r="AG1657" i="3"/>
  <c r="AG1689" i="3"/>
  <c r="AG1721" i="3"/>
  <c r="AG1753" i="3"/>
  <c r="AG19" i="3"/>
  <c r="AG63" i="3"/>
  <c r="AG85" i="3"/>
  <c r="AG129" i="3"/>
  <c r="AG151" i="3"/>
  <c r="AG189" i="3"/>
  <c r="AG217" i="3"/>
  <c r="AG259" i="3"/>
  <c r="AG287" i="3"/>
  <c r="AG327" i="3"/>
  <c r="AG347" i="3"/>
  <c r="AG393" i="3"/>
  <c r="AG419" i="3"/>
  <c r="AG453" i="3"/>
  <c r="AG493" i="3"/>
  <c r="AG57" i="3"/>
  <c r="AG83" i="3"/>
  <c r="AG117" i="3"/>
  <c r="AG143" i="3"/>
  <c r="AG183" i="3"/>
  <c r="AG203" i="3"/>
  <c r="AG243" i="3"/>
  <c r="AG269" i="3"/>
  <c r="AG303" i="3"/>
  <c r="AG325" i="3"/>
  <c r="AG369" i="3"/>
  <c r="AG391" i="3"/>
  <c r="AG425" i="3"/>
  <c r="AG457" i="3"/>
  <c r="AG497" i="3"/>
  <c r="AG533" i="3"/>
  <c r="AG583" i="3"/>
  <c r="AG617" i="3"/>
  <c r="AG649" i="3"/>
  <c r="AG689" i="3"/>
  <c r="AG725" i="3"/>
  <c r="AG775" i="3"/>
  <c r="AG809" i="3"/>
  <c r="AG841" i="3"/>
  <c r="AG881" i="3"/>
  <c r="AG931" i="3"/>
  <c r="AG959" i="3"/>
  <c r="AG999" i="3"/>
  <c r="AG1019" i="3"/>
  <c r="AG1043" i="3"/>
  <c r="AG1075" i="3"/>
  <c r="AG1113" i="3"/>
  <c r="AG1139" i="3"/>
  <c r="AG1171" i="3"/>
  <c r="AG1209" i="3"/>
  <c r="AG1235" i="3"/>
  <c r="AG1267" i="3"/>
  <c r="AG562" i="3"/>
  <c r="AG690" i="3"/>
  <c r="AG818" i="3"/>
  <c r="AG946" i="3"/>
  <c r="AG1074" i="3"/>
  <c r="AG1202" i="3"/>
  <c r="AG1418" i="3"/>
  <c r="AG1546" i="3"/>
  <c r="AG1674" i="3"/>
  <c r="AG1399" i="3"/>
  <c r="AG1507" i="3"/>
  <c r="AG1571" i="3"/>
  <c r="AG1619" i="3"/>
  <c r="AG1655" i="3"/>
  <c r="AG1707" i="3"/>
  <c r="AG1743" i="3"/>
  <c r="AG1516" i="3"/>
  <c r="AG1644" i="3"/>
  <c r="AG6" i="3"/>
  <c r="AG134" i="3"/>
  <c r="AG262" i="3"/>
  <c r="AG390" i="3"/>
  <c r="AG518" i="3"/>
  <c r="AG646" i="3"/>
  <c r="AG774" i="3"/>
  <c r="AG902" i="3"/>
  <c r="AG1030" i="3"/>
  <c r="AG1158" i="3"/>
  <c r="AG1286" i="3"/>
  <c r="AG1494" i="3"/>
  <c r="AG1622" i="3"/>
  <c r="AG1750" i="3"/>
  <c r="AG1359" i="3"/>
  <c r="AG1409" i="3"/>
  <c r="AG1445" i="3"/>
  <c r="AG1477" i="3"/>
  <c r="AG1509" i="3"/>
  <c r="AG1541" i="3"/>
  <c r="AG1573" i="3"/>
  <c r="AG1605" i="3"/>
  <c r="AG1637" i="3"/>
  <c r="AG1669" i="3"/>
  <c r="AG1701" i="3"/>
  <c r="AG1733" i="3"/>
  <c r="AG1624" i="3"/>
  <c r="AG33" i="3"/>
  <c r="AG55" i="3"/>
  <c r="AG93" i="3"/>
  <c r="AG121" i="3"/>
  <c r="AG163" i="3"/>
  <c r="AG191" i="3"/>
  <c r="AG231" i="3"/>
  <c r="AG251" i="3"/>
  <c r="AG297" i="3"/>
  <c r="AG317" i="3"/>
  <c r="AG357" i="3"/>
  <c r="AG389" i="3"/>
  <c r="AG445" i="3"/>
  <c r="AG477" i="3"/>
  <c r="AG541" i="3"/>
  <c r="AG573" i="3"/>
  <c r="AG637" i="3"/>
  <c r="AG669" i="3"/>
  <c r="AG733" i="3"/>
  <c r="AG765" i="3"/>
  <c r="AG829" i="3"/>
  <c r="AG861" i="3"/>
  <c r="AG915" i="3"/>
  <c r="AG941" i="3"/>
  <c r="AG975" i="3"/>
  <c r="AG997" i="3"/>
  <c r="AG1055" i="3"/>
  <c r="AG1091" i="3"/>
  <c r="AG1111" i="3"/>
  <c r="AG1165" i="3"/>
  <c r="AG1197" i="3"/>
  <c r="AG1367" i="3"/>
  <c r="AG1483" i="3"/>
  <c r="AG1611" i="3"/>
  <c r="AG1763" i="3"/>
  <c r="AG1604" i="3"/>
  <c r="AG94" i="3"/>
  <c r="AG318" i="3"/>
  <c r="AG606" i="3"/>
  <c r="AG830" i="3"/>
  <c r="AG1086" i="3"/>
  <c r="AG1518" i="3"/>
  <c r="AG1283" i="3"/>
  <c r="AG666" i="3"/>
  <c r="AG954" i="3"/>
  <c r="AG1178" i="3"/>
  <c r="AG1522" i="3"/>
  <c r="AG1427" i="3"/>
  <c r="AG1463" i="3"/>
  <c r="AG1591" i="3"/>
  <c r="AG1751" i="3"/>
  <c r="AG1556" i="3"/>
  <c r="AG14" i="3"/>
  <c r="AG238" i="3"/>
  <c r="AG494" i="3"/>
  <c r="AG750" i="3"/>
  <c r="AG974" i="3"/>
  <c r="AG1294" i="3"/>
  <c r="AG1598" i="3"/>
  <c r="AG511" i="3"/>
  <c r="AG547" i="3"/>
  <c r="AG579" i="3"/>
  <c r="AG611" i="3"/>
  <c r="AG645" i="3"/>
  <c r="AG685" i="3"/>
  <c r="AG709" i="3"/>
  <c r="AG759" i="3"/>
  <c r="AG791" i="3"/>
  <c r="AG813" i="3"/>
  <c r="AG863" i="3"/>
  <c r="AG895" i="3"/>
  <c r="AG917" i="3"/>
  <c r="AG955" i="3"/>
  <c r="AG977" i="3"/>
  <c r="AG1017" i="3"/>
  <c r="AG1053" i="3"/>
  <c r="AG1103" i="3"/>
  <c r="AG1141" i="3"/>
  <c r="AG1181" i="3"/>
  <c r="AG1225" i="3"/>
  <c r="AG1255" i="3"/>
  <c r="AG586" i="3"/>
  <c r="AG714" i="3"/>
  <c r="AG842" i="3"/>
  <c r="AG970" i="3"/>
  <c r="AG1098" i="3"/>
  <c r="AG1226" i="3"/>
  <c r="AG1442" i="3"/>
  <c r="AG1570" i="3"/>
  <c r="AG1698" i="3"/>
  <c r="AG1431" i="3"/>
  <c r="AG1747" i="3"/>
  <c r="AG1636" i="3"/>
  <c r="AG222" i="3"/>
  <c r="AG478" i="3"/>
  <c r="AG734" i="3"/>
  <c r="AG990" i="3"/>
  <c r="AG1214" i="3"/>
  <c r="AG1486" i="3"/>
  <c r="AG1742" i="3"/>
  <c r="AG1351" i="3"/>
  <c r="AG1229" i="3"/>
  <c r="AG1273" i="3"/>
  <c r="AG634" i="3"/>
  <c r="AG858" i="3"/>
  <c r="AG1146" i="3"/>
  <c r="AG1490" i="3"/>
  <c r="AG1746" i="3"/>
  <c r="AG1487" i="3"/>
  <c r="AG1687" i="3"/>
  <c r="AG1588" i="3"/>
  <c r="AG110" i="3"/>
  <c r="AG398" i="3"/>
  <c r="AG654" i="3"/>
  <c r="AG942" i="3"/>
  <c r="AG1166" i="3"/>
  <c r="AG1470" i="3"/>
  <c r="AG1385" i="3"/>
  <c r="AG1383" i="3"/>
  <c r="C135" i="4"/>
  <c r="B426" i="4"/>
  <c r="F425" i="4"/>
  <c r="B13" i="4"/>
  <c r="B134" i="4"/>
  <c r="G1575" i="3"/>
  <c r="I1575" i="3" s="1"/>
  <c r="G1587" i="3"/>
  <c r="I1587" i="3" s="1"/>
  <c r="G1554" i="3"/>
  <c r="I1554" i="3" s="1"/>
  <c r="G1566" i="3"/>
  <c r="I1566" i="3" s="1"/>
  <c r="G1578" i="3"/>
  <c r="I1578" i="3" s="1"/>
  <c r="G1590" i="3"/>
  <c r="I1590" i="3" s="1"/>
  <c r="G1602" i="3"/>
  <c r="I1602" i="3" s="1"/>
  <c r="G1614" i="3"/>
  <c r="I1614" i="3" s="1"/>
  <c r="G1626" i="3"/>
  <c r="I1626" i="3" s="1"/>
  <c r="G1638" i="3"/>
  <c r="I1638" i="3" s="1"/>
  <c r="G1650" i="3"/>
  <c r="I1650" i="3" s="1"/>
  <c r="G1662" i="3"/>
  <c r="I1662" i="3" s="1"/>
  <c r="G1674" i="3"/>
  <c r="I1674" i="3" s="1"/>
  <c r="G1686" i="3"/>
  <c r="I1686" i="3" s="1"/>
  <c r="G1698" i="3"/>
  <c r="I1698" i="3" s="1"/>
  <c r="G1710" i="3"/>
  <c r="I1710" i="3" s="1"/>
  <c r="G1722" i="3"/>
  <c r="I1722" i="3" s="1"/>
  <c r="G1734" i="3"/>
  <c r="I1734" i="3" s="1"/>
  <c r="G1746" i="3"/>
  <c r="I1746" i="3" s="1"/>
  <c r="G6" i="3"/>
  <c r="E5" i="2"/>
  <c r="G18" i="3"/>
  <c r="I18" i="3" s="1"/>
  <c r="G30" i="3"/>
  <c r="I30" i="3" s="1"/>
  <c r="G42" i="3"/>
  <c r="I42" i="3" s="1"/>
  <c r="G54" i="3"/>
  <c r="I54" i="3" s="1"/>
  <c r="G66" i="3"/>
  <c r="I66" i="3" s="1"/>
  <c r="G78" i="3"/>
  <c r="I78" i="3" s="1"/>
  <c r="G90" i="3"/>
  <c r="I90" i="3" s="1"/>
  <c r="G102" i="3"/>
  <c r="I102" i="3" s="1"/>
  <c r="G114" i="3"/>
  <c r="I114" i="3" s="1"/>
  <c r="G126" i="3"/>
  <c r="I126" i="3" s="1"/>
  <c r="G138" i="3"/>
  <c r="I138" i="3" s="1"/>
  <c r="G150" i="3"/>
  <c r="I150" i="3" s="1"/>
  <c r="G162" i="3"/>
  <c r="I162" i="3" s="1"/>
  <c r="G174" i="3"/>
  <c r="I174" i="3" s="1"/>
  <c r="G186" i="3"/>
  <c r="I186" i="3" s="1"/>
  <c r="G198" i="3"/>
  <c r="I198" i="3" s="1"/>
  <c r="G210" i="3"/>
  <c r="I210" i="3" s="1"/>
  <c r="G222" i="3"/>
  <c r="I222" i="3" s="1"/>
  <c r="G234" i="3"/>
  <c r="I234" i="3" s="1"/>
  <c r="G246" i="3"/>
  <c r="I246" i="3" s="1"/>
  <c r="G258" i="3"/>
  <c r="I258" i="3" s="1"/>
  <c r="G270" i="3"/>
  <c r="I270" i="3" s="1"/>
  <c r="G282" i="3"/>
  <c r="I282" i="3" s="1"/>
  <c r="G294" i="3"/>
  <c r="I294" i="3" s="1"/>
  <c r="G306" i="3"/>
  <c r="I306" i="3" s="1"/>
  <c r="G318" i="3"/>
  <c r="I318" i="3" s="1"/>
  <c r="G330" i="3"/>
  <c r="I330" i="3" s="1"/>
  <c r="G342" i="3"/>
  <c r="I342" i="3" s="1"/>
  <c r="G354" i="3"/>
  <c r="I354" i="3" s="1"/>
  <c r="G366" i="3"/>
  <c r="I366" i="3" s="1"/>
  <c r="G378" i="3"/>
  <c r="I378" i="3" s="1"/>
  <c r="G390" i="3"/>
  <c r="I390" i="3" s="1"/>
  <c r="G402" i="3"/>
  <c r="I402" i="3" s="1"/>
  <c r="G414" i="3"/>
  <c r="I414" i="3" s="1"/>
  <c r="G426" i="3"/>
  <c r="I426" i="3" s="1"/>
  <c r="G438" i="3"/>
  <c r="I438" i="3" s="1"/>
  <c r="G450" i="3"/>
  <c r="I450" i="3" s="1"/>
  <c r="G462" i="3"/>
  <c r="I462" i="3" s="1"/>
  <c r="G474" i="3"/>
  <c r="I474" i="3" s="1"/>
  <c r="G486" i="3"/>
  <c r="I486" i="3" s="1"/>
  <c r="G498" i="3"/>
  <c r="I498" i="3" s="1"/>
  <c r="G510" i="3"/>
  <c r="I510" i="3" s="1"/>
  <c r="G522" i="3"/>
  <c r="I522" i="3" s="1"/>
  <c r="G534" i="3"/>
  <c r="I534" i="3" s="1"/>
  <c r="G546" i="3"/>
  <c r="I546" i="3" s="1"/>
  <c r="G558" i="3"/>
  <c r="I558" i="3" s="1"/>
  <c r="G570" i="3"/>
  <c r="I570" i="3" s="1"/>
  <c r="G582" i="3"/>
  <c r="I582" i="3" s="1"/>
  <c r="G594" i="3"/>
  <c r="I594" i="3" s="1"/>
  <c r="G606" i="3"/>
  <c r="I606" i="3" s="1"/>
  <c r="G618" i="3"/>
  <c r="I618" i="3" s="1"/>
  <c r="G630" i="3"/>
  <c r="I630" i="3" s="1"/>
  <c r="G642" i="3"/>
  <c r="I642" i="3" s="1"/>
  <c r="G654" i="3"/>
  <c r="I654" i="3" s="1"/>
  <c r="G666" i="3"/>
  <c r="I666" i="3" s="1"/>
  <c r="G678" i="3"/>
  <c r="I678" i="3" s="1"/>
  <c r="G690" i="3"/>
  <c r="I690" i="3" s="1"/>
  <c r="G702" i="3"/>
  <c r="I702" i="3" s="1"/>
  <c r="G714" i="3"/>
  <c r="I714" i="3" s="1"/>
  <c r="G726" i="3"/>
  <c r="I726" i="3" s="1"/>
  <c r="G738" i="3"/>
  <c r="I738" i="3" s="1"/>
  <c r="G750" i="3"/>
  <c r="I750" i="3" s="1"/>
  <c r="G762" i="3"/>
  <c r="I762" i="3" s="1"/>
  <c r="G774" i="3"/>
  <c r="I774" i="3" s="1"/>
  <c r="G786" i="3"/>
  <c r="I786" i="3" s="1"/>
  <c r="G798" i="3"/>
  <c r="I798" i="3" s="1"/>
  <c r="G810" i="3"/>
  <c r="I810" i="3" s="1"/>
  <c r="G822" i="3"/>
  <c r="I822" i="3" s="1"/>
  <c r="G834" i="3"/>
  <c r="I834" i="3" s="1"/>
  <c r="G846" i="3"/>
  <c r="I846" i="3" s="1"/>
  <c r="G858" i="3"/>
  <c r="I858" i="3" s="1"/>
  <c r="G870" i="3"/>
  <c r="I870" i="3" s="1"/>
  <c r="G882" i="3"/>
  <c r="I882" i="3" s="1"/>
  <c r="G894" i="3"/>
  <c r="I894" i="3" s="1"/>
  <c r="G906" i="3"/>
  <c r="I906" i="3" s="1"/>
  <c r="G918" i="3"/>
  <c r="I918" i="3" s="1"/>
  <c r="G930" i="3"/>
  <c r="I930" i="3" s="1"/>
  <c r="G942" i="3"/>
  <c r="I942" i="3" s="1"/>
  <c r="G954" i="3"/>
  <c r="I954" i="3" s="1"/>
  <c r="G966" i="3"/>
  <c r="I966" i="3" s="1"/>
  <c r="G978" i="3"/>
  <c r="I978" i="3" s="1"/>
  <c r="G990" i="3"/>
  <c r="I990" i="3" s="1"/>
  <c r="G1002" i="3"/>
  <c r="I1002" i="3" s="1"/>
  <c r="G1014" i="3"/>
  <c r="I1014" i="3" s="1"/>
  <c r="G1551" i="3"/>
  <c r="I1551" i="3" s="1"/>
  <c r="G1563" i="3"/>
  <c r="I1563" i="3" s="1"/>
  <c r="G1599" i="3"/>
  <c r="I1599" i="3" s="1"/>
  <c r="G1611" i="3"/>
  <c r="I1611" i="3" s="1"/>
  <c r="G1623" i="3"/>
  <c r="I1623" i="3" s="1"/>
  <c r="G1635" i="3"/>
  <c r="I1635" i="3" s="1"/>
  <c r="G1647" i="3"/>
  <c r="I1647" i="3" s="1"/>
  <c r="G1659" i="3"/>
  <c r="I1659" i="3" s="1"/>
  <c r="G1671" i="3"/>
  <c r="I1671" i="3" s="1"/>
  <c r="G1683" i="3"/>
  <c r="I1683" i="3" s="1"/>
  <c r="G1695" i="3"/>
  <c r="I1695" i="3" s="1"/>
  <c r="G1707" i="3"/>
  <c r="I1707" i="3" s="1"/>
  <c r="G1719" i="3"/>
  <c r="I1719" i="3" s="1"/>
  <c r="G1731" i="3"/>
  <c r="I1731" i="3" s="1"/>
  <c r="G1743" i="3"/>
  <c r="I1743" i="3" s="1"/>
  <c r="G1755" i="3"/>
  <c r="I1755" i="3" s="1"/>
  <c r="G9" i="3"/>
  <c r="I9" i="3" s="1"/>
  <c r="G21" i="3"/>
  <c r="I21" i="3" s="1"/>
  <c r="G33" i="3"/>
  <c r="I33" i="3" s="1"/>
  <c r="G45" i="3"/>
  <c r="I45" i="3" s="1"/>
  <c r="G57" i="3"/>
  <c r="I57" i="3" s="1"/>
  <c r="G69" i="3"/>
  <c r="I69" i="3" s="1"/>
  <c r="G81" i="3"/>
  <c r="I81" i="3" s="1"/>
  <c r="G93" i="3"/>
  <c r="I93" i="3" s="1"/>
  <c r="G105" i="3"/>
  <c r="I105" i="3" s="1"/>
  <c r="G117" i="3"/>
  <c r="I117" i="3" s="1"/>
  <c r="G129" i="3"/>
  <c r="I129" i="3" s="1"/>
  <c r="G141" i="3"/>
  <c r="I141" i="3" s="1"/>
  <c r="G153" i="3"/>
  <c r="I153" i="3" s="1"/>
  <c r="G165" i="3"/>
  <c r="I165" i="3" s="1"/>
  <c r="G177" i="3"/>
  <c r="I177" i="3" s="1"/>
  <c r="G189" i="3"/>
  <c r="I189" i="3" s="1"/>
  <c r="G201" i="3"/>
  <c r="I201" i="3" s="1"/>
  <c r="G213" i="3"/>
  <c r="I213" i="3" s="1"/>
  <c r="G225" i="3"/>
  <c r="I225" i="3" s="1"/>
  <c r="G237" i="3"/>
  <c r="I237" i="3" s="1"/>
  <c r="G249" i="3"/>
  <c r="I249" i="3" s="1"/>
  <c r="G261" i="3"/>
  <c r="I261" i="3" s="1"/>
  <c r="G273" i="3"/>
  <c r="I273" i="3" s="1"/>
  <c r="G285" i="3"/>
  <c r="I285" i="3" s="1"/>
  <c r="G297" i="3"/>
  <c r="I297" i="3" s="1"/>
  <c r="G309" i="3"/>
  <c r="I309" i="3" s="1"/>
  <c r="G321" i="3"/>
  <c r="I321" i="3" s="1"/>
  <c r="G333" i="3"/>
  <c r="I333" i="3" s="1"/>
  <c r="G345" i="3"/>
  <c r="I345" i="3" s="1"/>
  <c r="G357" i="3"/>
  <c r="I357" i="3" s="1"/>
  <c r="G369" i="3"/>
  <c r="I369" i="3" s="1"/>
  <c r="G381" i="3"/>
  <c r="I381" i="3" s="1"/>
  <c r="G393" i="3"/>
  <c r="I393" i="3" s="1"/>
  <c r="G405" i="3"/>
  <c r="I405" i="3" s="1"/>
  <c r="G417" i="3"/>
  <c r="I417" i="3" s="1"/>
  <c r="G429" i="3"/>
  <c r="I429" i="3" s="1"/>
  <c r="G441" i="3"/>
  <c r="I441" i="3" s="1"/>
  <c r="G453" i="3"/>
  <c r="I453" i="3" s="1"/>
  <c r="G465" i="3"/>
  <c r="I465" i="3" s="1"/>
  <c r="G477" i="3"/>
  <c r="I477" i="3" s="1"/>
  <c r="G489" i="3"/>
  <c r="I489" i="3" s="1"/>
  <c r="G501" i="3"/>
  <c r="I501" i="3" s="1"/>
  <c r="G513" i="3"/>
  <c r="I513" i="3" s="1"/>
  <c r="G525" i="3"/>
  <c r="I525" i="3" s="1"/>
  <c r="G537" i="3"/>
  <c r="I537" i="3" s="1"/>
  <c r="G549" i="3"/>
  <c r="I549" i="3" s="1"/>
  <c r="G561" i="3"/>
  <c r="I561" i="3" s="1"/>
  <c r="G573" i="3"/>
  <c r="I573" i="3" s="1"/>
  <c r="G585" i="3"/>
  <c r="I585" i="3" s="1"/>
  <c r="G597" i="3"/>
  <c r="I597" i="3" s="1"/>
  <c r="G609" i="3"/>
  <c r="I609" i="3" s="1"/>
  <c r="G621" i="3"/>
  <c r="I621" i="3" s="1"/>
  <c r="G633" i="3"/>
  <c r="I633" i="3" s="1"/>
  <c r="G645" i="3"/>
  <c r="I645" i="3" s="1"/>
  <c r="G657" i="3"/>
  <c r="I657" i="3" s="1"/>
  <c r="G669" i="3"/>
  <c r="I669" i="3" s="1"/>
  <c r="G681" i="3"/>
  <c r="I681" i="3" s="1"/>
  <c r="G693" i="3"/>
  <c r="I693" i="3" s="1"/>
  <c r="G705" i="3"/>
  <c r="I705" i="3" s="1"/>
  <c r="G717" i="3"/>
  <c r="I717" i="3" s="1"/>
  <c r="G729" i="3"/>
  <c r="I729" i="3" s="1"/>
  <c r="G741" i="3"/>
  <c r="I741" i="3" s="1"/>
  <c r="G753" i="3"/>
  <c r="I753" i="3" s="1"/>
  <c r="G765" i="3"/>
  <c r="I765" i="3" s="1"/>
  <c r="G777" i="3"/>
  <c r="I777" i="3" s="1"/>
  <c r="G789" i="3"/>
  <c r="I789" i="3" s="1"/>
  <c r="G801" i="3"/>
  <c r="I801" i="3" s="1"/>
  <c r="G813" i="3"/>
  <c r="I813" i="3" s="1"/>
  <c r="G825" i="3"/>
  <c r="I825" i="3" s="1"/>
  <c r="G837" i="3"/>
  <c r="I837" i="3" s="1"/>
  <c r="G849" i="3"/>
  <c r="I849" i="3" s="1"/>
  <c r="G861" i="3"/>
  <c r="I861" i="3" s="1"/>
  <c r="G873" i="3"/>
  <c r="I873" i="3" s="1"/>
  <c r="G885" i="3"/>
  <c r="I885" i="3" s="1"/>
  <c r="G897" i="3"/>
  <c r="I897" i="3" s="1"/>
  <c r="G909" i="3"/>
  <c r="I909" i="3" s="1"/>
  <c r="G921" i="3"/>
  <c r="I921" i="3" s="1"/>
  <c r="G933" i="3"/>
  <c r="I933" i="3" s="1"/>
  <c r="G945" i="3"/>
  <c r="I945" i="3" s="1"/>
  <c r="G957" i="3"/>
  <c r="I957" i="3" s="1"/>
  <c r="G969" i="3"/>
  <c r="I969" i="3" s="1"/>
  <c r="G981" i="3"/>
  <c r="I981" i="3" s="1"/>
  <c r="G993" i="3"/>
  <c r="I993" i="3" s="1"/>
  <c r="G1005" i="3"/>
  <c r="I1005" i="3" s="1"/>
  <c r="G1017" i="3"/>
  <c r="I1017" i="3" s="1"/>
  <c r="G987" i="3"/>
  <c r="I987" i="3" s="1"/>
  <c r="G999" i="3"/>
  <c r="I999" i="3" s="1"/>
  <c r="G1011" i="3"/>
  <c r="I1011" i="3" s="1"/>
  <c r="G1023" i="3"/>
  <c r="I1023" i="3" s="1"/>
  <c r="G1035" i="3"/>
  <c r="I1035" i="3" s="1"/>
  <c r="G1047" i="3"/>
  <c r="I1047" i="3" s="1"/>
  <c r="G1059" i="3"/>
  <c r="I1059" i="3" s="1"/>
  <c r="G1071" i="3"/>
  <c r="I1071" i="3" s="1"/>
  <c r="G1083" i="3"/>
  <c r="I1083" i="3" s="1"/>
  <c r="G1095" i="3"/>
  <c r="I1095" i="3" s="1"/>
  <c r="G1107" i="3"/>
  <c r="I1107" i="3" s="1"/>
  <c r="G1119" i="3"/>
  <c r="I1119" i="3" s="1"/>
  <c r="G1131" i="3"/>
  <c r="I1131" i="3" s="1"/>
  <c r="G1143" i="3"/>
  <c r="I1143" i="3" s="1"/>
  <c r="G1155" i="3"/>
  <c r="I1155" i="3" s="1"/>
  <c r="G1167" i="3"/>
  <c r="I1167" i="3" s="1"/>
  <c r="G1179" i="3"/>
  <c r="I1179" i="3" s="1"/>
  <c r="G1191" i="3"/>
  <c r="I1191" i="3" s="1"/>
  <c r="G1203" i="3"/>
  <c r="I1203" i="3" s="1"/>
  <c r="G1215" i="3"/>
  <c r="I1215" i="3" s="1"/>
  <c r="G1227" i="3"/>
  <c r="I1227" i="3" s="1"/>
  <c r="G1239" i="3"/>
  <c r="I1239" i="3" s="1"/>
  <c r="G1251" i="3"/>
  <c r="I1251" i="3" s="1"/>
  <c r="G1263" i="3"/>
  <c r="I1263" i="3" s="1"/>
  <c r="G1275" i="3"/>
  <c r="I1275" i="3" s="1"/>
  <c r="G1287" i="3"/>
  <c r="I1287" i="3" s="1"/>
  <c r="G1299" i="3"/>
  <c r="I1299" i="3" s="1"/>
  <c r="G1311" i="3"/>
  <c r="I1311" i="3" s="1"/>
  <c r="G1323" i="3"/>
  <c r="I1323" i="3" s="1"/>
  <c r="G1335" i="3"/>
  <c r="I1335" i="3" s="1"/>
  <c r="G1347" i="3"/>
  <c r="I1347" i="3" s="1"/>
  <c r="G1359" i="3"/>
  <c r="I1359" i="3" s="1"/>
  <c r="G1371" i="3"/>
  <c r="I1371" i="3" s="1"/>
  <c r="G1383" i="3"/>
  <c r="I1383" i="3" s="1"/>
  <c r="G1395" i="3"/>
  <c r="I1395" i="3" s="1"/>
  <c r="G1407" i="3"/>
  <c r="I1407" i="3" s="1"/>
  <c r="G1419" i="3"/>
  <c r="I1419" i="3" s="1"/>
  <c r="G1431" i="3"/>
  <c r="I1431" i="3" s="1"/>
  <c r="G1443" i="3"/>
  <c r="I1443" i="3" s="1"/>
  <c r="G1455" i="3"/>
  <c r="I1455" i="3" s="1"/>
  <c r="G1467" i="3"/>
  <c r="I1467" i="3" s="1"/>
  <c r="G1479" i="3"/>
  <c r="I1479" i="3" s="1"/>
  <c r="G1491" i="3"/>
  <c r="I1491" i="3" s="1"/>
  <c r="G1503" i="3"/>
  <c r="I1503" i="3" s="1"/>
  <c r="G1515" i="3"/>
  <c r="I1515" i="3" s="1"/>
  <c r="G1527" i="3"/>
  <c r="I1527" i="3" s="1"/>
  <c r="G1539" i="3"/>
  <c r="I1539" i="3" s="1"/>
  <c r="G1473" i="3"/>
  <c r="I1473" i="3" s="1"/>
  <c r="G1485" i="3"/>
  <c r="I1485" i="3" s="1"/>
  <c r="G1497" i="3"/>
  <c r="I1497" i="3" s="1"/>
  <c r="G1509" i="3"/>
  <c r="I1509" i="3" s="1"/>
  <c r="G1521" i="3"/>
  <c r="I1521" i="3" s="1"/>
  <c r="G1533" i="3"/>
  <c r="I1533" i="3" s="1"/>
  <c r="G1026" i="3"/>
  <c r="I1026" i="3" s="1"/>
  <c r="G1038" i="3"/>
  <c r="I1038" i="3" s="1"/>
  <c r="G1050" i="3"/>
  <c r="I1050" i="3" s="1"/>
  <c r="G1062" i="3"/>
  <c r="I1062" i="3" s="1"/>
  <c r="G1074" i="3"/>
  <c r="I1074" i="3" s="1"/>
  <c r="G1086" i="3"/>
  <c r="I1086" i="3" s="1"/>
  <c r="G1098" i="3"/>
  <c r="I1098" i="3" s="1"/>
  <c r="G1110" i="3"/>
  <c r="I1110" i="3" s="1"/>
  <c r="G1122" i="3"/>
  <c r="I1122" i="3" s="1"/>
  <c r="G1134" i="3"/>
  <c r="I1134" i="3" s="1"/>
  <c r="G1146" i="3"/>
  <c r="I1146" i="3" s="1"/>
  <c r="G1158" i="3"/>
  <c r="I1158" i="3" s="1"/>
  <c r="G1170" i="3"/>
  <c r="I1170" i="3" s="1"/>
  <c r="G1182" i="3"/>
  <c r="I1182" i="3" s="1"/>
  <c r="G1194" i="3"/>
  <c r="I1194" i="3" s="1"/>
  <c r="G1206" i="3"/>
  <c r="I1206" i="3" s="1"/>
  <c r="G1218" i="3"/>
  <c r="I1218" i="3" s="1"/>
  <c r="G1230" i="3"/>
  <c r="I1230" i="3" s="1"/>
  <c r="G1242" i="3"/>
  <c r="I1242" i="3" s="1"/>
  <c r="G1254" i="3"/>
  <c r="I1254" i="3" s="1"/>
  <c r="G1266" i="3"/>
  <c r="I1266" i="3" s="1"/>
  <c r="G1278" i="3"/>
  <c r="I1278" i="3" s="1"/>
  <c r="G1290" i="3"/>
  <c r="I1290" i="3" s="1"/>
  <c r="G1302" i="3"/>
  <c r="I1302" i="3" s="1"/>
  <c r="G1314" i="3"/>
  <c r="I1314" i="3" s="1"/>
  <c r="G1326" i="3"/>
  <c r="I1326" i="3" s="1"/>
  <c r="G1338" i="3"/>
  <c r="I1338" i="3" s="1"/>
  <c r="G1350" i="3"/>
  <c r="I1350" i="3" s="1"/>
  <c r="G1362" i="3"/>
  <c r="I1362" i="3" s="1"/>
  <c r="G1374" i="3"/>
  <c r="I1374" i="3" s="1"/>
  <c r="G1386" i="3"/>
  <c r="I1386" i="3" s="1"/>
  <c r="G1398" i="3"/>
  <c r="I1398" i="3" s="1"/>
  <c r="G1410" i="3"/>
  <c r="I1410" i="3" s="1"/>
  <c r="G1422" i="3"/>
  <c r="I1422" i="3" s="1"/>
  <c r="G1434" i="3"/>
  <c r="I1434" i="3" s="1"/>
  <c r="G1446" i="3"/>
  <c r="I1446" i="3" s="1"/>
  <c r="G1458" i="3"/>
  <c r="I1458" i="3" s="1"/>
  <c r="G1470" i="3"/>
  <c r="I1470" i="3" s="1"/>
  <c r="G1482" i="3"/>
  <c r="I1482" i="3" s="1"/>
  <c r="G1494" i="3"/>
  <c r="I1494" i="3" s="1"/>
  <c r="G1506" i="3"/>
  <c r="I1506" i="3" s="1"/>
  <c r="G1518" i="3"/>
  <c r="I1518" i="3" s="1"/>
  <c r="G1530" i="3"/>
  <c r="I1530" i="3" s="1"/>
  <c r="G1542" i="3"/>
  <c r="I1542" i="3" s="1"/>
  <c r="C9" i="6"/>
  <c r="D8" i="6"/>
  <c r="G8" i="6" s="1"/>
  <c r="E273" i="4"/>
  <c r="G6" i="2"/>
  <c r="L6" i="2" s="1"/>
  <c r="F6" i="2"/>
  <c r="J6" i="2" s="1"/>
  <c r="B7" i="2"/>
  <c r="C6" i="2"/>
  <c r="D6" i="2"/>
  <c r="D117" i="4"/>
  <c r="C117" i="4"/>
  <c r="B91" i="4"/>
  <c r="D92" i="4"/>
  <c r="C92" i="4"/>
  <c r="B90" i="4"/>
  <c r="D67" i="4"/>
  <c r="C67" i="4"/>
  <c r="B65" i="4"/>
  <c r="B8" i="2"/>
  <c r="E7" i="2"/>
  <c r="E6" i="2"/>
  <c r="C14" i="4"/>
  <c r="C16" i="4"/>
  <c r="D16" i="4"/>
  <c r="C15" i="4"/>
  <c r="AN2" i="2" l="1"/>
  <c r="AO1" i="2" s="1"/>
  <c r="I1827" i="3"/>
  <c r="D265" i="4"/>
  <c r="G1791" i="3"/>
  <c r="I1791" i="3" s="1"/>
  <c r="D1791" i="3"/>
  <c r="E384" i="4" s="1"/>
  <c r="C1778" i="1"/>
  <c r="D1778" i="1" s="1"/>
  <c r="D1777" i="1"/>
  <c r="D137" i="4"/>
  <c r="D158" i="4" s="1"/>
  <c r="D157" i="4"/>
  <c r="B135" i="4"/>
  <c r="C156" i="4"/>
  <c r="C136" i="4"/>
  <c r="C157" i="4" s="1"/>
  <c r="D156" i="4"/>
  <c r="B115" i="4"/>
  <c r="C137" i="4"/>
  <c r="C484" i="4"/>
  <c r="C489" i="4" s="1"/>
  <c r="D489" i="4" s="1"/>
  <c r="C499" i="4"/>
  <c r="D499" i="4" s="1"/>
  <c r="D500" i="4" s="1"/>
  <c r="C495" i="4"/>
  <c r="B509" i="4"/>
  <c r="H424" i="4"/>
  <c r="D424" i="4"/>
  <c r="D419" i="4"/>
  <c r="D420" i="4"/>
  <c r="G421" i="4"/>
  <c r="G419" i="4"/>
  <c r="G418" i="4"/>
  <c r="D422" i="4"/>
  <c r="H421" i="4"/>
  <c r="D418" i="4"/>
  <c r="H442" i="4"/>
  <c r="G442" i="4"/>
  <c r="F443" i="4"/>
  <c r="D442" i="4"/>
  <c r="D423" i="4"/>
  <c r="G422" i="4"/>
  <c r="H420" i="4"/>
  <c r="H419" i="4"/>
  <c r="H418" i="4"/>
  <c r="G424" i="4"/>
  <c r="H423" i="4"/>
  <c r="G420" i="4"/>
  <c r="H422" i="4"/>
  <c r="D421" i="4"/>
  <c r="G423" i="4"/>
  <c r="G425" i="4"/>
  <c r="D425" i="4"/>
  <c r="H425" i="4"/>
  <c r="B427" i="4"/>
  <c r="F426" i="4"/>
  <c r="I6" i="3"/>
  <c r="O6" i="3"/>
  <c r="C10" i="6"/>
  <c r="D9" i="6"/>
  <c r="G9" i="6" s="1"/>
  <c r="G8" i="2"/>
  <c r="F8" i="2"/>
  <c r="G7" i="2"/>
  <c r="L7" i="2" s="1"/>
  <c r="F7" i="2"/>
  <c r="J7" i="2" s="1"/>
  <c r="C8" i="2"/>
  <c r="D8" i="2"/>
  <c r="D7" i="2"/>
  <c r="C7" i="2"/>
  <c r="D118" i="4"/>
  <c r="C118" i="4"/>
  <c r="B117" i="4"/>
  <c r="D93" i="4"/>
  <c r="C93" i="4"/>
  <c r="B92" i="4"/>
  <c r="D68" i="4"/>
  <c r="C68" i="4"/>
  <c r="B67" i="4"/>
  <c r="B9" i="2"/>
  <c r="E8" i="2"/>
  <c r="B15" i="4"/>
  <c r="B16" i="4"/>
  <c r="B14" i="4"/>
  <c r="D17" i="4"/>
  <c r="C17" i="4"/>
  <c r="D268" i="4" l="1"/>
  <c r="D267" i="4"/>
  <c r="D276" i="4" s="1"/>
  <c r="D274" i="4" s="1"/>
  <c r="D277" i="4" s="1"/>
  <c r="C384" i="4"/>
  <c r="C265" i="4"/>
  <c r="C386" i="4"/>
  <c r="AN4" i="2"/>
  <c r="I404" i="4" s="1"/>
  <c r="E386" i="4"/>
  <c r="AO2" i="2"/>
  <c r="AP1" i="2" s="1"/>
  <c r="C138" i="4"/>
  <c r="C159" i="4" s="1"/>
  <c r="D138" i="4"/>
  <c r="D159" i="4" s="1"/>
  <c r="B136" i="4"/>
  <c r="B156" i="4"/>
  <c r="B157" i="4"/>
  <c r="B137" i="4"/>
  <c r="C158" i="4"/>
  <c r="B158" i="4" s="1"/>
  <c r="C419" i="4"/>
  <c r="C485" i="4"/>
  <c r="C488" i="4"/>
  <c r="D488" i="4" s="1"/>
  <c r="D490" i="4" s="1"/>
  <c r="B508" i="4"/>
  <c r="C418" i="4"/>
  <c r="C424" i="4"/>
  <c r="C421" i="4"/>
  <c r="C420" i="4"/>
  <c r="C442" i="4"/>
  <c r="C423" i="4"/>
  <c r="F444" i="4"/>
  <c r="D443" i="4"/>
  <c r="H443" i="4"/>
  <c r="G443" i="4"/>
  <c r="C422" i="4"/>
  <c r="C425" i="4"/>
  <c r="F427" i="4"/>
  <c r="D427" i="4" s="1"/>
  <c r="B428" i="4"/>
  <c r="H426" i="4"/>
  <c r="G426" i="4"/>
  <c r="D426" i="4"/>
  <c r="J6" i="3"/>
  <c r="L6" i="3" s="1"/>
  <c r="P6" i="3" s="1"/>
  <c r="O7" i="3"/>
  <c r="C11" i="6"/>
  <c r="D10" i="6"/>
  <c r="G10" i="6" s="1"/>
  <c r="J8" i="2"/>
  <c r="G9" i="2"/>
  <c r="L9" i="2" s="1"/>
  <c r="F9" i="2"/>
  <c r="J9" i="2" s="1"/>
  <c r="L8" i="2"/>
  <c r="D9" i="2"/>
  <c r="C9" i="2"/>
  <c r="B118" i="4"/>
  <c r="D119" i="4"/>
  <c r="C119" i="4"/>
  <c r="D94" i="4"/>
  <c r="C94" i="4"/>
  <c r="B93" i="4"/>
  <c r="B68" i="4"/>
  <c r="D69" i="4"/>
  <c r="C69" i="4"/>
  <c r="B10" i="2"/>
  <c r="E9" i="2"/>
  <c r="B17" i="4"/>
  <c r="C18" i="4"/>
  <c r="D18" i="4"/>
  <c r="C274" i="4" l="1"/>
  <c r="C267" i="4"/>
  <c r="C268" i="4"/>
  <c r="AO4" i="2"/>
  <c r="J404" i="4" s="1"/>
  <c r="AP2" i="2"/>
  <c r="AP4" i="2"/>
  <c r="K404" i="4" s="1"/>
  <c r="B138" i="4"/>
  <c r="B159" i="4"/>
  <c r="D139" i="4"/>
  <c r="D160" i="4" s="1"/>
  <c r="C139" i="4"/>
  <c r="C160" i="4" s="1"/>
  <c r="B507" i="4"/>
  <c r="G427" i="4"/>
  <c r="C443" i="4"/>
  <c r="F445" i="4"/>
  <c r="H444" i="4"/>
  <c r="G444" i="4"/>
  <c r="D444" i="4"/>
  <c r="H427" i="4"/>
  <c r="C426" i="4"/>
  <c r="F428" i="4"/>
  <c r="B429" i="4"/>
  <c r="O8" i="3"/>
  <c r="J7" i="3"/>
  <c r="L7" i="3" s="1"/>
  <c r="P7" i="3" s="1"/>
  <c r="D11" i="6"/>
  <c r="G11" i="6" s="1"/>
  <c r="C12" i="6"/>
  <c r="G10" i="2"/>
  <c r="L10" i="2" s="1"/>
  <c r="F10" i="2"/>
  <c r="C10" i="2"/>
  <c r="D10" i="2"/>
  <c r="D120" i="4"/>
  <c r="C120" i="4"/>
  <c r="B119" i="4"/>
  <c r="B94" i="4"/>
  <c r="D95" i="4"/>
  <c r="C95" i="4"/>
  <c r="B69" i="4"/>
  <c r="D70" i="4"/>
  <c r="C70" i="4"/>
  <c r="B11" i="2"/>
  <c r="E10" i="2"/>
  <c r="B18" i="4"/>
  <c r="D19" i="4"/>
  <c r="C19" i="4"/>
  <c r="C277" i="4" l="1"/>
  <c r="C276" i="4"/>
  <c r="D140" i="4"/>
  <c r="D161" i="4" s="1"/>
  <c r="C140" i="4"/>
  <c r="C161" i="4" s="1"/>
  <c r="B160" i="4"/>
  <c r="B139" i="4"/>
  <c r="C427" i="4"/>
  <c r="C444" i="4"/>
  <c r="F446" i="4"/>
  <c r="D445" i="4"/>
  <c r="G445" i="4"/>
  <c r="H445" i="4"/>
  <c r="B430" i="4"/>
  <c r="F429" i="4"/>
  <c r="H428" i="4"/>
  <c r="G428" i="4"/>
  <c r="D428" i="4"/>
  <c r="O9" i="3"/>
  <c r="J8" i="3"/>
  <c r="L8" i="3" s="1"/>
  <c r="P8" i="3" s="1"/>
  <c r="J10" i="2"/>
  <c r="N10" i="2"/>
  <c r="C13" i="6"/>
  <c r="D12" i="6"/>
  <c r="G12" i="6" s="1"/>
  <c r="G11" i="2"/>
  <c r="L11" i="2" s="1"/>
  <c r="F11" i="2"/>
  <c r="D11" i="2"/>
  <c r="C11" i="2"/>
  <c r="D141" i="4"/>
  <c r="D121" i="4"/>
  <c r="C121" i="4"/>
  <c r="B120" i="4"/>
  <c r="D96" i="4"/>
  <c r="C96" i="4"/>
  <c r="B95" i="4"/>
  <c r="B70" i="4"/>
  <c r="D71" i="4"/>
  <c r="C71" i="4"/>
  <c r="P10" i="2"/>
  <c r="B12" i="2"/>
  <c r="E11" i="2"/>
  <c r="B19" i="4"/>
  <c r="D20" i="4"/>
  <c r="C20" i="4"/>
  <c r="B161" i="4" l="1"/>
  <c r="C141" i="4"/>
  <c r="C162" i="4" s="1"/>
  <c r="B140" i="4"/>
  <c r="C142" i="4"/>
  <c r="D162" i="4"/>
  <c r="C445" i="4"/>
  <c r="F447" i="4"/>
  <c r="D446" i="4"/>
  <c r="H446" i="4"/>
  <c r="G446" i="4"/>
  <c r="C428" i="4"/>
  <c r="D429" i="4"/>
  <c r="H429" i="4"/>
  <c r="G429" i="4"/>
  <c r="B431" i="4"/>
  <c r="F430" i="4"/>
  <c r="O10" i="3"/>
  <c r="J9" i="3"/>
  <c r="L9" i="3" s="1"/>
  <c r="P9" i="3" s="1"/>
  <c r="J11" i="2"/>
  <c r="N11" i="2"/>
  <c r="C14" i="6"/>
  <c r="D13" i="6"/>
  <c r="G13" i="6" s="1"/>
  <c r="G12" i="2"/>
  <c r="L12" i="2" s="1"/>
  <c r="F12" i="2"/>
  <c r="C12" i="2"/>
  <c r="D12" i="2"/>
  <c r="B121" i="4"/>
  <c r="D122" i="4"/>
  <c r="C123" i="4" s="1"/>
  <c r="C122" i="4"/>
  <c r="B96" i="4"/>
  <c r="D97" i="4"/>
  <c r="C98" i="4" s="1"/>
  <c r="C97" i="4"/>
  <c r="B71" i="4"/>
  <c r="D72" i="4"/>
  <c r="C73" i="4" s="1"/>
  <c r="C72" i="4"/>
  <c r="P11" i="2"/>
  <c r="B13" i="2"/>
  <c r="E12" i="2"/>
  <c r="B20" i="4"/>
  <c r="D21" i="4"/>
  <c r="C21" i="4"/>
  <c r="B141" i="4" l="1"/>
  <c r="B162" i="4"/>
  <c r="B142" i="4"/>
  <c r="C163" i="4"/>
  <c r="B163" i="4" s="1"/>
  <c r="C446" i="4"/>
  <c r="F448" i="4"/>
  <c r="H447" i="4"/>
  <c r="D447" i="4"/>
  <c r="G447" i="4"/>
  <c r="C429" i="4"/>
  <c r="G430" i="4"/>
  <c r="H430" i="4"/>
  <c r="D430" i="4"/>
  <c r="F431" i="4"/>
  <c r="B432" i="4"/>
  <c r="O11" i="3"/>
  <c r="J10" i="3"/>
  <c r="L10" i="3" s="1"/>
  <c r="P10" i="3" s="1"/>
  <c r="J12" i="2"/>
  <c r="N12" i="2"/>
  <c r="C15" i="6"/>
  <c r="D14" i="6"/>
  <c r="G14" i="6" s="1"/>
  <c r="G13" i="2"/>
  <c r="L13" i="2" s="1"/>
  <c r="F13" i="2"/>
  <c r="D13" i="2"/>
  <c r="C13" i="2"/>
  <c r="B122" i="4"/>
  <c r="B123" i="4"/>
  <c r="B97" i="4"/>
  <c r="B98" i="4"/>
  <c r="B72" i="4"/>
  <c r="B73" i="4"/>
  <c r="P12" i="2"/>
  <c r="B14" i="2"/>
  <c r="E13" i="2"/>
  <c r="B21" i="4"/>
  <c r="C22" i="4"/>
  <c r="D22" i="4"/>
  <c r="C447" i="4" l="1"/>
  <c r="F449" i="4"/>
  <c r="D448" i="4"/>
  <c r="H448" i="4"/>
  <c r="G448" i="4"/>
  <c r="C430" i="4"/>
  <c r="H431" i="4"/>
  <c r="G431" i="4"/>
  <c r="D431" i="4"/>
  <c r="F432" i="4"/>
  <c r="B433" i="4"/>
  <c r="J11" i="3"/>
  <c r="L11" i="3" s="1"/>
  <c r="P11" i="3" s="1"/>
  <c r="O12" i="3"/>
  <c r="J13" i="2"/>
  <c r="N13" i="2"/>
  <c r="C16" i="6"/>
  <c r="D15" i="6"/>
  <c r="G15" i="6" s="1"/>
  <c r="G14" i="2"/>
  <c r="L14" i="2" s="1"/>
  <c r="F14" i="2"/>
  <c r="C14" i="2"/>
  <c r="D14" i="2"/>
  <c r="P13" i="2"/>
  <c r="B15" i="2"/>
  <c r="E14" i="2"/>
  <c r="B22" i="4"/>
  <c r="C23" i="4"/>
  <c r="B23" i="4" l="1"/>
  <c r="C448" i="4"/>
  <c r="F450" i="4"/>
  <c r="H449" i="4"/>
  <c r="D449" i="4"/>
  <c r="G449" i="4"/>
  <c r="C431" i="4"/>
  <c r="H432" i="4"/>
  <c r="D432" i="4"/>
  <c r="G432" i="4"/>
  <c r="B434" i="4"/>
  <c r="F433" i="4"/>
  <c r="O13" i="3"/>
  <c r="J12" i="3"/>
  <c r="L12" i="3" s="1"/>
  <c r="P12" i="3" s="1"/>
  <c r="J14" i="2"/>
  <c r="N14" i="2"/>
  <c r="C17" i="6"/>
  <c r="D16" i="6"/>
  <c r="G16" i="6" s="1"/>
  <c r="G15" i="2"/>
  <c r="L15" i="2" s="1"/>
  <c r="F15" i="2"/>
  <c r="D15" i="2"/>
  <c r="C15" i="2"/>
  <c r="P14" i="2"/>
  <c r="B16" i="2"/>
  <c r="E15" i="2"/>
  <c r="C449" i="4" l="1"/>
  <c r="F451" i="4"/>
  <c r="D450" i="4"/>
  <c r="G450" i="4"/>
  <c r="H450" i="4"/>
  <c r="C432" i="4"/>
  <c r="H433" i="4"/>
  <c r="G433" i="4"/>
  <c r="D433" i="4"/>
  <c r="B435" i="4"/>
  <c r="F434" i="4"/>
  <c r="O14" i="3"/>
  <c r="J13" i="3"/>
  <c r="L13" i="3" s="1"/>
  <c r="P13" i="3" s="1"/>
  <c r="J15" i="2"/>
  <c r="R15" i="2"/>
  <c r="N15" i="2"/>
  <c r="C18" i="6"/>
  <c r="D17" i="6"/>
  <c r="G17" i="6" s="1"/>
  <c r="G16" i="2"/>
  <c r="L16" i="2" s="1"/>
  <c r="F16" i="2"/>
  <c r="C16" i="2"/>
  <c r="D16" i="2"/>
  <c r="T15" i="2"/>
  <c r="B17" i="2"/>
  <c r="E16" i="2"/>
  <c r="D451" i="4" l="1"/>
  <c r="H451" i="4"/>
  <c r="F452" i="4"/>
  <c r="G451" i="4"/>
  <c r="C450" i="4"/>
  <c r="C433" i="4"/>
  <c r="B436" i="4"/>
  <c r="F435" i="4"/>
  <c r="H434" i="4"/>
  <c r="D434" i="4"/>
  <c r="G434" i="4"/>
  <c r="O15" i="3"/>
  <c r="J14" i="3"/>
  <c r="L14" i="3" s="1"/>
  <c r="P14" i="3" s="1"/>
  <c r="J16" i="2"/>
  <c r="N16" i="2"/>
  <c r="R16" i="2"/>
  <c r="C19" i="6"/>
  <c r="D18" i="6"/>
  <c r="G18" i="6" s="1"/>
  <c r="G17" i="2"/>
  <c r="L17" i="2" s="1"/>
  <c r="F17" i="2"/>
  <c r="D17" i="2"/>
  <c r="C17" i="2"/>
  <c r="P15" i="2"/>
  <c r="T16" i="2"/>
  <c r="B18" i="2"/>
  <c r="E17" i="2"/>
  <c r="C434" i="4" l="1"/>
  <c r="C451" i="4"/>
  <c r="G452" i="4"/>
  <c r="D452" i="4"/>
  <c r="H452" i="4"/>
  <c r="F453" i="4"/>
  <c r="G435" i="4"/>
  <c r="H435" i="4"/>
  <c r="D435" i="4"/>
  <c r="F436" i="4"/>
  <c r="B437" i="4"/>
  <c r="F437" i="4" s="1"/>
  <c r="H5" i="2"/>
  <c r="J15" i="3"/>
  <c r="L15" i="3" s="1"/>
  <c r="P15" i="3" s="1"/>
  <c r="I5" i="2" s="1"/>
  <c r="O16" i="3"/>
  <c r="J17" i="2"/>
  <c r="N17" i="2"/>
  <c r="R17" i="2"/>
  <c r="C20" i="6"/>
  <c r="D19" i="6"/>
  <c r="G19" i="6" s="1"/>
  <c r="G18" i="2"/>
  <c r="L18" i="2" s="1"/>
  <c r="F18" i="2"/>
  <c r="C18" i="2"/>
  <c r="D18" i="2"/>
  <c r="P16" i="2"/>
  <c r="T17" i="2"/>
  <c r="B19" i="2"/>
  <c r="E18" i="2"/>
  <c r="C452" i="4" l="1"/>
  <c r="F454" i="4"/>
  <c r="G453" i="4"/>
  <c r="H453" i="4"/>
  <c r="D453" i="4"/>
  <c r="C435" i="4"/>
  <c r="D437" i="4"/>
  <c r="G437" i="4"/>
  <c r="H437" i="4"/>
  <c r="H436" i="4"/>
  <c r="G436" i="4"/>
  <c r="D436" i="4"/>
  <c r="R16" i="3"/>
  <c r="J16" i="3"/>
  <c r="L16" i="3" s="1"/>
  <c r="P16" i="3" s="1"/>
  <c r="T16" i="3" s="1"/>
  <c r="O17" i="3"/>
  <c r="J18" i="2"/>
  <c r="R18" i="2"/>
  <c r="N18" i="2"/>
  <c r="C21" i="6"/>
  <c r="D20" i="6"/>
  <c r="G20" i="6" s="1"/>
  <c r="G19" i="2"/>
  <c r="L19" i="2" s="1"/>
  <c r="F19" i="2"/>
  <c r="D19" i="2"/>
  <c r="C19" i="2"/>
  <c r="P17" i="2"/>
  <c r="T18" i="2"/>
  <c r="B20" i="2"/>
  <c r="E19" i="2"/>
  <c r="C453" i="4" l="1"/>
  <c r="G454" i="4"/>
  <c r="H454" i="4"/>
  <c r="F455" i="4"/>
  <c r="D454" i="4"/>
  <c r="C437" i="4"/>
  <c r="C436" i="4"/>
  <c r="R17" i="3"/>
  <c r="O18" i="3"/>
  <c r="J17" i="3"/>
  <c r="L17" i="3" s="1"/>
  <c r="P17" i="3" s="1"/>
  <c r="T17" i="3" s="1"/>
  <c r="J19" i="2"/>
  <c r="N19" i="2"/>
  <c r="R19" i="2"/>
  <c r="C22" i="6"/>
  <c r="D21" i="6"/>
  <c r="G21" i="6" s="1"/>
  <c r="G20" i="2"/>
  <c r="L20" i="2" s="1"/>
  <c r="F20" i="2"/>
  <c r="C20" i="2"/>
  <c r="D20" i="2"/>
  <c r="P18" i="2"/>
  <c r="T19" i="2"/>
  <c r="B21" i="2"/>
  <c r="E20" i="2"/>
  <c r="C454" i="4" l="1"/>
  <c r="G455" i="4"/>
  <c r="D455" i="4"/>
  <c r="H455" i="4"/>
  <c r="F456" i="4"/>
  <c r="R18" i="3"/>
  <c r="O19" i="3"/>
  <c r="J18" i="3"/>
  <c r="L18" i="3" s="1"/>
  <c r="P18" i="3" s="1"/>
  <c r="T18" i="3" s="1"/>
  <c r="J20" i="2"/>
  <c r="N20" i="2"/>
  <c r="R20" i="2"/>
  <c r="C23" i="6"/>
  <c r="D22" i="6"/>
  <c r="G22" i="6" s="1"/>
  <c r="G21" i="2"/>
  <c r="L21" i="2" s="1"/>
  <c r="F21" i="2"/>
  <c r="D21" i="2"/>
  <c r="C21" i="2"/>
  <c r="P19" i="2"/>
  <c r="T20" i="2"/>
  <c r="B22" i="2"/>
  <c r="E21" i="2"/>
  <c r="C455" i="4" l="1"/>
  <c r="D456" i="4"/>
  <c r="F457" i="4"/>
  <c r="G456" i="4"/>
  <c r="H456" i="4"/>
  <c r="R19" i="3"/>
  <c r="O20" i="3"/>
  <c r="J19" i="3"/>
  <c r="L19" i="3" s="1"/>
  <c r="P19" i="3" s="1"/>
  <c r="T19" i="3" s="1"/>
  <c r="J21" i="2"/>
  <c r="R21" i="2"/>
  <c r="N21" i="2"/>
  <c r="C24" i="6"/>
  <c r="D23" i="6"/>
  <c r="G23" i="6" s="1"/>
  <c r="G22" i="2"/>
  <c r="L22" i="2" s="1"/>
  <c r="F22" i="2"/>
  <c r="C22" i="2"/>
  <c r="D22" i="2"/>
  <c r="P20" i="2"/>
  <c r="T21" i="2"/>
  <c r="B23" i="2"/>
  <c r="E22" i="2"/>
  <c r="C456" i="4" l="1"/>
  <c r="H457" i="4"/>
  <c r="F458" i="4"/>
  <c r="D457" i="4"/>
  <c r="G457" i="4"/>
  <c r="R20" i="3"/>
  <c r="O21" i="3"/>
  <c r="J20" i="3"/>
  <c r="L20" i="3" s="1"/>
  <c r="P20" i="3" s="1"/>
  <c r="T20" i="3" s="1"/>
  <c r="J22" i="2"/>
  <c r="R22" i="2"/>
  <c r="N22" i="2"/>
  <c r="C25" i="6"/>
  <c r="D24" i="6"/>
  <c r="G24" i="6" s="1"/>
  <c r="G23" i="2"/>
  <c r="L23" i="2" s="1"/>
  <c r="F23" i="2"/>
  <c r="D23" i="2"/>
  <c r="C23" i="2"/>
  <c r="P21" i="2"/>
  <c r="T22" i="2"/>
  <c r="B24" i="2"/>
  <c r="E23" i="2"/>
  <c r="G458" i="4" l="1"/>
  <c r="H458" i="4"/>
  <c r="D458" i="4"/>
  <c r="F459" i="4"/>
  <c r="C457" i="4"/>
  <c r="R21" i="3"/>
  <c r="O22" i="3"/>
  <c r="J21" i="3"/>
  <c r="L21" i="3" s="1"/>
  <c r="P21" i="3" s="1"/>
  <c r="T21" i="3" s="1"/>
  <c r="J23" i="2"/>
  <c r="R23" i="2"/>
  <c r="C370" i="4" s="1"/>
  <c r="N23" i="2"/>
  <c r="C26" i="6"/>
  <c r="D25" i="6"/>
  <c r="G25" i="6" s="1"/>
  <c r="G24" i="2"/>
  <c r="L24" i="2" s="1"/>
  <c r="F24" i="2"/>
  <c r="C24" i="2"/>
  <c r="D24" i="2"/>
  <c r="P22" i="2"/>
  <c r="T23" i="2"/>
  <c r="E370" i="4" s="1"/>
  <c r="B25" i="2"/>
  <c r="E24" i="2"/>
  <c r="C458" i="4" l="1"/>
  <c r="F460" i="4"/>
  <c r="H459" i="4"/>
  <c r="D459" i="4"/>
  <c r="G459" i="4"/>
  <c r="R22" i="3"/>
  <c r="O23" i="3"/>
  <c r="J22" i="3"/>
  <c r="L22" i="3" s="1"/>
  <c r="P22" i="3" s="1"/>
  <c r="T22" i="3" s="1"/>
  <c r="J24" i="2"/>
  <c r="N24" i="2"/>
  <c r="R24" i="2"/>
  <c r="C27" i="6"/>
  <c r="D26" i="6"/>
  <c r="G26" i="6" s="1"/>
  <c r="G25" i="2"/>
  <c r="F25" i="2"/>
  <c r="D25" i="2"/>
  <c r="C25" i="2"/>
  <c r="P23" i="2"/>
  <c r="T24" i="2"/>
  <c r="B26" i="2"/>
  <c r="E25" i="2"/>
  <c r="L25" i="2" l="1"/>
  <c r="C459" i="4"/>
  <c r="G460" i="4"/>
  <c r="F461" i="4"/>
  <c r="D460" i="4"/>
  <c r="H460" i="4"/>
  <c r="R23" i="3"/>
  <c r="O24" i="3"/>
  <c r="J23" i="3"/>
  <c r="L23" i="3" s="1"/>
  <c r="P23" i="3" s="1"/>
  <c r="T23" i="3" s="1"/>
  <c r="J25" i="2"/>
  <c r="R25" i="2"/>
  <c r="V25" i="2"/>
  <c r="N25" i="2"/>
  <c r="C28" i="6"/>
  <c r="D27" i="6"/>
  <c r="G27" i="6" s="1"/>
  <c r="G26" i="2"/>
  <c r="F26" i="2"/>
  <c r="C26" i="2"/>
  <c r="D26" i="2"/>
  <c r="P24" i="2"/>
  <c r="T25" i="2"/>
  <c r="B27" i="2"/>
  <c r="E26" i="2"/>
  <c r="L26" i="2" l="1"/>
  <c r="G461" i="4"/>
  <c r="H461" i="4"/>
  <c r="D461" i="4"/>
  <c r="C460" i="4"/>
  <c r="R24" i="3"/>
  <c r="O25" i="3"/>
  <c r="J24" i="3"/>
  <c r="L24" i="3" s="1"/>
  <c r="P24" i="3" s="1"/>
  <c r="T24" i="3" s="1"/>
  <c r="J26" i="2"/>
  <c r="R26" i="2"/>
  <c r="V26" i="2"/>
  <c r="N26" i="2"/>
  <c r="C29" i="6"/>
  <c r="D28" i="6"/>
  <c r="G28" i="6" s="1"/>
  <c r="G27" i="2"/>
  <c r="F27" i="2"/>
  <c r="D27" i="2"/>
  <c r="C27" i="2"/>
  <c r="P25" i="2"/>
  <c r="X25" i="2"/>
  <c r="B28" i="2"/>
  <c r="E27" i="2"/>
  <c r="L27" i="2" l="1"/>
  <c r="C461" i="4"/>
  <c r="R25" i="3"/>
  <c r="O26" i="3"/>
  <c r="J25" i="3"/>
  <c r="L25" i="3" s="1"/>
  <c r="P25" i="3" s="1"/>
  <c r="T25" i="3" s="1"/>
  <c r="J27" i="2"/>
  <c r="V27" i="2"/>
  <c r="N27" i="2"/>
  <c r="R27" i="2"/>
  <c r="C30" i="6"/>
  <c r="D29" i="6"/>
  <c r="G29" i="6" s="1"/>
  <c r="G28" i="2"/>
  <c r="F28" i="2"/>
  <c r="C28" i="2"/>
  <c r="D28" i="2"/>
  <c r="X26" i="2"/>
  <c r="T26" i="2"/>
  <c r="P26" i="2"/>
  <c r="B29" i="2"/>
  <c r="E28" i="2"/>
  <c r="L28" i="2" l="1"/>
  <c r="R26" i="3"/>
  <c r="O27" i="3"/>
  <c r="J26" i="3"/>
  <c r="L26" i="3" s="1"/>
  <c r="P26" i="3" s="1"/>
  <c r="T26" i="3" s="1"/>
  <c r="J28" i="2"/>
  <c r="V28" i="2"/>
  <c r="N28" i="2"/>
  <c r="R28" i="2"/>
  <c r="C31" i="6"/>
  <c r="D30" i="6"/>
  <c r="G30" i="6" s="1"/>
  <c r="G29" i="2"/>
  <c r="F29" i="2"/>
  <c r="D29" i="2"/>
  <c r="C29" i="2"/>
  <c r="X27" i="2"/>
  <c r="T27" i="2"/>
  <c r="P27" i="2"/>
  <c r="B30" i="2"/>
  <c r="E29" i="2"/>
  <c r="L29" i="2" l="1"/>
  <c r="H6" i="2"/>
  <c r="K6" i="2" s="1"/>
  <c r="J27" i="3"/>
  <c r="L27" i="3" s="1"/>
  <c r="P27" i="3" s="1"/>
  <c r="R27" i="3"/>
  <c r="O28" i="3"/>
  <c r="J29" i="2"/>
  <c r="R29" i="2"/>
  <c r="V29" i="2"/>
  <c r="N29" i="2"/>
  <c r="C32" i="6"/>
  <c r="D31" i="6"/>
  <c r="G31" i="6" s="1"/>
  <c r="G30" i="2"/>
  <c r="AB30" i="2" s="1"/>
  <c r="F30" i="2"/>
  <c r="Z30" i="2" s="1"/>
  <c r="C30" i="2"/>
  <c r="D30" i="2"/>
  <c r="T28" i="2"/>
  <c r="X28" i="2"/>
  <c r="P28" i="2"/>
  <c r="B31" i="2"/>
  <c r="E30" i="2"/>
  <c r="L30" i="2" l="1"/>
  <c r="R28" i="3"/>
  <c r="O29" i="3"/>
  <c r="J28" i="3"/>
  <c r="L28" i="3" s="1"/>
  <c r="P28" i="3" s="1"/>
  <c r="T28" i="3" s="1"/>
  <c r="I6" i="2"/>
  <c r="M6" i="2" s="1"/>
  <c r="T27" i="3"/>
  <c r="J30" i="2"/>
  <c r="R30" i="2"/>
  <c r="V30" i="2"/>
  <c r="N30" i="2"/>
  <c r="C33" i="6"/>
  <c r="D32" i="6"/>
  <c r="G32" i="6" s="1"/>
  <c r="G31" i="2"/>
  <c r="AB31" i="2" s="1"/>
  <c r="F31" i="2"/>
  <c r="Z31" i="2" s="1"/>
  <c r="D31" i="2"/>
  <c r="C31" i="2"/>
  <c r="X29" i="2"/>
  <c r="T29" i="2"/>
  <c r="P29" i="2"/>
  <c r="B32" i="2"/>
  <c r="E31" i="2"/>
  <c r="L31" i="2" l="1"/>
  <c r="AH7" i="2"/>
  <c r="AI7" i="2"/>
  <c r="AJ7" i="2"/>
  <c r="AK7" i="2"/>
  <c r="AQ7" i="2"/>
  <c r="AM7" i="2"/>
  <c r="AO7" i="2"/>
  <c r="AP7" i="2"/>
  <c r="AL7" i="2"/>
  <c r="R29" i="3"/>
  <c r="O30" i="3"/>
  <c r="J29" i="3"/>
  <c r="L29" i="3" s="1"/>
  <c r="P29" i="3" s="1"/>
  <c r="T29" i="3" s="1"/>
  <c r="J31" i="2"/>
  <c r="V31" i="2"/>
  <c r="R31" i="2"/>
  <c r="N31" i="2"/>
  <c r="C34" i="6"/>
  <c r="D33" i="6"/>
  <c r="G33" i="6" s="1"/>
  <c r="G32" i="2"/>
  <c r="AB32" i="2" s="1"/>
  <c r="F32" i="2"/>
  <c r="Z32" i="2" s="1"/>
  <c r="C32" i="2"/>
  <c r="D32" i="2"/>
  <c r="X30" i="2"/>
  <c r="T30" i="2"/>
  <c r="P30" i="2"/>
  <c r="B33" i="2"/>
  <c r="E32" i="2"/>
  <c r="L32" i="2" l="1"/>
  <c r="R30" i="3"/>
  <c r="O31" i="3"/>
  <c r="J30" i="3"/>
  <c r="L30" i="3" s="1"/>
  <c r="P30" i="3" s="1"/>
  <c r="T30" i="3" s="1"/>
  <c r="J32" i="2"/>
  <c r="V32" i="2"/>
  <c r="N32" i="2"/>
  <c r="R32" i="2"/>
  <c r="C35" i="6"/>
  <c r="D34" i="6"/>
  <c r="G34" i="6" s="1"/>
  <c r="G33" i="2"/>
  <c r="AB33" i="2" s="1"/>
  <c r="F33" i="2"/>
  <c r="Z33" i="2" s="1"/>
  <c r="D33" i="2"/>
  <c r="C33" i="2"/>
  <c r="X31" i="2"/>
  <c r="T31" i="2"/>
  <c r="P31" i="2"/>
  <c r="B34" i="2"/>
  <c r="E33" i="2"/>
  <c r="L33" i="2" l="1"/>
  <c r="R31" i="3"/>
  <c r="J31" i="3"/>
  <c r="L31" i="3" s="1"/>
  <c r="P31" i="3" s="1"/>
  <c r="T31" i="3" s="1"/>
  <c r="O32" i="3"/>
  <c r="J33" i="2"/>
  <c r="R33" i="2"/>
  <c r="C371" i="4" s="1"/>
  <c r="V33" i="2"/>
  <c r="N33" i="2"/>
  <c r="C36" i="6"/>
  <c r="D35" i="6"/>
  <c r="G35" i="6" s="1"/>
  <c r="G34" i="2"/>
  <c r="AB34" i="2" s="1"/>
  <c r="F34" i="2"/>
  <c r="Z34" i="2" s="1"/>
  <c r="C34" i="2"/>
  <c r="D34" i="2"/>
  <c r="X32" i="2"/>
  <c r="T32" i="2"/>
  <c r="P32" i="2"/>
  <c r="B35" i="2"/>
  <c r="E34" i="2"/>
  <c r="L34" i="2" l="1"/>
  <c r="R32" i="3"/>
  <c r="O33" i="3"/>
  <c r="J32" i="3"/>
  <c r="L32" i="3" s="1"/>
  <c r="P32" i="3" s="1"/>
  <c r="T32" i="3" s="1"/>
  <c r="J34" i="2"/>
  <c r="R34" i="2"/>
  <c r="N34" i="2"/>
  <c r="V34" i="2"/>
  <c r="C37" i="6"/>
  <c r="D36" i="6"/>
  <c r="G36" i="6" s="1"/>
  <c r="G35" i="2"/>
  <c r="F35" i="2"/>
  <c r="D35" i="2"/>
  <c r="C35" i="2"/>
  <c r="X33" i="2"/>
  <c r="T33" i="2"/>
  <c r="E371" i="4" s="1"/>
  <c r="P33" i="2"/>
  <c r="B36" i="2"/>
  <c r="E35" i="2"/>
  <c r="AF35" i="2" l="1"/>
  <c r="AB35" i="2"/>
  <c r="AD35" i="2"/>
  <c r="Z35" i="2"/>
  <c r="L35" i="2"/>
  <c r="R33" i="3"/>
  <c r="O34" i="3"/>
  <c r="J33" i="3"/>
  <c r="L33" i="3" s="1"/>
  <c r="P33" i="3" s="1"/>
  <c r="T33" i="3" s="1"/>
  <c r="J35" i="2"/>
  <c r="V35" i="2"/>
  <c r="N35" i="2"/>
  <c r="R35" i="2"/>
  <c r="C38" i="6"/>
  <c r="D37" i="6"/>
  <c r="G37" i="6" s="1"/>
  <c r="G36" i="2"/>
  <c r="F36" i="2"/>
  <c r="C36" i="2"/>
  <c r="D36" i="2"/>
  <c r="T34" i="2"/>
  <c r="X34" i="2"/>
  <c r="P34" i="2"/>
  <c r="B37" i="2"/>
  <c r="E36" i="2"/>
  <c r="AD36" i="2" l="1"/>
  <c r="Z36" i="2"/>
  <c r="AB36" i="2"/>
  <c r="AF36" i="2"/>
  <c r="L36" i="2"/>
  <c r="R34" i="3"/>
  <c r="O35" i="3"/>
  <c r="J34" i="3"/>
  <c r="L34" i="3" s="1"/>
  <c r="P34" i="3" s="1"/>
  <c r="T34" i="3" s="1"/>
  <c r="J36" i="2"/>
  <c r="V36" i="2"/>
  <c r="N36" i="2"/>
  <c r="R36" i="2"/>
  <c r="C39" i="6"/>
  <c r="D38" i="6"/>
  <c r="G38" i="6" s="1"/>
  <c r="G37" i="2"/>
  <c r="F37" i="2"/>
  <c r="D37" i="2"/>
  <c r="C37" i="2"/>
  <c r="X35" i="2"/>
  <c r="T35" i="2"/>
  <c r="P35" i="2"/>
  <c r="B38" i="2"/>
  <c r="E37" i="2"/>
  <c r="AF37" i="2" l="1"/>
  <c r="AB37" i="2"/>
  <c r="AD37" i="2"/>
  <c r="Z37" i="2"/>
  <c r="L37" i="2"/>
  <c r="R35" i="3"/>
  <c r="J35" i="3"/>
  <c r="L35" i="3" s="1"/>
  <c r="P35" i="3" s="1"/>
  <c r="T35" i="3" s="1"/>
  <c r="O36" i="3"/>
  <c r="J37" i="2"/>
  <c r="R37" i="2"/>
  <c r="V37" i="2"/>
  <c r="N37" i="2"/>
  <c r="C40" i="6"/>
  <c r="D39" i="6"/>
  <c r="G39" i="6" s="1"/>
  <c r="G38" i="2"/>
  <c r="F38" i="2"/>
  <c r="C38" i="2"/>
  <c r="D38" i="2"/>
  <c r="T36" i="2"/>
  <c r="X36" i="2"/>
  <c r="P36" i="2"/>
  <c r="B39" i="2"/>
  <c r="E38" i="2"/>
  <c r="AD38" i="2" l="1"/>
  <c r="Z38" i="2"/>
  <c r="AB38" i="2"/>
  <c r="AF38" i="2"/>
  <c r="L38" i="2"/>
  <c r="R36" i="3"/>
  <c r="J36" i="3"/>
  <c r="L36" i="3" s="1"/>
  <c r="P36" i="3" s="1"/>
  <c r="T36" i="3" s="1"/>
  <c r="O37" i="3"/>
  <c r="J38" i="2"/>
  <c r="R38" i="2"/>
  <c r="V38" i="2"/>
  <c r="N38" i="2"/>
  <c r="C41" i="6"/>
  <c r="D40" i="6"/>
  <c r="G40" i="6" s="1"/>
  <c r="G39" i="2"/>
  <c r="F39" i="2"/>
  <c r="D39" i="2"/>
  <c r="C39" i="2"/>
  <c r="X37" i="2"/>
  <c r="T37" i="2"/>
  <c r="P37" i="2"/>
  <c r="B40" i="2"/>
  <c r="E39" i="2"/>
  <c r="AD39" i="2" l="1"/>
  <c r="Z39" i="2"/>
  <c r="AB39" i="2"/>
  <c r="AF39" i="2"/>
  <c r="L39" i="2"/>
  <c r="R37" i="3"/>
  <c r="J37" i="3"/>
  <c r="L37" i="3" s="1"/>
  <c r="P37" i="3" s="1"/>
  <c r="T37" i="3" s="1"/>
  <c r="O38" i="3"/>
  <c r="J39" i="2"/>
  <c r="V39" i="2"/>
  <c r="R39" i="2"/>
  <c r="N39" i="2"/>
  <c r="C42" i="6"/>
  <c r="D41" i="6"/>
  <c r="G41" i="6" s="1"/>
  <c r="G40" i="2"/>
  <c r="F40" i="2"/>
  <c r="C40" i="2"/>
  <c r="D40" i="2"/>
  <c r="T38" i="2"/>
  <c r="X38" i="2"/>
  <c r="P38" i="2"/>
  <c r="B41" i="2"/>
  <c r="E40" i="2"/>
  <c r="AF40" i="2" l="1"/>
  <c r="AB40" i="2"/>
  <c r="AD40" i="2"/>
  <c r="Z40" i="2"/>
  <c r="L40" i="2"/>
  <c r="R38" i="3"/>
  <c r="J38" i="3"/>
  <c r="L38" i="3" s="1"/>
  <c r="P38" i="3" s="1"/>
  <c r="T38" i="3" s="1"/>
  <c r="O39" i="3"/>
  <c r="J40" i="2"/>
  <c r="V40" i="2"/>
  <c r="N40" i="2"/>
  <c r="R40" i="2"/>
  <c r="C43" i="6"/>
  <c r="D42" i="6"/>
  <c r="G42" i="6" s="1"/>
  <c r="G41" i="2"/>
  <c r="F41" i="2"/>
  <c r="D41" i="2"/>
  <c r="C41" i="2"/>
  <c r="X39" i="2"/>
  <c r="T39" i="2"/>
  <c r="P39" i="2"/>
  <c r="B42" i="2"/>
  <c r="E41" i="2"/>
  <c r="AF41" i="2" l="1"/>
  <c r="AB41" i="2"/>
  <c r="AD41" i="2"/>
  <c r="Z41" i="2"/>
  <c r="L41" i="2"/>
  <c r="H7" i="2"/>
  <c r="K7" i="2" s="1"/>
  <c r="O40" i="3"/>
  <c r="R39" i="3"/>
  <c r="J39" i="3"/>
  <c r="L39" i="3" s="1"/>
  <c r="P39" i="3" s="1"/>
  <c r="J41" i="2"/>
  <c r="R41" i="2"/>
  <c r="V41" i="2"/>
  <c r="N41" i="2"/>
  <c r="C44" i="6"/>
  <c r="D43" i="6"/>
  <c r="G43" i="6" s="1"/>
  <c r="G42" i="2"/>
  <c r="F42" i="2"/>
  <c r="C42" i="2"/>
  <c r="D42" i="2"/>
  <c r="X40" i="2"/>
  <c r="T40" i="2"/>
  <c r="P40" i="2"/>
  <c r="B43" i="2"/>
  <c r="E42" i="2"/>
  <c r="AF42" i="2" l="1"/>
  <c r="AB42" i="2"/>
  <c r="AD42" i="2"/>
  <c r="Z42" i="2"/>
  <c r="L42" i="2"/>
  <c r="I7" i="2"/>
  <c r="M7" i="2" s="1"/>
  <c r="T39" i="3"/>
  <c r="R40" i="3"/>
  <c r="J40" i="3"/>
  <c r="L40" i="3" s="1"/>
  <c r="P40" i="3" s="1"/>
  <c r="T40" i="3" s="1"/>
  <c r="O41" i="3"/>
  <c r="J42" i="2"/>
  <c r="R42" i="2"/>
  <c r="V42" i="2"/>
  <c r="N42" i="2"/>
  <c r="C45" i="6"/>
  <c r="D44" i="6"/>
  <c r="G44" i="6" s="1"/>
  <c r="G43" i="2"/>
  <c r="F43" i="2"/>
  <c r="D43" i="2"/>
  <c r="C43" i="2"/>
  <c r="X41" i="2"/>
  <c r="T41" i="2"/>
  <c r="P41" i="2"/>
  <c r="B44" i="2"/>
  <c r="E43" i="2"/>
  <c r="AD43" i="2" l="1"/>
  <c r="Z43" i="2"/>
  <c r="AB43" i="2"/>
  <c r="AF43" i="2"/>
  <c r="L43" i="2"/>
  <c r="AN7" i="2"/>
  <c r="AP8" i="2"/>
  <c r="AH8" i="2"/>
  <c r="AQ8" i="2"/>
  <c r="AI8" i="2"/>
  <c r="AO8" i="2"/>
  <c r="AK8" i="2"/>
  <c r="AM8" i="2"/>
  <c r="AN8" i="2"/>
  <c r="AJ8" i="2"/>
  <c r="R41" i="3"/>
  <c r="J41" i="3"/>
  <c r="L41" i="3" s="1"/>
  <c r="P41" i="3" s="1"/>
  <c r="T41" i="3" s="1"/>
  <c r="O42" i="3"/>
  <c r="J43" i="2"/>
  <c r="V43" i="2"/>
  <c r="N43" i="2"/>
  <c r="R43" i="2"/>
  <c r="C372" i="4" s="1"/>
  <c r="C46" i="6"/>
  <c r="D45" i="6"/>
  <c r="G45" i="6" s="1"/>
  <c r="G44" i="2"/>
  <c r="F44" i="2"/>
  <c r="C44" i="2"/>
  <c r="D44" i="2"/>
  <c r="T42" i="2"/>
  <c r="X42" i="2"/>
  <c r="P42" i="2"/>
  <c r="B45" i="2"/>
  <c r="E44" i="2"/>
  <c r="AD44" i="2" l="1"/>
  <c r="Z44" i="2"/>
  <c r="AB44" i="2"/>
  <c r="AF44" i="2"/>
  <c r="L44" i="2"/>
  <c r="R42" i="3"/>
  <c r="J42" i="3"/>
  <c r="L42" i="3" s="1"/>
  <c r="P42" i="3" s="1"/>
  <c r="T42" i="3" s="1"/>
  <c r="O43" i="3"/>
  <c r="J44" i="2"/>
  <c r="V44" i="2"/>
  <c r="N44" i="2"/>
  <c r="R44" i="2"/>
  <c r="C47" i="6"/>
  <c r="D46" i="6"/>
  <c r="G46" i="6" s="1"/>
  <c r="G45" i="2"/>
  <c r="F45" i="2"/>
  <c r="D45" i="2"/>
  <c r="C45" i="2"/>
  <c r="X43" i="2"/>
  <c r="T43" i="2"/>
  <c r="E372" i="4" s="1"/>
  <c r="P43" i="2"/>
  <c r="B46" i="2"/>
  <c r="E45" i="2"/>
  <c r="AF45" i="2" l="1"/>
  <c r="AB45" i="2"/>
  <c r="AD45" i="2"/>
  <c r="Z45" i="2"/>
  <c r="L45" i="2"/>
  <c r="R43" i="3"/>
  <c r="O44" i="3"/>
  <c r="J43" i="3"/>
  <c r="L43" i="3" s="1"/>
  <c r="P43" i="3" s="1"/>
  <c r="T43" i="3" s="1"/>
  <c r="J45" i="2"/>
  <c r="R45" i="2"/>
  <c r="V45" i="2"/>
  <c r="N45" i="2"/>
  <c r="C48" i="6"/>
  <c r="D47" i="6"/>
  <c r="G47" i="6" s="1"/>
  <c r="G46" i="2"/>
  <c r="F46" i="2"/>
  <c r="C46" i="2"/>
  <c r="D46" i="2"/>
  <c r="T44" i="2"/>
  <c r="X44" i="2"/>
  <c r="P44" i="2"/>
  <c r="B47" i="2"/>
  <c r="E46" i="2"/>
  <c r="AD46" i="2" l="1"/>
  <c r="Z46" i="2"/>
  <c r="AB46" i="2"/>
  <c r="AF46" i="2"/>
  <c r="L46" i="2"/>
  <c r="R44" i="3"/>
  <c r="O45" i="3"/>
  <c r="J44" i="3"/>
  <c r="L44" i="3" s="1"/>
  <c r="P44" i="3" s="1"/>
  <c r="T44" i="3" s="1"/>
  <c r="J46" i="2"/>
  <c r="R46" i="2"/>
  <c r="V46" i="2"/>
  <c r="N46" i="2"/>
  <c r="C49" i="6"/>
  <c r="D48" i="6"/>
  <c r="G48" i="6" s="1"/>
  <c r="G47" i="2"/>
  <c r="F47" i="2"/>
  <c r="D47" i="2"/>
  <c r="C47" i="2"/>
  <c r="X45" i="2"/>
  <c r="T45" i="2"/>
  <c r="P45" i="2"/>
  <c r="B48" i="2"/>
  <c r="E47" i="2"/>
  <c r="AF47" i="2" l="1"/>
  <c r="AB47" i="2"/>
  <c r="AD47" i="2"/>
  <c r="Z47" i="2"/>
  <c r="L47" i="2"/>
  <c r="R45" i="3"/>
  <c r="J45" i="3"/>
  <c r="L45" i="3" s="1"/>
  <c r="P45" i="3" s="1"/>
  <c r="T45" i="3" s="1"/>
  <c r="O46" i="3"/>
  <c r="J47" i="2"/>
  <c r="V47" i="2"/>
  <c r="R47" i="2"/>
  <c r="N47" i="2"/>
  <c r="C50" i="6"/>
  <c r="D49" i="6"/>
  <c r="G49" i="6" s="1"/>
  <c r="G48" i="2"/>
  <c r="F48" i="2"/>
  <c r="C48" i="2"/>
  <c r="D48" i="2"/>
  <c r="T46" i="2"/>
  <c r="X46" i="2"/>
  <c r="P46" i="2"/>
  <c r="B49" i="2"/>
  <c r="E48" i="2"/>
  <c r="AF48" i="2" l="1"/>
  <c r="AB48" i="2"/>
  <c r="AD48" i="2"/>
  <c r="Z48" i="2"/>
  <c r="L48" i="2"/>
  <c r="R46" i="3"/>
  <c r="J46" i="3"/>
  <c r="L46" i="3" s="1"/>
  <c r="P46" i="3" s="1"/>
  <c r="T46" i="3" s="1"/>
  <c r="O47" i="3"/>
  <c r="J48" i="2"/>
  <c r="V48" i="2"/>
  <c r="N48" i="2"/>
  <c r="R48" i="2"/>
  <c r="C51" i="6"/>
  <c r="D50" i="6"/>
  <c r="G50" i="6" s="1"/>
  <c r="G49" i="2"/>
  <c r="F49" i="2"/>
  <c r="D49" i="2"/>
  <c r="C49" i="2"/>
  <c r="X47" i="2"/>
  <c r="T47" i="2"/>
  <c r="P47" i="2"/>
  <c r="B50" i="2"/>
  <c r="E49" i="2"/>
  <c r="AD49" i="2" l="1"/>
  <c r="Z49" i="2"/>
  <c r="AF49" i="2"/>
  <c r="AB49" i="2"/>
  <c r="L49" i="2"/>
  <c r="R47" i="3"/>
  <c r="J47" i="3"/>
  <c r="L47" i="3" s="1"/>
  <c r="P47" i="3" s="1"/>
  <c r="T47" i="3" s="1"/>
  <c r="O48" i="3"/>
  <c r="J49" i="2"/>
  <c r="R49" i="2"/>
  <c r="V49" i="2"/>
  <c r="N49" i="2"/>
  <c r="C52" i="6"/>
  <c r="D51" i="6"/>
  <c r="G51" i="6" s="1"/>
  <c r="G50" i="2"/>
  <c r="F50" i="2"/>
  <c r="C50" i="2"/>
  <c r="D50" i="2"/>
  <c r="X48" i="2"/>
  <c r="T48" i="2"/>
  <c r="P48" i="2"/>
  <c r="B51" i="2"/>
  <c r="E50" i="2"/>
  <c r="AD50" i="2" l="1"/>
  <c r="Z50" i="2"/>
  <c r="AF50" i="2"/>
  <c r="AB50" i="2"/>
  <c r="L50" i="2"/>
  <c r="R48" i="3"/>
  <c r="J48" i="3"/>
  <c r="L48" i="3" s="1"/>
  <c r="P48" i="3" s="1"/>
  <c r="T48" i="3" s="1"/>
  <c r="O49" i="3"/>
  <c r="J50" i="2"/>
  <c r="R50" i="2"/>
  <c r="N50" i="2"/>
  <c r="V50" i="2"/>
  <c r="C53" i="6"/>
  <c r="D52" i="6"/>
  <c r="G52" i="6" s="1"/>
  <c r="G51" i="2"/>
  <c r="F51" i="2"/>
  <c r="D51" i="2"/>
  <c r="C51" i="2"/>
  <c r="X49" i="2"/>
  <c r="T49" i="2"/>
  <c r="P49" i="2"/>
  <c r="B52" i="2"/>
  <c r="E51" i="2"/>
  <c r="AD51" i="2" l="1"/>
  <c r="Z51" i="2"/>
  <c r="AB51" i="2"/>
  <c r="AF51" i="2"/>
  <c r="L51" i="2"/>
  <c r="R49" i="3"/>
  <c r="J49" i="3"/>
  <c r="L49" i="3" s="1"/>
  <c r="P49" i="3" s="1"/>
  <c r="T49" i="3" s="1"/>
  <c r="O50" i="3"/>
  <c r="J51" i="2"/>
  <c r="V51" i="2"/>
  <c r="N51" i="2"/>
  <c r="R51" i="2"/>
  <c r="C54" i="6"/>
  <c r="D53" i="6"/>
  <c r="G53" i="6" s="1"/>
  <c r="G52" i="2"/>
  <c r="F52" i="2"/>
  <c r="C52" i="2"/>
  <c r="D52" i="2"/>
  <c r="T50" i="2"/>
  <c r="X50" i="2"/>
  <c r="P50" i="2"/>
  <c r="B53" i="2"/>
  <c r="E52" i="2"/>
  <c r="AB52" i="2" l="1"/>
  <c r="AF52" i="2"/>
  <c r="AD52" i="2"/>
  <c r="Z52" i="2"/>
  <c r="L52" i="2"/>
  <c r="R50" i="3"/>
  <c r="O51" i="3"/>
  <c r="J50" i="3"/>
  <c r="L50" i="3" s="1"/>
  <c r="P50" i="3" s="1"/>
  <c r="T50" i="3" s="1"/>
  <c r="J52" i="2"/>
  <c r="V52" i="2"/>
  <c r="N52" i="2"/>
  <c r="R52" i="2"/>
  <c r="C55" i="6"/>
  <c r="D54" i="6"/>
  <c r="G54" i="6" s="1"/>
  <c r="G53" i="2"/>
  <c r="F53" i="2"/>
  <c r="D53" i="2"/>
  <c r="C53" i="2"/>
  <c r="X51" i="2"/>
  <c r="T51" i="2"/>
  <c r="P51" i="2"/>
  <c r="B54" i="2"/>
  <c r="E53" i="2"/>
  <c r="AF53" i="2" l="1"/>
  <c r="AB53" i="2"/>
  <c r="AD53" i="2"/>
  <c r="Z53" i="2"/>
  <c r="L53" i="2"/>
  <c r="H8" i="2"/>
  <c r="K8" i="2" s="1"/>
  <c r="J51" i="3"/>
  <c r="L51" i="3" s="1"/>
  <c r="P51" i="3" s="1"/>
  <c r="O52" i="3"/>
  <c r="R51" i="3"/>
  <c r="J53" i="2"/>
  <c r="R53" i="2"/>
  <c r="C373" i="4" s="1"/>
  <c r="V53" i="2"/>
  <c r="N53" i="2"/>
  <c r="C56" i="6"/>
  <c r="D55" i="6"/>
  <c r="G55" i="6" s="1"/>
  <c r="G54" i="2"/>
  <c r="F54" i="2"/>
  <c r="C54" i="2"/>
  <c r="D54" i="2"/>
  <c r="T52" i="2"/>
  <c r="X52" i="2"/>
  <c r="P52" i="2"/>
  <c r="B55" i="2"/>
  <c r="E54" i="2"/>
  <c r="AB54" i="2" l="1"/>
  <c r="AF54" i="2"/>
  <c r="AD54" i="2"/>
  <c r="Z54" i="2"/>
  <c r="L54" i="2"/>
  <c r="I8" i="2"/>
  <c r="M8" i="2" s="1"/>
  <c r="T51" i="3"/>
  <c r="R52" i="3"/>
  <c r="J52" i="3"/>
  <c r="L52" i="3" s="1"/>
  <c r="P52" i="3" s="1"/>
  <c r="T52" i="3" s="1"/>
  <c r="O53" i="3"/>
  <c r="J54" i="2"/>
  <c r="R54" i="2"/>
  <c r="V54" i="2"/>
  <c r="N54" i="2"/>
  <c r="C57" i="6"/>
  <c r="D56" i="6"/>
  <c r="G56" i="6" s="1"/>
  <c r="G55" i="2"/>
  <c r="F55" i="2"/>
  <c r="D55" i="2"/>
  <c r="C55" i="2"/>
  <c r="X53" i="2"/>
  <c r="T53" i="2"/>
  <c r="E373" i="4" s="1"/>
  <c r="P53" i="2"/>
  <c r="B56" i="2"/>
  <c r="E55" i="2"/>
  <c r="AD55" i="2" l="1"/>
  <c r="Z55" i="2"/>
  <c r="AB55" i="2"/>
  <c r="AF55" i="2"/>
  <c r="L55" i="2"/>
  <c r="AL8" i="2"/>
  <c r="AJ9" i="2"/>
  <c r="AO9" i="2"/>
  <c r="AQ9" i="2"/>
  <c r="AM9" i="2"/>
  <c r="AI9" i="2"/>
  <c r="AK9" i="2"/>
  <c r="AP9" i="2"/>
  <c r="AL9" i="2"/>
  <c r="AH9" i="2"/>
  <c r="R53" i="3"/>
  <c r="J53" i="3"/>
  <c r="L53" i="3" s="1"/>
  <c r="P53" i="3" s="1"/>
  <c r="T53" i="3" s="1"/>
  <c r="O54" i="3"/>
  <c r="J55" i="2"/>
  <c r="V55" i="2"/>
  <c r="R55" i="2"/>
  <c r="N55" i="2"/>
  <c r="C58" i="6"/>
  <c r="D57" i="6"/>
  <c r="G57" i="6" s="1"/>
  <c r="G56" i="2"/>
  <c r="F56" i="2"/>
  <c r="C56" i="2"/>
  <c r="D56" i="2"/>
  <c r="T54" i="2"/>
  <c r="X54" i="2"/>
  <c r="P54" i="2"/>
  <c r="B57" i="2"/>
  <c r="E56" i="2"/>
  <c r="AD56" i="2" l="1"/>
  <c r="Z56" i="2"/>
  <c r="AF56" i="2"/>
  <c r="AB56" i="2"/>
  <c r="L56" i="2"/>
  <c r="R54" i="3"/>
  <c r="O55" i="3"/>
  <c r="J54" i="3"/>
  <c r="L54" i="3" s="1"/>
  <c r="P54" i="3" s="1"/>
  <c r="T54" i="3" s="1"/>
  <c r="J56" i="2"/>
  <c r="V56" i="2"/>
  <c r="N56" i="2"/>
  <c r="R56" i="2"/>
  <c r="C59" i="6"/>
  <c r="D58" i="6"/>
  <c r="G58" i="6" s="1"/>
  <c r="G57" i="2"/>
  <c r="F57" i="2"/>
  <c r="D57" i="2"/>
  <c r="C57" i="2"/>
  <c r="X55" i="2"/>
  <c r="T55" i="2"/>
  <c r="P55" i="2"/>
  <c r="B58" i="2"/>
  <c r="E57" i="2"/>
  <c r="AD57" i="2" l="1"/>
  <c r="Z57" i="2"/>
  <c r="AF57" i="2"/>
  <c r="AB57" i="2"/>
  <c r="L57" i="2"/>
  <c r="R55" i="3"/>
  <c r="J55" i="3"/>
  <c r="L55" i="3" s="1"/>
  <c r="P55" i="3" s="1"/>
  <c r="T55" i="3" s="1"/>
  <c r="O56" i="3"/>
  <c r="J57" i="2"/>
  <c r="R57" i="2"/>
  <c r="V57" i="2"/>
  <c r="N57" i="2"/>
  <c r="C60" i="6"/>
  <c r="D59" i="6"/>
  <c r="G59" i="6" s="1"/>
  <c r="G58" i="2"/>
  <c r="F58" i="2"/>
  <c r="C58" i="2"/>
  <c r="D58" i="2"/>
  <c r="X56" i="2"/>
  <c r="T56" i="2"/>
  <c r="P56" i="2"/>
  <c r="B59" i="2"/>
  <c r="E58" i="2"/>
  <c r="AD58" i="2" l="1"/>
  <c r="Z58" i="2"/>
  <c r="AB58" i="2"/>
  <c r="AF58" i="2"/>
  <c r="L58" i="2"/>
  <c r="R56" i="3"/>
  <c r="J56" i="3"/>
  <c r="L56" i="3" s="1"/>
  <c r="P56" i="3" s="1"/>
  <c r="T56" i="3" s="1"/>
  <c r="O57" i="3"/>
  <c r="J58" i="2"/>
  <c r="R58" i="2"/>
  <c r="V58" i="2"/>
  <c r="N58" i="2"/>
  <c r="C61" i="6"/>
  <c r="D60" i="6"/>
  <c r="G60" i="6" s="1"/>
  <c r="G59" i="2"/>
  <c r="F59" i="2"/>
  <c r="D59" i="2"/>
  <c r="C59" i="2"/>
  <c r="X57" i="2"/>
  <c r="T57" i="2"/>
  <c r="P57" i="2"/>
  <c r="B60" i="2"/>
  <c r="E59" i="2"/>
  <c r="AD59" i="2" l="1"/>
  <c r="Z59" i="2"/>
  <c r="AB59" i="2"/>
  <c r="AF59" i="2"/>
  <c r="L59" i="2"/>
  <c r="R57" i="3"/>
  <c r="J57" i="3"/>
  <c r="L57" i="3" s="1"/>
  <c r="P57" i="3" s="1"/>
  <c r="T57" i="3" s="1"/>
  <c r="O58" i="3"/>
  <c r="J59" i="2"/>
  <c r="V59" i="2"/>
  <c r="N59" i="2"/>
  <c r="R59" i="2"/>
  <c r="C62" i="6"/>
  <c r="D61" i="6"/>
  <c r="G61" i="6" s="1"/>
  <c r="G60" i="2"/>
  <c r="F60" i="2"/>
  <c r="C60" i="2"/>
  <c r="D60" i="2"/>
  <c r="T58" i="2"/>
  <c r="X58" i="2"/>
  <c r="P58" i="2"/>
  <c r="B61" i="2"/>
  <c r="E60" i="2"/>
  <c r="AF60" i="2" l="1"/>
  <c r="AB60" i="2"/>
  <c r="AD60" i="2"/>
  <c r="Z60" i="2"/>
  <c r="L60" i="2"/>
  <c r="R58" i="3"/>
  <c r="J58" i="3"/>
  <c r="L58" i="3" s="1"/>
  <c r="P58" i="3" s="1"/>
  <c r="T58" i="3" s="1"/>
  <c r="O59" i="3"/>
  <c r="J60" i="2"/>
  <c r="V60" i="2"/>
  <c r="N60" i="2"/>
  <c r="R60" i="2"/>
  <c r="C63" i="6"/>
  <c r="D62" i="6"/>
  <c r="G62" i="6" s="1"/>
  <c r="G61" i="2"/>
  <c r="F61" i="2"/>
  <c r="D61" i="2"/>
  <c r="C61" i="2"/>
  <c r="X59" i="2"/>
  <c r="T59" i="2"/>
  <c r="P59" i="2"/>
  <c r="B62" i="2"/>
  <c r="E61" i="2"/>
  <c r="AF61" i="2" l="1"/>
  <c r="AB61" i="2"/>
  <c r="AD61" i="2"/>
  <c r="Z61" i="2"/>
  <c r="L61" i="2"/>
  <c r="R59" i="3"/>
  <c r="O60" i="3"/>
  <c r="J59" i="3"/>
  <c r="L59" i="3" s="1"/>
  <c r="P59" i="3" s="1"/>
  <c r="T59" i="3" s="1"/>
  <c r="J61" i="2"/>
  <c r="R61" i="2"/>
  <c r="V61" i="2"/>
  <c r="N61" i="2"/>
  <c r="C64" i="6"/>
  <c r="D63" i="6"/>
  <c r="G63" i="6" s="1"/>
  <c r="G62" i="2"/>
  <c r="F62" i="2"/>
  <c r="C62" i="2"/>
  <c r="D62" i="2"/>
  <c r="T60" i="2"/>
  <c r="X60" i="2"/>
  <c r="P60" i="2"/>
  <c r="B63" i="2"/>
  <c r="E62" i="2"/>
  <c r="AB62" i="2" l="1"/>
  <c r="AF62" i="2"/>
  <c r="AD62" i="2"/>
  <c r="Z62" i="2"/>
  <c r="L62" i="2"/>
  <c r="R60" i="3"/>
  <c r="O61" i="3"/>
  <c r="J60" i="3"/>
  <c r="L60" i="3" s="1"/>
  <c r="P60" i="3" s="1"/>
  <c r="T60" i="3" s="1"/>
  <c r="J62" i="2"/>
  <c r="R62" i="2"/>
  <c r="V62" i="2"/>
  <c r="N62" i="2"/>
  <c r="C65" i="6"/>
  <c r="D64" i="6"/>
  <c r="G64" i="6" s="1"/>
  <c r="G63" i="2"/>
  <c r="F63" i="2"/>
  <c r="D63" i="2"/>
  <c r="C63" i="2"/>
  <c r="X61" i="2"/>
  <c r="T61" i="2"/>
  <c r="P61" i="2"/>
  <c r="B64" i="2"/>
  <c r="E63" i="2"/>
  <c r="AB63" i="2" l="1"/>
  <c r="AF63" i="2"/>
  <c r="AD63" i="2"/>
  <c r="Z63" i="2"/>
  <c r="L63" i="2"/>
  <c r="R61" i="3"/>
  <c r="J61" i="3"/>
  <c r="L61" i="3" s="1"/>
  <c r="P61" i="3" s="1"/>
  <c r="T61" i="3" s="1"/>
  <c r="O62" i="3"/>
  <c r="J63" i="2"/>
  <c r="V63" i="2"/>
  <c r="R63" i="2"/>
  <c r="C374" i="4" s="1"/>
  <c r="N63" i="2"/>
  <c r="C66" i="6"/>
  <c r="D65" i="6"/>
  <c r="G65" i="6" s="1"/>
  <c r="G64" i="2"/>
  <c r="F64" i="2"/>
  <c r="C64" i="2"/>
  <c r="D64" i="2"/>
  <c r="T62" i="2"/>
  <c r="X62" i="2"/>
  <c r="P62" i="2"/>
  <c r="B65" i="2"/>
  <c r="E64" i="2"/>
  <c r="AF64" i="2" l="1"/>
  <c r="AB64" i="2"/>
  <c r="AD64" i="2"/>
  <c r="Z64" i="2"/>
  <c r="L64" i="2"/>
  <c r="R62" i="3"/>
  <c r="O63" i="3"/>
  <c r="J62" i="3"/>
  <c r="L62" i="3" s="1"/>
  <c r="P62" i="3" s="1"/>
  <c r="T62" i="3" s="1"/>
  <c r="J64" i="2"/>
  <c r="V64" i="2"/>
  <c r="N64" i="2"/>
  <c r="R64" i="2"/>
  <c r="C67" i="6"/>
  <c r="D66" i="6"/>
  <c r="G66" i="6" s="1"/>
  <c r="G65" i="2"/>
  <c r="F65" i="2"/>
  <c r="D65" i="2"/>
  <c r="C65" i="2"/>
  <c r="X63" i="2"/>
  <c r="T63" i="2"/>
  <c r="E374" i="4" s="1"/>
  <c r="P63" i="2"/>
  <c r="B66" i="2"/>
  <c r="E65" i="2"/>
  <c r="AF65" i="2" l="1"/>
  <c r="AB65" i="2"/>
  <c r="AD65" i="2"/>
  <c r="Z65" i="2"/>
  <c r="L65" i="2"/>
  <c r="H9" i="2"/>
  <c r="K9" i="2" s="1"/>
  <c r="J63" i="3"/>
  <c r="L63" i="3" s="1"/>
  <c r="P63" i="3" s="1"/>
  <c r="O64" i="3"/>
  <c r="R63" i="3"/>
  <c r="J65" i="2"/>
  <c r="R65" i="2"/>
  <c r="V65" i="2"/>
  <c r="N65" i="2"/>
  <c r="C68" i="6"/>
  <c r="D67" i="6"/>
  <c r="G67" i="6" s="1"/>
  <c r="G66" i="2"/>
  <c r="F66" i="2"/>
  <c r="C66" i="2"/>
  <c r="D66" i="2"/>
  <c r="X64" i="2"/>
  <c r="T64" i="2"/>
  <c r="P64" i="2"/>
  <c r="B67" i="2"/>
  <c r="E66" i="2"/>
  <c r="AB66" i="2" l="1"/>
  <c r="AF66" i="2"/>
  <c r="AD66" i="2"/>
  <c r="Z66" i="2"/>
  <c r="L66" i="2"/>
  <c r="J64" i="3"/>
  <c r="L64" i="3" s="1"/>
  <c r="P64" i="3" s="1"/>
  <c r="V64" i="3"/>
  <c r="O65" i="3"/>
  <c r="R64" i="3"/>
  <c r="I9" i="2"/>
  <c r="M9" i="2" s="1"/>
  <c r="T63" i="3"/>
  <c r="J66" i="2"/>
  <c r="R66" i="2"/>
  <c r="N66" i="2"/>
  <c r="V66" i="2"/>
  <c r="C69" i="6"/>
  <c r="D68" i="6"/>
  <c r="G68" i="6" s="1"/>
  <c r="G67" i="2"/>
  <c r="F67" i="2"/>
  <c r="D67" i="2"/>
  <c r="C67" i="2"/>
  <c r="X65" i="2"/>
  <c r="T65" i="2"/>
  <c r="P65" i="2"/>
  <c r="B68" i="2"/>
  <c r="E67" i="2"/>
  <c r="AF67" i="2" l="1"/>
  <c r="AB67" i="2"/>
  <c r="AD67" i="2"/>
  <c r="Z67" i="2"/>
  <c r="L67" i="2"/>
  <c r="AN9" i="2"/>
  <c r="AP10" i="2"/>
  <c r="AL10" i="2"/>
  <c r="AH10" i="2"/>
  <c r="AO10" i="2"/>
  <c r="AK10" i="2"/>
  <c r="AQ10" i="2"/>
  <c r="AI10" i="2"/>
  <c r="AN10" i="2"/>
  <c r="AJ10" i="2"/>
  <c r="V65" i="3"/>
  <c r="J65" i="3"/>
  <c r="L65" i="3" s="1"/>
  <c r="P65" i="3" s="1"/>
  <c r="R65" i="3"/>
  <c r="O66" i="3"/>
  <c r="T64" i="3"/>
  <c r="X64" i="3"/>
  <c r="J67" i="2"/>
  <c r="V67" i="2"/>
  <c r="N67" i="2"/>
  <c r="R67" i="2"/>
  <c r="C70" i="6"/>
  <c r="D69" i="6"/>
  <c r="G69" i="6" s="1"/>
  <c r="G68" i="2"/>
  <c r="F68" i="2"/>
  <c r="C68" i="2"/>
  <c r="D68" i="2"/>
  <c r="T66" i="2"/>
  <c r="X66" i="2"/>
  <c r="P66" i="2"/>
  <c r="B69" i="2"/>
  <c r="E68" i="2"/>
  <c r="AF68" i="2" l="1"/>
  <c r="AB68" i="2"/>
  <c r="AD68" i="2"/>
  <c r="Z68" i="2"/>
  <c r="L68" i="2"/>
  <c r="R66" i="3"/>
  <c r="V66" i="3"/>
  <c r="O67" i="3"/>
  <c r="J66" i="3"/>
  <c r="L66" i="3" s="1"/>
  <c r="P66" i="3" s="1"/>
  <c r="X65" i="3"/>
  <c r="T65" i="3"/>
  <c r="J68" i="2"/>
  <c r="V68" i="2"/>
  <c r="N68" i="2"/>
  <c r="R68" i="2"/>
  <c r="C71" i="6"/>
  <c r="D70" i="6"/>
  <c r="G70" i="6" s="1"/>
  <c r="G69" i="2"/>
  <c r="F69" i="2"/>
  <c r="D69" i="2"/>
  <c r="C69" i="2"/>
  <c r="X67" i="2"/>
  <c r="T67" i="2"/>
  <c r="P67" i="2"/>
  <c r="B70" i="2"/>
  <c r="E69" i="2"/>
  <c r="AD69" i="2" l="1"/>
  <c r="Z69" i="2"/>
  <c r="AF69" i="2"/>
  <c r="AB69" i="2"/>
  <c r="L69" i="2"/>
  <c r="T66" i="3"/>
  <c r="X66" i="3"/>
  <c r="V67" i="3"/>
  <c r="J67" i="3"/>
  <c r="L67" i="3" s="1"/>
  <c r="P67" i="3" s="1"/>
  <c r="R67" i="3"/>
  <c r="O68" i="3"/>
  <c r="J69" i="2"/>
  <c r="R69" i="2"/>
  <c r="V69" i="2"/>
  <c r="N69" i="2"/>
  <c r="C72" i="6"/>
  <c r="D71" i="6"/>
  <c r="G71" i="6" s="1"/>
  <c r="G70" i="2"/>
  <c r="F70" i="2"/>
  <c r="C70" i="2"/>
  <c r="D70" i="2"/>
  <c r="T68" i="2"/>
  <c r="X68" i="2"/>
  <c r="P68" i="2"/>
  <c r="B71" i="2"/>
  <c r="E70" i="2"/>
  <c r="AB70" i="2" l="1"/>
  <c r="AF70" i="2"/>
  <c r="AD70" i="2"/>
  <c r="Z70" i="2"/>
  <c r="L70" i="2"/>
  <c r="T67" i="3"/>
  <c r="X67" i="3"/>
  <c r="V68" i="3"/>
  <c r="J68" i="3"/>
  <c r="L68" i="3" s="1"/>
  <c r="P68" i="3" s="1"/>
  <c r="R68" i="3"/>
  <c r="O69" i="3"/>
  <c r="J70" i="2"/>
  <c r="R70" i="2"/>
  <c r="V70" i="2"/>
  <c r="N70" i="2"/>
  <c r="C73" i="6"/>
  <c r="D72" i="6"/>
  <c r="G72" i="6" s="1"/>
  <c r="G71" i="2"/>
  <c r="F71" i="2"/>
  <c r="D71" i="2"/>
  <c r="C71" i="2"/>
  <c r="X69" i="2"/>
  <c r="T69" i="2"/>
  <c r="P69" i="2"/>
  <c r="B72" i="2"/>
  <c r="E71" i="2"/>
  <c r="AD71" i="2" l="1"/>
  <c r="Z71" i="2"/>
  <c r="AF71" i="2"/>
  <c r="AB71" i="2"/>
  <c r="L71" i="2"/>
  <c r="R69" i="3"/>
  <c r="J69" i="3"/>
  <c r="L69" i="3" s="1"/>
  <c r="P69" i="3" s="1"/>
  <c r="V69" i="3"/>
  <c r="O70" i="3"/>
  <c r="T68" i="3"/>
  <c r="X68" i="3"/>
  <c r="J71" i="2"/>
  <c r="V71" i="2"/>
  <c r="R71" i="2"/>
  <c r="N71" i="2"/>
  <c r="C74" i="6"/>
  <c r="D73" i="6"/>
  <c r="G73" i="6" s="1"/>
  <c r="G72" i="2"/>
  <c r="F72" i="2"/>
  <c r="C72" i="2"/>
  <c r="D72" i="2"/>
  <c r="T70" i="2"/>
  <c r="X70" i="2"/>
  <c r="P70" i="2"/>
  <c r="B73" i="2"/>
  <c r="E72" i="2"/>
  <c r="AD72" i="2" l="1"/>
  <c r="Z72" i="2"/>
  <c r="AF72" i="2"/>
  <c r="AB72" i="2"/>
  <c r="L72" i="2"/>
  <c r="R70" i="3"/>
  <c r="V70" i="3"/>
  <c r="O71" i="3"/>
  <c r="J70" i="3"/>
  <c r="L70" i="3" s="1"/>
  <c r="P70" i="3" s="1"/>
  <c r="X69" i="3"/>
  <c r="T69" i="3"/>
  <c r="J72" i="2"/>
  <c r="V72" i="2"/>
  <c r="N72" i="2"/>
  <c r="R72" i="2"/>
  <c r="C75" i="6"/>
  <c r="D74" i="6"/>
  <c r="G74" i="6" s="1"/>
  <c r="G73" i="2"/>
  <c r="F73" i="2"/>
  <c r="D73" i="2"/>
  <c r="C73" i="2"/>
  <c r="X71" i="2"/>
  <c r="T71" i="2"/>
  <c r="P71" i="2"/>
  <c r="B74" i="2"/>
  <c r="E73" i="2"/>
  <c r="AD73" i="2" l="1"/>
  <c r="Z73" i="2"/>
  <c r="AF73" i="2"/>
  <c r="AB73" i="2"/>
  <c r="L73" i="2"/>
  <c r="X70" i="3"/>
  <c r="T70" i="3"/>
  <c r="V71" i="3"/>
  <c r="O72" i="3"/>
  <c r="J71" i="3"/>
  <c r="L71" i="3" s="1"/>
  <c r="P71" i="3" s="1"/>
  <c r="R71" i="3"/>
  <c r="J73" i="2"/>
  <c r="R73" i="2"/>
  <c r="C375" i="4" s="1"/>
  <c r="V73" i="2"/>
  <c r="N73" i="2"/>
  <c r="C76" i="6"/>
  <c r="D75" i="6"/>
  <c r="G75" i="6" s="1"/>
  <c r="G74" i="2"/>
  <c r="F74" i="2"/>
  <c r="C74" i="2"/>
  <c r="D74" i="2"/>
  <c r="X72" i="2"/>
  <c r="T72" i="2"/>
  <c r="P72" i="2"/>
  <c r="B75" i="2"/>
  <c r="E74" i="2"/>
  <c r="AD74" i="2" l="1"/>
  <c r="Z74" i="2"/>
  <c r="AF74" i="2"/>
  <c r="AB74" i="2"/>
  <c r="L74" i="2"/>
  <c r="R72" i="3"/>
  <c r="J72" i="3"/>
  <c r="L72" i="3" s="1"/>
  <c r="P72" i="3" s="1"/>
  <c r="V72" i="3"/>
  <c r="O73" i="3"/>
  <c r="X71" i="3"/>
  <c r="T71" i="3"/>
  <c r="J74" i="2"/>
  <c r="R74" i="2"/>
  <c r="V74" i="2"/>
  <c r="N74" i="2"/>
  <c r="C77" i="6"/>
  <c r="D76" i="6"/>
  <c r="G76" i="6" s="1"/>
  <c r="G75" i="2"/>
  <c r="F75" i="2"/>
  <c r="D75" i="2"/>
  <c r="C75" i="2"/>
  <c r="X73" i="2"/>
  <c r="T73" i="2"/>
  <c r="E375" i="4" s="1"/>
  <c r="P73" i="2"/>
  <c r="B76" i="2"/>
  <c r="E75" i="2"/>
  <c r="AD75" i="2" l="1"/>
  <c r="Z75" i="2"/>
  <c r="AF75" i="2"/>
  <c r="AB75" i="2"/>
  <c r="L75" i="2"/>
  <c r="V73" i="3"/>
  <c r="R73" i="3"/>
  <c r="O74" i="3"/>
  <c r="J73" i="3"/>
  <c r="L73" i="3" s="1"/>
  <c r="P73" i="3" s="1"/>
  <c r="X72" i="3"/>
  <c r="T72" i="3"/>
  <c r="J75" i="2"/>
  <c r="V75" i="2"/>
  <c r="N75" i="2"/>
  <c r="R75" i="2"/>
  <c r="C78" i="6"/>
  <c r="D77" i="6"/>
  <c r="G77" i="6" s="1"/>
  <c r="G76" i="2"/>
  <c r="F76" i="2"/>
  <c r="C76" i="2"/>
  <c r="D76" i="2"/>
  <c r="T74" i="2"/>
  <c r="X74" i="2"/>
  <c r="P74" i="2"/>
  <c r="B77" i="2"/>
  <c r="E76" i="2"/>
  <c r="AD76" i="2" l="1"/>
  <c r="Z76" i="2"/>
  <c r="AF76" i="2"/>
  <c r="AB76" i="2"/>
  <c r="L76" i="2"/>
  <c r="X73" i="3"/>
  <c r="T73" i="3"/>
  <c r="R74" i="3"/>
  <c r="V74" i="3"/>
  <c r="O75" i="3"/>
  <c r="J74" i="3"/>
  <c r="L74" i="3" s="1"/>
  <c r="P74" i="3" s="1"/>
  <c r="J76" i="2"/>
  <c r="V76" i="2"/>
  <c r="N76" i="2"/>
  <c r="R76" i="2"/>
  <c r="C79" i="6"/>
  <c r="D78" i="6"/>
  <c r="G78" i="6" s="1"/>
  <c r="G77" i="2"/>
  <c r="F77" i="2"/>
  <c r="D77" i="2"/>
  <c r="C77" i="2"/>
  <c r="X75" i="2"/>
  <c r="T75" i="2"/>
  <c r="P75" i="2"/>
  <c r="B78" i="2"/>
  <c r="E77" i="2"/>
  <c r="AD77" i="2" l="1"/>
  <c r="Z77" i="2"/>
  <c r="AF77" i="2"/>
  <c r="AB77" i="2"/>
  <c r="L77" i="2"/>
  <c r="T74" i="3"/>
  <c r="X74" i="3"/>
  <c r="H10" i="2"/>
  <c r="J75" i="3"/>
  <c r="L75" i="3" s="1"/>
  <c r="P75" i="3" s="1"/>
  <c r="R75" i="3"/>
  <c r="V75" i="3"/>
  <c r="O76" i="3"/>
  <c r="J77" i="2"/>
  <c r="R77" i="2"/>
  <c r="V77" i="2"/>
  <c r="N77" i="2"/>
  <c r="C80" i="6"/>
  <c r="D79" i="6"/>
  <c r="G79" i="6" s="1"/>
  <c r="G78" i="2"/>
  <c r="F78" i="2"/>
  <c r="C78" i="2"/>
  <c r="D78" i="2"/>
  <c r="T76" i="2"/>
  <c r="X76" i="2"/>
  <c r="P76" i="2"/>
  <c r="B79" i="2"/>
  <c r="E78" i="2"/>
  <c r="AF78" i="2" l="1"/>
  <c r="AB78" i="2"/>
  <c r="AD78" i="2"/>
  <c r="Z78" i="2"/>
  <c r="L78" i="2"/>
  <c r="I10" i="2"/>
  <c r="X75" i="3"/>
  <c r="T75" i="3"/>
  <c r="O77" i="3"/>
  <c r="R76" i="3"/>
  <c r="J76" i="3"/>
  <c r="L76" i="3" s="1"/>
  <c r="P76" i="3" s="1"/>
  <c r="V76" i="3"/>
  <c r="K10" i="2"/>
  <c r="O10" i="2"/>
  <c r="J78" i="2"/>
  <c r="R78" i="2"/>
  <c r="N78" i="2"/>
  <c r="V78" i="2"/>
  <c r="C81" i="6"/>
  <c r="D80" i="6"/>
  <c r="G80" i="6" s="1"/>
  <c r="G79" i="2"/>
  <c r="F79" i="2"/>
  <c r="D79" i="2"/>
  <c r="C79" i="2"/>
  <c r="X77" i="2"/>
  <c r="T77" i="2"/>
  <c r="P77" i="2"/>
  <c r="B80" i="2"/>
  <c r="E79" i="2"/>
  <c r="AD79" i="2" l="1"/>
  <c r="Z79" i="2"/>
  <c r="AF79" i="2"/>
  <c r="AB79" i="2"/>
  <c r="L79" i="2"/>
  <c r="R77" i="3"/>
  <c r="V77" i="3"/>
  <c r="J77" i="3"/>
  <c r="L77" i="3" s="1"/>
  <c r="P77" i="3" s="1"/>
  <c r="O78" i="3"/>
  <c r="T76" i="3"/>
  <c r="X76" i="3"/>
  <c r="Q10" i="2"/>
  <c r="M10" i="2"/>
  <c r="J79" i="2"/>
  <c r="N79" i="2"/>
  <c r="V79" i="2"/>
  <c r="R79" i="2"/>
  <c r="C82" i="6"/>
  <c r="D81" i="6"/>
  <c r="G81" i="6" s="1"/>
  <c r="G80" i="2"/>
  <c r="F80" i="2"/>
  <c r="C80" i="2"/>
  <c r="D80" i="2"/>
  <c r="T78" i="2"/>
  <c r="X78" i="2"/>
  <c r="P78" i="2"/>
  <c r="B81" i="2"/>
  <c r="E80" i="2"/>
  <c r="AF80" i="2" l="1"/>
  <c r="AB80" i="2"/>
  <c r="AD80" i="2"/>
  <c r="Z80" i="2"/>
  <c r="L80" i="2"/>
  <c r="AM10" i="2"/>
  <c r="AN11" i="2"/>
  <c r="AJ11" i="2"/>
  <c r="AQ11" i="2"/>
  <c r="AM11" i="2"/>
  <c r="AI11" i="2"/>
  <c r="AO11" i="2"/>
  <c r="AP11" i="2"/>
  <c r="AL11" i="2"/>
  <c r="AH11" i="2"/>
  <c r="R78" i="3"/>
  <c r="V78" i="3"/>
  <c r="O79" i="3"/>
  <c r="J78" i="3"/>
  <c r="L78" i="3" s="1"/>
  <c r="P78" i="3" s="1"/>
  <c r="X77" i="3"/>
  <c r="T77" i="3"/>
  <c r="J80" i="2"/>
  <c r="V80" i="2"/>
  <c r="N80" i="2"/>
  <c r="R80" i="2"/>
  <c r="C83" i="6"/>
  <c r="D82" i="6"/>
  <c r="G82" i="6" s="1"/>
  <c r="G81" i="2"/>
  <c r="F81" i="2"/>
  <c r="D81" i="2"/>
  <c r="C81" i="2"/>
  <c r="X79" i="2"/>
  <c r="T79" i="2"/>
  <c r="P79" i="2"/>
  <c r="B82" i="2"/>
  <c r="E81" i="2"/>
  <c r="AF81" i="2" l="1"/>
  <c r="AB81" i="2"/>
  <c r="AD81" i="2"/>
  <c r="Z81" i="2"/>
  <c r="L81" i="2"/>
  <c r="X78" i="3"/>
  <c r="T78" i="3"/>
  <c r="O80" i="3"/>
  <c r="J79" i="3"/>
  <c r="L79" i="3" s="1"/>
  <c r="P79" i="3" s="1"/>
  <c r="R79" i="3"/>
  <c r="V79" i="3"/>
  <c r="J81" i="2"/>
  <c r="R81" i="2"/>
  <c r="V81" i="2"/>
  <c r="N81" i="2"/>
  <c r="C84" i="6"/>
  <c r="D83" i="6"/>
  <c r="G83" i="6" s="1"/>
  <c r="G82" i="2"/>
  <c r="F82" i="2"/>
  <c r="C82" i="2"/>
  <c r="D82" i="2"/>
  <c r="X80" i="2"/>
  <c r="T80" i="2"/>
  <c r="P80" i="2"/>
  <c r="B83" i="2"/>
  <c r="E82" i="2"/>
  <c r="AD82" i="2" l="1"/>
  <c r="Z82" i="2"/>
  <c r="AF82" i="2"/>
  <c r="AB82" i="2"/>
  <c r="L82" i="2"/>
  <c r="R80" i="3"/>
  <c r="O81" i="3"/>
  <c r="V80" i="3"/>
  <c r="J80" i="3"/>
  <c r="L80" i="3" s="1"/>
  <c r="P80" i="3" s="1"/>
  <c r="T79" i="3"/>
  <c r="X79" i="3"/>
  <c r="J82" i="2"/>
  <c r="R82" i="2"/>
  <c r="N82" i="2"/>
  <c r="V82" i="2"/>
  <c r="C85" i="6"/>
  <c r="D84" i="6"/>
  <c r="G84" i="6" s="1"/>
  <c r="G83" i="2"/>
  <c r="F83" i="2"/>
  <c r="D83" i="2"/>
  <c r="C83" i="2"/>
  <c r="X81" i="2"/>
  <c r="T81" i="2"/>
  <c r="P81" i="2"/>
  <c r="B84" i="2"/>
  <c r="E83" i="2"/>
  <c r="AD83" i="2" l="1"/>
  <c r="Z83" i="2"/>
  <c r="AF83" i="2"/>
  <c r="AB83" i="2"/>
  <c r="L83" i="2"/>
  <c r="V81" i="3"/>
  <c r="R81" i="3"/>
  <c r="J81" i="3"/>
  <c r="L81" i="3" s="1"/>
  <c r="P81" i="3" s="1"/>
  <c r="O82" i="3"/>
  <c r="T80" i="3"/>
  <c r="X80" i="3"/>
  <c r="J83" i="2"/>
  <c r="N83" i="2"/>
  <c r="V83" i="2"/>
  <c r="R83" i="2"/>
  <c r="C376" i="4" s="1"/>
  <c r="C86" i="6"/>
  <c r="D85" i="6"/>
  <c r="G85" i="6" s="1"/>
  <c r="G84" i="2"/>
  <c r="F84" i="2"/>
  <c r="C84" i="2"/>
  <c r="D84" i="2"/>
  <c r="T82" i="2"/>
  <c r="X82" i="2"/>
  <c r="P82" i="2"/>
  <c r="B85" i="2"/>
  <c r="E84" i="2"/>
  <c r="AD84" i="2" l="1"/>
  <c r="Z84" i="2"/>
  <c r="AF84" i="2"/>
  <c r="AB84" i="2"/>
  <c r="L84" i="2"/>
  <c r="T81" i="3"/>
  <c r="X81" i="3"/>
  <c r="R82" i="3"/>
  <c r="V82" i="3"/>
  <c r="J82" i="3"/>
  <c r="L82" i="3" s="1"/>
  <c r="P82" i="3" s="1"/>
  <c r="O83" i="3"/>
  <c r="J84" i="2"/>
  <c r="V84" i="2"/>
  <c r="N84" i="2"/>
  <c r="R84" i="2"/>
  <c r="C87" i="6"/>
  <c r="D86" i="6"/>
  <c r="G86" i="6" s="1"/>
  <c r="G85" i="2"/>
  <c r="F85" i="2"/>
  <c r="D85" i="2"/>
  <c r="C85" i="2"/>
  <c r="X83" i="2"/>
  <c r="T83" i="2"/>
  <c r="E376" i="4" s="1"/>
  <c r="P83" i="2"/>
  <c r="B86" i="2"/>
  <c r="E85" i="2"/>
  <c r="AD85" i="2" l="1"/>
  <c r="Z85" i="2"/>
  <c r="AF85" i="2"/>
  <c r="AB85" i="2"/>
  <c r="L85" i="2"/>
  <c r="V83" i="3"/>
  <c r="R83" i="3"/>
  <c r="J83" i="3"/>
  <c r="L83" i="3" s="1"/>
  <c r="P83" i="3" s="1"/>
  <c r="O84" i="3"/>
  <c r="T82" i="3"/>
  <c r="X82" i="3"/>
  <c r="J85" i="2"/>
  <c r="R85" i="2"/>
  <c r="V85" i="2"/>
  <c r="N85" i="2"/>
  <c r="C88" i="6"/>
  <c r="D87" i="6"/>
  <c r="G87" i="6" s="1"/>
  <c r="G86" i="2"/>
  <c r="F86" i="2"/>
  <c r="C86" i="2"/>
  <c r="D86" i="2"/>
  <c r="T84" i="2"/>
  <c r="X84" i="2"/>
  <c r="P84" i="2"/>
  <c r="B87" i="2"/>
  <c r="E86" i="2"/>
  <c r="AD86" i="2" l="1"/>
  <c r="Z86" i="2"/>
  <c r="AF86" i="2"/>
  <c r="AB86" i="2"/>
  <c r="L86" i="2"/>
  <c r="R84" i="3"/>
  <c r="O85" i="3"/>
  <c r="V84" i="3"/>
  <c r="J84" i="3"/>
  <c r="L84" i="3" s="1"/>
  <c r="P84" i="3" s="1"/>
  <c r="X83" i="3"/>
  <c r="T83" i="3"/>
  <c r="J86" i="2"/>
  <c r="R86" i="2"/>
  <c r="N86" i="2"/>
  <c r="V86" i="2"/>
  <c r="C89" i="6"/>
  <c r="D88" i="6"/>
  <c r="G88" i="6" s="1"/>
  <c r="G87" i="2"/>
  <c r="F87" i="2"/>
  <c r="D87" i="2"/>
  <c r="C87" i="2"/>
  <c r="X85" i="2"/>
  <c r="T85" i="2"/>
  <c r="P85" i="2"/>
  <c r="B88" i="2"/>
  <c r="E87" i="2"/>
  <c r="AD87" i="2" l="1"/>
  <c r="Z87" i="2"/>
  <c r="AF87" i="2"/>
  <c r="AB87" i="2"/>
  <c r="L87" i="2"/>
  <c r="V85" i="3"/>
  <c r="J85" i="3"/>
  <c r="L85" i="3" s="1"/>
  <c r="P85" i="3" s="1"/>
  <c r="R85" i="3"/>
  <c r="O86" i="3"/>
  <c r="T84" i="3"/>
  <c r="X84" i="3"/>
  <c r="J87" i="2"/>
  <c r="N87" i="2"/>
  <c r="V87" i="2"/>
  <c r="R87" i="2"/>
  <c r="C90" i="6"/>
  <c r="D89" i="6"/>
  <c r="G89" i="6" s="1"/>
  <c r="G88" i="2"/>
  <c r="F88" i="2"/>
  <c r="C88" i="2"/>
  <c r="D88" i="2"/>
  <c r="T86" i="2"/>
  <c r="X86" i="2"/>
  <c r="P86" i="2"/>
  <c r="B89" i="2"/>
  <c r="E88" i="2"/>
  <c r="AD88" i="2" l="1"/>
  <c r="Z88" i="2"/>
  <c r="AF88" i="2"/>
  <c r="AB88" i="2"/>
  <c r="L88" i="2"/>
  <c r="R86" i="3"/>
  <c r="V86" i="3"/>
  <c r="J86" i="3"/>
  <c r="L86" i="3" s="1"/>
  <c r="P86" i="3" s="1"/>
  <c r="O87" i="3"/>
  <c r="T85" i="3"/>
  <c r="X85" i="3"/>
  <c r="J88" i="2"/>
  <c r="V88" i="2"/>
  <c r="N88" i="2"/>
  <c r="R88" i="2"/>
  <c r="C91" i="6"/>
  <c r="D90" i="6"/>
  <c r="G90" i="6" s="1"/>
  <c r="G89" i="2"/>
  <c r="F89" i="2"/>
  <c r="D89" i="2"/>
  <c r="C89" i="2"/>
  <c r="X87" i="2"/>
  <c r="T87" i="2"/>
  <c r="P87" i="2"/>
  <c r="B90" i="2"/>
  <c r="E89" i="2"/>
  <c r="AD89" i="2" l="1"/>
  <c r="Z89" i="2"/>
  <c r="AF89" i="2"/>
  <c r="AB89" i="2"/>
  <c r="L89" i="2"/>
  <c r="H11" i="2"/>
  <c r="O88" i="3"/>
  <c r="V87" i="3"/>
  <c r="R87" i="3"/>
  <c r="J87" i="3"/>
  <c r="L87" i="3" s="1"/>
  <c r="P87" i="3" s="1"/>
  <c r="X86" i="3"/>
  <c r="T86" i="3"/>
  <c r="J89" i="2"/>
  <c r="R89" i="2"/>
  <c r="V89" i="2"/>
  <c r="N89" i="2"/>
  <c r="C92" i="6"/>
  <c r="D91" i="6"/>
  <c r="G91" i="6" s="1"/>
  <c r="G90" i="2"/>
  <c r="F90" i="2"/>
  <c r="C90" i="2"/>
  <c r="D90" i="2"/>
  <c r="X88" i="2"/>
  <c r="T88" i="2"/>
  <c r="P88" i="2"/>
  <c r="B91" i="2"/>
  <c r="E90" i="2"/>
  <c r="AD90" i="2" l="1"/>
  <c r="Z90" i="2"/>
  <c r="AF90" i="2"/>
  <c r="AB90" i="2"/>
  <c r="L90" i="2"/>
  <c r="O89" i="3"/>
  <c r="R88" i="3"/>
  <c r="V88" i="3"/>
  <c r="J88" i="3"/>
  <c r="L88" i="3" s="1"/>
  <c r="P88" i="3" s="1"/>
  <c r="I11" i="2"/>
  <c r="X87" i="3"/>
  <c r="T87" i="3"/>
  <c r="K11" i="2"/>
  <c r="O11" i="2"/>
  <c r="J90" i="2"/>
  <c r="R90" i="2"/>
  <c r="N90" i="2"/>
  <c r="V90" i="2"/>
  <c r="C93" i="6"/>
  <c r="D92" i="6"/>
  <c r="G92" i="6" s="1"/>
  <c r="G91" i="2"/>
  <c r="F91" i="2"/>
  <c r="D91" i="2"/>
  <c r="C91" i="2"/>
  <c r="X89" i="2"/>
  <c r="T89" i="2"/>
  <c r="P89" i="2"/>
  <c r="B92" i="2"/>
  <c r="E91" i="2"/>
  <c r="AD91" i="2" l="1"/>
  <c r="Z91" i="2"/>
  <c r="AF91" i="2"/>
  <c r="AB91" i="2"/>
  <c r="L91" i="2"/>
  <c r="X88" i="3"/>
  <c r="T88" i="3"/>
  <c r="M11" i="2"/>
  <c r="AK11" i="2" s="1"/>
  <c r="Q11" i="2"/>
  <c r="V89" i="3"/>
  <c r="O90" i="3"/>
  <c r="R89" i="3"/>
  <c r="J89" i="3"/>
  <c r="L89" i="3" s="1"/>
  <c r="P89" i="3" s="1"/>
  <c r="J91" i="2"/>
  <c r="N91" i="2"/>
  <c r="V91" i="2"/>
  <c r="R91" i="2"/>
  <c r="C94" i="6"/>
  <c r="D93" i="6"/>
  <c r="G93" i="6" s="1"/>
  <c r="G92" i="2"/>
  <c r="F92" i="2"/>
  <c r="C92" i="2"/>
  <c r="D92" i="2"/>
  <c r="T90" i="2"/>
  <c r="X90" i="2"/>
  <c r="P90" i="2"/>
  <c r="B93" i="2"/>
  <c r="E92" i="2"/>
  <c r="AF92" i="2" l="1"/>
  <c r="AB92" i="2"/>
  <c r="AD92" i="2"/>
  <c r="Z92" i="2"/>
  <c r="L92" i="2"/>
  <c r="AP12" i="2"/>
  <c r="AL12" i="2"/>
  <c r="AH12" i="2"/>
  <c r="AQ12" i="2"/>
  <c r="AI12" i="2"/>
  <c r="AO12" i="2"/>
  <c r="AK12" i="2"/>
  <c r="AM12" i="2"/>
  <c r="AJ12" i="2"/>
  <c r="X89" i="3"/>
  <c r="T89" i="3"/>
  <c r="V90" i="3"/>
  <c r="O91" i="3"/>
  <c r="R90" i="3"/>
  <c r="J90" i="3"/>
  <c r="L90" i="3" s="1"/>
  <c r="P90" i="3" s="1"/>
  <c r="J92" i="2"/>
  <c r="V92" i="2"/>
  <c r="N92" i="2"/>
  <c r="R92" i="2"/>
  <c r="C95" i="6"/>
  <c r="D94" i="6"/>
  <c r="G94" i="6" s="1"/>
  <c r="G93" i="2"/>
  <c r="F93" i="2"/>
  <c r="D93" i="2"/>
  <c r="C93" i="2"/>
  <c r="X91" i="2"/>
  <c r="T91" i="2"/>
  <c r="P91" i="2"/>
  <c r="B94" i="2"/>
  <c r="E93" i="2"/>
  <c r="AD93" i="2" l="1"/>
  <c r="Z93" i="2"/>
  <c r="AF93" i="2"/>
  <c r="AB93" i="2"/>
  <c r="L93" i="2"/>
  <c r="X90" i="3"/>
  <c r="T90" i="3"/>
  <c r="O92" i="3"/>
  <c r="V91" i="3"/>
  <c r="R91" i="3"/>
  <c r="J91" i="3"/>
  <c r="L91" i="3" s="1"/>
  <c r="P91" i="3" s="1"/>
  <c r="J93" i="2"/>
  <c r="R93" i="2"/>
  <c r="C377" i="4" s="1"/>
  <c r="V93" i="2"/>
  <c r="N93" i="2"/>
  <c r="C96" i="6"/>
  <c r="D95" i="6"/>
  <c r="G95" i="6" s="1"/>
  <c r="G94" i="2"/>
  <c r="F94" i="2"/>
  <c r="C94" i="2"/>
  <c r="D94" i="2"/>
  <c r="T92" i="2"/>
  <c r="X92" i="2"/>
  <c r="P92" i="2"/>
  <c r="B95" i="2"/>
  <c r="E94" i="2"/>
  <c r="AD94" i="2" l="1"/>
  <c r="Z94" i="2"/>
  <c r="AF94" i="2"/>
  <c r="AB94" i="2"/>
  <c r="L94" i="2"/>
  <c r="V92" i="3"/>
  <c r="J92" i="3"/>
  <c r="L92" i="3" s="1"/>
  <c r="P92" i="3" s="1"/>
  <c r="R92" i="3"/>
  <c r="O93" i="3"/>
  <c r="T91" i="3"/>
  <c r="X91" i="3"/>
  <c r="J94" i="2"/>
  <c r="R94" i="2"/>
  <c r="N94" i="2"/>
  <c r="V94" i="2"/>
  <c r="C97" i="6"/>
  <c r="D96" i="6"/>
  <c r="G96" i="6" s="1"/>
  <c r="G95" i="2"/>
  <c r="F95" i="2"/>
  <c r="D95" i="2"/>
  <c r="C95" i="2"/>
  <c r="X93" i="2"/>
  <c r="T93" i="2"/>
  <c r="E377" i="4" s="1"/>
  <c r="P93" i="2"/>
  <c r="B96" i="2"/>
  <c r="E95" i="2"/>
  <c r="AD95" i="2" l="1"/>
  <c r="Z95" i="2"/>
  <c r="AF95" i="2"/>
  <c r="AB95" i="2"/>
  <c r="L95" i="2"/>
  <c r="R93" i="3"/>
  <c r="O94" i="3"/>
  <c r="V93" i="3"/>
  <c r="J93" i="3"/>
  <c r="L93" i="3" s="1"/>
  <c r="P93" i="3" s="1"/>
  <c r="X92" i="3"/>
  <c r="T92" i="3"/>
  <c r="J95" i="2"/>
  <c r="N95" i="2"/>
  <c r="V95" i="2"/>
  <c r="R95" i="2"/>
  <c r="C98" i="6"/>
  <c r="D97" i="6"/>
  <c r="G97" i="6" s="1"/>
  <c r="G96" i="2"/>
  <c r="F96" i="2"/>
  <c r="C96" i="2"/>
  <c r="D96" i="2"/>
  <c r="T94" i="2"/>
  <c r="X94" i="2"/>
  <c r="P94" i="2"/>
  <c r="B97" i="2"/>
  <c r="E96" i="2"/>
  <c r="AD96" i="2" l="1"/>
  <c r="Z96" i="2"/>
  <c r="AF96" i="2"/>
  <c r="AB96" i="2"/>
  <c r="L96" i="2"/>
  <c r="T93" i="3"/>
  <c r="X93" i="3"/>
  <c r="V94" i="3"/>
  <c r="R94" i="3"/>
  <c r="J94" i="3"/>
  <c r="L94" i="3" s="1"/>
  <c r="P94" i="3" s="1"/>
  <c r="O95" i="3"/>
  <c r="J96" i="2"/>
  <c r="V96" i="2"/>
  <c r="N96" i="2"/>
  <c r="R96" i="2"/>
  <c r="C99" i="6"/>
  <c r="D98" i="6"/>
  <c r="G98" i="6" s="1"/>
  <c r="G97" i="2"/>
  <c r="F97" i="2"/>
  <c r="D97" i="2"/>
  <c r="C97" i="2"/>
  <c r="X95" i="2"/>
  <c r="T95" i="2"/>
  <c r="P95" i="2"/>
  <c r="B98" i="2"/>
  <c r="E97" i="2"/>
  <c r="AD97" i="2" l="1"/>
  <c r="Z97" i="2"/>
  <c r="AF97" i="2"/>
  <c r="AB97" i="2"/>
  <c r="L97" i="2"/>
  <c r="V95" i="3"/>
  <c r="R95" i="3"/>
  <c r="J95" i="3"/>
  <c r="L95" i="3" s="1"/>
  <c r="P95" i="3" s="1"/>
  <c r="O96" i="3"/>
  <c r="T94" i="3"/>
  <c r="X94" i="3"/>
  <c r="J97" i="2"/>
  <c r="R97" i="2"/>
  <c r="V97" i="2"/>
  <c r="N97" i="2"/>
  <c r="C100" i="6"/>
  <c r="D99" i="6"/>
  <c r="G99" i="6" s="1"/>
  <c r="G98" i="2"/>
  <c r="F98" i="2"/>
  <c r="C98" i="2"/>
  <c r="D98" i="2"/>
  <c r="X96" i="2"/>
  <c r="T96" i="2"/>
  <c r="P96" i="2"/>
  <c r="B99" i="2"/>
  <c r="E98" i="2"/>
  <c r="AD98" i="2" l="1"/>
  <c r="Z98" i="2"/>
  <c r="AF98" i="2"/>
  <c r="AB98" i="2"/>
  <c r="L98" i="2"/>
  <c r="R96" i="3"/>
  <c r="V96" i="3"/>
  <c r="J96" i="3"/>
  <c r="L96" i="3" s="1"/>
  <c r="P96" i="3" s="1"/>
  <c r="O97" i="3"/>
  <c r="X95" i="3"/>
  <c r="T95" i="3"/>
  <c r="J98" i="2"/>
  <c r="R98" i="2"/>
  <c r="N98" i="2"/>
  <c r="V98" i="2"/>
  <c r="C101" i="6"/>
  <c r="D100" i="6"/>
  <c r="G100" i="6" s="1"/>
  <c r="G99" i="2"/>
  <c r="F99" i="2"/>
  <c r="D99" i="2"/>
  <c r="C99" i="2"/>
  <c r="X97" i="2"/>
  <c r="T97" i="2"/>
  <c r="P97" i="2"/>
  <c r="B100" i="2"/>
  <c r="E99" i="2"/>
  <c r="AD99" i="2" l="1"/>
  <c r="Z99" i="2"/>
  <c r="AF99" i="2"/>
  <c r="AB99" i="2"/>
  <c r="L99" i="2"/>
  <c r="V97" i="3"/>
  <c r="J97" i="3"/>
  <c r="L97" i="3" s="1"/>
  <c r="P97" i="3" s="1"/>
  <c r="R97" i="3"/>
  <c r="O98" i="3"/>
  <c r="T96" i="3"/>
  <c r="X96" i="3"/>
  <c r="J99" i="2"/>
  <c r="N99" i="2"/>
  <c r="V99" i="2"/>
  <c r="R99" i="2"/>
  <c r="C102" i="6"/>
  <c r="D101" i="6"/>
  <c r="G101" i="6" s="1"/>
  <c r="G100" i="2"/>
  <c r="F100" i="2"/>
  <c r="C100" i="2"/>
  <c r="D100" i="2"/>
  <c r="T98" i="2"/>
  <c r="X98" i="2"/>
  <c r="P98" i="2"/>
  <c r="B101" i="2"/>
  <c r="E100" i="2"/>
  <c r="AD100" i="2" l="1"/>
  <c r="Z100" i="2"/>
  <c r="AF100" i="2"/>
  <c r="AB100" i="2"/>
  <c r="L100" i="2"/>
  <c r="R98" i="3"/>
  <c r="J98" i="3"/>
  <c r="L98" i="3" s="1"/>
  <c r="P98" i="3" s="1"/>
  <c r="V98" i="3"/>
  <c r="O99" i="3"/>
  <c r="T97" i="3"/>
  <c r="X97" i="3"/>
  <c r="J100" i="2"/>
  <c r="V100" i="2"/>
  <c r="N100" i="2"/>
  <c r="R100" i="2"/>
  <c r="C103" i="6"/>
  <c r="D102" i="6"/>
  <c r="G102" i="6" s="1"/>
  <c r="G101" i="2"/>
  <c r="F101" i="2"/>
  <c r="D101" i="2"/>
  <c r="C101" i="2"/>
  <c r="X99" i="2"/>
  <c r="T99" i="2"/>
  <c r="P99" i="2"/>
  <c r="B102" i="2"/>
  <c r="E101" i="2"/>
  <c r="AD101" i="2" l="1"/>
  <c r="Z101" i="2"/>
  <c r="AF101" i="2"/>
  <c r="AB101" i="2"/>
  <c r="L101" i="2"/>
  <c r="H12" i="2"/>
  <c r="O100" i="3"/>
  <c r="V99" i="3"/>
  <c r="J99" i="3"/>
  <c r="L99" i="3" s="1"/>
  <c r="P99" i="3" s="1"/>
  <c r="R99" i="3"/>
  <c r="X98" i="3"/>
  <c r="T98" i="3"/>
  <c r="J101" i="2"/>
  <c r="R101" i="2"/>
  <c r="V101" i="2"/>
  <c r="N101" i="2"/>
  <c r="C104" i="6"/>
  <c r="D103" i="6"/>
  <c r="G103" i="6" s="1"/>
  <c r="G102" i="2"/>
  <c r="F102" i="2"/>
  <c r="C102" i="2"/>
  <c r="D102" i="2"/>
  <c r="T100" i="2"/>
  <c r="X100" i="2"/>
  <c r="P100" i="2"/>
  <c r="B103" i="2"/>
  <c r="E102" i="2"/>
  <c r="AD102" i="2" l="1"/>
  <c r="Z102" i="2"/>
  <c r="AF102" i="2"/>
  <c r="AB102" i="2"/>
  <c r="L102" i="2"/>
  <c r="I12" i="2"/>
  <c r="X99" i="3"/>
  <c r="T99" i="3"/>
  <c r="O101" i="3"/>
  <c r="V100" i="3"/>
  <c r="J100" i="3"/>
  <c r="L100" i="3" s="1"/>
  <c r="P100" i="3" s="1"/>
  <c r="R100" i="3"/>
  <c r="K12" i="2"/>
  <c r="O12" i="2"/>
  <c r="J102" i="2"/>
  <c r="R102" i="2"/>
  <c r="N102" i="2"/>
  <c r="V102" i="2"/>
  <c r="C105" i="6"/>
  <c r="D104" i="6"/>
  <c r="G104" i="6" s="1"/>
  <c r="G103" i="2"/>
  <c r="F103" i="2"/>
  <c r="D103" i="2"/>
  <c r="C103" i="2"/>
  <c r="X101" i="2"/>
  <c r="T101" i="2"/>
  <c r="P101" i="2"/>
  <c r="B104" i="2"/>
  <c r="E103" i="2"/>
  <c r="AD103" i="2" l="1"/>
  <c r="Z103" i="2"/>
  <c r="AF103" i="2"/>
  <c r="AB103" i="2"/>
  <c r="L103" i="2"/>
  <c r="V101" i="3"/>
  <c r="R101" i="3"/>
  <c r="J101" i="3"/>
  <c r="L101" i="3" s="1"/>
  <c r="P101" i="3" s="1"/>
  <c r="O102" i="3"/>
  <c r="T100" i="3"/>
  <c r="X100" i="3"/>
  <c r="M12" i="2"/>
  <c r="AN12" i="2" s="1"/>
  <c r="Q12" i="2"/>
  <c r="J103" i="2"/>
  <c r="N103" i="2"/>
  <c r="V103" i="2"/>
  <c r="R103" i="2"/>
  <c r="C378" i="4" s="1"/>
  <c r="C106" i="6"/>
  <c r="D105" i="6"/>
  <c r="G105" i="6" s="1"/>
  <c r="G104" i="2"/>
  <c r="F104" i="2"/>
  <c r="C104" i="2"/>
  <c r="D104" i="2"/>
  <c r="T102" i="2"/>
  <c r="X102" i="2"/>
  <c r="P102" i="2"/>
  <c r="B105" i="2"/>
  <c r="E104" i="2"/>
  <c r="AF104" i="2" l="1"/>
  <c r="AB104" i="2"/>
  <c r="AD104" i="2"/>
  <c r="Z104" i="2"/>
  <c r="L104" i="2"/>
  <c r="AN13" i="2"/>
  <c r="AJ13" i="2"/>
  <c r="AO13" i="2"/>
  <c r="AQ13" i="2"/>
  <c r="AM13" i="2"/>
  <c r="AI13" i="2"/>
  <c r="AK13" i="2"/>
  <c r="AL13" i="2"/>
  <c r="AH13" i="2"/>
  <c r="J102" i="3"/>
  <c r="L102" i="3" s="1"/>
  <c r="P102" i="3" s="1"/>
  <c r="O103" i="3"/>
  <c r="V102" i="3"/>
  <c r="R102" i="3"/>
  <c r="T101" i="3"/>
  <c r="X101" i="3"/>
  <c r="J104" i="2"/>
  <c r="V104" i="2"/>
  <c r="N104" i="2"/>
  <c r="R104" i="2"/>
  <c r="C107" i="6"/>
  <c r="D106" i="6"/>
  <c r="G106" i="6" s="1"/>
  <c r="G105" i="2"/>
  <c r="F105" i="2"/>
  <c r="D105" i="2"/>
  <c r="C105" i="2"/>
  <c r="X103" i="2"/>
  <c r="T103" i="2"/>
  <c r="E378" i="4" s="1"/>
  <c r="P103" i="2"/>
  <c r="B106" i="2"/>
  <c r="E105" i="2"/>
  <c r="AD105" i="2" l="1"/>
  <c r="Z105" i="2"/>
  <c r="AF105" i="2"/>
  <c r="AB105" i="2"/>
  <c r="L105" i="2"/>
  <c r="O104" i="3"/>
  <c r="R103" i="3"/>
  <c r="V103" i="3"/>
  <c r="J103" i="3"/>
  <c r="L103" i="3" s="1"/>
  <c r="P103" i="3" s="1"/>
  <c r="X102" i="3"/>
  <c r="T102" i="3"/>
  <c r="J105" i="2"/>
  <c r="R105" i="2"/>
  <c r="V105" i="2"/>
  <c r="N105" i="2"/>
  <c r="C108" i="6"/>
  <c r="D107" i="6"/>
  <c r="G107" i="6" s="1"/>
  <c r="G106" i="2"/>
  <c r="F106" i="2"/>
  <c r="C106" i="2"/>
  <c r="D106" i="2"/>
  <c r="X104" i="2"/>
  <c r="T104" i="2"/>
  <c r="P104" i="2"/>
  <c r="B107" i="2"/>
  <c r="E106" i="2"/>
  <c r="AD106" i="2" l="1"/>
  <c r="Z106" i="2"/>
  <c r="AF106" i="2"/>
  <c r="AB106" i="2"/>
  <c r="L106" i="2"/>
  <c r="X103" i="3"/>
  <c r="T103" i="3"/>
  <c r="V104" i="3"/>
  <c r="J104" i="3"/>
  <c r="L104" i="3" s="1"/>
  <c r="P104" i="3" s="1"/>
  <c r="R104" i="3"/>
  <c r="O105" i="3"/>
  <c r="J106" i="2"/>
  <c r="R106" i="2"/>
  <c r="N106" i="2"/>
  <c r="V106" i="2"/>
  <c r="C109" i="6"/>
  <c r="D108" i="6"/>
  <c r="G108" i="6" s="1"/>
  <c r="G107" i="2"/>
  <c r="F107" i="2"/>
  <c r="D107" i="2"/>
  <c r="C107" i="2"/>
  <c r="X105" i="2"/>
  <c r="T105" i="2"/>
  <c r="P105" i="2"/>
  <c r="B108" i="2"/>
  <c r="E107" i="2"/>
  <c r="AD107" i="2" l="1"/>
  <c r="Z107" i="2"/>
  <c r="AF107" i="2"/>
  <c r="AB107" i="2"/>
  <c r="L107" i="2"/>
  <c r="X104" i="3"/>
  <c r="T104" i="3"/>
  <c r="V105" i="3"/>
  <c r="J105" i="3"/>
  <c r="L105" i="3" s="1"/>
  <c r="P105" i="3" s="1"/>
  <c r="R105" i="3"/>
  <c r="O106" i="3"/>
  <c r="J107" i="2"/>
  <c r="N107" i="2"/>
  <c r="V107" i="2"/>
  <c r="R107" i="2"/>
  <c r="C110" i="6"/>
  <c r="D109" i="6"/>
  <c r="G109" i="6" s="1"/>
  <c r="G108" i="2"/>
  <c r="F108" i="2"/>
  <c r="C108" i="2"/>
  <c r="D108" i="2"/>
  <c r="T106" i="2"/>
  <c r="X106" i="2"/>
  <c r="P106" i="2"/>
  <c r="B109" i="2"/>
  <c r="E108" i="2"/>
  <c r="AD108" i="2" l="1"/>
  <c r="Z108" i="2"/>
  <c r="AF108" i="2"/>
  <c r="AB108" i="2"/>
  <c r="L108" i="2"/>
  <c r="T105" i="3"/>
  <c r="X105" i="3"/>
  <c r="V106" i="3"/>
  <c r="J106" i="3"/>
  <c r="L106" i="3" s="1"/>
  <c r="P106" i="3" s="1"/>
  <c r="R106" i="3"/>
  <c r="O107" i="3"/>
  <c r="J108" i="2"/>
  <c r="V108" i="2"/>
  <c r="N108" i="2"/>
  <c r="R108" i="2"/>
  <c r="C111" i="6"/>
  <c r="D110" i="6"/>
  <c r="G110" i="6" s="1"/>
  <c r="G109" i="2"/>
  <c r="F109" i="2"/>
  <c r="D109" i="2"/>
  <c r="C109" i="2"/>
  <c r="X107" i="2"/>
  <c r="T107" i="2"/>
  <c r="P107" i="2"/>
  <c r="B110" i="2"/>
  <c r="E109" i="2"/>
  <c r="AD109" i="2" l="1"/>
  <c r="Z109" i="2"/>
  <c r="AF109" i="2"/>
  <c r="AB109" i="2"/>
  <c r="L109" i="2"/>
  <c r="T106" i="3"/>
  <c r="X106" i="3"/>
  <c r="V107" i="3"/>
  <c r="J107" i="3"/>
  <c r="L107" i="3" s="1"/>
  <c r="P107" i="3" s="1"/>
  <c r="R107" i="3"/>
  <c r="O108" i="3"/>
  <c r="J109" i="2"/>
  <c r="R109" i="2"/>
  <c r="V109" i="2"/>
  <c r="N109" i="2"/>
  <c r="C112" i="6"/>
  <c r="D111" i="6"/>
  <c r="G111" i="6" s="1"/>
  <c r="G110" i="2"/>
  <c r="F110" i="2"/>
  <c r="C110" i="2"/>
  <c r="D110" i="2"/>
  <c r="T108" i="2"/>
  <c r="X108" i="2"/>
  <c r="P108" i="2"/>
  <c r="B111" i="2"/>
  <c r="E110" i="2"/>
  <c r="AD110" i="2" l="1"/>
  <c r="Z110" i="2"/>
  <c r="AF110" i="2"/>
  <c r="AB110" i="2"/>
  <c r="L110" i="2"/>
  <c r="X107" i="3"/>
  <c r="T107" i="3"/>
  <c r="V108" i="3"/>
  <c r="O109" i="3"/>
  <c r="R108" i="3"/>
  <c r="J108" i="3"/>
  <c r="L108" i="3" s="1"/>
  <c r="P108" i="3" s="1"/>
  <c r="J110" i="2"/>
  <c r="R110" i="2"/>
  <c r="N110" i="2"/>
  <c r="V110" i="2"/>
  <c r="C113" i="6"/>
  <c r="D112" i="6"/>
  <c r="G112" i="6" s="1"/>
  <c r="G111" i="2"/>
  <c r="F111" i="2"/>
  <c r="D111" i="2"/>
  <c r="C111" i="2"/>
  <c r="X109" i="2"/>
  <c r="T109" i="2"/>
  <c r="P109" i="2"/>
  <c r="B112" i="2"/>
  <c r="E111" i="2"/>
  <c r="AD111" i="2" l="1"/>
  <c r="Z111" i="2"/>
  <c r="AF111" i="2"/>
  <c r="AB111" i="2"/>
  <c r="L111" i="2"/>
  <c r="V109" i="3"/>
  <c r="R109" i="3"/>
  <c r="J109" i="3"/>
  <c r="L109" i="3" s="1"/>
  <c r="P109" i="3" s="1"/>
  <c r="O110" i="3"/>
  <c r="T108" i="3"/>
  <c r="X108" i="3"/>
  <c r="J111" i="2"/>
  <c r="N111" i="2"/>
  <c r="V111" i="2"/>
  <c r="R111" i="2"/>
  <c r="C114" i="6"/>
  <c r="D113" i="6"/>
  <c r="G113" i="6" s="1"/>
  <c r="G112" i="2"/>
  <c r="F112" i="2"/>
  <c r="C112" i="2"/>
  <c r="D112" i="2"/>
  <c r="T110" i="2"/>
  <c r="X110" i="2"/>
  <c r="P110" i="2"/>
  <c r="B113" i="2"/>
  <c r="E112" i="2"/>
  <c r="AD112" i="2" l="1"/>
  <c r="Z112" i="2"/>
  <c r="AF112" i="2"/>
  <c r="AB112" i="2"/>
  <c r="L112" i="2"/>
  <c r="V110" i="3"/>
  <c r="J110" i="3"/>
  <c r="L110" i="3" s="1"/>
  <c r="P110" i="3" s="1"/>
  <c r="R110" i="3"/>
  <c r="O111" i="3"/>
  <c r="T109" i="3"/>
  <c r="X109" i="3"/>
  <c r="J112" i="2"/>
  <c r="V112" i="2"/>
  <c r="N112" i="2"/>
  <c r="R112" i="2"/>
  <c r="C115" i="6"/>
  <c r="D114" i="6"/>
  <c r="G114" i="6" s="1"/>
  <c r="G113" i="2"/>
  <c r="F113" i="2"/>
  <c r="D113" i="2"/>
  <c r="C113" i="2"/>
  <c r="X111" i="2"/>
  <c r="T111" i="2"/>
  <c r="P111" i="2"/>
  <c r="B114" i="2"/>
  <c r="E113" i="2"/>
  <c r="AD113" i="2" l="1"/>
  <c r="Z113" i="2"/>
  <c r="AF113" i="2"/>
  <c r="AB113" i="2"/>
  <c r="L113" i="2"/>
  <c r="H13" i="2"/>
  <c r="O112" i="3"/>
  <c r="J111" i="3"/>
  <c r="L111" i="3" s="1"/>
  <c r="P111" i="3" s="1"/>
  <c r="R111" i="3"/>
  <c r="V111" i="3"/>
  <c r="X110" i="3"/>
  <c r="T110" i="3"/>
  <c r="J113" i="2"/>
  <c r="R113" i="2"/>
  <c r="C379" i="4" s="1"/>
  <c r="V113" i="2"/>
  <c r="N113" i="2"/>
  <c r="C116" i="6"/>
  <c r="D115" i="6"/>
  <c r="G115" i="6" s="1"/>
  <c r="G114" i="2"/>
  <c r="F114" i="2"/>
  <c r="C114" i="2"/>
  <c r="D114" i="2"/>
  <c r="T112" i="2"/>
  <c r="X112" i="2"/>
  <c r="P112" i="2"/>
  <c r="B115" i="2"/>
  <c r="E114" i="2"/>
  <c r="AD114" i="2" l="1"/>
  <c r="Z114" i="2"/>
  <c r="AF114" i="2"/>
  <c r="AB114" i="2"/>
  <c r="L114" i="2"/>
  <c r="I13" i="2"/>
  <c r="T111" i="3"/>
  <c r="X111" i="3"/>
  <c r="O113" i="3"/>
  <c r="J112" i="3"/>
  <c r="L112" i="3" s="1"/>
  <c r="P112" i="3" s="1"/>
  <c r="R112" i="3"/>
  <c r="V112" i="3"/>
  <c r="K13" i="2"/>
  <c r="O13" i="2"/>
  <c r="J114" i="2"/>
  <c r="R114" i="2"/>
  <c r="N114" i="2"/>
  <c r="V114" i="2"/>
  <c r="C117" i="6"/>
  <c r="D116" i="6"/>
  <c r="G116" i="6" s="1"/>
  <c r="G115" i="2"/>
  <c r="F115" i="2"/>
  <c r="D115" i="2"/>
  <c r="C115" i="2"/>
  <c r="X113" i="2"/>
  <c r="T113" i="2"/>
  <c r="E379" i="4" s="1"/>
  <c r="P113" i="2"/>
  <c r="B116" i="2"/>
  <c r="E115" i="2"/>
  <c r="AD115" i="2" l="1"/>
  <c r="Z115" i="2"/>
  <c r="AF115" i="2"/>
  <c r="AB115" i="2"/>
  <c r="L115" i="2"/>
  <c r="V113" i="3"/>
  <c r="R113" i="3"/>
  <c r="J113" i="3"/>
  <c r="L113" i="3" s="1"/>
  <c r="P113" i="3" s="1"/>
  <c r="O114" i="3"/>
  <c r="T112" i="3"/>
  <c r="X112" i="3"/>
  <c r="M13" i="2"/>
  <c r="AP13" i="2" s="1"/>
  <c r="Q13" i="2"/>
  <c r="J115" i="2"/>
  <c r="N115" i="2"/>
  <c r="V115" i="2"/>
  <c r="R115" i="2"/>
  <c r="C118" i="6"/>
  <c r="D117" i="6"/>
  <c r="G117" i="6" s="1"/>
  <c r="G116" i="2"/>
  <c r="F116" i="2"/>
  <c r="C116" i="2"/>
  <c r="D116" i="2"/>
  <c r="T114" i="2"/>
  <c r="X114" i="2"/>
  <c r="P114" i="2"/>
  <c r="B117" i="2"/>
  <c r="E116" i="2"/>
  <c r="AF116" i="2" l="1"/>
  <c r="AB116" i="2"/>
  <c r="AD116" i="2"/>
  <c r="Z116" i="2"/>
  <c r="L116" i="2"/>
  <c r="AP14" i="2"/>
  <c r="AL14" i="2"/>
  <c r="AH14" i="2"/>
  <c r="AQ14" i="2"/>
  <c r="AK14" i="2"/>
  <c r="AM14" i="2"/>
  <c r="AI14" i="2"/>
  <c r="AN14" i="2"/>
  <c r="AJ14" i="2"/>
  <c r="R114" i="3"/>
  <c r="J114" i="3"/>
  <c r="L114" i="3" s="1"/>
  <c r="P114" i="3" s="1"/>
  <c r="V114" i="3"/>
  <c r="O115" i="3"/>
  <c r="T113" i="3"/>
  <c r="X113" i="3"/>
  <c r="J116" i="2"/>
  <c r="V116" i="2"/>
  <c r="N116" i="2"/>
  <c r="R116" i="2"/>
  <c r="C119" i="6"/>
  <c r="D118" i="6"/>
  <c r="G118" i="6" s="1"/>
  <c r="G117" i="2"/>
  <c r="F117" i="2"/>
  <c r="D117" i="2"/>
  <c r="C117" i="2"/>
  <c r="X115" i="2"/>
  <c r="T115" i="2"/>
  <c r="P115" i="2"/>
  <c r="B118" i="2"/>
  <c r="E117" i="2"/>
  <c r="AD117" i="2" l="1"/>
  <c r="Z117" i="2"/>
  <c r="AF117" i="2"/>
  <c r="AB117" i="2"/>
  <c r="L117" i="2"/>
  <c r="O116" i="3"/>
  <c r="R115" i="3"/>
  <c r="V115" i="3"/>
  <c r="J115" i="3"/>
  <c r="L115" i="3" s="1"/>
  <c r="P115" i="3" s="1"/>
  <c r="X114" i="3"/>
  <c r="T114" i="3"/>
  <c r="J117" i="2"/>
  <c r="R117" i="2"/>
  <c r="V117" i="2"/>
  <c r="N117" i="2"/>
  <c r="C120" i="6"/>
  <c r="D119" i="6"/>
  <c r="G119" i="6" s="1"/>
  <c r="G118" i="2"/>
  <c r="F118" i="2"/>
  <c r="C118" i="2"/>
  <c r="D118" i="2"/>
  <c r="T116" i="2"/>
  <c r="X116" i="2"/>
  <c r="P116" i="2"/>
  <c r="B119" i="2"/>
  <c r="E118" i="2"/>
  <c r="AD118" i="2" l="1"/>
  <c r="Z118" i="2"/>
  <c r="AF118" i="2"/>
  <c r="AB118" i="2"/>
  <c r="L118" i="2"/>
  <c r="T115" i="3"/>
  <c r="X115" i="3"/>
  <c r="V116" i="3"/>
  <c r="R116" i="3"/>
  <c r="J116" i="3"/>
  <c r="L116" i="3" s="1"/>
  <c r="P116" i="3" s="1"/>
  <c r="O117" i="3"/>
  <c r="J118" i="2"/>
  <c r="R118" i="2"/>
  <c r="N118" i="2"/>
  <c r="V118" i="2"/>
  <c r="C121" i="6"/>
  <c r="D120" i="6"/>
  <c r="G120" i="6" s="1"/>
  <c r="G119" i="2"/>
  <c r="F119" i="2"/>
  <c r="D119" i="2"/>
  <c r="C119" i="2"/>
  <c r="X117" i="2"/>
  <c r="T117" i="2"/>
  <c r="P117" i="2"/>
  <c r="B120" i="2"/>
  <c r="E119" i="2"/>
  <c r="AD119" i="2" l="1"/>
  <c r="Z119" i="2"/>
  <c r="AF119" i="2"/>
  <c r="AB119" i="2"/>
  <c r="L119" i="2"/>
  <c r="R117" i="3"/>
  <c r="V117" i="3"/>
  <c r="O118" i="3"/>
  <c r="J117" i="3"/>
  <c r="L117" i="3" s="1"/>
  <c r="P117" i="3" s="1"/>
  <c r="X116" i="3"/>
  <c r="T116" i="3"/>
  <c r="J119" i="2"/>
  <c r="N119" i="2"/>
  <c r="V119" i="2"/>
  <c r="R119" i="2"/>
  <c r="C122" i="6"/>
  <c r="D121" i="6"/>
  <c r="G121" i="6" s="1"/>
  <c r="G120" i="2"/>
  <c r="F120" i="2"/>
  <c r="C120" i="2"/>
  <c r="D120" i="2"/>
  <c r="T118" i="2"/>
  <c r="X118" i="2"/>
  <c r="P118" i="2"/>
  <c r="B121" i="2"/>
  <c r="E120" i="2"/>
  <c r="AD120" i="2" l="1"/>
  <c r="Z120" i="2"/>
  <c r="AF120" i="2"/>
  <c r="AB120" i="2"/>
  <c r="L120" i="2"/>
  <c r="T117" i="3"/>
  <c r="X117" i="3"/>
  <c r="V118" i="3"/>
  <c r="J118" i="3"/>
  <c r="L118" i="3" s="1"/>
  <c r="P118" i="3" s="1"/>
  <c r="R118" i="3"/>
  <c r="O119" i="3"/>
  <c r="J120" i="2"/>
  <c r="V120" i="2"/>
  <c r="N120" i="2"/>
  <c r="R120" i="2"/>
  <c r="C123" i="6"/>
  <c r="D122" i="6"/>
  <c r="G122" i="6" s="1"/>
  <c r="G121" i="2"/>
  <c r="F121" i="2"/>
  <c r="D121" i="2"/>
  <c r="C121" i="2"/>
  <c r="X119" i="2"/>
  <c r="T119" i="2"/>
  <c r="P119" i="2"/>
  <c r="B122" i="2"/>
  <c r="E121" i="2"/>
  <c r="AD121" i="2" l="1"/>
  <c r="Z121" i="2"/>
  <c r="AF121" i="2"/>
  <c r="AB121" i="2"/>
  <c r="L121" i="2"/>
  <c r="R119" i="3"/>
  <c r="J119" i="3"/>
  <c r="L119" i="3" s="1"/>
  <c r="P119" i="3" s="1"/>
  <c r="V119" i="3"/>
  <c r="O120" i="3"/>
  <c r="T118" i="3"/>
  <c r="X118" i="3"/>
  <c r="J121" i="2"/>
  <c r="R121" i="2"/>
  <c r="V121" i="2"/>
  <c r="N121" i="2"/>
  <c r="C124" i="6"/>
  <c r="D123" i="6"/>
  <c r="G123" i="6" s="1"/>
  <c r="G122" i="2"/>
  <c r="F122" i="2"/>
  <c r="C122" i="2"/>
  <c r="D122" i="2"/>
  <c r="T120" i="2"/>
  <c r="X120" i="2"/>
  <c r="P120" i="2"/>
  <c r="B123" i="2"/>
  <c r="E122" i="2"/>
  <c r="AD122" i="2" l="1"/>
  <c r="Z122" i="2"/>
  <c r="AF122" i="2"/>
  <c r="AB122" i="2"/>
  <c r="L122" i="2"/>
  <c r="T119" i="3"/>
  <c r="X119" i="3"/>
  <c r="V120" i="3"/>
  <c r="R120" i="3"/>
  <c r="J120" i="3"/>
  <c r="L120" i="3" s="1"/>
  <c r="P120" i="3" s="1"/>
  <c r="O121" i="3"/>
  <c r="J122" i="2"/>
  <c r="R122" i="2"/>
  <c r="N122" i="2"/>
  <c r="V122" i="2"/>
  <c r="C125" i="6"/>
  <c r="D124" i="6"/>
  <c r="G124" i="6" s="1"/>
  <c r="G123" i="2"/>
  <c r="F123" i="2"/>
  <c r="D123" i="2"/>
  <c r="C123" i="2"/>
  <c r="X121" i="2"/>
  <c r="T121" i="2"/>
  <c r="P121" i="2"/>
  <c r="B124" i="2"/>
  <c r="E123" i="2"/>
  <c r="AD123" i="2" l="1"/>
  <c r="Z123" i="2"/>
  <c r="AF123" i="2"/>
  <c r="AB123" i="2"/>
  <c r="L123" i="2"/>
  <c r="R121" i="3"/>
  <c r="J121" i="3"/>
  <c r="L121" i="3" s="1"/>
  <c r="P121" i="3" s="1"/>
  <c r="V121" i="3"/>
  <c r="O122" i="3"/>
  <c r="X120" i="3"/>
  <c r="T120" i="3"/>
  <c r="J123" i="2"/>
  <c r="N123" i="2"/>
  <c r="V123" i="2"/>
  <c r="R123" i="2"/>
  <c r="C380" i="4" s="1"/>
  <c r="C126" i="6"/>
  <c r="D125" i="6"/>
  <c r="G125" i="6" s="1"/>
  <c r="G124" i="2"/>
  <c r="F124" i="2"/>
  <c r="C124" i="2"/>
  <c r="D124" i="2"/>
  <c r="T122" i="2"/>
  <c r="X122" i="2"/>
  <c r="P122" i="2"/>
  <c r="B125" i="2"/>
  <c r="E124" i="2"/>
  <c r="AD124" i="2" l="1"/>
  <c r="Z124" i="2"/>
  <c r="AF124" i="2"/>
  <c r="AB124" i="2"/>
  <c r="L124" i="2"/>
  <c r="V122" i="3"/>
  <c r="O123" i="3"/>
  <c r="R122" i="3"/>
  <c r="J122" i="3"/>
  <c r="L122" i="3" s="1"/>
  <c r="P122" i="3" s="1"/>
  <c r="X121" i="3"/>
  <c r="T121" i="3"/>
  <c r="J124" i="2"/>
  <c r="V124" i="2"/>
  <c r="N124" i="2"/>
  <c r="R124" i="2"/>
  <c r="C127" i="6"/>
  <c r="D126" i="6"/>
  <c r="G126" i="6" s="1"/>
  <c r="G125" i="2"/>
  <c r="F125" i="2"/>
  <c r="D125" i="2"/>
  <c r="C125" i="2"/>
  <c r="X123" i="2"/>
  <c r="T123" i="2"/>
  <c r="E380" i="4" s="1"/>
  <c r="P123" i="2"/>
  <c r="B126" i="2"/>
  <c r="E125" i="2"/>
  <c r="AD125" i="2" l="1"/>
  <c r="Z125" i="2"/>
  <c r="AF125" i="2"/>
  <c r="AB125" i="2"/>
  <c r="L125" i="2"/>
  <c r="X122" i="3"/>
  <c r="T122" i="3"/>
  <c r="H14" i="2"/>
  <c r="O124" i="3"/>
  <c r="R123" i="3"/>
  <c r="V123" i="3"/>
  <c r="J123" i="3"/>
  <c r="L123" i="3" s="1"/>
  <c r="P123" i="3" s="1"/>
  <c r="J125" i="2"/>
  <c r="R125" i="2"/>
  <c r="V125" i="2"/>
  <c r="N125" i="2"/>
  <c r="C128" i="6"/>
  <c r="D127" i="6"/>
  <c r="G127" i="6" s="1"/>
  <c r="G126" i="2"/>
  <c r="F126" i="2"/>
  <c r="C126" i="2"/>
  <c r="D126" i="2"/>
  <c r="T124" i="2"/>
  <c r="X124" i="2"/>
  <c r="P124" i="2"/>
  <c r="B127" i="2"/>
  <c r="E126" i="2"/>
  <c r="AD126" i="2" l="1"/>
  <c r="Z126" i="2"/>
  <c r="AF126" i="2"/>
  <c r="AB126" i="2"/>
  <c r="L126" i="2"/>
  <c r="I14" i="2"/>
  <c r="X123" i="3"/>
  <c r="T123" i="3"/>
  <c r="K14" i="2"/>
  <c r="O14" i="2"/>
  <c r="Z124" i="3"/>
  <c r="R124" i="3"/>
  <c r="O125" i="3"/>
  <c r="V124" i="3"/>
  <c r="J124" i="3"/>
  <c r="L124" i="3" s="1"/>
  <c r="P124" i="3" s="1"/>
  <c r="J126" i="2"/>
  <c r="R126" i="2"/>
  <c r="N126" i="2"/>
  <c r="V126" i="2"/>
  <c r="C129" i="6"/>
  <c r="D128" i="6"/>
  <c r="G128" i="6" s="1"/>
  <c r="G127" i="2"/>
  <c r="F127" i="2"/>
  <c r="D127" i="2"/>
  <c r="C127" i="2"/>
  <c r="X125" i="2"/>
  <c r="T125" i="2"/>
  <c r="P125" i="2"/>
  <c r="B128" i="2"/>
  <c r="E127" i="2"/>
  <c r="AD127" i="2" l="1"/>
  <c r="Z127" i="2"/>
  <c r="AF127" i="2"/>
  <c r="AB127" i="2"/>
  <c r="L127" i="2"/>
  <c r="Z125" i="3"/>
  <c r="J125" i="3"/>
  <c r="L125" i="3" s="1"/>
  <c r="P125" i="3" s="1"/>
  <c r="O126" i="3"/>
  <c r="R125" i="3"/>
  <c r="V125" i="3"/>
  <c r="T124" i="3"/>
  <c r="AB124" i="3"/>
  <c r="X124" i="3"/>
  <c r="M14" i="2"/>
  <c r="AO14" i="2" s="1"/>
  <c r="Q14" i="2"/>
  <c r="J127" i="2"/>
  <c r="N127" i="2"/>
  <c r="V127" i="2"/>
  <c r="R127" i="2"/>
  <c r="C130" i="6"/>
  <c r="D129" i="6"/>
  <c r="G129" i="6" s="1"/>
  <c r="G128" i="2"/>
  <c r="F128" i="2"/>
  <c r="C128" i="2"/>
  <c r="D128" i="2"/>
  <c r="T126" i="2"/>
  <c r="X126" i="2"/>
  <c r="P126" i="2"/>
  <c r="B129" i="2"/>
  <c r="E128" i="2"/>
  <c r="AD128" i="2" l="1"/>
  <c r="Z128" i="2"/>
  <c r="AF128" i="2"/>
  <c r="AB128" i="2"/>
  <c r="L128" i="2"/>
  <c r="AN15" i="2"/>
  <c r="AJ15" i="2"/>
  <c r="AQ15" i="2"/>
  <c r="AM15" i="2"/>
  <c r="AI15" i="2"/>
  <c r="AK15" i="2"/>
  <c r="AP15" i="2"/>
  <c r="AL15" i="2"/>
  <c r="AH15" i="2"/>
  <c r="O127" i="3"/>
  <c r="Z126" i="3"/>
  <c r="J126" i="3"/>
  <c r="L126" i="3" s="1"/>
  <c r="P126" i="3" s="1"/>
  <c r="V126" i="3"/>
  <c r="R126" i="3"/>
  <c r="T125" i="3"/>
  <c r="AB125" i="3"/>
  <c r="X125" i="3"/>
  <c r="J128" i="2"/>
  <c r="V128" i="2"/>
  <c r="N128" i="2"/>
  <c r="R128" i="2"/>
  <c r="C131" i="6"/>
  <c r="D130" i="6"/>
  <c r="G130" i="6" s="1"/>
  <c r="G129" i="2"/>
  <c r="F129" i="2"/>
  <c r="D129" i="2"/>
  <c r="C129" i="2"/>
  <c r="X127" i="2"/>
  <c r="T127" i="2"/>
  <c r="P127" i="2"/>
  <c r="B130" i="2"/>
  <c r="E129" i="2"/>
  <c r="AD129" i="2" l="1"/>
  <c r="Z129" i="2"/>
  <c r="AF129" i="2"/>
  <c r="AB129" i="2"/>
  <c r="L129" i="2"/>
  <c r="T126" i="3"/>
  <c r="AB126" i="3"/>
  <c r="X126" i="3"/>
  <c r="O128" i="3"/>
  <c r="R127" i="3"/>
  <c r="J127" i="3"/>
  <c r="L127" i="3" s="1"/>
  <c r="P127" i="3" s="1"/>
  <c r="V127" i="3"/>
  <c r="Z127" i="3"/>
  <c r="J129" i="2"/>
  <c r="R129" i="2"/>
  <c r="V129" i="2"/>
  <c r="N129" i="2"/>
  <c r="C132" i="6"/>
  <c r="D131" i="6"/>
  <c r="G131" i="6" s="1"/>
  <c r="G130" i="2"/>
  <c r="F130" i="2"/>
  <c r="C130" i="2"/>
  <c r="D130" i="2"/>
  <c r="T128" i="2"/>
  <c r="X128" i="2"/>
  <c r="P128" i="2"/>
  <c r="B131" i="2"/>
  <c r="E130" i="2"/>
  <c r="AF130" i="2" l="1"/>
  <c r="AB130" i="2"/>
  <c r="AD130" i="2"/>
  <c r="Z130" i="2"/>
  <c r="L130" i="2"/>
  <c r="V128" i="3"/>
  <c r="R128" i="3"/>
  <c r="J128" i="3"/>
  <c r="L128" i="3" s="1"/>
  <c r="P128" i="3" s="1"/>
  <c r="Z128" i="3"/>
  <c r="O129" i="3"/>
  <c r="AB127" i="3"/>
  <c r="X127" i="3"/>
  <c r="T127" i="3"/>
  <c r="J130" i="2"/>
  <c r="R130" i="2"/>
  <c r="N130" i="2"/>
  <c r="V130" i="2"/>
  <c r="C133" i="6"/>
  <c r="D132" i="6"/>
  <c r="G132" i="6" s="1"/>
  <c r="G131" i="2"/>
  <c r="F131" i="2"/>
  <c r="D131" i="2"/>
  <c r="C131" i="2"/>
  <c r="X129" i="2"/>
  <c r="T129" i="2"/>
  <c r="P129" i="2"/>
  <c r="B132" i="2"/>
  <c r="E131" i="2"/>
  <c r="AF131" i="2" l="1"/>
  <c r="AB131" i="2"/>
  <c r="AD131" i="2"/>
  <c r="Z131" i="2"/>
  <c r="L131" i="2"/>
  <c r="AB128" i="3"/>
  <c r="T128" i="3"/>
  <c r="X128" i="3"/>
  <c r="V129" i="3"/>
  <c r="Z129" i="3"/>
  <c r="J129" i="3"/>
  <c r="L129" i="3" s="1"/>
  <c r="P129" i="3" s="1"/>
  <c r="R129" i="3"/>
  <c r="O130" i="3"/>
  <c r="J131" i="2"/>
  <c r="N131" i="2"/>
  <c r="V131" i="2"/>
  <c r="R131" i="2"/>
  <c r="C134" i="6"/>
  <c r="D133" i="6"/>
  <c r="G133" i="6" s="1"/>
  <c r="G132" i="2"/>
  <c r="F132" i="2"/>
  <c r="C132" i="2"/>
  <c r="D132" i="2"/>
  <c r="T130" i="2"/>
  <c r="X130" i="2"/>
  <c r="P130" i="2"/>
  <c r="B133" i="2"/>
  <c r="E132" i="2"/>
  <c r="AF132" i="2" l="1"/>
  <c r="AB132" i="2"/>
  <c r="AD132" i="2"/>
  <c r="Z132" i="2"/>
  <c r="L132" i="2"/>
  <c r="Z130" i="3"/>
  <c r="R130" i="3"/>
  <c r="J130" i="3"/>
  <c r="L130" i="3" s="1"/>
  <c r="P130" i="3" s="1"/>
  <c r="V130" i="3"/>
  <c r="O131" i="3"/>
  <c r="AB129" i="3"/>
  <c r="X129" i="3"/>
  <c r="T129" i="3"/>
  <c r="J132" i="2"/>
  <c r="V132" i="2"/>
  <c r="N132" i="2"/>
  <c r="R132" i="2"/>
  <c r="C135" i="6"/>
  <c r="D134" i="6"/>
  <c r="G134" i="6" s="1"/>
  <c r="G133" i="2"/>
  <c r="F133" i="2"/>
  <c r="D133" i="2"/>
  <c r="C133" i="2"/>
  <c r="X131" i="2"/>
  <c r="T131" i="2"/>
  <c r="P131" i="2"/>
  <c r="B134" i="2"/>
  <c r="E133" i="2"/>
  <c r="AF133" i="2" l="1"/>
  <c r="AB133" i="2"/>
  <c r="AD133" i="2"/>
  <c r="Z133" i="2"/>
  <c r="L133" i="2"/>
  <c r="AB130" i="3"/>
  <c r="X130" i="3"/>
  <c r="T130" i="3"/>
  <c r="R131" i="3"/>
  <c r="V131" i="3"/>
  <c r="J131" i="3"/>
  <c r="L131" i="3" s="1"/>
  <c r="P131" i="3" s="1"/>
  <c r="Z131" i="3"/>
  <c r="O132" i="3"/>
  <c r="J133" i="2"/>
  <c r="R133" i="2"/>
  <c r="C381" i="4" s="1"/>
  <c r="V133" i="2"/>
  <c r="N133" i="2"/>
  <c r="C136" i="6"/>
  <c r="D135" i="6"/>
  <c r="G135" i="6" s="1"/>
  <c r="G134" i="2"/>
  <c r="F134" i="2"/>
  <c r="C134" i="2"/>
  <c r="D134" i="2"/>
  <c r="T132" i="2"/>
  <c r="X132" i="2"/>
  <c r="P132" i="2"/>
  <c r="B135" i="2"/>
  <c r="E134" i="2"/>
  <c r="AF134" i="2" l="1"/>
  <c r="AB134" i="2"/>
  <c r="AD134" i="2"/>
  <c r="Z134" i="2"/>
  <c r="L134" i="2"/>
  <c r="Z132" i="3"/>
  <c r="R132" i="3"/>
  <c r="J132" i="3"/>
  <c r="L132" i="3" s="1"/>
  <c r="P132" i="3" s="1"/>
  <c r="V132" i="3"/>
  <c r="O133" i="3"/>
  <c r="T131" i="3"/>
  <c r="AB131" i="3"/>
  <c r="X131" i="3"/>
  <c r="J134" i="2"/>
  <c r="R134" i="2"/>
  <c r="N134" i="2"/>
  <c r="V134" i="2"/>
  <c r="C137" i="6"/>
  <c r="D136" i="6"/>
  <c r="G136" i="6" s="1"/>
  <c r="G135" i="2"/>
  <c r="F135" i="2"/>
  <c r="D135" i="2"/>
  <c r="C135" i="2"/>
  <c r="X133" i="2"/>
  <c r="T133" i="2"/>
  <c r="E381" i="4" s="1"/>
  <c r="P133" i="2"/>
  <c r="B136" i="2"/>
  <c r="E135" i="2"/>
  <c r="AF135" i="2" l="1"/>
  <c r="AB135" i="2"/>
  <c r="AD135" i="2"/>
  <c r="Z135" i="2"/>
  <c r="L135" i="2"/>
  <c r="AB132" i="3"/>
  <c r="X132" i="3"/>
  <c r="T132" i="3"/>
  <c r="V133" i="3"/>
  <c r="R133" i="3"/>
  <c r="Z133" i="3"/>
  <c r="J133" i="3"/>
  <c r="L133" i="3" s="1"/>
  <c r="P133" i="3" s="1"/>
  <c r="O134" i="3"/>
  <c r="J135" i="2"/>
  <c r="N135" i="2"/>
  <c r="V135" i="2"/>
  <c r="R135" i="2"/>
  <c r="C138" i="6"/>
  <c r="D137" i="6"/>
  <c r="G137" i="6" s="1"/>
  <c r="G136" i="2"/>
  <c r="F136" i="2"/>
  <c r="C136" i="2"/>
  <c r="D136" i="2"/>
  <c r="T134" i="2"/>
  <c r="X134" i="2"/>
  <c r="P134" i="2"/>
  <c r="B137" i="2"/>
  <c r="E136" i="2"/>
  <c r="AF136" i="2" l="1"/>
  <c r="AB136" i="2"/>
  <c r="AD136" i="2"/>
  <c r="Z136" i="2"/>
  <c r="L136" i="2"/>
  <c r="Z134" i="3"/>
  <c r="V134" i="3"/>
  <c r="O135" i="3"/>
  <c r="R134" i="3"/>
  <c r="J134" i="3"/>
  <c r="L134" i="3" s="1"/>
  <c r="P134" i="3" s="1"/>
  <c r="AB133" i="3"/>
  <c r="X133" i="3"/>
  <c r="T133" i="3"/>
  <c r="J136" i="2"/>
  <c r="V136" i="2"/>
  <c r="N136" i="2"/>
  <c r="R136" i="2"/>
  <c r="C139" i="6"/>
  <c r="D138" i="6"/>
  <c r="G138" i="6" s="1"/>
  <c r="G137" i="2"/>
  <c r="F137" i="2"/>
  <c r="D137" i="2"/>
  <c r="C137" i="2"/>
  <c r="X135" i="2"/>
  <c r="T135" i="2"/>
  <c r="P135" i="2"/>
  <c r="B138" i="2"/>
  <c r="E137" i="2"/>
  <c r="AF137" i="2" l="1"/>
  <c r="AB137" i="2"/>
  <c r="AD137" i="2"/>
  <c r="Z137" i="2"/>
  <c r="L137" i="2"/>
  <c r="H15" i="2"/>
  <c r="Z135" i="3"/>
  <c r="V135" i="3"/>
  <c r="J135" i="3"/>
  <c r="L135" i="3" s="1"/>
  <c r="P135" i="3" s="1"/>
  <c r="O136" i="3"/>
  <c r="R135" i="3"/>
  <c r="X134" i="3"/>
  <c r="T134" i="3"/>
  <c r="AB134" i="3"/>
  <c r="J137" i="2"/>
  <c r="R137" i="2"/>
  <c r="V137" i="2"/>
  <c r="N137" i="2"/>
  <c r="C140" i="6"/>
  <c r="D139" i="6"/>
  <c r="G139" i="6" s="1"/>
  <c r="G138" i="2"/>
  <c r="F138" i="2"/>
  <c r="C138" i="2"/>
  <c r="D138" i="2"/>
  <c r="T136" i="2"/>
  <c r="X136" i="2"/>
  <c r="P136" i="2"/>
  <c r="B139" i="2"/>
  <c r="E138" i="2"/>
  <c r="AD138" i="2" l="1"/>
  <c r="Z138" i="2"/>
  <c r="AF138" i="2"/>
  <c r="AB138" i="2"/>
  <c r="L138" i="2"/>
  <c r="I15" i="2"/>
  <c r="T135" i="3"/>
  <c r="X135" i="3"/>
  <c r="AB135" i="3"/>
  <c r="O137" i="3"/>
  <c r="R136" i="3"/>
  <c r="J136" i="3"/>
  <c r="L136" i="3" s="1"/>
  <c r="P136" i="3" s="1"/>
  <c r="Z136" i="3"/>
  <c r="V136" i="3"/>
  <c r="K15" i="2"/>
  <c r="S15" i="2"/>
  <c r="O15" i="2"/>
  <c r="J138" i="2"/>
  <c r="R138" i="2"/>
  <c r="N138" i="2"/>
  <c r="V138" i="2"/>
  <c r="C141" i="6"/>
  <c r="D140" i="6"/>
  <c r="G140" i="6" s="1"/>
  <c r="G139" i="2"/>
  <c r="F139" i="2"/>
  <c r="D139" i="2"/>
  <c r="C139" i="2"/>
  <c r="X137" i="2"/>
  <c r="T137" i="2"/>
  <c r="P137" i="2"/>
  <c r="B140" i="2"/>
  <c r="E139" i="2"/>
  <c r="AF139" i="2" l="1"/>
  <c r="AB139" i="2"/>
  <c r="AD139" i="2"/>
  <c r="Z139" i="2"/>
  <c r="L139" i="2"/>
  <c r="AB136" i="3"/>
  <c r="T136" i="3"/>
  <c r="X136" i="3"/>
  <c r="Z137" i="3"/>
  <c r="J137" i="3"/>
  <c r="L137" i="3" s="1"/>
  <c r="P137" i="3" s="1"/>
  <c r="R137" i="3"/>
  <c r="V137" i="3"/>
  <c r="O138" i="3"/>
  <c r="M15" i="2"/>
  <c r="AO15" i="2" s="1"/>
  <c r="U15" i="2"/>
  <c r="Q15" i="2"/>
  <c r="J139" i="2"/>
  <c r="N139" i="2"/>
  <c r="V139" i="2"/>
  <c r="R139" i="2"/>
  <c r="C142" i="6"/>
  <c r="D141" i="6"/>
  <c r="G141" i="6" s="1"/>
  <c r="G140" i="2"/>
  <c r="F140" i="2"/>
  <c r="C140" i="2"/>
  <c r="D140" i="2"/>
  <c r="T138" i="2"/>
  <c r="X138" i="2"/>
  <c r="P138" i="2"/>
  <c r="B141" i="2"/>
  <c r="E140" i="2"/>
  <c r="AD140" i="2" l="1"/>
  <c r="Z140" i="2"/>
  <c r="AF140" i="2"/>
  <c r="AB140" i="2"/>
  <c r="L140" i="2"/>
  <c r="AP16" i="2"/>
  <c r="AL16" i="2"/>
  <c r="AH16" i="2"/>
  <c r="AQ16" i="2"/>
  <c r="AO16" i="2"/>
  <c r="AK16" i="2"/>
  <c r="AI16" i="2"/>
  <c r="AN16" i="2"/>
  <c r="AJ16" i="2"/>
  <c r="Z138" i="3"/>
  <c r="V138" i="3"/>
  <c r="R138" i="3"/>
  <c r="O139" i="3"/>
  <c r="J138" i="3"/>
  <c r="L138" i="3" s="1"/>
  <c r="P138" i="3" s="1"/>
  <c r="X137" i="3"/>
  <c r="AB137" i="3"/>
  <c r="T137" i="3"/>
  <c r="J140" i="2"/>
  <c r="V140" i="2"/>
  <c r="N140" i="2"/>
  <c r="R140" i="2"/>
  <c r="C143" i="6"/>
  <c r="D142" i="6"/>
  <c r="G142" i="6" s="1"/>
  <c r="G141" i="2"/>
  <c r="F141" i="2"/>
  <c r="D141" i="2"/>
  <c r="C141" i="2"/>
  <c r="X139" i="2"/>
  <c r="T139" i="2"/>
  <c r="P139" i="2"/>
  <c r="B142" i="2"/>
  <c r="E141" i="2"/>
  <c r="AD141" i="2" l="1"/>
  <c r="Z141" i="2"/>
  <c r="AF141" i="2"/>
  <c r="AB141" i="2"/>
  <c r="L141" i="2"/>
  <c r="O140" i="3"/>
  <c r="R139" i="3"/>
  <c r="J139" i="3"/>
  <c r="L139" i="3" s="1"/>
  <c r="P139" i="3" s="1"/>
  <c r="Z139" i="3"/>
  <c r="V139" i="3"/>
  <c r="T138" i="3"/>
  <c r="X138" i="3"/>
  <c r="AB138" i="3"/>
  <c r="J141" i="2"/>
  <c r="R141" i="2"/>
  <c r="V141" i="2"/>
  <c r="N141" i="2"/>
  <c r="C144" i="6"/>
  <c r="D143" i="6"/>
  <c r="G143" i="6" s="1"/>
  <c r="G142" i="2"/>
  <c r="F142" i="2"/>
  <c r="C142" i="2"/>
  <c r="D142" i="2"/>
  <c r="T140" i="2"/>
  <c r="X140" i="2"/>
  <c r="P140" i="2"/>
  <c r="B143" i="2"/>
  <c r="E142" i="2"/>
  <c r="AF142" i="2" l="1"/>
  <c r="AB142" i="2"/>
  <c r="AD142" i="2"/>
  <c r="Z142" i="2"/>
  <c r="L142" i="2"/>
  <c r="AB139" i="3"/>
  <c r="X139" i="3"/>
  <c r="T139" i="3"/>
  <c r="R140" i="3"/>
  <c r="J140" i="3"/>
  <c r="L140" i="3" s="1"/>
  <c r="P140" i="3" s="1"/>
  <c r="Z140" i="3"/>
  <c r="O141" i="3"/>
  <c r="V140" i="3"/>
  <c r="J142" i="2"/>
  <c r="R142" i="2"/>
  <c r="N142" i="2"/>
  <c r="V142" i="2"/>
  <c r="C145" i="6"/>
  <c r="D144" i="6"/>
  <c r="G144" i="6" s="1"/>
  <c r="G143" i="2"/>
  <c r="F143" i="2"/>
  <c r="D143" i="2"/>
  <c r="C143" i="2"/>
  <c r="X141" i="2"/>
  <c r="T141" i="2"/>
  <c r="P141" i="2"/>
  <c r="B144" i="2"/>
  <c r="E143" i="2"/>
  <c r="AF143" i="2" l="1"/>
  <c r="AB143" i="2"/>
  <c r="AD143" i="2"/>
  <c r="Z143" i="2"/>
  <c r="L143" i="2"/>
  <c r="Z141" i="3"/>
  <c r="J141" i="3"/>
  <c r="L141" i="3" s="1"/>
  <c r="P141" i="3" s="1"/>
  <c r="R141" i="3"/>
  <c r="V141" i="3"/>
  <c r="O142" i="3"/>
  <c r="AB140" i="3"/>
  <c r="X140" i="3"/>
  <c r="T140" i="3"/>
  <c r="J143" i="2"/>
  <c r="N143" i="2"/>
  <c r="V143" i="2"/>
  <c r="R143" i="2"/>
  <c r="C382" i="4" s="1"/>
  <c r="C146" i="6"/>
  <c r="D145" i="6"/>
  <c r="G145" i="6" s="1"/>
  <c r="G144" i="2"/>
  <c r="F144" i="2"/>
  <c r="C144" i="2"/>
  <c r="D144" i="2"/>
  <c r="T142" i="2"/>
  <c r="X142" i="2"/>
  <c r="P142" i="2"/>
  <c r="B145" i="2"/>
  <c r="E144" i="2"/>
  <c r="AF144" i="2" l="1"/>
  <c r="AB144" i="2"/>
  <c r="AD144" i="2"/>
  <c r="Z144" i="2"/>
  <c r="L144" i="2"/>
  <c r="AB141" i="3"/>
  <c r="T141" i="3"/>
  <c r="X141" i="3"/>
  <c r="V142" i="3"/>
  <c r="O143" i="3"/>
  <c r="Z142" i="3"/>
  <c r="J142" i="3"/>
  <c r="L142" i="3" s="1"/>
  <c r="P142" i="3" s="1"/>
  <c r="R142" i="3"/>
  <c r="J144" i="2"/>
  <c r="V144" i="2"/>
  <c r="N144" i="2"/>
  <c r="R144" i="2"/>
  <c r="C147" i="6"/>
  <c r="D146" i="6"/>
  <c r="G146" i="6" s="1"/>
  <c r="G145" i="2"/>
  <c r="F145" i="2"/>
  <c r="D145" i="2"/>
  <c r="C145" i="2"/>
  <c r="X143" i="2"/>
  <c r="T143" i="2"/>
  <c r="E382" i="4" s="1"/>
  <c r="P143" i="2"/>
  <c r="B146" i="2"/>
  <c r="E145" i="2"/>
  <c r="AF145" i="2" l="1"/>
  <c r="AB145" i="2"/>
  <c r="AD145" i="2"/>
  <c r="Z145" i="2"/>
  <c r="L145" i="2"/>
  <c r="AB142" i="3"/>
  <c r="X142" i="3"/>
  <c r="T142" i="3"/>
  <c r="V143" i="3"/>
  <c r="Z143" i="3"/>
  <c r="O144" i="3"/>
  <c r="R143" i="3"/>
  <c r="J143" i="3"/>
  <c r="L143" i="3" s="1"/>
  <c r="P143" i="3" s="1"/>
  <c r="J145" i="2"/>
  <c r="R145" i="2"/>
  <c r="V145" i="2"/>
  <c r="N145" i="2"/>
  <c r="C148" i="6"/>
  <c r="D147" i="6"/>
  <c r="G147" i="6" s="1"/>
  <c r="G146" i="2"/>
  <c r="F146" i="2"/>
  <c r="C146" i="2"/>
  <c r="D146" i="2"/>
  <c r="T144" i="2"/>
  <c r="X144" i="2"/>
  <c r="P144" i="2"/>
  <c r="B147" i="2"/>
  <c r="E146" i="2"/>
  <c r="AF146" i="2" l="1"/>
  <c r="AB146" i="2"/>
  <c r="AD146" i="2"/>
  <c r="Z146" i="2"/>
  <c r="L146" i="2"/>
  <c r="AB143" i="3"/>
  <c r="X143" i="3"/>
  <c r="T143" i="3"/>
  <c r="R144" i="3"/>
  <c r="O145" i="3"/>
  <c r="V144" i="3"/>
  <c r="J144" i="3"/>
  <c r="L144" i="3" s="1"/>
  <c r="P144" i="3" s="1"/>
  <c r="Z144" i="3"/>
  <c r="J146" i="2"/>
  <c r="R146" i="2"/>
  <c r="N146" i="2"/>
  <c r="V146" i="2"/>
  <c r="C149" i="6"/>
  <c r="D148" i="6"/>
  <c r="G148" i="6" s="1"/>
  <c r="G147" i="2"/>
  <c r="F147" i="2"/>
  <c r="D147" i="2"/>
  <c r="C147" i="2"/>
  <c r="X145" i="2"/>
  <c r="T145" i="2"/>
  <c r="P145" i="2"/>
  <c r="B148" i="2"/>
  <c r="E147" i="2"/>
  <c r="AF147" i="2" l="1"/>
  <c r="AB147" i="2"/>
  <c r="AD147" i="2"/>
  <c r="Z147" i="2"/>
  <c r="L147" i="2"/>
  <c r="X144" i="3"/>
  <c r="AB144" i="3"/>
  <c r="T144" i="3"/>
  <c r="O146" i="3"/>
  <c r="Z145" i="3"/>
  <c r="J145" i="3"/>
  <c r="L145" i="3" s="1"/>
  <c r="P145" i="3" s="1"/>
  <c r="V145" i="3"/>
  <c r="R145" i="3"/>
  <c r="J147" i="2"/>
  <c r="N147" i="2"/>
  <c r="V147" i="2"/>
  <c r="R147" i="2"/>
  <c r="C150" i="6"/>
  <c r="D149" i="6"/>
  <c r="G149" i="6" s="1"/>
  <c r="G148" i="2"/>
  <c r="F148" i="2"/>
  <c r="C148" i="2"/>
  <c r="D148" i="2"/>
  <c r="T146" i="2"/>
  <c r="X146" i="2"/>
  <c r="P146" i="2"/>
  <c r="B149" i="2"/>
  <c r="E148" i="2"/>
  <c r="AF148" i="2" l="1"/>
  <c r="AB148" i="2"/>
  <c r="AD148" i="2"/>
  <c r="Z148" i="2"/>
  <c r="L148" i="2"/>
  <c r="R146" i="3"/>
  <c r="J146" i="3"/>
  <c r="L146" i="3" s="1"/>
  <c r="P146" i="3" s="1"/>
  <c r="Z146" i="3"/>
  <c r="V146" i="3"/>
  <c r="O147" i="3"/>
  <c r="AB145" i="3"/>
  <c r="X145" i="3"/>
  <c r="T145" i="3"/>
  <c r="J148" i="2"/>
  <c r="V148" i="2"/>
  <c r="N148" i="2"/>
  <c r="R148" i="2"/>
  <c r="C151" i="6"/>
  <c r="D150" i="6"/>
  <c r="G150" i="6" s="1"/>
  <c r="G149" i="2"/>
  <c r="F149" i="2"/>
  <c r="D149" i="2"/>
  <c r="C149" i="2"/>
  <c r="X147" i="2"/>
  <c r="T147" i="2"/>
  <c r="P147" i="2"/>
  <c r="B150" i="2"/>
  <c r="E149" i="2"/>
  <c r="AF149" i="2" l="1"/>
  <c r="AB149" i="2"/>
  <c r="AD149" i="2"/>
  <c r="Z149" i="2"/>
  <c r="L149" i="2"/>
  <c r="X146" i="3"/>
  <c r="T146" i="3"/>
  <c r="AB146" i="3"/>
  <c r="H16" i="2"/>
  <c r="Z147" i="3"/>
  <c r="O148" i="3"/>
  <c r="V147" i="3"/>
  <c r="J147" i="3"/>
  <c r="L147" i="3" s="1"/>
  <c r="P147" i="3" s="1"/>
  <c r="R147" i="3"/>
  <c r="J149" i="2"/>
  <c r="R149" i="2"/>
  <c r="V149" i="2"/>
  <c r="N149" i="2"/>
  <c r="C152" i="6"/>
  <c r="D151" i="6"/>
  <c r="G151" i="6" s="1"/>
  <c r="G150" i="2"/>
  <c r="F150" i="2"/>
  <c r="C150" i="2"/>
  <c r="D150" i="2"/>
  <c r="T148" i="2"/>
  <c r="X148" i="2"/>
  <c r="P148" i="2"/>
  <c r="B151" i="2"/>
  <c r="B152" i="2" s="1"/>
  <c r="E150" i="2"/>
  <c r="B153" i="2" l="1"/>
  <c r="D152" i="2"/>
  <c r="C152" i="2"/>
  <c r="E152" i="2"/>
  <c r="G152" i="2"/>
  <c r="F152" i="2"/>
  <c r="AD150" i="2"/>
  <c r="Z150" i="2"/>
  <c r="AF150" i="2"/>
  <c r="AB150" i="2"/>
  <c r="L150" i="2"/>
  <c r="I16" i="2"/>
  <c r="T147" i="3"/>
  <c r="AB147" i="3"/>
  <c r="X147" i="3"/>
  <c r="K16" i="2"/>
  <c r="S16" i="2"/>
  <c r="O16" i="2"/>
  <c r="R148" i="3"/>
  <c r="Z148" i="3"/>
  <c r="O149" i="3"/>
  <c r="J148" i="3"/>
  <c r="L148" i="3" s="1"/>
  <c r="P148" i="3" s="1"/>
  <c r="V148" i="3"/>
  <c r="J150" i="2"/>
  <c r="R150" i="2"/>
  <c r="N150" i="2"/>
  <c r="V150" i="2"/>
  <c r="C153" i="6"/>
  <c r="D152" i="6"/>
  <c r="G152" i="6" s="1"/>
  <c r="G151" i="2"/>
  <c r="F151" i="2"/>
  <c r="D151" i="2"/>
  <c r="C151" i="2"/>
  <c r="X149" i="2"/>
  <c r="T149" i="2"/>
  <c r="P149" i="2"/>
  <c r="E151" i="2"/>
  <c r="AD152" i="2" l="1"/>
  <c r="Z152" i="2"/>
  <c r="V152" i="2"/>
  <c r="R152" i="2"/>
  <c r="N152" i="2"/>
  <c r="AF152" i="2"/>
  <c r="AB152" i="2"/>
  <c r="X152" i="2"/>
  <c r="T152" i="2"/>
  <c r="P152" i="2"/>
  <c r="B154" i="2"/>
  <c r="E153" i="2"/>
  <c r="C153" i="2"/>
  <c r="G153" i="2"/>
  <c r="F153" i="2"/>
  <c r="D153" i="2"/>
  <c r="L152" i="2"/>
  <c r="J152" i="2"/>
  <c r="AF151" i="2"/>
  <c r="AB151" i="2"/>
  <c r="AD151" i="2"/>
  <c r="Z151" i="2"/>
  <c r="V151" i="2"/>
  <c r="R151" i="2"/>
  <c r="N151" i="2"/>
  <c r="J151" i="2"/>
  <c r="X151" i="2"/>
  <c r="P151" i="2"/>
  <c r="T151" i="2"/>
  <c r="L151" i="2"/>
  <c r="AB148" i="3"/>
  <c r="X148" i="3"/>
  <c r="T148" i="3"/>
  <c r="J149" i="3"/>
  <c r="L149" i="3" s="1"/>
  <c r="P149" i="3" s="1"/>
  <c r="Z149" i="3"/>
  <c r="V149" i="3"/>
  <c r="R149" i="3"/>
  <c r="O150" i="3"/>
  <c r="M16" i="2"/>
  <c r="AM16" i="2" s="1"/>
  <c r="U16" i="2"/>
  <c r="Q16" i="2"/>
  <c r="C154" i="6"/>
  <c r="D153" i="6"/>
  <c r="G153" i="6" s="1"/>
  <c r="T150" i="2"/>
  <c r="X150" i="2"/>
  <c r="P150" i="2"/>
  <c r="J153" i="2" l="1"/>
  <c r="AD153" i="2"/>
  <c r="Z153" i="2"/>
  <c r="V153" i="2"/>
  <c r="R153" i="2"/>
  <c r="N153" i="2"/>
  <c r="L153" i="2"/>
  <c r="AF153" i="2"/>
  <c r="AB153" i="2"/>
  <c r="X153" i="2"/>
  <c r="T153" i="2"/>
  <c r="P153" i="2"/>
  <c r="E154" i="2"/>
  <c r="B155" i="2"/>
  <c r="D154" i="2"/>
  <c r="G154" i="2"/>
  <c r="C154" i="2"/>
  <c r="F154" i="2"/>
  <c r="AN17" i="2"/>
  <c r="AJ17" i="2"/>
  <c r="AO17" i="2"/>
  <c r="AQ17" i="2"/>
  <c r="AI17" i="2"/>
  <c r="AK17" i="2"/>
  <c r="AP17" i="2"/>
  <c r="AL17" i="2"/>
  <c r="AH17" i="2"/>
  <c r="O151" i="3"/>
  <c r="Z150" i="3"/>
  <c r="J150" i="3"/>
  <c r="L150" i="3" s="1"/>
  <c r="P150" i="3" s="1"/>
  <c r="R150" i="3"/>
  <c r="V150" i="3"/>
  <c r="T149" i="3"/>
  <c r="X149" i="3"/>
  <c r="AB149" i="3"/>
  <c r="C155" i="6"/>
  <c r="D154" i="6"/>
  <c r="G154" i="6" s="1"/>
  <c r="L154" i="2" l="1"/>
  <c r="AF154" i="2"/>
  <c r="AB154" i="2"/>
  <c r="X154" i="2"/>
  <c r="T154" i="2"/>
  <c r="P154" i="2"/>
  <c r="E155" i="2"/>
  <c r="B156" i="2"/>
  <c r="D155" i="2"/>
  <c r="C155" i="2"/>
  <c r="F155" i="2"/>
  <c r="J155" i="2" s="1"/>
  <c r="G155" i="2"/>
  <c r="J154" i="2"/>
  <c r="AD154" i="2"/>
  <c r="Z154" i="2"/>
  <c r="V154" i="2"/>
  <c r="R154" i="2"/>
  <c r="N154" i="2"/>
  <c r="T150" i="3"/>
  <c r="AB150" i="3"/>
  <c r="X150" i="3"/>
  <c r="O152" i="3"/>
  <c r="V151" i="3"/>
  <c r="J151" i="3"/>
  <c r="L151" i="3" s="1"/>
  <c r="P151" i="3" s="1"/>
  <c r="R151" i="3"/>
  <c r="Z151" i="3"/>
  <c r="C156" i="6"/>
  <c r="D155" i="6"/>
  <c r="G155" i="6" s="1"/>
  <c r="E156" i="2" l="1"/>
  <c r="C156" i="2"/>
  <c r="D156" i="2"/>
  <c r="F156" i="2"/>
  <c r="G156" i="2"/>
  <c r="C383" i="4"/>
  <c r="E383" i="4"/>
  <c r="L155" i="2"/>
  <c r="AF155" i="2"/>
  <c r="AB155" i="2"/>
  <c r="X155" i="2"/>
  <c r="T155" i="2"/>
  <c r="P155" i="2"/>
  <c r="AD155" i="2"/>
  <c r="Z155" i="2"/>
  <c r="V155" i="2"/>
  <c r="R155" i="2"/>
  <c r="N155" i="2"/>
  <c r="O153" i="3"/>
  <c r="V152" i="3"/>
  <c r="R152" i="3"/>
  <c r="Z152" i="3"/>
  <c r="J152" i="3"/>
  <c r="L152" i="3" s="1"/>
  <c r="P152" i="3" s="1"/>
  <c r="T151" i="3"/>
  <c r="AB151" i="3"/>
  <c r="X151" i="3"/>
  <c r="C157" i="6"/>
  <c r="D156" i="6"/>
  <c r="G156" i="6" s="1"/>
  <c r="L156" i="2" l="1"/>
  <c r="AF156" i="2"/>
  <c r="AB156" i="2"/>
  <c r="X156" i="2"/>
  <c r="T156" i="2"/>
  <c r="P156" i="2"/>
  <c r="J156" i="2"/>
  <c r="AD156" i="2"/>
  <c r="Z156" i="2"/>
  <c r="V156" i="2"/>
  <c r="R156" i="2"/>
  <c r="N156" i="2"/>
  <c r="T152" i="3"/>
  <c r="AB152" i="3"/>
  <c r="X152" i="3"/>
  <c r="O154" i="3"/>
  <c r="Z153" i="3"/>
  <c r="V153" i="3"/>
  <c r="J153" i="3"/>
  <c r="L153" i="3" s="1"/>
  <c r="P153" i="3" s="1"/>
  <c r="R153" i="3"/>
  <c r="C158" i="6"/>
  <c r="D157" i="6"/>
  <c r="G157" i="6" s="1"/>
  <c r="O155" i="3" l="1"/>
  <c r="Z154" i="3"/>
  <c r="J154" i="3"/>
  <c r="L154" i="3" s="1"/>
  <c r="P154" i="3" s="1"/>
  <c r="V154" i="3"/>
  <c r="R154" i="3"/>
  <c r="T153" i="3"/>
  <c r="X153" i="3"/>
  <c r="AB153" i="3"/>
  <c r="C159" i="6"/>
  <c r="D158" i="6"/>
  <c r="G158" i="6" s="1"/>
  <c r="T154" i="3" l="1"/>
  <c r="AB154" i="3"/>
  <c r="X154" i="3"/>
  <c r="O156" i="3"/>
  <c r="V155" i="3"/>
  <c r="J155" i="3"/>
  <c r="L155" i="3" s="1"/>
  <c r="P155" i="3" s="1"/>
  <c r="R155" i="3"/>
  <c r="Z155" i="3"/>
  <c r="C160" i="6"/>
  <c r="D159" i="6"/>
  <c r="G159" i="6" s="1"/>
  <c r="O157" i="3" l="1"/>
  <c r="V156" i="3"/>
  <c r="J156" i="3"/>
  <c r="L156" i="3" s="1"/>
  <c r="P156" i="3" s="1"/>
  <c r="R156" i="3"/>
  <c r="Z156" i="3"/>
  <c r="T155" i="3"/>
  <c r="AB155" i="3"/>
  <c r="X155" i="3"/>
  <c r="C161" i="6"/>
  <c r="D160" i="6"/>
  <c r="G160" i="6" s="1"/>
  <c r="T156" i="3" l="1"/>
  <c r="AB156" i="3"/>
  <c r="X156" i="3"/>
  <c r="O158" i="3"/>
  <c r="Z157" i="3"/>
  <c r="V157" i="3"/>
  <c r="R157" i="3"/>
  <c r="J157" i="3"/>
  <c r="L157" i="3" s="1"/>
  <c r="P157" i="3" s="1"/>
  <c r="C162" i="6"/>
  <c r="D161" i="6"/>
  <c r="G161" i="6" s="1"/>
  <c r="T157" i="3" l="1"/>
  <c r="X157" i="3"/>
  <c r="AB157" i="3"/>
  <c r="O159" i="3"/>
  <c r="Z158" i="3"/>
  <c r="J158" i="3"/>
  <c r="L158" i="3" s="1"/>
  <c r="P158" i="3" s="1"/>
  <c r="V158" i="3"/>
  <c r="R158" i="3"/>
  <c r="C163" i="6"/>
  <c r="D162" i="6"/>
  <c r="G162" i="6" s="1"/>
  <c r="H17" i="2" l="1"/>
  <c r="Z159" i="3"/>
  <c r="J159" i="3"/>
  <c r="L159" i="3" s="1"/>
  <c r="P159" i="3" s="1"/>
  <c r="V159" i="3"/>
  <c r="R159" i="3"/>
  <c r="O160" i="3"/>
  <c r="AB158" i="3"/>
  <c r="X158" i="3"/>
  <c r="T158" i="3"/>
  <c r="C164" i="6"/>
  <c r="D163" i="6"/>
  <c r="G163" i="6" s="1"/>
  <c r="I17" i="2" l="1"/>
  <c r="AB159" i="3"/>
  <c r="X159" i="3"/>
  <c r="T159" i="3"/>
  <c r="Z160" i="3"/>
  <c r="V160" i="3"/>
  <c r="R160" i="3"/>
  <c r="O161" i="3"/>
  <c r="J160" i="3"/>
  <c r="L160" i="3" s="1"/>
  <c r="P160" i="3" s="1"/>
  <c r="K17" i="2"/>
  <c r="S17" i="2"/>
  <c r="O17" i="2"/>
  <c r="C165" i="6"/>
  <c r="D164" i="6"/>
  <c r="G164" i="6" s="1"/>
  <c r="O162" i="3" l="1"/>
  <c r="Z161" i="3"/>
  <c r="V161" i="3"/>
  <c r="R161" i="3"/>
  <c r="J161" i="3"/>
  <c r="L161" i="3" s="1"/>
  <c r="P161" i="3" s="1"/>
  <c r="T160" i="3"/>
  <c r="AB160" i="3"/>
  <c r="X160" i="3"/>
  <c r="M17" i="2"/>
  <c r="AM17" i="2" s="1"/>
  <c r="U17" i="2"/>
  <c r="Q17" i="2"/>
  <c r="C166" i="6"/>
  <c r="D165" i="6"/>
  <c r="G165" i="6" s="1"/>
  <c r="AP18" i="2" l="1"/>
  <c r="AL18" i="2"/>
  <c r="AH18" i="2"/>
  <c r="AQ18" i="2"/>
  <c r="AO18" i="2"/>
  <c r="AK18" i="2"/>
  <c r="AI18" i="2"/>
  <c r="AN18" i="2"/>
  <c r="AJ18" i="2"/>
  <c r="X161" i="3"/>
  <c r="T161" i="3"/>
  <c r="AB161" i="3"/>
  <c r="Z162" i="3"/>
  <c r="O163" i="3"/>
  <c r="R162" i="3"/>
  <c r="V162" i="3"/>
  <c r="J162" i="3"/>
  <c r="L162" i="3" s="1"/>
  <c r="P162" i="3" s="1"/>
  <c r="C167" i="6"/>
  <c r="D166" i="6"/>
  <c r="G166" i="6" s="1"/>
  <c r="AB162" i="3" l="1"/>
  <c r="X162" i="3"/>
  <c r="T162" i="3"/>
  <c r="R163" i="3"/>
  <c r="J163" i="3"/>
  <c r="L163" i="3" s="1"/>
  <c r="P163" i="3" s="1"/>
  <c r="Z163" i="3"/>
  <c r="O164" i="3"/>
  <c r="V163" i="3"/>
  <c r="C168" i="6"/>
  <c r="D167" i="6"/>
  <c r="G167" i="6" s="1"/>
  <c r="O165" i="3" l="1"/>
  <c r="R164" i="3"/>
  <c r="V164" i="3"/>
  <c r="Z164" i="3"/>
  <c r="J164" i="3"/>
  <c r="L164" i="3" s="1"/>
  <c r="P164" i="3" s="1"/>
  <c r="T163" i="3"/>
  <c r="AB163" i="3"/>
  <c r="X163" i="3"/>
  <c r="C169" i="6"/>
  <c r="D168" i="6"/>
  <c r="G168" i="6" s="1"/>
  <c r="X164" i="3" l="1"/>
  <c r="AB164" i="3"/>
  <c r="T164" i="3"/>
  <c r="O166" i="3"/>
  <c r="Z165" i="3"/>
  <c r="R165" i="3"/>
  <c r="V165" i="3"/>
  <c r="J165" i="3"/>
  <c r="L165" i="3" s="1"/>
  <c r="P165" i="3" s="1"/>
  <c r="C170" i="6"/>
  <c r="D169" i="6"/>
  <c r="G169" i="6" s="1"/>
  <c r="X165" i="3" l="1"/>
  <c r="T165" i="3"/>
  <c r="AB165" i="3"/>
  <c r="R166" i="3"/>
  <c r="O167" i="3"/>
  <c r="J166" i="3"/>
  <c r="L166" i="3" s="1"/>
  <c r="P166" i="3" s="1"/>
  <c r="V166" i="3"/>
  <c r="Z166" i="3"/>
  <c r="C171" i="6"/>
  <c r="D170" i="6"/>
  <c r="G170" i="6" s="1"/>
  <c r="T166" i="3" l="1"/>
  <c r="AB166" i="3"/>
  <c r="X166" i="3"/>
  <c r="O168" i="3"/>
  <c r="Z167" i="3"/>
  <c r="J167" i="3"/>
  <c r="L167" i="3" s="1"/>
  <c r="P167" i="3" s="1"/>
  <c r="R167" i="3"/>
  <c r="V167" i="3"/>
  <c r="C172" i="6"/>
  <c r="D171" i="6"/>
  <c r="G171" i="6" s="1"/>
  <c r="T167" i="3" l="1"/>
  <c r="AB167" i="3"/>
  <c r="X167" i="3"/>
  <c r="O169" i="3"/>
  <c r="V168" i="3"/>
  <c r="Z168" i="3"/>
  <c r="R168" i="3"/>
  <c r="J168" i="3"/>
  <c r="L168" i="3" s="1"/>
  <c r="P168" i="3" s="1"/>
  <c r="C173" i="6"/>
  <c r="D172" i="6"/>
  <c r="G172" i="6" s="1"/>
  <c r="O170" i="3" l="1"/>
  <c r="Z169" i="3"/>
  <c r="J169" i="3"/>
  <c r="L169" i="3" s="1"/>
  <c r="P169" i="3" s="1"/>
  <c r="R169" i="3"/>
  <c r="V169" i="3"/>
  <c r="T168" i="3"/>
  <c r="AB168" i="3"/>
  <c r="X168" i="3"/>
  <c r="C174" i="6"/>
  <c r="D173" i="6"/>
  <c r="G173" i="6" s="1"/>
  <c r="T169" i="3" l="1"/>
  <c r="AB169" i="3"/>
  <c r="X169" i="3"/>
  <c r="O171" i="3"/>
  <c r="Z170" i="3"/>
  <c r="J170" i="3"/>
  <c r="L170" i="3" s="1"/>
  <c r="P170" i="3" s="1"/>
  <c r="V170" i="3"/>
  <c r="R170" i="3"/>
  <c r="C175" i="6"/>
  <c r="D174" i="6"/>
  <c r="G174" i="6" s="1"/>
  <c r="H18" i="2" l="1"/>
  <c r="V171" i="3"/>
  <c r="R171" i="3"/>
  <c r="J171" i="3"/>
  <c r="L171" i="3" s="1"/>
  <c r="P171" i="3" s="1"/>
  <c r="Z171" i="3"/>
  <c r="O172" i="3"/>
  <c r="AB170" i="3"/>
  <c r="X170" i="3"/>
  <c r="T170" i="3"/>
  <c r="C176" i="6"/>
  <c r="D175" i="6"/>
  <c r="G175" i="6" s="1"/>
  <c r="I18" i="2" l="1"/>
  <c r="T171" i="3"/>
  <c r="X171" i="3"/>
  <c r="AB171" i="3"/>
  <c r="R172" i="3"/>
  <c r="J172" i="3"/>
  <c r="L172" i="3" s="1"/>
  <c r="P172" i="3" s="1"/>
  <c r="V172" i="3"/>
  <c r="Z172" i="3"/>
  <c r="O173" i="3"/>
  <c r="K18" i="2"/>
  <c r="S18" i="2"/>
  <c r="O18" i="2"/>
  <c r="C177" i="6"/>
  <c r="D176" i="6"/>
  <c r="G176" i="6" s="1"/>
  <c r="O174" i="3" l="1"/>
  <c r="Z173" i="3"/>
  <c r="J173" i="3"/>
  <c r="L173" i="3" s="1"/>
  <c r="P173" i="3" s="1"/>
  <c r="V173" i="3"/>
  <c r="R173" i="3"/>
  <c r="T172" i="3"/>
  <c r="AB172" i="3"/>
  <c r="X172" i="3"/>
  <c r="M18" i="2"/>
  <c r="AM18" i="2" s="1"/>
  <c r="U18" i="2"/>
  <c r="Q18" i="2"/>
  <c r="C178" i="6"/>
  <c r="D177" i="6"/>
  <c r="G177" i="6" s="1"/>
  <c r="AN19" i="2" l="1"/>
  <c r="AJ19" i="2"/>
  <c r="AK19" i="2"/>
  <c r="AQ19" i="2"/>
  <c r="AM19" i="2"/>
  <c r="AI19" i="2"/>
  <c r="AO19" i="2"/>
  <c r="AP19" i="2"/>
  <c r="AH19" i="2"/>
  <c r="AB173" i="3"/>
  <c r="T173" i="3"/>
  <c r="X173" i="3"/>
  <c r="R174" i="3"/>
  <c r="Z174" i="3"/>
  <c r="V174" i="3"/>
  <c r="O175" i="3"/>
  <c r="J174" i="3"/>
  <c r="L174" i="3" s="1"/>
  <c r="P174" i="3" s="1"/>
  <c r="C179" i="6"/>
  <c r="D178" i="6"/>
  <c r="G178" i="6" s="1"/>
  <c r="AB174" i="3" l="1"/>
  <c r="X174" i="3"/>
  <c r="T174" i="3"/>
  <c r="R175" i="3"/>
  <c r="V175" i="3"/>
  <c r="O176" i="3"/>
  <c r="Z175" i="3"/>
  <c r="J175" i="3"/>
  <c r="L175" i="3" s="1"/>
  <c r="P175" i="3" s="1"/>
  <c r="C180" i="6"/>
  <c r="D179" i="6"/>
  <c r="G179" i="6" s="1"/>
  <c r="T175" i="3" l="1"/>
  <c r="X175" i="3"/>
  <c r="AB175" i="3"/>
  <c r="O177" i="3"/>
  <c r="Z176" i="3"/>
  <c r="J176" i="3"/>
  <c r="L176" i="3" s="1"/>
  <c r="P176" i="3" s="1"/>
  <c r="V176" i="3"/>
  <c r="R176" i="3"/>
  <c r="C181" i="6"/>
  <c r="D180" i="6"/>
  <c r="G180" i="6" s="1"/>
  <c r="O178" i="3" l="1"/>
  <c r="Z177" i="3"/>
  <c r="J177" i="3"/>
  <c r="L177" i="3" s="1"/>
  <c r="P177" i="3" s="1"/>
  <c r="R177" i="3"/>
  <c r="V177" i="3"/>
  <c r="X176" i="3"/>
  <c r="AB176" i="3"/>
  <c r="T176" i="3"/>
  <c r="C182" i="6"/>
  <c r="D181" i="6"/>
  <c r="G181" i="6" s="1"/>
  <c r="T177" i="3" l="1"/>
  <c r="X177" i="3"/>
  <c r="AB177" i="3"/>
  <c r="O179" i="3"/>
  <c r="Z178" i="3"/>
  <c r="J178" i="3"/>
  <c r="L178" i="3" s="1"/>
  <c r="P178" i="3" s="1"/>
  <c r="V178" i="3"/>
  <c r="R178" i="3"/>
  <c r="C183" i="6"/>
  <c r="D182" i="6"/>
  <c r="G182" i="6" s="1"/>
  <c r="O180" i="3" l="1"/>
  <c r="R179" i="3"/>
  <c r="Z179" i="3"/>
  <c r="J179" i="3"/>
  <c r="L179" i="3" s="1"/>
  <c r="P179" i="3" s="1"/>
  <c r="V179" i="3"/>
  <c r="T178" i="3"/>
  <c r="AB178" i="3"/>
  <c r="X178" i="3"/>
  <c r="C184" i="6"/>
  <c r="D183" i="6"/>
  <c r="G183" i="6" s="1"/>
  <c r="X179" i="3" l="1"/>
  <c r="AB179" i="3"/>
  <c r="T179" i="3"/>
  <c r="O181" i="3"/>
  <c r="V180" i="3"/>
  <c r="J180" i="3"/>
  <c r="L180" i="3" s="1"/>
  <c r="P180" i="3" s="1"/>
  <c r="Z180" i="3"/>
  <c r="R180" i="3"/>
  <c r="C185" i="6"/>
  <c r="D184" i="6"/>
  <c r="G184" i="6" s="1"/>
  <c r="V181" i="3" l="1"/>
  <c r="O182" i="3"/>
  <c r="J181" i="3"/>
  <c r="L181" i="3" s="1"/>
  <c r="P181" i="3" s="1"/>
  <c r="Z181" i="3"/>
  <c r="R181" i="3"/>
  <c r="AB180" i="3"/>
  <c r="X180" i="3"/>
  <c r="T180" i="3"/>
  <c r="C186" i="6"/>
  <c r="D185" i="6"/>
  <c r="G185" i="6" s="1"/>
  <c r="AB181" i="3" l="1"/>
  <c r="X181" i="3"/>
  <c r="T181" i="3"/>
  <c r="R182" i="3"/>
  <c r="O183" i="3"/>
  <c r="J182" i="3"/>
  <c r="L182" i="3" s="1"/>
  <c r="P182" i="3" s="1"/>
  <c r="Z182" i="3"/>
  <c r="V182" i="3"/>
  <c r="C187" i="6"/>
  <c r="D186" i="6"/>
  <c r="G186" i="6" s="1"/>
  <c r="AB182" i="3" l="1"/>
  <c r="X182" i="3"/>
  <c r="T182" i="3"/>
  <c r="H19" i="2"/>
  <c r="R183" i="3"/>
  <c r="V183" i="3"/>
  <c r="O184" i="3"/>
  <c r="J183" i="3"/>
  <c r="L183" i="3" s="1"/>
  <c r="P183" i="3" s="1"/>
  <c r="Z183" i="3"/>
  <c r="C188" i="6"/>
  <c r="D187" i="6"/>
  <c r="G187" i="6" s="1"/>
  <c r="K19" i="2" l="1"/>
  <c r="S19" i="2"/>
  <c r="O19" i="2"/>
  <c r="I19" i="2"/>
  <c r="AB183" i="3"/>
  <c r="X183" i="3"/>
  <c r="T183" i="3"/>
  <c r="Z184" i="3"/>
  <c r="V184" i="3"/>
  <c r="O185" i="3"/>
  <c r="R184" i="3"/>
  <c r="J184" i="3"/>
  <c r="L184" i="3" s="1"/>
  <c r="P184" i="3" s="1"/>
  <c r="C189" i="6"/>
  <c r="D188" i="6"/>
  <c r="G188" i="6" s="1"/>
  <c r="X184" i="3" l="1"/>
  <c r="AB184" i="3"/>
  <c r="T184" i="3"/>
  <c r="M19" i="2"/>
  <c r="AL19" i="2" s="1"/>
  <c r="U19" i="2"/>
  <c r="Q19" i="2"/>
  <c r="R185" i="3"/>
  <c r="Z185" i="3"/>
  <c r="J185" i="3"/>
  <c r="L185" i="3" s="1"/>
  <c r="P185" i="3" s="1"/>
  <c r="V185" i="3"/>
  <c r="O186" i="3"/>
  <c r="C190" i="6"/>
  <c r="D189" i="6"/>
  <c r="G189" i="6" s="1"/>
  <c r="AP20" i="2" l="1"/>
  <c r="AL20" i="2"/>
  <c r="AH20" i="2"/>
  <c r="AQ20" i="2"/>
  <c r="AI20" i="2"/>
  <c r="AK20" i="2"/>
  <c r="AM20" i="2"/>
  <c r="AN20" i="2"/>
  <c r="AJ20" i="2"/>
  <c r="O187" i="3"/>
  <c r="R186" i="3"/>
  <c r="J186" i="3"/>
  <c r="L186" i="3" s="1"/>
  <c r="P186" i="3" s="1"/>
  <c r="V186" i="3"/>
  <c r="Z186" i="3"/>
  <c r="T185" i="3"/>
  <c r="AB185" i="3"/>
  <c r="X185" i="3"/>
  <c r="C191" i="6"/>
  <c r="D190" i="6"/>
  <c r="G190" i="6" s="1"/>
  <c r="AB186" i="3" l="1"/>
  <c r="T186" i="3"/>
  <c r="X186" i="3"/>
  <c r="R187" i="3"/>
  <c r="O188" i="3"/>
  <c r="V187" i="3"/>
  <c r="J187" i="3"/>
  <c r="L187" i="3" s="1"/>
  <c r="P187" i="3" s="1"/>
  <c r="Z187" i="3"/>
  <c r="C192" i="6"/>
  <c r="D191" i="6"/>
  <c r="G191" i="6" s="1"/>
  <c r="X187" i="3" l="1"/>
  <c r="AB187" i="3"/>
  <c r="T187" i="3"/>
  <c r="O189" i="3"/>
  <c r="R188" i="3"/>
  <c r="J188" i="3"/>
  <c r="L188" i="3" s="1"/>
  <c r="P188" i="3" s="1"/>
  <c r="Z188" i="3"/>
  <c r="V188" i="3"/>
  <c r="C193" i="6"/>
  <c r="D192" i="6"/>
  <c r="G192" i="6" s="1"/>
  <c r="O190" i="3" l="1"/>
  <c r="Z189" i="3"/>
  <c r="J189" i="3"/>
  <c r="L189" i="3" s="1"/>
  <c r="P189" i="3" s="1"/>
  <c r="V189" i="3"/>
  <c r="R189" i="3"/>
  <c r="T188" i="3"/>
  <c r="AB188" i="3"/>
  <c r="X188" i="3"/>
  <c r="C194" i="6"/>
  <c r="D193" i="6"/>
  <c r="G193" i="6" s="1"/>
  <c r="T189" i="3" l="1"/>
  <c r="AB189" i="3"/>
  <c r="X189" i="3"/>
  <c r="O191" i="3"/>
  <c r="Z190" i="3"/>
  <c r="V190" i="3"/>
  <c r="J190" i="3"/>
  <c r="L190" i="3" s="1"/>
  <c r="P190" i="3" s="1"/>
  <c r="R190" i="3"/>
  <c r="C195" i="6"/>
  <c r="D194" i="6"/>
  <c r="G194" i="6" s="1"/>
  <c r="T190" i="3" l="1"/>
  <c r="X190" i="3"/>
  <c r="AB190" i="3"/>
  <c r="O192" i="3"/>
  <c r="Z191" i="3"/>
  <c r="J191" i="3"/>
  <c r="L191" i="3" s="1"/>
  <c r="P191" i="3" s="1"/>
  <c r="R191" i="3"/>
  <c r="V191" i="3"/>
  <c r="C196" i="6"/>
  <c r="D195" i="6"/>
  <c r="G195" i="6" s="1"/>
  <c r="O193" i="3" l="1"/>
  <c r="Z192" i="3"/>
  <c r="V192" i="3"/>
  <c r="R192" i="3"/>
  <c r="J192" i="3"/>
  <c r="L192" i="3" s="1"/>
  <c r="P192" i="3" s="1"/>
  <c r="T191" i="3"/>
  <c r="AB191" i="3"/>
  <c r="X191" i="3"/>
  <c r="C197" i="6"/>
  <c r="D196" i="6"/>
  <c r="G196" i="6" s="1"/>
  <c r="T192" i="3" l="1"/>
  <c r="AB192" i="3"/>
  <c r="X192" i="3"/>
  <c r="O194" i="3"/>
  <c r="Z193" i="3"/>
  <c r="J193" i="3"/>
  <c r="L193" i="3" s="1"/>
  <c r="P193" i="3" s="1"/>
  <c r="V193" i="3"/>
  <c r="R193" i="3"/>
  <c r="C198" i="6"/>
  <c r="D197" i="6"/>
  <c r="G197" i="6" s="1"/>
  <c r="O195" i="3" l="1"/>
  <c r="Z194" i="3"/>
  <c r="J194" i="3"/>
  <c r="L194" i="3" s="1"/>
  <c r="P194" i="3" s="1"/>
  <c r="R194" i="3"/>
  <c r="V194" i="3"/>
  <c r="T193" i="3"/>
  <c r="AB193" i="3"/>
  <c r="X193" i="3"/>
  <c r="C199" i="6"/>
  <c r="D198" i="6"/>
  <c r="G198" i="6" s="1"/>
  <c r="AB194" i="3" l="1"/>
  <c r="X194" i="3"/>
  <c r="T194" i="3"/>
  <c r="H20" i="2"/>
  <c r="R195" i="3"/>
  <c r="Z195" i="3"/>
  <c r="J195" i="3"/>
  <c r="L195" i="3" s="1"/>
  <c r="P195" i="3" s="1"/>
  <c r="O196" i="3"/>
  <c r="V195" i="3"/>
  <c r="C200" i="6"/>
  <c r="D199" i="6"/>
  <c r="G199" i="6" s="1"/>
  <c r="K20" i="2" l="1"/>
  <c r="S20" i="2"/>
  <c r="O20" i="2"/>
  <c r="I20" i="2"/>
  <c r="AB195" i="3"/>
  <c r="X195" i="3"/>
  <c r="T195" i="3"/>
  <c r="V196" i="3"/>
  <c r="O197" i="3"/>
  <c r="R196" i="3"/>
  <c r="J196" i="3"/>
  <c r="L196" i="3" s="1"/>
  <c r="P196" i="3" s="1"/>
  <c r="Z196" i="3"/>
  <c r="C201" i="6"/>
  <c r="D200" i="6"/>
  <c r="G200" i="6" s="1"/>
  <c r="M20" i="2" l="1"/>
  <c r="AO20" i="2" s="1"/>
  <c r="U20" i="2"/>
  <c r="Q20" i="2"/>
  <c r="X196" i="3"/>
  <c r="T196" i="3"/>
  <c r="AB196" i="3"/>
  <c r="V197" i="3"/>
  <c r="O198" i="3"/>
  <c r="Z197" i="3"/>
  <c r="J197" i="3"/>
  <c r="L197" i="3" s="1"/>
  <c r="P197" i="3" s="1"/>
  <c r="R197" i="3"/>
  <c r="C202" i="6"/>
  <c r="D201" i="6"/>
  <c r="G201" i="6" s="1"/>
  <c r="AJ21" i="2" l="1"/>
  <c r="AO21" i="2"/>
  <c r="AQ21" i="2"/>
  <c r="AM21" i="2"/>
  <c r="AI21" i="2"/>
  <c r="AK21" i="2"/>
  <c r="AP21" i="2"/>
  <c r="AL21" i="2"/>
  <c r="AH21" i="2"/>
  <c r="R198" i="3"/>
  <c r="O199" i="3"/>
  <c r="J198" i="3"/>
  <c r="L198" i="3" s="1"/>
  <c r="P198" i="3" s="1"/>
  <c r="Z198" i="3"/>
  <c r="V198" i="3"/>
  <c r="AB197" i="3"/>
  <c r="X197" i="3"/>
  <c r="T197" i="3"/>
  <c r="C203" i="6"/>
  <c r="D202" i="6"/>
  <c r="G202" i="6" s="1"/>
  <c r="AB198" i="3" l="1"/>
  <c r="T198" i="3"/>
  <c r="X198" i="3"/>
  <c r="R199" i="3"/>
  <c r="O200" i="3"/>
  <c r="Z199" i="3"/>
  <c r="J199" i="3"/>
  <c r="L199" i="3" s="1"/>
  <c r="P199" i="3" s="1"/>
  <c r="V199" i="3"/>
  <c r="C204" i="6"/>
  <c r="D203" i="6"/>
  <c r="G203" i="6" s="1"/>
  <c r="T199" i="3" l="1"/>
  <c r="AB199" i="3"/>
  <c r="X199" i="3"/>
  <c r="O201" i="3"/>
  <c r="Z200" i="3"/>
  <c r="J200" i="3"/>
  <c r="L200" i="3" s="1"/>
  <c r="P200" i="3" s="1"/>
  <c r="V200" i="3"/>
  <c r="R200" i="3"/>
  <c r="C205" i="6"/>
  <c r="D204" i="6"/>
  <c r="G204" i="6" s="1"/>
  <c r="O202" i="3" l="1"/>
  <c r="Z201" i="3"/>
  <c r="J201" i="3"/>
  <c r="L201" i="3" s="1"/>
  <c r="P201" i="3" s="1"/>
  <c r="R201" i="3"/>
  <c r="V201" i="3"/>
  <c r="X200" i="3"/>
  <c r="AB200" i="3"/>
  <c r="T200" i="3"/>
  <c r="C206" i="6"/>
  <c r="D205" i="6"/>
  <c r="G205" i="6" s="1"/>
  <c r="X201" i="3" l="1"/>
  <c r="T201" i="3"/>
  <c r="AB201" i="3"/>
  <c r="V202" i="3"/>
  <c r="O203" i="3"/>
  <c r="J202" i="3"/>
  <c r="L202" i="3" s="1"/>
  <c r="P202" i="3" s="1"/>
  <c r="Z202" i="3"/>
  <c r="R202" i="3"/>
  <c r="C207" i="6"/>
  <c r="D206" i="6"/>
  <c r="G206" i="6" s="1"/>
  <c r="AB202" i="3" l="1"/>
  <c r="T202" i="3"/>
  <c r="X202" i="3"/>
  <c r="Z203" i="3"/>
  <c r="O204" i="3"/>
  <c r="J203" i="3"/>
  <c r="L203" i="3" s="1"/>
  <c r="P203" i="3" s="1"/>
  <c r="V203" i="3"/>
  <c r="R203" i="3"/>
  <c r="C208" i="6"/>
  <c r="D207" i="6"/>
  <c r="G207" i="6" s="1"/>
  <c r="X203" i="3" l="1"/>
  <c r="T203" i="3"/>
  <c r="AB203" i="3"/>
  <c r="O205" i="3"/>
  <c r="R204" i="3"/>
  <c r="J204" i="3"/>
  <c r="L204" i="3" s="1"/>
  <c r="P204" i="3" s="1"/>
  <c r="V204" i="3"/>
  <c r="Z204" i="3"/>
  <c r="C209" i="6"/>
  <c r="D208" i="6"/>
  <c r="G208" i="6" s="1"/>
  <c r="O206" i="3" l="1"/>
  <c r="Z205" i="3"/>
  <c r="J205" i="3"/>
  <c r="L205" i="3" s="1"/>
  <c r="P205" i="3" s="1"/>
  <c r="R205" i="3"/>
  <c r="V205" i="3"/>
  <c r="T204" i="3"/>
  <c r="AB204" i="3"/>
  <c r="X204" i="3"/>
  <c r="C210" i="6"/>
  <c r="D209" i="6"/>
  <c r="G209" i="6" s="1"/>
  <c r="T205" i="3" l="1"/>
  <c r="X205" i="3"/>
  <c r="AB205" i="3"/>
  <c r="O207" i="3"/>
  <c r="J206" i="3"/>
  <c r="L206" i="3" s="1"/>
  <c r="P206" i="3" s="1"/>
  <c r="V206" i="3"/>
  <c r="R206" i="3"/>
  <c r="Z206" i="3"/>
  <c r="C211" i="6"/>
  <c r="D210" i="6"/>
  <c r="G210" i="6" s="1"/>
  <c r="H21" i="2" l="1"/>
  <c r="V207" i="3"/>
  <c r="O208" i="3"/>
  <c r="Z207" i="3"/>
  <c r="R207" i="3"/>
  <c r="J207" i="3"/>
  <c r="L207" i="3" s="1"/>
  <c r="P207" i="3" s="1"/>
  <c r="AB206" i="3"/>
  <c r="X206" i="3"/>
  <c r="T206" i="3"/>
  <c r="C212" i="6"/>
  <c r="D211" i="6"/>
  <c r="G211" i="6" s="1"/>
  <c r="Z208" i="3" l="1"/>
  <c r="V208" i="3"/>
  <c r="J208" i="3"/>
  <c r="L208" i="3" s="1"/>
  <c r="P208" i="3" s="1"/>
  <c r="O209" i="3"/>
  <c r="R208" i="3"/>
  <c r="I21" i="2"/>
  <c r="AB207" i="3"/>
  <c r="X207" i="3"/>
  <c r="T207" i="3"/>
  <c r="K21" i="2"/>
  <c r="S21" i="2"/>
  <c r="O21" i="2"/>
  <c r="C213" i="6"/>
  <c r="D212" i="6"/>
  <c r="G212" i="6" s="1"/>
  <c r="O210" i="3" l="1"/>
  <c r="Z209" i="3"/>
  <c r="J209" i="3"/>
  <c r="L209" i="3" s="1"/>
  <c r="P209" i="3" s="1"/>
  <c r="V209" i="3"/>
  <c r="R209" i="3"/>
  <c r="X208" i="3"/>
  <c r="AB208" i="3"/>
  <c r="T208" i="3"/>
  <c r="M21" i="2"/>
  <c r="AN21" i="2" s="1"/>
  <c r="U21" i="2"/>
  <c r="Q21" i="2"/>
  <c r="C214" i="6"/>
  <c r="D213" i="6"/>
  <c r="G213" i="6" s="1"/>
  <c r="AP22" i="2" l="1"/>
  <c r="AH22" i="2"/>
  <c r="AM22" i="2"/>
  <c r="AO22" i="2"/>
  <c r="AK22" i="2"/>
  <c r="AQ22" i="2"/>
  <c r="AI22" i="2"/>
  <c r="AN22" i="2"/>
  <c r="AJ22" i="2"/>
  <c r="T209" i="3"/>
  <c r="AB209" i="3"/>
  <c r="X209" i="3"/>
  <c r="O211" i="3"/>
  <c r="R210" i="3"/>
  <c r="J210" i="3"/>
  <c r="L210" i="3" s="1"/>
  <c r="P210" i="3" s="1"/>
  <c r="V210" i="3"/>
  <c r="Z210" i="3"/>
  <c r="C215" i="6"/>
  <c r="D214" i="6"/>
  <c r="G214" i="6" s="1"/>
  <c r="V211" i="3" l="1"/>
  <c r="O212" i="3"/>
  <c r="R211" i="3"/>
  <c r="J211" i="3"/>
  <c r="L211" i="3" s="1"/>
  <c r="P211" i="3" s="1"/>
  <c r="Z211" i="3"/>
  <c r="AB210" i="3"/>
  <c r="T210" i="3"/>
  <c r="X210" i="3"/>
  <c r="C216" i="6"/>
  <c r="D215" i="6"/>
  <c r="G215" i="6" s="1"/>
  <c r="T211" i="3" l="1"/>
  <c r="AB211" i="3"/>
  <c r="X211" i="3"/>
  <c r="O213" i="3"/>
  <c r="J212" i="3"/>
  <c r="L212" i="3" s="1"/>
  <c r="P212" i="3" s="1"/>
  <c r="R212" i="3"/>
  <c r="Z212" i="3"/>
  <c r="V212" i="3"/>
  <c r="C217" i="6"/>
  <c r="D216" i="6"/>
  <c r="G216" i="6" s="1"/>
  <c r="O214" i="3" l="1"/>
  <c r="Z213" i="3"/>
  <c r="J213" i="3"/>
  <c r="L213" i="3" s="1"/>
  <c r="P213" i="3" s="1"/>
  <c r="R213" i="3"/>
  <c r="V213" i="3"/>
  <c r="T212" i="3"/>
  <c r="AB212" i="3"/>
  <c r="X212" i="3"/>
  <c r="C218" i="6"/>
  <c r="D217" i="6"/>
  <c r="G217" i="6" s="1"/>
  <c r="T213" i="3" l="1"/>
  <c r="AB213" i="3"/>
  <c r="X213" i="3"/>
  <c r="O215" i="3"/>
  <c r="Z214" i="3"/>
  <c r="J214" i="3"/>
  <c r="L214" i="3" s="1"/>
  <c r="P214" i="3" s="1"/>
  <c r="V214" i="3"/>
  <c r="R214" i="3"/>
  <c r="C219" i="6"/>
  <c r="D218" i="6"/>
  <c r="G218" i="6" s="1"/>
  <c r="V215" i="3" l="1"/>
  <c r="O216" i="3"/>
  <c r="J215" i="3"/>
  <c r="L215" i="3" s="1"/>
  <c r="P215" i="3" s="1"/>
  <c r="Z215" i="3"/>
  <c r="R215" i="3"/>
  <c r="AB214" i="3"/>
  <c r="X214" i="3"/>
  <c r="T214" i="3"/>
  <c r="C220" i="6"/>
  <c r="D219" i="6"/>
  <c r="G219" i="6" s="1"/>
  <c r="AB215" i="3" l="1"/>
  <c r="X215" i="3"/>
  <c r="T215" i="3"/>
  <c r="V216" i="3"/>
  <c r="O217" i="3"/>
  <c r="J216" i="3"/>
  <c r="L216" i="3" s="1"/>
  <c r="P216" i="3" s="1"/>
  <c r="R216" i="3"/>
  <c r="Z216" i="3"/>
  <c r="C221" i="6"/>
  <c r="D220" i="6"/>
  <c r="G220" i="6" s="1"/>
  <c r="AB216" i="3" l="1"/>
  <c r="T216" i="3"/>
  <c r="X216" i="3"/>
  <c r="V217" i="3"/>
  <c r="R217" i="3"/>
  <c r="O218" i="3"/>
  <c r="Z217" i="3"/>
  <c r="J217" i="3"/>
  <c r="L217" i="3" s="1"/>
  <c r="P217" i="3" s="1"/>
  <c r="C222" i="6"/>
  <c r="D221" i="6"/>
  <c r="G221" i="6" s="1"/>
  <c r="X217" i="3" l="1"/>
  <c r="T217" i="3"/>
  <c r="AB217" i="3"/>
  <c r="Z218" i="3"/>
  <c r="R218" i="3"/>
  <c r="V218" i="3"/>
  <c r="O219" i="3"/>
  <c r="J218" i="3"/>
  <c r="L218" i="3" s="1"/>
  <c r="P218" i="3" s="1"/>
  <c r="C223" i="6"/>
  <c r="D222" i="6"/>
  <c r="G222" i="6" s="1"/>
  <c r="AB218" i="3" l="1"/>
  <c r="X218" i="3"/>
  <c r="T218" i="3"/>
  <c r="H22" i="2"/>
  <c r="R219" i="3"/>
  <c r="Z219" i="3"/>
  <c r="O220" i="3"/>
  <c r="V219" i="3"/>
  <c r="J219" i="3"/>
  <c r="L219" i="3" s="1"/>
  <c r="P219" i="3" s="1"/>
  <c r="C224" i="6"/>
  <c r="D223" i="6"/>
  <c r="G223" i="6" s="1"/>
  <c r="K22" i="2" l="1"/>
  <c r="S22" i="2"/>
  <c r="O22" i="2"/>
  <c r="V220" i="3"/>
  <c r="Z220" i="3"/>
  <c r="O221" i="3"/>
  <c r="R220" i="3"/>
  <c r="J220" i="3"/>
  <c r="L220" i="3" s="1"/>
  <c r="P220" i="3" s="1"/>
  <c r="I22" i="2"/>
  <c r="AB219" i="3"/>
  <c r="X219" i="3"/>
  <c r="T219" i="3"/>
  <c r="C225" i="6"/>
  <c r="D224" i="6"/>
  <c r="G224" i="6" s="1"/>
  <c r="AB220" i="3" l="1"/>
  <c r="X220" i="3"/>
  <c r="T220" i="3"/>
  <c r="R221" i="3"/>
  <c r="V221" i="3"/>
  <c r="O222" i="3"/>
  <c r="Z221" i="3"/>
  <c r="J221" i="3"/>
  <c r="L221" i="3" s="1"/>
  <c r="P221" i="3" s="1"/>
  <c r="M22" i="2"/>
  <c r="AL22" i="2" s="1"/>
  <c r="U22" i="2"/>
  <c r="Q22" i="2"/>
  <c r="C226" i="6"/>
  <c r="D225" i="6"/>
  <c r="G225" i="6" s="1"/>
  <c r="F225" i="6"/>
  <c r="E225" i="6"/>
  <c r="AN23" i="2" l="1"/>
  <c r="AJ23" i="2"/>
  <c r="AK23" i="2"/>
  <c r="AQ23" i="2"/>
  <c r="AI23" i="2"/>
  <c r="AO23" i="2"/>
  <c r="AP23" i="2"/>
  <c r="AL23" i="2"/>
  <c r="AH23" i="2"/>
  <c r="AB221" i="3"/>
  <c r="X221" i="3"/>
  <c r="T221" i="3"/>
  <c r="V222" i="3"/>
  <c r="R222" i="3"/>
  <c r="O223" i="3"/>
  <c r="Z222" i="3"/>
  <c r="J222" i="3"/>
  <c r="L222" i="3" s="1"/>
  <c r="P222" i="3" s="1"/>
  <c r="C227" i="6"/>
  <c r="E226" i="6"/>
  <c r="F226" i="6"/>
  <c r="D226" i="6"/>
  <c r="G226" i="6" s="1"/>
  <c r="AB222" i="3" l="1"/>
  <c r="X222" i="3"/>
  <c r="T222" i="3"/>
  <c r="R223" i="3"/>
  <c r="V223" i="3"/>
  <c r="O224" i="3"/>
  <c r="Z223" i="3"/>
  <c r="J223" i="3"/>
  <c r="L223" i="3" s="1"/>
  <c r="P223" i="3" s="1"/>
  <c r="C228" i="6"/>
  <c r="F227" i="6"/>
  <c r="D227" i="6"/>
  <c r="G227" i="6" s="1"/>
  <c r="E227" i="6"/>
  <c r="AB223" i="3" l="1"/>
  <c r="T223" i="3"/>
  <c r="X223" i="3"/>
  <c r="V224" i="3"/>
  <c r="R224" i="3"/>
  <c r="O225" i="3"/>
  <c r="Z224" i="3"/>
  <c r="J224" i="3"/>
  <c r="L224" i="3" s="1"/>
  <c r="P224" i="3" s="1"/>
  <c r="C229" i="6"/>
  <c r="F228" i="6"/>
  <c r="E228" i="6"/>
  <c r="D228" i="6"/>
  <c r="G228" i="6" s="1"/>
  <c r="R225" i="3" l="1"/>
  <c r="V225" i="3"/>
  <c r="O226" i="3"/>
  <c r="Z225" i="3"/>
  <c r="J225" i="3"/>
  <c r="L225" i="3" s="1"/>
  <c r="P225" i="3" s="1"/>
  <c r="AB224" i="3"/>
  <c r="X224" i="3"/>
  <c r="T224" i="3"/>
  <c r="C230" i="6"/>
  <c r="D229" i="6"/>
  <c r="G229" i="6" s="1"/>
  <c r="F229" i="6"/>
  <c r="E229" i="6"/>
  <c r="Z226" i="3" l="1"/>
  <c r="V226" i="3"/>
  <c r="R226" i="3"/>
  <c r="O227" i="3"/>
  <c r="J226" i="3"/>
  <c r="L226" i="3" s="1"/>
  <c r="P226" i="3" s="1"/>
  <c r="X225" i="3"/>
  <c r="T225" i="3"/>
  <c r="AB225" i="3"/>
  <c r="C231" i="6"/>
  <c r="E230" i="6"/>
  <c r="F230" i="6"/>
  <c r="D230" i="6"/>
  <c r="G230" i="6" s="1"/>
  <c r="V227" i="3" l="1"/>
  <c r="Z227" i="3"/>
  <c r="O228" i="3"/>
  <c r="R227" i="3"/>
  <c r="J227" i="3"/>
  <c r="L227" i="3" s="1"/>
  <c r="P227" i="3" s="1"/>
  <c r="AB226" i="3"/>
  <c r="X226" i="3"/>
  <c r="T226" i="3"/>
  <c r="C232" i="6"/>
  <c r="F231" i="6"/>
  <c r="E231" i="6"/>
  <c r="D231" i="6"/>
  <c r="G231" i="6" s="1"/>
  <c r="R228" i="3" l="1"/>
  <c r="O229" i="3"/>
  <c r="Z228" i="3"/>
  <c r="V228" i="3"/>
  <c r="J228" i="3"/>
  <c r="L228" i="3" s="1"/>
  <c r="P228" i="3" s="1"/>
  <c r="AB227" i="3"/>
  <c r="T227" i="3"/>
  <c r="X227" i="3"/>
  <c r="C233" i="6"/>
  <c r="E232" i="6"/>
  <c r="F232" i="6"/>
  <c r="D232" i="6"/>
  <c r="G232" i="6" s="1"/>
  <c r="R229" i="3" l="1"/>
  <c r="V229" i="3"/>
  <c r="O230" i="3"/>
  <c r="Z229" i="3"/>
  <c r="J229" i="3"/>
  <c r="L229" i="3" s="1"/>
  <c r="P229" i="3" s="1"/>
  <c r="AB228" i="3"/>
  <c r="X228" i="3"/>
  <c r="T228" i="3"/>
  <c r="C234" i="6"/>
  <c r="D233" i="6"/>
  <c r="G233" i="6" s="1"/>
  <c r="E233" i="6"/>
  <c r="F233" i="6"/>
  <c r="R230" i="3" l="1"/>
  <c r="V230" i="3"/>
  <c r="O231" i="3"/>
  <c r="Z230" i="3"/>
  <c r="J230" i="3"/>
  <c r="L230" i="3" s="1"/>
  <c r="P230" i="3" s="1"/>
  <c r="AB229" i="3"/>
  <c r="X229" i="3"/>
  <c r="T229" i="3"/>
  <c r="C235" i="6"/>
  <c r="E234" i="6"/>
  <c r="D234" i="6"/>
  <c r="G234" i="6" s="1"/>
  <c r="F234" i="6"/>
  <c r="H23" i="2" l="1"/>
  <c r="Z231" i="3"/>
  <c r="J231" i="3"/>
  <c r="L231" i="3" s="1"/>
  <c r="P231" i="3" s="1"/>
  <c r="V231" i="3"/>
  <c r="R231" i="3"/>
  <c r="O232" i="3"/>
  <c r="AB230" i="3"/>
  <c r="X230" i="3"/>
  <c r="T230" i="3"/>
  <c r="C236" i="6"/>
  <c r="F235" i="6"/>
  <c r="D235" i="6"/>
  <c r="G235" i="6" s="1"/>
  <c r="E235" i="6"/>
  <c r="I23" i="2" l="1"/>
  <c r="X231" i="3"/>
  <c r="AB231" i="3"/>
  <c r="T231" i="3"/>
  <c r="O233" i="3"/>
  <c r="R232" i="3"/>
  <c r="J232" i="3"/>
  <c r="L232" i="3" s="1"/>
  <c r="P232" i="3" s="1"/>
  <c r="Z232" i="3"/>
  <c r="V232" i="3"/>
  <c r="K23" i="2"/>
  <c r="S23" i="2"/>
  <c r="D370" i="4" s="1"/>
  <c r="O23" i="2"/>
  <c r="C237" i="6"/>
  <c r="D236" i="6"/>
  <c r="G236" i="6" s="1"/>
  <c r="F236" i="6"/>
  <c r="E236" i="6"/>
  <c r="AB232" i="3" l="1"/>
  <c r="X232" i="3"/>
  <c r="T232" i="3"/>
  <c r="V233" i="3"/>
  <c r="R233" i="3"/>
  <c r="O234" i="3"/>
  <c r="Z233" i="3"/>
  <c r="J233" i="3"/>
  <c r="L233" i="3" s="1"/>
  <c r="P233" i="3" s="1"/>
  <c r="M23" i="2"/>
  <c r="AM23" i="2" s="1"/>
  <c r="Q23" i="2"/>
  <c r="U23" i="2"/>
  <c r="F370" i="4" s="1"/>
  <c r="C238" i="6"/>
  <c r="D237" i="6"/>
  <c r="G237" i="6" s="1"/>
  <c r="F237" i="6"/>
  <c r="E237" i="6"/>
  <c r="AP24" i="2" l="1"/>
  <c r="AL24" i="2"/>
  <c r="AH24" i="2"/>
  <c r="AQ24" i="2"/>
  <c r="AI24" i="2"/>
  <c r="AO24" i="2"/>
  <c r="AK24" i="2"/>
  <c r="AM24" i="2"/>
  <c r="AJ24" i="2"/>
  <c r="AB233" i="3"/>
  <c r="X233" i="3"/>
  <c r="T233" i="3"/>
  <c r="R234" i="3"/>
  <c r="V234" i="3"/>
  <c r="O235" i="3"/>
  <c r="Z234" i="3"/>
  <c r="J234" i="3"/>
  <c r="L234" i="3" s="1"/>
  <c r="P234" i="3" s="1"/>
  <c r="C239" i="6"/>
  <c r="E238" i="6"/>
  <c r="F238" i="6"/>
  <c r="D238" i="6"/>
  <c r="G238" i="6" s="1"/>
  <c r="X234" i="3" l="1"/>
  <c r="T234" i="3"/>
  <c r="AB234" i="3"/>
  <c r="Z235" i="3"/>
  <c r="O236" i="3"/>
  <c r="V235" i="3"/>
  <c r="J235" i="3"/>
  <c r="L235" i="3" s="1"/>
  <c r="P235" i="3" s="1"/>
  <c r="R235" i="3"/>
  <c r="C240" i="6"/>
  <c r="F239" i="6"/>
  <c r="E239" i="6"/>
  <c r="D239" i="6"/>
  <c r="G239" i="6" s="1"/>
  <c r="AB235" i="3" l="1"/>
  <c r="X235" i="3"/>
  <c r="T235" i="3"/>
  <c r="V236" i="3"/>
  <c r="Z236" i="3"/>
  <c r="R236" i="3"/>
  <c r="J236" i="3"/>
  <c r="L236" i="3" s="1"/>
  <c r="P236" i="3" s="1"/>
  <c r="O237" i="3"/>
  <c r="C241" i="6"/>
  <c r="E240" i="6"/>
  <c r="F240" i="6"/>
  <c r="D240" i="6"/>
  <c r="G240" i="6" s="1"/>
  <c r="V237" i="3" l="1"/>
  <c r="R237" i="3"/>
  <c r="O238" i="3"/>
  <c r="Z237" i="3"/>
  <c r="J237" i="3"/>
  <c r="L237" i="3" s="1"/>
  <c r="P237" i="3" s="1"/>
  <c r="AB236" i="3"/>
  <c r="X236" i="3"/>
  <c r="T236" i="3"/>
  <c r="C242" i="6"/>
  <c r="D241" i="6"/>
  <c r="G241" i="6" s="1"/>
  <c r="E241" i="6"/>
  <c r="F241" i="6"/>
  <c r="R238" i="3" l="1"/>
  <c r="V238" i="3"/>
  <c r="O239" i="3"/>
  <c r="Z238" i="3"/>
  <c r="J238" i="3"/>
  <c r="L238" i="3" s="1"/>
  <c r="P238" i="3" s="1"/>
  <c r="AB237" i="3"/>
  <c r="X237" i="3"/>
  <c r="T237" i="3"/>
  <c r="C243" i="6"/>
  <c r="E242" i="6"/>
  <c r="D242" i="6"/>
  <c r="G242" i="6" s="1"/>
  <c r="F242" i="6"/>
  <c r="V239" i="3" l="1"/>
  <c r="R239" i="3"/>
  <c r="O240" i="3"/>
  <c r="Z239" i="3"/>
  <c r="J239" i="3"/>
  <c r="L239" i="3" s="1"/>
  <c r="P239" i="3" s="1"/>
  <c r="AB238" i="3"/>
  <c r="X238" i="3"/>
  <c r="T238" i="3"/>
  <c r="C244" i="6"/>
  <c r="F243" i="6"/>
  <c r="D243" i="6"/>
  <c r="G243" i="6" s="1"/>
  <c r="E243" i="6"/>
  <c r="Z240" i="3" l="1"/>
  <c r="V240" i="3"/>
  <c r="R240" i="3"/>
  <c r="J240" i="3"/>
  <c r="L240" i="3" s="1"/>
  <c r="P240" i="3" s="1"/>
  <c r="O241" i="3"/>
  <c r="AB239" i="3"/>
  <c r="X239" i="3"/>
  <c r="T239" i="3"/>
  <c r="C245" i="6"/>
  <c r="D244" i="6"/>
  <c r="G244" i="6" s="1"/>
  <c r="F244" i="6"/>
  <c r="E244" i="6"/>
  <c r="AB240" i="3" l="1"/>
  <c r="X240" i="3"/>
  <c r="T240" i="3"/>
  <c r="V241" i="3"/>
  <c r="R241" i="3"/>
  <c r="O242" i="3"/>
  <c r="Z241" i="3"/>
  <c r="J241" i="3"/>
  <c r="L241" i="3" s="1"/>
  <c r="P241" i="3" s="1"/>
  <c r="C246" i="6"/>
  <c r="D245" i="6"/>
  <c r="G245" i="6" s="1"/>
  <c r="F245" i="6"/>
  <c r="E245" i="6"/>
  <c r="X241" i="3" l="1"/>
  <c r="T241" i="3"/>
  <c r="AB241" i="3"/>
  <c r="Z242" i="3"/>
  <c r="R242" i="3"/>
  <c r="V242" i="3"/>
  <c r="O243" i="3"/>
  <c r="J242" i="3"/>
  <c r="L242" i="3" s="1"/>
  <c r="P242" i="3" s="1"/>
  <c r="C247" i="6"/>
  <c r="E246" i="6"/>
  <c r="F246" i="6"/>
  <c r="D246" i="6"/>
  <c r="G246" i="6" s="1"/>
  <c r="H24" i="2" l="1"/>
  <c r="R243" i="3"/>
  <c r="J243" i="3"/>
  <c r="L243" i="3" s="1"/>
  <c r="P243" i="3" s="1"/>
  <c r="V243" i="3"/>
  <c r="Z243" i="3"/>
  <c r="O244" i="3"/>
  <c r="AB242" i="3"/>
  <c r="X242" i="3"/>
  <c r="T242" i="3"/>
  <c r="C248" i="6"/>
  <c r="F247" i="6"/>
  <c r="E247" i="6"/>
  <c r="D247" i="6"/>
  <c r="G247" i="6" s="1"/>
  <c r="I24" i="2" l="1"/>
  <c r="AB243" i="3"/>
  <c r="T243" i="3"/>
  <c r="X243" i="3"/>
  <c r="AD244" i="3"/>
  <c r="O245" i="3"/>
  <c r="V244" i="3"/>
  <c r="J244" i="3"/>
  <c r="L244" i="3" s="1"/>
  <c r="P244" i="3" s="1"/>
  <c r="R244" i="3"/>
  <c r="Z244" i="3"/>
  <c r="K24" i="2"/>
  <c r="S24" i="2"/>
  <c r="O24" i="2"/>
  <c r="C249" i="6"/>
  <c r="E248" i="6"/>
  <c r="D248" i="6"/>
  <c r="G248" i="6" s="1"/>
  <c r="F248" i="6"/>
  <c r="T244" i="3" l="1"/>
  <c r="AF244" i="3"/>
  <c r="AB244" i="3"/>
  <c r="X244" i="3"/>
  <c r="V245" i="3"/>
  <c r="AD245" i="3"/>
  <c r="O246" i="3"/>
  <c r="Z245" i="3"/>
  <c r="J245" i="3"/>
  <c r="L245" i="3" s="1"/>
  <c r="P245" i="3" s="1"/>
  <c r="R245" i="3"/>
  <c r="M24" i="2"/>
  <c r="AN24" i="2" s="1"/>
  <c r="U24" i="2"/>
  <c r="Q24" i="2"/>
  <c r="C250" i="6"/>
  <c r="D249" i="6"/>
  <c r="G249" i="6" s="1"/>
  <c r="F249" i="6"/>
  <c r="E249" i="6"/>
  <c r="AN25" i="2" l="1"/>
  <c r="AJ25" i="2"/>
  <c r="AO25" i="2"/>
  <c r="AQ25" i="2"/>
  <c r="AM25" i="2"/>
  <c r="AI25" i="2"/>
  <c r="AP25" i="2"/>
  <c r="AL25" i="2"/>
  <c r="AH25" i="2"/>
  <c r="R246" i="3"/>
  <c r="AD246" i="3"/>
  <c r="O247" i="3"/>
  <c r="Z246" i="3"/>
  <c r="J246" i="3"/>
  <c r="L246" i="3" s="1"/>
  <c r="P246" i="3" s="1"/>
  <c r="V246" i="3"/>
  <c r="T245" i="3"/>
  <c r="AF245" i="3"/>
  <c r="AB245" i="3"/>
  <c r="X245" i="3"/>
  <c r="C251" i="6"/>
  <c r="E250" i="6"/>
  <c r="F250" i="6"/>
  <c r="D250" i="6"/>
  <c r="G250" i="6" s="1"/>
  <c r="AD247" i="3" l="1"/>
  <c r="O248" i="3"/>
  <c r="Z247" i="3"/>
  <c r="J247" i="3"/>
  <c r="L247" i="3" s="1"/>
  <c r="P247" i="3" s="1"/>
  <c r="R247" i="3"/>
  <c r="V247" i="3"/>
  <c r="AF246" i="3"/>
  <c r="AB246" i="3"/>
  <c r="X246" i="3"/>
  <c r="T246" i="3"/>
  <c r="C252" i="6"/>
  <c r="F251" i="6"/>
  <c r="D251" i="6"/>
  <c r="G251" i="6" s="1"/>
  <c r="E251" i="6"/>
  <c r="AF247" i="3" l="1"/>
  <c r="AB247" i="3"/>
  <c r="X247" i="3"/>
  <c r="T247" i="3"/>
  <c r="AD248" i="3"/>
  <c r="O249" i="3"/>
  <c r="Z248" i="3"/>
  <c r="J248" i="3"/>
  <c r="L248" i="3" s="1"/>
  <c r="P248" i="3" s="1"/>
  <c r="V248" i="3"/>
  <c r="R248" i="3"/>
  <c r="C253" i="6"/>
  <c r="F252" i="6"/>
  <c r="E252" i="6"/>
  <c r="D252" i="6"/>
  <c r="G252" i="6" s="1"/>
  <c r="AF248" i="3" l="1"/>
  <c r="AB248" i="3"/>
  <c r="X248" i="3"/>
  <c r="T248" i="3"/>
  <c r="AD249" i="3"/>
  <c r="O250" i="3"/>
  <c r="Z249" i="3"/>
  <c r="J249" i="3"/>
  <c r="L249" i="3" s="1"/>
  <c r="P249" i="3" s="1"/>
  <c r="R249" i="3"/>
  <c r="V249" i="3"/>
  <c r="C254" i="6"/>
  <c r="D253" i="6"/>
  <c r="G253" i="6" s="1"/>
  <c r="F253" i="6"/>
  <c r="E253" i="6"/>
  <c r="AF249" i="3" l="1"/>
  <c r="AB249" i="3"/>
  <c r="X249" i="3"/>
  <c r="T249" i="3"/>
  <c r="AD250" i="3"/>
  <c r="O251" i="3"/>
  <c r="Z250" i="3"/>
  <c r="J250" i="3"/>
  <c r="L250" i="3" s="1"/>
  <c r="P250" i="3" s="1"/>
  <c r="R250" i="3"/>
  <c r="V250" i="3"/>
  <c r="C255" i="6"/>
  <c r="E254" i="6"/>
  <c r="D254" i="6"/>
  <c r="G254" i="6" s="1"/>
  <c r="F254" i="6"/>
  <c r="AF250" i="3" l="1"/>
  <c r="AB250" i="3"/>
  <c r="X250" i="3"/>
  <c r="T250" i="3"/>
  <c r="AD251" i="3"/>
  <c r="O252" i="3"/>
  <c r="V251" i="3"/>
  <c r="J251" i="3"/>
  <c r="L251" i="3" s="1"/>
  <c r="P251" i="3" s="1"/>
  <c r="R251" i="3"/>
  <c r="Z251" i="3"/>
  <c r="C256" i="6"/>
  <c r="F255" i="6"/>
  <c r="E255" i="6"/>
  <c r="D255" i="6"/>
  <c r="G255" i="6" s="1"/>
  <c r="AF251" i="3" l="1"/>
  <c r="AB251" i="3"/>
  <c r="T251" i="3"/>
  <c r="X251" i="3"/>
  <c r="AD252" i="3"/>
  <c r="O253" i="3"/>
  <c r="R252" i="3"/>
  <c r="J252" i="3"/>
  <c r="L252" i="3" s="1"/>
  <c r="P252" i="3" s="1"/>
  <c r="V252" i="3"/>
  <c r="Z252" i="3"/>
  <c r="C257" i="6"/>
  <c r="D256" i="6"/>
  <c r="G256" i="6" s="1"/>
  <c r="F256" i="6"/>
  <c r="E256" i="6"/>
  <c r="AF252" i="3" l="1"/>
  <c r="AB252" i="3"/>
  <c r="T252" i="3"/>
  <c r="X252" i="3"/>
  <c r="AD253" i="3"/>
  <c r="O254" i="3"/>
  <c r="Z253" i="3"/>
  <c r="J253" i="3"/>
  <c r="L253" i="3" s="1"/>
  <c r="P253" i="3" s="1"/>
  <c r="R253" i="3"/>
  <c r="V253" i="3"/>
  <c r="C258" i="6"/>
  <c r="D257" i="6"/>
  <c r="G257" i="6" s="1"/>
  <c r="F257" i="6"/>
  <c r="E257" i="6"/>
  <c r="AF253" i="3" l="1"/>
  <c r="AB253" i="3"/>
  <c r="X253" i="3"/>
  <c r="T253" i="3"/>
  <c r="AD254" i="3"/>
  <c r="O255" i="3"/>
  <c r="Z254" i="3"/>
  <c r="J254" i="3"/>
  <c r="L254" i="3" s="1"/>
  <c r="P254" i="3" s="1"/>
  <c r="V254" i="3"/>
  <c r="R254" i="3"/>
  <c r="C259" i="6"/>
  <c r="E258" i="6"/>
  <c r="F258" i="6"/>
  <c r="D258" i="6"/>
  <c r="G258" i="6" s="1"/>
  <c r="AF254" i="3" l="1"/>
  <c r="AB254" i="3"/>
  <c r="X254" i="3"/>
  <c r="T254" i="3"/>
  <c r="H25" i="2"/>
  <c r="Z255" i="3"/>
  <c r="O256" i="3"/>
  <c r="R255" i="3"/>
  <c r="J255" i="3"/>
  <c r="L255" i="3" s="1"/>
  <c r="P255" i="3" s="1"/>
  <c r="AD255" i="3"/>
  <c r="V255" i="3"/>
  <c r="C260" i="6"/>
  <c r="F259" i="6"/>
  <c r="E259" i="6"/>
  <c r="D259" i="6"/>
  <c r="G259" i="6" s="1"/>
  <c r="I25" i="2" l="1"/>
  <c r="AF255" i="3"/>
  <c r="AB255" i="3"/>
  <c r="X255" i="3"/>
  <c r="T255" i="3"/>
  <c r="Z256" i="3"/>
  <c r="O257" i="3"/>
  <c r="V256" i="3"/>
  <c r="J256" i="3"/>
  <c r="L256" i="3" s="1"/>
  <c r="P256" i="3" s="1"/>
  <c r="R256" i="3"/>
  <c r="AD256" i="3"/>
  <c r="W25" i="2"/>
  <c r="O25" i="2"/>
  <c r="K25" i="2"/>
  <c r="S25" i="2"/>
  <c r="C261" i="6"/>
  <c r="E260" i="6"/>
  <c r="F260" i="6"/>
  <c r="D260" i="6"/>
  <c r="G260" i="6" s="1"/>
  <c r="AB256" i="3" l="1"/>
  <c r="X256" i="3"/>
  <c r="T256" i="3"/>
  <c r="AF256" i="3"/>
  <c r="Z257" i="3"/>
  <c r="J257" i="3"/>
  <c r="L257" i="3" s="1"/>
  <c r="P257" i="3" s="1"/>
  <c r="R257" i="3"/>
  <c r="V257" i="3"/>
  <c r="AD257" i="3"/>
  <c r="O258" i="3"/>
  <c r="Q25" i="2"/>
  <c r="Y25" i="2"/>
  <c r="M25" i="2"/>
  <c r="AK25" i="2" s="1"/>
  <c r="U25" i="2"/>
  <c r="C262" i="6"/>
  <c r="D261" i="6"/>
  <c r="G261" i="6" s="1"/>
  <c r="F261" i="6"/>
  <c r="E261" i="6"/>
  <c r="AP26" i="2" l="1"/>
  <c r="AL26" i="2"/>
  <c r="AH26" i="2"/>
  <c r="AQ26" i="2"/>
  <c r="AK26" i="2"/>
  <c r="AM26" i="2"/>
  <c r="AI26" i="2"/>
  <c r="AN26" i="2"/>
  <c r="AJ26" i="2"/>
  <c r="Z258" i="3"/>
  <c r="J258" i="3"/>
  <c r="L258" i="3" s="1"/>
  <c r="P258" i="3" s="1"/>
  <c r="R258" i="3"/>
  <c r="V258" i="3"/>
  <c r="AD258" i="3"/>
  <c r="O259" i="3"/>
  <c r="AB257" i="3"/>
  <c r="X257" i="3"/>
  <c r="T257" i="3"/>
  <c r="AF257" i="3"/>
  <c r="C263" i="6"/>
  <c r="E262" i="6"/>
  <c r="F262" i="6"/>
  <c r="D262" i="6"/>
  <c r="G262" i="6" s="1"/>
  <c r="AD259" i="3" l="1"/>
  <c r="O260" i="3"/>
  <c r="V259" i="3"/>
  <c r="J259" i="3"/>
  <c r="L259" i="3" s="1"/>
  <c r="P259" i="3" s="1"/>
  <c r="R259" i="3"/>
  <c r="Z259" i="3"/>
  <c r="AF258" i="3"/>
  <c r="AB258" i="3"/>
  <c r="X258" i="3"/>
  <c r="T258" i="3"/>
  <c r="C264" i="6"/>
  <c r="F263" i="6"/>
  <c r="D263" i="6"/>
  <c r="G263" i="6" s="1"/>
  <c r="E263" i="6"/>
  <c r="AF259" i="3" l="1"/>
  <c r="AB259" i="3"/>
  <c r="T259" i="3"/>
  <c r="X259" i="3"/>
  <c r="AD260" i="3"/>
  <c r="O261" i="3"/>
  <c r="R260" i="3"/>
  <c r="J260" i="3"/>
  <c r="L260" i="3" s="1"/>
  <c r="P260" i="3" s="1"/>
  <c r="V260" i="3"/>
  <c r="Z260" i="3"/>
  <c r="C265" i="6"/>
  <c r="F264" i="6"/>
  <c r="E264" i="6"/>
  <c r="D264" i="6"/>
  <c r="G264" i="6" s="1"/>
  <c r="AF260" i="3" l="1"/>
  <c r="AB260" i="3"/>
  <c r="T260" i="3"/>
  <c r="X260" i="3"/>
  <c r="AD261" i="3"/>
  <c r="O262" i="3"/>
  <c r="Z261" i="3"/>
  <c r="J261" i="3"/>
  <c r="L261" i="3" s="1"/>
  <c r="P261" i="3" s="1"/>
  <c r="R261" i="3"/>
  <c r="V261" i="3"/>
  <c r="C266" i="6"/>
  <c r="D265" i="6"/>
  <c r="G265" i="6" s="1"/>
  <c r="F265" i="6"/>
  <c r="E265" i="6"/>
  <c r="AF261" i="3" l="1"/>
  <c r="AB261" i="3"/>
  <c r="X261" i="3"/>
  <c r="T261" i="3"/>
  <c r="AD262" i="3"/>
  <c r="O263" i="3"/>
  <c r="Z262" i="3"/>
  <c r="J262" i="3"/>
  <c r="L262" i="3" s="1"/>
  <c r="P262" i="3" s="1"/>
  <c r="V262" i="3"/>
  <c r="R262" i="3"/>
  <c r="C267" i="6"/>
  <c r="E266" i="6"/>
  <c r="D266" i="6"/>
  <c r="G266" i="6" s="1"/>
  <c r="F266" i="6"/>
  <c r="AF262" i="3" l="1"/>
  <c r="AB262" i="3"/>
  <c r="X262" i="3"/>
  <c r="T262" i="3"/>
  <c r="AD263" i="3"/>
  <c r="O264" i="3"/>
  <c r="Z263" i="3"/>
  <c r="J263" i="3"/>
  <c r="L263" i="3" s="1"/>
  <c r="P263" i="3" s="1"/>
  <c r="R263" i="3"/>
  <c r="V263" i="3"/>
  <c r="C268" i="6"/>
  <c r="F267" i="6"/>
  <c r="E267" i="6"/>
  <c r="D267" i="6"/>
  <c r="G267" i="6" s="1"/>
  <c r="AF263" i="3" l="1"/>
  <c r="AB263" i="3"/>
  <c r="X263" i="3"/>
  <c r="T263" i="3"/>
  <c r="AD264" i="3"/>
  <c r="O265" i="3"/>
  <c r="Z264" i="3"/>
  <c r="J264" i="3"/>
  <c r="L264" i="3" s="1"/>
  <c r="P264" i="3" s="1"/>
  <c r="V264" i="3"/>
  <c r="R264" i="3"/>
  <c r="C269" i="6"/>
  <c r="E268" i="6"/>
  <c r="D268" i="6"/>
  <c r="G268" i="6" s="1"/>
  <c r="F268" i="6"/>
  <c r="AF264" i="3" l="1"/>
  <c r="AB264" i="3"/>
  <c r="X264" i="3"/>
  <c r="T264" i="3"/>
  <c r="AD265" i="3"/>
  <c r="O266" i="3"/>
  <c r="Z265" i="3"/>
  <c r="J265" i="3"/>
  <c r="L265" i="3" s="1"/>
  <c r="P265" i="3" s="1"/>
  <c r="R265" i="3"/>
  <c r="V265" i="3"/>
  <c r="C270" i="6"/>
  <c r="D269" i="6"/>
  <c r="G269" i="6" s="1"/>
  <c r="F269" i="6"/>
  <c r="E269" i="6"/>
  <c r="AF265" i="3" l="1"/>
  <c r="AB265" i="3"/>
  <c r="X265" i="3"/>
  <c r="T265" i="3"/>
  <c r="AD266" i="3"/>
  <c r="O267" i="3"/>
  <c r="Z266" i="3"/>
  <c r="J266" i="3"/>
  <c r="L266" i="3" s="1"/>
  <c r="P266" i="3" s="1"/>
  <c r="R266" i="3"/>
  <c r="V266" i="3"/>
  <c r="C271" i="6"/>
  <c r="E270" i="6"/>
  <c r="F270" i="6"/>
  <c r="D270" i="6"/>
  <c r="G270" i="6" s="1"/>
  <c r="AF266" i="3" l="1"/>
  <c r="AB266" i="3"/>
  <c r="X266" i="3"/>
  <c r="T266" i="3"/>
  <c r="H26" i="2"/>
  <c r="AD267" i="3"/>
  <c r="O268" i="3"/>
  <c r="V267" i="3"/>
  <c r="J267" i="3"/>
  <c r="L267" i="3" s="1"/>
  <c r="P267" i="3" s="1"/>
  <c r="R267" i="3"/>
  <c r="Z267" i="3"/>
  <c r="C272" i="6"/>
  <c r="F271" i="6"/>
  <c r="D271" i="6"/>
  <c r="G271" i="6" s="1"/>
  <c r="E271" i="6"/>
  <c r="I26" i="2" l="1"/>
  <c r="AF267" i="3"/>
  <c r="AB267" i="3"/>
  <c r="T267" i="3"/>
  <c r="X267" i="3"/>
  <c r="AD268" i="3"/>
  <c r="O269" i="3"/>
  <c r="R268" i="3"/>
  <c r="J268" i="3"/>
  <c r="L268" i="3" s="1"/>
  <c r="P268" i="3" s="1"/>
  <c r="V268" i="3"/>
  <c r="Z268" i="3"/>
  <c r="O26" i="2"/>
  <c r="S26" i="2"/>
  <c r="K26" i="2"/>
  <c r="W26" i="2"/>
  <c r="C273" i="6"/>
  <c r="F272" i="6"/>
  <c r="E272" i="6"/>
  <c r="D272" i="6"/>
  <c r="G272" i="6" s="1"/>
  <c r="AB268" i="3" l="1"/>
  <c r="T268" i="3"/>
  <c r="X268" i="3"/>
  <c r="AF268" i="3"/>
  <c r="Z269" i="3"/>
  <c r="J269" i="3"/>
  <c r="L269" i="3" s="1"/>
  <c r="P269" i="3" s="1"/>
  <c r="V269" i="3"/>
  <c r="R269" i="3"/>
  <c r="AD269" i="3"/>
  <c r="O270" i="3"/>
  <c r="Q26" i="2"/>
  <c r="Y26" i="2"/>
  <c r="M26" i="2"/>
  <c r="AO26" i="2" s="1"/>
  <c r="U26" i="2"/>
  <c r="C274" i="6"/>
  <c r="D273" i="6"/>
  <c r="G273" i="6" s="1"/>
  <c r="F273" i="6"/>
  <c r="E273" i="6"/>
  <c r="AN27" i="2" l="1"/>
  <c r="AJ27" i="2"/>
  <c r="AO27" i="2"/>
  <c r="AQ27" i="2"/>
  <c r="AI27" i="2"/>
  <c r="AK27" i="2"/>
  <c r="AP27" i="2"/>
  <c r="AL27" i="2"/>
  <c r="AH27" i="2"/>
  <c r="Z270" i="3"/>
  <c r="J270" i="3"/>
  <c r="L270" i="3" s="1"/>
  <c r="P270" i="3" s="1"/>
  <c r="R270" i="3"/>
  <c r="V270" i="3"/>
  <c r="AD270" i="3"/>
  <c r="O271" i="3"/>
  <c r="AB269" i="3"/>
  <c r="X269" i="3"/>
  <c r="T269" i="3"/>
  <c r="AF269" i="3"/>
  <c r="C275" i="6"/>
  <c r="E274" i="6"/>
  <c r="D274" i="6"/>
  <c r="G274" i="6" s="1"/>
  <c r="F274" i="6"/>
  <c r="Z271" i="3" l="1"/>
  <c r="O272" i="3"/>
  <c r="R271" i="3"/>
  <c r="J271" i="3"/>
  <c r="L271" i="3" s="1"/>
  <c r="P271" i="3" s="1"/>
  <c r="V271" i="3"/>
  <c r="AD271" i="3"/>
  <c r="AF270" i="3"/>
  <c r="AB270" i="3"/>
  <c r="X270" i="3"/>
  <c r="T270" i="3"/>
  <c r="C276" i="6"/>
  <c r="F275" i="6"/>
  <c r="E275" i="6"/>
  <c r="D275" i="6"/>
  <c r="G275" i="6" s="1"/>
  <c r="AF271" i="3" l="1"/>
  <c r="AB271" i="3"/>
  <c r="X271" i="3"/>
  <c r="T271" i="3"/>
  <c r="Z272" i="3"/>
  <c r="O273" i="3"/>
  <c r="V272" i="3"/>
  <c r="J272" i="3"/>
  <c r="L272" i="3" s="1"/>
  <c r="P272" i="3" s="1"/>
  <c r="R272" i="3"/>
  <c r="AD272" i="3"/>
  <c r="C277" i="6"/>
  <c r="D276" i="6"/>
  <c r="G276" i="6" s="1"/>
  <c r="F276" i="6"/>
  <c r="E276" i="6"/>
  <c r="AF272" i="3" l="1"/>
  <c r="AB272" i="3"/>
  <c r="X272" i="3"/>
  <c r="T272" i="3"/>
  <c r="AD273" i="3"/>
  <c r="O274" i="3"/>
  <c r="Z273" i="3"/>
  <c r="J273" i="3"/>
  <c r="L273" i="3" s="1"/>
  <c r="P273" i="3" s="1"/>
  <c r="R273" i="3"/>
  <c r="V273" i="3"/>
  <c r="C278" i="6"/>
  <c r="D277" i="6"/>
  <c r="G277" i="6" s="1"/>
  <c r="F277" i="6"/>
  <c r="E277" i="6"/>
  <c r="AF273" i="3" l="1"/>
  <c r="AB273" i="3"/>
  <c r="X273" i="3"/>
  <c r="T273" i="3"/>
  <c r="AD274" i="3"/>
  <c r="O275" i="3"/>
  <c r="Z274" i="3"/>
  <c r="J274" i="3"/>
  <c r="L274" i="3" s="1"/>
  <c r="P274" i="3" s="1"/>
  <c r="R274" i="3"/>
  <c r="V274" i="3"/>
  <c r="C279" i="6"/>
  <c r="E278" i="6"/>
  <c r="F278" i="6"/>
  <c r="D278" i="6"/>
  <c r="G278" i="6" s="1"/>
  <c r="AF274" i="3" l="1"/>
  <c r="AB274" i="3"/>
  <c r="X274" i="3"/>
  <c r="T274" i="3"/>
  <c r="AD275" i="3"/>
  <c r="O276" i="3"/>
  <c r="V275" i="3"/>
  <c r="J275" i="3"/>
  <c r="L275" i="3" s="1"/>
  <c r="P275" i="3" s="1"/>
  <c r="R275" i="3"/>
  <c r="Z275" i="3"/>
  <c r="C280" i="6"/>
  <c r="F279" i="6"/>
  <c r="E279" i="6"/>
  <c r="D279" i="6"/>
  <c r="G279" i="6" s="1"/>
  <c r="AF275" i="3" l="1"/>
  <c r="AB275" i="3"/>
  <c r="T275" i="3"/>
  <c r="X275" i="3"/>
  <c r="AD276" i="3"/>
  <c r="O277" i="3"/>
  <c r="R276" i="3"/>
  <c r="J276" i="3"/>
  <c r="L276" i="3" s="1"/>
  <c r="P276" i="3" s="1"/>
  <c r="V276" i="3"/>
  <c r="Z276" i="3"/>
  <c r="C281" i="6"/>
  <c r="E280" i="6"/>
  <c r="F280" i="6"/>
  <c r="D280" i="6"/>
  <c r="G280" i="6" s="1"/>
  <c r="AF276" i="3" l="1"/>
  <c r="AB276" i="3"/>
  <c r="X276" i="3"/>
  <c r="T276" i="3"/>
  <c r="AD277" i="3"/>
  <c r="O278" i="3"/>
  <c r="Z277" i="3"/>
  <c r="J277" i="3"/>
  <c r="L277" i="3" s="1"/>
  <c r="P277" i="3" s="1"/>
  <c r="R277" i="3"/>
  <c r="V277" i="3"/>
  <c r="C282" i="6"/>
  <c r="D281" i="6"/>
  <c r="G281" i="6" s="1"/>
  <c r="E281" i="6"/>
  <c r="F281" i="6"/>
  <c r="AF277" i="3" l="1"/>
  <c r="AB277" i="3"/>
  <c r="X277" i="3"/>
  <c r="T277" i="3"/>
  <c r="AD278" i="3"/>
  <c r="O279" i="3"/>
  <c r="Z278" i="3"/>
  <c r="J278" i="3"/>
  <c r="L278" i="3" s="1"/>
  <c r="P278" i="3" s="1"/>
  <c r="V278" i="3"/>
  <c r="R278" i="3"/>
  <c r="C283" i="6"/>
  <c r="E282" i="6"/>
  <c r="D282" i="6"/>
  <c r="G282" i="6" s="1"/>
  <c r="F282" i="6"/>
  <c r="AF278" i="3" l="1"/>
  <c r="AB278" i="3"/>
  <c r="X278" i="3"/>
  <c r="T278" i="3"/>
  <c r="H27" i="2"/>
  <c r="AD279" i="3"/>
  <c r="O280" i="3"/>
  <c r="Z279" i="3"/>
  <c r="J279" i="3"/>
  <c r="L279" i="3" s="1"/>
  <c r="P279" i="3" s="1"/>
  <c r="R279" i="3"/>
  <c r="V279" i="3"/>
  <c r="C284" i="6"/>
  <c r="F283" i="6"/>
  <c r="D283" i="6"/>
  <c r="G283" i="6" s="1"/>
  <c r="E283" i="6"/>
  <c r="I27" i="2" l="1"/>
  <c r="AF279" i="3"/>
  <c r="AB279" i="3"/>
  <c r="X279" i="3"/>
  <c r="T279" i="3"/>
  <c r="AD280" i="3"/>
  <c r="O281" i="3"/>
  <c r="Z280" i="3"/>
  <c r="J280" i="3"/>
  <c r="L280" i="3" s="1"/>
  <c r="P280" i="3" s="1"/>
  <c r="V280" i="3"/>
  <c r="R280" i="3"/>
  <c r="S27" i="2"/>
  <c r="O27" i="2"/>
  <c r="K27" i="2"/>
  <c r="W27" i="2"/>
  <c r="C285" i="6"/>
  <c r="D284" i="6"/>
  <c r="G284" i="6" s="1"/>
  <c r="F284" i="6"/>
  <c r="E284" i="6"/>
  <c r="AB280" i="3" l="1"/>
  <c r="X280" i="3"/>
  <c r="T280" i="3"/>
  <c r="AF280" i="3"/>
  <c r="Z281" i="3"/>
  <c r="J281" i="3"/>
  <c r="L281" i="3" s="1"/>
  <c r="P281" i="3" s="1"/>
  <c r="R281" i="3"/>
  <c r="V281" i="3"/>
  <c r="AD281" i="3"/>
  <c r="O282" i="3"/>
  <c r="U27" i="2"/>
  <c r="Y27" i="2"/>
  <c r="M27" i="2"/>
  <c r="AM27" i="2" s="1"/>
  <c r="Q27" i="2"/>
  <c r="C286" i="6"/>
  <c r="D285" i="6"/>
  <c r="G285" i="6" s="1"/>
  <c r="F285" i="6"/>
  <c r="E285" i="6"/>
  <c r="AN28" i="2" l="1"/>
  <c r="AJ28" i="2"/>
  <c r="AQ28" i="2"/>
  <c r="AM28" i="2"/>
  <c r="AO28" i="2"/>
  <c r="AH28" i="2"/>
  <c r="AP28" i="2"/>
  <c r="AI28" i="2"/>
  <c r="AK28" i="2"/>
  <c r="Z282" i="3"/>
  <c r="J282" i="3"/>
  <c r="L282" i="3" s="1"/>
  <c r="P282" i="3" s="1"/>
  <c r="R282" i="3"/>
  <c r="V282" i="3"/>
  <c r="AD282" i="3"/>
  <c r="O283" i="3"/>
  <c r="AB281" i="3"/>
  <c r="X281" i="3"/>
  <c r="T281" i="3"/>
  <c r="AF281" i="3"/>
  <c r="C287" i="6"/>
  <c r="E286" i="6"/>
  <c r="F286" i="6"/>
  <c r="D286" i="6"/>
  <c r="G286" i="6" s="1"/>
  <c r="AD283" i="3" l="1"/>
  <c r="O284" i="3"/>
  <c r="V283" i="3"/>
  <c r="J283" i="3"/>
  <c r="L283" i="3" s="1"/>
  <c r="P283" i="3" s="1"/>
  <c r="R283" i="3"/>
  <c r="Z283" i="3"/>
  <c r="AF282" i="3"/>
  <c r="AB282" i="3"/>
  <c r="X282" i="3"/>
  <c r="T282" i="3"/>
  <c r="C288" i="6"/>
  <c r="F287" i="6"/>
  <c r="E287" i="6"/>
  <c r="D287" i="6"/>
  <c r="G287" i="6" s="1"/>
  <c r="AF283" i="3" l="1"/>
  <c r="AB283" i="3"/>
  <c r="T283" i="3"/>
  <c r="X283" i="3"/>
  <c r="AD284" i="3"/>
  <c r="O285" i="3"/>
  <c r="R284" i="3"/>
  <c r="J284" i="3"/>
  <c r="L284" i="3" s="1"/>
  <c r="P284" i="3" s="1"/>
  <c r="V284" i="3"/>
  <c r="Z284" i="3"/>
  <c r="C289" i="6"/>
  <c r="E288" i="6"/>
  <c r="F288" i="6"/>
  <c r="D288" i="6"/>
  <c r="G288" i="6" s="1"/>
  <c r="AF284" i="3" l="1"/>
  <c r="AB284" i="3"/>
  <c r="T284" i="3"/>
  <c r="X284" i="3"/>
  <c r="AD285" i="3"/>
  <c r="O286" i="3"/>
  <c r="Z285" i="3"/>
  <c r="J285" i="3"/>
  <c r="L285" i="3" s="1"/>
  <c r="P285" i="3" s="1"/>
  <c r="R285" i="3"/>
  <c r="V285" i="3"/>
  <c r="C290" i="6"/>
  <c r="D289" i="6"/>
  <c r="G289" i="6" s="1"/>
  <c r="E289" i="6"/>
  <c r="F289" i="6"/>
  <c r="AF285" i="3" l="1"/>
  <c r="AB285" i="3"/>
  <c r="X285" i="3"/>
  <c r="T285" i="3"/>
  <c r="AD286" i="3"/>
  <c r="O287" i="3"/>
  <c r="Z286" i="3"/>
  <c r="J286" i="3"/>
  <c r="L286" i="3" s="1"/>
  <c r="P286" i="3" s="1"/>
  <c r="V286" i="3"/>
  <c r="R286" i="3"/>
  <c r="C291" i="6"/>
  <c r="E290" i="6"/>
  <c r="D290" i="6"/>
  <c r="G290" i="6" s="1"/>
  <c r="F290" i="6"/>
  <c r="AF286" i="3" l="1"/>
  <c r="AB286" i="3"/>
  <c r="X286" i="3"/>
  <c r="T286" i="3"/>
  <c r="Z287" i="3"/>
  <c r="O288" i="3"/>
  <c r="R287" i="3"/>
  <c r="J287" i="3"/>
  <c r="L287" i="3" s="1"/>
  <c r="P287" i="3" s="1"/>
  <c r="AD287" i="3"/>
  <c r="V287" i="3"/>
  <c r="C292" i="6"/>
  <c r="F291" i="6"/>
  <c r="D291" i="6"/>
  <c r="G291" i="6" s="1"/>
  <c r="E291" i="6"/>
  <c r="AF287" i="3" l="1"/>
  <c r="AB287" i="3"/>
  <c r="X287" i="3"/>
  <c r="T287" i="3"/>
  <c r="Z288" i="3"/>
  <c r="O289" i="3"/>
  <c r="V288" i="3"/>
  <c r="J288" i="3"/>
  <c r="L288" i="3" s="1"/>
  <c r="P288" i="3" s="1"/>
  <c r="R288" i="3"/>
  <c r="AD288" i="3"/>
  <c r="C293" i="6"/>
  <c r="D292" i="6"/>
  <c r="G292" i="6" s="1"/>
  <c r="F292" i="6"/>
  <c r="E292" i="6"/>
  <c r="AF288" i="3" l="1"/>
  <c r="AB288" i="3"/>
  <c r="X288" i="3"/>
  <c r="T288" i="3"/>
  <c r="AD289" i="3"/>
  <c r="O290" i="3"/>
  <c r="Z289" i="3"/>
  <c r="J289" i="3"/>
  <c r="L289" i="3" s="1"/>
  <c r="P289" i="3" s="1"/>
  <c r="R289" i="3"/>
  <c r="V289" i="3"/>
  <c r="C294" i="6"/>
  <c r="D293" i="6"/>
  <c r="G293" i="6" s="1"/>
  <c r="F293" i="6"/>
  <c r="E293" i="6"/>
  <c r="AF289" i="3" l="1"/>
  <c r="AB289" i="3"/>
  <c r="X289" i="3"/>
  <c r="T289" i="3"/>
  <c r="AD290" i="3"/>
  <c r="O291" i="3"/>
  <c r="Z290" i="3"/>
  <c r="J290" i="3"/>
  <c r="L290" i="3" s="1"/>
  <c r="P290" i="3" s="1"/>
  <c r="R290" i="3"/>
  <c r="V290" i="3"/>
  <c r="C295" i="6"/>
  <c r="E294" i="6"/>
  <c r="F294" i="6"/>
  <c r="D294" i="6"/>
  <c r="G294" i="6" s="1"/>
  <c r="AF290" i="3" l="1"/>
  <c r="AB290" i="3"/>
  <c r="X290" i="3"/>
  <c r="T290" i="3"/>
  <c r="H28" i="2"/>
  <c r="AD291" i="3"/>
  <c r="O292" i="3"/>
  <c r="V291" i="3"/>
  <c r="J291" i="3"/>
  <c r="L291" i="3" s="1"/>
  <c r="P291" i="3" s="1"/>
  <c r="R291" i="3"/>
  <c r="Z291" i="3"/>
  <c r="C296" i="6"/>
  <c r="F295" i="6"/>
  <c r="E295" i="6"/>
  <c r="D295" i="6"/>
  <c r="G295" i="6" s="1"/>
  <c r="I28" i="2" l="1"/>
  <c r="AF291" i="3"/>
  <c r="AB291" i="3"/>
  <c r="T291" i="3"/>
  <c r="X291" i="3"/>
  <c r="AD292" i="3"/>
  <c r="O293" i="3"/>
  <c r="R292" i="3"/>
  <c r="J292" i="3"/>
  <c r="L292" i="3" s="1"/>
  <c r="P292" i="3" s="1"/>
  <c r="V292" i="3"/>
  <c r="Z292" i="3"/>
  <c r="O28" i="2"/>
  <c r="S28" i="2"/>
  <c r="K28" i="2"/>
  <c r="W28" i="2"/>
  <c r="C297" i="6"/>
  <c r="E296" i="6"/>
  <c r="F296" i="6"/>
  <c r="D296" i="6"/>
  <c r="G296" i="6" s="1"/>
  <c r="AB292" i="3" l="1"/>
  <c r="X292" i="3"/>
  <c r="T292" i="3"/>
  <c r="AF292" i="3"/>
  <c r="Z293" i="3"/>
  <c r="J293" i="3"/>
  <c r="L293" i="3" s="1"/>
  <c r="P293" i="3" s="1"/>
  <c r="R293" i="3"/>
  <c r="V293" i="3"/>
  <c r="AD293" i="3"/>
  <c r="O294" i="3"/>
  <c r="Q28" i="2"/>
  <c r="U28" i="2"/>
  <c r="M28" i="2"/>
  <c r="AL28" i="2" s="1"/>
  <c r="Y28" i="2"/>
  <c r="C298" i="6"/>
  <c r="D297" i="6"/>
  <c r="G297" i="6" s="1"/>
  <c r="E297" i="6"/>
  <c r="F297" i="6"/>
  <c r="AP29" i="2" l="1"/>
  <c r="AL29" i="2"/>
  <c r="AH29" i="2"/>
  <c r="AO29" i="2"/>
  <c r="AK29" i="2"/>
  <c r="AM29" i="2"/>
  <c r="AJ29" i="2"/>
  <c r="AQ29" i="2"/>
  <c r="AI29" i="2"/>
  <c r="Z294" i="3"/>
  <c r="J294" i="3"/>
  <c r="L294" i="3" s="1"/>
  <c r="P294" i="3" s="1"/>
  <c r="V294" i="3"/>
  <c r="R294" i="3"/>
  <c r="AD294" i="3"/>
  <c r="O295" i="3"/>
  <c r="AB293" i="3"/>
  <c r="X293" i="3"/>
  <c r="T293" i="3"/>
  <c r="AF293" i="3"/>
  <c r="C299" i="6"/>
  <c r="E298" i="6"/>
  <c r="D298" i="6"/>
  <c r="G298" i="6" s="1"/>
  <c r="F298" i="6"/>
  <c r="AD295" i="3" l="1"/>
  <c r="O296" i="3"/>
  <c r="Z295" i="3"/>
  <c r="J295" i="3"/>
  <c r="L295" i="3" s="1"/>
  <c r="P295" i="3" s="1"/>
  <c r="R295" i="3"/>
  <c r="V295" i="3"/>
  <c r="AF294" i="3"/>
  <c r="AB294" i="3"/>
  <c r="X294" i="3"/>
  <c r="T294" i="3"/>
  <c r="C300" i="6"/>
  <c r="F299" i="6"/>
  <c r="D299" i="6"/>
  <c r="G299" i="6" s="1"/>
  <c r="E299" i="6"/>
  <c r="AF295" i="3" l="1"/>
  <c r="AB295" i="3"/>
  <c r="T295" i="3"/>
  <c r="X295" i="3"/>
  <c r="R296" i="3"/>
  <c r="O297" i="3"/>
  <c r="AD296" i="3"/>
  <c r="J296" i="3"/>
  <c r="L296" i="3" s="1"/>
  <c r="P296" i="3" s="1"/>
  <c r="Z296" i="3"/>
  <c r="V296" i="3"/>
  <c r="C301" i="6"/>
  <c r="D300" i="6"/>
  <c r="G300" i="6" s="1"/>
  <c r="F300" i="6"/>
  <c r="E300" i="6"/>
  <c r="AF296" i="3" l="1"/>
  <c r="AB296" i="3"/>
  <c r="X296" i="3"/>
  <c r="T296" i="3"/>
  <c r="AD297" i="3"/>
  <c r="O298" i="3"/>
  <c r="Z297" i="3"/>
  <c r="J297" i="3"/>
  <c r="L297" i="3" s="1"/>
  <c r="P297" i="3" s="1"/>
  <c r="V297" i="3"/>
  <c r="R297" i="3"/>
  <c r="C302" i="6"/>
  <c r="D301" i="6"/>
  <c r="G301" i="6" s="1"/>
  <c r="F301" i="6"/>
  <c r="E301" i="6"/>
  <c r="AF297" i="3" l="1"/>
  <c r="AB297" i="3"/>
  <c r="X297" i="3"/>
  <c r="T297" i="3"/>
  <c r="AD298" i="3"/>
  <c r="O299" i="3"/>
  <c r="Z298" i="3"/>
  <c r="J298" i="3"/>
  <c r="L298" i="3" s="1"/>
  <c r="P298" i="3" s="1"/>
  <c r="R298" i="3"/>
  <c r="V298" i="3"/>
  <c r="C303" i="6"/>
  <c r="E302" i="6"/>
  <c r="F302" i="6"/>
  <c r="D302" i="6"/>
  <c r="G302" i="6" s="1"/>
  <c r="AF298" i="3" l="1"/>
  <c r="AB298" i="3"/>
  <c r="X298" i="3"/>
  <c r="T298" i="3"/>
  <c r="AD299" i="3"/>
  <c r="O300" i="3"/>
  <c r="R299" i="3"/>
  <c r="J299" i="3"/>
  <c r="L299" i="3" s="1"/>
  <c r="P299" i="3" s="1"/>
  <c r="V299" i="3"/>
  <c r="Z299" i="3"/>
  <c r="C304" i="6"/>
  <c r="F303" i="6"/>
  <c r="E303" i="6"/>
  <c r="D303" i="6"/>
  <c r="G303" i="6" s="1"/>
  <c r="AF299" i="3" l="1"/>
  <c r="AB299" i="3"/>
  <c r="X299" i="3"/>
  <c r="T299" i="3"/>
  <c r="AD300" i="3"/>
  <c r="O301" i="3"/>
  <c r="V300" i="3"/>
  <c r="J300" i="3"/>
  <c r="L300" i="3" s="1"/>
  <c r="P300" i="3" s="1"/>
  <c r="R300" i="3"/>
  <c r="Z300" i="3"/>
  <c r="C305" i="6"/>
  <c r="E304" i="6"/>
  <c r="F304" i="6"/>
  <c r="D304" i="6"/>
  <c r="G304" i="6" s="1"/>
  <c r="AF300" i="3" l="1"/>
  <c r="AB300" i="3"/>
  <c r="X300" i="3"/>
  <c r="T300" i="3"/>
  <c r="AD301" i="3"/>
  <c r="O302" i="3"/>
  <c r="Z301" i="3"/>
  <c r="J301" i="3"/>
  <c r="L301" i="3" s="1"/>
  <c r="P301" i="3" s="1"/>
  <c r="R301" i="3"/>
  <c r="V301" i="3"/>
  <c r="C306" i="6"/>
  <c r="D305" i="6"/>
  <c r="G305" i="6" s="1"/>
  <c r="E305" i="6"/>
  <c r="F305" i="6"/>
  <c r="AF301" i="3" l="1"/>
  <c r="AB301" i="3"/>
  <c r="X301" i="3"/>
  <c r="T301" i="3"/>
  <c r="AD302" i="3"/>
  <c r="O303" i="3"/>
  <c r="Z302" i="3"/>
  <c r="J302" i="3"/>
  <c r="L302" i="3" s="1"/>
  <c r="P302" i="3" s="1"/>
  <c r="V302" i="3"/>
  <c r="R302" i="3"/>
  <c r="C307" i="6"/>
  <c r="E306" i="6"/>
  <c r="F306" i="6"/>
  <c r="D306" i="6"/>
  <c r="G306" i="6" s="1"/>
  <c r="AF302" i="3" l="1"/>
  <c r="AB302" i="3"/>
  <c r="X302" i="3"/>
  <c r="T302" i="3"/>
  <c r="H29" i="2"/>
  <c r="Z303" i="3"/>
  <c r="O304" i="3"/>
  <c r="R303" i="3"/>
  <c r="J303" i="3"/>
  <c r="L303" i="3" s="1"/>
  <c r="P303" i="3" s="1"/>
  <c r="V303" i="3"/>
  <c r="AD303" i="3"/>
  <c r="C308" i="6"/>
  <c r="F307" i="6"/>
  <c r="D307" i="6"/>
  <c r="G307" i="6" s="1"/>
  <c r="E307" i="6"/>
  <c r="I29" i="2" l="1"/>
  <c r="AF303" i="3"/>
  <c r="AB303" i="3"/>
  <c r="T303" i="3"/>
  <c r="X303" i="3"/>
  <c r="Z304" i="3"/>
  <c r="O305" i="3"/>
  <c r="V304" i="3"/>
  <c r="J304" i="3"/>
  <c r="L304" i="3" s="1"/>
  <c r="P304" i="3" s="1"/>
  <c r="R304" i="3"/>
  <c r="AD304" i="3"/>
  <c r="S29" i="2"/>
  <c r="O29" i="2"/>
  <c r="K29" i="2"/>
  <c r="W29" i="2"/>
  <c r="C309" i="6"/>
  <c r="F308" i="6"/>
  <c r="E308" i="6"/>
  <c r="D308" i="6"/>
  <c r="G308" i="6" s="1"/>
  <c r="AB304" i="3" l="1"/>
  <c r="X304" i="3"/>
  <c r="T304" i="3"/>
  <c r="AF304" i="3"/>
  <c r="Z305" i="3"/>
  <c r="J305" i="3"/>
  <c r="L305" i="3" s="1"/>
  <c r="P305" i="3" s="1"/>
  <c r="R305" i="3"/>
  <c r="V305" i="3"/>
  <c r="AD305" i="3"/>
  <c r="O306" i="3"/>
  <c r="U29" i="2"/>
  <c r="Y29" i="2"/>
  <c r="M29" i="2"/>
  <c r="AN29" i="2" s="1"/>
  <c r="Q29" i="2"/>
  <c r="C310" i="6"/>
  <c r="D309" i="6"/>
  <c r="G309" i="6" s="1"/>
  <c r="F309" i="6"/>
  <c r="E309" i="6"/>
  <c r="AO30" i="2" l="1"/>
  <c r="AN30" i="2"/>
  <c r="AJ30" i="2"/>
  <c r="AQ30" i="2"/>
  <c r="AI30" i="2"/>
  <c r="AK30" i="2"/>
  <c r="AL30" i="2"/>
  <c r="AH30" i="2"/>
  <c r="AP30" i="2"/>
  <c r="Z306" i="3"/>
  <c r="J306" i="3"/>
  <c r="L306" i="3" s="1"/>
  <c r="P306" i="3" s="1"/>
  <c r="R306" i="3"/>
  <c r="V306" i="3"/>
  <c r="AD306" i="3"/>
  <c r="O307" i="3"/>
  <c r="AB305" i="3"/>
  <c r="X305" i="3"/>
  <c r="T305" i="3"/>
  <c r="AF305" i="3"/>
  <c r="C311" i="6"/>
  <c r="E310" i="6"/>
  <c r="D310" i="6"/>
  <c r="G310" i="6" s="1"/>
  <c r="F310" i="6"/>
  <c r="AD307" i="3" l="1"/>
  <c r="O308" i="3"/>
  <c r="V307" i="3"/>
  <c r="J307" i="3"/>
  <c r="L307" i="3" s="1"/>
  <c r="P307" i="3" s="1"/>
  <c r="R307" i="3"/>
  <c r="Z307" i="3"/>
  <c r="AF306" i="3"/>
  <c r="AB306" i="3"/>
  <c r="X306" i="3"/>
  <c r="T306" i="3"/>
  <c r="C312" i="6"/>
  <c r="F311" i="6"/>
  <c r="E311" i="6"/>
  <c r="D311" i="6"/>
  <c r="G311" i="6" s="1"/>
  <c r="AF307" i="3" l="1"/>
  <c r="AB307" i="3"/>
  <c r="X307" i="3"/>
  <c r="T307" i="3"/>
  <c r="AD308" i="3"/>
  <c r="O309" i="3"/>
  <c r="R308" i="3"/>
  <c r="J308" i="3"/>
  <c r="L308" i="3" s="1"/>
  <c r="P308" i="3" s="1"/>
  <c r="V308" i="3"/>
  <c r="Z308" i="3"/>
  <c r="C313" i="6"/>
  <c r="D312" i="6"/>
  <c r="G312" i="6" s="1"/>
  <c r="F312" i="6"/>
  <c r="E312" i="6"/>
  <c r="AF308" i="3" l="1"/>
  <c r="AB308" i="3"/>
  <c r="X308" i="3"/>
  <c r="T308" i="3"/>
  <c r="AD309" i="3"/>
  <c r="O310" i="3"/>
  <c r="Z309" i="3"/>
  <c r="J309" i="3"/>
  <c r="L309" i="3" s="1"/>
  <c r="P309" i="3" s="1"/>
  <c r="V309" i="3"/>
  <c r="R309" i="3"/>
  <c r="C314" i="6"/>
  <c r="D313" i="6"/>
  <c r="G313" i="6" s="1"/>
  <c r="F313" i="6"/>
  <c r="E313" i="6"/>
  <c r="AF309" i="3" l="1"/>
  <c r="AB309" i="3"/>
  <c r="X309" i="3"/>
  <c r="T309" i="3"/>
  <c r="AD310" i="3"/>
  <c r="O311" i="3"/>
  <c r="Z310" i="3"/>
  <c r="J310" i="3"/>
  <c r="L310" i="3" s="1"/>
  <c r="P310" i="3" s="1"/>
  <c r="R310" i="3"/>
  <c r="V310" i="3"/>
  <c r="C315" i="6"/>
  <c r="E314" i="6"/>
  <c r="F314" i="6"/>
  <c r="D314" i="6"/>
  <c r="G314" i="6" s="1"/>
  <c r="AF310" i="3" l="1"/>
  <c r="AB310" i="3"/>
  <c r="X310" i="3"/>
  <c r="T310" i="3"/>
  <c r="AD311" i="3"/>
  <c r="O312" i="3"/>
  <c r="Z311" i="3"/>
  <c r="J311" i="3"/>
  <c r="L311" i="3" s="1"/>
  <c r="P311" i="3" s="1"/>
  <c r="R311" i="3"/>
  <c r="V311" i="3"/>
  <c r="C316" i="6"/>
  <c r="F315" i="6"/>
  <c r="E315" i="6"/>
  <c r="D315" i="6"/>
  <c r="G315" i="6" s="1"/>
  <c r="AF311" i="3" l="1"/>
  <c r="AB311" i="3"/>
  <c r="X311" i="3"/>
  <c r="T311" i="3"/>
  <c r="AD312" i="3"/>
  <c r="O313" i="3"/>
  <c r="Z312" i="3"/>
  <c r="J312" i="3"/>
  <c r="L312" i="3" s="1"/>
  <c r="P312" i="3" s="1"/>
  <c r="V312" i="3"/>
  <c r="R312" i="3"/>
  <c r="C317" i="6"/>
  <c r="E316" i="6"/>
  <c r="F316" i="6"/>
  <c r="D316" i="6"/>
  <c r="G316" i="6" s="1"/>
  <c r="AF312" i="3" l="1"/>
  <c r="AB312" i="3"/>
  <c r="X312" i="3"/>
  <c r="T312" i="3"/>
  <c r="AD313" i="3"/>
  <c r="O314" i="3"/>
  <c r="Z313" i="3"/>
  <c r="J313" i="3"/>
  <c r="L313" i="3" s="1"/>
  <c r="P313" i="3" s="1"/>
  <c r="R313" i="3"/>
  <c r="V313" i="3"/>
  <c r="C318" i="6"/>
  <c r="D317" i="6"/>
  <c r="G317" i="6" s="1"/>
  <c r="F317" i="6"/>
  <c r="E317" i="6"/>
  <c r="X313" i="3" l="1"/>
  <c r="T313" i="3"/>
  <c r="AF313" i="3"/>
  <c r="AB313" i="3"/>
  <c r="V314" i="3"/>
  <c r="R314" i="3"/>
  <c r="AD314" i="3"/>
  <c r="O315" i="3"/>
  <c r="Z314" i="3"/>
  <c r="J314" i="3"/>
  <c r="L314" i="3" s="1"/>
  <c r="P314" i="3" s="1"/>
  <c r="C319" i="6"/>
  <c r="E318" i="6"/>
  <c r="F318" i="6"/>
  <c r="D318" i="6"/>
  <c r="G318" i="6" s="1"/>
  <c r="H30" i="2" l="1"/>
  <c r="AA30" i="2" s="1"/>
  <c r="AD315" i="3"/>
  <c r="O316" i="3"/>
  <c r="R315" i="3"/>
  <c r="J315" i="3"/>
  <c r="L315" i="3" s="1"/>
  <c r="P315" i="3" s="1"/>
  <c r="V315" i="3"/>
  <c r="Z315" i="3"/>
  <c r="AF314" i="3"/>
  <c r="AB314" i="3"/>
  <c r="X314" i="3"/>
  <c r="T314" i="3"/>
  <c r="C320" i="6"/>
  <c r="F319" i="6"/>
  <c r="D319" i="6"/>
  <c r="G319" i="6" s="1"/>
  <c r="E319" i="6"/>
  <c r="I30" i="2" l="1"/>
  <c r="AC30" i="2" s="1"/>
  <c r="AF315" i="3"/>
  <c r="AB315" i="3"/>
  <c r="X315" i="3"/>
  <c r="T315" i="3"/>
  <c r="AD316" i="3"/>
  <c r="O317" i="3"/>
  <c r="R316" i="3"/>
  <c r="J316" i="3"/>
  <c r="L316" i="3" s="1"/>
  <c r="P316" i="3" s="1"/>
  <c r="V316" i="3"/>
  <c r="Z316" i="3"/>
  <c r="S30" i="2"/>
  <c r="O30" i="2"/>
  <c r="K30" i="2"/>
  <c r="W30" i="2"/>
  <c r="C321" i="6"/>
  <c r="E320" i="6"/>
  <c r="F320" i="6"/>
  <c r="D320" i="6"/>
  <c r="G320" i="6" s="1"/>
  <c r="AB316" i="3" l="1"/>
  <c r="T316" i="3"/>
  <c r="X316" i="3"/>
  <c r="AF316" i="3"/>
  <c r="Z317" i="3"/>
  <c r="J317" i="3"/>
  <c r="L317" i="3" s="1"/>
  <c r="P317" i="3" s="1"/>
  <c r="V317" i="3"/>
  <c r="R317" i="3"/>
  <c r="AD317" i="3"/>
  <c r="O318" i="3"/>
  <c r="Y30" i="2"/>
  <c r="U30" i="2"/>
  <c r="M30" i="2"/>
  <c r="AM30" i="2" s="1"/>
  <c r="Q30" i="2"/>
  <c r="C322" i="6"/>
  <c r="D321" i="6"/>
  <c r="G321" i="6" s="1"/>
  <c r="E321" i="6"/>
  <c r="F321" i="6"/>
  <c r="AQ31" i="2" l="1"/>
  <c r="AI31" i="2"/>
  <c r="AP31" i="2"/>
  <c r="AL31" i="2"/>
  <c r="AH31" i="2"/>
  <c r="AO31" i="2"/>
  <c r="AK31" i="2"/>
  <c r="AN31" i="2"/>
  <c r="AJ31" i="2"/>
  <c r="Z318" i="3"/>
  <c r="J318" i="3"/>
  <c r="L318" i="3" s="1"/>
  <c r="P318" i="3" s="1"/>
  <c r="R318" i="3"/>
  <c r="V318" i="3"/>
  <c r="AD318" i="3"/>
  <c r="O319" i="3"/>
  <c r="AB317" i="3"/>
  <c r="X317" i="3"/>
  <c r="T317" i="3"/>
  <c r="AF317" i="3"/>
  <c r="C323" i="6"/>
  <c r="E322" i="6"/>
  <c r="D322" i="6"/>
  <c r="G322" i="6" s="1"/>
  <c r="F322" i="6"/>
  <c r="Z319" i="3" l="1"/>
  <c r="O320" i="3"/>
  <c r="R319" i="3"/>
  <c r="J319" i="3"/>
  <c r="L319" i="3" s="1"/>
  <c r="P319" i="3" s="1"/>
  <c r="AD319" i="3"/>
  <c r="V319" i="3"/>
  <c r="AF318" i="3"/>
  <c r="AB318" i="3"/>
  <c r="X318" i="3"/>
  <c r="T318" i="3"/>
  <c r="C324" i="6"/>
  <c r="F323" i="6"/>
  <c r="E323" i="6"/>
  <c r="D323" i="6"/>
  <c r="G323" i="6" s="1"/>
  <c r="AF319" i="3" l="1"/>
  <c r="AB319" i="3"/>
  <c r="X319" i="3"/>
  <c r="T319" i="3"/>
  <c r="Z320" i="3"/>
  <c r="O321" i="3"/>
  <c r="V320" i="3"/>
  <c r="J320" i="3"/>
  <c r="L320" i="3" s="1"/>
  <c r="P320" i="3" s="1"/>
  <c r="R320" i="3"/>
  <c r="AD320" i="3"/>
  <c r="C325" i="6"/>
  <c r="E324" i="6"/>
  <c r="D324" i="6"/>
  <c r="G324" i="6" s="1"/>
  <c r="F324" i="6"/>
  <c r="AF320" i="3" l="1"/>
  <c r="AB320" i="3"/>
  <c r="X320" i="3"/>
  <c r="T320" i="3"/>
  <c r="AD321" i="3"/>
  <c r="O322" i="3"/>
  <c r="Z321" i="3"/>
  <c r="J321" i="3"/>
  <c r="L321" i="3" s="1"/>
  <c r="P321" i="3" s="1"/>
  <c r="R321" i="3"/>
  <c r="V321" i="3"/>
  <c r="C326" i="6"/>
  <c r="D325" i="6"/>
  <c r="G325" i="6" s="1"/>
  <c r="F325" i="6"/>
  <c r="E325" i="6"/>
  <c r="AF321" i="3" l="1"/>
  <c r="AB321" i="3"/>
  <c r="X321" i="3"/>
  <c r="T321" i="3"/>
  <c r="AD322" i="3"/>
  <c r="O323" i="3"/>
  <c r="Z322" i="3"/>
  <c r="J322" i="3"/>
  <c r="L322" i="3" s="1"/>
  <c r="P322" i="3" s="1"/>
  <c r="V322" i="3"/>
  <c r="R322" i="3"/>
  <c r="C327" i="6"/>
  <c r="E326" i="6"/>
  <c r="F326" i="6"/>
  <c r="D326" i="6"/>
  <c r="G326" i="6" s="1"/>
  <c r="AF322" i="3" l="1"/>
  <c r="AB322" i="3"/>
  <c r="X322" i="3"/>
  <c r="T322" i="3"/>
  <c r="AD323" i="3"/>
  <c r="O324" i="3"/>
  <c r="R323" i="3"/>
  <c r="J323" i="3"/>
  <c r="L323" i="3" s="1"/>
  <c r="P323" i="3" s="1"/>
  <c r="V323" i="3"/>
  <c r="Z323" i="3"/>
  <c r="C328" i="6"/>
  <c r="F327" i="6"/>
  <c r="D327" i="6"/>
  <c r="G327" i="6" s="1"/>
  <c r="E327" i="6"/>
  <c r="AF323" i="3" l="1"/>
  <c r="AB323" i="3"/>
  <c r="T323" i="3"/>
  <c r="X323" i="3"/>
  <c r="AD324" i="3"/>
  <c r="O325" i="3"/>
  <c r="R324" i="3"/>
  <c r="J324" i="3"/>
  <c r="L324" i="3" s="1"/>
  <c r="P324" i="3" s="1"/>
  <c r="V324" i="3"/>
  <c r="Z324" i="3"/>
  <c r="C329" i="6"/>
  <c r="F328" i="6"/>
  <c r="E328" i="6"/>
  <c r="D328" i="6"/>
  <c r="G328" i="6" s="1"/>
  <c r="T324" i="3" l="1"/>
  <c r="X324" i="3"/>
  <c r="AF324" i="3"/>
  <c r="AB324" i="3"/>
  <c r="V325" i="3"/>
  <c r="Z325" i="3"/>
  <c r="J325" i="3"/>
  <c r="L325" i="3" s="1"/>
  <c r="P325" i="3" s="1"/>
  <c r="R325" i="3"/>
  <c r="AD325" i="3"/>
  <c r="O326" i="3"/>
  <c r="C330" i="6"/>
  <c r="D329" i="6"/>
  <c r="G329" i="6" s="1"/>
  <c r="F329" i="6"/>
  <c r="E329" i="6"/>
  <c r="R326" i="3" l="1"/>
  <c r="V326" i="3"/>
  <c r="Z326" i="3"/>
  <c r="J326" i="3"/>
  <c r="L326" i="3" s="1"/>
  <c r="P326" i="3" s="1"/>
  <c r="AD326" i="3"/>
  <c r="O327" i="3"/>
  <c r="X325" i="3"/>
  <c r="T325" i="3"/>
  <c r="AB325" i="3"/>
  <c r="AF325" i="3"/>
  <c r="C331" i="6"/>
  <c r="E330" i="6"/>
  <c r="F330" i="6"/>
  <c r="D330" i="6"/>
  <c r="G330" i="6" s="1"/>
  <c r="X326" i="3" l="1"/>
  <c r="T326" i="3"/>
  <c r="AF326" i="3"/>
  <c r="AB326" i="3"/>
  <c r="H31" i="2"/>
  <c r="AA31" i="2" s="1"/>
  <c r="V327" i="3"/>
  <c r="R327" i="3"/>
  <c r="AD327" i="3"/>
  <c r="O328" i="3"/>
  <c r="J327" i="3"/>
  <c r="L327" i="3" s="1"/>
  <c r="P327" i="3" s="1"/>
  <c r="Z327" i="3"/>
  <c r="C332" i="6"/>
  <c r="F331" i="6"/>
  <c r="E331" i="6"/>
  <c r="D331" i="6"/>
  <c r="G331" i="6" s="1"/>
  <c r="Z328" i="3" l="1"/>
  <c r="V328" i="3"/>
  <c r="O329" i="3"/>
  <c r="AD328" i="3"/>
  <c r="J328" i="3"/>
  <c r="L328" i="3" s="1"/>
  <c r="P328" i="3" s="1"/>
  <c r="R328" i="3"/>
  <c r="I31" i="2"/>
  <c r="AC31" i="2" s="1"/>
  <c r="X327" i="3"/>
  <c r="T327" i="3"/>
  <c r="AF327" i="3"/>
  <c r="AB327" i="3"/>
  <c r="W31" i="2"/>
  <c r="K31" i="2"/>
  <c r="O31" i="2"/>
  <c r="S31" i="2"/>
  <c r="C333" i="6"/>
  <c r="E332" i="6"/>
  <c r="F332" i="6"/>
  <c r="D332" i="6"/>
  <c r="G332" i="6" s="1"/>
  <c r="Q31" i="2" l="1"/>
  <c r="Y31" i="2"/>
  <c r="M31" i="2"/>
  <c r="AM31" i="2" s="1"/>
  <c r="U31" i="2"/>
  <c r="Z329" i="3"/>
  <c r="J329" i="3"/>
  <c r="L329" i="3" s="1"/>
  <c r="P329" i="3" s="1"/>
  <c r="R329" i="3"/>
  <c r="V329" i="3"/>
  <c r="AD329" i="3"/>
  <c r="O330" i="3"/>
  <c r="AB328" i="3"/>
  <c r="X328" i="3"/>
  <c r="AF328" i="3"/>
  <c r="T328" i="3"/>
  <c r="C334" i="6"/>
  <c r="D333" i="6"/>
  <c r="G333" i="6" s="1"/>
  <c r="F333" i="6"/>
  <c r="E333" i="6"/>
  <c r="AO32" i="2" l="1"/>
  <c r="AK32" i="2"/>
  <c r="AJ32" i="2"/>
  <c r="AQ32" i="2"/>
  <c r="AM32" i="2"/>
  <c r="AI32" i="2"/>
  <c r="AP32" i="2"/>
  <c r="AH32" i="2"/>
  <c r="AL32" i="2"/>
  <c r="R330" i="3"/>
  <c r="AD330" i="3"/>
  <c r="O331" i="3"/>
  <c r="Z330" i="3"/>
  <c r="J330" i="3"/>
  <c r="L330" i="3" s="1"/>
  <c r="P330" i="3" s="1"/>
  <c r="V330" i="3"/>
  <c r="T329" i="3"/>
  <c r="AF329" i="3"/>
  <c r="AB329" i="3"/>
  <c r="X329" i="3"/>
  <c r="C335" i="6"/>
  <c r="E334" i="6"/>
  <c r="D334" i="6"/>
  <c r="G334" i="6" s="1"/>
  <c r="F334" i="6"/>
  <c r="V331" i="3" l="1"/>
  <c r="Z331" i="3"/>
  <c r="AD331" i="3"/>
  <c r="R331" i="3"/>
  <c r="J331" i="3"/>
  <c r="L331" i="3" s="1"/>
  <c r="P331" i="3" s="1"/>
  <c r="O332" i="3"/>
  <c r="X330" i="3"/>
  <c r="T330" i="3"/>
  <c r="AB330" i="3"/>
  <c r="AF330" i="3"/>
  <c r="C336" i="6"/>
  <c r="F335" i="6"/>
  <c r="E335" i="6"/>
  <c r="D335" i="6"/>
  <c r="G335" i="6" s="1"/>
  <c r="AD332" i="3" l="1"/>
  <c r="O333" i="3"/>
  <c r="R332" i="3"/>
  <c r="J332" i="3"/>
  <c r="L332" i="3" s="1"/>
  <c r="P332" i="3" s="1"/>
  <c r="V332" i="3"/>
  <c r="Z332" i="3"/>
  <c r="AF331" i="3"/>
  <c r="AB331" i="3"/>
  <c r="T331" i="3"/>
  <c r="X331" i="3"/>
  <c r="C337" i="6"/>
  <c r="E336" i="6"/>
  <c r="D336" i="6"/>
  <c r="G336" i="6" s="1"/>
  <c r="F336" i="6"/>
  <c r="X332" i="3" l="1"/>
  <c r="T332" i="3"/>
  <c r="AF332" i="3"/>
  <c r="AB332" i="3"/>
  <c r="V333" i="3"/>
  <c r="R333" i="3"/>
  <c r="AD333" i="3"/>
  <c r="O334" i="3"/>
  <c r="Z333" i="3"/>
  <c r="J333" i="3"/>
  <c r="L333" i="3" s="1"/>
  <c r="P333" i="3" s="1"/>
  <c r="C338" i="6"/>
  <c r="D337" i="6"/>
  <c r="G337" i="6" s="1"/>
  <c r="F337" i="6"/>
  <c r="E337" i="6"/>
  <c r="R334" i="3" l="1"/>
  <c r="AD334" i="3"/>
  <c r="O335" i="3"/>
  <c r="Z334" i="3"/>
  <c r="J334" i="3"/>
  <c r="L334" i="3" s="1"/>
  <c r="P334" i="3" s="1"/>
  <c r="V334" i="3"/>
  <c r="X333" i="3"/>
  <c r="AF333" i="3"/>
  <c r="AB333" i="3"/>
  <c r="T333" i="3"/>
  <c r="C339" i="6"/>
  <c r="E338" i="6"/>
  <c r="F338" i="6"/>
  <c r="D338" i="6"/>
  <c r="G338" i="6" s="1"/>
  <c r="V335" i="3" l="1"/>
  <c r="R335" i="3"/>
  <c r="J335" i="3"/>
  <c r="L335" i="3" s="1"/>
  <c r="P335" i="3" s="1"/>
  <c r="AD335" i="3"/>
  <c r="Z335" i="3"/>
  <c r="O336" i="3"/>
  <c r="T334" i="3"/>
  <c r="AB334" i="3"/>
  <c r="X334" i="3"/>
  <c r="AF334" i="3"/>
  <c r="C340" i="6"/>
  <c r="F339" i="6"/>
  <c r="D339" i="6"/>
  <c r="G339" i="6" s="1"/>
  <c r="E339" i="6"/>
  <c r="AF335" i="3" l="1"/>
  <c r="AB335" i="3"/>
  <c r="X335" i="3"/>
  <c r="T335" i="3"/>
  <c r="Z336" i="3"/>
  <c r="O337" i="3"/>
  <c r="V336" i="3"/>
  <c r="J336" i="3"/>
  <c r="L336" i="3" s="1"/>
  <c r="P336" i="3" s="1"/>
  <c r="R336" i="3"/>
  <c r="AD336" i="3"/>
  <c r="C341" i="6"/>
  <c r="F340" i="6"/>
  <c r="E340" i="6"/>
  <c r="D340" i="6"/>
  <c r="G340" i="6" s="1"/>
  <c r="T336" i="3" l="1"/>
  <c r="X336" i="3"/>
  <c r="AF336" i="3"/>
  <c r="AB336" i="3"/>
  <c r="R337" i="3"/>
  <c r="V337" i="3"/>
  <c r="AD337" i="3"/>
  <c r="O338" i="3"/>
  <c r="Z337" i="3"/>
  <c r="J337" i="3"/>
  <c r="L337" i="3" s="1"/>
  <c r="P337" i="3" s="1"/>
  <c r="C342" i="6"/>
  <c r="D341" i="6"/>
  <c r="G341" i="6" s="1"/>
  <c r="F341" i="6"/>
  <c r="E341" i="6"/>
  <c r="R338" i="3" l="1"/>
  <c r="AD338" i="3"/>
  <c r="O339" i="3"/>
  <c r="Z338" i="3"/>
  <c r="J338" i="3"/>
  <c r="L338" i="3" s="1"/>
  <c r="P338" i="3" s="1"/>
  <c r="V338" i="3"/>
  <c r="AF337" i="3"/>
  <c r="AB337" i="3"/>
  <c r="X337" i="3"/>
  <c r="T337" i="3"/>
  <c r="C343" i="6"/>
  <c r="E342" i="6"/>
  <c r="F342" i="6"/>
  <c r="D342" i="6"/>
  <c r="G342" i="6" s="1"/>
  <c r="H32" i="2" l="1"/>
  <c r="AA32" i="2" s="1"/>
  <c r="Z339" i="3"/>
  <c r="AD339" i="3"/>
  <c r="O340" i="3"/>
  <c r="R339" i="3"/>
  <c r="J339" i="3"/>
  <c r="L339" i="3" s="1"/>
  <c r="P339" i="3" s="1"/>
  <c r="V339" i="3"/>
  <c r="T338" i="3"/>
  <c r="AF338" i="3"/>
  <c r="AB338" i="3"/>
  <c r="X338" i="3"/>
  <c r="C344" i="6"/>
  <c r="F343" i="6"/>
  <c r="E343" i="6"/>
  <c r="D343" i="6"/>
  <c r="G343" i="6" s="1"/>
  <c r="V340" i="3" l="1"/>
  <c r="AD340" i="3"/>
  <c r="O341" i="3"/>
  <c r="R340" i="3"/>
  <c r="J340" i="3"/>
  <c r="L340" i="3" s="1"/>
  <c r="P340" i="3" s="1"/>
  <c r="Z340" i="3"/>
  <c r="I32" i="2"/>
  <c r="AC32" i="2" s="1"/>
  <c r="X339" i="3"/>
  <c r="T339" i="3"/>
  <c r="AF339" i="3"/>
  <c r="AB339" i="3"/>
  <c r="S32" i="2"/>
  <c r="K32" i="2"/>
  <c r="O32" i="2"/>
  <c r="W32" i="2"/>
  <c r="C345" i="6"/>
  <c r="E344" i="6"/>
  <c r="F344" i="6"/>
  <c r="D344" i="6"/>
  <c r="G344" i="6" s="1"/>
  <c r="Y32" i="2" l="1"/>
  <c r="U32" i="2"/>
  <c r="M32" i="2"/>
  <c r="AN32" i="2" s="1"/>
  <c r="Q32" i="2"/>
  <c r="Z341" i="3"/>
  <c r="J341" i="3"/>
  <c r="L341" i="3" s="1"/>
  <c r="P341" i="3" s="1"/>
  <c r="V341" i="3"/>
  <c r="AD341" i="3"/>
  <c r="O342" i="3"/>
  <c r="R341" i="3"/>
  <c r="AB340" i="3"/>
  <c r="X340" i="3"/>
  <c r="AF340" i="3"/>
  <c r="T340" i="3"/>
  <c r="C346" i="6"/>
  <c r="D345" i="6"/>
  <c r="G345" i="6" s="1"/>
  <c r="E345" i="6"/>
  <c r="F345" i="6"/>
  <c r="AQ33" i="2" l="1"/>
  <c r="AM33" i="2"/>
  <c r="AI33" i="2"/>
  <c r="AP33" i="2"/>
  <c r="AL33" i="2"/>
  <c r="AH33" i="2"/>
  <c r="AK33" i="2"/>
  <c r="AJ33" i="2"/>
  <c r="AN33" i="2"/>
  <c r="T341" i="3"/>
  <c r="AF341" i="3"/>
  <c r="AB341" i="3"/>
  <c r="X341" i="3"/>
  <c r="V342" i="3"/>
  <c r="AD342" i="3"/>
  <c r="O343" i="3"/>
  <c r="Z342" i="3"/>
  <c r="J342" i="3"/>
  <c r="L342" i="3" s="1"/>
  <c r="P342" i="3" s="1"/>
  <c r="R342" i="3"/>
  <c r="C347" i="6"/>
  <c r="E346" i="6"/>
  <c r="D346" i="6"/>
  <c r="G346" i="6" s="1"/>
  <c r="F346" i="6"/>
  <c r="R343" i="3" l="1"/>
  <c r="AD343" i="3"/>
  <c r="O344" i="3"/>
  <c r="V343" i="3"/>
  <c r="Z343" i="3"/>
  <c r="J343" i="3"/>
  <c r="L343" i="3" s="1"/>
  <c r="P343" i="3" s="1"/>
  <c r="X342" i="3"/>
  <c r="AF342" i="3"/>
  <c r="T342" i="3"/>
  <c r="AB342" i="3"/>
  <c r="C348" i="6"/>
  <c r="F347" i="6"/>
  <c r="D347" i="6"/>
  <c r="G347" i="6" s="1"/>
  <c r="E347" i="6"/>
  <c r="Z344" i="3" l="1"/>
  <c r="J344" i="3"/>
  <c r="L344" i="3" s="1"/>
  <c r="P344" i="3" s="1"/>
  <c r="V344" i="3"/>
  <c r="R344" i="3"/>
  <c r="AD344" i="3"/>
  <c r="O345" i="3"/>
  <c r="AF343" i="3"/>
  <c r="AB343" i="3"/>
  <c r="T343" i="3"/>
  <c r="X343" i="3"/>
  <c r="C349" i="6"/>
  <c r="D348" i="6"/>
  <c r="G348" i="6" s="1"/>
  <c r="F348" i="6"/>
  <c r="E348" i="6"/>
  <c r="Z345" i="3" l="1"/>
  <c r="O346" i="3"/>
  <c r="AD345" i="3"/>
  <c r="J345" i="3"/>
  <c r="L345" i="3" s="1"/>
  <c r="P345" i="3" s="1"/>
  <c r="R345" i="3"/>
  <c r="V345" i="3"/>
  <c r="AF344" i="3"/>
  <c r="AB344" i="3"/>
  <c r="X344" i="3"/>
  <c r="T344" i="3"/>
  <c r="C350" i="6"/>
  <c r="D349" i="6"/>
  <c r="G349" i="6" s="1"/>
  <c r="F349" i="6"/>
  <c r="E349" i="6"/>
  <c r="AF345" i="3" l="1"/>
  <c r="AB345" i="3"/>
  <c r="X345" i="3"/>
  <c r="T345" i="3"/>
  <c r="AD346" i="3"/>
  <c r="O347" i="3"/>
  <c r="Z346" i="3"/>
  <c r="J346" i="3"/>
  <c r="L346" i="3" s="1"/>
  <c r="P346" i="3" s="1"/>
  <c r="R346" i="3"/>
  <c r="V346" i="3"/>
  <c r="C351" i="6"/>
  <c r="E350" i="6"/>
  <c r="F350" i="6"/>
  <c r="D350" i="6"/>
  <c r="G350" i="6" s="1"/>
  <c r="AF346" i="3" l="1"/>
  <c r="AB346" i="3"/>
  <c r="X346" i="3"/>
  <c r="T346" i="3"/>
  <c r="AD347" i="3"/>
  <c r="O348" i="3"/>
  <c r="V347" i="3"/>
  <c r="J347" i="3"/>
  <c r="L347" i="3" s="1"/>
  <c r="P347" i="3" s="1"/>
  <c r="R347" i="3"/>
  <c r="Z347" i="3"/>
  <c r="C352" i="6"/>
  <c r="F351" i="6"/>
  <c r="E351" i="6"/>
  <c r="D351" i="6"/>
  <c r="G351" i="6" s="1"/>
  <c r="AF347" i="3" l="1"/>
  <c r="AB347" i="3"/>
  <c r="X347" i="3"/>
  <c r="T347" i="3"/>
  <c r="R348" i="3"/>
  <c r="O349" i="3"/>
  <c r="AD348" i="3"/>
  <c r="J348" i="3"/>
  <c r="L348" i="3" s="1"/>
  <c r="P348" i="3" s="1"/>
  <c r="V348" i="3"/>
  <c r="Z348" i="3"/>
  <c r="C353" i="6"/>
  <c r="E352" i="6"/>
  <c r="F352" i="6"/>
  <c r="D352" i="6"/>
  <c r="G352" i="6" s="1"/>
  <c r="AF348" i="3" l="1"/>
  <c r="AB348" i="3"/>
  <c r="X348" i="3"/>
  <c r="T348" i="3"/>
  <c r="AD349" i="3"/>
  <c r="O350" i="3"/>
  <c r="Z349" i="3"/>
  <c r="J349" i="3"/>
  <c r="L349" i="3" s="1"/>
  <c r="P349" i="3" s="1"/>
  <c r="V349" i="3"/>
  <c r="R349" i="3"/>
  <c r="C354" i="6"/>
  <c r="D353" i="6"/>
  <c r="G353" i="6" s="1"/>
  <c r="E353" i="6"/>
  <c r="F353" i="6"/>
  <c r="AF349" i="3" l="1"/>
  <c r="AB349" i="3"/>
  <c r="X349" i="3"/>
  <c r="T349" i="3"/>
  <c r="AD350" i="3"/>
  <c r="O351" i="3"/>
  <c r="Z350" i="3"/>
  <c r="J350" i="3"/>
  <c r="L350" i="3" s="1"/>
  <c r="P350" i="3" s="1"/>
  <c r="R350" i="3"/>
  <c r="V350" i="3"/>
  <c r="C355" i="6"/>
  <c r="E354" i="6"/>
  <c r="D354" i="6"/>
  <c r="G354" i="6" s="1"/>
  <c r="F354" i="6"/>
  <c r="AF350" i="3" l="1"/>
  <c r="AB350" i="3"/>
  <c r="X350" i="3"/>
  <c r="T350" i="3"/>
  <c r="H33" i="2"/>
  <c r="AA33" i="2" s="1"/>
  <c r="AD351" i="3"/>
  <c r="O352" i="3"/>
  <c r="Z351" i="3"/>
  <c r="J351" i="3"/>
  <c r="L351" i="3" s="1"/>
  <c r="P351" i="3" s="1"/>
  <c r="V351" i="3"/>
  <c r="R351" i="3"/>
  <c r="C356" i="6"/>
  <c r="F355" i="6"/>
  <c r="D355" i="6"/>
  <c r="G355" i="6" s="1"/>
  <c r="E355" i="6"/>
  <c r="I33" i="2" l="1"/>
  <c r="AC33" i="2" s="1"/>
  <c r="AF351" i="3"/>
  <c r="AB351" i="3"/>
  <c r="X351" i="3"/>
  <c r="T351" i="3"/>
  <c r="AD352" i="3"/>
  <c r="O353" i="3"/>
  <c r="R352" i="3"/>
  <c r="J352" i="3"/>
  <c r="L352" i="3" s="1"/>
  <c r="P352" i="3" s="1"/>
  <c r="Z352" i="3"/>
  <c r="V352" i="3"/>
  <c r="O33" i="2"/>
  <c r="W33" i="2"/>
  <c r="K33" i="2"/>
  <c r="S33" i="2"/>
  <c r="D371" i="4" s="1"/>
  <c r="C357" i="6"/>
  <c r="D356" i="6"/>
  <c r="G356" i="6" s="1"/>
  <c r="F356" i="6"/>
  <c r="E356" i="6"/>
  <c r="AB352" i="3" l="1"/>
  <c r="X352" i="3"/>
  <c r="T352" i="3"/>
  <c r="AF352" i="3"/>
  <c r="Z353" i="3"/>
  <c r="J353" i="3"/>
  <c r="L353" i="3" s="1"/>
  <c r="P353" i="3" s="1"/>
  <c r="V353" i="3"/>
  <c r="R353" i="3"/>
  <c r="AD353" i="3"/>
  <c r="O354" i="3"/>
  <c r="Q33" i="2"/>
  <c r="Y33" i="2"/>
  <c r="M33" i="2"/>
  <c r="AO33" i="2" s="1"/>
  <c r="U33" i="2"/>
  <c r="F371" i="4" s="1"/>
  <c r="C358" i="6"/>
  <c r="D357" i="6"/>
  <c r="G357" i="6" s="1"/>
  <c r="F357" i="6"/>
  <c r="E357" i="6"/>
  <c r="AO34" i="2" l="1"/>
  <c r="AK34" i="2"/>
  <c r="AN34" i="2"/>
  <c r="AJ34" i="2"/>
  <c r="AQ34" i="2"/>
  <c r="AM34" i="2"/>
  <c r="AI34" i="2"/>
  <c r="AP34" i="2"/>
  <c r="AH34" i="2"/>
  <c r="Z354" i="3"/>
  <c r="J354" i="3"/>
  <c r="L354" i="3" s="1"/>
  <c r="P354" i="3" s="1"/>
  <c r="R354" i="3"/>
  <c r="V354" i="3"/>
  <c r="AD354" i="3"/>
  <c r="O355" i="3"/>
  <c r="AB353" i="3"/>
  <c r="X353" i="3"/>
  <c r="T353" i="3"/>
  <c r="AF353" i="3"/>
  <c r="C359" i="6"/>
  <c r="E358" i="6"/>
  <c r="F358" i="6"/>
  <c r="D358" i="6"/>
  <c r="G358" i="6" s="1"/>
  <c r="AD355" i="3" l="1"/>
  <c r="O356" i="3"/>
  <c r="V355" i="3"/>
  <c r="J355" i="3"/>
  <c r="L355" i="3" s="1"/>
  <c r="P355" i="3" s="1"/>
  <c r="R355" i="3"/>
  <c r="Z355" i="3"/>
  <c r="AF354" i="3"/>
  <c r="AB354" i="3"/>
  <c r="X354" i="3"/>
  <c r="T354" i="3"/>
  <c r="C360" i="6"/>
  <c r="F359" i="6"/>
  <c r="E359" i="6"/>
  <c r="D359" i="6"/>
  <c r="G359" i="6" s="1"/>
  <c r="AF355" i="3" l="1"/>
  <c r="AB355" i="3"/>
  <c r="X355" i="3"/>
  <c r="T355" i="3"/>
  <c r="AD356" i="3"/>
  <c r="O357" i="3"/>
  <c r="V356" i="3"/>
  <c r="J356" i="3"/>
  <c r="L356" i="3" s="1"/>
  <c r="P356" i="3" s="1"/>
  <c r="R356" i="3"/>
  <c r="Z356" i="3"/>
  <c r="C361" i="6"/>
  <c r="E360" i="6"/>
  <c r="F360" i="6"/>
  <c r="D360" i="6"/>
  <c r="G360" i="6" s="1"/>
  <c r="X356" i="3" l="1"/>
  <c r="AB356" i="3"/>
  <c r="T356" i="3"/>
  <c r="AF356" i="3"/>
  <c r="R357" i="3"/>
  <c r="AD357" i="3"/>
  <c r="J357" i="3"/>
  <c r="L357" i="3" s="1"/>
  <c r="P357" i="3" s="1"/>
  <c r="V357" i="3"/>
  <c r="O358" i="3"/>
  <c r="Z357" i="3"/>
  <c r="C362" i="6"/>
  <c r="D361" i="6"/>
  <c r="G361" i="6" s="1"/>
  <c r="E361" i="6"/>
  <c r="F361" i="6"/>
  <c r="AF357" i="3" l="1"/>
  <c r="AB357" i="3"/>
  <c r="X357" i="3"/>
  <c r="T357" i="3"/>
  <c r="AD358" i="3"/>
  <c r="O359" i="3"/>
  <c r="Z358" i="3"/>
  <c r="J358" i="3"/>
  <c r="L358" i="3" s="1"/>
  <c r="P358" i="3" s="1"/>
  <c r="R358" i="3"/>
  <c r="V358" i="3"/>
  <c r="C363" i="6"/>
  <c r="E362" i="6"/>
  <c r="D362" i="6"/>
  <c r="G362" i="6" s="1"/>
  <c r="F362" i="6"/>
  <c r="AF358" i="3" l="1"/>
  <c r="AB358" i="3"/>
  <c r="X358" i="3"/>
  <c r="T358" i="3"/>
  <c r="AD359" i="3"/>
  <c r="O360" i="3"/>
  <c r="Z359" i="3"/>
  <c r="J359" i="3"/>
  <c r="L359" i="3" s="1"/>
  <c r="P359" i="3" s="1"/>
  <c r="V359" i="3"/>
  <c r="R359" i="3"/>
  <c r="C364" i="6"/>
  <c r="F363" i="6"/>
  <c r="D363" i="6"/>
  <c r="G363" i="6" s="1"/>
  <c r="E363" i="6"/>
  <c r="AF359" i="3" l="1"/>
  <c r="AB359" i="3"/>
  <c r="X359" i="3"/>
  <c r="T359" i="3"/>
  <c r="AD360" i="3"/>
  <c r="O361" i="3"/>
  <c r="R360" i="3"/>
  <c r="J360" i="3"/>
  <c r="L360" i="3" s="1"/>
  <c r="P360" i="3" s="1"/>
  <c r="Z360" i="3"/>
  <c r="V360" i="3"/>
  <c r="C365" i="6"/>
  <c r="D364" i="6"/>
  <c r="G364" i="6" s="1"/>
  <c r="F364" i="6"/>
  <c r="E364" i="6"/>
  <c r="AF360" i="3" l="1"/>
  <c r="AB360" i="3"/>
  <c r="X360" i="3"/>
  <c r="T360" i="3"/>
  <c r="Z361" i="3"/>
  <c r="O362" i="3"/>
  <c r="R361" i="3"/>
  <c r="J361" i="3"/>
  <c r="L361" i="3" s="1"/>
  <c r="P361" i="3" s="1"/>
  <c r="V361" i="3"/>
  <c r="AD361" i="3"/>
  <c r="C366" i="6"/>
  <c r="D365" i="6"/>
  <c r="G365" i="6" s="1"/>
  <c r="F365" i="6"/>
  <c r="E365" i="6"/>
  <c r="AF361" i="3" l="1"/>
  <c r="AB361" i="3"/>
  <c r="X361" i="3"/>
  <c r="T361" i="3"/>
  <c r="AD362" i="3"/>
  <c r="O363" i="3"/>
  <c r="Z362" i="3"/>
  <c r="J362" i="3"/>
  <c r="L362" i="3" s="1"/>
  <c r="P362" i="3" s="1"/>
  <c r="V362" i="3"/>
  <c r="R362" i="3"/>
  <c r="C367" i="6"/>
  <c r="E366" i="6"/>
  <c r="F366" i="6"/>
  <c r="D366" i="6"/>
  <c r="G366" i="6" s="1"/>
  <c r="AF362" i="3" l="1"/>
  <c r="AB362" i="3"/>
  <c r="X362" i="3"/>
  <c r="T362" i="3"/>
  <c r="H34" i="2"/>
  <c r="AA34" i="2" s="1"/>
  <c r="AD363" i="3"/>
  <c r="O364" i="3"/>
  <c r="R363" i="3"/>
  <c r="J363" i="3"/>
  <c r="L363" i="3" s="1"/>
  <c r="P363" i="3" s="1"/>
  <c r="V363" i="3"/>
  <c r="Z363" i="3"/>
  <c r="C368" i="6"/>
  <c r="F367" i="6"/>
  <c r="E367" i="6"/>
  <c r="D367" i="6"/>
  <c r="G367" i="6" s="1"/>
  <c r="I34" i="2" l="1"/>
  <c r="AC34" i="2" s="1"/>
  <c r="AF363" i="3"/>
  <c r="AB363" i="3"/>
  <c r="X363" i="3"/>
  <c r="T363" i="3"/>
  <c r="V364" i="3"/>
  <c r="O365" i="3"/>
  <c r="R364" i="3"/>
  <c r="J364" i="3"/>
  <c r="L364" i="3" s="1"/>
  <c r="P364" i="3" s="1"/>
  <c r="AD364" i="3"/>
  <c r="Z364" i="3"/>
  <c r="S34" i="2"/>
  <c r="W34" i="2"/>
  <c r="K34" i="2"/>
  <c r="O34" i="2"/>
  <c r="C369" i="6"/>
  <c r="E368" i="6"/>
  <c r="F368" i="6"/>
  <c r="D368" i="6"/>
  <c r="G368" i="6" s="1"/>
  <c r="AB364" i="3" l="1"/>
  <c r="X364" i="3"/>
  <c r="T364" i="3"/>
  <c r="AF364" i="3"/>
  <c r="Z365" i="3"/>
  <c r="J365" i="3"/>
  <c r="L365" i="3" s="1"/>
  <c r="P365" i="3" s="1"/>
  <c r="R365" i="3"/>
  <c r="V365" i="3"/>
  <c r="AD365" i="3"/>
  <c r="O366" i="3"/>
  <c r="Q34" i="2"/>
  <c r="U34" i="2"/>
  <c r="M34" i="2"/>
  <c r="AL34" i="2" s="1"/>
  <c r="Y34" i="2"/>
  <c r="C370" i="6"/>
  <c r="D369" i="6"/>
  <c r="G369" i="6" s="1"/>
  <c r="E369" i="6"/>
  <c r="F369" i="6"/>
  <c r="AQ35" i="2" l="1"/>
  <c r="AM35" i="2"/>
  <c r="AI35" i="2"/>
  <c r="AP35" i="2"/>
  <c r="AL35" i="2"/>
  <c r="AH35" i="2"/>
  <c r="AK35" i="2"/>
  <c r="AJ35" i="2"/>
  <c r="AN35" i="2"/>
  <c r="Z366" i="3"/>
  <c r="J366" i="3"/>
  <c r="L366" i="3" s="1"/>
  <c r="P366" i="3" s="1"/>
  <c r="R366" i="3"/>
  <c r="V366" i="3"/>
  <c r="AD366" i="3"/>
  <c r="O367" i="3"/>
  <c r="AB365" i="3"/>
  <c r="X365" i="3"/>
  <c r="T365" i="3"/>
  <c r="AF365" i="3"/>
  <c r="C371" i="6"/>
  <c r="E370" i="6"/>
  <c r="D370" i="6"/>
  <c r="G370" i="6" s="1"/>
  <c r="F370" i="6"/>
  <c r="AD367" i="3" l="1"/>
  <c r="O368" i="3"/>
  <c r="Z367" i="3"/>
  <c r="J367" i="3"/>
  <c r="L367" i="3" s="1"/>
  <c r="P367" i="3" s="1"/>
  <c r="V367" i="3"/>
  <c r="R367" i="3"/>
  <c r="AF366" i="3"/>
  <c r="AB366" i="3"/>
  <c r="X366" i="3"/>
  <c r="T366" i="3"/>
  <c r="C372" i="6"/>
  <c r="F371" i="6"/>
  <c r="D371" i="6"/>
  <c r="G371" i="6" s="1"/>
  <c r="E371" i="6"/>
  <c r="AF367" i="3" l="1"/>
  <c r="AB367" i="3"/>
  <c r="X367" i="3"/>
  <c r="T367" i="3"/>
  <c r="AD368" i="3"/>
  <c r="O369" i="3"/>
  <c r="R368" i="3"/>
  <c r="J368" i="3"/>
  <c r="L368" i="3" s="1"/>
  <c r="P368" i="3" s="1"/>
  <c r="Z368" i="3"/>
  <c r="V368" i="3"/>
  <c r="C373" i="6"/>
  <c r="D372" i="6"/>
  <c r="G372" i="6" s="1"/>
  <c r="F372" i="6"/>
  <c r="E372" i="6"/>
  <c r="AF368" i="3" l="1"/>
  <c r="AB368" i="3"/>
  <c r="X368" i="3"/>
  <c r="T368" i="3"/>
  <c r="AD369" i="3"/>
  <c r="O370" i="3"/>
  <c r="Z369" i="3"/>
  <c r="J369" i="3"/>
  <c r="L369" i="3" s="1"/>
  <c r="P369" i="3" s="1"/>
  <c r="V369" i="3"/>
  <c r="R369" i="3"/>
  <c r="C374" i="6"/>
  <c r="D373" i="6"/>
  <c r="G373" i="6" s="1"/>
  <c r="F373" i="6"/>
  <c r="E373" i="6"/>
  <c r="AF369" i="3" l="1"/>
  <c r="AB369" i="3"/>
  <c r="X369" i="3"/>
  <c r="T369" i="3"/>
  <c r="AD370" i="3"/>
  <c r="O371" i="3"/>
  <c r="Z370" i="3"/>
  <c r="J370" i="3"/>
  <c r="L370" i="3" s="1"/>
  <c r="P370" i="3" s="1"/>
  <c r="R370" i="3"/>
  <c r="V370" i="3"/>
  <c r="C375" i="6"/>
  <c r="E374" i="6"/>
  <c r="F374" i="6"/>
  <c r="D374" i="6"/>
  <c r="G374" i="6" s="1"/>
  <c r="AF370" i="3" l="1"/>
  <c r="AB370" i="3"/>
  <c r="X370" i="3"/>
  <c r="T370" i="3"/>
  <c r="AD371" i="3"/>
  <c r="O372" i="3"/>
  <c r="V371" i="3"/>
  <c r="J371" i="3"/>
  <c r="L371" i="3" s="1"/>
  <c r="P371" i="3" s="1"/>
  <c r="R371" i="3"/>
  <c r="Z371" i="3"/>
  <c r="C376" i="6"/>
  <c r="F375" i="6"/>
  <c r="E375" i="6"/>
  <c r="D375" i="6"/>
  <c r="G375" i="6" s="1"/>
  <c r="AF371" i="3" l="1"/>
  <c r="AB371" i="3"/>
  <c r="X371" i="3"/>
  <c r="T371" i="3"/>
  <c r="AD372" i="3"/>
  <c r="O373" i="3"/>
  <c r="R372" i="3"/>
  <c r="J372" i="3"/>
  <c r="L372" i="3" s="1"/>
  <c r="P372" i="3" s="1"/>
  <c r="V372" i="3"/>
  <c r="Z372" i="3"/>
  <c r="C377" i="6"/>
  <c r="E376" i="6"/>
  <c r="F376" i="6"/>
  <c r="D376" i="6"/>
  <c r="G376" i="6" s="1"/>
  <c r="X372" i="3" l="1"/>
  <c r="T372" i="3"/>
  <c r="AB372" i="3"/>
  <c r="AF372" i="3"/>
  <c r="R373" i="3"/>
  <c r="O374" i="3"/>
  <c r="V373" i="3"/>
  <c r="Z373" i="3"/>
  <c r="J373" i="3"/>
  <c r="L373" i="3" s="1"/>
  <c r="P373" i="3" s="1"/>
  <c r="AD373" i="3"/>
  <c r="C378" i="6"/>
  <c r="D377" i="6"/>
  <c r="G377" i="6" s="1"/>
  <c r="E377" i="6"/>
  <c r="F377" i="6"/>
  <c r="R374" i="3" l="1"/>
  <c r="Z374" i="3"/>
  <c r="J374" i="3"/>
  <c r="L374" i="3" s="1"/>
  <c r="P374" i="3" s="1"/>
  <c r="V374" i="3"/>
  <c r="AD374" i="3"/>
  <c r="O375" i="3"/>
  <c r="T373" i="3"/>
  <c r="AB373" i="3"/>
  <c r="X373" i="3"/>
  <c r="AF373" i="3"/>
  <c r="C379" i="6"/>
  <c r="E378" i="6"/>
  <c r="D378" i="6"/>
  <c r="G378" i="6" s="1"/>
  <c r="F378" i="6"/>
  <c r="AF374" i="3" l="1"/>
  <c r="AB374" i="3"/>
  <c r="X374" i="3"/>
  <c r="T374" i="3"/>
  <c r="H35" i="2"/>
  <c r="V375" i="3"/>
  <c r="O376" i="3"/>
  <c r="Z375" i="3"/>
  <c r="J375" i="3"/>
  <c r="L375" i="3" s="1"/>
  <c r="P375" i="3" s="1"/>
  <c r="R375" i="3"/>
  <c r="AD375" i="3"/>
  <c r="C380" i="6"/>
  <c r="F379" i="6"/>
  <c r="D379" i="6"/>
  <c r="G379" i="6" s="1"/>
  <c r="E379" i="6"/>
  <c r="AE35" i="2" l="1"/>
  <c r="AA35" i="2"/>
  <c r="I35" i="2"/>
  <c r="X375" i="3"/>
  <c r="T375" i="3"/>
  <c r="AF375" i="3"/>
  <c r="AB375" i="3"/>
  <c r="Z376" i="3"/>
  <c r="V376" i="3"/>
  <c r="AD376" i="3"/>
  <c r="O377" i="3"/>
  <c r="R376" i="3"/>
  <c r="J376" i="3"/>
  <c r="L376" i="3" s="1"/>
  <c r="P376" i="3" s="1"/>
  <c r="O35" i="2"/>
  <c r="W35" i="2"/>
  <c r="K35" i="2"/>
  <c r="S35" i="2"/>
  <c r="C381" i="6"/>
  <c r="D380" i="6"/>
  <c r="G380" i="6" s="1"/>
  <c r="F380" i="6"/>
  <c r="E380" i="6"/>
  <c r="AG35" i="2" l="1"/>
  <c r="AC35" i="2"/>
  <c r="AD377" i="3"/>
  <c r="J377" i="3"/>
  <c r="L377" i="3" s="1"/>
  <c r="P377" i="3" s="1"/>
  <c r="V377" i="3"/>
  <c r="R377" i="3"/>
  <c r="Z377" i="3"/>
  <c r="O378" i="3"/>
  <c r="AB376" i="3"/>
  <c r="X376" i="3"/>
  <c r="T376" i="3"/>
  <c r="AF376" i="3"/>
  <c r="Q35" i="2"/>
  <c r="U35" i="2"/>
  <c r="M35" i="2"/>
  <c r="AO35" i="2" s="1"/>
  <c r="Y35" i="2"/>
  <c r="C382" i="6"/>
  <c r="D381" i="6"/>
  <c r="G381" i="6" s="1"/>
  <c r="F381" i="6"/>
  <c r="E381" i="6"/>
  <c r="AO36" i="2" l="1"/>
  <c r="AK36" i="2"/>
  <c r="AJ36" i="2"/>
  <c r="AQ36" i="2"/>
  <c r="AM36" i="2"/>
  <c r="AI36" i="2"/>
  <c r="AL36" i="2"/>
  <c r="AP36" i="2"/>
  <c r="AH36" i="2"/>
  <c r="Z378" i="3"/>
  <c r="J378" i="3"/>
  <c r="L378" i="3" s="1"/>
  <c r="P378" i="3" s="1"/>
  <c r="R378" i="3"/>
  <c r="V378" i="3"/>
  <c r="AD378" i="3"/>
  <c r="O379" i="3"/>
  <c r="AB377" i="3"/>
  <c r="X377" i="3"/>
  <c r="T377" i="3"/>
  <c r="AF377" i="3"/>
  <c r="C383" i="6"/>
  <c r="E382" i="6"/>
  <c r="F382" i="6"/>
  <c r="D382" i="6"/>
  <c r="G382" i="6" s="1"/>
  <c r="AD379" i="3" l="1"/>
  <c r="O380" i="3"/>
  <c r="V379" i="3"/>
  <c r="J379" i="3"/>
  <c r="L379" i="3" s="1"/>
  <c r="P379" i="3" s="1"/>
  <c r="R379" i="3"/>
  <c r="Z379" i="3"/>
  <c r="AF378" i="3"/>
  <c r="AB378" i="3"/>
  <c r="X378" i="3"/>
  <c r="T378" i="3"/>
  <c r="C384" i="6"/>
  <c r="F383" i="6"/>
  <c r="E383" i="6"/>
  <c r="D383" i="6"/>
  <c r="G383" i="6" s="1"/>
  <c r="AF379" i="3" l="1"/>
  <c r="AB379" i="3"/>
  <c r="X379" i="3"/>
  <c r="T379" i="3"/>
  <c r="R380" i="3"/>
  <c r="O381" i="3"/>
  <c r="AD380" i="3"/>
  <c r="J380" i="3"/>
  <c r="L380" i="3" s="1"/>
  <c r="P380" i="3" s="1"/>
  <c r="V380" i="3"/>
  <c r="Z380" i="3"/>
  <c r="C385" i="6"/>
  <c r="E384" i="6"/>
  <c r="F384" i="6"/>
  <c r="D384" i="6"/>
  <c r="G384" i="6" s="1"/>
  <c r="AF380" i="3" l="1"/>
  <c r="AB380" i="3"/>
  <c r="X380" i="3"/>
  <c r="T380" i="3"/>
  <c r="AD381" i="3"/>
  <c r="O382" i="3"/>
  <c r="Z381" i="3"/>
  <c r="J381" i="3"/>
  <c r="L381" i="3" s="1"/>
  <c r="P381" i="3" s="1"/>
  <c r="R381" i="3"/>
  <c r="V381" i="3"/>
  <c r="C386" i="6"/>
  <c r="D385" i="6"/>
  <c r="G385" i="6" s="1"/>
  <c r="E385" i="6"/>
  <c r="F385" i="6"/>
  <c r="AF381" i="3" l="1"/>
  <c r="AB381" i="3"/>
  <c r="X381" i="3"/>
  <c r="T381" i="3"/>
  <c r="AD382" i="3"/>
  <c r="O383" i="3"/>
  <c r="Z382" i="3"/>
  <c r="J382" i="3"/>
  <c r="L382" i="3" s="1"/>
  <c r="P382" i="3" s="1"/>
  <c r="R382" i="3"/>
  <c r="V382" i="3"/>
  <c r="C387" i="6"/>
  <c r="E386" i="6"/>
  <c r="D386" i="6"/>
  <c r="G386" i="6" s="1"/>
  <c r="F386" i="6"/>
  <c r="AF382" i="3" l="1"/>
  <c r="AB382" i="3"/>
  <c r="X382" i="3"/>
  <c r="T382" i="3"/>
  <c r="AD383" i="3"/>
  <c r="O384" i="3"/>
  <c r="Z383" i="3"/>
  <c r="J383" i="3"/>
  <c r="L383" i="3" s="1"/>
  <c r="P383" i="3" s="1"/>
  <c r="R383" i="3"/>
  <c r="V383" i="3"/>
  <c r="C388" i="6"/>
  <c r="F387" i="6"/>
  <c r="D387" i="6"/>
  <c r="G387" i="6" s="1"/>
  <c r="E387" i="6"/>
  <c r="AF383" i="3" l="1"/>
  <c r="AB383" i="3"/>
  <c r="X383" i="3"/>
  <c r="T383" i="3"/>
  <c r="AD384" i="3"/>
  <c r="O385" i="3"/>
  <c r="Z384" i="3"/>
  <c r="J384" i="3"/>
  <c r="L384" i="3" s="1"/>
  <c r="P384" i="3" s="1"/>
  <c r="V384" i="3"/>
  <c r="R384" i="3"/>
  <c r="C389" i="6"/>
  <c r="D388" i="6"/>
  <c r="G388" i="6" s="1"/>
  <c r="F388" i="6"/>
  <c r="E388" i="6"/>
  <c r="AF384" i="3" l="1"/>
  <c r="AB384" i="3"/>
  <c r="T384" i="3"/>
  <c r="X384" i="3"/>
  <c r="AD385" i="3"/>
  <c r="O386" i="3"/>
  <c r="Z385" i="3"/>
  <c r="J385" i="3"/>
  <c r="L385" i="3" s="1"/>
  <c r="P385" i="3" s="1"/>
  <c r="R385" i="3"/>
  <c r="V385" i="3"/>
  <c r="C390" i="6"/>
  <c r="D389" i="6"/>
  <c r="G389" i="6" s="1"/>
  <c r="F389" i="6"/>
  <c r="E389" i="6"/>
  <c r="AF385" i="3" l="1"/>
  <c r="AB385" i="3"/>
  <c r="X385" i="3"/>
  <c r="T385" i="3"/>
  <c r="AD386" i="3"/>
  <c r="O387" i="3"/>
  <c r="Z386" i="3"/>
  <c r="J386" i="3"/>
  <c r="L386" i="3" s="1"/>
  <c r="P386" i="3" s="1"/>
  <c r="R386" i="3"/>
  <c r="V386" i="3"/>
  <c r="C391" i="6"/>
  <c r="E390" i="6"/>
  <c r="F390" i="6"/>
  <c r="D390" i="6"/>
  <c r="G390" i="6" s="1"/>
  <c r="AF386" i="3" l="1"/>
  <c r="AB386" i="3"/>
  <c r="X386" i="3"/>
  <c r="T386" i="3"/>
  <c r="H36" i="2"/>
  <c r="AD387" i="3"/>
  <c r="O388" i="3"/>
  <c r="V387" i="3"/>
  <c r="J387" i="3"/>
  <c r="L387" i="3" s="1"/>
  <c r="P387" i="3" s="1"/>
  <c r="R387" i="3"/>
  <c r="Z387" i="3"/>
  <c r="C392" i="6"/>
  <c r="F391" i="6"/>
  <c r="E391" i="6"/>
  <c r="D391" i="6"/>
  <c r="G391" i="6" s="1"/>
  <c r="AE36" i="2" l="1"/>
  <c r="AA36" i="2"/>
  <c r="I36" i="2"/>
  <c r="AF387" i="3"/>
  <c r="AB387" i="3"/>
  <c r="X387" i="3"/>
  <c r="T387" i="3"/>
  <c r="AD388" i="3"/>
  <c r="O389" i="3"/>
  <c r="R388" i="3"/>
  <c r="J388" i="3"/>
  <c r="L388" i="3" s="1"/>
  <c r="P388" i="3" s="1"/>
  <c r="V388" i="3"/>
  <c r="Z388" i="3"/>
  <c r="O36" i="2"/>
  <c r="S36" i="2"/>
  <c r="K36" i="2"/>
  <c r="W36" i="2"/>
  <c r="C393" i="6"/>
  <c r="E392" i="6"/>
  <c r="F392" i="6"/>
  <c r="D392" i="6"/>
  <c r="G392" i="6" s="1"/>
  <c r="AG36" i="2" l="1"/>
  <c r="AC36" i="2"/>
  <c r="AB388" i="3"/>
  <c r="X388" i="3"/>
  <c r="T388" i="3"/>
  <c r="AF388" i="3"/>
  <c r="Z389" i="3"/>
  <c r="J389" i="3"/>
  <c r="L389" i="3" s="1"/>
  <c r="P389" i="3" s="1"/>
  <c r="V389" i="3"/>
  <c r="R389" i="3"/>
  <c r="AD389" i="3"/>
  <c r="O390" i="3"/>
  <c r="U36" i="2"/>
  <c r="Q36" i="2"/>
  <c r="M36" i="2"/>
  <c r="AN36" i="2" s="1"/>
  <c r="Y36" i="2"/>
  <c r="C394" i="6"/>
  <c r="D393" i="6"/>
  <c r="G393" i="6" s="1"/>
  <c r="E393" i="6"/>
  <c r="F393" i="6"/>
  <c r="AQ37" i="2" l="1"/>
  <c r="AM37" i="2"/>
  <c r="AI37" i="2"/>
  <c r="AP37" i="2"/>
  <c r="AH37" i="2"/>
  <c r="AO37" i="2"/>
  <c r="AK37" i="2"/>
  <c r="AN37" i="2"/>
  <c r="AJ37" i="2"/>
  <c r="Z390" i="3"/>
  <c r="J390" i="3"/>
  <c r="L390" i="3" s="1"/>
  <c r="P390" i="3" s="1"/>
  <c r="R390" i="3"/>
  <c r="V390" i="3"/>
  <c r="AD390" i="3"/>
  <c r="O391" i="3"/>
  <c r="AB389" i="3"/>
  <c r="X389" i="3"/>
  <c r="T389" i="3"/>
  <c r="AF389" i="3"/>
  <c r="C395" i="6"/>
  <c r="E394" i="6"/>
  <c r="D394" i="6"/>
  <c r="G394" i="6" s="1"/>
  <c r="F394" i="6"/>
  <c r="AD391" i="3" l="1"/>
  <c r="O392" i="3"/>
  <c r="Z391" i="3"/>
  <c r="J391" i="3"/>
  <c r="L391" i="3" s="1"/>
  <c r="P391" i="3" s="1"/>
  <c r="R391" i="3"/>
  <c r="V391" i="3"/>
  <c r="AF390" i="3"/>
  <c r="AB390" i="3"/>
  <c r="X390" i="3"/>
  <c r="T390" i="3"/>
  <c r="C396" i="6"/>
  <c r="F395" i="6"/>
  <c r="D395" i="6"/>
  <c r="G395" i="6" s="1"/>
  <c r="E395" i="6"/>
  <c r="AF391" i="3" l="1"/>
  <c r="AB391" i="3"/>
  <c r="X391" i="3"/>
  <c r="T391" i="3"/>
  <c r="AD392" i="3"/>
  <c r="O393" i="3"/>
  <c r="Z392" i="3"/>
  <c r="J392" i="3"/>
  <c r="L392" i="3" s="1"/>
  <c r="P392" i="3" s="1"/>
  <c r="V392" i="3"/>
  <c r="R392" i="3"/>
  <c r="C397" i="6"/>
  <c r="E396" i="6"/>
  <c r="D396" i="6"/>
  <c r="G396" i="6" s="1"/>
  <c r="F396" i="6"/>
  <c r="AF392" i="3" l="1"/>
  <c r="AB392" i="3"/>
  <c r="T392" i="3"/>
  <c r="X392" i="3"/>
  <c r="Z393" i="3"/>
  <c r="O394" i="3"/>
  <c r="R393" i="3"/>
  <c r="J393" i="3"/>
  <c r="L393" i="3" s="1"/>
  <c r="P393" i="3" s="1"/>
  <c r="AD393" i="3"/>
  <c r="V393" i="3"/>
  <c r="C398" i="6"/>
  <c r="D397" i="6"/>
  <c r="G397" i="6" s="1"/>
  <c r="F397" i="6"/>
  <c r="E397" i="6"/>
  <c r="AF393" i="3" l="1"/>
  <c r="AB393" i="3"/>
  <c r="X393" i="3"/>
  <c r="T393" i="3"/>
  <c r="AD394" i="3"/>
  <c r="O395" i="3"/>
  <c r="Z394" i="3"/>
  <c r="J394" i="3"/>
  <c r="L394" i="3" s="1"/>
  <c r="P394" i="3" s="1"/>
  <c r="R394" i="3"/>
  <c r="V394" i="3"/>
  <c r="C399" i="6"/>
  <c r="E398" i="6"/>
  <c r="F398" i="6"/>
  <c r="D398" i="6"/>
  <c r="G398" i="6" s="1"/>
  <c r="AF394" i="3" l="1"/>
  <c r="AB394" i="3"/>
  <c r="X394" i="3"/>
  <c r="T394" i="3"/>
  <c r="AD395" i="3"/>
  <c r="O396" i="3"/>
  <c r="V395" i="3"/>
  <c r="J395" i="3"/>
  <c r="L395" i="3" s="1"/>
  <c r="P395" i="3" s="1"/>
  <c r="R395" i="3"/>
  <c r="Z395" i="3"/>
  <c r="C400" i="6"/>
  <c r="F399" i="6"/>
  <c r="D399" i="6"/>
  <c r="G399" i="6" s="1"/>
  <c r="E399" i="6"/>
  <c r="AF395" i="3" l="1"/>
  <c r="AB395" i="3"/>
  <c r="T395" i="3"/>
  <c r="X395" i="3"/>
  <c r="R396" i="3"/>
  <c r="O397" i="3"/>
  <c r="V396" i="3"/>
  <c r="J396" i="3"/>
  <c r="L396" i="3" s="1"/>
  <c r="P396" i="3" s="1"/>
  <c r="AD396" i="3"/>
  <c r="Z396" i="3"/>
  <c r="C401" i="6"/>
  <c r="F400" i="6"/>
  <c r="E400" i="6"/>
  <c r="D400" i="6"/>
  <c r="G400" i="6" s="1"/>
  <c r="AF396" i="3" l="1"/>
  <c r="AB396" i="3"/>
  <c r="X396" i="3"/>
  <c r="T396" i="3"/>
  <c r="AD397" i="3"/>
  <c r="O398" i="3"/>
  <c r="Z397" i="3"/>
  <c r="J397" i="3"/>
  <c r="L397" i="3" s="1"/>
  <c r="P397" i="3" s="1"/>
  <c r="V397" i="3"/>
  <c r="R397" i="3"/>
  <c r="C402" i="6"/>
  <c r="D401" i="6"/>
  <c r="G401" i="6" s="1"/>
  <c r="F401" i="6"/>
  <c r="E401" i="6"/>
  <c r="AF397" i="3" l="1"/>
  <c r="AB397" i="3"/>
  <c r="X397" i="3"/>
  <c r="T397" i="3"/>
  <c r="AD398" i="3"/>
  <c r="O399" i="3"/>
  <c r="Z398" i="3"/>
  <c r="J398" i="3"/>
  <c r="L398" i="3" s="1"/>
  <c r="P398" i="3" s="1"/>
  <c r="R398" i="3"/>
  <c r="V398" i="3"/>
  <c r="C403" i="6"/>
  <c r="E402" i="6"/>
  <c r="D402" i="6"/>
  <c r="G402" i="6" s="1"/>
  <c r="F402" i="6"/>
  <c r="AF398" i="3" l="1"/>
  <c r="AB398" i="3"/>
  <c r="X398" i="3"/>
  <c r="T398" i="3"/>
  <c r="H37" i="2"/>
  <c r="AD399" i="3"/>
  <c r="O400" i="3"/>
  <c r="Z399" i="3"/>
  <c r="J399" i="3"/>
  <c r="L399" i="3" s="1"/>
  <c r="P399" i="3" s="1"/>
  <c r="V399" i="3"/>
  <c r="R399" i="3"/>
  <c r="C404" i="6"/>
  <c r="F403" i="6"/>
  <c r="E403" i="6"/>
  <c r="D403" i="6"/>
  <c r="G403" i="6" s="1"/>
  <c r="AE37" i="2" l="1"/>
  <c r="AA37" i="2"/>
  <c r="I37" i="2"/>
  <c r="AF399" i="3"/>
  <c r="AB399" i="3"/>
  <c r="X399" i="3"/>
  <c r="T399" i="3"/>
  <c r="AD400" i="3"/>
  <c r="O401" i="3"/>
  <c r="R400" i="3"/>
  <c r="J400" i="3"/>
  <c r="L400" i="3" s="1"/>
  <c r="P400" i="3" s="1"/>
  <c r="Z400" i="3"/>
  <c r="V400" i="3"/>
  <c r="W37" i="2"/>
  <c r="O37" i="2"/>
  <c r="K37" i="2"/>
  <c r="S37" i="2"/>
  <c r="C405" i="6"/>
  <c r="E404" i="6"/>
  <c r="D404" i="6"/>
  <c r="G404" i="6" s="1"/>
  <c r="F404" i="6"/>
  <c r="AG37" i="2" l="1"/>
  <c r="AC37" i="2"/>
  <c r="AB400" i="3"/>
  <c r="X400" i="3"/>
  <c r="T400" i="3"/>
  <c r="AF400" i="3"/>
  <c r="Z401" i="3"/>
  <c r="J401" i="3"/>
  <c r="L401" i="3" s="1"/>
  <c r="P401" i="3" s="1"/>
  <c r="V401" i="3"/>
  <c r="R401" i="3"/>
  <c r="AD401" i="3"/>
  <c r="O402" i="3"/>
  <c r="Q37" i="2"/>
  <c r="U37" i="2"/>
  <c r="M37" i="2"/>
  <c r="AL37" i="2" s="1"/>
  <c r="Y37" i="2"/>
  <c r="C406" i="6"/>
  <c r="D405" i="6"/>
  <c r="G405" i="6" s="1"/>
  <c r="F405" i="6"/>
  <c r="E405" i="6"/>
  <c r="AO38" i="2" l="1"/>
  <c r="AK38" i="2"/>
  <c r="AN38" i="2"/>
  <c r="AJ38" i="2"/>
  <c r="AQ38" i="2"/>
  <c r="AM38" i="2"/>
  <c r="AI38" i="2"/>
  <c r="AH38" i="2"/>
  <c r="AP38" i="2"/>
  <c r="Z402" i="3"/>
  <c r="J402" i="3"/>
  <c r="L402" i="3" s="1"/>
  <c r="P402" i="3" s="1"/>
  <c r="R402" i="3"/>
  <c r="V402" i="3"/>
  <c r="AD402" i="3"/>
  <c r="O403" i="3"/>
  <c r="AB401" i="3"/>
  <c r="X401" i="3"/>
  <c r="T401" i="3"/>
  <c r="AF401" i="3"/>
  <c r="C407" i="6"/>
  <c r="E406" i="6"/>
  <c r="F406" i="6"/>
  <c r="D406" i="6"/>
  <c r="G406" i="6" s="1"/>
  <c r="AD403" i="3" l="1"/>
  <c r="O404" i="3"/>
  <c r="V403" i="3"/>
  <c r="J403" i="3"/>
  <c r="L403" i="3" s="1"/>
  <c r="P403" i="3" s="1"/>
  <c r="R403" i="3"/>
  <c r="Z403" i="3"/>
  <c r="AF402" i="3"/>
  <c r="AB402" i="3"/>
  <c r="X402" i="3"/>
  <c r="T402" i="3"/>
  <c r="C408" i="6"/>
  <c r="F407" i="6"/>
  <c r="D407" i="6"/>
  <c r="G407" i="6" s="1"/>
  <c r="E407" i="6"/>
  <c r="AF403" i="3" l="1"/>
  <c r="AB403" i="3"/>
  <c r="T403" i="3"/>
  <c r="X403" i="3"/>
  <c r="AD404" i="3"/>
  <c r="O405" i="3"/>
  <c r="R404" i="3"/>
  <c r="J404" i="3"/>
  <c r="L404" i="3" s="1"/>
  <c r="P404" i="3" s="1"/>
  <c r="V404" i="3"/>
  <c r="Z404" i="3"/>
  <c r="C409" i="6"/>
  <c r="F408" i="6"/>
  <c r="E408" i="6"/>
  <c r="D408" i="6"/>
  <c r="G408" i="6" s="1"/>
  <c r="AF404" i="3" l="1"/>
  <c r="AB404" i="3"/>
  <c r="X404" i="3"/>
  <c r="T404" i="3"/>
  <c r="AD405" i="3"/>
  <c r="O406" i="3"/>
  <c r="Z405" i="3"/>
  <c r="J405" i="3"/>
  <c r="L405" i="3" s="1"/>
  <c r="P405" i="3" s="1"/>
  <c r="R405" i="3"/>
  <c r="V405" i="3"/>
  <c r="C410" i="6"/>
  <c r="E409" i="6"/>
  <c r="D409" i="6"/>
  <c r="G409" i="6" s="1"/>
  <c r="F409" i="6"/>
  <c r="AF405" i="3" l="1"/>
  <c r="AB405" i="3"/>
  <c r="X405" i="3"/>
  <c r="T405" i="3"/>
  <c r="AD406" i="3"/>
  <c r="O407" i="3"/>
  <c r="Z406" i="3"/>
  <c r="J406" i="3"/>
  <c r="L406" i="3" s="1"/>
  <c r="P406" i="3" s="1"/>
  <c r="V406" i="3"/>
  <c r="R406" i="3"/>
  <c r="C411" i="6"/>
  <c r="F410" i="6"/>
  <c r="D410" i="6"/>
  <c r="G410" i="6" s="1"/>
  <c r="E410" i="6"/>
  <c r="AF406" i="3" l="1"/>
  <c r="AB406" i="3"/>
  <c r="X406" i="3"/>
  <c r="T406" i="3"/>
  <c r="AD407" i="3"/>
  <c r="O408" i="3"/>
  <c r="Z407" i="3"/>
  <c r="J407" i="3"/>
  <c r="L407" i="3" s="1"/>
  <c r="P407" i="3" s="1"/>
  <c r="R407" i="3"/>
  <c r="V407" i="3"/>
  <c r="C412" i="6"/>
  <c r="D411" i="6"/>
  <c r="G411" i="6" s="1"/>
  <c r="F411" i="6"/>
  <c r="E411" i="6"/>
  <c r="AF407" i="3" l="1"/>
  <c r="AB407" i="3"/>
  <c r="X407" i="3"/>
  <c r="T407" i="3"/>
  <c r="AD408" i="3"/>
  <c r="O409" i="3"/>
  <c r="Z408" i="3"/>
  <c r="J408" i="3"/>
  <c r="L408" i="3" s="1"/>
  <c r="P408" i="3" s="1"/>
  <c r="V408" i="3"/>
  <c r="R408" i="3"/>
  <c r="C413" i="6"/>
  <c r="D412" i="6"/>
  <c r="G412" i="6" s="1"/>
  <c r="F412" i="6"/>
  <c r="E412" i="6"/>
  <c r="AF408" i="3" l="1"/>
  <c r="AB408" i="3"/>
  <c r="X408" i="3"/>
  <c r="T408" i="3"/>
  <c r="Z409" i="3"/>
  <c r="O410" i="3"/>
  <c r="AD409" i="3"/>
  <c r="J409" i="3"/>
  <c r="L409" i="3" s="1"/>
  <c r="P409" i="3" s="1"/>
  <c r="R409" i="3"/>
  <c r="V409" i="3"/>
  <c r="C414" i="6"/>
  <c r="E413" i="6"/>
  <c r="F413" i="6"/>
  <c r="D413" i="6"/>
  <c r="G413" i="6" s="1"/>
  <c r="AF409" i="3" l="1"/>
  <c r="AB409" i="3"/>
  <c r="X409" i="3"/>
  <c r="T409" i="3"/>
  <c r="AD410" i="3"/>
  <c r="O411" i="3"/>
  <c r="Z410" i="3"/>
  <c r="J410" i="3"/>
  <c r="L410" i="3" s="1"/>
  <c r="P410" i="3" s="1"/>
  <c r="V410" i="3"/>
  <c r="R410" i="3"/>
  <c r="C415" i="6"/>
  <c r="F414" i="6"/>
  <c r="E414" i="6"/>
  <c r="D414" i="6"/>
  <c r="G414" i="6" s="1"/>
  <c r="AF410" i="3" l="1"/>
  <c r="AB410" i="3"/>
  <c r="X410" i="3"/>
  <c r="T410" i="3"/>
  <c r="H38" i="2"/>
  <c r="AD411" i="3"/>
  <c r="O412" i="3"/>
  <c r="R411" i="3"/>
  <c r="J411" i="3"/>
  <c r="L411" i="3" s="1"/>
  <c r="P411" i="3" s="1"/>
  <c r="V411" i="3"/>
  <c r="Z411" i="3"/>
  <c r="C416" i="6"/>
  <c r="F415" i="6"/>
  <c r="E415" i="6"/>
  <c r="D415" i="6"/>
  <c r="G415" i="6" s="1"/>
  <c r="AE38" i="2" l="1"/>
  <c r="AA38" i="2"/>
  <c r="I38" i="2"/>
  <c r="AF411" i="3"/>
  <c r="AB411" i="3"/>
  <c r="T411" i="3"/>
  <c r="X411" i="3"/>
  <c r="R412" i="3"/>
  <c r="O413" i="3"/>
  <c r="AD412" i="3"/>
  <c r="J412" i="3"/>
  <c r="L412" i="3" s="1"/>
  <c r="P412" i="3" s="1"/>
  <c r="V412" i="3"/>
  <c r="Z412" i="3"/>
  <c r="O38" i="2"/>
  <c r="S38" i="2"/>
  <c r="K38" i="2"/>
  <c r="W38" i="2"/>
  <c r="C417" i="6"/>
  <c r="D416" i="6"/>
  <c r="G416" i="6" s="1"/>
  <c r="E416" i="6"/>
  <c r="F416" i="6"/>
  <c r="AG38" i="2" l="1"/>
  <c r="AC38" i="2"/>
  <c r="AB412" i="3"/>
  <c r="X412" i="3"/>
  <c r="T412" i="3"/>
  <c r="AF412" i="3"/>
  <c r="Z413" i="3"/>
  <c r="J413" i="3"/>
  <c r="L413" i="3" s="1"/>
  <c r="P413" i="3" s="1"/>
  <c r="V413" i="3"/>
  <c r="R413" i="3"/>
  <c r="AD413" i="3"/>
  <c r="O414" i="3"/>
  <c r="Q38" i="2"/>
  <c r="U38" i="2"/>
  <c r="M38" i="2"/>
  <c r="AL38" i="2" s="1"/>
  <c r="Y38" i="2"/>
  <c r="C418" i="6"/>
  <c r="E417" i="6"/>
  <c r="D417" i="6"/>
  <c r="G417" i="6" s="1"/>
  <c r="F417" i="6"/>
  <c r="AQ39" i="2" l="1"/>
  <c r="AM39" i="2"/>
  <c r="AI39" i="2"/>
  <c r="AP39" i="2"/>
  <c r="AL39" i="2"/>
  <c r="AH39" i="2"/>
  <c r="AK39" i="2"/>
  <c r="AN39" i="2"/>
  <c r="AJ39" i="2"/>
  <c r="Z414" i="3"/>
  <c r="J414" i="3"/>
  <c r="L414" i="3" s="1"/>
  <c r="P414" i="3" s="1"/>
  <c r="R414" i="3"/>
  <c r="V414" i="3"/>
  <c r="AD414" i="3"/>
  <c r="O415" i="3"/>
  <c r="AB413" i="3"/>
  <c r="X413" i="3"/>
  <c r="T413" i="3"/>
  <c r="AF413" i="3"/>
  <c r="C419" i="6"/>
  <c r="F418" i="6"/>
  <c r="D418" i="6"/>
  <c r="G418" i="6" s="1"/>
  <c r="E418" i="6"/>
  <c r="AD415" i="3" l="1"/>
  <c r="O416" i="3"/>
  <c r="Z415" i="3"/>
  <c r="J415" i="3"/>
  <c r="L415" i="3" s="1"/>
  <c r="P415" i="3" s="1"/>
  <c r="V415" i="3"/>
  <c r="R415" i="3"/>
  <c r="AF414" i="3"/>
  <c r="AB414" i="3"/>
  <c r="X414" i="3"/>
  <c r="T414" i="3"/>
  <c r="C420" i="6"/>
  <c r="F419" i="6"/>
  <c r="E419" i="6"/>
  <c r="D419" i="6"/>
  <c r="G419" i="6" s="1"/>
  <c r="AF415" i="3" l="1"/>
  <c r="AB415" i="3"/>
  <c r="X415" i="3"/>
  <c r="T415" i="3"/>
  <c r="AD416" i="3"/>
  <c r="O417" i="3"/>
  <c r="R416" i="3"/>
  <c r="J416" i="3"/>
  <c r="L416" i="3" s="1"/>
  <c r="P416" i="3" s="1"/>
  <c r="Z416" i="3"/>
  <c r="V416" i="3"/>
  <c r="C421" i="6"/>
  <c r="D420" i="6"/>
  <c r="G420" i="6" s="1"/>
  <c r="F420" i="6"/>
  <c r="E420" i="6"/>
  <c r="AF416" i="3" l="1"/>
  <c r="AB416" i="3"/>
  <c r="X416" i="3"/>
  <c r="T416" i="3"/>
  <c r="AD417" i="3"/>
  <c r="O418" i="3"/>
  <c r="Z417" i="3"/>
  <c r="J417" i="3"/>
  <c r="L417" i="3" s="1"/>
  <c r="P417" i="3" s="1"/>
  <c r="R417" i="3"/>
  <c r="V417" i="3"/>
  <c r="C422" i="6"/>
  <c r="E421" i="6"/>
  <c r="F421" i="6"/>
  <c r="D421" i="6"/>
  <c r="G421" i="6" s="1"/>
  <c r="AF417" i="3" l="1"/>
  <c r="AB417" i="3"/>
  <c r="X417" i="3"/>
  <c r="T417" i="3"/>
  <c r="AD418" i="3"/>
  <c r="O419" i="3"/>
  <c r="Z418" i="3"/>
  <c r="J418" i="3"/>
  <c r="L418" i="3" s="1"/>
  <c r="P418" i="3" s="1"/>
  <c r="V418" i="3"/>
  <c r="R418" i="3"/>
  <c r="C423" i="6"/>
  <c r="F422" i="6"/>
  <c r="E422" i="6"/>
  <c r="D422" i="6"/>
  <c r="G422" i="6" s="1"/>
  <c r="AF418" i="3" l="1"/>
  <c r="AB418" i="3"/>
  <c r="X418" i="3"/>
  <c r="T418" i="3"/>
  <c r="AD419" i="3"/>
  <c r="O420" i="3"/>
  <c r="R419" i="3"/>
  <c r="J419" i="3"/>
  <c r="L419" i="3" s="1"/>
  <c r="P419" i="3" s="1"/>
  <c r="V419" i="3"/>
  <c r="Z419" i="3"/>
  <c r="C424" i="6"/>
  <c r="E423" i="6"/>
  <c r="F423" i="6"/>
  <c r="D423" i="6"/>
  <c r="G423" i="6" s="1"/>
  <c r="AF419" i="3" l="1"/>
  <c r="AB419" i="3"/>
  <c r="T419" i="3"/>
  <c r="X419" i="3"/>
  <c r="AD420" i="3"/>
  <c r="O421" i="3"/>
  <c r="V420" i="3"/>
  <c r="J420" i="3"/>
  <c r="L420" i="3" s="1"/>
  <c r="P420" i="3" s="1"/>
  <c r="R420" i="3"/>
  <c r="Z420" i="3"/>
  <c r="C425" i="6"/>
  <c r="D424" i="6"/>
  <c r="G424" i="6" s="1"/>
  <c r="E424" i="6"/>
  <c r="F424" i="6"/>
  <c r="AF420" i="3" l="1"/>
  <c r="AB420" i="3"/>
  <c r="T420" i="3"/>
  <c r="X420" i="3"/>
  <c r="AD421" i="3"/>
  <c r="O422" i="3"/>
  <c r="Z421" i="3"/>
  <c r="J421" i="3"/>
  <c r="L421" i="3" s="1"/>
  <c r="P421" i="3" s="1"/>
  <c r="R421" i="3"/>
  <c r="V421" i="3"/>
  <c r="C426" i="6"/>
  <c r="E425" i="6"/>
  <c r="D425" i="6"/>
  <c r="G425" i="6" s="1"/>
  <c r="F425" i="6"/>
  <c r="AF421" i="3" l="1"/>
  <c r="AB421" i="3"/>
  <c r="X421" i="3"/>
  <c r="T421" i="3"/>
  <c r="AD422" i="3"/>
  <c r="O423" i="3"/>
  <c r="Z422" i="3"/>
  <c r="J422" i="3"/>
  <c r="L422" i="3" s="1"/>
  <c r="P422" i="3" s="1"/>
  <c r="R422" i="3"/>
  <c r="V422" i="3"/>
  <c r="C427" i="6"/>
  <c r="F426" i="6"/>
  <c r="E426" i="6"/>
  <c r="D426" i="6"/>
  <c r="G426" i="6" s="1"/>
  <c r="AF422" i="3" l="1"/>
  <c r="AB422" i="3"/>
  <c r="X422" i="3"/>
  <c r="T422" i="3"/>
  <c r="H39" i="2"/>
  <c r="AD423" i="3"/>
  <c r="O424" i="3"/>
  <c r="Z423" i="3"/>
  <c r="J423" i="3"/>
  <c r="L423" i="3" s="1"/>
  <c r="P423" i="3" s="1"/>
  <c r="V423" i="3"/>
  <c r="R423" i="3"/>
  <c r="C428" i="6"/>
  <c r="D427" i="6"/>
  <c r="G427" i="6" s="1"/>
  <c r="F427" i="6"/>
  <c r="E427" i="6"/>
  <c r="AE39" i="2" l="1"/>
  <c r="AA39" i="2"/>
  <c r="I39" i="2"/>
  <c r="AF423" i="3"/>
  <c r="AB423" i="3"/>
  <c r="X423" i="3"/>
  <c r="T423" i="3"/>
  <c r="AD424" i="3"/>
  <c r="O425" i="3"/>
  <c r="R424" i="3"/>
  <c r="J424" i="3"/>
  <c r="L424" i="3" s="1"/>
  <c r="P424" i="3" s="1"/>
  <c r="Z424" i="3"/>
  <c r="V424" i="3"/>
  <c r="S39" i="2"/>
  <c r="O39" i="2"/>
  <c r="K39" i="2"/>
  <c r="W39" i="2"/>
  <c r="C429" i="6"/>
  <c r="D428" i="6"/>
  <c r="G428" i="6" s="1"/>
  <c r="F428" i="6"/>
  <c r="E428" i="6"/>
  <c r="AG39" i="2" l="1"/>
  <c r="AC39" i="2"/>
  <c r="AB424" i="3"/>
  <c r="X424" i="3"/>
  <c r="T424" i="3"/>
  <c r="AF424" i="3"/>
  <c r="V425" i="3"/>
  <c r="J425" i="3"/>
  <c r="L425" i="3" s="1"/>
  <c r="P425" i="3" s="1"/>
  <c r="R425" i="3"/>
  <c r="AD425" i="3"/>
  <c r="Z425" i="3"/>
  <c r="O426" i="3"/>
  <c r="Y39" i="2"/>
  <c r="U39" i="2"/>
  <c r="M39" i="2"/>
  <c r="AO39" i="2" s="1"/>
  <c r="Q39" i="2"/>
  <c r="C430" i="6"/>
  <c r="E429" i="6"/>
  <c r="F429" i="6"/>
  <c r="D429" i="6"/>
  <c r="G429" i="6" s="1"/>
  <c r="AO40" i="2" l="1"/>
  <c r="AK40" i="2"/>
  <c r="AJ40" i="2"/>
  <c r="AQ40" i="2"/>
  <c r="AM40" i="2"/>
  <c r="AI40" i="2"/>
  <c r="AH40" i="2"/>
  <c r="AP40" i="2"/>
  <c r="AL40" i="2"/>
  <c r="Z426" i="3"/>
  <c r="J426" i="3"/>
  <c r="L426" i="3" s="1"/>
  <c r="P426" i="3" s="1"/>
  <c r="R426" i="3"/>
  <c r="V426" i="3"/>
  <c r="AD426" i="3"/>
  <c r="O427" i="3"/>
  <c r="AB425" i="3"/>
  <c r="X425" i="3"/>
  <c r="T425" i="3"/>
  <c r="AF425" i="3"/>
  <c r="C431" i="6"/>
  <c r="F430" i="6"/>
  <c r="E430" i="6"/>
  <c r="D430" i="6"/>
  <c r="G430" i="6" s="1"/>
  <c r="AD427" i="3" l="1"/>
  <c r="O428" i="3"/>
  <c r="R427" i="3"/>
  <c r="J427" i="3"/>
  <c r="L427" i="3" s="1"/>
  <c r="P427" i="3" s="1"/>
  <c r="V427" i="3"/>
  <c r="Z427" i="3"/>
  <c r="AF426" i="3"/>
  <c r="AB426" i="3"/>
  <c r="X426" i="3"/>
  <c r="T426" i="3"/>
  <c r="C432" i="6"/>
  <c r="E431" i="6"/>
  <c r="D431" i="6"/>
  <c r="G431" i="6" s="1"/>
  <c r="F431" i="6"/>
  <c r="AF427" i="3" l="1"/>
  <c r="AB427" i="3"/>
  <c r="T427" i="3"/>
  <c r="X427" i="3"/>
  <c r="V428" i="3"/>
  <c r="O429" i="3"/>
  <c r="R428" i="3"/>
  <c r="J428" i="3"/>
  <c r="L428" i="3" s="1"/>
  <c r="P428" i="3" s="1"/>
  <c r="AD428" i="3"/>
  <c r="Z428" i="3"/>
  <c r="C433" i="6"/>
  <c r="D432" i="6"/>
  <c r="G432" i="6" s="1"/>
  <c r="E432" i="6"/>
  <c r="F432" i="6"/>
  <c r="AF428" i="3" l="1"/>
  <c r="AB428" i="3"/>
  <c r="X428" i="3"/>
  <c r="T428" i="3"/>
  <c r="AD429" i="3"/>
  <c r="O430" i="3"/>
  <c r="Z429" i="3"/>
  <c r="J429" i="3"/>
  <c r="L429" i="3" s="1"/>
  <c r="P429" i="3" s="1"/>
  <c r="R429" i="3"/>
  <c r="V429" i="3"/>
  <c r="C434" i="6"/>
  <c r="E433" i="6"/>
  <c r="F433" i="6"/>
  <c r="D433" i="6"/>
  <c r="G433" i="6" s="1"/>
  <c r="AF429" i="3" l="1"/>
  <c r="AB429" i="3"/>
  <c r="X429" i="3"/>
  <c r="T429" i="3"/>
  <c r="AD430" i="3"/>
  <c r="O431" i="3"/>
  <c r="Z430" i="3"/>
  <c r="J430" i="3"/>
  <c r="L430" i="3" s="1"/>
  <c r="P430" i="3" s="1"/>
  <c r="V430" i="3"/>
  <c r="R430" i="3"/>
  <c r="C435" i="6"/>
  <c r="F434" i="6"/>
  <c r="D434" i="6"/>
  <c r="G434" i="6" s="1"/>
  <c r="E434" i="6"/>
  <c r="AF430" i="3" l="1"/>
  <c r="AB430" i="3"/>
  <c r="X430" i="3"/>
  <c r="T430" i="3"/>
  <c r="AD431" i="3"/>
  <c r="O432" i="3"/>
  <c r="Z431" i="3"/>
  <c r="J431" i="3"/>
  <c r="L431" i="3" s="1"/>
  <c r="P431" i="3" s="1"/>
  <c r="R431" i="3"/>
  <c r="V431" i="3"/>
  <c r="C436" i="6"/>
  <c r="F435" i="6"/>
  <c r="E435" i="6"/>
  <c r="D435" i="6"/>
  <c r="G435" i="6" s="1"/>
  <c r="AF431" i="3" l="1"/>
  <c r="AB431" i="3"/>
  <c r="X431" i="3"/>
  <c r="T431" i="3"/>
  <c r="AD432" i="3"/>
  <c r="O433" i="3"/>
  <c r="Z432" i="3"/>
  <c r="J432" i="3"/>
  <c r="L432" i="3" s="1"/>
  <c r="P432" i="3" s="1"/>
  <c r="V432" i="3"/>
  <c r="R432" i="3"/>
  <c r="C437" i="6"/>
  <c r="D436" i="6"/>
  <c r="G436" i="6" s="1"/>
  <c r="F436" i="6"/>
  <c r="E436" i="6"/>
  <c r="AF432" i="3" l="1"/>
  <c r="AB432" i="3"/>
  <c r="T432" i="3"/>
  <c r="X432" i="3"/>
  <c r="AD433" i="3"/>
  <c r="O434" i="3"/>
  <c r="Z433" i="3"/>
  <c r="J433" i="3"/>
  <c r="L433" i="3" s="1"/>
  <c r="P433" i="3" s="1"/>
  <c r="R433" i="3"/>
  <c r="V433" i="3"/>
  <c r="C438" i="6"/>
  <c r="E437" i="6"/>
  <c r="F437" i="6"/>
  <c r="D437" i="6"/>
  <c r="G437" i="6" s="1"/>
  <c r="AF433" i="3" l="1"/>
  <c r="AB433" i="3"/>
  <c r="X433" i="3"/>
  <c r="T433" i="3"/>
  <c r="AD434" i="3"/>
  <c r="O435" i="3"/>
  <c r="Z434" i="3"/>
  <c r="J434" i="3"/>
  <c r="L434" i="3" s="1"/>
  <c r="P434" i="3" s="1"/>
  <c r="R434" i="3"/>
  <c r="V434" i="3"/>
  <c r="C439" i="6"/>
  <c r="F438" i="6"/>
  <c r="D438" i="6"/>
  <c r="G438" i="6" s="1"/>
  <c r="E438" i="6"/>
  <c r="AF434" i="3" l="1"/>
  <c r="AB434" i="3"/>
  <c r="X434" i="3"/>
  <c r="T434" i="3"/>
  <c r="H40" i="2"/>
  <c r="AD435" i="3"/>
  <c r="O436" i="3"/>
  <c r="V435" i="3"/>
  <c r="J435" i="3"/>
  <c r="L435" i="3" s="1"/>
  <c r="P435" i="3" s="1"/>
  <c r="R435" i="3"/>
  <c r="Z435" i="3"/>
  <c r="C440" i="6"/>
  <c r="E439" i="6"/>
  <c r="D439" i="6"/>
  <c r="G439" i="6" s="1"/>
  <c r="F439" i="6"/>
  <c r="AE40" i="2" l="1"/>
  <c r="AA40" i="2"/>
  <c r="I40" i="2"/>
  <c r="AF435" i="3"/>
  <c r="AB435" i="3"/>
  <c r="T435" i="3"/>
  <c r="X435" i="3"/>
  <c r="AD436" i="3"/>
  <c r="O437" i="3"/>
  <c r="R436" i="3"/>
  <c r="J436" i="3"/>
  <c r="L436" i="3" s="1"/>
  <c r="P436" i="3" s="1"/>
  <c r="V436" i="3"/>
  <c r="Z436" i="3"/>
  <c r="S40" i="2"/>
  <c r="O40" i="2"/>
  <c r="K40" i="2"/>
  <c r="W40" i="2"/>
  <c r="C441" i="6"/>
  <c r="D440" i="6"/>
  <c r="G440" i="6" s="1"/>
  <c r="E440" i="6"/>
  <c r="F440" i="6"/>
  <c r="AG40" i="2" l="1"/>
  <c r="AC40" i="2"/>
  <c r="AB436" i="3"/>
  <c r="X436" i="3"/>
  <c r="T436" i="3"/>
  <c r="AF436" i="3"/>
  <c r="Z437" i="3"/>
  <c r="J437" i="3"/>
  <c r="L437" i="3" s="1"/>
  <c r="P437" i="3" s="1"/>
  <c r="R437" i="3"/>
  <c r="V437" i="3"/>
  <c r="AD437" i="3"/>
  <c r="O438" i="3"/>
  <c r="Y40" i="2"/>
  <c r="U40" i="2"/>
  <c r="M40" i="2"/>
  <c r="AN40" i="2" s="1"/>
  <c r="Q40" i="2"/>
  <c r="C442" i="6"/>
  <c r="E441" i="6"/>
  <c r="D441" i="6"/>
  <c r="G441" i="6" s="1"/>
  <c r="F441" i="6"/>
  <c r="AQ41" i="2" l="1"/>
  <c r="AI41" i="2"/>
  <c r="AP41" i="2"/>
  <c r="AL41" i="2"/>
  <c r="AH41" i="2"/>
  <c r="AO41" i="2"/>
  <c r="AK41" i="2"/>
  <c r="AJ41" i="2"/>
  <c r="AN41" i="2"/>
  <c r="Z438" i="3"/>
  <c r="J438" i="3"/>
  <c r="L438" i="3" s="1"/>
  <c r="P438" i="3" s="1"/>
  <c r="V438" i="3"/>
  <c r="R438" i="3"/>
  <c r="AD438" i="3"/>
  <c r="O439" i="3"/>
  <c r="AB437" i="3"/>
  <c r="X437" i="3"/>
  <c r="T437" i="3"/>
  <c r="AF437" i="3"/>
  <c r="C443" i="6"/>
  <c r="F442" i="6"/>
  <c r="E442" i="6"/>
  <c r="D442" i="6"/>
  <c r="G442" i="6" s="1"/>
  <c r="AD439" i="3" l="1"/>
  <c r="O440" i="3"/>
  <c r="Z439" i="3"/>
  <c r="J439" i="3"/>
  <c r="L439" i="3" s="1"/>
  <c r="P439" i="3" s="1"/>
  <c r="R439" i="3"/>
  <c r="V439" i="3"/>
  <c r="AF438" i="3"/>
  <c r="AB438" i="3"/>
  <c r="X438" i="3"/>
  <c r="T438" i="3"/>
  <c r="C444" i="6"/>
  <c r="D443" i="6"/>
  <c r="G443" i="6" s="1"/>
  <c r="F443" i="6"/>
  <c r="E443" i="6"/>
  <c r="AF439" i="3" l="1"/>
  <c r="AB439" i="3"/>
  <c r="X439" i="3"/>
  <c r="T439" i="3"/>
  <c r="AD440" i="3"/>
  <c r="O441" i="3"/>
  <c r="R440" i="3"/>
  <c r="J440" i="3"/>
  <c r="L440" i="3" s="1"/>
  <c r="P440" i="3" s="1"/>
  <c r="Z440" i="3"/>
  <c r="V440" i="3"/>
  <c r="C445" i="6"/>
  <c r="D444" i="6"/>
  <c r="G444" i="6" s="1"/>
  <c r="F444" i="6"/>
  <c r="E444" i="6"/>
  <c r="AF440" i="3" l="1"/>
  <c r="AB440" i="3"/>
  <c r="T440" i="3"/>
  <c r="X440" i="3"/>
  <c r="Z441" i="3"/>
  <c r="O442" i="3"/>
  <c r="AD441" i="3"/>
  <c r="J441" i="3"/>
  <c r="L441" i="3" s="1"/>
  <c r="P441" i="3" s="1"/>
  <c r="V441" i="3"/>
  <c r="R441" i="3"/>
  <c r="C446" i="6"/>
  <c r="E445" i="6"/>
  <c r="D445" i="6"/>
  <c r="G445" i="6" s="1"/>
  <c r="F445" i="6"/>
  <c r="AF441" i="3" l="1"/>
  <c r="AB441" i="3"/>
  <c r="X441" i="3"/>
  <c r="T441" i="3"/>
  <c r="AD442" i="3"/>
  <c r="O443" i="3"/>
  <c r="Z442" i="3"/>
  <c r="J442" i="3"/>
  <c r="L442" i="3" s="1"/>
  <c r="P442" i="3" s="1"/>
  <c r="R442" i="3"/>
  <c r="V442" i="3"/>
  <c r="C447" i="6"/>
  <c r="F446" i="6"/>
  <c r="E446" i="6"/>
  <c r="D446" i="6"/>
  <c r="G446" i="6" s="1"/>
  <c r="AF442" i="3" l="1"/>
  <c r="AB442" i="3"/>
  <c r="X442" i="3"/>
  <c r="T442" i="3"/>
  <c r="AD443" i="3"/>
  <c r="O444" i="3"/>
  <c r="V443" i="3"/>
  <c r="J443" i="3"/>
  <c r="L443" i="3" s="1"/>
  <c r="P443" i="3" s="1"/>
  <c r="R443" i="3"/>
  <c r="Z443" i="3"/>
  <c r="C448" i="6"/>
  <c r="E447" i="6"/>
  <c r="F447" i="6"/>
  <c r="D447" i="6"/>
  <c r="G447" i="6" s="1"/>
  <c r="AF443" i="3" l="1"/>
  <c r="AB443" i="3"/>
  <c r="T443" i="3"/>
  <c r="X443" i="3"/>
  <c r="R444" i="3"/>
  <c r="O445" i="3"/>
  <c r="AD444" i="3"/>
  <c r="J444" i="3"/>
  <c r="L444" i="3" s="1"/>
  <c r="P444" i="3" s="1"/>
  <c r="V444" i="3"/>
  <c r="Z444" i="3"/>
  <c r="C449" i="6"/>
  <c r="D448" i="6"/>
  <c r="G448" i="6" s="1"/>
  <c r="E448" i="6"/>
  <c r="F448" i="6"/>
  <c r="AF444" i="3" l="1"/>
  <c r="AB444" i="3"/>
  <c r="X444" i="3"/>
  <c r="T444" i="3"/>
  <c r="AD445" i="3"/>
  <c r="O446" i="3"/>
  <c r="Z445" i="3"/>
  <c r="J445" i="3"/>
  <c r="L445" i="3" s="1"/>
  <c r="P445" i="3" s="1"/>
  <c r="R445" i="3"/>
  <c r="V445" i="3"/>
  <c r="C450" i="6"/>
  <c r="E449" i="6"/>
  <c r="F449" i="6"/>
  <c r="D449" i="6"/>
  <c r="G449" i="6" s="1"/>
  <c r="AF445" i="3" l="1"/>
  <c r="AB445" i="3"/>
  <c r="X445" i="3"/>
  <c r="T445" i="3"/>
  <c r="AD446" i="3"/>
  <c r="O447" i="3"/>
  <c r="Z446" i="3"/>
  <c r="J446" i="3"/>
  <c r="L446" i="3" s="1"/>
  <c r="P446" i="3" s="1"/>
  <c r="V446" i="3"/>
  <c r="R446" i="3"/>
  <c r="C451" i="6"/>
  <c r="F450" i="6"/>
  <c r="D450" i="6"/>
  <c r="G450" i="6" s="1"/>
  <c r="E450" i="6"/>
  <c r="AF446" i="3" l="1"/>
  <c r="AB446" i="3"/>
  <c r="X446" i="3"/>
  <c r="T446" i="3"/>
  <c r="H41" i="2"/>
  <c r="AD447" i="3"/>
  <c r="O448" i="3"/>
  <c r="Z447" i="3"/>
  <c r="J447" i="3"/>
  <c r="L447" i="3" s="1"/>
  <c r="P447" i="3" s="1"/>
  <c r="R447" i="3"/>
  <c r="V447" i="3"/>
  <c r="C452" i="6"/>
  <c r="F451" i="6"/>
  <c r="D451" i="6"/>
  <c r="G451" i="6" s="1"/>
  <c r="E451" i="6"/>
  <c r="AE41" i="2" l="1"/>
  <c r="AA41" i="2"/>
  <c r="I41" i="2"/>
  <c r="AF447" i="3"/>
  <c r="AB447" i="3"/>
  <c r="X447" i="3"/>
  <c r="T447" i="3"/>
  <c r="AD448" i="3"/>
  <c r="O449" i="3"/>
  <c r="R448" i="3"/>
  <c r="J448" i="3"/>
  <c r="L448" i="3" s="1"/>
  <c r="P448" i="3" s="1"/>
  <c r="Z448" i="3"/>
  <c r="V448" i="3"/>
  <c r="O41" i="2"/>
  <c r="W41" i="2"/>
  <c r="K41" i="2"/>
  <c r="S41" i="2"/>
  <c r="C453" i="6"/>
  <c r="D452" i="6"/>
  <c r="G452" i="6" s="1"/>
  <c r="E452" i="6"/>
  <c r="F452" i="6"/>
  <c r="AG41" i="2" l="1"/>
  <c r="AC41" i="2"/>
  <c r="AB448" i="3"/>
  <c r="T448" i="3"/>
  <c r="X448" i="3"/>
  <c r="AF448" i="3"/>
  <c r="Z449" i="3"/>
  <c r="J449" i="3"/>
  <c r="L449" i="3" s="1"/>
  <c r="P449" i="3" s="1"/>
  <c r="V449" i="3"/>
  <c r="R449" i="3"/>
  <c r="AD449" i="3"/>
  <c r="O450" i="3"/>
  <c r="U41" i="2"/>
  <c r="Q41" i="2"/>
  <c r="M41" i="2"/>
  <c r="AM41" i="2" s="1"/>
  <c r="Y41" i="2"/>
  <c r="C454" i="6"/>
  <c r="E453" i="6"/>
  <c r="F453" i="6"/>
  <c r="D453" i="6"/>
  <c r="G453" i="6" s="1"/>
  <c r="AO42" i="2" l="1"/>
  <c r="AK42" i="2"/>
  <c r="AN42" i="2"/>
  <c r="AQ42" i="2"/>
  <c r="AM42" i="2"/>
  <c r="AI42" i="2"/>
  <c r="AP42" i="2"/>
  <c r="AL42" i="2"/>
  <c r="AH42" i="2"/>
  <c r="Z450" i="3"/>
  <c r="J450" i="3"/>
  <c r="L450" i="3" s="1"/>
  <c r="P450" i="3" s="1"/>
  <c r="R450" i="3"/>
  <c r="V450" i="3"/>
  <c r="AD450" i="3"/>
  <c r="O451" i="3"/>
  <c r="AB449" i="3"/>
  <c r="X449" i="3"/>
  <c r="T449" i="3"/>
  <c r="AF449" i="3"/>
  <c r="C455" i="6"/>
  <c r="F454" i="6"/>
  <c r="E454" i="6"/>
  <c r="D454" i="6"/>
  <c r="G454" i="6" s="1"/>
  <c r="AD451" i="3" l="1"/>
  <c r="O452" i="3"/>
  <c r="R451" i="3"/>
  <c r="J451" i="3"/>
  <c r="L451" i="3" s="1"/>
  <c r="P451" i="3" s="1"/>
  <c r="V451" i="3"/>
  <c r="Z451" i="3"/>
  <c r="AF450" i="3"/>
  <c r="AB450" i="3"/>
  <c r="X450" i="3"/>
  <c r="T450" i="3"/>
  <c r="C456" i="6"/>
  <c r="E455" i="6"/>
  <c r="F455" i="6"/>
  <c r="D455" i="6"/>
  <c r="G455" i="6" s="1"/>
  <c r="T451" i="3" l="1"/>
  <c r="X451" i="3"/>
  <c r="AB451" i="3"/>
  <c r="AF451" i="3"/>
  <c r="R452" i="3"/>
  <c r="Z452" i="3"/>
  <c r="V452" i="3"/>
  <c r="AD452" i="3"/>
  <c r="O453" i="3"/>
  <c r="J452" i="3"/>
  <c r="L452" i="3" s="1"/>
  <c r="P452" i="3" s="1"/>
  <c r="C457" i="6"/>
  <c r="D456" i="6"/>
  <c r="G456" i="6" s="1"/>
  <c r="E456" i="6"/>
  <c r="F456" i="6"/>
  <c r="X452" i="3" l="1"/>
  <c r="T452" i="3"/>
  <c r="AF452" i="3"/>
  <c r="AB452" i="3"/>
  <c r="R453" i="3"/>
  <c r="V453" i="3"/>
  <c r="AD453" i="3"/>
  <c r="O454" i="3"/>
  <c r="Z453" i="3"/>
  <c r="J453" i="3"/>
  <c r="L453" i="3" s="1"/>
  <c r="P453" i="3" s="1"/>
  <c r="C458" i="6"/>
  <c r="E457" i="6"/>
  <c r="D457" i="6"/>
  <c r="G457" i="6" s="1"/>
  <c r="F457" i="6"/>
  <c r="V454" i="3" l="1"/>
  <c r="R454" i="3"/>
  <c r="AD454" i="3"/>
  <c r="O455" i="3"/>
  <c r="Z454" i="3"/>
  <c r="J454" i="3"/>
  <c r="L454" i="3" s="1"/>
  <c r="P454" i="3" s="1"/>
  <c r="X453" i="3"/>
  <c r="T453" i="3"/>
  <c r="AF453" i="3"/>
  <c r="AB453" i="3"/>
  <c r="C459" i="6"/>
  <c r="F458" i="6"/>
  <c r="E458" i="6"/>
  <c r="D458" i="6"/>
  <c r="G458" i="6" s="1"/>
  <c r="R455" i="3" l="1"/>
  <c r="V455" i="3"/>
  <c r="AD455" i="3"/>
  <c r="O456" i="3"/>
  <c r="Z455" i="3"/>
  <c r="J455" i="3"/>
  <c r="L455" i="3" s="1"/>
  <c r="P455" i="3" s="1"/>
  <c r="X454" i="3"/>
  <c r="T454" i="3"/>
  <c r="AF454" i="3"/>
  <c r="AB454" i="3"/>
  <c r="C460" i="6"/>
  <c r="D459" i="6"/>
  <c r="G459" i="6" s="1"/>
  <c r="F459" i="6"/>
  <c r="E459" i="6"/>
  <c r="Z456" i="3" l="1"/>
  <c r="V456" i="3"/>
  <c r="AD456" i="3"/>
  <c r="J456" i="3"/>
  <c r="L456" i="3" s="1"/>
  <c r="P456" i="3" s="1"/>
  <c r="O457" i="3"/>
  <c r="R456" i="3"/>
  <c r="X455" i="3"/>
  <c r="T455" i="3"/>
  <c r="AF455" i="3"/>
  <c r="AB455" i="3"/>
  <c r="C461" i="6"/>
  <c r="D460" i="6"/>
  <c r="G460" i="6" s="1"/>
  <c r="F460" i="6"/>
  <c r="E460" i="6"/>
  <c r="X456" i="3" l="1"/>
  <c r="T456" i="3"/>
  <c r="AF456" i="3"/>
  <c r="AB456" i="3"/>
  <c r="V457" i="3"/>
  <c r="R457" i="3"/>
  <c r="Z457" i="3"/>
  <c r="O458" i="3"/>
  <c r="AD457" i="3"/>
  <c r="J457" i="3"/>
  <c r="L457" i="3" s="1"/>
  <c r="P457" i="3" s="1"/>
  <c r="C462" i="6"/>
  <c r="E461" i="6"/>
  <c r="F461" i="6"/>
  <c r="D461" i="6"/>
  <c r="G461" i="6" s="1"/>
  <c r="R458" i="3" l="1"/>
  <c r="V458" i="3"/>
  <c r="O459" i="3"/>
  <c r="Z458" i="3"/>
  <c r="AD458" i="3"/>
  <c r="J458" i="3"/>
  <c r="L458" i="3" s="1"/>
  <c r="P458" i="3" s="1"/>
  <c r="X457" i="3"/>
  <c r="T457" i="3"/>
  <c r="AF457" i="3"/>
  <c r="AB457" i="3"/>
  <c r="C463" i="6"/>
  <c r="F462" i="6"/>
  <c r="E462" i="6"/>
  <c r="D462" i="6"/>
  <c r="G462" i="6" s="1"/>
  <c r="H42" i="2" l="1"/>
  <c r="AD459" i="3"/>
  <c r="O460" i="3"/>
  <c r="V459" i="3"/>
  <c r="J459" i="3"/>
  <c r="L459" i="3" s="1"/>
  <c r="P459" i="3" s="1"/>
  <c r="R459" i="3"/>
  <c r="Z459" i="3"/>
  <c r="AF458" i="3"/>
  <c r="AB458" i="3"/>
  <c r="X458" i="3"/>
  <c r="T458" i="3"/>
  <c r="C464" i="6"/>
  <c r="E463" i="6"/>
  <c r="D463" i="6"/>
  <c r="G463" i="6" s="1"/>
  <c r="F463" i="6"/>
  <c r="AE42" i="2" l="1"/>
  <c r="AA42" i="2"/>
  <c r="R460" i="3"/>
  <c r="V460" i="3"/>
  <c r="J460" i="3"/>
  <c r="L460" i="3" s="1"/>
  <c r="P460" i="3" s="1"/>
  <c r="AD460" i="3"/>
  <c r="Z460" i="3"/>
  <c r="O461" i="3"/>
  <c r="I42" i="2"/>
  <c r="T459" i="3"/>
  <c r="X459" i="3"/>
  <c r="AB459" i="3"/>
  <c r="AF459" i="3"/>
  <c r="O42" i="2"/>
  <c r="S42" i="2"/>
  <c r="K42" i="2"/>
  <c r="W42" i="2"/>
  <c r="C465" i="6"/>
  <c r="D464" i="6"/>
  <c r="G464" i="6" s="1"/>
  <c r="E464" i="6"/>
  <c r="F464" i="6"/>
  <c r="AG42" i="2" l="1"/>
  <c r="AC42" i="2"/>
  <c r="U42" i="2"/>
  <c r="M42" i="2"/>
  <c r="AJ42" i="2" s="1"/>
  <c r="Q42" i="2"/>
  <c r="Y42" i="2"/>
  <c r="X460" i="3"/>
  <c r="T460" i="3"/>
  <c r="AF460" i="3"/>
  <c r="AB460" i="3"/>
  <c r="R461" i="3"/>
  <c r="AD461" i="3"/>
  <c r="O462" i="3"/>
  <c r="J461" i="3"/>
  <c r="L461" i="3" s="1"/>
  <c r="P461" i="3" s="1"/>
  <c r="V461" i="3"/>
  <c r="Z461" i="3"/>
  <c r="C466" i="6"/>
  <c r="E465" i="6"/>
  <c r="F465" i="6"/>
  <c r="D465" i="6"/>
  <c r="G465" i="6" s="1"/>
  <c r="AM43" i="2" l="1"/>
  <c r="AI43" i="2"/>
  <c r="AP43" i="2"/>
  <c r="AL43" i="2"/>
  <c r="AH43" i="2"/>
  <c r="AO43" i="2"/>
  <c r="AK43" i="2"/>
  <c r="AJ43" i="2"/>
  <c r="AN43" i="2"/>
  <c r="AF461" i="3"/>
  <c r="AB461" i="3"/>
  <c r="X461" i="3"/>
  <c r="T461" i="3"/>
  <c r="AD462" i="3"/>
  <c r="O463" i="3"/>
  <c r="Z462" i="3"/>
  <c r="J462" i="3"/>
  <c r="L462" i="3" s="1"/>
  <c r="P462" i="3" s="1"/>
  <c r="V462" i="3"/>
  <c r="R462" i="3"/>
  <c r="C467" i="6"/>
  <c r="F466" i="6"/>
  <c r="D466" i="6"/>
  <c r="G466" i="6" s="1"/>
  <c r="E466" i="6"/>
  <c r="AF462" i="3" l="1"/>
  <c r="AB462" i="3"/>
  <c r="X462" i="3"/>
  <c r="T462" i="3"/>
  <c r="AD463" i="3"/>
  <c r="O464" i="3"/>
  <c r="Z463" i="3"/>
  <c r="J463" i="3"/>
  <c r="L463" i="3" s="1"/>
  <c r="P463" i="3" s="1"/>
  <c r="V463" i="3"/>
  <c r="R463" i="3"/>
  <c r="C468" i="6"/>
  <c r="F467" i="6"/>
  <c r="D467" i="6"/>
  <c r="G467" i="6" s="1"/>
  <c r="E467" i="6"/>
  <c r="AF463" i="3" l="1"/>
  <c r="AB463" i="3"/>
  <c r="X463" i="3"/>
  <c r="T463" i="3"/>
  <c r="AD464" i="3"/>
  <c r="O465" i="3"/>
  <c r="R464" i="3"/>
  <c r="J464" i="3"/>
  <c r="L464" i="3" s="1"/>
  <c r="P464" i="3" s="1"/>
  <c r="Z464" i="3"/>
  <c r="V464" i="3"/>
  <c r="C469" i="6"/>
  <c r="D468" i="6"/>
  <c r="G468" i="6" s="1"/>
  <c r="F468" i="6"/>
  <c r="E468" i="6"/>
  <c r="AF464" i="3" l="1"/>
  <c r="AB464" i="3"/>
  <c r="T464" i="3"/>
  <c r="X464" i="3"/>
  <c r="AD465" i="3"/>
  <c r="O466" i="3"/>
  <c r="Z465" i="3"/>
  <c r="J465" i="3"/>
  <c r="L465" i="3" s="1"/>
  <c r="P465" i="3" s="1"/>
  <c r="V465" i="3"/>
  <c r="R465" i="3"/>
  <c r="C470" i="6"/>
  <c r="E469" i="6"/>
  <c r="F469" i="6"/>
  <c r="D469" i="6"/>
  <c r="G469" i="6" s="1"/>
  <c r="AF465" i="3" l="1"/>
  <c r="AB465" i="3"/>
  <c r="X465" i="3"/>
  <c r="T465" i="3"/>
  <c r="AD466" i="3"/>
  <c r="O467" i="3"/>
  <c r="Z466" i="3"/>
  <c r="J466" i="3"/>
  <c r="L466" i="3" s="1"/>
  <c r="P466" i="3" s="1"/>
  <c r="R466" i="3"/>
  <c r="V466" i="3"/>
  <c r="C471" i="6"/>
  <c r="F470" i="6"/>
  <c r="E470" i="6"/>
  <c r="D470" i="6"/>
  <c r="G470" i="6" s="1"/>
  <c r="AF466" i="3" l="1"/>
  <c r="AB466" i="3"/>
  <c r="X466" i="3"/>
  <c r="T466" i="3"/>
  <c r="AD467" i="3"/>
  <c r="O468" i="3"/>
  <c r="V467" i="3"/>
  <c r="J467" i="3"/>
  <c r="L467" i="3" s="1"/>
  <c r="P467" i="3" s="1"/>
  <c r="R467" i="3"/>
  <c r="Z467" i="3"/>
  <c r="C472" i="6"/>
  <c r="E471" i="6"/>
  <c r="D471" i="6"/>
  <c r="G471" i="6" s="1"/>
  <c r="F471" i="6"/>
  <c r="AF467" i="3" l="1"/>
  <c r="AB467" i="3"/>
  <c r="X467" i="3"/>
  <c r="T467" i="3"/>
  <c r="AD468" i="3"/>
  <c r="O469" i="3"/>
  <c r="R468" i="3"/>
  <c r="J468" i="3"/>
  <c r="L468" i="3" s="1"/>
  <c r="P468" i="3" s="1"/>
  <c r="V468" i="3"/>
  <c r="Z468" i="3"/>
  <c r="C473" i="6"/>
  <c r="D472" i="6"/>
  <c r="G472" i="6" s="1"/>
  <c r="F472" i="6"/>
  <c r="E472" i="6"/>
  <c r="AF468" i="3" l="1"/>
  <c r="AB468" i="3"/>
  <c r="X468" i="3"/>
  <c r="T468" i="3"/>
  <c r="AD469" i="3"/>
  <c r="O470" i="3"/>
  <c r="Z469" i="3"/>
  <c r="J469" i="3"/>
  <c r="L469" i="3" s="1"/>
  <c r="P469" i="3" s="1"/>
  <c r="R469" i="3"/>
  <c r="V469" i="3"/>
  <c r="C474" i="6"/>
  <c r="E473" i="6"/>
  <c r="D473" i="6"/>
  <c r="G473" i="6" s="1"/>
  <c r="F473" i="6"/>
  <c r="AF469" i="3" l="1"/>
  <c r="AB469" i="3"/>
  <c r="X469" i="3"/>
  <c r="T469" i="3"/>
  <c r="AD470" i="3"/>
  <c r="O471" i="3"/>
  <c r="Z470" i="3"/>
  <c r="J470" i="3"/>
  <c r="L470" i="3" s="1"/>
  <c r="P470" i="3" s="1"/>
  <c r="V470" i="3"/>
  <c r="R470" i="3"/>
  <c r="C475" i="6"/>
  <c r="F474" i="6"/>
  <c r="D474" i="6"/>
  <c r="G474" i="6" s="1"/>
  <c r="E474" i="6"/>
  <c r="AF470" i="3" l="1"/>
  <c r="AB470" i="3"/>
  <c r="X470" i="3"/>
  <c r="T470" i="3"/>
  <c r="H43" i="2"/>
  <c r="AD471" i="3"/>
  <c r="O472" i="3"/>
  <c r="Z471" i="3"/>
  <c r="J471" i="3"/>
  <c r="L471" i="3" s="1"/>
  <c r="P471" i="3" s="1"/>
  <c r="R471" i="3"/>
  <c r="V471" i="3"/>
  <c r="C476" i="6"/>
  <c r="D475" i="6"/>
  <c r="G475" i="6" s="1"/>
  <c r="F475" i="6"/>
  <c r="E475" i="6"/>
  <c r="AE43" i="2" l="1"/>
  <c r="AA43" i="2"/>
  <c r="I43" i="2"/>
  <c r="AF471" i="3"/>
  <c r="AB471" i="3"/>
  <c r="X471" i="3"/>
  <c r="T471" i="3"/>
  <c r="AD472" i="3"/>
  <c r="O473" i="3"/>
  <c r="Z472" i="3"/>
  <c r="J472" i="3"/>
  <c r="L472" i="3" s="1"/>
  <c r="P472" i="3" s="1"/>
  <c r="V472" i="3"/>
  <c r="R472" i="3"/>
  <c r="O43" i="2"/>
  <c r="S43" i="2"/>
  <c r="D372" i="4" s="1"/>
  <c r="K43" i="2"/>
  <c r="W43" i="2"/>
  <c r="C477" i="6"/>
  <c r="D476" i="6"/>
  <c r="G476" i="6" s="1"/>
  <c r="F476" i="6"/>
  <c r="E476" i="6"/>
  <c r="AG43" i="2" l="1"/>
  <c r="AC43" i="2"/>
  <c r="AB472" i="3"/>
  <c r="X472" i="3"/>
  <c r="T472" i="3"/>
  <c r="AF472" i="3"/>
  <c r="AD473" i="3"/>
  <c r="J473" i="3"/>
  <c r="L473" i="3" s="1"/>
  <c r="P473" i="3" s="1"/>
  <c r="R473" i="3"/>
  <c r="V473" i="3"/>
  <c r="Z473" i="3"/>
  <c r="O474" i="3"/>
  <c r="Q43" i="2"/>
  <c r="Y43" i="2"/>
  <c r="M43" i="2"/>
  <c r="AQ43" i="2" s="1"/>
  <c r="U43" i="2"/>
  <c r="F372" i="4" s="1"/>
  <c r="C478" i="6"/>
  <c r="E477" i="6"/>
  <c r="F477" i="6"/>
  <c r="D477" i="6"/>
  <c r="G477" i="6" s="1"/>
  <c r="AO44" i="2" l="1"/>
  <c r="AK44" i="2"/>
  <c r="AN44" i="2"/>
  <c r="AJ44" i="2"/>
  <c r="AQ44" i="2"/>
  <c r="AI44" i="2"/>
  <c r="AL44" i="2"/>
  <c r="AH44" i="2"/>
  <c r="AP44" i="2"/>
  <c r="Z474" i="3"/>
  <c r="J474" i="3"/>
  <c r="L474" i="3" s="1"/>
  <c r="P474" i="3" s="1"/>
  <c r="R474" i="3"/>
  <c r="V474" i="3"/>
  <c r="AD474" i="3"/>
  <c r="O475" i="3"/>
  <c r="AB473" i="3"/>
  <c r="X473" i="3"/>
  <c r="T473" i="3"/>
  <c r="AF473" i="3"/>
  <c r="C479" i="6"/>
  <c r="F478" i="6"/>
  <c r="E478" i="6"/>
  <c r="D478" i="6"/>
  <c r="G478" i="6" s="1"/>
  <c r="AD475" i="3" l="1"/>
  <c r="O476" i="3"/>
  <c r="V475" i="3"/>
  <c r="J475" i="3"/>
  <c r="L475" i="3" s="1"/>
  <c r="P475" i="3" s="1"/>
  <c r="R475" i="3"/>
  <c r="Z475" i="3"/>
  <c r="AF474" i="3"/>
  <c r="AB474" i="3"/>
  <c r="X474" i="3"/>
  <c r="T474" i="3"/>
  <c r="C480" i="6"/>
  <c r="F479" i="6"/>
  <c r="E479" i="6"/>
  <c r="D479" i="6"/>
  <c r="G479" i="6" s="1"/>
  <c r="AF475" i="3" l="1"/>
  <c r="AB475" i="3"/>
  <c r="X475" i="3"/>
  <c r="T475" i="3"/>
  <c r="R476" i="3"/>
  <c r="O477" i="3"/>
  <c r="AD476" i="3"/>
  <c r="J476" i="3"/>
  <c r="L476" i="3" s="1"/>
  <c r="P476" i="3" s="1"/>
  <c r="V476" i="3"/>
  <c r="Z476" i="3"/>
  <c r="C481" i="6"/>
  <c r="D480" i="6"/>
  <c r="G480" i="6" s="1"/>
  <c r="E480" i="6"/>
  <c r="F480" i="6"/>
  <c r="AF476" i="3" l="1"/>
  <c r="AB476" i="3"/>
  <c r="T476" i="3"/>
  <c r="X476" i="3"/>
  <c r="AD477" i="3"/>
  <c r="O478" i="3"/>
  <c r="Z477" i="3"/>
  <c r="J477" i="3"/>
  <c r="L477" i="3" s="1"/>
  <c r="P477" i="3" s="1"/>
  <c r="R477" i="3"/>
  <c r="V477" i="3"/>
  <c r="C482" i="6"/>
  <c r="E481" i="6"/>
  <c r="D481" i="6"/>
  <c r="G481" i="6" s="1"/>
  <c r="F481" i="6"/>
  <c r="AF477" i="3" l="1"/>
  <c r="AB477" i="3"/>
  <c r="X477" i="3"/>
  <c r="T477" i="3"/>
  <c r="AD478" i="3"/>
  <c r="O479" i="3"/>
  <c r="Z478" i="3"/>
  <c r="J478" i="3"/>
  <c r="L478" i="3" s="1"/>
  <c r="P478" i="3" s="1"/>
  <c r="V478" i="3"/>
  <c r="R478" i="3"/>
  <c r="C483" i="6"/>
  <c r="F482" i="6"/>
  <c r="D482" i="6"/>
  <c r="G482" i="6" s="1"/>
  <c r="E482" i="6"/>
  <c r="AF478" i="3" l="1"/>
  <c r="AB478" i="3"/>
  <c r="X478" i="3"/>
  <c r="T478" i="3"/>
  <c r="AD479" i="3"/>
  <c r="O480" i="3"/>
  <c r="Z479" i="3"/>
  <c r="J479" i="3"/>
  <c r="L479" i="3" s="1"/>
  <c r="P479" i="3" s="1"/>
  <c r="R479" i="3"/>
  <c r="V479" i="3"/>
  <c r="C484" i="6"/>
  <c r="F483" i="6"/>
  <c r="E483" i="6"/>
  <c r="D483" i="6"/>
  <c r="G483" i="6" s="1"/>
  <c r="AF479" i="3" l="1"/>
  <c r="AB479" i="3"/>
  <c r="X479" i="3"/>
  <c r="T479" i="3"/>
  <c r="AD480" i="3"/>
  <c r="O481" i="3"/>
  <c r="Z480" i="3"/>
  <c r="J480" i="3"/>
  <c r="L480" i="3" s="1"/>
  <c r="P480" i="3" s="1"/>
  <c r="V480" i="3"/>
  <c r="R480" i="3"/>
  <c r="C485" i="6"/>
  <c r="D484" i="6"/>
  <c r="G484" i="6" s="1"/>
  <c r="F484" i="6"/>
  <c r="E484" i="6"/>
  <c r="AF480" i="3" l="1"/>
  <c r="AB480" i="3"/>
  <c r="X480" i="3"/>
  <c r="T480" i="3"/>
  <c r="AD481" i="3"/>
  <c r="O482" i="3"/>
  <c r="Z481" i="3"/>
  <c r="J481" i="3"/>
  <c r="L481" i="3" s="1"/>
  <c r="P481" i="3" s="1"/>
  <c r="R481" i="3"/>
  <c r="V481" i="3"/>
  <c r="C486" i="6"/>
  <c r="E485" i="6"/>
  <c r="F485" i="6"/>
  <c r="D485" i="6"/>
  <c r="G485" i="6" s="1"/>
  <c r="AF481" i="3" l="1"/>
  <c r="AB481" i="3"/>
  <c r="X481" i="3"/>
  <c r="T481" i="3"/>
  <c r="AD482" i="3"/>
  <c r="O483" i="3"/>
  <c r="Z482" i="3"/>
  <c r="J482" i="3"/>
  <c r="L482" i="3" s="1"/>
  <c r="P482" i="3" s="1"/>
  <c r="V482" i="3"/>
  <c r="R482" i="3"/>
  <c r="C487" i="6"/>
  <c r="F486" i="6"/>
  <c r="E486" i="6"/>
  <c r="D486" i="6"/>
  <c r="G486" i="6" s="1"/>
  <c r="AF482" i="3" l="1"/>
  <c r="AB482" i="3"/>
  <c r="X482" i="3"/>
  <c r="T482" i="3"/>
  <c r="H44" i="2"/>
  <c r="AD483" i="3"/>
  <c r="O484" i="3"/>
  <c r="V483" i="3"/>
  <c r="J483" i="3"/>
  <c r="L483" i="3" s="1"/>
  <c r="P483" i="3" s="1"/>
  <c r="R483" i="3"/>
  <c r="Z483" i="3"/>
  <c r="C488" i="6"/>
  <c r="E487" i="6"/>
  <c r="F487" i="6"/>
  <c r="D487" i="6"/>
  <c r="G487" i="6" s="1"/>
  <c r="AE44" i="2" l="1"/>
  <c r="AA44" i="2"/>
  <c r="I44" i="2"/>
  <c r="AF483" i="3"/>
  <c r="AB483" i="3"/>
  <c r="T483" i="3"/>
  <c r="X483" i="3"/>
  <c r="AD484" i="3"/>
  <c r="O485" i="3"/>
  <c r="R484" i="3"/>
  <c r="J484" i="3"/>
  <c r="L484" i="3" s="1"/>
  <c r="P484" i="3" s="1"/>
  <c r="V484" i="3"/>
  <c r="Z484" i="3"/>
  <c r="S44" i="2"/>
  <c r="W44" i="2"/>
  <c r="K44" i="2"/>
  <c r="O44" i="2"/>
  <c r="C489" i="6"/>
  <c r="D488" i="6"/>
  <c r="G488" i="6" s="1"/>
  <c r="E488" i="6"/>
  <c r="F488" i="6"/>
  <c r="AG44" i="2" l="1"/>
  <c r="AC44" i="2"/>
  <c r="AB484" i="3"/>
  <c r="X484" i="3"/>
  <c r="T484" i="3"/>
  <c r="AF484" i="3"/>
  <c r="Z485" i="3"/>
  <c r="J485" i="3"/>
  <c r="L485" i="3" s="1"/>
  <c r="P485" i="3" s="1"/>
  <c r="V485" i="3"/>
  <c r="R485" i="3"/>
  <c r="AD485" i="3"/>
  <c r="O486" i="3"/>
  <c r="Q44" i="2"/>
  <c r="Y44" i="2"/>
  <c r="M44" i="2"/>
  <c r="AM44" i="2" s="1"/>
  <c r="U44" i="2"/>
  <c r="C490" i="6"/>
  <c r="E489" i="6"/>
  <c r="D489" i="6"/>
  <c r="G489" i="6" s="1"/>
  <c r="F489" i="6"/>
  <c r="AQ45" i="2" l="1"/>
  <c r="AM45" i="2"/>
  <c r="AI45" i="2"/>
  <c r="AP45" i="2"/>
  <c r="AH45" i="2"/>
  <c r="AO45" i="2"/>
  <c r="AK45" i="2"/>
  <c r="AN45" i="2"/>
  <c r="AJ45" i="2"/>
  <c r="Z486" i="3"/>
  <c r="J486" i="3"/>
  <c r="L486" i="3" s="1"/>
  <c r="P486" i="3" s="1"/>
  <c r="V486" i="3"/>
  <c r="R486" i="3"/>
  <c r="AD486" i="3"/>
  <c r="O487" i="3"/>
  <c r="AB485" i="3"/>
  <c r="X485" i="3"/>
  <c r="T485" i="3"/>
  <c r="AF485" i="3"/>
  <c r="C491" i="6"/>
  <c r="F490" i="6"/>
  <c r="E490" i="6"/>
  <c r="D490" i="6"/>
  <c r="G490" i="6" s="1"/>
  <c r="AD487" i="3" l="1"/>
  <c r="O488" i="3"/>
  <c r="Z487" i="3"/>
  <c r="J487" i="3"/>
  <c r="L487" i="3" s="1"/>
  <c r="P487" i="3" s="1"/>
  <c r="V487" i="3"/>
  <c r="R487" i="3"/>
  <c r="AF486" i="3"/>
  <c r="AB486" i="3"/>
  <c r="X486" i="3"/>
  <c r="T486" i="3"/>
  <c r="C492" i="6"/>
  <c r="D491" i="6"/>
  <c r="G491" i="6" s="1"/>
  <c r="F491" i="6"/>
  <c r="E491" i="6"/>
  <c r="AF487" i="3" l="1"/>
  <c r="AB487" i="3"/>
  <c r="X487" i="3"/>
  <c r="T487" i="3"/>
  <c r="AD488" i="3"/>
  <c r="O489" i="3"/>
  <c r="Z488" i="3"/>
  <c r="J488" i="3"/>
  <c r="L488" i="3" s="1"/>
  <c r="P488" i="3" s="1"/>
  <c r="V488" i="3"/>
  <c r="R488" i="3"/>
  <c r="C493" i="6"/>
  <c r="D492" i="6"/>
  <c r="G492" i="6" s="1"/>
  <c r="F492" i="6"/>
  <c r="E492" i="6"/>
  <c r="AF488" i="3" l="1"/>
  <c r="AB488" i="3"/>
  <c r="T488" i="3"/>
  <c r="X488" i="3"/>
  <c r="AD489" i="3"/>
  <c r="O490" i="3"/>
  <c r="Z489" i="3"/>
  <c r="J489" i="3"/>
  <c r="L489" i="3" s="1"/>
  <c r="P489" i="3" s="1"/>
  <c r="V489" i="3"/>
  <c r="R489" i="3"/>
  <c r="C494" i="6"/>
  <c r="E493" i="6"/>
  <c r="F493" i="6"/>
  <c r="D493" i="6"/>
  <c r="G493" i="6" s="1"/>
  <c r="AF489" i="3" l="1"/>
  <c r="AB489" i="3"/>
  <c r="X489" i="3"/>
  <c r="T489" i="3"/>
  <c r="AD490" i="3"/>
  <c r="O491" i="3"/>
  <c r="Z490" i="3"/>
  <c r="J490" i="3"/>
  <c r="L490" i="3" s="1"/>
  <c r="P490" i="3" s="1"/>
  <c r="V490" i="3"/>
  <c r="R490" i="3"/>
  <c r="C495" i="6"/>
  <c r="F494" i="6"/>
  <c r="E494" i="6"/>
  <c r="D494" i="6"/>
  <c r="G494" i="6" s="1"/>
  <c r="AF490" i="3" l="1"/>
  <c r="AB490" i="3"/>
  <c r="X490" i="3"/>
  <c r="T490" i="3"/>
  <c r="AD491" i="3"/>
  <c r="O492" i="3"/>
  <c r="V491" i="3"/>
  <c r="J491" i="3"/>
  <c r="L491" i="3" s="1"/>
  <c r="P491" i="3" s="1"/>
  <c r="R491" i="3"/>
  <c r="Z491" i="3"/>
  <c r="C496" i="6"/>
  <c r="E495" i="6"/>
  <c r="D495" i="6"/>
  <c r="G495" i="6" s="1"/>
  <c r="F495" i="6"/>
  <c r="AF491" i="3" l="1"/>
  <c r="AB491" i="3"/>
  <c r="X491" i="3"/>
  <c r="T491" i="3"/>
  <c r="AD492" i="3"/>
  <c r="O493" i="3"/>
  <c r="V492" i="3"/>
  <c r="J492" i="3"/>
  <c r="L492" i="3" s="1"/>
  <c r="P492" i="3" s="1"/>
  <c r="R492" i="3"/>
  <c r="Z492" i="3"/>
  <c r="C497" i="6"/>
  <c r="D496" i="6"/>
  <c r="G496" i="6" s="1"/>
  <c r="E496" i="6"/>
  <c r="F496" i="6"/>
  <c r="AF492" i="3" l="1"/>
  <c r="AB492" i="3"/>
  <c r="X492" i="3"/>
  <c r="T492" i="3"/>
  <c r="AD493" i="3"/>
  <c r="O494" i="3"/>
  <c r="Z493" i="3"/>
  <c r="J493" i="3"/>
  <c r="L493" i="3" s="1"/>
  <c r="P493" i="3" s="1"/>
  <c r="R493" i="3"/>
  <c r="V493" i="3"/>
  <c r="C498" i="6"/>
  <c r="E497" i="6"/>
  <c r="F497" i="6"/>
  <c r="D497" i="6"/>
  <c r="G497" i="6" s="1"/>
  <c r="AF493" i="3" l="1"/>
  <c r="AB493" i="3"/>
  <c r="X493" i="3"/>
  <c r="T493" i="3"/>
  <c r="AD494" i="3"/>
  <c r="O495" i="3"/>
  <c r="Z494" i="3"/>
  <c r="J494" i="3"/>
  <c r="L494" i="3" s="1"/>
  <c r="P494" i="3" s="1"/>
  <c r="V494" i="3"/>
  <c r="R494" i="3"/>
  <c r="C499" i="6"/>
  <c r="F498" i="6"/>
  <c r="D498" i="6"/>
  <c r="G498" i="6" s="1"/>
  <c r="E498" i="6"/>
  <c r="AF494" i="3" l="1"/>
  <c r="AB494" i="3"/>
  <c r="X494" i="3"/>
  <c r="T494" i="3"/>
  <c r="H45" i="2"/>
  <c r="AD495" i="3"/>
  <c r="O496" i="3"/>
  <c r="Z495" i="3"/>
  <c r="J495" i="3"/>
  <c r="L495" i="3" s="1"/>
  <c r="P495" i="3" s="1"/>
  <c r="V495" i="3"/>
  <c r="R495" i="3"/>
  <c r="C500" i="6"/>
  <c r="F499" i="6"/>
  <c r="D499" i="6"/>
  <c r="G499" i="6" s="1"/>
  <c r="E499" i="6"/>
  <c r="AE45" i="2" l="1"/>
  <c r="AA45" i="2"/>
  <c r="I45" i="2"/>
  <c r="AF495" i="3"/>
  <c r="AB495" i="3"/>
  <c r="X495" i="3"/>
  <c r="T495" i="3"/>
  <c r="AD496" i="3"/>
  <c r="O497" i="3"/>
  <c r="Z496" i="3"/>
  <c r="J496" i="3"/>
  <c r="L496" i="3" s="1"/>
  <c r="P496" i="3" s="1"/>
  <c r="V496" i="3"/>
  <c r="R496" i="3"/>
  <c r="O45" i="2"/>
  <c r="W45" i="2"/>
  <c r="K45" i="2"/>
  <c r="S45" i="2"/>
  <c r="C501" i="6"/>
  <c r="D500" i="6"/>
  <c r="G500" i="6" s="1"/>
  <c r="F500" i="6"/>
  <c r="E500" i="6"/>
  <c r="AG45" i="2" l="1"/>
  <c r="AC45" i="2"/>
  <c r="AB496" i="3"/>
  <c r="T496" i="3"/>
  <c r="X496" i="3"/>
  <c r="AF496" i="3"/>
  <c r="Z497" i="3"/>
  <c r="J497" i="3"/>
  <c r="L497" i="3" s="1"/>
  <c r="P497" i="3" s="1"/>
  <c r="V497" i="3"/>
  <c r="R497" i="3"/>
  <c r="AD497" i="3"/>
  <c r="O498" i="3"/>
  <c r="U45" i="2"/>
  <c r="Q45" i="2"/>
  <c r="M45" i="2"/>
  <c r="AL45" i="2" s="1"/>
  <c r="Y45" i="2"/>
  <c r="C502" i="6"/>
  <c r="E501" i="6"/>
  <c r="F501" i="6"/>
  <c r="D501" i="6"/>
  <c r="G501" i="6" s="1"/>
  <c r="AO46" i="2" l="1"/>
  <c r="AK46" i="2"/>
  <c r="AN46" i="2"/>
  <c r="AJ46" i="2"/>
  <c r="AQ46" i="2"/>
  <c r="AI46" i="2"/>
  <c r="AH46" i="2"/>
  <c r="AL46" i="2"/>
  <c r="AP46" i="2"/>
  <c r="V498" i="3"/>
  <c r="J498" i="3"/>
  <c r="L498" i="3" s="1"/>
  <c r="P498" i="3" s="1"/>
  <c r="R498" i="3"/>
  <c r="AD498" i="3"/>
  <c r="Z498" i="3"/>
  <c r="O499" i="3"/>
  <c r="AB497" i="3"/>
  <c r="X497" i="3"/>
  <c r="T497" i="3"/>
  <c r="AF497" i="3"/>
  <c r="C503" i="6"/>
  <c r="F502" i="6"/>
  <c r="E502" i="6"/>
  <c r="D502" i="6"/>
  <c r="G502" i="6" s="1"/>
  <c r="AD499" i="3" l="1"/>
  <c r="O500" i="3"/>
  <c r="V499" i="3"/>
  <c r="J499" i="3"/>
  <c r="L499" i="3" s="1"/>
  <c r="P499" i="3" s="1"/>
  <c r="R499" i="3"/>
  <c r="Z499" i="3"/>
  <c r="AF498" i="3"/>
  <c r="AB498" i="3"/>
  <c r="X498" i="3"/>
  <c r="T498" i="3"/>
  <c r="C504" i="6"/>
  <c r="E503" i="6"/>
  <c r="D503" i="6"/>
  <c r="G503" i="6" s="1"/>
  <c r="F503" i="6"/>
  <c r="AF499" i="3" l="1"/>
  <c r="AB499" i="3"/>
  <c r="X499" i="3"/>
  <c r="T499" i="3"/>
  <c r="AD500" i="3"/>
  <c r="O501" i="3"/>
  <c r="V500" i="3"/>
  <c r="J500" i="3"/>
  <c r="L500" i="3" s="1"/>
  <c r="P500" i="3" s="1"/>
  <c r="R500" i="3"/>
  <c r="Z500" i="3"/>
  <c r="C505" i="6"/>
  <c r="D504" i="6"/>
  <c r="G504" i="6" s="1"/>
  <c r="F504" i="6"/>
  <c r="E504" i="6"/>
  <c r="T500" i="3" l="1"/>
  <c r="X500" i="3"/>
  <c r="AB500" i="3"/>
  <c r="AF500" i="3"/>
  <c r="V501" i="3"/>
  <c r="R501" i="3"/>
  <c r="Z501" i="3"/>
  <c r="J501" i="3"/>
  <c r="L501" i="3" s="1"/>
  <c r="P501" i="3" s="1"/>
  <c r="AD501" i="3"/>
  <c r="O502" i="3"/>
  <c r="C506" i="6"/>
  <c r="E505" i="6"/>
  <c r="D505" i="6"/>
  <c r="G505" i="6" s="1"/>
  <c r="F505" i="6"/>
  <c r="X501" i="3" l="1"/>
  <c r="T501" i="3"/>
  <c r="AB501" i="3"/>
  <c r="AF501" i="3"/>
  <c r="V502" i="3"/>
  <c r="Z502" i="3"/>
  <c r="R502" i="3"/>
  <c r="J502" i="3"/>
  <c r="L502" i="3" s="1"/>
  <c r="P502" i="3" s="1"/>
  <c r="AD502" i="3"/>
  <c r="O503" i="3"/>
  <c r="C507" i="6"/>
  <c r="F506" i="6"/>
  <c r="D506" i="6"/>
  <c r="G506" i="6" s="1"/>
  <c r="E506" i="6"/>
  <c r="X502" i="3" l="1"/>
  <c r="T502" i="3"/>
  <c r="AF502" i="3"/>
  <c r="AB502" i="3"/>
  <c r="V503" i="3"/>
  <c r="R503" i="3"/>
  <c r="O504" i="3"/>
  <c r="AD503" i="3"/>
  <c r="Z503" i="3"/>
  <c r="J503" i="3"/>
  <c r="L503" i="3" s="1"/>
  <c r="P503" i="3" s="1"/>
  <c r="C508" i="6"/>
  <c r="D507" i="6"/>
  <c r="G507" i="6" s="1"/>
  <c r="F507" i="6"/>
  <c r="E507" i="6"/>
  <c r="V504" i="3" l="1"/>
  <c r="R504" i="3"/>
  <c r="AD504" i="3"/>
  <c r="Z504" i="3"/>
  <c r="O505" i="3"/>
  <c r="J504" i="3"/>
  <c r="L504" i="3" s="1"/>
  <c r="P504" i="3" s="1"/>
  <c r="X503" i="3"/>
  <c r="T503" i="3"/>
  <c r="AF503" i="3"/>
  <c r="AB503" i="3"/>
  <c r="C509" i="6"/>
  <c r="D508" i="6"/>
  <c r="G508" i="6" s="1"/>
  <c r="F508" i="6"/>
  <c r="E508" i="6"/>
  <c r="X504" i="3" l="1"/>
  <c r="T504" i="3"/>
  <c r="AF504" i="3"/>
  <c r="AB504" i="3"/>
  <c r="V505" i="3"/>
  <c r="R505" i="3"/>
  <c r="O506" i="3"/>
  <c r="Z505" i="3"/>
  <c r="J505" i="3"/>
  <c r="L505" i="3" s="1"/>
  <c r="P505" i="3" s="1"/>
  <c r="AD505" i="3"/>
  <c r="C510" i="6"/>
  <c r="E509" i="6"/>
  <c r="F509" i="6"/>
  <c r="D509" i="6"/>
  <c r="G509" i="6" s="1"/>
  <c r="V506" i="3" l="1"/>
  <c r="R506" i="3"/>
  <c r="AD506" i="3"/>
  <c r="Z506" i="3"/>
  <c r="J506" i="3"/>
  <c r="L506" i="3" s="1"/>
  <c r="P506" i="3" s="1"/>
  <c r="O507" i="3"/>
  <c r="X505" i="3"/>
  <c r="T505" i="3"/>
  <c r="AB505" i="3"/>
  <c r="AF505" i="3"/>
  <c r="C511" i="6"/>
  <c r="F510" i="6"/>
  <c r="E510" i="6"/>
  <c r="D510" i="6"/>
  <c r="G510" i="6" s="1"/>
  <c r="H46" i="2" l="1"/>
  <c r="R507" i="3"/>
  <c r="AD507" i="3"/>
  <c r="O508" i="3"/>
  <c r="V507" i="3"/>
  <c r="J507" i="3"/>
  <c r="L507" i="3" s="1"/>
  <c r="P507" i="3" s="1"/>
  <c r="Z507" i="3"/>
  <c r="X506" i="3"/>
  <c r="AF506" i="3"/>
  <c r="AB506" i="3"/>
  <c r="T506" i="3"/>
  <c r="C512" i="6"/>
  <c r="F511" i="6"/>
  <c r="E511" i="6"/>
  <c r="D511" i="6"/>
  <c r="G511" i="6" s="1"/>
  <c r="AE46" i="2" l="1"/>
  <c r="AA46" i="2"/>
  <c r="R508" i="3"/>
  <c r="Z508" i="3"/>
  <c r="AD508" i="3"/>
  <c r="O509" i="3"/>
  <c r="V508" i="3"/>
  <c r="J508" i="3"/>
  <c r="L508" i="3" s="1"/>
  <c r="P508" i="3" s="1"/>
  <c r="I46" i="2"/>
  <c r="T507" i="3"/>
  <c r="AF507" i="3"/>
  <c r="AB507" i="3"/>
  <c r="X507" i="3"/>
  <c r="W46" i="2"/>
  <c r="O46" i="2"/>
  <c r="K46" i="2"/>
  <c r="S46" i="2"/>
  <c r="C513" i="6"/>
  <c r="D512" i="6"/>
  <c r="G512" i="6" s="1"/>
  <c r="E512" i="6"/>
  <c r="F512" i="6"/>
  <c r="AG46" i="2" l="1"/>
  <c r="AC46" i="2"/>
  <c r="AB508" i="3"/>
  <c r="X508" i="3"/>
  <c r="T508" i="3"/>
  <c r="AF508" i="3"/>
  <c r="Z509" i="3"/>
  <c r="J509" i="3"/>
  <c r="L509" i="3" s="1"/>
  <c r="P509" i="3" s="1"/>
  <c r="V509" i="3"/>
  <c r="R509" i="3"/>
  <c r="AD509" i="3"/>
  <c r="O510" i="3"/>
  <c r="Q46" i="2"/>
  <c r="Y46" i="2"/>
  <c r="M46" i="2"/>
  <c r="AM46" i="2" s="1"/>
  <c r="U46" i="2"/>
  <c r="C514" i="6"/>
  <c r="E513" i="6"/>
  <c r="F513" i="6"/>
  <c r="D513" i="6"/>
  <c r="G513" i="6" s="1"/>
  <c r="AQ47" i="2" l="1"/>
  <c r="AI47" i="2"/>
  <c r="AP47" i="2"/>
  <c r="AL47" i="2"/>
  <c r="AH47" i="2"/>
  <c r="AO47" i="2"/>
  <c r="AK47" i="2"/>
  <c r="AN47" i="2"/>
  <c r="AJ47" i="2"/>
  <c r="V510" i="3"/>
  <c r="R510" i="3"/>
  <c r="AD510" i="3"/>
  <c r="O511" i="3"/>
  <c r="Z510" i="3"/>
  <c r="J510" i="3"/>
  <c r="L510" i="3" s="1"/>
  <c r="P510" i="3" s="1"/>
  <c r="X509" i="3"/>
  <c r="T509" i="3"/>
  <c r="AF509" i="3"/>
  <c r="AB509" i="3"/>
  <c r="C515" i="6"/>
  <c r="F514" i="6"/>
  <c r="E514" i="6"/>
  <c r="D514" i="6"/>
  <c r="G514" i="6" s="1"/>
  <c r="R511" i="3" l="1"/>
  <c r="AD511" i="3"/>
  <c r="O512" i="3"/>
  <c r="Z511" i="3"/>
  <c r="J511" i="3"/>
  <c r="L511" i="3" s="1"/>
  <c r="P511" i="3" s="1"/>
  <c r="V511" i="3"/>
  <c r="T510" i="3"/>
  <c r="AF510" i="3"/>
  <c r="AB510" i="3"/>
  <c r="X510" i="3"/>
  <c r="C516" i="6"/>
  <c r="E515" i="6"/>
  <c r="F515" i="6"/>
  <c r="D515" i="6"/>
  <c r="G515" i="6" s="1"/>
  <c r="R512" i="3" l="1"/>
  <c r="O513" i="3"/>
  <c r="Z512" i="3"/>
  <c r="J512" i="3"/>
  <c r="L512" i="3" s="1"/>
  <c r="P512" i="3" s="1"/>
  <c r="V512" i="3"/>
  <c r="AD512" i="3"/>
  <c r="T511" i="3"/>
  <c r="AF511" i="3"/>
  <c r="AB511" i="3"/>
  <c r="X511" i="3"/>
  <c r="C517" i="6"/>
  <c r="D516" i="6"/>
  <c r="G516" i="6" s="1"/>
  <c r="F516" i="6"/>
  <c r="E516" i="6"/>
  <c r="X512" i="3" l="1"/>
  <c r="T512" i="3"/>
  <c r="AB512" i="3"/>
  <c r="AF512" i="3"/>
  <c r="V513" i="3"/>
  <c r="R513" i="3"/>
  <c r="AD513" i="3"/>
  <c r="Z513" i="3"/>
  <c r="J513" i="3"/>
  <c r="L513" i="3" s="1"/>
  <c r="P513" i="3" s="1"/>
  <c r="O514" i="3"/>
  <c r="C518" i="6"/>
  <c r="E517" i="6"/>
  <c r="D517" i="6"/>
  <c r="G517" i="6" s="1"/>
  <c r="F517" i="6"/>
  <c r="V514" i="3" l="1"/>
  <c r="O515" i="3"/>
  <c r="R514" i="3"/>
  <c r="Z514" i="3"/>
  <c r="J514" i="3"/>
  <c r="L514" i="3" s="1"/>
  <c r="P514" i="3" s="1"/>
  <c r="AD514" i="3"/>
  <c r="X513" i="3"/>
  <c r="AF513" i="3"/>
  <c r="T513" i="3"/>
  <c r="AB513" i="3"/>
  <c r="C519" i="6"/>
  <c r="F518" i="6"/>
  <c r="D518" i="6"/>
  <c r="G518" i="6" s="1"/>
  <c r="E518" i="6"/>
  <c r="Z515" i="3" l="1"/>
  <c r="AD515" i="3"/>
  <c r="V515" i="3"/>
  <c r="J515" i="3"/>
  <c r="L515" i="3" s="1"/>
  <c r="P515" i="3" s="1"/>
  <c r="R515" i="3"/>
  <c r="O516" i="3"/>
  <c r="T514" i="3"/>
  <c r="AF514" i="3"/>
  <c r="AB514" i="3"/>
  <c r="X514" i="3"/>
  <c r="C520" i="6"/>
  <c r="D519" i="6"/>
  <c r="G519" i="6" s="1"/>
  <c r="E519" i="6"/>
  <c r="F519" i="6"/>
  <c r="T515" i="3" l="1"/>
  <c r="X515" i="3"/>
  <c r="AF515" i="3"/>
  <c r="AB515" i="3"/>
  <c r="Z516" i="3"/>
  <c r="AD516" i="3"/>
  <c r="O517" i="3"/>
  <c r="V516" i="3"/>
  <c r="J516" i="3"/>
  <c r="L516" i="3" s="1"/>
  <c r="P516" i="3" s="1"/>
  <c r="R516" i="3"/>
  <c r="C521" i="6"/>
  <c r="D520" i="6"/>
  <c r="G520" i="6" s="1"/>
  <c r="F520" i="6"/>
  <c r="E520" i="6"/>
  <c r="R517" i="3" l="1"/>
  <c r="J517" i="3"/>
  <c r="L517" i="3" s="1"/>
  <c r="P517" i="3" s="1"/>
  <c r="V517" i="3"/>
  <c r="AD517" i="3"/>
  <c r="O518" i="3"/>
  <c r="Z517" i="3"/>
  <c r="T516" i="3"/>
  <c r="AF516" i="3"/>
  <c r="AB516" i="3"/>
  <c r="X516" i="3"/>
  <c r="C522" i="6"/>
  <c r="E521" i="6"/>
  <c r="F521" i="6"/>
  <c r="D521" i="6"/>
  <c r="G521" i="6" s="1"/>
  <c r="T517" i="3" l="1"/>
  <c r="AB517" i="3"/>
  <c r="X517" i="3"/>
  <c r="AF517" i="3"/>
  <c r="R518" i="3"/>
  <c r="Z518" i="3"/>
  <c r="J518" i="3"/>
  <c r="L518" i="3" s="1"/>
  <c r="P518" i="3" s="1"/>
  <c r="V518" i="3"/>
  <c r="AD518" i="3"/>
  <c r="O519" i="3"/>
  <c r="C523" i="6"/>
  <c r="F522" i="6"/>
  <c r="E522" i="6"/>
  <c r="D522" i="6"/>
  <c r="G522" i="6" s="1"/>
  <c r="T518" i="3" l="1"/>
  <c r="AB518" i="3"/>
  <c r="X518" i="3"/>
  <c r="AF518" i="3"/>
  <c r="H47" i="2"/>
  <c r="R519" i="3"/>
  <c r="Z519" i="3"/>
  <c r="J519" i="3"/>
  <c r="L519" i="3" s="1"/>
  <c r="P519" i="3" s="1"/>
  <c r="V519" i="3"/>
  <c r="AD519" i="3"/>
  <c r="O520" i="3"/>
  <c r="C524" i="6"/>
  <c r="F523" i="6"/>
  <c r="D523" i="6"/>
  <c r="G523" i="6" s="1"/>
  <c r="E523" i="6"/>
  <c r="AE47" i="2" l="1"/>
  <c r="AA47" i="2"/>
  <c r="I47" i="2"/>
  <c r="X519" i="3"/>
  <c r="T519" i="3"/>
  <c r="AB519" i="3"/>
  <c r="AF519" i="3"/>
  <c r="V520" i="3"/>
  <c r="Z520" i="3"/>
  <c r="R520" i="3"/>
  <c r="J520" i="3"/>
  <c r="L520" i="3" s="1"/>
  <c r="P520" i="3" s="1"/>
  <c r="AD520" i="3"/>
  <c r="O521" i="3"/>
  <c r="W47" i="2"/>
  <c r="O47" i="2"/>
  <c r="K47" i="2"/>
  <c r="S47" i="2"/>
  <c r="C525" i="6"/>
  <c r="D524" i="6"/>
  <c r="G524" i="6" s="1"/>
  <c r="E524" i="6"/>
  <c r="F524" i="6"/>
  <c r="AG47" i="2" l="1"/>
  <c r="AC47" i="2"/>
  <c r="AB520" i="3"/>
  <c r="X520" i="3"/>
  <c r="T520" i="3"/>
  <c r="AF520" i="3"/>
  <c r="Z521" i="3"/>
  <c r="J521" i="3"/>
  <c r="L521" i="3" s="1"/>
  <c r="P521" i="3" s="1"/>
  <c r="V521" i="3"/>
  <c r="AD521" i="3"/>
  <c r="O522" i="3"/>
  <c r="R521" i="3"/>
  <c r="Q47" i="2"/>
  <c r="Y47" i="2"/>
  <c r="M47" i="2"/>
  <c r="AM47" i="2" s="1"/>
  <c r="U47" i="2"/>
  <c r="C526" i="6"/>
  <c r="E525" i="6"/>
  <c r="F525" i="6"/>
  <c r="D525" i="6"/>
  <c r="G525" i="6" s="1"/>
  <c r="AO48" i="2" l="1"/>
  <c r="AN48" i="2"/>
  <c r="AJ48" i="2"/>
  <c r="AQ48" i="2"/>
  <c r="AM48" i="2"/>
  <c r="AI48" i="2"/>
  <c r="AH48" i="2"/>
  <c r="AP48" i="2"/>
  <c r="AL48" i="2"/>
  <c r="AB521" i="3"/>
  <c r="X521" i="3"/>
  <c r="T521" i="3"/>
  <c r="AF521" i="3"/>
  <c r="Z522" i="3"/>
  <c r="J522" i="3"/>
  <c r="L522" i="3" s="1"/>
  <c r="P522" i="3" s="1"/>
  <c r="V522" i="3"/>
  <c r="AD522" i="3"/>
  <c r="O523" i="3"/>
  <c r="R522" i="3"/>
  <c r="C527" i="6"/>
  <c r="F526" i="6"/>
  <c r="D526" i="6"/>
  <c r="G526" i="6" s="1"/>
  <c r="E526" i="6"/>
  <c r="X522" i="3" l="1"/>
  <c r="T522" i="3"/>
  <c r="AF522" i="3"/>
  <c r="AB522" i="3"/>
  <c r="R523" i="3"/>
  <c r="Z523" i="3"/>
  <c r="AD523" i="3"/>
  <c r="O524" i="3"/>
  <c r="V523" i="3"/>
  <c r="J523" i="3"/>
  <c r="L523" i="3" s="1"/>
  <c r="P523" i="3" s="1"/>
  <c r="C528" i="6"/>
  <c r="F527" i="6"/>
  <c r="E527" i="6"/>
  <c r="D527" i="6"/>
  <c r="G527" i="6" s="1"/>
  <c r="R524" i="3" l="1"/>
  <c r="AD524" i="3"/>
  <c r="O525" i="3"/>
  <c r="J524" i="3"/>
  <c r="L524" i="3" s="1"/>
  <c r="P524" i="3" s="1"/>
  <c r="Z524" i="3"/>
  <c r="V524" i="3"/>
  <c r="X523" i="3"/>
  <c r="AF523" i="3"/>
  <c r="AB523" i="3"/>
  <c r="T523" i="3"/>
  <c r="C529" i="6"/>
  <c r="D528" i="6"/>
  <c r="G528" i="6" s="1"/>
  <c r="F528" i="6"/>
  <c r="E528" i="6"/>
  <c r="T524" i="3" l="1"/>
  <c r="AF524" i="3"/>
  <c r="AB524" i="3"/>
  <c r="X524" i="3"/>
  <c r="V525" i="3"/>
  <c r="AD525" i="3"/>
  <c r="O526" i="3"/>
  <c r="Z525" i="3"/>
  <c r="J525" i="3"/>
  <c r="L525" i="3" s="1"/>
  <c r="P525" i="3" s="1"/>
  <c r="R525" i="3"/>
  <c r="C530" i="6"/>
  <c r="E529" i="6"/>
  <c r="F529" i="6"/>
  <c r="D529" i="6"/>
  <c r="G529" i="6" s="1"/>
  <c r="V526" i="3" l="1"/>
  <c r="R526" i="3"/>
  <c r="AD526" i="3"/>
  <c r="O527" i="3"/>
  <c r="Z526" i="3"/>
  <c r="J526" i="3"/>
  <c r="L526" i="3" s="1"/>
  <c r="P526" i="3" s="1"/>
  <c r="X525" i="3"/>
  <c r="T525" i="3"/>
  <c r="AF525" i="3"/>
  <c r="AB525" i="3"/>
  <c r="C531" i="6"/>
  <c r="F530" i="6"/>
  <c r="E530" i="6"/>
  <c r="D530" i="6"/>
  <c r="G530" i="6" s="1"/>
  <c r="V527" i="3" l="1"/>
  <c r="Z527" i="3"/>
  <c r="J527" i="3"/>
  <c r="L527" i="3" s="1"/>
  <c r="P527" i="3" s="1"/>
  <c r="R527" i="3"/>
  <c r="AD527" i="3"/>
  <c r="O528" i="3"/>
  <c r="X526" i="3"/>
  <c r="AB526" i="3"/>
  <c r="T526" i="3"/>
  <c r="AF526" i="3"/>
  <c r="C532" i="6"/>
  <c r="E531" i="6"/>
  <c r="D531" i="6"/>
  <c r="G531" i="6" s="1"/>
  <c r="F531" i="6"/>
  <c r="X527" i="3" l="1"/>
  <c r="AF527" i="3"/>
  <c r="AB527" i="3"/>
  <c r="T527" i="3"/>
  <c r="V528" i="3"/>
  <c r="AD528" i="3"/>
  <c r="O529" i="3"/>
  <c r="Z528" i="3"/>
  <c r="J528" i="3"/>
  <c r="L528" i="3" s="1"/>
  <c r="P528" i="3" s="1"/>
  <c r="R528" i="3"/>
  <c r="C533" i="6"/>
  <c r="D532" i="6"/>
  <c r="G532" i="6" s="1"/>
  <c r="E532" i="6"/>
  <c r="F532" i="6"/>
  <c r="V529" i="3" l="1"/>
  <c r="AD529" i="3"/>
  <c r="O530" i="3"/>
  <c r="Z529" i="3"/>
  <c r="J529" i="3"/>
  <c r="L529" i="3" s="1"/>
  <c r="P529" i="3" s="1"/>
  <c r="R529" i="3"/>
  <c r="X528" i="3"/>
  <c r="AF528" i="3"/>
  <c r="AB528" i="3"/>
  <c r="T528" i="3"/>
  <c r="C534" i="6"/>
  <c r="E533" i="6"/>
  <c r="D533" i="6"/>
  <c r="G533" i="6" s="1"/>
  <c r="F533" i="6"/>
  <c r="V530" i="3" l="1"/>
  <c r="R530" i="3"/>
  <c r="Z530" i="3"/>
  <c r="AD530" i="3"/>
  <c r="J530" i="3"/>
  <c r="L530" i="3" s="1"/>
  <c r="P530" i="3" s="1"/>
  <c r="O531" i="3"/>
  <c r="X529" i="3"/>
  <c r="T529" i="3"/>
  <c r="AF529" i="3"/>
  <c r="AB529" i="3"/>
  <c r="C535" i="6"/>
  <c r="F534" i="6"/>
  <c r="E534" i="6"/>
  <c r="D534" i="6"/>
  <c r="G534" i="6" s="1"/>
  <c r="H48" i="2" l="1"/>
  <c r="R531" i="3"/>
  <c r="Z531" i="3"/>
  <c r="AD531" i="3"/>
  <c r="O532" i="3"/>
  <c r="V531" i="3"/>
  <c r="J531" i="3"/>
  <c r="L531" i="3" s="1"/>
  <c r="P531" i="3" s="1"/>
  <c r="X530" i="3"/>
  <c r="T530" i="3"/>
  <c r="AF530" i="3"/>
  <c r="AB530" i="3"/>
  <c r="C536" i="6"/>
  <c r="D535" i="6"/>
  <c r="G535" i="6" s="1"/>
  <c r="F535" i="6"/>
  <c r="E535" i="6"/>
  <c r="AE48" i="2" l="1"/>
  <c r="AA48" i="2"/>
  <c r="I48" i="2"/>
  <c r="X531" i="3"/>
  <c r="T531" i="3"/>
  <c r="AF531" i="3"/>
  <c r="AB531" i="3"/>
  <c r="R532" i="3"/>
  <c r="Z532" i="3"/>
  <c r="AD532" i="3"/>
  <c r="O533" i="3"/>
  <c r="V532" i="3"/>
  <c r="J532" i="3"/>
  <c r="L532" i="3" s="1"/>
  <c r="P532" i="3" s="1"/>
  <c r="O48" i="2"/>
  <c r="S48" i="2"/>
  <c r="K48" i="2"/>
  <c r="W48" i="2"/>
  <c r="C537" i="6"/>
  <c r="D536" i="6"/>
  <c r="G536" i="6" s="1"/>
  <c r="F536" i="6"/>
  <c r="E536" i="6"/>
  <c r="AG48" i="2" l="1"/>
  <c r="AC48" i="2"/>
  <c r="T532" i="3"/>
  <c r="X532" i="3"/>
  <c r="AF532" i="3"/>
  <c r="AB532" i="3"/>
  <c r="V533" i="3"/>
  <c r="AD533" i="3"/>
  <c r="O534" i="3"/>
  <c r="R533" i="3"/>
  <c r="Z533" i="3"/>
  <c r="J533" i="3"/>
  <c r="L533" i="3" s="1"/>
  <c r="P533" i="3" s="1"/>
  <c r="U48" i="2"/>
  <c r="Q48" i="2"/>
  <c r="M48" i="2"/>
  <c r="AK48" i="2" s="1"/>
  <c r="Y48" i="2"/>
  <c r="C538" i="6"/>
  <c r="E537" i="6"/>
  <c r="D537" i="6"/>
  <c r="G537" i="6" s="1"/>
  <c r="F537" i="6"/>
  <c r="AQ49" i="2" l="1"/>
  <c r="AM49" i="2"/>
  <c r="AI49" i="2"/>
  <c r="AP49" i="2"/>
  <c r="AH49" i="2"/>
  <c r="AO49" i="2"/>
  <c r="AK49" i="2"/>
  <c r="AJ49" i="2"/>
  <c r="AN49" i="2"/>
  <c r="V534" i="3"/>
  <c r="R534" i="3"/>
  <c r="AD534" i="3"/>
  <c r="O535" i="3"/>
  <c r="Z534" i="3"/>
  <c r="J534" i="3"/>
  <c r="L534" i="3" s="1"/>
  <c r="P534" i="3" s="1"/>
  <c r="X533" i="3"/>
  <c r="AF533" i="3"/>
  <c r="AB533" i="3"/>
  <c r="T533" i="3"/>
  <c r="C539" i="6"/>
  <c r="F538" i="6"/>
  <c r="E538" i="6"/>
  <c r="D538" i="6"/>
  <c r="G538" i="6" s="1"/>
  <c r="V535" i="3" l="1"/>
  <c r="AD535" i="3"/>
  <c r="O536" i="3"/>
  <c r="Z535" i="3"/>
  <c r="J535" i="3"/>
  <c r="L535" i="3" s="1"/>
  <c r="P535" i="3" s="1"/>
  <c r="R535" i="3"/>
  <c r="X534" i="3"/>
  <c r="T534" i="3"/>
  <c r="AF534" i="3"/>
  <c r="AB534" i="3"/>
  <c r="C540" i="6"/>
  <c r="F539" i="6"/>
  <c r="E539" i="6"/>
  <c r="D539" i="6"/>
  <c r="G539" i="6" s="1"/>
  <c r="V536" i="3" l="1"/>
  <c r="R536" i="3"/>
  <c r="AD536" i="3"/>
  <c r="O537" i="3"/>
  <c r="Z536" i="3"/>
  <c r="J536" i="3"/>
  <c r="L536" i="3" s="1"/>
  <c r="P536" i="3" s="1"/>
  <c r="T535" i="3"/>
  <c r="X535" i="3"/>
  <c r="AF535" i="3"/>
  <c r="AB535" i="3"/>
  <c r="C541" i="6"/>
  <c r="D540" i="6"/>
  <c r="G540" i="6" s="1"/>
  <c r="E540" i="6"/>
  <c r="F540" i="6"/>
  <c r="AD537" i="3" l="1"/>
  <c r="O538" i="3"/>
  <c r="Z537" i="3"/>
  <c r="J537" i="3"/>
  <c r="L537" i="3" s="1"/>
  <c r="P537" i="3" s="1"/>
  <c r="V537" i="3"/>
  <c r="R537" i="3"/>
  <c r="AF536" i="3"/>
  <c r="AB536" i="3"/>
  <c r="X536" i="3"/>
  <c r="T536" i="3"/>
  <c r="C542" i="6"/>
  <c r="E541" i="6"/>
  <c r="F541" i="6"/>
  <c r="D541" i="6"/>
  <c r="G541" i="6" s="1"/>
  <c r="X537" i="3" l="1"/>
  <c r="AF537" i="3"/>
  <c r="T537" i="3"/>
  <c r="AB537" i="3"/>
  <c r="V538" i="3"/>
  <c r="AD538" i="3"/>
  <c r="O539" i="3"/>
  <c r="R538" i="3"/>
  <c r="Z538" i="3"/>
  <c r="J538" i="3"/>
  <c r="L538" i="3" s="1"/>
  <c r="P538" i="3" s="1"/>
  <c r="C543" i="6"/>
  <c r="F542" i="6"/>
  <c r="D542" i="6"/>
  <c r="G542" i="6" s="1"/>
  <c r="E542" i="6"/>
  <c r="R539" i="3" l="1"/>
  <c r="O540" i="3"/>
  <c r="Z539" i="3"/>
  <c r="AD539" i="3"/>
  <c r="V539" i="3"/>
  <c r="J539" i="3"/>
  <c r="L539" i="3" s="1"/>
  <c r="P539" i="3" s="1"/>
  <c r="X538" i="3"/>
  <c r="AF538" i="3"/>
  <c r="T538" i="3"/>
  <c r="AB538" i="3"/>
  <c r="C544" i="6"/>
  <c r="F543" i="6"/>
  <c r="D543" i="6"/>
  <c r="G543" i="6" s="1"/>
  <c r="E543" i="6"/>
  <c r="X539" i="3" l="1"/>
  <c r="T539" i="3"/>
  <c r="AB539" i="3"/>
  <c r="AF539" i="3"/>
  <c r="Z540" i="3"/>
  <c r="J540" i="3"/>
  <c r="L540" i="3" s="1"/>
  <c r="P540" i="3" s="1"/>
  <c r="R540" i="3"/>
  <c r="AD540" i="3"/>
  <c r="O541" i="3"/>
  <c r="V540" i="3"/>
  <c r="C545" i="6"/>
  <c r="D544" i="6"/>
  <c r="G544" i="6" s="1"/>
  <c r="F544" i="6"/>
  <c r="E544" i="6"/>
  <c r="X540" i="3" l="1"/>
  <c r="AF540" i="3"/>
  <c r="T540" i="3"/>
  <c r="AB540" i="3"/>
  <c r="V541" i="3"/>
  <c r="O542" i="3"/>
  <c r="J541" i="3"/>
  <c r="L541" i="3" s="1"/>
  <c r="P541" i="3" s="1"/>
  <c r="R541" i="3"/>
  <c r="AD541" i="3"/>
  <c r="Z541" i="3"/>
  <c r="C546" i="6"/>
  <c r="E545" i="6"/>
  <c r="F545" i="6"/>
  <c r="D545" i="6"/>
  <c r="G545" i="6" s="1"/>
  <c r="X541" i="3" l="1"/>
  <c r="T541" i="3"/>
  <c r="AF541" i="3"/>
  <c r="AB541" i="3"/>
  <c r="V542" i="3"/>
  <c r="R542" i="3"/>
  <c r="AD542" i="3"/>
  <c r="O543" i="3"/>
  <c r="Z542" i="3"/>
  <c r="J542" i="3"/>
  <c r="L542" i="3" s="1"/>
  <c r="P542" i="3" s="1"/>
  <c r="C547" i="6"/>
  <c r="F546" i="6"/>
  <c r="E546" i="6"/>
  <c r="D546" i="6"/>
  <c r="G546" i="6" s="1"/>
  <c r="H49" i="2" l="1"/>
  <c r="V543" i="3"/>
  <c r="AD543" i="3"/>
  <c r="O544" i="3"/>
  <c r="Z543" i="3"/>
  <c r="R543" i="3"/>
  <c r="J543" i="3"/>
  <c r="L543" i="3" s="1"/>
  <c r="P543" i="3" s="1"/>
  <c r="X542" i="3"/>
  <c r="T542" i="3"/>
  <c r="AF542" i="3"/>
  <c r="AB542" i="3"/>
  <c r="C548" i="6"/>
  <c r="F547" i="6"/>
  <c r="E547" i="6"/>
  <c r="D547" i="6"/>
  <c r="G547" i="6" s="1"/>
  <c r="AE49" i="2" l="1"/>
  <c r="AA49" i="2"/>
  <c r="AD544" i="3"/>
  <c r="O545" i="3"/>
  <c r="Z544" i="3"/>
  <c r="J544" i="3"/>
  <c r="L544" i="3" s="1"/>
  <c r="P544" i="3" s="1"/>
  <c r="V544" i="3"/>
  <c r="R544" i="3"/>
  <c r="I49" i="2"/>
  <c r="AF543" i="3"/>
  <c r="AB543" i="3"/>
  <c r="T543" i="3"/>
  <c r="X543" i="3"/>
  <c r="S49" i="2"/>
  <c r="K49" i="2"/>
  <c r="O49" i="2"/>
  <c r="W49" i="2"/>
  <c r="C549" i="6"/>
  <c r="D548" i="6"/>
  <c r="G548" i="6" s="1"/>
  <c r="E548" i="6"/>
  <c r="F548" i="6"/>
  <c r="AG49" i="2" l="1"/>
  <c r="AC49" i="2"/>
  <c r="AB544" i="3"/>
  <c r="X544" i="3"/>
  <c r="T544" i="3"/>
  <c r="AF544" i="3"/>
  <c r="U49" i="2"/>
  <c r="Q49" i="2"/>
  <c r="M49" i="2"/>
  <c r="AL49" i="2" s="1"/>
  <c r="Y49" i="2"/>
  <c r="Z545" i="3"/>
  <c r="J545" i="3"/>
  <c r="L545" i="3" s="1"/>
  <c r="P545" i="3" s="1"/>
  <c r="V545" i="3"/>
  <c r="R545" i="3"/>
  <c r="AD545" i="3"/>
  <c r="O546" i="3"/>
  <c r="C550" i="6"/>
  <c r="E549" i="6"/>
  <c r="F549" i="6"/>
  <c r="D549" i="6"/>
  <c r="G549" i="6" s="1"/>
  <c r="AO50" i="2" l="1"/>
  <c r="AK50" i="2"/>
  <c r="AN50" i="2"/>
  <c r="AJ50" i="2"/>
  <c r="AQ50" i="2"/>
  <c r="AM50" i="2"/>
  <c r="AI50" i="2"/>
  <c r="AL50" i="2"/>
  <c r="AH50" i="2"/>
  <c r="R546" i="3"/>
  <c r="AD546" i="3"/>
  <c r="O547" i="3"/>
  <c r="Z546" i="3"/>
  <c r="J546" i="3"/>
  <c r="L546" i="3" s="1"/>
  <c r="P546" i="3" s="1"/>
  <c r="V546" i="3"/>
  <c r="T545" i="3"/>
  <c r="AF545" i="3"/>
  <c r="AB545" i="3"/>
  <c r="X545" i="3"/>
  <c r="C551" i="6"/>
  <c r="F550" i="6"/>
  <c r="E550" i="6"/>
  <c r="D550" i="6"/>
  <c r="G550" i="6" s="1"/>
  <c r="AD547" i="3" l="1"/>
  <c r="O548" i="3"/>
  <c r="V547" i="3"/>
  <c r="J547" i="3"/>
  <c r="L547" i="3" s="1"/>
  <c r="P547" i="3" s="1"/>
  <c r="R547" i="3"/>
  <c r="Z547" i="3"/>
  <c r="AF546" i="3"/>
  <c r="AB546" i="3"/>
  <c r="X546" i="3"/>
  <c r="T546" i="3"/>
  <c r="C552" i="6"/>
  <c r="E551" i="6"/>
  <c r="D551" i="6"/>
  <c r="G551" i="6" s="1"/>
  <c r="F551" i="6"/>
  <c r="AF547" i="3" l="1"/>
  <c r="AB547" i="3"/>
  <c r="X547" i="3"/>
  <c r="T547" i="3"/>
  <c r="AD548" i="3"/>
  <c r="O549" i="3"/>
  <c r="R548" i="3"/>
  <c r="J548" i="3"/>
  <c r="L548" i="3" s="1"/>
  <c r="P548" i="3" s="1"/>
  <c r="V548" i="3"/>
  <c r="Z548" i="3"/>
  <c r="C553" i="6"/>
  <c r="D552" i="6"/>
  <c r="G552" i="6" s="1"/>
  <c r="F552" i="6"/>
  <c r="E552" i="6"/>
  <c r="AF548" i="3" l="1"/>
  <c r="AB548" i="3"/>
  <c r="X548" i="3"/>
  <c r="T548" i="3"/>
  <c r="AD549" i="3"/>
  <c r="O550" i="3"/>
  <c r="Z549" i="3"/>
  <c r="J549" i="3"/>
  <c r="L549" i="3" s="1"/>
  <c r="P549" i="3" s="1"/>
  <c r="V549" i="3"/>
  <c r="R549" i="3"/>
  <c r="C554" i="6"/>
  <c r="E553" i="6"/>
  <c r="D553" i="6"/>
  <c r="G553" i="6" s="1"/>
  <c r="F553" i="6"/>
  <c r="AF549" i="3" l="1"/>
  <c r="AB549" i="3"/>
  <c r="X549" i="3"/>
  <c r="T549" i="3"/>
  <c r="AD550" i="3"/>
  <c r="O551" i="3"/>
  <c r="Z550" i="3"/>
  <c r="J550" i="3"/>
  <c r="L550" i="3" s="1"/>
  <c r="P550" i="3" s="1"/>
  <c r="V550" i="3"/>
  <c r="R550" i="3"/>
  <c r="C555" i="6"/>
  <c r="F554" i="6"/>
  <c r="E554" i="6"/>
  <c r="D554" i="6"/>
  <c r="G554" i="6" s="1"/>
  <c r="X550" i="3" l="1"/>
  <c r="T550" i="3"/>
  <c r="AB550" i="3"/>
  <c r="AF550" i="3"/>
  <c r="R551" i="3"/>
  <c r="Z551" i="3"/>
  <c r="J551" i="3"/>
  <c r="L551" i="3" s="1"/>
  <c r="P551" i="3" s="1"/>
  <c r="V551" i="3"/>
  <c r="AD551" i="3"/>
  <c r="O552" i="3"/>
  <c r="C556" i="6"/>
  <c r="D555" i="6"/>
  <c r="G555" i="6" s="1"/>
  <c r="E555" i="6"/>
  <c r="F555" i="6"/>
  <c r="T551" i="3" l="1"/>
  <c r="X551" i="3"/>
  <c r="AF551" i="3"/>
  <c r="AB551" i="3"/>
  <c r="V552" i="3"/>
  <c r="R552" i="3"/>
  <c r="AD552" i="3"/>
  <c r="O553" i="3"/>
  <c r="Z552" i="3"/>
  <c r="J552" i="3"/>
  <c r="L552" i="3" s="1"/>
  <c r="P552" i="3" s="1"/>
  <c r="C557" i="6"/>
  <c r="D556" i="6"/>
  <c r="G556" i="6" s="1"/>
  <c r="F556" i="6"/>
  <c r="E556" i="6"/>
  <c r="V553" i="3" l="1"/>
  <c r="R553" i="3"/>
  <c r="Z553" i="3"/>
  <c r="J553" i="3"/>
  <c r="L553" i="3" s="1"/>
  <c r="P553" i="3" s="1"/>
  <c r="AD553" i="3"/>
  <c r="O554" i="3"/>
  <c r="T552" i="3"/>
  <c r="X552" i="3"/>
  <c r="AB552" i="3"/>
  <c r="AF552" i="3"/>
  <c r="C558" i="6"/>
  <c r="E557" i="6"/>
  <c r="F557" i="6"/>
  <c r="D557" i="6"/>
  <c r="G557" i="6" s="1"/>
  <c r="X553" i="3" l="1"/>
  <c r="T553" i="3"/>
  <c r="AF553" i="3"/>
  <c r="AB553" i="3"/>
  <c r="V554" i="3"/>
  <c r="R554" i="3"/>
  <c r="O555" i="3"/>
  <c r="J554" i="3"/>
  <c r="L554" i="3" s="1"/>
  <c r="P554" i="3" s="1"/>
  <c r="AD554" i="3"/>
  <c r="Z554" i="3"/>
  <c r="C559" i="6"/>
  <c r="F558" i="6"/>
  <c r="E558" i="6"/>
  <c r="D558" i="6"/>
  <c r="G558" i="6" s="1"/>
  <c r="X554" i="3" l="1"/>
  <c r="T554" i="3"/>
  <c r="AB554" i="3"/>
  <c r="AF554" i="3"/>
  <c r="H50" i="2"/>
  <c r="AD555" i="3"/>
  <c r="Z555" i="3"/>
  <c r="R555" i="3"/>
  <c r="J555" i="3"/>
  <c r="L555" i="3" s="1"/>
  <c r="P555" i="3" s="1"/>
  <c r="V555" i="3"/>
  <c r="O556" i="3"/>
  <c r="C560" i="6"/>
  <c r="F559" i="6"/>
  <c r="D559" i="6"/>
  <c r="G559" i="6" s="1"/>
  <c r="E559" i="6"/>
  <c r="AE50" i="2" l="1"/>
  <c r="AA50" i="2"/>
  <c r="I50" i="2"/>
  <c r="AF555" i="3"/>
  <c r="AB555" i="3"/>
  <c r="X555" i="3"/>
  <c r="T555" i="3"/>
  <c r="AD556" i="3"/>
  <c r="O557" i="3"/>
  <c r="V556" i="3"/>
  <c r="J556" i="3"/>
  <c r="L556" i="3" s="1"/>
  <c r="P556" i="3" s="1"/>
  <c r="R556" i="3"/>
  <c r="Z556" i="3"/>
  <c r="S50" i="2"/>
  <c r="O50" i="2"/>
  <c r="K50" i="2"/>
  <c r="W50" i="2"/>
  <c r="C561" i="6"/>
  <c r="D560" i="6"/>
  <c r="G560" i="6" s="1"/>
  <c r="E560" i="6"/>
  <c r="F560" i="6"/>
  <c r="AG50" i="2" l="1"/>
  <c r="AC50" i="2"/>
  <c r="AB556" i="3"/>
  <c r="X556" i="3"/>
  <c r="T556" i="3"/>
  <c r="AF556" i="3"/>
  <c r="Z557" i="3"/>
  <c r="J557" i="3"/>
  <c r="L557" i="3" s="1"/>
  <c r="P557" i="3" s="1"/>
  <c r="V557" i="3"/>
  <c r="R557" i="3"/>
  <c r="AD557" i="3"/>
  <c r="O558" i="3"/>
  <c r="Y50" i="2"/>
  <c r="U50" i="2"/>
  <c r="M50" i="2"/>
  <c r="AP50" i="2" s="1"/>
  <c r="Q50" i="2"/>
  <c r="C562" i="6"/>
  <c r="E561" i="6"/>
  <c r="F561" i="6"/>
  <c r="D561" i="6"/>
  <c r="G561" i="6" s="1"/>
  <c r="AQ51" i="2" l="1"/>
  <c r="AM51" i="2"/>
  <c r="AI51" i="2"/>
  <c r="AP51" i="2"/>
  <c r="AH51" i="2"/>
  <c r="AO51" i="2"/>
  <c r="AK51" i="2"/>
  <c r="AJ51" i="2"/>
  <c r="AN51" i="2"/>
  <c r="Z558" i="3"/>
  <c r="J558" i="3"/>
  <c r="L558" i="3" s="1"/>
  <c r="P558" i="3" s="1"/>
  <c r="V558" i="3"/>
  <c r="R558" i="3"/>
  <c r="AD558" i="3"/>
  <c r="O559" i="3"/>
  <c r="AB557" i="3"/>
  <c r="X557" i="3"/>
  <c r="T557" i="3"/>
  <c r="AF557" i="3"/>
  <c r="C563" i="6"/>
  <c r="F562" i="6"/>
  <c r="D562" i="6"/>
  <c r="G562" i="6" s="1"/>
  <c r="E562" i="6"/>
  <c r="AD559" i="3" l="1"/>
  <c r="O560" i="3"/>
  <c r="Z559" i="3"/>
  <c r="J559" i="3"/>
  <c r="L559" i="3" s="1"/>
  <c r="P559" i="3" s="1"/>
  <c r="V559" i="3"/>
  <c r="R559" i="3"/>
  <c r="AF558" i="3"/>
  <c r="AB558" i="3"/>
  <c r="X558" i="3"/>
  <c r="T558" i="3"/>
  <c r="C564" i="6"/>
  <c r="F563" i="6"/>
  <c r="E563" i="6"/>
  <c r="D563" i="6"/>
  <c r="G563" i="6" s="1"/>
  <c r="AF559" i="3" l="1"/>
  <c r="AB559" i="3"/>
  <c r="T559" i="3"/>
  <c r="X559" i="3"/>
  <c r="AD560" i="3"/>
  <c r="O561" i="3"/>
  <c r="Z560" i="3"/>
  <c r="J560" i="3"/>
  <c r="L560" i="3" s="1"/>
  <c r="P560" i="3" s="1"/>
  <c r="V560" i="3"/>
  <c r="R560" i="3"/>
  <c r="C565" i="6"/>
  <c r="D564" i="6"/>
  <c r="G564" i="6" s="1"/>
  <c r="F564" i="6"/>
  <c r="E564" i="6"/>
  <c r="AF560" i="3" l="1"/>
  <c r="AB560" i="3"/>
  <c r="X560" i="3"/>
  <c r="T560" i="3"/>
  <c r="AD561" i="3"/>
  <c r="O562" i="3"/>
  <c r="Z561" i="3"/>
  <c r="J561" i="3"/>
  <c r="L561" i="3" s="1"/>
  <c r="P561" i="3" s="1"/>
  <c r="V561" i="3"/>
  <c r="R561" i="3"/>
  <c r="C566" i="6"/>
  <c r="E565" i="6"/>
  <c r="F565" i="6"/>
  <c r="D565" i="6"/>
  <c r="G565" i="6" s="1"/>
  <c r="AF561" i="3" l="1"/>
  <c r="AB561" i="3"/>
  <c r="X561" i="3"/>
  <c r="T561" i="3"/>
  <c r="Z562" i="3"/>
  <c r="O563" i="3"/>
  <c r="V562" i="3"/>
  <c r="J562" i="3"/>
  <c r="L562" i="3" s="1"/>
  <c r="P562" i="3" s="1"/>
  <c r="R562" i="3"/>
  <c r="AD562" i="3"/>
  <c r="C567" i="6"/>
  <c r="F566" i="6"/>
  <c r="D566" i="6"/>
  <c r="G566" i="6" s="1"/>
  <c r="E566" i="6"/>
  <c r="AF562" i="3" l="1"/>
  <c r="AB562" i="3"/>
  <c r="X562" i="3"/>
  <c r="T562" i="3"/>
  <c r="AD563" i="3"/>
  <c r="O564" i="3"/>
  <c r="V563" i="3"/>
  <c r="J563" i="3"/>
  <c r="L563" i="3" s="1"/>
  <c r="P563" i="3" s="1"/>
  <c r="R563" i="3"/>
  <c r="Z563" i="3"/>
  <c r="C568" i="6"/>
  <c r="E567" i="6"/>
  <c r="D567" i="6"/>
  <c r="G567" i="6" s="1"/>
  <c r="F567" i="6"/>
  <c r="AF563" i="3" l="1"/>
  <c r="AB563" i="3"/>
  <c r="X563" i="3"/>
  <c r="T563" i="3"/>
  <c r="AD564" i="3"/>
  <c r="O565" i="3"/>
  <c r="V564" i="3"/>
  <c r="J564" i="3"/>
  <c r="L564" i="3" s="1"/>
  <c r="P564" i="3" s="1"/>
  <c r="R564" i="3"/>
  <c r="Z564" i="3"/>
  <c r="C569" i="6"/>
  <c r="D568" i="6"/>
  <c r="G568" i="6" s="1"/>
  <c r="F568" i="6"/>
  <c r="E568" i="6"/>
  <c r="AF564" i="3" l="1"/>
  <c r="AB564" i="3"/>
  <c r="T564" i="3"/>
  <c r="X564" i="3"/>
  <c r="AD565" i="3"/>
  <c r="O566" i="3"/>
  <c r="Z565" i="3"/>
  <c r="J565" i="3"/>
  <c r="L565" i="3" s="1"/>
  <c r="P565" i="3" s="1"/>
  <c r="V565" i="3"/>
  <c r="R565" i="3"/>
  <c r="C570" i="6"/>
  <c r="E569" i="6"/>
  <c r="D569" i="6"/>
  <c r="G569" i="6" s="1"/>
  <c r="F569" i="6"/>
  <c r="AF565" i="3" l="1"/>
  <c r="AB565" i="3"/>
  <c r="X565" i="3"/>
  <c r="T565" i="3"/>
  <c r="AD566" i="3"/>
  <c r="O567" i="3"/>
  <c r="Z566" i="3"/>
  <c r="J566" i="3"/>
  <c r="L566" i="3" s="1"/>
  <c r="P566" i="3" s="1"/>
  <c r="V566" i="3"/>
  <c r="R566" i="3"/>
  <c r="C571" i="6"/>
  <c r="F570" i="6"/>
  <c r="E570" i="6"/>
  <c r="D570" i="6"/>
  <c r="G570" i="6" s="1"/>
  <c r="AF566" i="3" l="1"/>
  <c r="AB566" i="3"/>
  <c r="X566" i="3"/>
  <c r="T566" i="3"/>
  <c r="H51" i="2"/>
  <c r="AD567" i="3"/>
  <c r="O568" i="3"/>
  <c r="Z567" i="3"/>
  <c r="J567" i="3"/>
  <c r="L567" i="3" s="1"/>
  <c r="P567" i="3" s="1"/>
  <c r="V567" i="3"/>
  <c r="R567" i="3"/>
  <c r="C572" i="6"/>
  <c r="D571" i="6"/>
  <c r="G571" i="6" s="1"/>
  <c r="F571" i="6"/>
  <c r="E571" i="6"/>
  <c r="AE51" i="2" l="1"/>
  <c r="AA51" i="2"/>
  <c r="I51" i="2"/>
  <c r="AF567" i="3"/>
  <c r="AB567" i="3"/>
  <c r="X567" i="3"/>
  <c r="T567" i="3"/>
  <c r="AD568" i="3"/>
  <c r="O569" i="3"/>
  <c r="Z568" i="3"/>
  <c r="J568" i="3"/>
  <c r="L568" i="3" s="1"/>
  <c r="P568" i="3" s="1"/>
  <c r="V568" i="3"/>
  <c r="R568" i="3"/>
  <c r="S51" i="2"/>
  <c r="O51" i="2"/>
  <c r="K51" i="2"/>
  <c r="W51" i="2"/>
  <c r="C573" i="6"/>
  <c r="D572" i="6"/>
  <c r="G572" i="6" s="1"/>
  <c r="F572" i="6"/>
  <c r="E572" i="6"/>
  <c r="AG51" i="2" l="1"/>
  <c r="AC51" i="2"/>
  <c r="AB568" i="3"/>
  <c r="X568" i="3"/>
  <c r="T568" i="3"/>
  <c r="AF568" i="3"/>
  <c r="Z569" i="3"/>
  <c r="J569" i="3"/>
  <c r="L569" i="3" s="1"/>
  <c r="P569" i="3" s="1"/>
  <c r="V569" i="3"/>
  <c r="R569" i="3"/>
  <c r="AD569" i="3"/>
  <c r="O570" i="3"/>
  <c r="U51" i="2"/>
  <c r="Y51" i="2"/>
  <c r="M51" i="2"/>
  <c r="AL51" i="2" s="1"/>
  <c r="Q51" i="2"/>
  <c r="C574" i="6"/>
  <c r="E573" i="6"/>
  <c r="D573" i="6"/>
  <c r="G573" i="6" s="1"/>
  <c r="F573" i="6"/>
  <c r="AO52" i="2" l="1"/>
  <c r="AK52" i="2"/>
  <c r="AN52" i="2"/>
  <c r="AJ52" i="2"/>
  <c r="AQ52" i="2"/>
  <c r="AM52" i="2"/>
  <c r="AL52" i="2"/>
  <c r="AP52" i="2"/>
  <c r="AH52" i="2"/>
  <c r="Z570" i="3"/>
  <c r="J570" i="3"/>
  <c r="L570" i="3" s="1"/>
  <c r="P570" i="3" s="1"/>
  <c r="V570" i="3"/>
  <c r="R570" i="3"/>
  <c r="AD570" i="3"/>
  <c r="O571" i="3"/>
  <c r="AB569" i="3"/>
  <c r="X569" i="3"/>
  <c r="T569" i="3"/>
  <c r="AF569" i="3"/>
  <c r="C575" i="6"/>
  <c r="F574" i="6"/>
  <c r="E574" i="6"/>
  <c r="D574" i="6"/>
  <c r="G574" i="6" s="1"/>
  <c r="AD571" i="3" l="1"/>
  <c r="O572" i="3"/>
  <c r="V571" i="3"/>
  <c r="J571" i="3"/>
  <c r="L571" i="3" s="1"/>
  <c r="P571" i="3" s="1"/>
  <c r="R571" i="3"/>
  <c r="Z571" i="3"/>
  <c r="AF570" i="3"/>
  <c r="AB570" i="3"/>
  <c r="X570" i="3"/>
  <c r="T570" i="3"/>
  <c r="C576" i="6"/>
  <c r="F575" i="6"/>
  <c r="D575" i="6"/>
  <c r="G575" i="6" s="1"/>
  <c r="E575" i="6"/>
  <c r="AF571" i="3" l="1"/>
  <c r="AB571" i="3"/>
  <c r="T571" i="3"/>
  <c r="X571" i="3"/>
  <c r="AD572" i="3"/>
  <c r="O573" i="3"/>
  <c r="V572" i="3"/>
  <c r="J572" i="3"/>
  <c r="L572" i="3" s="1"/>
  <c r="P572" i="3" s="1"/>
  <c r="R572" i="3"/>
  <c r="Z572" i="3"/>
  <c r="C577" i="6"/>
  <c r="D576" i="6"/>
  <c r="G576" i="6" s="1"/>
  <c r="E576" i="6"/>
  <c r="F576" i="6"/>
  <c r="AF572" i="3" l="1"/>
  <c r="AB572" i="3"/>
  <c r="T572" i="3"/>
  <c r="X572" i="3"/>
  <c r="AD573" i="3"/>
  <c r="O574" i="3"/>
  <c r="Z573" i="3"/>
  <c r="J573" i="3"/>
  <c r="L573" i="3" s="1"/>
  <c r="P573" i="3" s="1"/>
  <c r="V573" i="3"/>
  <c r="R573" i="3"/>
  <c r="C578" i="6"/>
  <c r="E577" i="6"/>
  <c r="F577" i="6"/>
  <c r="D577" i="6"/>
  <c r="G577" i="6" s="1"/>
  <c r="AF573" i="3" l="1"/>
  <c r="AB573" i="3"/>
  <c r="X573" i="3"/>
  <c r="T573" i="3"/>
  <c r="AD574" i="3"/>
  <c r="O575" i="3"/>
  <c r="Z574" i="3"/>
  <c r="J574" i="3"/>
  <c r="L574" i="3" s="1"/>
  <c r="P574" i="3" s="1"/>
  <c r="V574" i="3"/>
  <c r="R574" i="3"/>
  <c r="C579" i="6"/>
  <c r="F578" i="6"/>
  <c r="D578" i="6"/>
  <c r="G578" i="6" s="1"/>
  <c r="E578" i="6"/>
  <c r="AF574" i="3" l="1"/>
  <c r="AB574" i="3"/>
  <c r="X574" i="3"/>
  <c r="T574" i="3"/>
  <c r="AD575" i="3"/>
  <c r="O576" i="3"/>
  <c r="Z575" i="3"/>
  <c r="J575" i="3"/>
  <c r="L575" i="3" s="1"/>
  <c r="P575" i="3" s="1"/>
  <c r="V575" i="3"/>
  <c r="R575" i="3"/>
  <c r="C580" i="6"/>
  <c r="F579" i="6"/>
  <c r="E579" i="6"/>
  <c r="D579" i="6"/>
  <c r="G579" i="6" s="1"/>
  <c r="AF575" i="3" l="1"/>
  <c r="AB575" i="3"/>
  <c r="X575" i="3"/>
  <c r="T575" i="3"/>
  <c r="AD576" i="3"/>
  <c r="O577" i="3"/>
  <c r="Z576" i="3"/>
  <c r="J576" i="3"/>
  <c r="L576" i="3" s="1"/>
  <c r="P576" i="3" s="1"/>
  <c r="V576" i="3"/>
  <c r="R576" i="3"/>
  <c r="C581" i="6"/>
  <c r="D580" i="6"/>
  <c r="G580" i="6" s="1"/>
  <c r="E580" i="6"/>
  <c r="F580" i="6"/>
  <c r="AF576" i="3" l="1"/>
  <c r="AB576" i="3"/>
  <c r="X576" i="3"/>
  <c r="T576" i="3"/>
  <c r="AD577" i="3"/>
  <c r="O578" i="3"/>
  <c r="Z577" i="3"/>
  <c r="J577" i="3"/>
  <c r="L577" i="3" s="1"/>
  <c r="P577" i="3" s="1"/>
  <c r="V577" i="3"/>
  <c r="R577" i="3"/>
  <c r="C582" i="6"/>
  <c r="E581" i="6"/>
  <c r="F581" i="6"/>
  <c r="D581" i="6"/>
  <c r="G581" i="6" s="1"/>
  <c r="AF577" i="3" l="1"/>
  <c r="AB577" i="3"/>
  <c r="X577" i="3"/>
  <c r="T577" i="3"/>
  <c r="AD578" i="3"/>
  <c r="O579" i="3"/>
  <c r="Z578" i="3"/>
  <c r="J578" i="3"/>
  <c r="L578" i="3" s="1"/>
  <c r="P578" i="3" s="1"/>
  <c r="V578" i="3"/>
  <c r="R578" i="3"/>
  <c r="C583" i="6"/>
  <c r="F582" i="6"/>
  <c r="D582" i="6"/>
  <c r="G582" i="6" s="1"/>
  <c r="E582" i="6"/>
  <c r="AF578" i="3" l="1"/>
  <c r="AB578" i="3"/>
  <c r="X578" i="3"/>
  <c r="T578" i="3"/>
  <c r="H52" i="2"/>
  <c r="AD579" i="3"/>
  <c r="O580" i="3"/>
  <c r="V579" i="3"/>
  <c r="J579" i="3"/>
  <c r="L579" i="3" s="1"/>
  <c r="P579" i="3" s="1"/>
  <c r="R579" i="3"/>
  <c r="Z579" i="3"/>
  <c r="C584" i="6"/>
  <c r="E583" i="6"/>
  <c r="D583" i="6"/>
  <c r="G583" i="6" s="1"/>
  <c r="F583" i="6"/>
  <c r="AE52" i="2" l="1"/>
  <c r="AA52" i="2"/>
  <c r="I52" i="2"/>
  <c r="AF579" i="3"/>
  <c r="AB579" i="3"/>
  <c r="X579" i="3"/>
  <c r="T579" i="3"/>
  <c r="AD580" i="3"/>
  <c r="O581" i="3"/>
  <c r="V580" i="3"/>
  <c r="J580" i="3"/>
  <c r="L580" i="3" s="1"/>
  <c r="P580" i="3" s="1"/>
  <c r="R580" i="3"/>
  <c r="Z580" i="3"/>
  <c r="O52" i="2"/>
  <c r="W52" i="2"/>
  <c r="K52" i="2"/>
  <c r="S52" i="2"/>
  <c r="C585" i="6"/>
  <c r="D584" i="6"/>
  <c r="G584" i="6" s="1"/>
  <c r="F584" i="6"/>
  <c r="E584" i="6"/>
  <c r="AG52" i="2" l="1"/>
  <c r="AC52" i="2"/>
  <c r="AB580" i="3"/>
  <c r="T580" i="3"/>
  <c r="X580" i="3"/>
  <c r="AF580" i="3"/>
  <c r="Z581" i="3"/>
  <c r="J581" i="3"/>
  <c r="L581" i="3" s="1"/>
  <c r="P581" i="3" s="1"/>
  <c r="V581" i="3"/>
  <c r="R581" i="3"/>
  <c r="AD581" i="3"/>
  <c r="O582" i="3"/>
  <c r="Q52" i="2"/>
  <c r="U52" i="2"/>
  <c r="M52" i="2"/>
  <c r="AI52" i="2" s="1"/>
  <c r="Y52" i="2"/>
  <c r="C586" i="6"/>
  <c r="E585" i="6"/>
  <c r="D585" i="6"/>
  <c r="G585" i="6" s="1"/>
  <c r="F585" i="6"/>
  <c r="AQ53" i="2" l="1"/>
  <c r="AI53" i="2"/>
  <c r="AP53" i="2"/>
  <c r="AL53" i="2"/>
  <c r="AH53" i="2"/>
  <c r="AO53" i="2"/>
  <c r="AK53" i="2"/>
  <c r="AN53" i="2"/>
  <c r="AJ53" i="2"/>
  <c r="Z582" i="3"/>
  <c r="J582" i="3"/>
  <c r="L582" i="3" s="1"/>
  <c r="P582" i="3" s="1"/>
  <c r="V582" i="3"/>
  <c r="R582" i="3"/>
  <c r="AD582" i="3"/>
  <c r="O583" i="3"/>
  <c r="AB581" i="3"/>
  <c r="X581" i="3"/>
  <c r="T581" i="3"/>
  <c r="AF581" i="3"/>
  <c r="C587" i="6"/>
  <c r="F586" i="6"/>
  <c r="E586" i="6"/>
  <c r="D586" i="6"/>
  <c r="G586" i="6" s="1"/>
  <c r="AD583" i="3" l="1"/>
  <c r="O584" i="3"/>
  <c r="Z583" i="3"/>
  <c r="J583" i="3"/>
  <c r="L583" i="3" s="1"/>
  <c r="P583" i="3" s="1"/>
  <c r="V583" i="3"/>
  <c r="R583" i="3"/>
  <c r="AF582" i="3"/>
  <c r="AB582" i="3"/>
  <c r="X582" i="3"/>
  <c r="T582" i="3"/>
  <c r="C588" i="6"/>
  <c r="D587" i="6"/>
  <c r="G587" i="6" s="1"/>
  <c r="E587" i="6"/>
  <c r="F587" i="6"/>
  <c r="AF583" i="3" l="1"/>
  <c r="AB583" i="3"/>
  <c r="X583" i="3"/>
  <c r="T583" i="3"/>
  <c r="AD584" i="3"/>
  <c r="O585" i="3"/>
  <c r="Z584" i="3"/>
  <c r="J584" i="3"/>
  <c r="L584" i="3" s="1"/>
  <c r="P584" i="3" s="1"/>
  <c r="V584" i="3"/>
  <c r="R584" i="3"/>
  <c r="C589" i="6"/>
  <c r="D588" i="6"/>
  <c r="G588" i="6" s="1"/>
  <c r="F588" i="6"/>
  <c r="E588" i="6"/>
  <c r="AF584" i="3" l="1"/>
  <c r="AB584" i="3"/>
  <c r="X584" i="3"/>
  <c r="T584" i="3"/>
  <c r="AD585" i="3"/>
  <c r="O586" i="3"/>
  <c r="Z585" i="3"/>
  <c r="J585" i="3"/>
  <c r="L585" i="3" s="1"/>
  <c r="P585" i="3" s="1"/>
  <c r="V585" i="3"/>
  <c r="R585" i="3"/>
  <c r="C590" i="6"/>
  <c r="E589" i="6"/>
  <c r="D589" i="6"/>
  <c r="G589" i="6" s="1"/>
  <c r="F589" i="6"/>
  <c r="AF585" i="3" l="1"/>
  <c r="AB585" i="3"/>
  <c r="X585" i="3"/>
  <c r="T585" i="3"/>
  <c r="AD586" i="3"/>
  <c r="O587" i="3"/>
  <c r="Z586" i="3"/>
  <c r="J586" i="3"/>
  <c r="L586" i="3" s="1"/>
  <c r="P586" i="3" s="1"/>
  <c r="V586" i="3"/>
  <c r="R586" i="3"/>
  <c r="C591" i="6"/>
  <c r="F590" i="6"/>
  <c r="E590" i="6"/>
  <c r="D590" i="6"/>
  <c r="G590" i="6" s="1"/>
  <c r="AF586" i="3" l="1"/>
  <c r="AB586" i="3"/>
  <c r="X586" i="3"/>
  <c r="T586" i="3"/>
  <c r="AD587" i="3"/>
  <c r="O588" i="3"/>
  <c r="V587" i="3"/>
  <c r="J587" i="3"/>
  <c r="L587" i="3" s="1"/>
  <c r="P587" i="3" s="1"/>
  <c r="R587" i="3"/>
  <c r="Z587" i="3"/>
  <c r="C592" i="6"/>
  <c r="F591" i="6"/>
  <c r="D591" i="6"/>
  <c r="G591" i="6" s="1"/>
  <c r="E591" i="6"/>
  <c r="AF587" i="3" l="1"/>
  <c r="AB587" i="3"/>
  <c r="X587" i="3"/>
  <c r="T587" i="3"/>
  <c r="AD588" i="3"/>
  <c r="O589" i="3"/>
  <c r="V588" i="3"/>
  <c r="J588" i="3"/>
  <c r="L588" i="3" s="1"/>
  <c r="P588" i="3" s="1"/>
  <c r="R588" i="3"/>
  <c r="Z588" i="3"/>
  <c r="C593" i="6"/>
  <c r="D592" i="6"/>
  <c r="G592" i="6" s="1"/>
  <c r="E592" i="6"/>
  <c r="F592" i="6"/>
  <c r="AF588" i="3" l="1"/>
  <c r="AB588" i="3"/>
  <c r="T588" i="3"/>
  <c r="X588" i="3"/>
  <c r="AD589" i="3"/>
  <c r="O590" i="3"/>
  <c r="Z589" i="3"/>
  <c r="J589" i="3"/>
  <c r="L589" i="3" s="1"/>
  <c r="P589" i="3" s="1"/>
  <c r="V589" i="3"/>
  <c r="R589" i="3"/>
  <c r="C594" i="6"/>
  <c r="E593" i="6"/>
  <c r="F593" i="6"/>
  <c r="D593" i="6"/>
  <c r="G593" i="6" s="1"/>
  <c r="AF589" i="3" l="1"/>
  <c r="AB589" i="3"/>
  <c r="X589" i="3"/>
  <c r="T589" i="3"/>
  <c r="AD590" i="3"/>
  <c r="O591" i="3"/>
  <c r="Z590" i="3"/>
  <c r="J590" i="3"/>
  <c r="L590" i="3" s="1"/>
  <c r="P590" i="3" s="1"/>
  <c r="V590" i="3"/>
  <c r="R590" i="3"/>
  <c r="C595" i="6"/>
  <c r="F594" i="6"/>
  <c r="D594" i="6"/>
  <c r="G594" i="6" s="1"/>
  <c r="E594" i="6"/>
  <c r="AF590" i="3" l="1"/>
  <c r="AB590" i="3"/>
  <c r="X590" i="3"/>
  <c r="T590" i="3"/>
  <c r="H53" i="2"/>
  <c r="AD591" i="3"/>
  <c r="O592" i="3"/>
  <c r="Z591" i="3"/>
  <c r="J591" i="3"/>
  <c r="L591" i="3" s="1"/>
  <c r="P591" i="3" s="1"/>
  <c r="V591" i="3"/>
  <c r="R591" i="3"/>
  <c r="C596" i="6"/>
  <c r="F595" i="6"/>
  <c r="E595" i="6"/>
  <c r="D595" i="6"/>
  <c r="G595" i="6" s="1"/>
  <c r="AE53" i="2" l="1"/>
  <c r="AA53" i="2"/>
  <c r="I53" i="2"/>
  <c r="AF591" i="3"/>
  <c r="AB591" i="3"/>
  <c r="T591" i="3"/>
  <c r="X591" i="3"/>
  <c r="AD592" i="3"/>
  <c r="O593" i="3"/>
  <c r="Z592" i="3"/>
  <c r="J592" i="3"/>
  <c r="L592" i="3" s="1"/>
  <c r="P592" i="3" s="1"/>
  <c r="V592" i="3"/>
  <c r="R592" i="3"/>
  <c r="W53" i="2"/>
  <c r="O53" i="2"/>
  <c r="K53" i="2"/>
  <c r="S53" i="2"/>
  <c r="D373" i="4" s="1"/>
  <c r="C597" i="6"/>
  <c r="D596" i="6"/>
  <c r="G596" i="6" s="1"/>
  <c r="E596" i="6"/>
  <c r="F596" i="6"/>
  <c r="AG53" i="2" l="1"/>
  <c r="AC53" i="2"/>
  <c r="AB592" i="3"/>
  <c r="X592" i="3"/>
  <c r="T592" i="3"/>
  <c r="AF592" i="3"/>
  <c r="Z593" i="3"/>
  <c r="J593" i="3"/>
  <c r="L593" i="3" s="1"/>
  <c r="P593" i="3" s="1"/>
  <c r="V593" i="3"/>
  <c r="R593" i="3"/>
  <c r="AD593" i="3"/>
  <c r="O594" i="3"/>
  <c r="Q53" i="2"/>
  <c r="U53" i="2"/>
  <c r="F373" i="4" s="1"/>
  <c r="M53" i="2"/>
  <c r="AM53" i="2" s="1"/>
  <c r="Y53" i="2"/>
  <c r="C598" i="6"/>
  <c r="E597" i="6"/>
  <c r="F597" i="6"/>
  <c r="D597" i="6"/>
  <c r="G597" i="6" s="1"/>
  <c r="AO54" i="2" l="1"/>
  <c r="AK54" i="2"/>
  <c r="AN54" i="2"/>
  <c r="AJ54" i="2"/>
  <c r="AQ54" i="2"/>
  <c r="AI54" i="2"/>
  <c r="AH54" i="2"/>
  <c r="AL54" i="2"/>
  <c r="AP54" i="2"/>
  <c r="AD594" i="3"/>
  <c r="J594" i="3"/>
  <c r="L594" i="3" s="1"/>
  <c r="P594" i="3" s="1"/>
  <c r="V594" i="3"/>
  <c r="R594" i="3"/>
  <c r="Z594" i="3"/>
  <c r="O595" i="3"/>
  <c r="AB593" i="3"/>
  <c r="X593" i="3"/>
  <c r="T593" i="3"/>
  <c r="AF593" i="3"/>
  <c r="C599" i="6"/>
  <c r="F598" i="6"/>
  <c r="D598" i="6"/>
  <c r="G598" i="6" s="1"/>
  <c r="E598" i="6"/>
  <c r="AD595" i="3" l="1"/>
  <c r="O596" i="3"/>
  <c r="V595" i="3"/>
  <c r="J595" i="3"/>
  <c r="L595" i="3" s="1"/>
  <c r="P595" i="3" s="1"/>
  <c r="R595" i="3"/>
  <c r="Z595" i="3"/>
  <c r="AF594" i="3"/>
  <c r="AB594" i="3"/>
  <c r="X594" i="3"/>
  <c r="T594" i="3"/>
  <c r="C600" i="6"/>
  <c r="E599" i="6"/>
  <c r="D599" i="6"/>
  <c r="G599" i="6" s="1"/>
  <c r="F599" i="6"/>
  <c r="AF595" i="3" l="1"/>
  <c r="AB595" i="3"/>
  <c r="X595" i="3"/>
  <c r="T595" i="3"/>
  <c r="AD596" i="3"/>
  <c r="O597" i="3"/>
  <c r="V596" i="3"/>
  <c r="J596" i="3"/>
  <c r="L596" i="3" s="1"/>
  <c r="P596" i="3" s="1"/>
  <c r="R596" i="3"/>
  <c r="Z596" i="3"/>
  <c r="C601" i="6"/>
  <c r="D600" i="6"/>
  <c r="G600" i="6" s="1"/>
  <c r="F600" i="6"/>
  <c r="E600" i="6"/>
  <c r="AF596" i="3" l="1"/>
  <c r="AB596" i="3"/>
  <c r="X596" i="3"/>
  <c r="T596" i="3"/>
  <c r="AD597" i="3"/>
  <c r="O598" i="3"/>
  <c r="Z597" i="3"/>
  <c r="J597" i="3"/>
  <c r="L597" i="3" s="1"/>
  <c r="P597" i="3" s="1"/>
  <c r="V597" i="3"/>
  <c r="R597" i="3"/>
  <c r="C602" i="6"/>
  <c r="E601" i="6"/>
  <c r="D601" i="6"/>
  <c r="G601" i="6" s="1"/>
  <c r="F601" i="6"/>
  <c r="AF597" i="3" l="1"/>
  <c r="AB597" i="3"/>
  <c r="X597" i="3"/>
  <c r="T597" i="3"/>
  <c r="AD598" i="3"/>
  <c r="O599" i="3"/>
  <c r="Z598" i="3"/>
  <c r="J598" i="3"/>
  <c r="L598" i="3" s="1"/>
  <c r="P598" i="3" s="1"/>
  <c r="V598" i="3"/>
  <c r="R598" i="3"/>
  <c r="C603" i="6"/>
  <c r="F602" i="6"/>
  <c r="E602" i="6"/>
  <c r="D602" i="6"/>
  <c r="G602" i="6" s="1"/>
  <c r="AF598" i="3" l="1"/>
  <c r="AB598" i="3"/>
  <c r="X598" i="3"/>
  <c r="T598" i="3"/>
  <c r="AD599" i="3"/>
  <c r="O600" i="3"/>
  <c r="Z599" i="3"/>
  <c r="J599" i="3"/>
  <c r="L599" i="3" s="1"/>
  <c r="P599" i="3" s="1"/>
  <c r="V599" i="3"/>
  <c r="R599" i="3"/>
  <c r="C604" i="6"/>
  <c r="D603" i="6"/>
  <c r="G603" i="6" s="1"/>
  <c r="E603" i="6"/>
  <c r="F603" i="6"/>
  <c r="AF599" i="3" l="1"/>
  <c r="AB599" i="3"/>
  <c r="X599" i="3"/>
  <c r="T599" i="3"/>
  <c r="AD600" i="3"/>
  <c r="O601" i="3"/>
  <c r="Z600" i="3"/>
  <c r="J600" i="3"/>
  <c r="L600" i="3" s="1"/>
  <c r="P600" i="3" s="1"/>
  <c r="V600" i="3"/>
  <c r="R600" i="3"/>
  <c r="C605" i="6"/>
  <c r="D604" i="6"/>
  <c r="G604" i="6" s="1"/>
  <c r="F604" i="6"/>
  <c r="E604" i="6"/>
  <c r="AF600" i="3" l="1"/>
  <c r="AB600" i="3"/>
  <c r="T600" i="3"/>
  <c r="X600" i="3"/>
  <c r="AD601" i="3"/>
  <c r="O602" i="3"/>
  <c r="Z601" i="3"/>
  <c r="J601" i="3"/>
  <c r="L601" i="3" s="1"/>
  <c r="P601" i="3" s="1"/>
  <c r="V601" i="3"/>
  <c r="R601" i="3"/>
  <c r="C606" i="6"/>
  <c r="E605" i="6"/>
  <c r="D605" i="6"/>
  <c r="G605" i="6" s="1"/>
  <c r="F605" i="6"/>
  <c r="AF601" i="3" l="1"/>
  <c r="AB601" i="3"/>
  <c r="X601" i="3"/>
  <c r="T601" i="3"/>
  <c r="AD602" i="3"/>
  <c r="O603" i="3"/>
  <c r="Z602" i="3"/>
  <c r="J602" i="3"/>
  <c r="L602" i="3" s="1"/>
  <c r="P602" i="3" s="1"/>
  <c r="V602" i="3"/>
  <c r="R602" i="3"/>
  <c r="C607" i="6"/>
  <c r="F606" i="6"/>
  <c r="E606" i="6"/>
  <c r="D606" i="6"/>
  <c r="G606" i="6" s="1"/>
  <c r="AF602" i="3" l="1"/>
  <c r="AB602" i="3"/>
  <c r="X602" i="3"/>
  <c r="T602" i="3"/>
  <c r="H54" i="2"/>
  <c r="AD603" i="3"/>
  <c r="O604" i="3"/>
  <c r="V603" i="3"/>
  <c r="J603" i="3"/>
  <c r="L603" i="3" s="1"/>
  <c r="P603" i="3" s="1"/>
  <c r="R603" i="3"/>
  <c r="Z603" i="3"/>
  <c r="C608" i="6"/>
  <c r="F607" i="6"/>
  <c r="E607" i="6"/>
  <c r="D607" i="6"/>
  <c r="G607" i="6" s="1"/>
  <c r="AE54" i="2" l="1"/>
  <c r="AA54" i="2"/>
  <c r="I54" i="2"/>
  <c r="AF603" i="3"/>
  <c r="AB603" i="3"/>
  <c r="X603" i="3"/>
  <c r="T603" i="3"/>
  <c r="AD604" i="3"/>
  <c r="O605" i="3"/>
  <c r="V604" i="3"/>
  <c r="J604" i="3"/>
  <c r="L604" i="3" s="1"/>
  <c r="P604" i="3" s="1"/>
  <c r="R604" i="3"/>
  <c r="Z604" i="3"/>
  <c r="S54" i="2"/>
  <c r="O54" i="2"/>
  <c r="K54" i="2"/>
  <c r="W54" i="2"/>
  <c r="C609" i="6"/>
  <c r="D608" i="6"/>
  <c r="G608" i="6" s="1"/>
  <c r="E608" i="6"/>
  <c r="F608" i="6"/>
  <c r="AG54" i="2" l="1"/>
  <c r="AC54" i="2"/>
  <c r="AB604" i="3"/>
  <c r="X604" i="3"/>
  <c r="T604" i="3"/>
  <c r="AF604" i="3"/>
  <c r="Z605" i="3"/>
  <c r="J605" i="3"/>
  <c r="L605" i="3" s="1"/>
  <c r="P605" i="3" s="1"/>
  <c r="V605" i="3"/>
  <c r="R605" i="3"/>
  <c r="AD605" i="3"/>
  <c r="O606" i="3"/>
  <c r="Q54" i="2"/>
  <c r="Y54" i="2"/>
  <c r="M54" i="2"/>
  <c r="AM54" i="2" s="1"/>
  <c r="U54" i="2"/>
  <c r="C610" i="6"/>
  <c r="E609" i="6"/>
  <c r="F609" i="6"/>
  <c r="D609" i="6"/>
  <c r="G609" i="6" s="1"/>
  <c r="AQ55" i="2" l="1"/>
  <c r="AM55" i="2"/>
  <c r="AI55" i="2"/>
  <c r="AP55" i="2"/>
  <c r="AL55" i="2"/>
  <c r="AH55" i="2"/>
  <c r="AO55" i="2"/>
  <c r="AK55" i="2"/>
  <c r="AN55" i="2"/>
  <c r="Z606" i="3"/>
  <c r="J606" i="3"/>
  <c r="L606" i="3" s="1"/>
  <c r="P606" i="3" s="1"/>
  <c r="V606" i="3"/>
  <c r="R606" i="3"/>
  <c r="AD606" i="3"/>
  <c r="O607" i="3"/>
  <c r="AB605" i="3"/>
  <c r="X605" i="3"/>
  <c r="T605" i="3"/>
  <c r="AF605" i="3"/>
  <c r="C611" i="6"/>
  <c r="F610" i="6"/>
  <c r="D610" i="6"/>
  <c r="G610" i="6" s="1"/>
  <c r="E610" i="6"/>
  <c r="AD607" i="3" l="1"/>
  <c r="O608" i="3"/>
  <c r="Z607" i="3"/>
  <c r="J607" i="3"/>
  <c r="L607" i="3" s="1"/>
  <c r="P607" i="3" s="1"/>
  <c r="V607" i="3"/>
  <c r="R607" i="3"/>
  <c r="AF606" i="3"/>
  <c r="AB606" i="3"/>
  <c r="X606" i="3"/>
  <c r="T606" i="3"/>
  <c r="C612" i="6"/>
  <c r="F611" i="6"/>
  <c r="E611" i="6"/>
  <c r="D611" i="6"/>
  <c r="G611" i="6" s="1"/>
  <c r="AF607" i="3" l="1"/>
  <c r="AB607" i="3"/>
  <c r="X607" i="3"/>
  <c r="T607" i="3"/>
  <c r="AD608" i="3"/>
  <c r="O609" i="3"/>
  <c r="Z608" i="3"/>
  <c r="J608" i="3"/>
  <c r="L608" i="3" s="1"/>
  <c r="P608" i="3" s="1"/>
  <c r="V608" i="3"/>
  <c r="R608" i="3"/>
  <c r="C613" i="6"/>
  <c r="D612" i="6"/>
  <c r="G612" i="6" s="1"/>
  <c r="E612" i="6"/>
  <c r="F612" i="6"/>
  <c r="AF608" i="3" l="1"/>
  <c r="AB608" i="3"/>
  <c r="X608" i="3"/>
  <c r="T608" i="3"/>
  <c r="AD609" i="3"/>
  <c r="O610" i="3"/>
  <c r="Z609" i="3"/>
  <c r="J609" i="3"/>
  <c r="L609" i="3" s="1"/>
  <c r="P609" i="3" s="1"/>
  <c r="V609" i="3"/>
  <c r="R609" i="3"/>
  <c r="C614" i="6"/>
  <c r="E613" i="6"/>
  <c r="F613" i="6"/>
  <c r="D613" i="6"/>
  <c r="G613" i="6" s="1"/>
  <c r="AF609" i="3" l="1"/>
  <c r="AB609" i="3"/>
  <c r="X609" i="3"/>
  <c r="T609" i="3"/>
  <c r="AD610" i="3"/>
  <c r="O611" i="3"/>
  <c r="Z610" i="3"/>
  <c r="J610" i="3"/>
  <c r="L610" i="3" s="1"/>
  <c r="P610" i="3" s="1"/>
  <c r="V610" i="3"/>
  <c r="R610" i="3"/>
  <c r="C615" i="6"/>
  <c r="F614" i="6"/>
  <c r="E614" i="6"/>
  <c r="D614" i="6"/>
  <c r="G614" i="6" s="1"/>
  <c r="AF610" i="3" l="1"/>
  <c r="AB610" i="3"/>
  <c r="X610" i="3"/>
  <c r="T610" i="3"/>
  <c r="AD611" i="3"/>
  <c r="O612" i="3"/>
  <c r="V611" i="3"/>
  <c r="J611" i="3"/>
  <c r="L611" i="3" s="1"/>
  <c r="P611" i="3" s="1"/>
  <c r="R611" i="3"/>
  <c r="Z611" i="3"/>
  <c r="C616" i="6"/>
  <c r="E615" i="6"/>
  <c r="D615" i="6"/>
  <c r="G615" i="6" s="1"/>
  <c r="F615" i="6"/>
  <c r="AF611" i="3" l="1"/>
  <c r="AB611" i="3"/>
  <c r="X611" i="3"/>
  <c r="T611" i="3"/>
  <c r="AD612" i="3"/>
  <c r="O613" i="3"/>
  <c r="V612" i="3"/>
  <c r="J612" i="3"/>
  <c r="L612" i="3" s="1"/>
  <c r="P612" i="3" s="1"/>
  <c r="R612" i="3"/>
  <c r="Z612" i="3"/>
  <c r="C617" i="6"/>
  <c r="D616" i="6"/>
  <c r="G616" i="6" s="1"/>
  <c r="F616" i="6"/>
  <c r="E616" i="6"/>
  <c r="AF612" i="3" l="1"/>
  <c r="AB612" i="3"/>
  <c r="T612" i="3"/>
  <c r="X612" i="3"/>
  <c r="AD613" i="3"/>
  <c r="O614" i="3"/>
  <c r="Z613" i="3"/>
  <c r="J613" i="3"/>
  <c r="L613" i="3" s="1"/>
  <c r="P613" i="3" s="1"/>
  <c r="V613" i="3"/>
  <c r="R613" i="3"/>
  <c r="C618" i="6"/>
  <c r="E617" i="6"/>
  <c r="D617" i="6"/>
  <c r="G617" i="6" s="1"/>
  <c r="F617" i="6"/>
  <c r="AF613" i="3" l="1"/>
  <c r="AB613" i="3"/>
  <c r="X613" i="3"/>
  <c r="T613" i="3"/>
  <c r="AD614" i="3"/>
  <c r="O615" i="3"/>
  <c r="Z614" i="3"/>
  <c r="J614" i="3"/>
  <c r="L614" i="3" s="1"/>
  <c r="P614" i="3" s="1"/>
  <c r="V614" i="3"/>
  <c r="R614" i="3"/>
  <c r="C619" i="6"/>
  <c r="F618" i="6"/>
  <c r="E618" i="6"/>
  <c r="D618" i="6"/>
  <c r="G618" i="6" s="1"/>
  <c r="AF614" i="3" l="1"/>
  <c r="AB614" i="3"/>
  <c r="X614" i="3"/>
  <c r="T614" i="3"/>
  <c r="H55" i="2"/>
  <c r="AD615" i="3"/>
  <c r="O616" i="3"/>
  <c r="Z615" i="3"/>
  <c r="J615" i="3"/>
  <c r="L615" i="3" s="1"/>
  <c r="P615" i="3" s="1"/>
  <c r="V615" i="3"/>
  <c r="R615" i="3"/>
  <c r="C620" i="6"/>
  <c r="D619" i="6"/>
  <c r="G619" i="6" s="1"/>
  <c r="E619" i="6"/>
  <c r="F619" i="6"/>
  <c r="AE55" i="2" l="1"/>
  <c r="AA55" i="2"/>
  <c r="I55" i="2"/>
  <c r="AF615" i="3"/>
  <c r="AB615" i="3"/>
  <c r="X615" i="3"/>
  <c r="T615" i="3"/>
  <c r="AD616" i="3"/>
  <c r="O617" i="3"/>
  <c r="Z616" i="3"/>
  <c r="J616" i="3"/>
  <c r="L616" i="3" s="1"/>
  <c r="P616" i="3" s="1"/>
  <c r="V616" i="3"/>
  <c r="R616" i="3"/>
  <c r="W55" i="2"/>
  <c r="O55" i="2"/>
  <c r="K55" i="2"/>
  <c r="S55" i="2"/>
  <c r="C621" i="6"/>
  <c r="D620" i="6"/>
  <c r="G620" i="6" s="1"/>
  <c r="F620" i="6"/>
  <c r="E620" i="6"/>
  <c r="AG55" i="2" l="1"/>
  <c r="AC55" i="2"/>
  <c r="AB616" i="3"/>
  <c r="X616" i="3"/>
  <c r="T616" i="3"/>
  <c r="AF616" i="3"/>
  <c r="Z617" i="3"/>
  <c r="J617" i="3"/>
  <c r="L617" i="3" s="1"/>
  <c r="P617" i="3" s="1"/>
  <c r="V617" i="3"/>
  <c r="R617" i="3"/>
  <c r="AD617" i="3"/>
  <c r="O618" i="3"/>
  <c r="U55" i="2"/>
  <c r="Q55" i="2"/>
  <c r="M55" i="2"/>
  <c r="AJ55" i="2" s="1"/>
  <c r="Y55" i="2"/>
  <c r="C622" i="6"/>
  <c r="E621" i="6"/>
  <c r="F621" i="6"/>
  <c r="D621" i="6"/>
  <c r="G621" i="6" s="1"/>
  <c r="AK56" i="2" l="1"/>
  <c r="AN56" i="2"/>
  <c r="AJ56" i="2"/>
  <c r="AQ56" i="2"/>
  <c r="AM56" i="2"/>
  <c r="AI56" i="2"/>
  <c r="AH56" i="2"/>
  <c r="AP56" i="2"/>
  <c r="AL56" i="2"/>
  <c r="Z618" i="3"/>
  <c r="J618" i="3"/>
  <c r="L618" i="3" s="1"/>
  <c r="P618" i="3" s="1"/>
  <c r="V618" i="3"/>
  <c r="R618" i="3"/>
  <c r="AD618" i="3"/>
  <c r="O619" i="3"/>
  <c r="AB617" i="3"/>
  <c r="X617" i="3"/>
  <c r="T617" i="3"/>
  <c r="AF617" i="3"/>
  <c r="C623" i="6"/>
  <c r="F622" i="6"/>
  <c r="E622" i="6"/>
  <c r="D622" i="6"/>
  <c r="G622" i="6" s="1"/>
  <c r="V619" i="3" l="1"/>
  <c r="O620" i="3"/>
  <c r="R619" i="3"/>
  <c r="J619" i="3"/>
  <c r="L619" i="3" s="1"/>
  <c r="P619" i="3" s="1"/>
  <c r="AD619" i="3"/>
  <c r="Z619" i="3"/>
  <c r="AF618" i="3"/>
  <c r="AB618" i="3"/>
  <c r="X618" i="3"/>
  <c r="T618" i="3"/>
  <c r="C624" i="6"/>
  <c r="F623" i="6"/>
  <c r="D623" i="6"/>
  <c r="G623" i="6" s="1"/>
  <c r="E623" i="6"/>
  <c r="AF619" i="3" l="1"/>
  <c r="AB619" i="3"/>
  <c r="X619" i="3"/>
  <c r="T619" i="3"/>
  <c r="AD620" i="3"/>
  <c r="O621" i="3"/>
  <c r="V620" i="3"/>
  <c r="J620" i="3"/>
  <c r="L620" i="3" s="1"/>
  <c r="P620" i="3" s="1"/>
  <c r="R620" i="3"/>
  <c r="Z620" i="3"/>
  <c r="C625" i="6"/>
  <c r="D624" i="6"/>
  <c r="G624" i="6" s="1"/>
  <c r="E624" i="6"/>
  <c r="F624" i="6"/>
  <c r="AF620" i="3" l="1"/>
  <c r="AB620" i="3"/>
  <c r="X620" i="3"/>
  <c r="T620" i="3"/>
  <c r="AD621" i="3"/>
  <c r="O622" i="3"/>
  <c r="Z621" i="3"/>
  <c r="J621" i="3"/>
  <c r="L621" i="3" s="1"/>
  <c r="P621" i="3" s="1"/>
  <c r="V621" i="3"/>
  <c r="R621" i="3"/>
  <c r="C626" i="6"/>
  <c r="E625" i="6"/>
  <c r="F625" i="6"/>
  <c r="D625" i="6"/>
  <c r="G625" i="6" s="1"/>
  <c r="AF621" i="3" l="1"/>
  <c r="AB621" i="3"/>
  <c r="X621" i="3"/>
  <c r="T621" i="3"/>
  <c r="AD622" i="3"/>
  <c r="O623" i="3"/>
  <c r="Z622" i="3"/>
  <c r="J622" i="3"/>
  <c r="L622" i="3" s="1"/>
  <c r="P622" i="3" s="1"/>
  <c r="V622" i="3"/>
  <c r="R622" i="3"/>
  <c r="C627" i="6"/>
  <c r="F626" i="6"/>
  <c r="D626" i="6"/>
  <c r="G626" i="6" s="1"/>
  <c r="E626" i="6"/>
  <c r="AF622" i="3" l="1"/>
  <c r="AB622" i="3"/>
  <c r="X622" i="3"/>
  <c r="T622" i="3"/>
  <c r="AD623" i="3"/>
  <c r="O624" i="3"/>
  <c r="Z623" i="3"/>
  <c r="J623" i="3"/>
  <c r="L623" i="3" s="1"/>
  <c r="P623" i="3" s="1"/>
  <c r="V623" i="3"/>
  <c r="R623" i="3"/>
  <c r="C628" i="6"/>
  <c r="F627" i="6"/>
  <c r="E627" i="6"/>
  <c r="D627" i="6"/>
  <c r="G627" i="6" s="1"/>
  <c r="AF623" i="3" l="1"/>
  <c r="AB623" i="3"/>
  <c r="X623" i="3"/>
  <c r="T623" i="3"/>
  <c r="AD624" i="3"/>
  <c r="O625" i="3"/>
  <c r="Z624" i="3"/>
  <c r="J624" i="3"/>
  <c r="L624" i="3" s="1"/>
  <c r="P624" i="3" s="1"/>
  <c r="V624" i="3"/>
  <c r="R624" i="3"/>
  <c r="C629" i="6"/>
  <c r="D628" i="6"/>
  <c r="G628" i="6" s="1"/>
  <c r="F628" i="6"/>
  <c r="E628" i="6"/>
  <c r="AF624" i="3" l="1"/>
  <c r="AB624" i="3"/>
  <c r="T624" i="3"/>
  <c r="X624" i="3"/>
  <c r="AD625" i="3"/>
  <c r="O626" i="3"/>
  <c r="Z625" i="3"/>
  <c r="J625" i="3"/>
  <c r="L625" i="3" s="1"/>
  <c r="P625" i="3" s="1"/>
  <c r="V625" i="3"/>
  <c r="R625" i="3"/>
  <c r="C630" i="6"/>
  <c r="E629" i="6"/>
  <c r="F629" i="6"/>
  <c r="D629" i="6"/>
  <c r="G629" i="6" s="1"/>
  <c r="AF625" i="3" l="1"/>
  <c r="AB625" i="3"/>
  <c r="X625" i="3"/>
  <c r="T625" i="3"/>
  <c r="Z626" i="3"/>
  <c r="O627" i="3"/>
  <c r="V626" i="3"/>
  <c r="J626" i="3"/>
  <c r="L626" i="3" s="1"/>
  <c r="P626" i="3" s="1"/>
  <c r="R626" i="3"/>
  <c r="AD626" i="3"/>
  <c r="C631" i="6"/>
  <c r="F630" i="6"/>
  <c r="D630" i="6"/>
  <c r="G630" i="6" s="1"/>
  <c r="E630" i="6"/>
  <c r="AF626" i="3" l="1"/>
  <c r="AB626" i="3"/>
  <c r="X626" i="3"/>
  <c r="T626" i="3"/>
  <c r="H56" i="2"/>
  <c r="AD627" i="3"/>
  <c r="O628" i="3"/>
  <c r="V627" i="3"/>
  <c r="J627" i="3"/>
  <c r="L627" i="3" s="1"/>
  <c r="P627" i="3" s="1"/>
  <c r="R627" i="3"/>
  <c r="Z627" i="3"/>
  <c r="C632" i="6"/>
  <c r="E631" i="6"/>
  <c r="D631" i="6"/>
  <c r="G631" i="6" s="1"/>
  <c r="F631" i="6"/>
  <c r="AE56" i="2" l="1"/>
  <c r="AA56" i="2"/>
  <c r="I56" i="2"/>
  <c r="AF627" i="3"/>
  <c r="AB627" i="3"/>
  <c r="X627" i="3"/>
  <c r="T627" i="3"/>
  <c r="AD628" i="3"/>
  <c r="O629" i="3"/>
  <c r="V628" i="3"/>
  <c r="J628" i="3"/>
  <c r="L628" i="3" s="1"/>
  <c r="P628" i="3" s="1"/>
  <c r="R628" i="3"/>
  <c r="Z628" i="3"/>
  <c r="S56" i="2"/>
  <c r="O56" i="2"/>
  <c r="K56" i="2"/>
  <c r="W56" i="2"/>
  <c r="C633" i="6"/>
  <c r="D632" i="6"/>
  <c r="G632" i="6" s="1"/>
  <c r="F632" i="6"/>
  <c r="E632" i="6"/>
  <c r="AG56" i="2" l="1"/>
  <c r="AC56" i="2"/>
  <c r="AB628" i="3"/>
  <c r="X628" i="3"/>
  <c r="T628" i="3"/>
  <c r="AF628" i="3"/>
  <c r="Z629" i="3"/>
  <c r="J629" i="3"/>
  <c r="L629" i="3" s="1"/>
  <c r="P629" i="3" s="1"/>
  <c r="V629" i="3"/>
  <c r="R629" i="3"/>
  <c r="AD629" i="3"/>
  <c r="O630" i="3"/>
  <c r="U56" i="2"/>
  <c r="Y56" i="2"/>
  <c r="M56" i="2"/>
  <c r="AO56" i="2" s="1"/>
  <c r="Q56" i="2"/>
  <c r="C634" i="6"/>
  <c r="E633" i="6"/>
  <c r="D633" i="6"/>
  <c r="G633" i="6" s="1"/>
  <c r="F633" i="6"/>
  <c r="AQ57" i="2" l="1"/>
  <c r="AM57" i="2"/>
  <c r="AI57" i="2"/>
  <c r="AL57" i="2"/>
  <c r="AH57" i="2"/>
  <c r="AO57" i="2"/>
  <c r="AK57" i="2"/>
  <c r="AJ57" i="2"/>
  <c r="AN57" i="2"/>
  <c r="Z630" i="3"/>
  <c r="J630" i="3"/>
  <c r="L630" i="3" s="1"/>
  <c r="P630" i="3" s="1"/>
  <c r="V630" i="3"/>
  <c r="R630" i="3"/>
  <c r="AD630" i="3"/>
  <c r="O631" i="3"/>
  <c r="AB629" i="3"/>
  <c r="X629" i="3"/>
  <c r="T629" i="3"/>
  <c r="AF629" i="3"/>
  <c r="C635" i="6"/>
  <c r="F634" i="6"/>
  <c r="E634" i="6"/>
  <c r="D634" i="6"/>
  <c r="G634" i="6" s="1"/>
  <c r="AD631" i="3" l="1"/>
  <c r="O632" i="3"/>
  <c r="Z631" i="3"/>
  <c r="J631" i="3"/>
  <c r="L631" i="3" s="1"/>
  <c r="P631" i="3" s="1"/>
  <c r="V631" i="3"/>
  <c r="R631" i="3"/>
  <c r="AF630" i="3"/>
  <c r="AB630" i="3"/>
  <c r="X630" i="3"/>
  <c r="T630" i="3"/>
  <c r="C636" i="6"/>
  <c r="D635" i="6"/>
  <c r="G635" i="6" s="1"/>
  <c r="F635" i="6"/>
  <c r="E635" i="6"/>
  <c r="AF631" i="3" l="1"/>
  <c r="AB631" i="3"/>
  <c r="X631" i="3"/>
  <c r="T631" i="3"/>
  <c r="AD632" i="3"/>
  <c r="O633" i="3"/>
  <c r="Z632" i="3"/>
  <c r="J632" i="3"/>
  <c r="L632" i="3" s="1"/>
  <c r="P632" i="3" s="1"/>
  <c r="V632" i="3"/>
  <c r="R632" i="3"/>
  <c r="C637" i="6"/>
  <c r="D636" i="6"/>
  <c r="G636" i="6" s="1"/>
  <c r="F636" i="6"/>
  <c r="E636" i="6"/>
  <c r="AF632" i="3" l="1"/>
  <c r="AB632" i="3"/>
  <c r="X632" i="3"/>
  <c r="T632" i="3"/>
  <c r="AD633" i="3"/>
  <c r="O634" i="3"/>
  <c r="Z633" i="3"/>
  <c r="J633" i="3"/>
  <c r="L633" i="3" s="1"/>
  <c r="P633" i="3" s="1"/>
  <c r="V633" i="3"/>
  <c r="R633" i="3"/>
  <c r="C638" i="6"/>
  <c r="E637" i="6"/>
  <c r="D637" i="6"/>
  <c r="G637" i="6" s="1"/>
  <c r="F637" i="6"/>
  <c r="AF633" i="3" l="1"/>
  <c r="AB633" i="3"/>
  <c r="X633" i="3"/>
  <c r="T633" i="3"/>
  <c r="AD634" i="3"/>
  <c r="O635" i="3"/>
  <c r="Z634" i="3"/>
  <c r="J634" i="3"/>
  <c r="L634" i="3" s="1"/>
  <c r="P634" i="3" s="1"/>
  <c r="V634" i="3"/>
  <c r="R634" i="3"/>
  <c r="C639" i="6"/>
  <c r="F638" i="6"/>
  <c r="E638" i="6"/>
  <c r="D638" i="6"/>
  <c r="G638" i="6" s="1"/>
  <c r="AF634" i="3" l="1"/>
  <c r="AB634" i="3"/>
  <c r="X634" i="3"/>
  <c r="T634" i="3"/>
  <c r="AD635" i="3"/>
  <c r="O636" i="3"/>
  <c r="V635" i="3"/>
  <c r="J635" i="3"/>
  <c r="L635" i="3" s="1"/>
  <c r="P635" i="3" s="1"/>
  <c r="R635" i="3"/>
  <c r="Z635" i="3"/>
  <c r="C640" i="6"/>
  <c r="F639" i="6"/>
  <c r="D639" i="6"/>
  <c r="G639" i="6" s="1"/>
  <c r="E639" i="6"/>
  <c r="AF635" i="3" l="1"/>
  <c r="AB635" i="3"/>
  <c r="T635" i="3"/>
  <c r="X635" i="3"/>
  <c r="AD636" i="3"/>
  <c r="O637" i="3"/>
  <c r="V636" i="3"/>
  <c r="J636" i="3"/>
  <c r="L636" i="3" s="1"/>
  <c r="P636" i="3" s="1"/>
  <c r="R636" i="3"/>
  <c r="Z636" i="3"/>
  <c r="C641" i="6"/>
  <c r="D640" i="6"/>
  <c r="G640" i="6" s="1"/>
  <c r="E640" i="6"/>
  <c r="F640" i="6"/>
  <c r="AF636" i="3" l="1"/>
  <c r="AB636" i="3"/>
  <c r="X636" i="3"/>
  <c r="T636" i="3"/>
  <c r="AD637" i="3"/>
  <c r="O638" i="3"/>
  <c r="Z637" i="3"/>
  <c r="J637" i="3"/>
  <c r="L637" i="3" s="1"/>
  <c r="P637" i="3" s="1"/>
  <c r="V637" i="3"/>
  <c r="R637" i="3"/>
  <c r="C642" i="6"/>
  <c r="E641" i="6"/>
  <c r="F641" i="6"/>
  <c r="D641" i="6"/>
  <c r="G641" i="6" s="1"/>
  <c r="AF637" i="3" l="1"/>
  <c r="AB637" i="3"/>
  <c r="X637" i="3"/>
  <c r="T637" i="3"/>
  <c r="AD638" i="3"/>
  <c r="O639" i="3"/>
  <c r="Z638" i="3"/>
  <c r="J638" i="3"/>
  <c r="L638" i="3" s="1"/>
  <c r="P638" i="3" s="1"/>
  <c r="V638" i="3"/>
  <c r="R638" i="3"/>
  <c r="C643" i="6"/>
  <c r="F642" i="6"/>
  <c r="D642" i="6"/>
  <c r="G642" i="6" s="1"/>
  <c r="E642" i="6"/>
  <c r="AF638" i="3" l="1"/>
  <c r="AB638" i="3"/>
  <c r="X638" i="3"/>
  <c r="T638" i="3"/>
  <c r="H57" i="2"/>
  <c r="AD639" i="3"/>
  <c r="O640" i="3"/>
  <c r="Z639" i="3"/>
  <c r="J639" i="3"/>
  <c r="L639" i="3" s="1"/>
  <c r="P639" i="3" s="1"/>
  <c r="V639" i="3"/>
  <c r="R639" i="3"/>
  <c r="C644" i="6"/>
  <c r="F643" i="6"/>
  <c r="E643" i="6"/>
  <c r="D643" i="6"/>
  <c r="G643" i="6" s="1"/>
  <c r="AE57" i="2" l="1"/>
  <c r="AA57" i="2"/>
  <c r="I57" i="2"/>
  <c r="AF639" i="3"/>
  <c r="AB639" i="3"/>
  <c r="X639" i="3"/>
  <c r="T639" i="3"/>
  <c r="AD640" i="3"/>
  <c r="O641" i="3"/>
  <c r="Z640" i="3"/>
  <c r="J640" i="3"/>
  <c r="L640" i="3" s="1"/>
  <c r="P640" i="3" s="1"/>
  <c r="V640" i="3"/>
  <c r="R640" i="3"/>
  <c r="S57" i="2"/>
  <c r="O57" i="2"/>
  <c r="K57" i="2"/>
  <c r="W57" i="2"/>
  <c r="C645" i="6"/>
  <c r="D644" i="6"/>
  <c r="G644" i="6" s="1"/>
  <c r="E644" i="6"/>
  <c r="F644" i="6"/>
  <c r="AG57" i="2" l="1"/>
  <c r="AC57" i="2"/>
  <c r="AB640" i="3"/>
  <c r="X640" i="3"/>
  <c r="T640" i="3"/>
  <c r="AF640" i="3"/>
  <c r="Z641" i="3"/>
  <c r="J641" i="3"/>
  <c r="L641" i="3" s="1"/>
  <c r="P641" i="3" s="1"/>
  <c r="V641" i="3"/>
  <c r="R641" i="3"/>
  <c r="AD641" i="3"/>
  <c r="O642" i="3"/>
  <c r="U57" i="2"/>
  <c r="Y57" i="2"/>
  <c r="M57" i="2"/>
  <c r="AP57" i="2" s="1"/>
  <c r="Q57" i="2"/>
  <c r="C646" i="6"/>
  <c r="E645" i="6"/>
  <c r="F645" i="6"/>
  <c r="D645" i="6"/>
  <c r="G645" i="6" s="1"/>
  <c r="AO58" i="2" l="1"/>
  <c r="AK58" i="2"/>
  <c r="AN58" i="2"/>
  <c r="AJ58" i="2"/>
  <c r="AQ58" i="2"/>
  <c r="AI58" i="2"/>
  <c r="AP58" i="2"/>
  <c r="AL58" i="2"/>
  <c r="AH58" i="2"/>
  <c r="Z642" i="3"/>
  <c r="J642" i="3"/>
  <c r="L642" i="3" s="1"/>
  <c r="P642" i="3" s="1"/>
  <c r="V642" i="3"/>
  <c r="R642" i="3"/>
  <c r="AD642" i="3"/>
  <c r="O643" i="3"/>
  <c r="AB641" i="3"/>
  <c r="X641" i="3"/>
  <c r="T641" i="3"/>
  <c r="AF641" i="3"/>
  <c r="C647" i="6"/>
  <c r="F646" i="6"/>
  <c r="D646" i="6"/>
  <c r="G646" i="6" s="1"/>
  <c r="E646" i="6"/>
  <c r="AD643" i="3" l="1"/>
  <c r="O644" i="3"/>
  <c r="V643" i="3"/>
  <c r="J643" i="3"/>
  <c r="L643" i="3" s="1"/>
  <c r="P643" i="3" s="1"/>
  <c r="R643" i="3"/>
  <c r="Z643" i="3"/>
  <c r="AF642" i="3"/>
  <c r="AB642" i="3"/>
  <c r="X642" i="3"/>
  <c r="T642" i="3"/>
  <c r="C648" i="6"/>
  <c r="E647" i="6"/>
  <c r="D647" i="6"/>
  <c r="G647" i="6" s="1"/>
  <c r="F647" i="6"/>
  <c r="AF643" i="3" l="1"/>
  <c r="AB643" i="3"/>
  <c r="T643" i="3"/>
  <c r="X643" i="3"/>
  <c r="AD644" i="3"/>
  <c r="O645" i="3"/>
  <c r="V644" i="3"/>
  <c r="J644" i="3"/>
  <c r="L644" i="3" s="1"/>
  <c r="P644" i="3" s="1"/>
  <c r="R644" i="3"/>
  <c r="Z644" i="3"/>
  <c r="C649" i="6"/>
  <c r="D648" i="6"/>
  <c r="G648" i="6" s="1"/>
  <c r="F648" i="6"/>
  <c r="E648" i="6"/>
  <c r="AF644" i="3" l="1"/>
  <c r="AB644" i="3"/>
  <c r="X644" i="3"/>
  <c r="T644" i="3"/>
  <c r="AD645" i="3"/>
  <c r="O646" i="3"/>
  <c r="Z645" i="3"/>
  <c r="J645" i="3"/>
  <c r="L645" i="3" s="1"/>
  <c r="P645" i="3" s="1"/>
  <c r="V645" i="3"/>
  <c r="R645" i="3"/>
  <c r="C650" i="6"/>
  <c r="E649" i="6"/>
  <c r="D649" i="6"/>
  <c r="G649" i="6" s="1"/>
  <c r="F649" i="6"/>
  <c r="AF645" i="3" l="1"/>
  <c r="AB645" i="3"/>
  <c r="X645" i="3"/>
  <c r="T645" i="3"/>
  <c r="AD646" i="3"/>
  <c r="O647" i="3"/>
  <c r="Z646" i="3"/>
  <c r="J646" i="3"/>
  <c r="L646" i="3" s="1"/>
  <c r="P646" i="3" s="1"/>
  <c r="V646" i="3"/>
  <c r="R646" i="3"/>
  <c r="C651" i="6"/>
  <c r="F650" i="6"/>
  <c r="E650" i="6"/>
  <c r="D650" i="6"/>
  <c r="G650" i="6" s="1"/>
  <c r="AF646" i="3" l="1"/>
  <c r="AB646" i="3"/>
  <c r="X646" i="3"/>
  <c r="T646" i="3"/>
  <c r="AD647" i="3"/>
  <c r="O648" i="3"/>
  <c r="Z647" i="3"/>
  <c r="J647" i="3"/>
  <c r="L647" i="3" s="1"/>
  <c r="P647" i="3" s="1"/>
  <c r="V647" i="3"/>
  <c r="R647" i="3"/>
  <c r="C652" i="6"/>
  <c r="D651" i="6"/>
  <c r="G651" i="6" s="1"/>
  <c r="E651" i="6"/>
  <c r="F651" i="6"/>
  <c r="AF647" i="3" l="1"/>
  <c r="AB647" i="3"/>
  <c r="X647" i="3"/>
  <c r="T647" i="3"/>
  <c r="AD648" i="3"/>
  <c r="O649" i="3"/>
  <c r="Z648" i="3"/>
  <c r="J648" i="3"/>
  <c r="L648" i="3" s="1"/>
  <c r="P648" i="3" s="1"/>
  <c r="V648" i="3"/>
  <c r="R648" i="3"/>
  <c r="C653" i="6"/>
  <c r="D652" i="6"/>
  <c r="G652" i="6" s="1"/>
  <c r="F652" i="6"/>
  <c r="E652" i="6"/>
  <c r="AF648" i="3" l="1"/>
  <c r="AB648" i="3"/>
  <c r="T648" i="3"/>
  <c r="X648" i="3"/>
  <c r="AD649" i="3"/>
  <c r="O650" i="3"/>
  <c r="Z649" i="3"/>
  <c r="J649" i="3"/>
  <c r="L649" i="3" s="1"/>
  <c r="P649" i="3" s="1"/>
  <c r="V649" i="3"/>
  <c r="R649" i="3"/>
  <c r="C654" i="6"/>
  <c r="E653" i="6"/>
  <c r="D653" i="6"/>
  <c r="G653" i="6" s="1"/>
  <c r="F653" i="6"/>
  <c r="AF649" i="3" l="1"/>
  <c r="AB649" i="3"/>
  <c r="X649" i="3"/>
  <c r="T649" i="3"/>
  <c r="AD650" i="3"/>
  <c r="O651" i="3"/>
  <c r="Z650" i="3"/>
  <c r="J650" i="3"/>
  <c r="L650" i="3" s="1"/>
  <c r="P650" i="3" s="1"/>
  <c r="V650" i="3"/>
  <c r="R650" i="3"/>
  <c r="C655" i="6"/>
  <c r="F654" i="6"/>
  <c r="E654" i="6"/>
  <c r="D654" i="6"/>
  <c r="G654" i="6" s="1"/>
  <c r="AF650" i="3" l="1"/>
  <c r="AB650" i="3"/>
  <c r="X650" i="3"/>
  <c r="T650" i="3"/>
  <c r="H58" i="2"/>
  <c r="AD651" i="3"/>
  <c r="O652" i="3"/>
  <c r="V651" i="3"/>
  <c r="J651" i="3"/>
  <c r="L651" i="3" s="1"/>
  <c r="P651" i="3" s="1"/>
  <c r="R651" i="3"/>
  <c r="Z651" i="3"/>
  <c r="C656" i="6"/>
  <c r="F655" i="6"/>
  <c r="D655" i="6"/>
  <c r="G655" i="6" s="1"/>
  <c r="E655" i="6"/>
  <c r="AE58" i="2" l="1"/>
  <c r="AA58" i="2"/>
  <c r="I58" i="2"/>
  <c r="AF651" i="3"/>
  <c r="AB651" i="3"/>
  <c r="T651" i="3"/>
  <c r="X651" i="3"/>
  <c r="AD652" i="3"/>
  <c r="O653" i="3"/>
  <c r="V652" i="3"/>
  <c r="J652" i="3"/>
  <c r="L652" i="3" s="1"/>
  <c r="P652" i="3" s="1"/>
  <c r="R652" i="3"/>
  <c r="Z652" i="3"/>
  <c r="O58" i="2"/>
  <c r="W58" i="2"/>
  <c r="K58" i="2"/>
  <c r="S58" i="2"/>
  <c r="C657" i="6"/>
  <c r="D656" i="6"/>
  <c r="G656" i="6" s="1"/>
  <c r="E656" i="6"/>
  <c r="F656" i="6"/>
  <c r="AG58" i="2" l="1"/>
  <c r="AC58" i="2"/>
  <c r="AB652" i="3"/>
  <c r="X652" i="3"/>
  <c r="T652" i="3"/>
  <c r="AF652" i="3"/>
  <c r="Z653" i="3"/>
  <c r="J653" i="3"/>
  <c r="L653" i="3" s="1"/>
  <c r="P653" i="3" s="1"/>
  <c r="V653" i="3"/>
  <c r="R653" i="3"/>
  <c r="AD653" i="3"/>
  <c r="O654" i="3"/>
  <c r="Q58" i="2"/>
  <c r="Y58" i="2"/>
  <c r="M58" i="2"/>
  <c r="AM58" i="2" s="1"/>
  <c r="U58" i="2"/>
  <c r="C658" i="6"/>
  <c r="E657" i="6"/>
  <c r="F657" i="6"/>
  <c r="D657" i="6"/>
  <c r="G657" i="6" s="1"/>
  <c r="AQ59" i="2" l="1"/>
  <c r="AM59" i="2"/>
  <c r="AI59" i="2"/>
  <c r="AP59" i="2"/>
  <c r="AL59" i="2"/>
  <c r="AH59" i="2"/>
  <c r="AK59" i="2"/>
  <c r="AJ59" i="2"/>
  <c r="AN59" i="2"/>
  <c r="Z654" i="3"/>
  <c r="J654" i="3"/>
  <c r="L654" i="3" s="1"/>
  <c r="P654" i="3" s="1"/>
  <c r="V654" i="3"/>
  <c r="R654" i="3"/>
  <c r="AD654" i="3"/>
  <c r="O655" i="3"/>
  <c r="AB653" i="3"/>
  <c r="X653" i="3"/>
  <c r="T653" i="3"/>
  <c r="AF653" i="3"/>
  <c r="C659" i="6"/>
  <c r="F658" i="6"/>
  <c r="D658" i="6"/>
  <c r="G658" i="6" s="1"/>
  <c r="E658" i="6"/>
  <c r="AD655" i="3" l="1"/>
  <c r="O656" i="3"/>
  <c r="Z655" i="3"/>
  <c r="J655" i="3"/>
  <c r="L655" i="3" s="1"/>
  <c r="P655" i="3" s="1"/>
  <c r="V655" i="3"/>
  <c r="R655" i="3"/>
  <c r="AF654" i="3"/>
  <c r="AB654" i="3"/>
  <c r="X654" i="3"/>
  <c r="T654" i="3"/>
  <c r="C660" i="6"/>
  <c r="F659" i="6"/>
  <c r="E659" i="6"/>
  <c r="D659" i="6"/>
  <c r="G659" i="6" s="1"/>
  <c r="AF655" i="3" l="1"/>
  <c r="AB655" i="3"/>
  <c r="X655" i="3"/>
  <c r="T655" i="3"/>
  <c r="AD656" i="3"/>
  <c r="O657" i="3"/>
  <c r="Z656" i="3"/>
  <c r="J656" i="3"/>
  <c r="L656" i="3" s="1"/>
  <c r="P656" i="3" s="1"/>
  <c r="V656" i="3"/>
  <c r="R656" i="3"/>
  <c r="C661" i="6"/>
  <c r="D660" i="6"/>
  <c r="G660" i="6" s="1"/>
  <c r="E660" i="6"/>
  <c r="F660" i="6"/>
  <c r="X656" i="3" l="1"/>
  <c r="AF656" i="3"/>
  <c r="T656" i="3"/>
  <c r="AB656" i="3"/>
  <c r="V657" i="3"/>
  <c r="O658" i="3"/>
  <c r="Z657" i="3"/>
  <c r="R657" i="3"/>
  <c r="AD657" i="3"/>
  <c r="J657" i="3"/>
  <c r="L657" i="3" s="1"/>
  <c r="P657" i="3" s="1"/>
  <c r="C662" i="6"/>
  <c r="E661" i="6"/>
  <c r="F661" i="6"/>
  <c r="D661" i="6"/>
  <c r="G661" i="6" s="1"/>
  <c r="X657" i="3" l="1"/>
  <c r="AF657" i="3"/>
  <c r="AB657" i="3"/>
  <c r="T657" i="3"/>
  <c r="V658" i="3"/>
  <c r="O659" i="3"/>
  <c r="J658" i="3"/>
  <c r="L658" i="3" s="1"/>
  <c r="P658" i="3" s="1"/>
  <c r="R658" i="3"/>
  <c r="Z658" i="3"/>
  <c r="AD658" i="3"/>
  <c r="C663" i="6"/>
  <c r="F662" i="6"/>
  <c r="D662" i="6"/>
  <c r="G662" i="6" s="1"/>
  <c r="E662" i="6"/>
  <c r="AF658" i="3" l="1"/>
  <c r="AB658" i="3"/>
  <c r="X658" i="3"/>
  <c r="T658" i="3"/>
  <c r="AD659" i="3"/>
  <c r="O660" i="3"/>
  <c r="V659" i="3"/>
  <c r="J659" i="3"/>
  <c r="L659" i="3" s="1"/>
  <c r="P659" i="3" s="1"/>
  <c r="R659" i="3"/>
  <c r="Z659" i="3"/>
  <c r="C664" i="6"/>
  <c r="E663" i="6"/>
  <c r="D663" i="6"/>
  <c r="G663" i="6" s="1"/>
  <c r="F663" i="6"/>
  <c r="AF659" i="3" l="1"/>
  <c r="AB659" i="3"/>
  <c r="X659" i="3"/>
  <c r="T659" i="3"/>
  <c r="AD660" i="3"/>
  <c r="O661" i="3"/>
  <c r="V660" i="3"/>
  <c r="J660" i="3"/>
  <c r="L660" i="3" s="1"/>
  <c r="P660" i="3" s="1"/>
  <c r="R660" i="3"/>
  <c r="Z660" i="3"/>
  <c r="C665" i="6"/>
  <c r="D664" i="6"/>
  <c r="G664" i="6" s="1"/>
  <c r="F664" i="6"/>
  <c r="E664" i="6"/>
  <c r="AF660" i="3" l="1"/>
  <c r="AB660" i="3"/>
  <c r="T660" i="3"/>
  <c r="X660" i="3"/>
  <c r="AD661" i="3"/>
  <c r="O662" i="3"/>
  <c r="Z661" i="3"/>
  <c r="J661" i="3"/>
  <c r="L661" i="3" s="1"/>
  <c r="P661" i="3" s="1"/>
  <c r="V661" i="3"/>
  <c r="R661" i="3"/>
  <c r="C666" i="6"/>
  <c r="E665" i="6"/>
  <c r="D665" i="6"/>
  <c r="G665" i="6" s="1"/>
  <c r="F665" i="6"/>
  <c r="AF661" i="3" l="1"/>
  <c r="AB661" i="3"/>
  <c r="X661" i="3"/>
  <c r="T661" i="3"/>
  <c r="AD662" i="3"/>
  <c r="O663" i="3"/>
  <c r="Z662" i="3"/>
  <c r="J662" i="3"/>
  <c r="L662" i="3" s="1"/>
  <c r="P662" i="3" s="1"/>
  <c r="V662" i="3"/>
  <c r="R662" i="3"/>
  <c r="C667" i="6"/>
  <c r="F666" i="6"/>
  <c r="E666" i="6"/>
  <c r="D666" i="6"/>
  <c r="G666" i="6" s="1"/>
  <c r="AF662" i="3" l="1"/>
  <c r="AB662" i="3"/>
  <c r="X662" i="3"/>
  <c r="T662" i="3"/>
  <c r="H59" i="2"/>
  <c r="AD663" i="3"/>
  <c r="O664" i="3"/>
  <c r="Z663" i="3"/>
  <c r="J663" i="3"/>
  <c r="L663" i="3" s="1"/>
  <c r="P663" i="3" s="1"/>
  <c r="V663" i="3"/>
  <c r="R663" i="3"/>
  <c r="C668" i="6"/>
  <c r="D667" i="6"/>
  <c r="G667" i="6" s="1"/>
  <c r="E667" i="6"/>
  <c r="F667" i="6"/>
  <c r="AE59" i="2" l="1"/>
  <c r="AA59" i="2"/>
  <c r="I59" i="2"/>
  <c r="AF663" i="3"/>
  <c r="AB663" i="3"/>
  <c r="T663" i="3"/>
  <c r="X663" i="3"/>
  <c r="AD664" i="3"/>
  <c r="O665" i="3"/>
  <c r="Z664" i="3"/>
  <c r="J664" i="3"/>
  <c r="L664" i="3" s="1"/>
  <c r="P664" i="3" s="1"/>
  <c r="V664" i="3"/>
  <c r="R664" i="3"/>
  <c r="O59" i="2"/>
  <c r="W59" i="2"/>
  <c r="K59" i="2"/>
  <c r="S59" i="2"/>
  <c r="C669" i="6"/>
  <c r="D668" i="6"/>
  <c r="G668" i="6" s="1"/>
  <c r="F668" i="6"/>
  <c r="E668" i="6"/>
  <c r="AG59" i="2" l="1"/>
  <c r="AC59" i="2"/>
  <c r="Z665" i="3"/>
  <c r="J665" i="3"/>
  <c r="L665" i="3" s="1"/>
  <c r="P665" i="3" s="1"/>
  <c r="V665" i="3"/>
  <c r="R665" i="3"/>
  <c r="AD665" i="3"/>
  <c r="O666" i="3"/>
  <c r="AB664" i="3"/>
  <c r="X664" i="3"/>
  <c r="T664" i="3"/>
  <c r="AF664" i="3"/>
  <c r="Q59" i="2"/>
  <c r="Y59" i="2"/>
  <c r="M59" i="2"/>
  <c r="AO59" i="2" s="1"/>
  <c r="U59" i="2"/>
  <c r="C670" i="6"/>
  <c r="E669" i="6"/>
  <c r="D669" i="6"/>
  <c r="G669" i="6" s="1"/>
  <c r="F669" i="6"/>
  <c r="AK60" i="2" l="1"/>
  <c r="AN60" i="2"/>
  <c r="AJ60" i="2"/>
  <c r="AQ60" i="2"/>
  <c r="AM60" i="2"/>
  <c r="AI60" i="2"/>
  <c r="AL60" i="2"/>
  <c r="AP60" i="2"/>
  <c r="AH60" i="2"/>
  <c r="V666" i="3"/>
  <c r="AD666" i="3"/>
  <c r="O667" i="3"/>
  <c r="Z666" i="3"/>
  <c r="J666" i="3"/>
  <c r="L666" i="3" s="1"/>
  <c r="P666" i="3" s="1"/>
  <c r="R666" i="3"/>
  <c r="X665" i="3"/>
  <c r="AF665" i="3"/>
  <c r="T665" i="3"/>
  <c r="AB665" i="3"/>
  <c r="C671" i="6"/>
  <c r="F670" i="6"/>
  <c r="E670" i="6"/>
  <c r="D670" i="6"/>
  <c r="G670" i="6" s="1"/>
  <c r="R667" i="3" l="1"/>
  <c r="Z667" i="3"/>
  <c r="AD667" i="3"/>
  <c r="O668" i="3"/>
  <c r="V667" i="3"/>
  <c r="J667" i="3"/>
  <c r="L667" i="3" s="1"/>
  <c r="P667" i="3" s="1"/>
  <c r="X666" i="3"/>
  <c r="T666" i="3"/>
  <c r="AF666" i="3"/>
  <c r="AB666" i="3"/>
  <c r="C672" i="6"/>
  <c r="F671" i="6"/>
  <c r="E671" i="6"/>
  <c r="D671" i="6"/>
  <c r="G671" i="6" s="1"/>
  <c r="X667" i="3" l="1"/>
  <c r="T667" i="3"/>
  <c r="AF667" i="3"/>
  <c r="AB667" i="3"/>
  <c r="R668" i="3"/>
  <c r="Z668" i="3"/>
  <c r="V668" i="3"/>
  <c r="AD668" i="3"/>
  <c r="O669" i="3"/>
  <c r="J668" i="3"/>
  <c r="L668" i="3" s="1"/>
  <c r="P668" i="3" s="1"/>
  <c r="C673" i="6"/>
  <c r="D672" i="6"/>
  <c r="G672" i="6" s="1"/>
  <c r="E672" i="6"/>
  <c r="F672" i="6"/>
  <c r="X668" i="3" l="1"/>
  <c r="T668" i="3"/>
  <c r="AF668" i="3"/>
  <c r="AB668" i="3"/>
  <c r="V669" i="3"/>
  <c r="R669" i="3"/>
  <c r="AD669" i="3"/>
  <c r="O670" i="3"/>
  <c r="Z669" i="3"/>
  <c r="J669" i="3"/>
  <c r="L669" i="3" s="1"/>
  <c r="P669" i="3" s="1"/>
  <c r="C674" i="6"/>
  <c r="E673" i="6"/>
  <c r="F673" i="6"/>
  <c r="D673" i="6"/>
  <c r="G673" i="6" s="1"/>
  <c r="X669" i="3" l="1"/>
  <c r="T669" i="3"/>
  <c r="AF669" i="3"/>
  <c r="AB669" i="3"/>
  <c r="V670" i="3"/>
  <c r="R670" i="3"/>
  <c r="AD670" i="3"/>
  <c r="O671" i="3"/>
  <c r="Z670" i="3"/>
  <c r="J670" i="3"/>
  <c r="L670" i="3" s="1"/>
  <c r="P670" i="3" s="1"/>
  <c r="C675" i="6"/>
  <c r="F674" i="6"/>
  <c r="D674" i="6"/>
  <c r="G674" i="6" s="1"/>
  <c r="E674" i="6"/>
  <c r="V671" i="3" l="1"/>
  <c r="O672" i="3"/>
  <c r="R671" i="3"/>
  <c r="AD671" i="3"/>
  <c r="Z671" i="3"/>
  <c r="J671" i="3"/>
  <c r="L671" i="3" s="1"/>
  <c r="P671" i="3" s="1"/>
  <c r="X670" i="3"/>
  <c r="AF670" i="3"/>
  <c r="T670" i="3"/>
  <c r="AB670" i="3"/>
  <c r="C676" i="6"/>
  <c r="F675" i="6"/>
  <c r="E675" i="6"/>
  <c r="D675" i="6"/>
  <c r="G675" i="6" s="1"/>
  <c r="T671" i="3" l="1"/>
  <c r="AF671" i="3"/>
  <c r="AB671" i="3"/>
  <c r="X671" i="3"/>
  <c r="R672" i="3"/>
  <c r="O673" i="3"/>
  <c r="Z672" i="3"/>
  <c r="J672" i="3"/>
  <c r="L672" i="3" s="1"/>
  <c r="P672" i="3" s="1"/>
  <c r="V672" i="3"/>
  <c r="AD672" i="3"/>
  <c r="C677" i="6"/>
  <c r="D676" i="6"/>
  <c r="G676" i="6" s="1"/>
  <c r="E676" i="6"/>
  <c r="F676" i="6"/>
  <c r="X672" i="3" l="1"/>
  <c r="T672" i="3"/>
  <c r="AF672" i="3"/>
  <c r="AB672" i="3"/>
  <c r="AD673" i="3"/>
  <c r="O674" i="3"/>
  <c r="Z673" i="3"/>
  <c r="J673" i="3"/>
  <c r="L673" i="3" s="1"/>
  <c r="P673" i="3" s="1"/>
  <c r="V673" i="3"/>
  <c r="R673" i="3"/>
  <c r="C678" i="6"/>
  <c r="E677" i="6"/>
  <c r="F677" i="6"/>
  <c r="D677" i="6"/>
  <c r="G677" i="6" s="1"/>
  <c r="AD674" i="3" l="1"/>
  <c r="O675" i="3"/>
  <c r="Z674" i="3"/>
  <c r="J674" i="3"/>
  <c r="L674" i="3" s="1"/>
  <c r="P674" i="3" s="1"/>
  <c r="V674" i="3"/>
  <c r="R674" i="3"/>
  <c r="AF673" i="3"/>
  <c r="AB673" i="3"/>
  <c r="X673" i="3"/>
  <c r="T673" i="3"/>
  <c r="C679" i="6"/>
  <c r="F678" i="6"/>
  <c r="E678" i="6"/>
  <c r="D678" i="6"/>
  <c r="G678" i="6" s="1"/>
  <c r="X674" i="3" l="1"/>
  <c r="AF674" i="3"/>
  <c r="AB674" i="3"/>
  <c r="T674" i="3"/>
  <c r="H60" i="2"/>
  <c r="R675" i="3"/>
  <c r="AD675" i="3"/>
  <c r="O676" i="3"/>
  <c r="V675" i="3"/>
  <c r="J675" i="3"/>
  <c r="L675" i="3" s="1"/>
  <c r="P675" i="3" s="1"/>
  <c r="Z675" i="3"/>
  <c r="C680" i="6"/>
  <c r="E679" i="6"/>
  <c r="D679" i="6"/>
  <c r="G679" i="6" s="1"/>
  <c r="F679" i="6"/>
  <c r="AE60" i="2" l="1"/>
  <c r="AA60" i="2"/>
  <c r="Z676" i="3"/>
  <c r="V676" i="3"/>
  <c r="J676" i="3"/>
  <c r="L676" i="3" s="1"/>
  <c r="P676" i="3" s="1"/>
  <c r="R676" i="3"/>
  <c r="AD676" i="3"/>
  <c r="O677" i="3"/>
  <c r="I60" i="2"/>
  <c r="T675" i="3"/>
  <c r="AB675" i="3"/>
  <c r="X675" i="3"/>
  <c r="AF675" i="3"/>
  <c r="S60" i="2"/>
  <c r="K60" i="2"/>
  <c r="O60" i="2"/>
  <c r="W60" i="2"/>
  <c r="C681" i="6"/>
  <c r="D680" i="6"/>
  <c r="G680" i="6" s="1"/>
  <c r="F680" i="6"/>
  <c r="E680" i="6"/>
  <c r="AG60" i="2" l="1"/>
  <c r="AC60" i="2"/>
  <c r="Q60" i="2"/>
  <c r="Y60" i="2"/>
  <c r="M60" i="2"/>
  <c r="AO60" i="2" s="1"/>
  <c r="U60" i="2"/>
  <c r="T676" i="3"/>
  <c r="X676" i="3"/>
  <c r="AF676" i="3"/>
  <c r="AB676" i="3"/>
  <c r="V677" i="3"/>
  <c r="R677" i="3"/>
  <c r="AD677" i="3"/>
  <c r="O678" i="3"/>
  <c r="Z677" i="3"/>
  <c r="J677" i="3"/>
  <c r="L677" i="3" s="1"/>
  <c r="P677" i="3" s="1"/>
  <c r="C682" i="6"/>
  <c r="E681" i="6"/>
  <c r="D681" i="6"/>
  <c r="G681" i="6" s="1"/>
  <c r="F681" i="6"/>
  <c r="AQ61" i="2" l="1"/>
  <c r="AM61" i="2"/>
  <c r="AI61" i="2"/>
  <c r="AP61" i="2"/>
  <c r="AL61" i="2"/>
  <c r="AH61" i="2"/>
  <c r="AO61" i="2"/>
  <c r="AK61" i="2"/>
  <c r="AJ61" i="2"/>
  <c r="V678" i="3"/>
  <c r="R678" i="3"/>
  <c r="AD678" i="3"/>
  <c r="O679" i="3"/>
  <c r="Z678" i="3"/>
  <c r="J678" i="3"/>
  <c r="L678" i="3" s="1"/>
  <c r="P678" i="3" s="1"/>
  <c r="X677" i="3"/>
  <c r="T677" i="3"/>
  <c r="AF677" i="3"/>
  <c r="AB677" i="3"/>
  <c r="C683" i="6"/>
  <c r="F682" i="6"/>
  <c r="E682" i="6"/>
  <c r="D682" i="6"/>
  <c r="G682" i="6" s="1"/>
  <c r="R679" i="3" l="1"/>
  <c r="Z679" i="3"/>
  <c r="J679" i="3"/>
  <c r="L679" i="3" s="1"/>
  <c r="P679" i="3" s="1"/>
  <c r="V679" i="3"/>
  <c r="AD679" i="3"/>
  <c r="O680" i="3"/>
  <c r="T678" i="3"/>
  <c r="AB678" i="3"/>
  <c r="X678" i="3"/>
  <c r="AF678" i="3"/>
  <c r="C684" i="6"/>
  <c r="D683" i="6"/>
  <c r="G683" i="6" s="1"/>
  <c r="E683" i="6"/>
  <c r="F683" i="6"/>
  <c r="AF679" i="3" l="1"/>
  <c r="AB679" i="3"/>
  <c r="T679" i="3"/>
  <c r="X679" i="3"/>
  <c r="AD680" i="3"/>
  <c r="O681" i="3"/>
  <c r="Z680" i="3"/>
  <c r="J680" i="3"/>
  <c r="L680" i="3" s="1"/>
  <c r="P680" i="3" s="1"/>
  <c r="V680" i="3"/>
  <c r="R680" i="3"/>
  <c r="C685" i="6"/>
  <c r="D684" i="6"/>
  <c r="G684" i="6" s="1"/>
  <c r="F684" i="6"/>
  <c r="E684" i="6"/>
  <c r="AF680" i="3" l="1"/>
  <c r="AB680" i="3"/>
  <c r="X680" i="3"/>
  <c r="T680" i="3"/>
  <c r="AD681" i="3"/>
  <c r="O682" i="3"/>
  <c r="Z681" i="3"/>
  <c r="J681" i="3"/>
  <c r="L681" i="3" s="1"/>
  <c r="P681" i="3" s="1"/>
  <c r="V681" i="3"/>
  <c r="R681" i="3"/>
  <c r="C686" i="6"/>
  <c r="E685" i="6"/>
  <c r="F685" i="6"/>
  <c r="D685" i="6"/>
  <c r="G685" i="6" s="1"/>
  <c r="AF681" i="3" l="1"/>
  <c r="AB681" i="3"/>
  <c r="X681" i="3"/>
  <c r="T681" i="3"/>
  <c r="AD682" i="3"/>
  <c r="O683" i="3"/>
  <c r="Z682" i="3"/>
  <c r="J682" i="3"/>
  <c r="L682" i="3" s="1"/>
  <c r="P682" i="3" s="1"/>
  <c r="V682" i="3"/>
  <c r="R682" i="3"/>
  <c r="C687" i="6"/>
  <c r="F686" i="6"/>
  <c r="E686" i="6"/>
  <c r="D686" i="6"/>
  <c r="G686" i="6" s="1"/>
  <c r="T682" i="3" l="1"/>
  <c r="AF682" i="3"/>
  <c r="AB682" i="3"/>
  <c r="X682" i="3"/>
  <c r="Z683" i="3"/>
  <c r="AD683" i="3"/>
  <c r="O684" i="3"/>
  <c r="V683" i="3"/>
  <c r="J683" i="3"/>
  <c r="L683" i="3" s="1"/>
  <c r="P683" i="3" s="1"/>
  <c r="R683" i="3"/>
  <c r="C688" i="6"/>
  <c r="F687" i="6"/>
  <c r="D687" i="6"/>
  <c r="G687" i="6" s="1"/>
  <c r="E687" i="6"/>
  <c r="AD684" i="3" l="1"/>
  <c r="O685" i="3"/>
  <c r="V684" i="3"/>
  <c r="J684" i="3"/>
  <c r="L684" i="3" s="1"/>
  <c r="P684" i="3" s="1"/>
  <c r="R684" i="3"/>
  <c r="Z684" i="3"/>
  <c r="AF683" i="3"/>
  <c r="AB683" i="3"/>
  <c r="X683" i="3"/>
  <c r="T683" i="3"/>
  <c r="C689" i="6"/>
  <c r="D688" i="6"/>
  <c r="G688" i="6" s="1"/>
  <c r="E688" i="6"/>
  <c r="F688" i="6"/>
  <c r="AF684" i="3" l="1"/>
  <c r="AB684" i="3"/>
  <c r="T684" i="3"/>
  <c r="X684" i="3"/>
  <c r="AD685" i="3"/>
  <c r="O686" i="3"/>
  <c r="Z685" i="3"/>
  <c r="J685" i="3"/>
  <c r="L685" i="3" s="1"/>
  <c r="P685" i="3" s="1"/>
  <c r="V685" i="3"/>
  <c r="R685" i="3"/>
  <c r="C690" i="6"/>
  <c r="E689" i="6"/>
  <c r="F689" i="6"/>
  <c r="D689" i="6"/>
  <c r="G689" i="6" s="1"/>
  <c r="AF685" i="3" l="1"/>
  <c r="AB685" i="3"/>
  <c r="X685" i="3"/>
  <c r="T685" i="3"/>
  <c r="AD686" i="3"/>
  <c r="O687" i="3"/>
  <c r="Z686" i="3"/>
  <c r="J686" i="3"/>
  <c r="L686" i="3" s="1"/>
  <c r="P686" i="3" s="1"/>
  <c r="V686" i="3"/>
  <c r="R686" i="3"/>
  <c r="C691" i="6"/>
  <c r="F690" i="6"/>
  <c r="D690" i="6"/>
  <c r="G690" i="6" s="1"/>
  <c r="E690" i="6"/>
  <c r="AF686" i="3" l="1"/>
  <c r="AB686" i="3"/>
  <c r="X686" i="3"/>
  <c r="T686" i="3"/>
  <c r="H61" i="2"/>
  <c r="AD687" i="3"/>
  <c r="O688" i="3"/>
  <c r="Z687" i="3"/>
  <c r="J687" i="3"/>
  <c r="L687" i="3" s="1"/>
  <c r="P687" i="3" s="1"/>
  <c r="V687" i="3"/>
  <c r="R687" i="3"/>
  <c r="C692" i="6"/>
  <c r="F691" i="6"/>
  <c r="E691" i="6"/>
  <c r="D691" i="6"/>
  <c r="G691" i="6" s="1"/>
  <c r="AE61" i="2" l="1"/>
  <c r="AA61" i="2"/>
  <c r="I61" i="2"/>
  <c r="AF687" i="3"/>
  <c r="AB687" i="3"/>
  <c r="T687" i="3"/>
  <c r="X687" i="3"/>
  <c r="R688" i="3"/>
  <c r="AD688" i="3"/>
  <c r="O689" i="3"/>
  <c r="Z688" i="3"/>
  <c r="J688" i="3"/>
  <c r="L688" i="3" s="1"/>
  <c r="P688" i="3" s="1"/>
  <c r="V688" i="3"/>
  <c r="O61" i="2"/>
  <c r="W61" i="2"/>
  <c r="K61" i="2"/>
  <c r="S61" i="2"/>
  <c r="C693" i="6"/>
  <c r="D692" i="6"/>
  <c r="G692" i="6" s="1"/>
  <c r="F692" i="6"/>
  <c r="E692" i="6"/>
  <c r="AG61" i="2" l="1"/>
  <c r="AC61" i="2"/>
  <c r="Z689" i="3"/>
  <c r="J689" i="3"/>
  <c r="L689" i="3" s="1"/>
  <c r="P689" i="3" s="1"/>
  <c r="V689" i="3"/>
  <c r="R689" i="3"/>
  <c r="AD689" i="3"/>
  <c r="O690" i="3"/>
  <c r="AB688" i="3"/>
  <c r="X688" i="3"/>
  <c r="T688" i="3"/>
  <c r="AF688" i="3"/>
  <c r="Q61" i="2"/>
  <c r="M61" i="2"/>
  <c r="AN61" i="2" s="1"/>
  <c r="U61" i="2"/>
  <c r="Y61" i="2"/>
  <c r="C694" i="6"/>
  <c r="E693" i="6"/>
  <c r="F693" i="6"/>
  <c r="D693" i="6"/>
  <c r="G693" i="6" s="1"/>
  <c r="AO62" i="2" l="1"/>
  <c r="AK62" i="2"/>
  <c r="AN62" i="2"/>
  <c r="AJ62" i="2"/>
  <c r="AQ62" i="2"/>
  <c r="AM62" i="2"/>
  <c r="AI62" i="2"/>
  <c r="AH62" i="2"/>
  <c r="AL62" i="2"/>
  <c r="V690" i="3"/>
  <c r="J690" i="3"/>
  <c r="L690" i="3" s="1"/>
  <c r="P690" i="3" s="1"/>
  <c r="R690" i="3"/>
  <c r="AD690" i="3"/>
  <c r="Z690" i="3"/>
  <c r="O691" i="3"/>
  <c r="AB689" i="3"/>
  <c r="X689" i="3"/>
  <c r="T689" i="3"/>
  <c r="AF689" i="3"/>
  <c r="C695" i="6"/>
  <c r="F694" i="6"/>
  <c r="D694" i="6"/>
  <c r="G694" i="6" s="1"/>
  <c r="E694" i="6"/>
  <c r="AD691" i="3" l="1"/>
  <c r="O692" i="3"/>
  <c r="V691" i="3"/>
  <c r="J691" i="3"/>
  <c r="L691" i="3" s="1"/>
  <c r="P691" i="3" s="1"/>
  <c r="R691" i="3"/>
  <c r="Z691" i="3"/>
  <c r="AF690" i="3"/>
  <c r="AB690" i="3"/>
  <c r="X690" i="3"/>
  <c r="T690" i="3"/>
  <c r="C696" i="6"/>
  <c r="E695" i="6"/>
  <c r="D695" i="6"/>
  <c r="G695" i="6" s="1"/>
  <c r="F695" i="6"/>
  <c r="AF691" i="3" l="1"/>
  <c r="AB691" i="3"/>
  <c r="X691" i="3"/>
  <c r="T691" i="3"/>
  <c r="AD692" i="3"/>
  <c r="O693" i="3"/>
  <c r="V692" i="3"/>
  <c r="J692" i="3"/>
  <c r="L692" i="3" s="1"/>
  <c r="P692" i="3" s="1"/>
  <c r="R692" i="3"/>
  <c r="Z692" i="3"/>
  <c r="C697" i="6"/>
  <c r="D696" i="6"/>
  <c r="G696" i="6" s="1"/>
  <c r="F696" i="6"/>
  <c r="E696" i="6"/>
  <c r="AF692" i="3" l="1"/>
  <c r="AB692" i="3"/>
  <c r="X692" i="3"/>
  <c r="T692" i="3"/>
  <c r="AD693" i="3"/>
  <c r="O694" i="3"/>
  <c r="Z693" i="3"/>
  <c r="J693" i="3"/>
  <c r="L693" i="3" s="1"/>
  <c r="P693" i="3" s="1"/>
  <c r="V693" i="3"/>
  <c r="R693" i="3"/>
  <c r="C698" i="6"/>
  <c r="E697" i="6"/>
  <c r="D697" i="6"/>
  <c r="G697" i="6" s="1"/>
  <c r="F697" i="6"/>
  <c r="X693" i="3" l="1"/>
  <c r="T693" i="3"/>
  <c r="AF693" i="3"/>
  <c r="AB693" i="3"/>
  <c r="V694" i="3"/>
  <c r="R694" i="3"/>
  <c r="AD694" i="3"/>
  <c r="O695" i="3"/>
  <c r="Z694" i="3"/>
  <c r="J694" i="3"/>
  <c r="L694" i="3" s="1"/>
  <c r="P694" i="3" s="1"/>
  <c r="C699" i="6"/>
  <c r="F698" i="6"/>
  <c r="E698" i="6"/>
  <c r="D698" i="6"/>
  <c r="G698" i="6" s="1"/>
  <c r="AD695" i="3" l="1"/>
  <c r="O696" i="3"/>
  <c r="Z695" i="3"/>
  <c r="J695" i="3"/>
  <c r="L695" i="3" s="1"/>
  <c r="P695" i="3" s="1"/>
  <c r="V695" i="3"/>
  <c r="R695" i="3"/>
  <c r="AF694" i="3"/>
  <c r="AB694" i="3"/>
  <c r="X694" i="3"/>
  <c r="T694" i="3"/>
  <c r="C700" i="6"/>
  <c r="D699" i="6"/>
  <c r="G699" i="6" s="1"/>
  <c r="F699" i="6"/>
  <c r="E699" i="6"/>
  <c r="X695" i="3" l="1"/>
  <c r="T695" i="3"/>
  <c r="AF695" i="3"/>
  <c r="AB695" i="3"/>
  <c r="V696" i="3"/>
  <c r="R696" i="3"/>
  <c r="AD696" i="3"/>
  <c r="O697" i="3"/>
  <c r="Z696" i="3"/>
  <c r="J696" i="3"/>
  <c r="L696" i="3" s="1"/>
  <c r="P696" i="3" s="1"/>
  <c r="C701" i="6"/>
  <c r="D700" i="6"/>
  <c r="G700" i="6" s="1"/>
  <c r="F700" i="6"/>
  <c r="E700" i="6"/>
  <c r="X696" i="3" l="1"/>
  <c r="T696" i="3"/>
  <c r="AF696" i="3"/>
  <c r="AB696" i="3"/>
  <c r="V697" i="3"/>
  <c r="R697" i="3"/>
  <c r="AD697" i="3"/>
  <c r="O698" i="3"/>
  <c r="Z697" i="3"/>
  <c r="J697" i="3"/>
  <c r="L697" i="3" s="1"/>
  <c r="P697" i="3" s="1"/>
  <c r="C702" i="6"/>
  <c r="E701" i="6"/>
  <c r="D701" i="6"/>
  <c r="G701" i="6" s="1"/>
  <c r="F701" i="6"/>
  <c r="AD698" i="3" l="1"/>
  <c r="O699" i="3"/>
  <c r="R698" i="3"/>
  <c r="Z698" i="3"/>
  <c r="J698" i="3"/>
  <c r="L698" i="3" s="1"/>
  <c r="P698" i="3" s="1"/>
  <c r="V698" i="3"/>
  <c r="AF697" i="3"/>
  <c r="T697" i="3"/>
  <c r="AB697" i="3"/>
  <c r="X697" i="3"/>
  <c r="C703" i="6"/>
  <c r="F702" i="6"/>
  <c r="E702" i="6"/>
  <c r="D702" i="6"/>
  <c r="G702" i="6" s="1"/>
  <c r="H62" i="2" l="1"/>
  <c r="R699" i="3"/>
  <c r="Z699" i="3"/>
  <c r="AD699" i="3"/>
  <c r="O700" i="3"/>
  <c r="V699" i="3"/>
  <c r="J699" i="3"/>
  <c r="L699" i="3" s="1"/>
  <c r="P699" i="3" s="1"/>
  <c r="X698" i="3"/>
  <c r="T698" i="3"/>
  <c r="AF698" i="3"/>
  <c r="AB698" i="3"/>
  <c r="C704" i="6"/>
  <c r="F703" i="6"/>
  <c r="D703" i="6"/>
  <c r="G703" i="6" s="1"/>
  <c r="E703" i="6"/>
  <c r="AE62" i="2" l="1"/>
  <c r="AA62" i="2"/>
  <c r="AD700" i="3"/>
  <c r="O701" i="3"/>
  <c r="V700" i="3"/>
  <c r="J700" i="3"/>
  <c r="L700" i="3" s="1"/>
  <c r="P700" i="3" s="1"/>
  <c r="R700" i="3"/>
  <c r="Z700" i="3"/>
  <c r="I62" i="2"/>
  <c r="AF699" i="3"/>
  <c r="AB699" i="3"/>
  <c r="X699" i="3"/>
  <c r="T699" i="3"/>
  <c r="W62" i="2"/>
  <c r="K62" i="2"/>
  <c r="O62" i="2"/>
  <c r="S62" i="2"/>
  <c r="C705" i="6"/>
  <c r="D704" i="6"/>
  <c r="G704" i="6" s="1"/>
  <c r="E704" i="6"/>
  <c r="F704" i="6"/>
  <c r="AG62" i="2" l="1"/>
  <c r="AC62" i="2"/>
  <c r="Z701" i="3"/>
  <c r="J701" i="3"/>
  <c r="L701" i="3" s="1"/>
  <c r="P701" i="3" s="1"/>
  <c r="V701" i="3"/>
  <c r="R701" i="3"/>
  <c r="AD701" i="3"/>
  <c r="O702" i="3"/>
  <c r="AB700" i="3"/>
  <c r="X700" i="3"/>
  <c r="AF700" i="3"/>
  <c r="T700" i="3"/>
  <c r="Q62" i="2"/>
  <c r="M62" i="2"/>
  <c r="AP62" i="2" s="1"/>
  <c r="U62" i="2"/>
  <c r="Y62" i="2"/>
  <c r="C706" i="6"/>
  <c r="E705" i="6"/>
  <c r="F705" i="6"/>
  <c r="D705" i="6"/>
  <c r="G705" i="6" s="1"/>
  <c r="AQ63" i="2" l="1"/>
  <c r="AM63" i="2"/>
  <c r="AI63" i="2"/>
  <c r="AL63" i="2"/>
  <c r="AH63" i="2"/>
  <c r="AO63" i="2"/>
  <c r="AK63" i="2"/>
  <c r="AN63" i="2"/>
  <c r="AJ63" i="2"/>
  <c r="V702" i="3"/>
  <c r="R702" i="3"/>
  <c r="AD702" i="3"/>
  <c r="O703" i="3"/>
  <c r="Z702" i="3"/>
  <c r="J702" i="3"/>
  <c r="L702" i="3" s="1"/>
  <c r="P702" i="3" s="1"/>
  <c r="X701" i="3"/>
  <c r="T701" i="3"/>
  <c r="AF701" i="3"/>
  <c r="AB701" i="3"/>
  <c r="C707" i="6"/>
  <c r="F706" i="6"/>
  <c r="D706" i="6"/>
  <c r="G706" i="6" s="1"/>
  <c r="E706" i="6"/>
  <c r="AD703" i="3" l="1"/>
  <c r="O704" i="3"/>
  <c r="Z703" i="3"/>
  <c r="J703" i="3"/>
  <c r="L703" i="3" s="1"/>
  <c r="P703" i="3" s="1"/>
  <c r="V703" i="3"/>
  <c r="R703" i="3"/>
  <c r="AF702" i="3"/>
  <c r="AB702" i="3"/>
  <c r="X702" i="3"/>
  <c r="T702" i="3"/>
  <c r="C708" i="6"/>
  <c r="F707" i="6"/>
  <c r="E707" i="6"/>
  <c r="D707" i="6"/>
  <c r="G707" i="6" s="1"/>
  <c r="X703" i="3" l="1"/>
  <c r="T703" i="3"/>
  <c r="AF703" i="3"/>
  <c r="AB703" i="3"/>
  <c r="V704" i="3"/>
  <c r="R704" i="3"/>
  <c r="AD704" i="3"/>
  <c r="O705" i="3"/>
  <c r="Z704" i="3"/>
  <c r="J704" i="3"/>
  <c r="L704" i="3" s="1"/>
  <c r="P704" i="3" s="1"/>
  <c r="C709" i="6"/>
  <c r="D708" i="6"/>
  <c r="G708" i="6" s="1"/>
  <c r="E708" i="6"/>
  <c r="F708" i="6"/>
  <c r="AD705" i="3" l="1"/>
  <c r="O706" i="3"/>
  <c r="Z705" i="3"/>
  <c r="J705" i="3"/>
  <c r="L705" i="3" s="1"/>
  <c r="P705" i="3" s="1"/>
  <c r="V705" i="3"/>
  <c r="R705" i="3"/>
  <c r="AF704" i="3"/>
  <c r="AB704" i="3"/>
  <c r="X704" i="3"/>
  <c r="T704" i="3"/>
  <c r="C710" i="6"/>
  <c r="E709" i="6"/>
  <c r="F709" i="6"/>
  <c r="D709" i="6"/>
  <c r="G709" i="6" s="1"/>
  <c r="AF705" i="3" l="1"/>
  <c r="AB705" i="3"/>
  <c r="X705" i="3"/>
  <c r="T705" i="3"/>
  <c r="AD706" i="3"/>
  <c r="O707" i="3"/>
  <c r="Z706" i="3"/>
  <c r="J706" i="3"/>
  <c r="L706" i="3" s="1"/>
  <c r="P706" i="3" s="1"/>
  <c r="V706" i="3"/>
  <c r="R706" i="3"/>
  <c r="C711" i="6"/>
  <c r="F710" i="6"/>
  <c r="D710" i="6"/>
  <c r="G710" i="6" s="1"/>
  <c r="E710" i="6"/>
  <c r="AF706" i="3" l="1"/>
  <c r="AB706" i="3"/>
  <c r="X706" i="3"/>
  <c r="T706" i="3"/>
  <c r="AD707" i="3"/>
  <c r="O708" i="3"/>
  <c r="V707" i="3"/>
  <c r="J707" i="3"/>
  <c r="L707" i="3" s="1"/>
  <c r="P707" i="3" s="1"/>
  <c r="R707" i="3"/>
  <c r="Z707" i="3"/>
  <c r="C712" i="6"/>
  <c r="E711" i="6"/>
  <c r="D711" i="6"/>
  <c r="G711" i="6" s="1"/>
  <c r="F711" i="6"/>
  <c r="AF707" i="3" l="1"/>
  <c r="AB707" i="3"/>
  <c r="X707" i="3"/>
  <c r="T707" i="3"/>
  <c r="AD708" i="3"/>
  <c r="O709" i="3"/>
  <c r="V708" i="3"/>
  <c r="J708" i="3"/>
  <c r="L708" i="3" s="1"/>
  <c r="P708" i="3" s="1"/>
  <c r="R708" i="3"/>
  <c r="Z708" i="3"/>
  <c r="C713" i="6"/>
  <c r="D712" i="6"/>
  <c r="G712" i="6" s="1"/>
  <c r="F712" i="6"/>
  <c r="E712" i="6"/>
  <c r="AF708" i="3" l="1"/>
  <c r="AB708" i="3"/>
  <c r="X708" i="3"/>
  <c r="T708" i="3"/>
  <c r="AD709" i="3"/>
  <c r="O710" i="3"/>
  <c r="Z709" i="3"/>
  <c r="J709" i="3"/>
  <c r="L709" i="3" s="1"/>
  <c r="P709" i="3" s="1"/>
  <c r="V709" i="3"/>
  <c r="R709" i="3"/>
  <c r="C714" i="6"/>
  <c r="E713" i="6"/>
  <c r="D713" i="6"/>
  <c r="G713" i="6" s="1"/>
  <c r="F713" i="6"/>
  <c r="X709" i="3" l="1"/>
  <c r="T709" i="3"/>
  <c r="AB709" i="3"/>
  <c r="AF709" i="3"/>
  <c r="V710" i="3"/>
  <c r="R710" i="3"/>
  <c r="AD710" i="3"/>
  <c r="Z710" i="3"/>
  <c r="J710" i="3"/>
  <c r="L710" i="3" s="1"/>
  <c r="P710" i="3" s="1"/>
  <c r="O711" i="3"/>
  <c r="C715" i="6"/>
  <c r="F714" i="6"/>
  <c r="E714" i="6"/>
  <c r="D714" i="6"/>
  <c r="G714" i="6" s="1"/>
  <c r="H63" i="2" l="1"/>
  <c r="Z711" i="3"/>
  <c r="J711" i="3"/>
  <c r="L711" i="3" s="1"/>
  <c r="P711" i="3" s="1"/>
  <c r="V711" i="3"/>
  <c r="R711" i="3"/>
  <c r="AD711" i="3"/>
  <c r="O712" i="3"/>
  <c r="AB710" i="3"/>
  <c r="X710" i="3"/>
  <c r="T710" i="3"/>
  <c r="AF710" i="3"/>
  <c r="C716" i="6"/>
  <c r="D715" i="6"/>
  <c r="G715" i="6" s="1"/>
  <c r="E715" i="6"/>
  <c r="F715" i="6"/>
  <c r="AE63" i="2" l="1"/>
  <c r="AA63" i="2"/>
  <c r="Z712" i="3"/>
  <c r="J712" i="3"/>
  <c r="L712" i="3" s="1"/>
  <c r="P712" i="3" s="1"/>
  <c r="V712" i="3"/>
  <c r="R712" i="3"/>
  <c r="AD712" i="3"/>
  <c r="O713" i="3"/>
  <c r="I63" i="2"/>
  <c r="AB711" i="3"/>
  <c r="X711" i="3"/>
  <c r="T711" i="3"/>
  <c r="AF711" i="3"/>
  <c r="O63" i="2"/>
  <c r="W63" i="2"/>
  <c r="S63" i="2"/>
  <c r="D374" i="4" s="1"/>
  <c r="K63" i="2"/>
  <c r="C717" i="6"/>
  <c r="D716" i="6"/>
  <c r="G716" i="6" s="1"/>
  <c r="F716" i="6"/>
  <c r="E716" i="6"/>
  <c r="AG63" i="2" l="1"/>
  <c r="AC63" i="2"/>
  <c r="Q63" i="2"/>
  <c r="U63" i="2"/>
  <c r="F374" i="4" s="1"/>
  <c r="Y63" i="2"/>
  <c r="M63" i="2"/>
  <c r="AP63" i="2" s="1"/>
  <c r="Z713" i="3"/>
  <c r="J713" i="3"/>
  <c r="L713" i="3" s="1"/>
  <c r="P713" i="3" s="1"/>
  <c r="V713" i="3"/>
  <c r="AD713" i="3"/>
  <c r="O714" i="3"/>
  <c r="R713" i="3"/>
  <c r="AB712" i="3"/>
  <c r="X712" i="3"/>
  <c r="AF712" i="3"/>
  <c r="T712" i="3"/>
  <c r="C718" i="6"/>
  <c r="E717" i="6"/>
  <c r="D717" i="6"/>
  <c r="G717" i="6" s="1"/>
  <c r="F717" i="6"/>
  <c r="AO64" i="2" l="1"/>
  <c r="AK64" i="2"/>
  <c r="AN64" i="2"/>
  <c r="AJ64" i="2"/>
  <c r="AQ64" i="2"/>
  <c r="AM64" i="2"/>
  <c r="AI64" i="2"/>
  <c r="AP64" i="2"/>
  <c r="AH64" i="2"/>
  <c r="T713" i="3"/>
  <c r="AF713" i="3"/>
  <c r="AB713" i="3"/>
  <c r="X713" i="3"/>
  <c r="R714" i="3"/>
  <c r="AD714" i="3"/>
  <c r="O715" i="3"/>
  <c r="Z714" i="3"/>
  <c r="J714" i="3"/>
  <c r="L714" i="3" s="1"/>
  <c r="P714" i="3" s="1"/>
  <c r="V714" i="3"/>
  <c r="C719" i="6"/>
  <c r="F718" i="6"/>
  <c r="E718" i="6"/>
  <c r="D718" i="6"/>
  <c r="G718" i="6" s="1"/>
  <c r="R715" i="3" l="1"/>
  <c r="V715" i="3"/>
  <c r="J715" i="3"/>
  <c r="L715" i="3" s="1"/>
  <c r="P715" i="3" s="1"/>
  <c r="Z715" i="3"/>
  <c r="AD715" i="3"/>
  <c r="O716" i="3"/>
  <c r="X714" i="3"/>
  <c r="T714" i="3"/>
  <c r="AB714" i="3"/>
  <c r="AF714" i="3"/>
  <c r="C720" i="6"/>
  <c r="F719" i="6"/>
  <c r="D719" i="6"/>
  <c r="G719" i="6" s="1"/>
  <c r="E719" i="6"/>
  <c r="X715" i="3" l="1"/>
  <c r="AF715" i="3"/>
  <c r="T715" i="3"/>
  <c r="AB715" i="3"/>
  <c r="R716" i="3"/>
  <c r="O717" i="3"/>
  <c r="Z716" i="3"/>
  <c r="V716" i="3"/>
  <c r="J716" i="3"/>
  <c r="L716" i="3" s="1"/>
  <c r="P716" i="3" s="1"/>
  <c r="AD716" i="3"/>
  <c r="C721" i="6"/>
  <c r="D720" i="6"/>
  <c r="G720" i="6" s="1"/>
  <c r="E720" i="6"/>
  <c r="F720" i="6"/>
  <c r="V717" i="3" l="1"/>
  <c r="R717" i="3"/>
  <c r="AD717" i="3"/>
  <c r="O718" i="3"/>
  <c r="Z717" i="3"/>
  <c r="J717" i="3"/>
  <c r="L717" i="3" s="1"/>
  <c r="P717" i="3" s="1"/>
  <c r="X716" i="3"/>
  <c r="T716" i="3"/>
  <c r="AF716" i="3"/>
  <c r="AB716" i="3"/>
  <c r="C722" i="6"/>
  <c r="E721" i="6"/>
  <c r="F721" i="6"/>
  <c r="D721" i="6"/>
  <c r="G721" i="6" s="1"/>
  <c r="V718" i="3" l="1"/>
  <c r="R718" i="3"/>
  <c r="J718" i="3"/>
  <c r="L718" i="3" s="1"/>
  <c r="P718" i="3" s="1"/>
  <c r="AD718" i="3"/>
  <c r="O719" i="3"/>
  <c r="Z718" i="3"/>
  <c r="X717" i="3"/>
  <c r="T717" i="3"/>
  <c r="AF717" i="3"/>
  <c r="AB717" i="3"/>
  <c r="C723" i="6"/>
  <c r="F722" i="6"/>
  <c r="D722" i="6"/>
  <c r="G722" i="6" s="1"/>
  <c r="E722" i="6"/>
  <c r="X718" i="3" l="1"/>
  <c r="T718" i="3"/>
  <c r="AB718" i="3"/>
  <c r="AF718" i="3"/>
  <c r="V719" i="3"/>
  <c r="Z719" i="3"/>
  <c r="J719" i="3"/>
  <c r="L719" i="3" s="1"/>
  <c r="P719" i="3" s="1"/>
  <c r="R719" i="3"/>
  <c r="AD719" i="3"/>
  <c r="O720" i="3"/>
  <c r="C724" i="6"/>
  <c r="F723" i="6"/>
  <c r="E723" i="6"/>
  <c r="D723" i="6"/>
  <c r="G723" i="6" s="1"/>
  <c r="V720" i="3" l="1"/>
  <c r="R720" i="3"/>
  <c r="AD720" i="3"/>
  <c r="O721" i="3"/>
  <c r="Z720" i="3"/>
  <c r="J720" i="3"/>
  <c r="L720" i="3" s="1"/>
  <c r="P720" i="3" s="1"/>
  <c r="X719" i="3"/>
  <c r="T719" i="3"/>
  <c r="AF719" i="3"/>
  <c r="AB719" i="3"/>
  <c r="C725" i="6"/>
  <c r="D724" i="6"/>
  <c r="G724" i="6" s="1"/>
  <c r="E724" i="6"/>
  <c r="F724" i="6"/>
  <c r="V721" i="3" l="1"/>
  <c r="R721" i="3"/>
  <c r="AD721" i="3"/>
  <c r="O722" i="3"/>
  <c r="Z721" i="3"/>
  <c r="J721" i="3"/>
  <c r="L721" i="3" s="1"/>
  <c r="P721" i="3" s="1"/>
  <c r="T720" i="3"/>
  <c r="X720" i="3"/>
  <c r="AF720" i="3"/>
  <c r="AB720" i="3"/>
  <c r="C726" i="6"/>
  <c r="E725" i="6"/>
  <c r="F725" i="6"/>
  <c r="D725" i="6"/>
  <c r="G725" i="6" s="1"/>
  <c r="V722" i="3" l="1"/>
  <c r="R722" i="3"/>
  <c r="Z722" i="3"/>
  <c r="O723" i="3"/>
  <c r="AD722" i="3"/>
  <c r="J722" i="3"/>
  <c r="L722" i="3" s="1"/>
  <c r="P722" i="3" s="1"/>
  <c r="X721" i="3"/>
  <c r="T721" i="3"/>
  <c r="AF721" i="3"/>
  <c r="AB721" i="3"/>
  <c r="C727" i="6"/>
  <c r="F726" i="6"/>
  <c r="D726" i="6"/>
  <c r="G726" i="6" s="1"/>
  <c r="E726" i="6"/>
  <c r="H64" i="2" l="1"/>
  <c r="R723" i="3"/>
  <c r="Z723" i="3"/>
  <c r="AD723" i="3"/>
  <c r="O724" i="3"/>
  <c r="V723" i="3"/>
  <c r="J723" i="3"/>
  <c r="L723" i="3" s="1"/>
  <c r="P723" i="3" s="1"/>
  <c r="X722" i="3"/>
  <c r="T722" i="3"/>
  <c r="AF722" i="3"/>
  <c r="AB722" i="3"/>
  <c r="C728" i="6"/>
  <c r="E727" i="6"/>
  <c r="D727" i="6"/>
  <c r="G727" i="6" s="1"/>
  <c r="F727" i="6"/>
  <c r="AE64" i="2" l="1"/>
  <c r="AA64" i="2"/>
  <c r="R724" i="3"/>
  <c r="Z724" i="3"/>
  <c r="AD724" i="3"/>
  <c r="O725" i="3"/>
  <c r="V724" i="3"/>
  <c r="J724" i="3"/>
  <c r="L724" i="3" s="1"/>
  <c r="P724" i="3" s="1"/>
  <c r="I64" i="2"/>
  <c r="X723" i="3"/>
  <c r="T723" i="3"/>
  <c r="AF723" i="3"/>
  <c r="AB723" i="3"/>
  <c r="S64" i="2"/>
  <c r="K64" i="2"/>
  <c r="O64" i="2"/>
  <c r="W64" i="2"/>
  <c r="C729" i="6"/>
  <c r="D728" i="6"/>
  <c r="G728" i="6" s="1"/>
  <c r="F728" i="6"/>
  <c r="E728" i="6"/>
  <c r="AG64" i="2" l="1"/>
  <c r="AC64" i="2"/>
  <c r="Z725" i="3"/>
  <c r="J725" i="3"/>
  <c r="L725" i="3" s="1"/>
  <c r="P725" i="3" s="1"/>
  <c r="V725" i="3"/>
  <c r="R725" i="3"/>
  <c r="AD725" i="3"/>
  <c r="O726" i="3"/>
  <c r="AB724" i="3"/>
  <c r="X724" i="3"/>
  <c r="AF724" i="3"/>
  <c r="T724" i="3"/>
  <c r="U64" i="2"/>
  <c r="M64" i="2"/>
  <c r="AL64" i="2" s="1"/>
  <c r="Y64" i="2"/>
  <c r="Q64" i="2"/>
  <c r="C730" i="6"/>
  <c r="E729" i="6"/>
  <c r="D729" i="6"/>
  <c r="G729" i="6" s="1"/>
  <c r="F729" i="6"/>
  <c r="AQ65" i="2" l="1"/>
  <c r="AM65" i="2"/>
  <c r="AI65" i="2"/>
  <c r="AP65" i="2"/>
  <c r="AL65" i="2"/>
  <c r="AH65" i="2"/>
  <c r="AO65" i="2"/>
  <c r="AJ65" i="2"/>
  <c r="AN65" i="2"/>
  <c r="Z726" i="3"/>
  <c r="J726" i="3"/>
  <c r="L726" i="3" s="1"/>
  <c r="P726" i="3" s="1"/>
  <c r="V726" i="3"/>
  <c r="AD726" i="3"/>
  <c r="O727" i="3"/>
  <c r="R726" i="3"/>
  <c r="AB725" i="3"/>
  <c r="X725" i="3"/>
  <c r="T725" i="3"/>
  <c r="AF725" i="3"/>
  <c r="C731" i="6"/>
  <c r="F730" i="6"/>
  <c r="E730" i="6"/>
  <c r="D730" i="6"/>
  <c r="G730" i="6" s="1"/>
  <c r="X726" i="3" l="1"/>
  <c r="AB726" i="3"/>
  <c r="T726" i="3"/>
  <c r="AF726" i="3"/>
  <c r="V727" i="3"/>
  <c r="Z727" i="3"/>
  <c r="J727" i="3"/>
  <c r="L727" i="3" s="1"/>
  <c r="P727" i="3" s="1"/>
  <c r="R727" i="3"/>
  <c r="AD727" i="3"/>
  <c r="O728" i="3"/>
  <c r="C732" i="6"/>
  <c r="D731" i="6"/>
  <c r="G731" i="6" s="1"/>
  <c r="E731" i="6"/>
  <c r="F731" i="6"/>
  <c r="V728" i="3" l="1"/>
  <c r="O729" i="3"/>
  <c r="Z728" i="3"/>
  <c r="J728" i="3"/>
  <c r="L728" i="3" s="1"/>
  <c r="P728" i="3" s="1"/>
  <c r="R728" i="3"/>
  <c r="AD728" i="3"/>
  <c r="X727" i="3"/>
  <c r="AF727" i="3"/>
  <c r="AB727" i="3"/>
  <c r="T727" i="3"/>
  <c r="C733" i="6"/>
  <c r="D732" i="6"/>
  <c r="G732" i="6" s="1"/>
  <c r="F732" i="6"/>
  <c r="E732" i="6"/>
  <c r="V729" i="3" l="1"/>
  <c r="O730" i="3"/>
  <c r="R729" i="3"/>
  <c r="AD729" i="3"/>
  <c r="Z729" i="3"/>
  <c r="J729" i="3"/>
  <c r="L729" i="3" s="1"/>
  <c r="P729" i="3" s="1"/>
  <c r="T728" i="3"/>
  <c r="X728" i="3"/>
  <c r="AF728" i="3"/>
  <c r="AB728" i="3"/>
  <c r="C734" i="6"/>
  <c r="E733" i="6"/>
  <c r="D733" i="6"/>
  <c r="G733" i="6" s="1"/>
  <c r="F733" i="6"/>
  <c r="X729" i="3" l="1"/>
  <c r="AB729" i="3"/>
  <c r="T729" i="3"/>
  <c r="AF729" i="3"/>
  <c r="V730" i="3"/>
  <c r="AD730" i="3"/>
  <c r="Z730" i="3"/>
  <c r="J730" i="3"/>
  <c r="L730" i="3" s="1"/>
  <c r="P730" i="3" s="1"/>
  <c r="R730" i="3"/>
  <c r="O731" i="3"/>
  <c r="C735" i="6"/>
  <c r="F734" i="6"/>
  <c r="E734" i="6"/>
  <c r="D734" i="6"/>
  <c r="G734" i="6" s="1"/>
  <c r="X730" i="3" l="1"/>
  <c r="AF730" i="3"/>
  <c r="AB730" i="3"/>
  <c r="T730" i="3"/>
  <c r="R731" i="3"/>
  <c r="O732" i="3"/>
  <c r="V731" i="3"/>
  <c r="J731" i="3"/>
  <c r="L731" i="3" s="1"/>
  <c r="P731" i="3" s="1"/>
  <c r="Z731" i="3"/>
  <c r="AD731" i="3"/>
  <c r="C736" i="6"/>
  <c r="F735" i="6"/>
  <c r="E735" i="6"/>
  <c r="D735" i="6"/>
  <c r="G735" i="6" s="1"/>
  <c r="AB731" i="3" l="1"/>
  <c r="X731" i="3"/>
  <c r="T731" i="3"/>
  <c r="AF731" i="3"/>
  <c r="V732" i="3"/>
  <c r="J732" i="3"/>
  <c r="L732" i="3" s="1"/>
  <c r="P732" i="3" s="1"/>
  <c r="R732" i="3"/>
  <c r="Z732" i="3"/>
  <c r="AD732" i="3"/>
  <c r="O733" i="3"/>
  <c r="C737" i="6"/>
  <c r="D736" i="6"/>
  <c r="G736" i="6" s="1"/>
  <c r="E736" i="6"/>
  <c r="F736" i="6"/>
  <c r="Z733" i="3" l="1"/>
  <c r="J733" i="3"/>
  <c r="L733" i="3" s="1"/>
  <c r="P733" i="3" s="1"/>
  <c r="V733" i="3"/>
  <c r="R733" i="3"/>
  <c r="AD733" i="3"/>
  <c r="O734" i="3"/>
  <c r="AB732" i="3"/>
  <c r="T732" i="3"/>
  <c r="X732" i="3"/>
  <c r="AF732" i="3"/>
  <c r="C738" i="6"/>
  <c r="E737" i="6"/>
  <c r="F737" i="6"/>
  <c r="D737" i="6"/>
  <c r="G737" i="6" s="1"/>
  <c r="R734" i="3" l="1"/>
  <c r="Z734" i="3"/>
  <c r="J734" i="3"/>
  <c r="L734" i="3" s="1"/>
  <c r="P734" i="3" s="1"/>
  <c r="V734" i="3"/>
  <c r="AD734" i="3"/>
  <c r="O735" i="3"/>
  <c r="T733" i="3"/>
  <c r="AB733" i="3"/>
  <c r="X733" i="3"/>
  <c r="AF733" i="3"/>
  <c r="C739" i="6"/>
  <c r="F738" i="6"/>
  <c r="D738" i="6"/>
  <c r="G738" i="6" s="1"/>
  <c r="E738" i="6"/>
  <c r="AB734" i="3" l="1"/>
  <c r="X734" i="3"/>
  <c r="T734" i="3"/>
  <c r="AF734" i="3"/>
  <c r="H65" i="2"/>
  <c r="Z735" i="3"/>
  <c r="J735" i="3"/>
  <c r="L735" i="3" s="1"/>
  <c r="P735" i="3" s="1"/>
  <c r="V735" i="3"/>
  <c r="R735" i="3"/>
  <c r="AD735" i="3"/>
  <c r="O736" i="3"/>
  <c r="C740" i="6"/>
  <c r="F739" i="6"/>
  <c r="E739" i="6"/>
  <c r="D739" i="6"/>
  <c r="G739" i="6" s="1"/>
  <c r="AE65" i="2" l="1"/>
  <c r="AA65" i="2"/>
  <c r="R736" i="3"/>
  <c r="Z736" i="3"/>
  <c r="J736" i="3"/>
  <c r="L736" i="3" s="1"/>
  <c r="P736" i="3" s="1"/>
  <c r="V736" i="3"/>
  <c r="AD736" i="3"/>
  <c r="O737" i="3"/>
  <c r="I65" i="2"/>
  <c r="T735" i="3"/>
  <c r="AB735" i="3"/>
  <c r="X735" i="3"/>
  <c r="AF735" i="3"/>
  <c r="S65" i="2"/>
  <c r="O65" i="2"/>
  <c r="W65" i="2"/>
  <c r="K65" i="2"/>
  <c r="C741" i="6"/>
  <c r="D740" i="6"/>
  <c r="G740" i="6" s="1"/>
  <c r="E740" i="6"/>
  <c r="F740" i="6"/>
  <c r="AG65" i="2" l="1"/>
  <c r="AC65" i="2"/>
  <c r="U65" i="2"/>
  <c r="Y65" i="2"/>
  <c r="M65" i="2"/>
  <c r="AK65" i="2" s="1"/>
  <c r="Q65" i="2"/>
  <c r="T736" i="3"/>
  <c r="X736" i="3"/>
  <c r="AF736" i="3"/>
  <c r="AB736" i="3"/>
  <c r="V737" i="3"/>
  <c r="R737" i="3"/>
  <c r="AD737" i="3"/>
  <c r="O738" i="3"/>
  <c r="Z737" i="3"/>
  <c r="J737" i="3"/>
  <c r="L737" i="3" s="1"/>
  <c r="P737" i="3" s="1"/>
  <c r="C742" i="6"/>
  <c r="E741" i="6"/>
  <c r="F741" i="6"/>
  <c r="D741" i="6"/>
  <c r="G741" i="6" s="1"/>
  <c r="AO66" i="2" l="1"/>
  <c r="AK66" i="2"/>
  <c r="AN66" i="2"/>
  <c r="AJ66" i="2"/>
  <c r="AQ66" i="2"/>
  <c r="AM66" i="2"/>
  <c r="AP66" i="2"/>
  <c r="AL66" i="2"/>
  <c r="AH66" i="2"/>
  <c r="R738" i="3"/>
  <c r="AD738" i="3"/>
  <c r="O739" i="3"/>
  <c r="Z738" i="3"/>
  <c r="J738" i="3"/>
  <c r="L738" i="3" s="1"/>
  <c r="P738" i="3" s="1"/>
  <c r="V738" i="3"/>
  <c r="T737" i="3"/>
  <c r="AF737" i="3"/>
  <c r="AB737" i="3"/>
  <c r="X737" i="3"/>
  <c r="C743" i="6"/>
  <c r="F742" i="6"/>
  <c r="E742" i="6"/>
  <c r="D742" i="6"/>
  <c r="G742" i="6" s="1"/>
  <c r="Z739" i="3" l="1"/>
  <c r="V739" i="3"/>
  <c r="J739" i="3"/>
  <c r="L739" i="3" s="1"/>
  <c r="P739" i="3" s="1"/>
  <c r="R739" i="3"/>
  <c r="AD739" i="3"/>
  <c r="O740" i="3"/>
  <c r="T738" i="3"/>
  <c r="AB738" i="3"/>
  <c r="X738" i="3"/>
  <c r="AF738" i="3"/>
  <c r="C744" i="6"/>
  <c r="E743" i="6"/>
  <c r="D743" i="6"/>
  <c r="G743" i="6" s="1"/>
  <c r="F743" i="6"/>
  <c r="T739" i="3" l="1"/>
  <c r="AF739" i="3"/>
  <c r="AB739" i="3"/>
  <c r="X739" i="3"/>
  <c r="R740" i="3"/>
  <c r="O741" i="3"/>
  <c r="V740" i="3"/>
  <c r="J740" i="3"/>
  <c r="L740" i="3" s="1"/>
  <c r="P740" i="3" s="1"/>
  <c r="Z740" i="3"/>
  <c r="AD740" i="3"/>
  <c r="C745" i="6"/>
  <c r="D744" i="6"/>
  <c r="G744" i="6" s="1"/>
  <c r="F744" i="6"/>
  <c r="E744" i="6"/>
  <c r="T740" i="3" l="1"/>
  <c r="AB740" i="3"/>
  <c r="X740" i="3"/>
  <c r="AF740" i="3"/>
  <c r="R741" i="3"/>
  <c r="Z741" i="3"/>
  <c r="J741" i="3"/>
  <c r="L741" i="3" s="1"/>
  <c r="P741" i="3" s="1"/>
  <c r="V741" i="3"/>
  <c r="AD741" i="3"/>
  <c r="O742" i="3"/>
  <c r="C746" i="6"/>
  <c r="E745" i="6"/>
  <c r="D745" i="6"/>
  <c r="G745" i="6" s="1"/>
  <c r="F745" i="6"/>
  <c r="AB741" i="3" l="1"/>
  <c r="X741" i="3"/>
  <c r="T741" i="3"/>
  <c r="AF741" i="3"/>
  <c r="Z742" i="3"/>
  <c r="J742" i="3"/>
  <c r="L742" i="3" s="1"/>
  <c r="P742" i="3" s="1"/>
  <c r="V742" i="3"/>
  <c r="R742" i="3"/>
  <c r="AD742" i="3"/>
  <c r="O743" i="3"/>
  <c r="C747" i="6"/>
  <c r="F746" i="6"/>
  <c r="E746" i="6"/>
  <c r="D746" i="6"/>
  <c r="G746" i="6" s="1"/>
  <c r="R743" i="3" l="1"/>
  <c r="Z743" i="3"/>
  <c r="J743" i="3"/>
  <c r="L743" i="3" s="1"/>
  <c r="P743" i="3" s="1"/>
  <c r="V743" i="3"/>
  <c r="AD743" i="3"/>
  <c r="O744" i="3"/>
  <c r="T742" i="3"/>
  <c r="AB742" i="3"/>
  <c r="X742" i="3"/>
  <c r="AF742" i="3"/>
  <c r="C748" i="6"/>
  <c r="D747" i="6"/>
  <c r="G747" i="6" s="1"/>
  <c r="E747" i="6"/>
  <c r="F747" i="6"/>
  <c r="T743" i="3" l="1"/>
  <c r="AB743" i="3"/>
  <c r="X743" i="3"/>
  <c r="AF743" i="3"/>
  <c r="R744" i="3"/>
  <c r="Z744" i="3"/>
  <c r="J744" i="3"/>
  <c r="L744" i="3" s="1"/>
  <c r="P744" i="3" s="1"/>
  <c r="V744" i="3"/>
  <c r="AD744" i="3"/>
  <c r="O745" i="3"/>
  <c r="C749" i="6"/>
  <c r="D748" i="6"/>
  <c r="G748" i="6" s="1"/>
  <c r="F748" i="6"/>
  <c r="E748" i="6"/>
  <c r="AB744" i="3" l="1"/>
  <c r="X744" i="3"/>
  <c r="T744" i="3"/>
  <c r="AF744" i="3"/>
  <c r="Z745" i="3"/>
  <c r="J745" i="3"/>
  <c r="L745" i="3" s="1"/>
  <c r="P745" i="3" s="1"/>
  <c r="V745" i="3"/>
  <c r="R745" i="3"/>
  <c r="AD745" i="3"/>
  <c r="O746" i="3"/>
  <c r="C750" i="6"/>
  <c r="E749" i="6"/>
  <c r="F749" i="6"/>
  <c r="D749" i="6"/>
  <c r="G749" i="6" s="1"/>
  <c r="R746" i="3" l="1"/>
  <c r="Z746" i="3"/>
  <c r="J746" i="3"/>
  <c r="L746" i="3" s="1"/>
  <c r="P746" i="3" s="1"/>
  <c r="V746" i="3"/>
  <c r="AD746" i="3"/>
  <c r="O747" i="3"/>
  <c r="T745" i="3"/>
  <c r="AB745" i="3"/>
  <c r="X745" i="3"/>
  <c r="AF745" i="3"/>
  <c r="C751" i="6"/>
  <c r="F750" i="6"/>
  <c r="E750" i="6"/>
  <c r="D750" i="6"/>
  <c r="G750" i="6" s="1"/>
  <c r="T746" i="3" l="1"/>
  <c r="AB746" i="3"/>
  <c r="X746" i="3"/>
  <c r="AF746" i="3"/>
  <c r="H66" i="2"/>
  <c r="Z747" i="3"/>
  <c r="R747" i="3"/>
  <c r="J747" i="3"/>
  <c r="L747" i="3" s="1"/>
  <c r="P747" i="3" s="1"/>
  <c r="AD747" i="3"/>
  <c r="V747" i="3"/>
  <c r="O748" i="3"/>
  <c r="C752" i="6"/>
  <c r="F751" i="6"/>
  <c r="D751" i="6"/>
  <c r="G751" i="6" s="1"/>
  <c r="E751" i="6"/>
  <c r="AE66" i="2" l="1"/>
  <c r="AA66" i="2"/>
  <c r="V748" i="3"/>
  <c r="J748" i="3"/>
  <c r="L748" i="3" s="1"/>
  <c r="P748" i="3" s="1"/>
  <c r="R748" i="3"/>
  <c r="Z748" i="3"/>
  <c r="AD748" i="3"/>
  <c r="O749" i="3"/>
  <c r="I66" i="2"/>
  <c r="AB747" i="3"/>
  <c r="X747" i="3"/>
  <c r="T747" i="3"/>
  <c r="AF747" i="3"/>
  <c r="W66" i="2"/>
  <c r="O66" i="2"/>
  <c r="K66" i="2"/>
  <c r="S66" i="2"/>
  <c r="C753" i="6"/>
  <c r="D752" i="6"/>
  <c r="G752" i="6" s="1"/>
  <c r="E752" i="6"/>
  <c r="F752" i="6"/>
  <c r="AG66" i="2" l="1"/>
  <c r="AC66" i="2"/>
  <c r="Q66" i="2"/>
  <c r="U66" i="2"/>
  <c r="Y66" i="2"/>
  <c r="M66" i="2"/>
  <c r="AI66" i="2" s="1"/>
  <c r="V749" i="3"/>
  <c r="R749" i="3"/>
  <c r="O750" i="3"/>
  <c r="J749" i="3"/>
  <c r="L749" i="3" s="1"/>
  <c r="P749" i="3" s="1"/>
  <c r="AD749" i="3"/>
  <c r="Z749" i="3"/>
  <c r="T748" i="3"/>
  <c r="X748" i="3"/>
  <c r="AF748" i="3"/>
  <c r="AB748" i="3"/>
  <c r="C754" i="6"/>
  <c r="E753" i="6"/>
  <c r="F753" i="6"/>
  <c r="D753" i="6"/>
  <c r="G753" i="6" s="1"/>
  <c r="AQ67" i="2" l="1"/>
  <c r="AM67" i="2"/>
  <c r="AI67" i="2"/>
  <c r="AP67" i="2"/>
  <c r="AH67" i="2"/>
  <c r="AO67" i="2"/>
  <c r="AK67" i="2"/>
  <c r="AJ67" i="2"/>
  <c r="AN67" i="2"/>
  <c r="T749" i="3"/>
  <c r="AF749" i="3"/>
  <c r="AB749" i="3"/>
  <c r="X749" i="3"/>
  <c r="R750" i="3"/>
  <c r="AD750" i="3"/>
  <c r="O751" i="3"/>
  <c r="Z750" i="3"/>
  <c r="J750" i="3"/>
  <c r="L750" i="3" s="1"/>
  <c r="P750" i="3" s="1"/>
  <c r="V750" i="3"/>
  <c r="C755" i="6"/>
  <c r="F754" i="6"/>
  <c r="D754" i="6"/>
  <c r="G754" i="6" s="1"/>
  <c r="E754" i="6"/>
  <c r="R751" i="3" l="1"/>
  <c r="Z751" i="3"/>
  <c r="J751" i="3"/>
  <c r="L751" i="3" s="1"/>
  <c r="P751" i="3" s="1"/>
  <c r="V751" i="3"/>
  <c r="AD751" i="3"/>
  <c r="O752" i="3"/>
  <c r="T750" i="3"/>
  <c r="AB750" i="3"/>
  <c r="X750" i="3"/>
  <c r="AF750" i="3"/>
  <c r="C756" i="6"/>
  <c r="F755" i="6"/>
  <c r="E755" i="6"/>
  <c r="D755" i="6"/>
  <c r="G755" i="6" s="1"/>
  <c r="X751" i="3" l="1"/>
  <c r="AB751" i="3"/>
  <c r="T751" i="3"/>
  <c r="AF751" i="3"/>
  <c r="R752" i="3"/>
  <c r="Z752" i="3"/>
  <c r="J752" i="3"/>
  <c r="L752" i="3" s="1"/>
  <c r="P752" i="3" s="1"/>
  <c r="V752" i="3"/>
  <c r="AD752" i="3"/>
  <c r="O753" i="3"/>
  <c r="C757" i="6"/>
  <c r="D756" i="6"/>
  <c r="G756" i="6" s="1"/>
  <c r="E756" i="6"/>
  <c r="F756" i="6"/>
  <c r="AB752" i="3" l="1"/>
  <c r="X752" i="3"/>
  <c r="T752" i="3"/>
  <c r="AF752" i="3"/>
  <c r="O754" i="3"/>
  <c r="Z753" i="3"/>
  <c r="J753" i="3"/>
  <c r="L753" i="3" s="1"/>
  <c r="P753" i="3" s="1"/>
  <c r="V753" i="3"/>
  <c r="R753" i="3"/>
  <c r="AD753" i="3"/>
  <c r="C758" i="6"/>
  <c r="E757" i="6"/>
  <c r="F757" i="6"/>
  <c r="D757" i="6"/>
  <c r="G757" i="6" s="1"/>
  <c r="T753" i="3" l="1"/>
  <c r="AB753" i="3"/>
  <c r="X753" i="3"/>
  <c r="AF753" i="3"/>
  <c r="AD754" i="3"/>
  <c r="V754" i="3"/>
  <c r="J754" i="3"/>
  <c r="L754" i="3" s="1"/>
  <c r="P754" i="3" s="1"/>
  <c r="R754" i="3"/>
  <c r="Z754" i="3"/>
  <c r="O755" i="3"/>
  <c r="C759" i="6"/>
  <c r="F758" i="6"/>
  <c r="D758" i="6"/>
  <c r="G758" i="6" s="1"/>
  <c r="E758" i="6"/>
  <c r="T754" i="3" l="1"/>
  <c r="AB754" i="3"/>
  <c r="X754" i="3"/>
  <c r="AF754" i="3"/>
  <c r="Z755" i="3"/>
  <c r="V755" i="3"/>
  <c r="J755" i="3"/>
  <c r="L755" i="3" s="1"/>
  <c r="P755" i="3" s="1"/>
  <c r="R755" i="3"/>
  <c r="AD755" i="3"/>
  <c r="O756" i="3"/>
  <c r="C760" i="6"/>
  <c r="E759" i="6"/>
  <c r="D759" i="6"/>
  <c r="G759" i="6" s="1"/>
  <c r="F759" i="6"/>
  <c r="T755" i="3" l="1"/>
  <c r="AB755" i="3"/>
  <c r="X755" i="3"/>
  <c r="AF755" i="3"/>
  <c r="Z756" i="3"/>
  <c r="V756" i="3"/>
  <c r="J756" i="3"/>
  <c r="L756" i="3" s="1"/>
  <c r="P756" i="3" s="1"/>
  <c r="R756" i="3"/>
  <c r="AD756" i="3"/>
  <c r="O757" i="3"/>
  <c r="C761" i="6"/>
  <c r="D760" i="6"/>
  <c r="G760" i="6" s="1"/>
  <c r="F760" i="6"/>
  <c r="E760" i="6"/>
  <c r="AB756" i="3" l="1"/>
  <c r="T756" i="3"/>
  <c r="X756" i="3"/>
  <c r="AF756" i="3"/>
  <c r="O758" i="3"/>
  <c r="Z757" i="3"/>
  <c r="J757" i="3"/>
  <c r="L757" i="3" s="1"/>
  <c r="P757" i="3" s="1"/>
  <c r="V757" i="3"/>
  <c r="R757" i="3"/>
  <c r="AD757" i="3"/>
  <c r="C762" i="6"/>
  <c r="E761" i="6"/>
  <c r="D761" i="6"/>
  <c r="G761" i="6" s="1"/>
  <c r="F761" i="6"/>
  <c r="T757" i="3" l="1"/>
  <c r="AB757" i="3"/>
  <c r="X757" i="3"/>
  <c r="AF757" i="3"/>
  <c r="R758" i="3"/>
  <c r="Z758" i="3"/>
  <c r="J758" i="3"/>
  <c r="L758" i="3" s="1"/>
  <c r="P758" i="3" s="1"/>
  <c r="V758" i="3"/>
  <c r="AD758" i="3"/>
  <c r="O759" i="3"/>
  <c r="C763" i="6"/>
  <c r="F762" i="6"/>
  <c r="E762" i="6"/>
  <c r="D762" i="6"/>
  <c r="G762" i="6" s="1"/>
  <c r="AB758" i="3" l="1"/>
  <c r="X758" i="3"/>
  <c r="T758" i="3"/>
  <c r="AF758" i="3"/>
  <c r="H67" i="2"/>
  <c r="AD759" i="3"/>
  <c r="Z759" i="3"/>
  <c r="J759" i="3"/>
  <c r="L759" i="3" s="1"/>
  <c r="P759" i="3" s="1"/>
  <c r="V759" i="3"/>
  <c r="R759" i="3"/>
  <c r="O760" i="3"/>
  <c r="C764" i="6"/>
  <c r="D763" i="6"/>
  <c r="G763" i="6" s="1"/>
  <c r="E763" i="6"/>
  <c r="F763" i="6"/>
  <c r="AE67" i="2" l="1"/>
  <c r="AA67" i="2"/>
  <c r="R760" i="3"/>
  <c r="Z760" i="3"/>
  <c r="J760" i="3"/>
  <c r="L760" i="3" s="1"/>
  <c r="P760" i="3" s="1"/>
  <c r="V760" i="3"/>
  <c r="AD760" i="3"/>
  <c r="O761" i="3"/>
  <c r="I67" i="2"/>
  <c r="T759" i="3"/>
  <c r="AB759" i="3"/>
  <c r="X759" i="3"/>
  <c r="AF759" i="3"/>
  <c r="W67" i="2"/>
  <c r="O67" i="2"/>
  <c r="S67" i="2"/>
  <c r="K67" i="2"/>
  <c r="C765" i="6"/>
  <c r="D764" i="6"/>
  <c r="G764" i="6" s="1"/>
  <c r="F764" i="6"/>
  <c r="E764" i="6"/>
  <c r="AG67" i="2" l="1"/>
  <c r="AC67" i="2"/>
  <c r="Q67" i="2"/>
  <c r="U67" i="2"/>
  <c r="M67" i="2"/>
  <c r="AL67" i="2" s="1"/>
  <c r="Y67" i="2"/>
  <c r="X760" i="3"/>
  <c r="T760" i="3"/>
  <c r="AF760" i="3"/>
  <c r="AB760" i="3"/>
  <c r="V761" i="3"/>
  <c r="R761" i="3"/>
  <c r="AD761" i="3"/>
  <c r="O762" i="3"/>
  <c r="Z761" i="3"/>
  <c r="J761" i="3"/>
  <c r="L761" i="3" s="1"/>
  <c r="P761" i="3" s="1"/>
  <c r="C766" i="6"/>
  <c r="E765" i="6"/>
  <c r="D765" i="6"/>
  <c r="G765" i="6" s="1"/>
  <c r="F765" i="6"/>
  <c r="AO68" i="2" l="1"/>
  <c r="AK68" i="2"/>
  <c r="AN68" i="2"/>
  <c r="AJ68" i="2"/>
  <c r="AM68" i="2"/>
  <c r="AI68" i="2"/>
  <c r="AL68" i="2"/>
  <c r="AH68" i="2"/>
  <c r="AP68" i="2"/>
  <c r="R762" i="3"/>
  <c r="AD762" i="3"/>
  <c r="O763" i="3"/>
  <c r="Z762" i="3"/>
  <c r="J762" i="3"/>
  <c r="L762" i="3" s="1"/>
  <c r="P762" i="3" s="1"/>
  <c r="V762" i="3"/>
  <c r="T761" i="3"/>
  <c r="AF761" i="3"/>
  <c r="AB761" i="3"/>
  <c r="X761" i="3"/>
  <c r="C767" i="6"/>
  <c r="F766" i="6"/>
  <c r="E766" i="6"/>
  <c r="D766" i="6"/>
  <c r="G766" i="6" s="1"/>
  <c r="Z763" i="3" l="1"/>
  <c r="V763" i="3"/>
  <c r="J763" i="3"/>
  <c r="L763" i="3" s="1"/>
  <c r="P763" i="3" s="1"/>
  <c r="R763" i="3"/>
  <c r="AD763" i="3"/>
  <c r="O764" i="3"/>
  <c r="T762" i="3"/>
  <c r="AB762" i="3"/>
  <c r="X762" i="3"/>
  <c r="AF762" i="3"/>
  <c r="C768" i="6"/>
  <c r="F767" i="6"/>
  <c r="E767" i="6"/>
  <c r="D767" i="6"/>
  <c r="G767" i="6" s="1"/>
  <c r="X763" i="3" l="1"/>
  <c r="AB763" i="3"/>
  <c r="T763" i="3"/>
  <c r="AF763" i="3"/>
  <c r="Z764" i="3"/>
  <c r="V764" i="3"/>
  <c r="J764" i="3"/>
  <c r="L764" i="3" s="1"/>
  <c r="P764" i="3" s="1"/>
  <c r="R764" i="3"/>
  <c r="AD764" i="3"/>
  <c r="O765" i="3"/>
  <c r="C769" i="6"/>
  <c r="D768" i="6"/>
  <c r="G768" i="6" s="1"/>
  <c r="E768" i="6"/>
  <c r="F768" i="6"/>
  <c r="AB764" i="3" l="1"/>
  <c r="T764" i="3"/>
  <c r="X764" i="3"/>
  <c r="AF764" i="3"/>
  <c r="Z765" i="3"/>
  <c r="J765" i="3"/>
  <c r="L765" i="3" s="1"/>
  <c r="P765" i="3" s="1"/>
  <c r="V765" i="3"/>
  <c r="R765" i="3"/>
  <c r="AD765" i="3"/>
  <c r="O766" i="3"/>
  <c r="C770" i="6"/>
  <c r="E769" i="6"/>
  <c r="F769" i="6"/>
  <c r="D769" i="6"/>
  <c r="G769" i="6" s="1"/>
  <c r="Z766" i="3" l="1"/>
  <c r="J766" i="3"/>
  <c r="L766" i="3" s="1"/>
  <c r="P766" i="3" s="1"/>
  <c r="V766" i="3"/>
  <c r="R766" i="3"/>
  <c r="AD766" i="3"/>
  <c r="O767" i="3"/>
  <c r="AB765" i="3"/>
  <c r="X765" i="3"/>
  <c r="T765" i="3"/>
  <c r="AF765" i="3"/>
  <c r="C771" i="6"/>
  <c r="F770" i="6"/>
  <c r="D770" i="6"/>
  <c r="G770" i="6" s="1"/>
  <c r="E770" i="6"/>
  <c r="R767" i="3" l="1"/>
  <c r="Z767" i="3"/>
  <c r="J767" i="3"/>
  <c r="L767" i="3" s="1"/>
  <c r="P767" i="3" s="1"/>
  <c r="V767" i="3"/>
  <c r="AD767" i="3"/>
  <c r="O768" i="3"/>
  <c r="T766" i="3"/>
  <c r="AB766" i="3"/>
  <c r="X766" i="3"/>
  <c r="AF766" i="3"/>
  <c r="C772" i="6"/>
  <c r="F771" i="6"/>
  <c r="E771" i="6"/>
  <c r="D771" i="6"/>
  <c r="G771" i="6" s="1"/>
  <c r="AB767" i="3" l="1"/>
  <c r="X767" i="3"/>
  <c r="T767" i="3"/>
  <c r="AF767" i="3"/>
  <c r="Z768" i="3"/>
  <c r="J768" i="3"/>
  <c r="L768" i="3" s="1"/>
  <c r="P768" i="3" s="1"/>
  <c r="V768" i="3"/>
  <c r="R768" i="3"/>
  <c r="AD768" i="3"/>
  <c r="O769" i="3"/>
  <c r="C773" i="6"/>
  <c r="D772" i="6"/>
  <c r="G772" i="6" s="1"/>
  <c r="E772" i="6"/>
  <c r="F772" i="6"/>
  <c r="V769" i="3" l="1"/>
  <c r="AD769" i="3"/>
  <c r="O770" i="3"/>
  <c r="Z769" i="3"/>
  <c r="J769" i="3"/>
  <c r="L769" i="3" s="1"/>
  <c r="P769" i="3" s="1"/>
  <c r="R769" i="3"/>
  <c r="X768" i="3"/>
  <c r="T768" i="3"/>
  <c r="AF768" i="3"/>
  <c r="AB768" i="3"/>
  <c r="C774" i="6"/>
  <c r="E773" i="6"/>
  <c r="F773" i="6"/>
  <c r="D773" i="6"/>
  <c r="G773" i="6" s="1"/>
  <c r="Z770" i="3" l="1"/>
  <c r="J770" i="3"/>
  <c r="L770" i="3" s="1"/>
  <c r="P770" i="3" s="1"/>
  <c r="V770" i="3"/>
  <c r="R770" i="3"/>
  <c r="AD770" i="3"/>
  <c r="O771" i="3"/>
  <c r="AB769" i="3"/>
  <c r="X769" i="3"/>
  <c r="T769" i="3"/>
  <c r="AF769" i="3"/>
  <c r="C775" i="6"/>
  <c r="F774" i="6"/>
  <c r="E774" i="6"/>
  <c r="D774" i="6"/>
  <c r="G774" i="6" s="1"/>
  <c r="H68" i="2" l="1"/>
  <c r="Z771" i="3"/>
  <c r="V771" i="3"/>
  <c r="J771" i="3"/>
  <c r="L771" i="3" s="1"/>
  <c r="P771" i="3" s="1"/>
  <c r="R771" i="3"/>
  <c r="AD771" i="3"/>
  <c r="O772" i="3"/>
  <c r="T770" i="3"/>
  <c r="AB770" i="3"/>
  <c r="X770" i="3"/>
  <c r="AF770" i="3"/>
  <c r="C776" i="6"/>
  <c r="E775" i="6"/>
  <c r="D775" i="6"/>
  <c r="G775" i="6" s="1"/>
  <c r="F775" i="6"/>
  <c r="AE68" i="2" l="1"/>
  <c r="AA68" i="2"/>
  <c r="I68" i="2"/>
  <c r="T771" i="3"/>
  <c r="AB771" i="3"/>
  <c r="X771" i="3"/>
  <c r="AF771" i="3"/>
  <c r="Z772" i="3"/>
  <c r="V772" i="3"/>
  <c r="J772" i="3"/>
  <c r="L772" i="3" s="1"/>
  <c r="P772" i="3" s="1"/>
  <c r="R772" i="3"/>
  <c r="AD772" i="3"/>
  <c r="O773" i="3"/>
  <c r="O68" i="2"/>
  <c r="S68" i="2"/>
  <c r="K68" i="2"/>
  <c r="W68" i="2"/>
  <c r="C777" i="6"/>
  <c r="D776" i="6"/>
  <c r="G776" i="6" s="1"/>
  <c r="F776" i="6"/>
  <c r="E776" i="6"/>
  <c r="AG68" i="2" l="1"/>
  <c r="AC68" i="2"/>
  <c r="AB772" i="3"/>
  <c r="X772" i="3"/>
  <c r="AF772" i="3"/>
  <c r="T772" i="3"/>
  <c r="Z773" i="3"/>
  <c r="J773" i="3"/>
  <c r="L773" i="3" s="1"/>
  <c r="P773" i="3" s="1"/>
  <c r="V773" i="3"/>
  <c r="AD773" i="3"/>
  <c r="O774" i="3"/>
  <c r="R773" i="3"/>
  <c r="U68" i="2"/>
  <c r="Q68" i="2"/>
  <c r="M68" i="2"/>
  <c r="AQ68" i="2" s="1"/>
  <c r="Y68" i="2"/>
  <c r="C778" i="6"/>
  <c r="E777" i="6"/>
  <c r="D777" i="6"/>
  <c r="G777" i="6" s="1"/>
  <c r="F777" i="6"/>
  <c r="AQ69" i="2" l="1"/>
  <c r="AM69" i="2"/>
  <c r="AI69" i="2"/>
  <c r="AP69" i="2"/>
  <c r="AH69" i="2"/>
  <c r="AO69" i="2"/>
  <c r="AK69" i="2"/>
  <c r="AN69" i="2"/>
  <c r="AJ69" i="2"/>
  <c r="AB773" i="3"/>
  <c r="X773" i="3"/>
  <c r="AF773" i="3"/>
  <c r="T773" i="3"/>
  <c r="Z774" i="3"/>
  <c r="J774" i="3"/>
  <c r="L774" i="3" s="1"/>
  <c r="P774" i="3" s="1"/>
  <c r="V774" i="3"/>
  <c r="R774" i="3"/>
  <c r="AD774" i="3"/>
  <c r="O775" i="3"/>
  <c r="C779" i="6"/>
  <c r="F778" i="6"/>
  <c r="E778" i="6"/>
  <c r="D778" i="6"/>
  <c r="G778" i="6" s="1"/>
  <c r="Z775" i="3" l="1"/>
  <c r="J775" i="3"/>
  <c r="L775" i="3" s="1"/>
  <c r="P775" i="3" s="1"/>
  <c r="V775" i="3"/>
  <c r="R775" i="3"/>
  <c r="AD775" i="3"/>
  <c r="O776" i="3"/>
  <c r="AB774" i="3"/>
  <c r="X774" i="3"/>
  <c r="T774" i="3"/>
  <c r="AF774" i="3"/>
  <c r="C780" i="6"/>
  <c r="D779" i="6"/>
  <c r="G779" i="6" s="1"/>
  <c r="E779" i="6"/>
  <c r="F779" i="6"/>
  <c r="R776" i="3" l="1"/>
  <c r="Z776" i="3"/>
  <c r="J776" i="3"/>
  <c r="L776" i="3" s="1"/>
  <c r="P776" i="3" s="1"/>
  <c r="V776" i="3"/>
  <c r="AD776" i="3"/>
  <c r="O777" i="3"/>
  <c r="X775" i="3"/>
  <c r="AB775" i="3"/>
  <c r="T775" i="3"/>
  <c r="AF775" i="3"/>
  <c r="C781" i="6"/>
  <c r="D780" i="6"/>
  <c r="G780" i="6" s="1"/>
  <c r="F780" i="6"/>
  <c r="E780" i="6"/>
  <c r="T776" i="3" l="1"/>
  <c r="AB776" i="3"/>
  <c r="X776" i="3"/>
  <c r="AF776" i="3"/>
  <c r="R777" i="3"/>
  <c r="Z777" i="3"/>
  <c r="J777" i="3"/>
  <c r="L777" i="3" s="1"/>
  <c r="P777" i="3" s="1"/>
  <c r="V777" i="3"/>
  <c r="AD777" i="3"/>
  <c r="O778" i="3"/>
  <c r="C782" i="6"/>
  <c r="E781" i="6"/>
  <c r="F781" i="6"/>
  <c r="D781" i="6"/>
  <c r="G781" i="6" s="1"/>
  <c r="T777" i="3" l="1"/>
  <c r="AB777" i="3"/>
  <c r="X777" i="3"/>
  <c r="AF777" i="3"/>
  <c r="R778" i="3"/>
  <c r="Z778" i="3"/>
  <c r="J778" i="3"/>
  <c r="L778" i="3" s="1"/>
  <c r="P778" i="3" s="1"/>
  <c r="V778" i="3"/>
  <c r="AD778" i="3"/>
  <c r="O779" i="3"/>
  <c r="C783" i="6"/>
  <c r="F782" i="6"/>
  <c r="E782" i="6"/>
  <c r="D782" i="6"/>
  <c r="G782" i="6" s="1"/>
  <c r="AB778" i="3" l="1"/>
  <c r="X778" i="3"/>
  <c r="T778" i="3"/>
  <c r="AF778" i="3"/>
  <c r="V779" i="3"/>
  <c r="J779" i="3"/>
  <c r="L779" i="3" s="1"/>
  <c r="P779" i="3" s="1"/>
  <c r="R779" i="3"/>
  <c r="Z779" i="3"/>
  <c r="AD779" i="3"/>
  <c r="O780" i="3"/>
  <c r="C784" i="6"/>
  <c r="F783" i="6"/>
  <c r="D783" i="6"/>
  <c r="G783" i="6" s="1"/>
  <c r="E783" i="6"/>
  <c r="Z780" i="3" l="1"/>
  <c r="V780" i="3"/>
  <c r="J780" i="3"/>
  <c r="L780" i="3" s="1"/>
  <c r="P780" i="3" s="1"/>
  <c r="R780" i="3"/>
  <c r="AD780" i="3"/>
  <c r="O781" i="3"/>
  <c r="T779" i="3"/>
  <c r="AB779" i="3"/>
  <c r="X779" i="3"/>
  <c r="AF779" i="3"/>
  <c r="C785" i="6"/>
  <c r="D784" i="6"/>
  <c r="G784" i="6" s="1"/>
  <c r="E784" i="6"/>
  <c r="F784" i="6"/>
  <c r="T780" i="3" l="1"/>
  <c r="AB780" i="3"/>
  <c r="X780" i="3"/>
  <c r="AF780" i="3"/>
  <c r="R781" i="3"/>
  <c r="Z781" i="3"/>
  <c r="J781" i="3"/>
  <c r="L781" i="3" s="1"/>
  <c r="P781" i="3" s="1"/>
  <c r="V781" i="3"/>
  <c r="AD781" i="3"/>
  <c r="O782" i="3"/>
  <c r="C786" i="6"/>
  <c r="E785" i="6"/>
  <c r="F785" i="6"/>
  <c r="D785" i="6"/>
  <c r="G785" i="6" s="1"/>
  <c r="AB781" i="3" l="1"/>
  <c r="X781" i="3"/>
  <c r="T781" i="3"/>
  <c r="AF781" i="3"/>
  <c r="Z782" i="3"/>
  <c r="J782" i="3"/>
  <c r="L782" i="3" s="1"/>
  <c r="P782" i="3" s="1"/>
  <c r="V782" i="3"/>
  <c r="R782" i="3"/>
  <c r="AD782" i="3"/>
  <c r="O783" i="3"/>
  <c r="C787" i="6"/>
  <c r="F786" i="6"/>
  <c r="D786" i="6"/>
  <c r="G786" i="6" s="1"/>
  <c r="E786" i="6"/>
  <c r="H69" i="2" l="1"/>
  <c r="R783" i="3"/>
  <c r="Z783" i="3"/>
  <c r="J783" i="3"/>
  <c r="L783" i="3" s="1"/>
  <c r="P783" i="3" s="1"/>
  <c r="V783" i="3"/>
  <c r="AD783" i="3"/>
  <c r="O784" i="3"/>
  <c r="T782" i="3"/>
  <c r="AB782" i="3"/>
  <c r="X782" i="3"/>
  <c r="AF782" i="3"/>
  <c r="C788" i="6"/>
  <c r="F787" i="6"/>
  <c r="E787" i="6"/>
  <c r="D787" i="6"/>
  <c r="G787" i="6" s="1"/>
  <c r="AE69" i="2" l="1"/>
  <c r="AA69" i="2"/>
  <c r="Z784" i="3"/>
  <c r="J784" i="3"/>
  <c r="L784" i="3" s="1"/>
  <c r="P784" i="3" s="1"/>
  <c r="V784" i="3"/>
  <c r="R784" i="3"/>
  <c r="AD784" i="3"/>
  <c r="O785" i="3"/>
  <c r="I69" i="2"/>
  <c r="AB783" i="3"/>
  <c r="X783" i="3"/>
  <c r="T783" i="3"/>
  <c r="AF783" i="3"/>
  <c r="S69" i="2"/>
  <c r="O69" i="2"/>
  <c r="K69" i="2"/>
  <c r="W69" i="2"/>
  <c r="C789" i="6"/>
  <c r="D788" i="6"/>
  <c r="G788" i="6" s="1"/>
  <c r="F788" i="6"/>
  <c r="E788" i="6"/>
  <c r="AG69" i="2" l="1"/>
  <c r="AC69" i="2"/>
  <c r="U69" i="2"/>
  <c r="Y69" i="2"/>
  <c r="Q69" i="2"/>
  <c r="M69" i="2"/>
  <c r="AL69" i="2" s="1"/>
  <c r="V785" i="3"/>
  <c r="R785" i="3"/>
  <c r="AD785" i="3"/>
  <c r="O786" i="3"/>
  <c r="Z785" i="3"/>
  <c r="J785" i="3"/>
  <c r="L785" i="3" s="1"/>
  <c r="P785" i="3" s="1"/>
  <c r="X784" i="3"/>
  <c r="T784" i="3"/>
  <c r="AF784" i="3"/>
  <c r="AB784" i="3"/>
  <c r="C790" i="6"/>
  <c r="E789" i="6"/>
  <c r="F789" i="6"/>
  <c r="D789" i="6"/>
  <c r="G789" i="6" s="1"/>
  <c r="AO70" i="2" l="1"/>
  <c r="AK70" i="2"/>
  <c r="AN70" i="2"/>
  <c r="AJ70" i="2"/>
  <c r="AM70" i="2"/>
  <c r="AI70" i="2"/>
  <c r="AH70" i="2"/>
  <c r="AL70" i="2"/>
  <c r="AP70" i="2"/>
  <c r="R786" i="3"/>
  <c r="Z786" i="3"/>
  <c r="O787" i="3"/>
  <c r="AD786" i="3"/>
  <c r="J786" i="3"/>
  <c r="L786" i="3" s="1"/>
  <c r="P786" i="3" s="1"/>
  <c r="V786" i="3"/>
  <c r="T785" i="3"/>
  <c r="AF785" i="3"/>
  <c r="AB785" i="3"/>
  <c r="X785" i="3"/>
  <c r="C791" i="6"/>
  <c r="F790" i="6"/>
  <c r="D790" i="6"/>
  <c r="G790" i="6" s="1"/>
  <c r="E790" i="6"/>
  <c r="Z787" i="3" l="1"/>
  <c r="V787" i="3"/>
  <c r="J787" i="3"/>
  <c r="L787" i="3" s="1"/>
  <c r="P787" i="3" s="1"/>
  <c r="R787" i="3"/>
  <c r="AD787" i="3"/>
  <c r="O788" i="3"/>
  <c r="T786" i="3"/>
  <c r="AB786" i="3"/>
  <c r="X786" i="3"/>
  <c r="AF786" i="3"/>
  <c r="C792" i="6"/>
  <c r="E791" i="6"/>
  <c r="D791" i="6"/>
  <c r="G791" i="6" s="1"/>
  <c r="F791" i="6"/>
  <c r="T787" i="3" l="1"/>
  <c r="AB787" i="3"/>
  <c r="X787" i="3"/>
  <c r="AF787" i="3"/>
  <c r="Z788" i="3"/>
  <c r="V788" i="3"/>
  <c r="J788" i="3"/>
  <c r="L788" i="3" s="1"/>
  <c r="P788" i="3" s="1"/>
  <c r="R788" i="3"/>
  <c r="AD788" i="3"/>
  <c r="O789" i="3"/>
  <c r="C793" i="6"/>
  <c r="D792" i="6"/>
  <c r="G792" i="6" s="1"/>
  <c r="F792" i="6"/>
  <c r="E792" i="6"/>
  <c r="T788" i="3" l="1"/>
  <c r="AB788" i="3"/>
  <c r="X788" i="3"/>
  <c r="AF788" i="3"/>
  <c r="R789" i="3"/>
  <c r="Z789" i="3"/>
  <c r="J789" i="3"/>
  <c r="L789" i="3" s="1"/>
  <c r="P789" i="3" s="1"/>
  <c r="V789" i="3"/>
  <c r="AD789" i="3"/>
  <c r="O790" i="3"/>
  <c r="C794" i="6"/>
  <c r="E793" i="6"/>
  <c r="D793" i="6"/>
  <c r="G793" i="6" s="1"/>
  <c r="F793" i="6"/>
  <c r="T789" i="3" l="1"/>
  <c r="AB789" i="3"/>
  <c r="X789" i="3"/>
  <c r="AF789" i="3"/>
  <c r="R790" i="3"/>
  <c r="Z790" i="3"/>
  <c r="J790" i="3"/>
  <c r="L790" i="3" s="1"/>
  <c r="P790" i="3" s="1"/>
  <c r="V790" i="3"/>
  <c r="AD790" i="3"/>
  <c r="O791" i="3"/>
  <c r="C795" i="6"/>
  <c r="F794" i="6"/>
  <c r="E794" i="6"/>
  <c r="D794" i="6"/>
  <c r="G794" i="6" s="1"/>
  <c r="T790" i="3" l="1"/>
  <c r="AB790" i="3"/>
  <c r="X790" i="3"/>
  <c r="AF790" i="3"/>
  <c r="R791" i="3"/>
  <c r="Z791" i="3"/>
  <c r="J791" i="3"/>
  <c r="L791" i="3" s="1"/>
  <c r="P791" i="3" s="1"/>
  <c r="V791" i="3"/>
  <c r="AD791" i="3"/>
  <c r="O792" i="3"/>
  <c r="C796" i="6"/>
  <c r="D795" i="6"/>
  <c r="G795" i="6" s="1"/>
  <c r="F795" i="6"/>
  <c r="E795" i="6"/>
  <c r="AB791" i="3" l="1"/>
  <c r="X791" i="3"/>
  <c r="T791" i="3"/>
  <c r="AF791" i="3"/>
  <c r="AD792" i="3"/>
  <c r="O793" i="3"/>
  <c r="Z792" i="3"/>
  <c r="J792" i="3"/>
  <c r="L792" i="3" s="1"/>
  <c r="P792" i="3" s="1"/>
  <c r="V792" i="3"/>
  <c r="R792" i="3"/>
  <c r="C797" i="6"/>
  <c r="D796" i="6"/>
  <c r="G796" i="6" s="1"/>
  <c r="F796" i="6"/>
  <c r="E796" i="6"/>
  <c r="X792" i="3" l="1"/>
  <c r="AB792" i="3"/>
  <c r="T792" i="3"/>
  <c r="AF792" i="3"/>
  <c r="R793" i="3"/>
  <c r="Z793" i="3"/>
  <c r="J793" i="3"/>
  <c r="L793" i="3" s="1"/>
  <c r="P793" i="3" s="1"/>
  <c r="V793" i="3"/>
  <c r="AD793" i="3"/>
  <c r="O794" i="3"/>
  <c r="C798" i="6"/>
  <c r="E797" i="6"/>
  <c r="D797" i="6"/>
  <c r="G797" i="6" s="1"/>
  <c r="F797" i="6"/>
  <c r="T793" i="3" l="1"/>
  <c r="AB793" i="3"/>
  <c r="X793" i="3"/>
  <c r="AF793" i="3"/>
  <c r="R794" i="3"/>
  <c r="Z794" i="3"/>
  <c r="J794" i="3"/>
  <c r="L794" i="3" s="1"/>
  <c r="P794" i="3" s="1"/>
  <c r="V794" i="3"/>
  <c r="AD794" i="3"/>
  <c r="O795" i="3"/>
  <c r="C799" i="6"/>
  <c r="F798" i="6"/>
  <c r="E798" i="6"/>
  <c r="D798" i="6"/>
  <c r="G798" i="6" s="1"/>
  <c r="AB794" i="3" l="1"/>
  <c r="X794" i="3"/>
  <c r="T794" i="3"/>
  <c r="AF794" i="3"/>
  <c r="H70" i="2"/>
  <c r="V795" i="3"/>
  <c r="J795" i="3"/>
  <c r="L795" i="3" s="1"/>
  <c r="P795" i="3" s="1"/>
  <c r="R795" i="3"/>
  <c r="Z795" i="3"/>
  <c r="AD795" i="3"/>
  <c r="O796" i="3"/>
  <c r="C800" i="6"/>
  <c r="F799" i="6"/>
  <c r="D799" i="6"/>
  <c r="G799" i="6" s="1"/>
  <c r="E799" i="6"/>
  <c r="AE70" i="2" l="1"/>
  <c r="AA70" i="2"/>
  <c r="Z796" i="3"/>
  <c r="V796" i="3"/>
  <c r="J796" i="3"/>
  <c r="L796" i="3" s="1"/>
  <c r="P796" i="3" s="1"/>
  <c r="R796" i="3"/>
  <c r="AD796" i="3"/>
  <c r="O797" i="3"/>
  <c r="I70" i="2"/>
  <c r="T795" i="3"/>
  <c r="AB795" i="3"/>
  <c r="X795" i="3"/>
  <c r="AF795" i="3"/>
  <c r="O70" i="2"/>
  <c r="W70" i="2"/>
  <c r="S70" i="2"/>
  <c r="K70" i="2"/>
  <c r="C801" i="6"/>
  <c r="D800" i="6"/>
  <c r="G800" i="6" s="1"/>
  <c r="E800" i="6"/>
  <c r="F800" i="6"/>
  <c r="AG70" i="2" l="1"/>
  <c r="AC70" i="2"/>
  <c r="Q70" i="2"/>
  <c r="U70" i="2"/>
  <c r="M70" i="2"/>
  <c r="AQ70" i="2" s="1"/>
  <c r="Y70" i="2"/>
  <c r="T796" i="3"/>
  <c r="X796" i="3"/>
  <c r="AF796" i="3"/>
  <c r="AB796" i="3"/>
  <c r="V797" i="3"/>
  <c r="R797" i="3"/>
  <c r="AD797" i="3"/>
  <c r="O798" i="3"/>
  <c r="Z797" i="3"/>
  <c r="J797" i="3"/>
  <c r="L797" i="3" s="1"/>
  <c r="P797" i="3" s="1"/>
  <c r="C802" i="6"/>
  <c r="E801" i="6"/>
  <c r="F801" i="6"/>
  <c r="D801" i="6"/>
  <c r="G801" i="6" s="1"/>
  <c r="AQ71" i="2" l="1"/>
  <c r="AM71" i="2"/>
  <c r="AI71" i="2"/>
  <c r="AL71" i="2"/>
  <c r="AH71" i="2"/>
  <c r="AO71" i="2"/>
  <c r="AK71" i="2"/>
  <c r="AN71" i="2"/>
  <c r="AJ71" i="2"/>
  <c r="R798" i="3"/>
  <c r="AD798" i="3"/>
  <c r="O799" i="3"/>
  <c r="Z798" i="3"/>
  <c r="J798" i="3"/>
  <c r="L798" i="3" s="1"/>
  <c r="P798" i="3" s="1"/>
  <c r="V798" i="3"/>
  <c r="T797" i="3"/>
  <c r="AF797" i="3"/>
  <c r="AB797" i="3"/>
  <c r="X797" i="3"/>
  <c r="C803" i="6"/>
  <c r="F802" i="6"/>
  <c r="D802" i="6"/>
  <c r="G802" i="6" s="1"/>
  <c r="E802" i="6"/>
  <c r="R799" i="3" l="1"/>
  <c r="Z799" i="3"/>
  <c r="J799" i="3"/>
  <c r="L799" i="3" s="1"/>
  <c r="P799" i="3" s="1"/>
  <c r="V799" i="3"/>
  <c r="AD799" i="3"/>
  <c r="O800" i="3"/>
  <c r="T798" i="3"/>
  <c r="AB798" i="3"/>
  <c r="X798" i="3"/>
  <c r="AF798" i="3"/>
  <c r="C804" i="6"/>
  <c r="F803" i="6"/>
  <c r="E803" i="6"/>
  <c r="D803" i="6"/>
  <c r="G803" i="6" s="1"/>
  <c r="AB799" i="3" l="1"/>
  <c r="X799" i="3"/>
  <c r="T799" i="3"/>
  <c r="AF799" i="3"/>
  <c r="O801" i="3"/>
  <c r="AD800" i="3"/>
  <c r="Z800" i="3"/>
  <c r="J800" i="3"/>
  <c r="L800" i="3" s="1"/>
  <c r="P800" i="3" s="1"/>
  <c r="V800" i="3"/>
  <c r="R800" i="3"/>
  <c r="C805" i="6"/>
  <c r="D804" i="6"/>
  <c r="G804" i="6" s="1"/>
  <c r="E804" i="6"/>
  <c r="F804" i="6"/>
  <c r="T800" i="3" l="1"/>
  <c r="AB800" i="3"/>
  <c r="X800" i="3"/>
  <c r="AF800" i="3"/>
  <c r="R801" i="3"/>
  <c r="Z801" i="3"/>
  <c r="J801" i="3"/>
  <c r="L801" i="3" s="1"/>
  <c r="P801" i="3" s="1"/>
  <c r="V801" i="3"/>
  <c r="AD801" i="3"/>
  <c r="O802" i="3"/>
  <c r="C806" i="6"/>
  <c r="E805" i="6"/>
  <c r="F805" i="6"/>
  <c r="D805" i="6"/>
  <c r="G805" i="6" s="1"/>
  <c r="T801" i="3" l="1"/>
  <c r="AB801" i="3"/>
  <c r="X801" i="3"/>
  <c r="AF801" i="3"/>
  <c r="R802" i="3"/>
  <c r="Z802" i="3"/>
  <c r="J802" i="3"/>
  <c r="L802" i="3" s="1"/>
  <c r="P802" i="3" s="1"/>
  <c r="V802" i="3"/>
  <c r="AD802" i="3"/>
  <c r="O803" i="3"/>
  <c r="C807" i="6"/>
  <c r="F806" i="6"/>
  <c r="D806" i="6"/>
  <c r="G806" i="6" s="1"/>
  <c r="E806" i="6"/>
  <c r="T802" i="3" l="1"/>
  <c r="AB802" i="3"/>
  <c r="X802" i="3"/>
  <c r="AF802" i="3"/>
  <c r="Z803" i="3"/>
  <c r="V803" i="3"/>
  <c r="J803" i="3"/>
  <c r="L803" i="3" s="1"/>
  <c r="P803" i="3" s="1"/>
  <c r="R803" i="3"/>
  <c r="AD803" i="3"/>
  <c r="O804" i="3"/>
  <c r="C808" i="6"/>
  <c r="E807" i="6"/>
  <c r="D807" i="6"/>
  <c r="G807" i="6" s="1"/>
  <c r="F807" i="6"/>
  <c r="X803" i="3" l="1"/>
  <c r="AB803" i="3"/>
  <c r="T803" i="3"/>
  <c r="AF803" i="3"/>
  <c r="Z804" i="3"/>
  <c r="V804" i="3"/>
  <c r="J804" i="3"/>
  <c r="L804" i="3" s="1"/>
  <c r="P804" i="3" s="1"/>
  <c r="R804" i="3"/>
  <c r="AD804" i="3"/>
  <c r="O805" i="3"/>
  <c r="C809" i="6"/>
  <c r="D808" i="6"/>
  <c r="G808" i="6" s="1"/>
  <c r="F808" i="6"/>
  <c r="E808" i="6"/>
  <c r="AB804" i="3" l="1"/>
  <c r="X804" i="3"/>
  <c r="T804" i="3"/>
  <c r="AF804" i="3"/>
  <c r="Z805" i="3"/>
  <c r="J805" i="3"/>
  <c r="L805" i="3" s="1"/>
  <c r="P805" i="3" s="1"/>
  <c r="V805" i="3"/>
  <c r="R805" i="3"/>
  <c r="AD805" i="3"/>
  <c r="O806" i="3"/>
  <c r="C810" i="6"/>
  <c r="E809" i="6"/>
  <c r="D809" i="6"/>
  <c r="G809" i="6" s="1"/>
  <c r="F809" i="6"/>
  <c r="R806" i="3" l="1"/>
  <c r="Z806" i="3"/>
  <c r="J806" i="3"/>
  <c r="L806" i="3" s="1"/>
  <c r="P806" i="3" s="1"/>
  <c r="V806" i="3"/>
  <c r="AD806" i="3"/>
  <c r="O807" i="3"/>
  <c r="T805" i="3"/>
  <c r="AB805" i="3"/>
  <c r="X805" i="3"/>
  <c r="AF805" i="3"/>
  <c r="C811" i="6"/>
  <c r="F810" i="6"/>
  <c r="E810" i="6"/>
  <c r="D810" i="6"/>
  <c r="G810" i="6" s="1"/>
  <c r="AB806" i="3" l="1"/>
  <c r="X806" i="3"/>
  <c r="T806" i="3"/>
  <c r="AF806" i="3"/>
  <c r="H71" i="2"/>
  <c r="Z807" i="3"/>
  <c r="J807" i="3"/>
  <c r="L807" i="3" s="1"/>
  <c r="P807" i="3" s="1"/>
  <c r="V807" i="3"/>
  <c r="R807" i="3"/>
  <c r="AD807" i="3"/>
  <c r="O808" i="3"/>
  <c r="C812" i="6"/>
  <c r="D811" i="6"/>
  <c r="G811" i="6" s="1"/>
  <c r="E811" i="6"/>
  <c r="F811" i="6"/>
  <c r="AE71" i="2" l="1"/>
  <c r="AA71" i="2"/>
  <c r="R808" i="3"/>
  <c r="Z808" i="3"/>
  <c r="J808" i="3"/>
  <c r="L808" i="3" s="1"/>
  <c r="P808" i="3" s="1"/>
  <c r="V808" i="3"/>
  <c r="AD808" i="3"/>
  <c r="O809" i="3"/>
  <c r="I71" i="2"/>
  <c r="T807" i="3"/>
  <c r="AB807" i="3"/>
  <c r="X807" i="3"/>
  <c r="AF807" i="3"/>
  <c r="O71" i="2"/>
  <c r="S71" i="2"/>
  <c r="W71" i="2"/>
  <c r="K71" i="2"/>
  <c r="C813" i="6"/>
  <c r="D812" i="6"/>
  <c r="G812" i="6" s="1"/>
  <c r="F812" i="6"/>
  <c r="E812" i="6"/>
  <c r="AG71" i="2" l="1"/>
  <c r="AC71" i="2"/>
  <c r="Q71" i="2"/>
  <c r="Y71" i="2"/>
  <c r="M71" i="2"/>
  <c r="AP71" i="2" s="1"/>
  <c r="U71" i="2"/>
  <c r="AB808" i="3"/>
  <c r="X808" i="3"/>
  <c r="AF808" i="3"/>
  <c r="T808" i="3"/>
  <c r="Z809" i="3"/>
  <c r="J809" i="3"/>
  <c r="L809" i="3" s="1"/>
  <c r="P809" i="3" s="1"/>
  <c r="V809" i="3"/>
  <c r="AD809" i="3"/>
  <c r="O810" i="3"/>
  <c r="R809" i="3"/>
  <c r="C814" i="6"/>
  <c r="E813" i="6"/>
  <c r="D813" i="6"/>
  <c r="G813" i="6" s="1"/>
  <c r="F813" i="6"/>
  <c r="AO72" i="2" l="1"/>
  <c r="AK72" i="2"/>
  <c r="AN72" i="2"/>
  <c r="AJ72" i="2"/>
  <c r="AQ72" i="2"/>
  <c r="AM72" i="2"/>
  <c r="AP72" i="2"/>
  <c r="AH72" i="2"/>
  <c r="AL72" i="2"/>
  <c r="T809" i="3"/>
  <c r="AF809" i="3"/>
  <c r="AB809" i="3"/>
  <c r="X809" i="3"/>
  <c r="R810" i="3"/>
  <c r="AD810" i="3"/>
  <c r="O811" i="3"/>
  <c r="Z810" i="3"/>
  <c r="J810" i="3"/>
  <c r="L810" i="3" s="1"/>
  <c r="P810" i="3" s="1"/>
  <c r="V810" i="3"/>
  <c r="C815" i="6"/>
  <c r="F814" i="6"/>
  <c r="E814" i="6"/>
  <c r="D814" i="6"/>
  <c r="G814" i="6" s="1"/>
  <c r="Z811" i="3" l="1"/>
  <c r="V811" i="3"/>
  <c r="J811" i="3"/>
  <c r="L811" i="3" s="1"/>
  <c r="P811" i="3" s="1"/>
  <c r="R811" i="3"/>
  <c r="AD811" i="3"/>
  <c r="O812" i="3"/>
  <c r="T810" i="3"/>
  <c r="AB810" i="3"/>
  <c r="X810" i="3"/>
  <c r="AF810" i="3"/>
  <c r="C816" i="6"/>
  <c r="F815" i="6"/>
  <c r="D815" i="6"/>
  <c r="G815" i="6" s="1"/>
  <c r="E815" i="6"/>
  <c r="AB811" i="3" l="1"/>
  <c r="X811" i="3"/>
  <c r="T811" i="3"/>
  <c r="AF811" i="3"/>
  <c r="O813" i="3"/>
  <c r="AD812" i="3"/>
  <c r="V812" i="3"/>
  <c r="J812" i="3"/>
  <c r="L812" i="3" s="1"/>
  <c r="P812" i="3" s="1"/>
  <c r="R812" i="3"/>
  <c r="Z812" i="3"/>
  <c r="C817" i="6"/>
  <c r="D816" i="6"/>
  <c r="G816" i="6" s="1"/>
  <c r="E816" i="6"/>
  <c r="F816" i="6"/>
  <c r="AF812" i="3" l="1"/>
  <c r="AB812" i="3"/>
  <c r="X812" i="3"/>
  <c r="T812" i="3"/>
  <c r="AD813" i="3"/>
  <c r="O814" i="3"/>
  <c r="Z813" i="3"/>
  <c r="J813" i="3"/>
  <c r="L813" i="3" s="1"/>
  <c r="P813" i="3" s="1"/>
  <c r="V813" i="3"/>
  <c r="R813" i="3"/>
  <c r="C818" i="6"/>
  <c r="E817" i="6"/>
  <c r="F817" i="6"/>
  <c r="D817" i="6"/>
  <c r="G817" i="6" s="1"/>
  <c r="X813" i="3" l="1"/>
  <c r="T813" i="3"/>
  <c r="AB813" i="3"/>
  <c r="AF813" i="3"/>
  <c r="V814" i="3"/>
  <c r="R814" i="3"/>
  <c r="Z814" i="3"/>
  <c r="J814" i="3"/>
  <c r="L814" i="3" s="1"/>
  <c r="P814" i="3" s="1"/>
  <c r="AD814" i="3"/>
  <c r="O815" i="3"/>
  <c r="C819" i="6"/>
  <c r="F818" i="6"/>
  <c r="D818" i="6"/>
  <c r="G818" i="6" s="1"/>
  <c r="E818" i="6"/>
  <c r="AF814" i="3" l="1"/>
  <c r="AB814" i="3"/>
  <c r="X814" i="3"/>
  <c r="T814" i="3"/>
  <c r="AD815" i="3"/>
  <c r="O816" i="3"/>
  <c r="Z815" i="3"/>
  <c r="J815" i="3"/>
  <c r="L815" i="3" s="1"/>
  <c r="P815" i="3" s="1"/>
  <c r="V815" i="3"/>
  <c r="R815" i="3"/>
  <c r="C820" i="6"/>
  <c r="F819" i="6"/>
  <c r="E819" i="6"/>
  <c r="D819" i="6"/>
  <c r="G819" i="6" s="1"/>
  <c r="T815" i="3" l="1"/>
  <c r="AF815" i="3"/>
  <c r="AB815" i="3"/>
  <c r="X815" i="3"/>
  <c r="R816" i="3"/>
  <c r="AD816" i="3"/>
  <c r="O817" i="3"/>
  <c r="Z816" i="3"/>
  <c r="J816" i="3"/>
  <c r="L816" i="3" s="1"/>
  <c r="P816" i="3" s="1"/>
  <c r="V816" i="3"/>
  <c r="C821" i="6"/>
  <c r="D820" i="6"/>
  <c r="G820" i="6" s="1"/>
  <c r="E820" i="6"/>
  <c r="F820" i="6"/>
  <c r="V817" i="3" l="1"/>
  <c r="R817" i="3"/>
  <c r="AD817" i="3"/>
  <c r="O818" i="3"/>
  <c r="Z817" i="3"/>
  <c r="J817" i="3"/>
  <c r="L817" i="3" s="1"/>
  <c r="P817" i="3" s="1"/>
  <c r="X816" i="3"/>
  <c r="AF816" i="3"/>
  <c r="AB816" i="3"/>
  <c r="T816" i="3"/>
  <c r="C822" i="6"/>
  <c r="E821" i="6"/>
  <c r="F821" i="6"/>
  <c r="D821" i="6"/>
  <c r="G821" i="6" s="1"/>
  <c r="R818" i="3" l="1"/>
  <c r="AD818" i="3"/>
  <c r="Z818" i="3"/>
  <c r="O819" i="3"/>
  <c r="V818" i="3"/>
  <c r="J818" i="3"/>
  <c r="L818" i="3" s="1"/>
  <c r="P818" i="3" s="1"/>
  <c r="X817" i="3"/>
  <c r="T817" i="3"/>
  <c r="AF817" i="3"/>
  <c r="AB817" i="3"/>
  <c r="C823" i="6"/>
  <c r="F822" i="6"/>
  <c r="D822" i="6"/>
  <c r="G822" i="6" s="1"/>
  <c r="E822" i="6"/>
  <c r="H72" i="2" l="1"/>
  <c r="R819" i="3"/>
  <c r="AD819" i="3"/>
  <c r="Z819" i="3"/>
  <c r="O820" i="3"/>
  <c r="V819" i="3"/>
  <c r="J819" i="3"/>
  <c r="L819" i="3" s="1"/>
  <c r="P819" i="3" s="1"/>
  <c r="X818" i="3"/>
  <c r="T818" i="3"/>
  <c r="AF818" i="3"/>
  <c r="AB818" i="3"/>
  <c r="C824" i="6"/>
  <c r="E823" i="6"/>
  <c r="D823" i="6"/>
  <c r="G823" i="6" s="1"/>
  <c r="F823" i="6"/>
  <c r="AE72" i="2" l="1"/>
  <c r="AA72" i="2"/>
  <c r="I72" i="2"/>
  <c r="X819" i="3"/>
  <c r="T819" i="3"/>
  <c r="AF819" i="3"/>
  <c r="AB819" i="3"/>
  <c r="R820" i="3"/>
  <c r="O821" i="3"/>
  <c r="Z820" i="3"/>
  <c r="AD820" i="3"/>
  <c r="V820" i="3"/>
  <c r="J820" i="3"/>
  <c r="L820" i="3" s="1"/>
  <c r="P820" i="3" s="1"/>
  <c r="S72" i="2"/>
  <c r="K72" i="2"/>
  <c r="O72" i="2"/>
  <c r="W72" i="2"/>
  <c r="C825" i="6"/>
  <c r="D824" i="6"/>
  <c r="G824" i="6" s="1"/>
  <c r="F824" i="6"/>
  <c r="E824" i="6"/>
  <c r="AG72" i="2" l="1"/>
  <c r="AC72" i="2"/>
  <c r="AB820" i="3"/>
  <c r="T820" i="3"/>
  <c r="AF820" i="3"/>
  <c r="X820" i="3"/>
  <c r="Z821" i="3"/>
  <c r="J821" i="3"/>
  <c r="L821" i="3" s="1"/>
  <c r="P821" i="3" s="1"/>
  <c r="R821" i="3"/>
  <c r="AD821" i="3"/>
  <c r="O822" i="3"/>
  <c r="V821" i="3"/>
  <c r="Q72" i="2"/>
  <c r="M72" i="2"/>
  <c r="AI72" i="2" s="1"/>
  <c r="Y72" i="2"/>
  <c r="U72" i="2"/>
  <c r="C826" i="6"/>
  <c r="E825" i="6"/>
  <c r="D825" i="6"/>
  <c r="G825" i="6" s="1"/>
  <c r="F825" i="6"/>
  <c r="AQ73" i="2" l="1"/>
  <c r="AM73" i="2"/>
  <c r="AI73" i="2"/>
  <c r="AP73" i="2"/>
  <c r="AL73" i="2"/>
  <c r="AH73" i="2"/>
  <c r="AK73" i="2"/>
  <c r="AJ73" i="2"/>
  <c r="AN73" i="2"/>
  <c r="AB821" i="3"/>
  <c r="X821" i="3"/>
  <c r="T821" i="3"/>
  <c r="AF821" i="3"/>
  <c r="Z822" i="3"/>
  <c r="J822" i="3"/>
  <c r="L822" i="3" s="1"/>
  <c r="P822" i="3" s="1"/>
  <c r="V822" i="3"/>
  <c r="R822" i="3"/>
  <c r="AD822" i="3"/>
  <c r="O823" i="3"/>
  <c r="C827" i="6"/>
  <c r="F826" i="6"/>
  <c r="E826" i="6"/>
  <c r="D826" i="6"/>
  <c r="G826" i="6" s="1"/>
  <c r="V823" i="3" l="1"/>
  <c r="AD823" i="3"/>
  <c r="O824" i="3"/>
  <c r="Z823" i="3"/>
  <c r="J823" i="3"/>
  <c r="L823" i="3" s="1"/>
  <c r="P823" i="3" s="1"/>
  <c r="R823" i="3"/>
  <c r="X822" i="3"/>
  <c r="AF822" i="3"/>
  <c r="AB822" i="3"/>
  <c r="T822" i="3"/>
  <c r="C828" i="6"/>
  <c r="D827" i="6"/>
  <c r="G827" i="6" s="1"/>
  <c r="E827" i="6"/>
  <c r="F827" i="6"/>
  <c r="V824" i="3" l="1"/>
  <c r="R824" i="3"/>
  <c r="AD824" i="3"/>
  <c r="O825" i="3"/>
  <c r="Z824" i="3"/>
  <c r="J824" i="3"/>
  <c r="L824" i="3" s="1"/>
  <c r="P824" i="3" s="1"/>
  <c r="X823" i="3"/>
  <c r="T823" i="3"/>
  <c r="AF823" i="3"/>
  <c r="AB823" i="3"/>
  <c r="C829" i="6"/>
  <c r="D828" i="6"/>
  <c r="G828" i="6" s="1"/>
  <c r="F828" i="6"/>
  <c r="E828" i="6"/>
  <c r="R825" i="3" l="1"/>
  <c r="Z825" i="3"/>
  <c r="J825" i="3"/>
  <c r="L825" i="3" s="1"/>
  <c r="P825" i="3" s="1"/>
  <c r="V825" i="3"/>
  <c r="AD825" i="3"/>
  <c r="O826" i="3"/>
  <c r="X824" i="3"/>
  <c r="AB824" i="3"/>
  <c r="T824" i="3"/>
  <c r="AF824" i="3"/>
  <c r="C830" i="6"/>
  <c r="E829" i="6"/>
  <c r="D829" i="6"/>
  <c r="G829" i="6" s="1"/>
  <c r="F829" i="6"/>
  <c r="T825" i="3" l="1"/>
  <c r="AB825" i="3"/>
  <c r="X825" i="3"/>
  <c r="AF825" i="3"/>
  <c r="R826" i="3"/>
  <c r="Z826" i="3"/>
  <c r="J826" i="3"/>
  <c r="L826" i="3" s="1"/>
  <c r="P826" i="3" s="1"/>
  <c r="V826" i="3"/>
  <c r="AD826" i="3"/>
  <c r="O827" i="3"/>
  <c r="C831" i="6"/>
  <c r="F830" i="6"/>
  <c r="E830" i="6"/>
  <c r="D830" i="6"/>
  <c r="G830" i="6" s="1"/>
  <c r="AF826" i="3" l="1"/>
  <c r="AB826" i="3"/>
  <c r="X826" i="3"/>
  <c r="T826" i="3"/>
  <c r="AD827" i="3"/>
  <c r="O828" i="3"/>
  <c r="R827" i="3"/>
  <c r="J827" i="3"/>
  <c r="L827" i="3" s="1"/>
  <c r="P827" i="3" s="1"/>
  <c r="V827" i="3"/>
  <c r="Z827" i="3"/>
  <c r="C832" i="6"/>
  <c r="F831" i="6"/>
  <c r="E831" i="6"/>
  <c r="D831" i="6"/>
  <c r="G831" i="6" s="1"/>
  <c r="X827" i="3" l="1"/>
  <c r="T827" i="3"/>
  <c r="AF827" i="3"/>
  <c r="AB827" i="3"/>
  <c r="Z828" i="3"/>
  <c r="AD828" i="3"/>
  <c r="O829" i="3"/>
  <c r="R828" i="3"/>
  <c r="J828" i="3"/>
  <c r="L828" i="3" s="1"/>
  <c r="P828" i="3" s="1"/>
  <c r="V828" i="3"/>
  <c r="C833" i="6"/>
  <c r="D832" i="6"/>
  <c r="G832" i="6" s="1"/>
  <c r="E832" i="6"/>
  <c r="F832" i="6"/>
  <c r="AD829" i="3" l="1"/>
  <c r="O830" i="3"/>
  <c r="Z829" i="3"/>
  <c r="J829" i="3"/>
  <c r="L829" i="3" s="1"/>
  <c r="P829" i="3" s="1"/>
  <c r="V829" i="3"/>
  <c r="R829" i="3"/>
  <c r="AF828" i="3"/>
  <c r="AB828" i="3"/>
  <c r="X828" i="3"/>
  <c r="T828" i="3"/>
  <c r="C834" i="6"/>
  <c r="E833" i="6"/>
  <c r="F833" i="6"/>
  <c r="D833" i="6"/>
  <c r="G833" i="6" s="1"/>
  <c r="T829" i="3" l="1"/>
  <c r="X829" i="3"/>
  <c r="AF829" i="3"/>
  <c r="AB829" i="3"/>
  <c r="R830" i="3"/>
  <c r="J830" i="3"/>
  <c r="L830" i="3" s="1"/>
  <c r="P830" i="3" s="1"/>
  <c r="V830" i="3"/>
  <c r="AD830" i="3"/>
  <c r="O831" i="3"/>
  <c r="Z830" i="3"/>
  <c r="C835" i="6"/>
  <c r="F834" i="6"/>
  <c r="D834" i="6"/>
  <c r="G834" i="6" s="1"/>
  <c r="E834" i="6"/>
  <c r="AF830" i="3" l="1"/>
  <c r="AB830" i="3"/>
  <c r="X830" i="3"/>
  <c r="T830" i="3"/>
  <c r="H73" i="2"/>
  <c r="AD831" i="3"/>
  <c r="O832" i="3"/>
  <c r="Z831" i="3"/>
  <c r="J831" i="3"/>
  <c r="L831" i="3" s="1"/>
  <c r="P831" i="3" s="1"/>
  <c r="R831" i="3"/>
  <c r="V831" i="3"/>
  <c r="C836" i="6"/>
  <c r="F835" i="6"/>
  <c r="E835" i="6"/>
  <c r="D835" i="6"/>
  <c r="G835" i="6" s="1"/>
  <c r="AE73" i="2" l="1"/>
  <c r="AA73" i="2"/>
  <c r="AD832" i="3"/>
  <c r="O833" i="3"/>
  <c r="Z832" i="3"/>
  <c r="J832" i="3"/>
  <c r="L832" i="3" s="1"/>
  <c r="P832" i="3" s="1"/>
  <c r="R832" i="3"/>
  <c r="V832" i="3"/>
  <c r="I73" i="2"/>
  <c r="AF831" i="3"/>
  <c r="AB831" i="3"/>
  <c r="X831" i="3"/>
  <c r="T831" i="3"/>
  <c r="W73" i="2"/>
  <c r="O73" i="2"/>
  <c r="K73" i="2"/>
  <c r="S73" i="2"/>
  <c r="D375" i="4" s="1"/>
  <c r="C837" i="6"/>
  <c r="D836" i="6"/>
  <c r="G836" i="6" s="1"/>
  <c r="E836" i="6"/>
  <c r="F836" i="6"/>
  <c r="AG73" i="2" l="1"/>
  <c r="AC73" i="2"/>
  <c r="U73" i="2"/>
  <c r="F375" i="4" s="1"/>
  <c r="Q73" i="2"/>
  <c r="M73" i="2"/>
  <c r="AO73" i="2" s="1"/>
  <c r="Y73" i="2"/>
  <c r="X832" i="3"/>
  <c r="T832" i="3"/>
  <c r="AF832" i="3"/>
  <c r="AB832" i="3"/>
  <c r="V833" i="3"/>
  <c r="R833" i="3"/>
  <c r="AD833" i="3"/>
  <c r="O834" i="3"/>
  <c r="Z833" i="3"/>
  <c r="J833" i="3"/>
  <c r="L833" i="3" s="1"/>
  <c r="P833" i="3" s="1"/>
  <c r="C838" i="6"/>
  <c r="E837" i="6"/>
  <c r="F837" i="6"/>
  <c r="D837" i="6"/>
  <c r="G837" i="6" s="1"/>
  <c r="AO74" i="2" l="1"/>
  <c r="AK74" i="2"/>
  <c r="AN74" i="2"/>
  <c r="AJ74" i="2"/>
  <c r="AQ74" i="2"/>
  <c r="AI74" i="2"/>
  <c r="AP74" i="2"/>
  <c r="AL74" i="2"/>
  <c r="AH74" i="2"/>
  <c r="R834" i="3"/>
  <c r="AD834" i="3"/>
  <c r="O835" i="3"/>
  <c r="Z834" i="3"/>
  <c r="J834" i="3"/>
  <c r="L834" i="3" s="1"/>
  <c r="P834" i="3" s="1"/>
  <c r="V834" i="3"/>
  <c r="T833" i="3"/>
  <c r="AF833" i="3"/>
  <c r="AB833" i="3"/>
  <c r="X833" i="3"/>
  <c r="C839" i="6"/>
  <c r="F838" i="6"/>
  <c r="E838" i="6"/>
  <c r="D838" i="6"/>
  <c r="G838" i="6" s="1"/>
  <c r="Z835" i="3" l="1"/>
  <c r="V835" i="3"/>
  <c r="AD835" i="3"/>
  <c r="O836" i="3"/>
  <c r="R835" i="3"/>
  <c r="J835" i="3"/>
  <c r="L835" i="3" s="1"/>
  <c r="P835" i="3" s="1"/>
  <c r="X834" i="3"/>
  <c r="T834" i="3"/>
  <c r="AF834" i="3"/>
  <c r="AB834" i="3"/>
  <c r="C840" i="6"/>
  <c r="E839" i="6"/>
  <c r="D839" i="6"/>
  <c r="G839" i="6" s="1"/>
  <c r="F839" i="6"/>
  <c r="Z836" i="3" l="1"/>
  <c r="V836" i="3"/>
  <c r="AD836" i="3"/>
  <c r="O837" i="3"/>
  <c r="R836" i="3"/>
  <c r="J836" i="3"/>
  <c r="L836" i="3" s="1"/>
  <c r="P836" i="3" s="1"/>
  <c r="X835" i="3"/>
  <c r="T835" i="3"/>
  <c r="AF835" i="3"/>
  <c r="AB835" i="3"/>
  <c r="C841" i="6"/>
  <c r="D840" i="6"/>
  <c r="G840" i="6" s="1"/>
  <c r="F840" i="6"/>
  <c r="E840" i="6"/>
  <c r="V837" i="3" l="1"/>
  <c r="R837" i="3"/>
  <c r="AD837" i="3"/>
  <c r="O838" i="3"/>
  <c r="Z837" i="3"/>
  <c r="J837" i="3"/>
  <c r="L837" i="3" s="1"/>
  <c r="P837" i="3" s="1"/>
  <c r="X836" i="3"/>
  <c r="T836" i="3"/>
  <c r="AF836" i="3"/>
  <c r="AB836" i="3"/>
  <c r="C842" i="6"/>
  <c r="E841" i="6"/>
  <c r="D841" i="6"/>
  <c r="G841" i="6" s="1"/>
  <c r="F841" i="6"/>
  <c r="V838" i="3" l="1"/>
  <c r="R838" i="3"/>
  <c r="AD838" i="3"/>
  <c r="O839" i="3"/>
  <c r="Z838" i="3"/>
  <c r="J838" i="3"/>
  <c r="L838" i="3" s="1"/>
  <c r="P838" i="3" s="1"/>
  <c r="X837" i="3"/>
  <c r="T837" i="3"/>
  <c r="AF837" i="3"/>
  <c r="AB837" i="3"/>
  <c r="C843" i="6"/>
  <c r="F842" i="6"/>
  <c r="E842" i="6"/>
  <c r="D842" i="6"/>
  <c r="G842" i="6" s="1"/>
  <c r="R839" i="3" l="1"/>
  <c r="V839" i="3"/>
  <c r="AD839" i="3"/>
  <c r="O840" i="3"/>
  <c r="Z839" i="3"/>
  <c r="J839" i="3"/>
  <c r="L839" i="3" s="1"/>
  <c r="P839" i="3" s="1"/>
  <c r="X838" i="3"/>
  <c r="T838" i="3"/>
  <c r="AF838" i="3"/>
  <c r="AB838" i="3"/>
  <c r="C844" i="6"/>
  <c r="D843" i="6"/>
  <c r="G843" i="6" s="1"/>
  <c r="E843" i="6"/>
  <c r="F843" i="6"/>
  <c r="R840" i="3" l="1"/>
  <c r="V840" i="3"/>
  <c r="AD840" i="3"/>
  <c r="O841" i="3"/>
  <c r="Z840" i="3"/>
  <c r="J840" i="3"/>
  <c r="L840" i="3" s="1"/>
  <c r="P840" i="3" s="1"/>
  <c r="X839" i="3"/>
  <c r="T839" i="3"/>
  <c r="AF839" i="3"/>
  <c r="AB839" i="3"/>
  <c r="C845" i="6"/>
  <c r="D844" i="6"/>
  <c r="G844" i="6" s="1"/>
  <c r="F844" i="6"/>
  <c r="E844" i="6"/>
  <c r="V841" i="3" l="1"/>
  <c r="R841" i="3"/>
  <c r="AD841" i="3"/>
  <c r="O842" i="3"/>
  <c r="Z841" i="3"/>
  <c r="J841" i="3"/>
  <c r="L841" i="3" s="1"/>
  <c r="P841" i="3" s="1"/>
  <c r="X840" i="3"/>
  <c r="T840" i="3"/>
  <c r="AF840" i="3"/>
  <c r="AB840" i="3"/>
  <c r="C846" i="6"/>
  <c r="E845" i="6"/>
  <c r="F845" i="6"/>
  <c r="D845" i="6"/>
  <c r="G845" i="6" s="1"/>
  <c r="V842" i="3" l="1"/>
  <c r="R842" i="3"/>
  <c r="AD842" i="3"/>
  <c r="O843" i="3"/>
  <c r="Z842" i="3"/>
  <c r="J842" i="3"/>
  <c r="L842" i="3" s="1"/>
  <c r="P842" i="3" s="1"/>
  <c r="X841" i="3"/>
  <c r="T841" i="3"/>
  <c r="AF841" i="3"/>
  <c r="AB841" i="3"/>
  <c r="C847" i="6"/>
  <c r="F846" i="6"/>
  <c r="E846" i="6"/>
  <c r="D846" i="6"/>
  <c r="G846" i="6" s="1"/>
  <c r="H74" i="2" l="1"/>
  <c r="V843" i="3"/>
  <c r="Z843" i="3"/>
  <c r="AD843" i="3"/>
  <c r="O844" i="3"/>
  <c r="R843" i="3"/>
  <c r="J843" i="3"/>
  <c r="L843" i="3" s="1"/>
  <c r="P843" i="3" s="1"/>
  <c r="X842" i="3"/>
  <c r="T842" i="3"/>
  <c r="AF842" i="3"/>
  <c r="AB842" i="3"/>
  <c r="C848" i="6"/>
  <c r="F847" i="6"/>
  <c r="D847" i="6"/>
  <c r="G847" i="6" s="1"/>
  <c r="E847" i="6"/>
  <c r="AE74" i="2" l="1"/>
  <c r="AA74" i="2"/>
  <c r="V844" i="3"/>
  <c r="Z844" i="3"/>
  <c r="AD844" i="3"/>
  <c r="O845" i="3"/>
  <c r="R844" i="3"/>
  <c r="J844" i="3"/>
  <c r="L844" i="3" s="1"/>
  <c r="P844" i="3" s="1"/>
  <c r="I74" i="2"/>
  <c r="X843" i="3"/>
  <c r="T843" i="3"/>
  <c r="AF843" i="3"/>
  <c r="AB843" i="3"/>
  <c r="W74" i="2"/>
  <c r="K74" i="2"/>
  <c r="S74" i="2"/>
  <c r="O74" i="2"/>
  <c r="C849" i="6"/>
  <c r="D848" i="6"/>
  <c r="G848" i="6" s="1"/>
  <c r="E848" i="6"/>
  <c r="F848" i="6"/>
  <c r="AG74" i="2" l="1"/>
  <c r="AC74" i="2"/>
  <c r="Q74" i="2"/>
  <c r="M74" i="2"/>
  <c r="AM74" i="2" s="1"/>
  <c r="Y74" i="2"/>
  <c r="U74" i="2"/>
  <c r="Z845" i="3"/>
  <c r="J845" i="3"/>
  <c r="L845" i="3" s="1"/>
  <c r="P845" i="3" s="1"/>
  <c r="V845" i="3"/>
  <c r="R845" i="3"/>
  <c r="AD845" i="3"/>
  <c r="O846" i="3"/>
  <c r="AB844" i="3"/>
  <c r="X844" i="3"/>
  <c r="AF844" i="3"/>
  <c r="T844" i="3"/>
  <c r="C850" i="6"/>
  <c r="E849" i="6"/>
  <c r="F849" i="6"/>
  <c r="D849" i="6"/>
  <c r="G849" i="6" s="1"/>
  <c r="AQ75" i="2" l="1"/>
  <c r="AM75" i="2"/>
  <c r="AI75" i="2"/>
  <c r="AP75" i="2"/>
  <c r="AL75" i="2"/>
  <c r="AH75" i="2"/>
  <c r="AO75" i="2"/>
  <c r="AJ75" i="2"/>
  <c r="AN75" i="2"/>
  <c r="R846" i="3"/>
  <c r="AD846" i="3"/>
  <c r="O847" i="3"/>
  <c r="Z846" i="3"/>
  <c r="J846" i="3"/>
  <c r="L846" i="3" s="1"/>
  <c r="P846" i="3" s="1"/>
  <c r="V846" i="3"/>
  <c r="T845" i="3"/>
  <c r="AF845" i="3"/>
  <c r="AB845" i="3"/>
  <c r="X845" i="3"/>
  <c r="C851" i="6"/>
  <c r="F850" i="6"/>
  <c r="D850" i="6"/>
  <c r="G850" i="6" s="1"/>
  <c r="E850" i="6"/>
  <c r="R847" i="3" l="1"/>
  <c r="V847" i="3"/>
  <c r="Z847" i="3"/>
  <c r="J847" i="3"/>
  <c r="L847" i="3" s="1"/>
  <c r="P847" i="3" s="1"/>
  <c r="AD847" i="3"/>
  <c r="O848" i="3"/>
  <c r="X846" i="3"/>
  <c r="T846" i="3"/>
  <c r="AB846" i="3"/>
  <c r="AF846" i="3"/>
  <c r="C852" i="6"/>
  <c r="F851" i="6"/>
  <c r="E851" i="6"/>
  <c r="D851" i="6"/>
  <c r="G851" i="6" s="1"/>
  <c r="AF847" i="3" l="1"/>
  <c r="AB847" i="3"/>
  <c r="X847" i="3"/>
  <c r="T847" i="3"/>
  <c r="AD848" i="3"/>
  <c r="O849" i="3"/>
  <c r="Z848" i="3"/>
  <c r="J848" i="3"/>
  <c r="L848" i="3" s="1"/>
  <c r="P848" i="3" s="1"/>
  <c r="R848" i="3"/>
  <c r="V848" i="3"/>
  <c r="C853" i="6"/>
  <c r="D852" i="6"/>
  <c r="G852" i="6" s="1"/>
  <c r="F852" i="6"/>
  <c r="E852" i="6"/>
  <c r="X848" i="3" l="1"/>
  <c r="AB848" i="3"/>
  <c r="T848" i="3"/>
  <c r="AF848" i="3"/>
  <c r="V849" i="3"/>
  <c r="Z849" i="3"/>
  <c r="R849" i="3"/>
  <c r="J849" i="3"/>
  <c r="L849" i="3" s="1"/>
  <c r="P849" i="3" s="1"/>
  <c r="AD849" i="3"/>
  <c r="O850" i="3"/>
  <c r="C854" i="6"/>
  <c r="E853" i="6"/>
  <c r="F853" i="6"/>
  <c r="D853" i="6"/>
  <c r="G853" i="6" s="1"/>
  <c r="X849" i="3" l="1"/>
  <c r="T849" i="3"/>
  <c r="AF849" i="3"/>
  <c r="AB849" i="3"/>
  <c r="V850" i="3"/>
  <c r="R850" i="3"/>
  <c r="Z850" i="3"/>
  <c r="O851" i="3"/>
  <c r="AD850" i="3"/>
  <c r="J850" i="3"/>
  <c r="L850" i="3" s="1"/>
  <c r="P850" i="3" s="1"/>
  <c r="C855" i="6"/>
  <c r="F854" i="6"/>
  <c r="D854" i="6"/>
  <c r="G854" i="6" s="1"/>
  <c r="E854" i="6"/>
  <c r="Z851" i="3" l="1"/>
  <c r="V851" i="3"/>
  <c r="AD851" i="3"/>
  <c r="O852" i="3"/>
  <c r="R851" i="3"/>
  <c r="J851" i="3"/>
  <c r="L851" i="3" s="1"/>
  <c r="P851" i="3" s="1"/>
  <c r="X850" i="3"/>
  <c r="T850" i="3"/>
  <c r="AF850" i="3"/>
  <c r="AB850" i="3"/>
  <c r="C856" i="6"/>
  <c r="E855" i="6"/>
  <c r="D855" i="6"/>
  <c r="G855" i="6" s="1"/>
  <c r="F855" i="6"/>
  <c r="Z852" i="3" l="1"/>
  <c r="V852" i="3"/>
  <c r="AD852" i="3"/>
  <c r="O853" i="3"/>
  <c r="R852" i="3"/>
  <c r="J852" i="3"/>
  <c r="L852" i="3" s="1"/>
  <c r="P852" i="3" s="1"/>
  <c r="X851" i="3"/>
  <c r="T851" i="3"/>
  <c r="AF851" i="3"/>
  <c r="AB851" i="3"/>
  <c r="C857" i="6"/>
  <c r="D856" i="6"/>
  <c r="G856" i="6" s="1"/>
  <c r="F856" i="6"/>
  <c r="E856" i="6"/>
  <c r="V853" i="3" l="1"/>
  <c r="R853" i="3"/>
  <c r="AD853" i="3"/>
  <c r="O854" i="3"/>
  <c r="Z853" i="3"/>
  <c r="J853" i="3"/>
  <c r="L853" i="3" s="1"/>
  <c r="P853" i="3" s="1"/>
  <c r="X852" i="3"/>
  <c r="T852" i="3"/>
  <c r="AF852" i="3"/>
  <c r="AB852" i="3"/>
  <c r="C858" i="6"/>
  <c r="E857" i="6"/>
  <c r="D857" i="6"/>
  <c r="G857" i="6" s="1"/>
  <c r="F857" i="6"/>
  <c r="V854" i="3" l="1"/>
  <c r="R854" i="3"/>
  <c r="AD854" i="3"/>
  <c r="O855" i="3"/>
  <c r="Z854" i="3"/>
  <c r="J854" i="3"/>
  <c r="L854" i="3" s="1"/>
  <c r="P854" i="3" s="1"/>
  <c r="X853" i="3"/>
  <c r="T853" i="3"/>
  <c r="AF853" i="3"/>
  <c r="AB853" i="3"/>
  <c r="C859" i="6"/>
  <c r="F858" i="6"/>
  <c r="E858" i="6"/>
  <c r="D858" i="6"/>
  <c r="G858" i="6" s="1"/>
  <c r="H75" i="2" l="1"/>
  <c r="R855" i="3"/>
  <c r="V855" i="3"/>
  <c r="AD855" i="3"/>
  <c r="O856" i="3"/>
  <c r="Z855" i="3"/>
  <c r="J855" i="3"/>
  <c r="L855" i="3" s="1"/>
  <c r="P855" i="3" s="1"/>
  <c r="X854" i="3"/>
  <c r="T854" i="3"/>
  <c r="AF854" i="3"/>
  <c r="AB854" i="3"/>
  <c r="C860" i="6"/>
  <c r="D859" i="6"/>
  <c r="G859" i="6" s="1"/>
  <c r="F859" i="6"/>
  <c r="E859" i="6"/>
  <c r="AE75" i="2" l="1"/>
  <c r="AA75" i="2"/>
  <c r="R856" i="3"/>
  <c r="V856" i="3"/>
  <c r="AD856" i="3"/>
  <c r="O857" i="3"/>
  <c r="Z856" i="3"/>
  <c r="J856" i="3"/>
  <c r="L856" i="3" s="1"/>
  <c r="P856" i="3" s="1"/>
  <c r="I75" i="2"/>
  <c r="X855" i="3"/>
  <c r="T855" i="3"/>
  <c r="AF855" i="3"/>
  <c r="AB855" i="3"/>
  <c r="S75" i="2"/>
  <c r="K75" i="2"/>
  <c r="O75" i="2"/>
  <c r="W75" i="2"/>
  <c r="C861" i="6"/>
  <c r="D860" i="6"/>
  <c r="G860" i="6" s="1"/>
  <c r="F860" i="6"/>
  <c r="E860" i="6"/>
  <c r="AG75" i="2" l="1"/>
  <c r="AC75" i="2"/>
  <c r="U75" i="2"/>
  <c r="M75" i="2"/>
  <c r="AK75" i="2" s="1"/>
  <c r="Y75" i="2"/>
  <c r="Q75" i="2"/>
  <c r="Z857" i="3"/>
  <c r="J857" i="3"/>
  <c r="L857" i="3" s="1"/>
  <c r="P857" i="3" s="1"/>
  <c r="V857" i="3"/>
  <c r="AD857" i="3"/>
  <c r="O858" i="3"/>
  <c r="R857" i="3"/>
  <c r="AB856" i="3"/>
  <c r="X856" i="3"/>
  <c r="T856" i="3"/>
  <c r="AF856" i="3"/>
  <c r="C862" i="6"/>
  <c r="E861" i="6"/>
  <c r="D861" i="6"/>
  <c r="G861" i="6" s="1"/>
  <c r="F861" i="6"/>
  <c r="AO76" i="2" l="1"/>
  <c r="AN76" i="2"/>
  <c r="AJ76" i="2"/>
  <c r="AQ76" i="2"/>
  <c r="AM76" i="2"/>
  <c r="AI76" i="2"/>
  <c r="AL76" i="2"/>
  <c r="AH76" i="2"/>
  <c r="AP76" i="2"/>
  <c r="T857" i="3"/>
  <c r="AF857" i="3"/>
  <c r="AB857" i="3"/>
  <c r="X857" i="3"/>
  <c r="R858" i="3"/>
  <c r="AD858" i="3"/>
  <c r="O859" i="3"/>
  <c r="Z858" i="3"/>
  <c r="J858" i="3"/>
  <c r="L858" i="3" s="1"/>
  <c r="P858" i="3" s="1"/>
  <c r="V858" i="3"/>
  <c r="C863" i="6"/>
  <c r="F862" i="6"/>
  <c r="E862" i="6"/>
  <c r="D862" i="6"/>
  <c r="G862" i="6" s="1"/>
  <c r="V859" i="3" l="1"/>
  <c r="Z859" i="3"/>
  <c r="J859" i="3"/>
  <c r="L859" i="3" s="1"/>
  <c r="P859" i="3" s="1"/>
  <c r="AD859" i="3"/>
  <c r="O860" i="3"/>
  <c r="R859" i="3"/>
  <c r="X858" i="3"/>
  <c r="T858" i="3"/>
  <c r="AF858" i="3"/>
  <c r="AB858" i="3"/>
  <c r="C864" i="6"/>
  <c r="F863" i="6"/>
  <c r="D863" i="6"/>
  <c r="G863" i="6" s="1"/>
  <c r="E863" i="6"/>
  <c r="T859" i="3" l="1"/>
  <c r="AF859" i="3"/>
  <c r="AB859" i="3"/>
  <c r="X859" i="3"/>
  <c r="V860" i="3"/>
  <c r="AD860" i="3"/>
  <c r="O861" i="3"/>
  <c r="R860" i="3"/>
  <c r="J860" i="3"/>
  <c r="L860" i="3" s="1"/>
  <c r="P860" i="3" s="1"/>
  <c r="Z860" i="3"/>
  <c r="C865" i="6"/>
  <c r="D864" i="6"/>
  <c r="G864" i="6" s="1"/>
  <c r="E864" i="6"/>
  <c r="F864" i="6"/>
  <c r="R861" i="3" l="1"/>
  <c r="AD861" i="3"/>
  <c r="O862" i="3"/>
  <c r="Z861" i="3"/>
  <c r="J861" i="3"/>
  <c r="L861" i="3" s="1"/>
  <c r="P861" i="3" s="1"/>
  <c r="V861" i="3"/>
  <c r="T860" i="3"/>
  <c r="AF860" i="3"/>
  <c r="AB860" i="3"/>
  <c r="X860" i="3"/>
  <c r="C866" i="6"/>
  <c r="E865" i="6"/>
  <c r="F865" i="6"/>
  <c r="D865" i="6"/>
  <c r="G865" i="6" s="1"/>
  <c r="AD862" i="3" l="1"/>
  <c r="O863" i="3"/>
  <c r="Z862" i="3"/>
  <c r="J862" i="3"/>
  <c r="L862" i="3" s="1"/>
  <c r="P862" i="3" s="1"/>
  <c r="V862" i="3"/>
  <c r="R862" i="3"/>
  <c r="AF861" i="3"/>
  <c r="AB861" i="3"/>
  <c r="X861" i="3"/>
  <c r="T861" i="3"/>
  <c r="C867" i="6"/>
  <c r="F866" i="6"/>
  <c r="D866" i="6"/>
  <c r="G866" i="6" s="1"/>
  <c r="E866" i="6"/>
  <c r="X862" i="3" l="1"/>
  <c r="T862" i="3"/>
  <c r="AF862" i="3"/>
  <c r="AB862" i="3"/>
  <c r="R863" i="3"/>
  <c r="V863" i="3"/>
  <c r="AD863" i="3"/>
  <c r="O864" i="3"/>
  <c r="Z863" i="3"/>
  <c r="J863" i="3"/>
  <c r="L863" i="3" s="1"/>
  <c r="P863" i="3" s="1"/>
  <c r="C868" i="6"/>
  <c r="F867" i="6"/>
  <c r="E867" i="6"/>
  <c r="D867" i="6"/>
  <c r="G867" i="6" s="1"/>
  <c r="R864" i="3" l="1"/>
  <c r="V864" i="3"/>
  <c r="AD864" i="3"/>
  <c r="O865" i="3"/>
  <c r="Z864" i="3"/>
  <c r="J864" i="3"/>
  <c r="L864" i="3" s="1"/>
  <c r="P864" i="3" s="1"/>
  <c r="X863" i="3"/>
  <c r="T863" i="3"/>
  <c r="AF863" i="3"/>
  <c r="AB863" i="3"/>
  <c r="C869" i="6"/>
  <c r="D868" i="6"/>
  <c r="G868" i="6" s="1"/>
  <c r="E868" i="6"/>
  <c r="F868" i="6"/>
  <c r="V865" i="3" l="1"/>
  <c r="R865" i="3"/>
  <c r="AD865" i="3"/>
  <c r="O866" i="3"/>
  <c r="Z865" i="3"/>
  <c r="J865" i="3"/>
  <c r="L865" i="3" s="1"/>
  <c r="P865" i="3" s="1"/>
  <c r="X864" i="3"/>
  <c r="T864" i="3"/>
  <c r="AF864" i="3"/>
  <c r="AB864" i="3"/>
  <c r="C870" i="6"/>
  <c r="E869" i="6"/>
  <c r="F869" i="6"/>
  <c r="D869" i="6"/>
  <c r="G869" i="6" s="1"/>
  <c r="V866" i="3" l="1"/>
  <c r="R866" i="3"/>
  <c r="AD866" i="3"/>
  <c r="O867" i="3"/>
  <c r="Z866" i="3"/>
  <c r="J866" i="3"/>
  <c r="L866" i="3" s="1"/>
  <c r="P866" i="3" s="1"/>
  <c r="X865" i="3"/>
  <c r="T865" i="3"/>
  <c r="AF865" i="3"/>
  <c r="AB865" i="3"/>
  <c r="C871" i="6"/>
  <c r="F870" i="6"/>
  <c r="D870" i="6"/>
  <c r="G870" i="6" s="1"/>
  <c r="E870" i="6"/>
  <c r="H76" i="2" l="1"/>
  <c r="Z867" i="3"/>
  <c r="V867" i="3"/>
  <c r="AD867" i="3"/>
  <c r="O868" i="3"/>
  <c r="R867" i="3"/>
  <c r="J867" i="3"/>
  <c r="L867" i="3" s="1"/>
  <c r="P867" i="3" s="1"/>
  <c r="X866" i="3"/>
  <c r="T866" i="3"/>
  <c r="AF866" i="3"/>
  <c r="AB866" i="3"/>
  <c r="C872" i="6"/>
  <c r="E871" i="6"/>
  <c r="D871" i="6"/>
  <c r="G871" i="6" s="1"/>
  <c r="F871" i="6"/>
  <c r="AE76" i="2" l="1"/>
  <c r="AA76" i="2"/>
  <c r="Z868" i="3"/>
  <c r="V868" i="3"/>
  <c r="AD868" i="3"/>
  <c r="O869" i="3"/>
  <c r="R868" i="3"/>
  <c r="J868" i="3"/>
  <c r="L868" i="3" s="1"/>
  <c r="P868" i="3" s="1"/>
  <c r="I76" i="2"/>
  <c r="X867" i="3"/>
  <c r="T867" i="3"/>
  <c r="AF867" i="3"/>
  <c r="AB867" i="3"/>
  <c r="O76" i="2"/>
  <c r="K76" i="2"/>
  <c r="S76" i="2"/>
  <c r="W76" i="2"/>
  <c r="C873" i="6"/>
  <c r="D872" i="6"/>
  <c r="G872" i="6" s="1"/>
  <c r="F872" i="6"/>
  <c r="E872" i="6"/>
  <c r="AG76" i="2" l="1"/>
  <c r="AC76" i="2"/>
  <c r="U76" i="2"/>
  <c r="Y76" i="2"/>
  <c r="M76" i="2"/>
  <c r="AK76" i="2" s="1"/>
  <c r="Q76" i="2"/>
  <c r="Z869" i="3"/>
  <c r="J869" i="3"/>
  <c r="L869" i="3" s="1"/>
  <c r="P869" i="3" s="1"/>
  <c r="V869" i="3"/>
  <c r="R869" i="3"/>
  <c r="AD869" i="3"/>
  <c r="O870" i="3"/>
  <c r="AB868" i="3"/>
  <c r="X868" i="3"/>
  <c r="AF868" i="3"/>
  <c r="T868" i="3"/>
  <c r="C874" i="6"/>
  <c r="E873" i="6"/>
  <c r="D873" i="6"/>
  <c r="G873" i="6" s="1"/>
  <c r="F873" i="6"/>
  <c r="AQ77" i="2" l="1"/>
  <c r="AI77" i="2"/>
  <c r="AP77" i="2"/>
  <c r="AL77" i="2"/>
  <c r="AH77" i="2"/>
  <c r="AO77" i="2"/>
  <c r="AK77" i="2"/>
  <c r="AN77" i="2"/>
  <c r="AJ77" i="2"/>
  <c r="R870" i="3"/>
  <c r="AD870" i="3"/>
  <c r="O871" i="3"/>
  <c r="Z870" i="3"/>
  <c r="J870" i="3"/>
  <c r="L870" i="3" s="1"/>
  <c r="P870" i="3" s="1"/>
  <c r="V870" i="3"/>
  <c r="T869" i="3"/>
  <c r="AF869" i="3"/>
  <c r="AB869" i="3"/>
  <c r="X869" i="3"/>
  <c r="C875" i="6"/>
  <c r="F874" i="6"/>
  <c r="E874" i="6"/>
  <c r="D874" i="6"/>
  <c r="G874" i="6" s="1"/>
  <c r="AD871" i="3" l="1"/>
  <c r="O872" i="3"/>
  <c r="Z871" i="3"/>
  <c r="J871" i="3"/>
  <c r="L871" i="3" s="1"/>
  <c r="P871" i="3" s="1"/>
  <c r="R871" i="3"/>
  <c r="V871" i="3"/>
  <c r="AF870" i="3"/>
  <c r="AB870" i="3"/>
  <c r="X870" i="3"/>
  <c r="T870" i="3"/>
  <c r="C876" i="6"/>
  <c r="D875" i="6"/>
  <c r="G875" i="6" s="1"/>
  <c r="E875" i="6"/>
  <c r="F875" i="6"/>
  <c r="X871" i="3" l="1"/>
  <c r="T871" i="3"/>
  <c r="AF871" i="3"/>
  <c r="AB871" i="3"/>
  <c r="V872" i="3"/>
  <c r="AD872" i="3"/>
  <c r="O873" i="3"/>
  <c r="Z872" i="3"/>
  <c r="J872" i="3"/>
  <c r="L872" i="3" s="1"/>
  <c r="P872" i="3" s="1"/>
  <c r="R872" i="3"/>
  <c r="C877" i="6"/>
  <c r="D876" i="6"/>
  <c r="G876" i="6" s="1"/>
  <c r="F876" i="6"/>
  <c r="E876" i="6"/>
  <c r="R873" i="3" l="1"/>
  <c r="AD873" i="3"/>
  <c r="O874" i="3"/>
  <c r="Z873" i="3"/>
  <c r="J873" i="3"/>
  <c r="L873" i="3" s="1"/>
  <c r="P873" i="3" s="1"/>
  <c r="V873" i="3"/>
  <c r="X872" i="3"/>
  <c r="T872" i="3"/>
  <c r="AF872" i="3"/>
  <c r="AB872" i="3"/>
  <c r="C878" i="6"/>
  <c r="E877" i="6"/>
  <c r="D877" i="6"/>
  <c r="G877" i="6" s="1"/>
  <c r="F877" i="6"/>
  <c r="R874" i="3" l="1"/>
  <c r="AD874" i="3"/>
  <c r="O875" i="3"/>
  <c r="Z874" i="3"/>
  <c r="J874" i="3"/>
  <c r="L874" i="3" s="1"/>
  <c r="P874" i="3" s="1"/>
  <c r="V874" i="3"/>
  <c r="T873" i="3"/>
  <c r="AF873" i="3"/>
  <c r="AB873" i="3"/>
  <c r="X873" i="3"/>
  <c r="C879" i="6"/>
  <c r="F878" i="6"/>
  <c r="E878" i="6"/>
  <c r="D878" i="6"/>
  <c r="G878" i="6" s="1"/>
  <c r="Z875" i="3" l="1"/>
  <c r="R875" i="3"/>
  <c r="O876" i="3"/>
  <c r="AD875" i="3"/>
  <c r="J875" i="3"/>
  <c r="L875" i="3" s="1"/>
  <c r="P875" i="3" s="1"/>
  <c r="V875" i="3"/>
  <c r="T874" i="3"/>
  <c r="AF874" i="3"/>
  <c r="AB874" i="3"/>
  <c r="X874" i="3"/>
  <c r="C880" i="6"/>
  <c r="F879" i="6"/>
  <c r="D879" i="6"/>
  <c r="G879" i="6" s="1"/>
  <c r="E879" i="6"/>
  <c r="Z876" i="3" l="1"/>
  <c r="V876" i="3"/>
  <c r="R876" i="3"/>
  <c r="J876" i="3"/>
  <c r="L876" i="3" s="1"/>
  <c r="P876" i="3" s="1"/>
  <c r="AD876" i="3"/>
  <c r="O877" i="3"/>
  <c r="X875" i="3"/>
  <c r="AF875" i="3"/>
  <c r="AB875" i="3"/>
  <c r="T875" i="3"/>
  <c r="C881" i="6"/>
  <c r="D880" i="6"/>
  <c r="G880" i="6" s="1"/>
  <c r="E880" i="6"/>
  <c r="F880" i="6"/>
  <c r="AF876" i="3" l="1"/>
  <c r="AB876" i="3"/>
  <c r="X876" i="3"/>
  <c r="T876" i="3"/>
  <c r="AD877" i="3"/>
  <c r="O878" i="3"/>
  <c r="Z877" i="3"/>
  <c r="J877" i="3"/>
  <c r="L877" i="3" s="1"/>
  <c r="P877" i="3" s="1"/>
  <c r="V877" i="3"/>
  <c r="R877" i="3"/>
  <c r="C882" i="6"/>
  <c r="E881" i="6"/>
  <c r="F881" i="6"/>
  <c r="D881" i="6"/>
  <c r="G881" i="6" s="1"/>
  <c r="AF877" i="3" l="1"/>
  <c r="AB877" i="3"/>
  <c r="X877" i="3"/>
  <c r="T877" i="3"/>
  <c r="AD878" i="3"/>
  <c r="O879" i="3"/>
  <c r="Z878" i="3"/>
  <c r="J878" i="3"/>
  <c r="L878" i="3" s="1"/>
  <c r="P878" i="3" s="1"/>
  <c r="V878" i="3"/>
  <c r="R878" i="3"/>
  <c r="C883" i="6"/>
  <c r="F882" i="6"/>
  <c r="D882" i="6"/>
  <c r="G882" i="6" s="1"/>
  <c r="E882" i="6"/>
  <c r="AF878" i="3" l="1"/>
  <c r="AB878" i="3"/>
  <c r="X878" i="3"/>
  <c r="T878" i="3"/>
  <c r="H77" i="2"/>
  <c r="AD879" i="3"/>
  <c r="O880" i="3"/>
  <c r="Z879" i="3"/>
  <c r="J879" i="3"/>
  <c r="L879" i="3" s="1"/>
  <c r="P879" i="3" s="1"/>
  <c r="R879" i="3"/>
  <c r="V879" i="3"/>
  <c r="C884" i="6"/>
  <c r="F883" i="6"/>
  <c r="E883" i="6"/>
  <c r="D883" i="6"/>
  <c r="G883" i="6" s="1"/>
  <c r="AE77" i="2" l="1"/>
  <c r="AA77" i="2"/>
  <c r="I77" i="2"/>
  <c r="AF879" i="3"/>
  <c r="AB879" i="3"/>
  <c r="X879" i="3"/>
  <c r="T879" i="3"/>
  <c r="AD880" i="3"/>
  <c r="O881" i="3"/>
  <c r="Z880" i="3"/>
  <c r="J880" i="3"/>
  <c r="L880" i="3" s="1"/>
  <c r="P880" i="3" s="1"/>
  <c r="R880" i="3"/>
  <c r="V880" i="3"/>
  <c r="W77" i="2"/>
  <c r="S77" i="2"/>
  <c r="K77" i="2"/>
  <c r="O77" i="2"/>
  <c r="C885" i="6"/>
  <c r="D884" i="6"/>
  <c r="G884" i="6" s="1"/>
  <c r="E884" i="6"/>
  <c r="F884" i="6"/>
  <c r="AG77" i="2" l="1"/>
  <c r="AC77" i="2"/>
  <c r="AB880" i="3"/>
  <c r="X880" i="3"/>
  <c r="T880" i="3"/>
  <c r="AF880" i="3"/>
  <c r="Z881" i="3"/>
  <c r="J881" i="3"/>
  <c r="L881" i="3" s="1"/>
  <c r="P881" i="3" s="1"/>
  <c r="V881" i="3"/>
  <c r="R881" i="3"/>
  <c r="AD881" i="3"/>
  <c r="O882" i="3"/>
  <c r="U77" i="2"/>
  <c r="Q77" i="2"/>
  <c r="M77" i="2"/>
  <c r="AM77" i="2" s="1"/>
  <c r="Y77" i="2"/>
  <c r="C886" i="6"/>
  <c r="E885" i="6"/>
  <c r="F885" i="6"/>
  <c r="D885" i="6"/>
  <c r="G885" i="6" s="1"/>
  <c r="AK78" i="2" l="1"/>
  <c r="AM78" i="2"/>
  <c r="AH78" i="2"/>
  <c r="AQ78" i="2"/>
  <c r="AL78" i="2"/>
  <c r="AP78" i="2"/>
  <c r="AJ78" i="2"/>
  <c r="AI78" i="2"/>
  <c r="AN78" i="2"/>
  <c r="V882" i="3"/>
  <c r="J882" i="3"/>
  <c r="L882" i="3" s="1"/>
  <c r="P882" i="3" s="1"/>
  <c r="R882" i="3"/>
  <c r="AD882" i="3"/>
  <c r="Z882" i="3"/>
  <c r="O883" i="3"/>
  <c r="AB881" i="3"/>
  <c r="X881" i="3"/>
  <c r="T881" i="3"/>
  <c r="AF881" i="3"/>
  <c r="C887" i="6"/>
  <c r="F886" i="6"/>
  <c r="D886" i="6"/>
  <c r="G886" i="6" s="1"/>
  <c r="E886" i="6"/>
  <c r="AD883" i="3" l="1"/>
  <c r="O884" i="3"/>
  <c r="R883" i="3"/>
  <c r="J883" i="3"/>
  <c r="L883" i="3" s="1"/>
  <c r="P883" i="3" s="1"/>
  <c r="Z883" i="3"/>
  <c r="V883" i="3"/>
  <c r="AF882" i="3"/>
  <c r="AB882" i="3"/>
  <c r="X882" i="3"/>
  <c r="T882" i="3"/>
  <c r="C888" i="6"/>
  <c r="E887" i="6"/>
  <c r="D887" i="6"/>
  <c r="G887" i="6" s="1"/>
  <c r="F887" i="6"/>
  <c r="X883" i="3" l="1"/>
  <c r="T883" i="3"/>
  <c r="AF883" i="3"/>
  <c r="AB883" i="3"/>
  <c r="Z884" i="3"/>
  <c r="V884" i="3"/>
  <c r="AD884" i="3"/>
  <c r="O885" i="3"/>
  <c r="R884" i="3"/>
  <c r="J884" i="3"/>
  <c r="L884" i="3" s="1"/>
  <c r="P884" i="3" s="1"/>
  <c r="C889" i="6"/>
  <c r="D888" i="6"/>
  <c r="G888" i="6" s="1"/>
  <c r="F888" i="6"/>
  <c r="E888" i="6"/>
  <c r="AD885" i="3" l="1"/>
  <c r="O886" i="3"/>
  <c r="Z885" i="3"/>
  <c r="J885" i="3"/>
  <c r="L885" i="3" s="1"/>
  <c r="P885" i="3" s="1"/>
  <c r="V885" i="3"/>
  <c r="R885" i="3"/>
  <c r="AF884" i="3"/>
  <c r="AB884" i="3"/>
  <c r="X884" i="3"/>
  <c r="T884" i="3"/>
  <c r="C890" i="6"/>
  <c r="E889" i="6"/>
  <c r="D889" i="6"/>
  <c r="G889" i="6" s="1"/>
  <c r="F889" i="6"/>
  <c r="AF885" i="3" l="1"/>
  <c r="AB885" i="3"/>
  <c r="X885" i="3"/>
  <c r="T885" i="3"/>
  <c r="AD886" i="3"/>
  <c r="O887" i="3"/>
  <c r="Z886" i="3"/>
  <c r="J886" i="3"/>
  <c r="L886" i="3" s="1"/>
  <c r="P886" i="3" s="1"/>
  <c r="V886" i="3"/>
  <c r="R886" i="3"/>
  <c r="C891" i="6"/>
  <c r="F890" i="6"/>
  <c r="E890" i="6"/>
  <c r="D890" i="6"/>
  <c r="G890" i="6" s="1"/>
  <c r="AF886" i="3" l="1"/>
  <c r="AB886" i="3"/>
  <c r="X886" i="3"/>
  <c r="T886" i="3"/>
  <c r="AD887" i="3"/>
  <c r="O888" i="3"/>
  <c r="Z887" i="3"/>
  <c r="J887" i="3"/>
  <c r="L887" i="3" s="1"/>
  <c r="P887" i="3" s="1"/>
  <c r="R887" i="3"/>
  <c r="V887" i="3"/>
  <c r="C892" i="6"/>
  <c r="D891" i="6"/>
  <c r="G891" i="6" s="1"/>
  <c r="E891" i="6"/>
  <c r="F891" i="6"/>
  <c r="AF887" i="3" l="1"/>
  <c r="AB887" i="3"/>
  <c r="X887" i="3"/>
  <c r="T887" i="3"/>
  <c r="AD888" i="3"/>
  <c r="O889" i="3"/>
  <c r="Z888" i="3"/>
  <c r="J888" i="3"/>
  <c r="L888" i="3" s="1"/>
  <c r="P888" i="3" s="1"/>
  <c r="R888" i="3"/>
  <c r="V888" i="3"/>
  <c r="C893" i="6"/>
  <c r="D892" i="6"/>
  <c r="G892" i="6" s="1"/>
  <c r="F892" i="6"/>
  <c r="E892" i="6"/>
  <c r="X888" i="3" l="1"/>
  <c r="T888" i="3"/>
  <c r="AF888" i="3"/>
  <c r="AB888" i="3"/>
  <c r="V889" i="3"/>
  <c r="R889" i="3"/>
  <c r="O890" i="3"/>
  <c r="Z889" i="3"/>
  <c r="AD889" i="3"/>
  <c r="J889" i="3"/>
  <c r="L889" i="3" s="1"/>
  <c r="P889" i="3" s="1"/>
  <c r="C894" i="6"/>
  <c r="E893" i="6"/>
  <c r="D893" i="6"/>
  <c r="G893" i="6" s="1"/>
  <c r="F893" i="6"/>
  <c r="AD890" i="3" l="1"/>
  <c r="O891" i="3"/>
  <c r="Z890" i="3"/>
  <c r="J890" i="3"/>
  <c r="L890" i="3" s="1"/>
  <c r="P890" i="3" s="1"/>
  <c r="V890" i="3"/>
  <c r="R890" i="3"/>
  <c r="AF889" i="3"/>
  <c r="AB889" i="3"/>
  <c r="X889" i="3"/>
  <c r="T889" i="3"/>
  <c r="C895" i="6"/>
  <c r="F894" i="6"/>
  <c r="E894" i="6"/>
  <c r="D894" i="6"/>
  <c r="G894" i="6" s="1"/>
  <c r="X890" i="3" l="1"/>
  <c r="T890" i="3"/>
  <c r="AF890" i="3"/>
  <c r="AB890" i="3"/>
  <c r="H78" i="2"/>
  <c r="V891" i="3"/>
  <c r="Z891" i="3"/>
  <c r="AD891" i="3"/>
  <c r="O892" i="3"/>
  <c r="R891" i="3"/>
  <c r="J891" i="3"/>
  <c r="L891" i="3" s="1"/>
  <c r="P891" i="3" s="1"/>
  <c r="C896" i="6"/>
  <c r="F895" i="6"/>
  <c r="E895" i="6"/>
  <c r="D895" i="6"/>
  <c r="G895" i="6" s="1"/>
  <c r="AE78" i="2" l="1"/>
  <c r="AA78" i="2"/>
  <c r="V892" i="3"/>
  <c r="Z892" i="3"/>
  <c r="R892" i="3"/>
  <c r="J892" i="3"/>
  <c r="L892" i="3" s="1"/>
  <c r="P892" i="3" s="1"/>
  <c r="AD892" i="3"/>
  <c r="O893" i="3"/>
  <c r="I78" i="2"/>
  <c r="X891" i="3"/>
  <c r="T891" i="3"/>
  <c r="AB891" i="3"/>
  <c r="AF891" i="3"/>
  <c r="S78" i="2"/>
  <c r="K78" i="2"/>
  <c r="W78" i="2"/>
  <c r="O78" i="2"/>
  <c r="C897" i="6"/>
  <c r="D896" i="6"/>
  <c r="G896" i="6" s="1"/>
  <c r="E896" i="6"/>
  <c r="F896" i="6"/>
  <c r="AG78" i="2" l="1"/>
  <c r="AC78" i="2"/>
  <c r="Y78" i="2"/>
  <c r="U78" i="2"/>
  <c r="Q78" i="2"/>
  <c r="M78" i="2"/>
  <c r="AO78" i="2" s="1"/>
  <c r="AB892" i="3"/>
  <c r="X892" i="3"/>
  <c r="T892" i="3"/>
  <c r="AF892" i="3"/>
  <c r="Z893" i="3"/>
  <c r="J893" i="3"/>
  <c r="L893" i="3" s="1"/>
  <c r="P893" i="3" s="1"/>
  <c r="V893" i="3"/>
  <c r="R893" i="3"/>
  <c r="AD893" i="3"/>
  <c r="O894" i="3"/>
  <c r="C898" i="6"/>
  <c r="E897" i="6"/>
  <c r="F897" i="6"/>
  <c r="D897" i="6"/>
  <c r="G897" i="6" s="1"/>
  <c r="AQ79" i="2" l="1"/>
  <c r="AM79" i="2"/>
  <c r="AI79" i="2"/>
  <c r="AO79" i="2"/>
  <c r="AJ79" i="2"/>
  <c r="AP79" i="2"/>
  <c r="AH79" i="2"/>
  <c r="AL79" i="2"/>
  <c r="AK79" i="2"/>
  <c r="R894" i="3"/>
  <c r="AD894" i="3"/>
  <c r="O895" i="3"/>
  <c r="Z894" i="3"/>
  <c r="J894" i="3"/>
  <c r="L894" i="3" s="1"/>
  <c r="P894" i="3" s="1"/>
  <c r="V894" i="3"/>
  <c r="T893" i="3"/>
  <c r="AF893" i="3"/>
  <c r="AB893" i="3"/>
  <c r="X893" i="3"/>
  <c r="C899" i="6"/>
  <c r="F898" i="6"/>
  <c r="D898" i="6"/>
  <c r="G898" i="6" s="1"/>
  <c r="E898" i="6"/>
  <c r="R895" i="3" l="1"/>
  <c r="V895" i="3"/>
  <c r="Z895" i="3"/>
  <c r="J895" i="3"/>
  <c r="L895" i="3" s="1"/>
  <c r="P895" i="3" s="1"/>
  <c r="AD895" i="3"/>
  <c r="O896" i="3"/>
  <c r="X894" i="3"/>
  <c r="T894" i="3"/>
  <c r="AB894" i="3"/>
  <c r="AF894" i="3"/>
  <c r="C900" i="6"/>
  <c r="F899" i="6"/>
  <c r="E899" i="6"/>
  <c r="D899" i="6"/>
  <c r="G899" i="6" s="1"/>
  <c r="AF895" i="3" l="1"/>
  <c r="AB895" i="3"/>
  <c r="X895" i="3"/>
  <c r="T895" i="3"/>
  <c r="AD896" i="3"/>
  <c r="O897" i="3"/>
  <c r="Z896" i="3"/>
  <c r="J896" i="3"/>
  <c r="L896" i="3" s="1"/>
  <c r="P896" i="3" s="1"/>
  <c r="R896" i="3"/>
  <c r="V896" i="3"/>
  <c r="C901" i="6"/>
  <c r="D900" i="6"/>
  <c r="G900" i="6" s="1"/>
  <c r="E900" i="6"/>
  <c r="F900" i="6"/>
  <c r="X896" i="3" l="1"/>
  <c r="T896" i="3"/>
  <c r="AF896" i="3"/>
  <c r="AB896" i="3"/>
  <c r="V897" i="3"/>
  <c r="R897" i="3"/>
  <c r="AD897" i="3"/>
  <c r="O898" i="3"/>
  <c r="Z897" i="3"/>
  <c r="J897" i="3"/>
  <c r="L897" i="3" s="1"/>
  <c r="P897" i="3" s="1"/>
  <c r="C902" i="6"/>
  <c r="E901" i="6"/>
  <c r="F901" i="6"/>
  <c r="D901" i="6"/>
  <c r="G901" i="6" s="1"/>
  <c r="V898" i="3" l="1"/>
  <c r="R898" i="3"/>
  <c r="AD898" i="3"/>
  <c r="O899" i="3"/>
  <c r="Z898" i="3"/>
  <c r="J898" i="3"/>
  <c r="L898" i="3" s="1"/>
  <c r="P898" i="3" s="1"/>
  <c r="T897" i="3"/>
  <c r="AF897" i="3"/>
  <c r="AB897" i="3"/>
  <c r="X897" i="3"/>
  <c r="C903" i="6"/>
  <c r="F902" i="6"/>
  <c r="E902" i="6"/>
  <c r="D902" i="6"/>
  <c r="G902" i="6" s="1"/>
  <c r="Z899" i="3" l="1"/>
  <c r="V899" i="3"/>
  <c r="AD899" i="3"/>
  <c r="O900" i="3"/>
  <c r="R899" i="3"/>
  <c r="J899" i="3"/>
  <c r="L899" i="3" s="1"/>
  <c r="P899" i="3" s="1"/>
  <c r="X898" i="3"/>
  <c r="T898" i="3"/>
  <c r="AF898" i="3"/>
  <c r="AB898" i="3"/>
  <c r="C904" i="6"/>
  <c r="E903" i="6"/>
  <c r="D903" i="6"/>
  <c r="G903" i="6" s="1"/>
  <c r="F903" i="6"/>
  <c r="Z900" i="3" l="1"/>
  <c r="V900" i="3"/>
  <c r="AD900" i="3"/>
  <c r="O901" i="3"/>
  <c r="R900" i="3"/>
  <c r="J900" i="3"/>
  <c r="L900" i="3" s="1"/>
  <c r="P900" i="3" s="1"/>
  <c r="X899" i="3"/>
  <c r="T899" i="3"/>
  <c r="AF899" i="3"/>
  <c r="AB899" i="3"/>
  <c r="C905" i="6"/>
  <c r="D904" i="6"/>
  <c r="G904" i="6" s="1"/>
  <c r="F904" i="6"/>
  <c r="E904" i="6"/>
  <c r="V901" i="3" l="1"/>
  <c r="AD901" i="3"/>
  <c r="R901" i="3"/>
  <c r="Z901" i="3"/>
  <c r="J901" i="3"/>
  <c r="L901" i="3" s="1"/>
  <c r="P901" i="3" s="1"/>
  <c r="O902" i="3"/>
  <c r="X900" i="3"/>
  <c r="T900" i="3"/>
  <c r="AB900" i="3"/>
  <c r="AF900" i="3"/>
  <c r="C906" i="6"/>
  <c r="E905" i="6"/>
  <c r="D905" i="6"/>
  <c r="G905" i="6" s="1"/>
  <c r="F905" i="6"/>
  <c r="V902" i="3" l="1"/>
  <c r="R902" i="3"/>
  <c r="AD902" i="3"/>
  <c r="O903" i="3"/>
  <c r="J902" i="3"/>
  <c r="L902" i="3" s="1"/>
  <c r="P902" i="3" s="1"/>
  <c r="Z902" i="3"/>
  <c r="X901" i="3"/>
  <c r="T901" i="3"/>
  <c r="AF901" i="3"/>
  <c r="AB901" i="3"/>
  <c r="C907" i="6"/>
  <c r="F906" i="6"/>
  <c r="E906" i="6"/>
  <c r="D906" i="6"/>
  <c r="G906" i="6" s="1"/>
  <c r="H79" i="2" l="1"/>
  <c r="V903" i="3"/>
  <c r="AD903" i="3"/>
  <c r="O904" i="3"/>
  <c r="Z903" i="3"/>
  <c r="J903" i="3"/>
  <c r="L903" i="3" s="1"/>
  <c r="P903" i="3" s="1"/>
  <c r="R903" i="3"/>
  <c r="T902" i="3"/>
  <c r="AF902" i="3"/>
  <c r="AB902" i="3"/>
  <c r="X902" i="3"/>
  <c r="C908" i="6"/>
  <c r="D907" i="6"/>
  <c r="G907" i="6" s="1"/>
  <c r="E907" i="6"/>
  <c r="F907" i="6"/>
  <c r="AE79" i="2" l="1"/>
  <c r="AA79" i="2"/>
  <c r="V904" i="3"/>
  <c r="AD904" i="3"/>
  <c r="O905" i="3"/>
  <c r="Z904" i="3"/>
  <c r="J904" i="3"/>
  <c r="L904" i="3" s="1"/>
  <c r="P904" i="3" s="1"/>
  <c r="R904" i="3"/>
  <c r="I79" i="2"/>
  <c r="X903" i="3"/>
  <c r="T903" i="3"/>
  <c r="AF903" i="3"/>
  <c r="AB903" i="3"/>
  <c r="W79" i="2"/>
  <c r="S79" i="2"/>
  <c r="K79" i="2"/>
  <c r="O79" i="2"/>
  <c r="C909" i="6"/>
  <c r="D908" i="6"/>
  <c r="G908" i="6" s="1"/>
  <c r="F908" i="6"/>
  <c r="E908" i="6"/>
  <c r="AG79" i="2" l="1"/>
  <c r="AC79" i="2"/>
  <c r="U79" i="2"/>
  <c r="Q79" i="2"/>
  <c r="M79" i="2"/>
  <c r="AN79" i="2" s="1"/>
  <c r="Y79" i="2"/>
  <c r="Z905" i="3"/>
  <c r="J905" i="3"/>
  <c r="L905" i="3" s="1"/>
  <c r="P905" i="3" s="1"/>
  <c r="V905" i="3"/>
  <c r="R905" i="3"/>
  <c r="AD905" i="3"/>
  <c r="O906" i="3"/>
  <c r="AB904" i="3"/>
  <c r="X904" i="3"/>
  <c r="T904" i="3"/>
  <c r="AF904" i="3"/>
  <c r="C910" i="6"/>
  <c r="E909" i="6"/>
  <c r="F909" i="6"/>
  <c r="D909" i="6"/>
  <c r="G909" i="6" s="1"/>
  <c r="AO80" i="2" l="1"/>
  <c r="AK80" i="2"/>
  <c r="AQ80" i="2"/>
  <c r="AL80" i="2"/>
  <c r="AJ80" i="2"/>
  <c r="AN80" i="2"/>
  <c r="AM80" i="2"/>
  <c r="AI80" i="2"/>
  <c r="AH80" i="2"/>
  <c r="R906" i="3"/>
  <c r="AD906" i="3"/>
  <c r="O907" i="3"/>
  <c r="Z906" i="3"/>
  <c r="J906" i="3"/>
  <c r="L906" i="3" s="1"/>
  <c r="P906" i="3" s="1"/>
  <c r="V906" i="3"/>
  <c r="T905" i="3"/>
  <c r="AF905" i="3"/>
  <c r="AB905" i="3"/>
  <c r="X905" i="3"/>
  <c r="C911" i="6"/>
  <c r="F910" i="6"/>
  <c r="E910" i="6"/>
  <c r="D910" i="6"/>
  <c r="G910" i="6" s="1"/>
  <c r="V907" i="3" l="1"/>
  <c r="Z907" i="3"/>
  <c r="R907" i="3"/>
  <c r="J907" i="3"/>
  <c r="L907" i="3" s="1"/>
  <c r="P907" i="3" s="1"/>
  <c r="AD907" i="3"/>
  <c r="O908" i="3"/>
  <c r="X906" i="3"/>
  <c r="T906" i="3"/>
  <c r="AB906" i="3"/>
  <c r="AF906" i="3"/>
  <c r="C912" i="6"/>
  <c r="F911" i="6"/>
  <c r="D911" i="6"/>
  <c r="G911" i="6" s="1"/>
  <c r="E911" i="6"/>
  <c r="X907" i="3" l="1"/>
  <c r="T907" i="3"/>
  <c r="AB907" i="3"/>
  <c r="AF907" i="3"/>
  <c r="Z908" i="3"/>
  <c r="V908" i="3"/>
  <c r="R908" i="3"/>
  <c r="J908" i="3"/>
  <c r="L908" i="3" s="1"/>
  <c r="P908" i="3" s="1"/>
  <c r="AD908" i="3"/>
  <c r="O909" i="3"/>
  <c r="C913" i="6"/>
  <c r="D912" i="6"/>
  <c r="G912" i="6" s="1"/>
  <c r="E912" i="6"/>
  <c r="F912" i="6"/>
  <c r="T908" i="3" l="1"/>
  <c r="AF908" i="3"/>
  <c r="AB908" i="3"/>
  <c r="X908" i="3"/>
  <c r="V909" i="3"/>
  <c r="R909" i="3"/>
  <c r="AD909" i="3"/>
  <c r="O910" i="3"/>
  <c r="J909" i="3"/>
  <c r="L909" i="3" s="1"/>
  <c r="P909" i="3" s="1"/>
  <c r="Z909" i="3"/>
  <c r="C914" i="6"/>
  <c r="E913" i="6"/>
  <c r="F913" i="6"/>
  <c r="D913" i="6"/>
  <c r="G913" i="6" s="1"/>
  <c r="R910" i="3" l="1"/>
  <c r="AD910" i="3"/>
  <c r="O911" i="3"/>
  <c r="Z910" i="3"/>
  <c r="J910" i="3"/>
  <c r="L910" i="3" s="1"/>
  <c r="P910" i="3" s="1"/>
  <c r="V910" i="3"/>
  <c r="T909" i="3"/>
  <c r="AF909" i="3"/>
  <c r="AB909" i="3"/>
  <c r="X909" i="3"/>
  <c r="C915" i="6"/>
  <c r="F914" i="6"/>
  <c r="D914" i="6"/>
  <c r="G914" i="6" s="1"/>
  <c r="E914" i="6"/>
  <c r="R911" i="3" l="1"/>
  <c r="V911" i="3"/>
  <c r="AD911" i="3"/>
  <c r="O912" i="3"/>
  <c r="Z911" i="3"/>
  <c r="J911" i="3"/>
  <c r="L911" i="3" s="1"/>
  <c r="P911" i="3" s="1"/>
  <c r="T910" i="3"/>
  <c r="AF910" i="3"/>
  <c r="AB910" i="3"/>
  <c r="X910" i="3"/>
  <c r="C916" i="6"/>
  <c r="F915" i="6"/>
  <c r="E915" i="6"/>
  <c r="D915" i="6"/>
  <c r="G915" i="6" s="1"/>
  <c r="V912" i="3" l="1"/>
  <c r="AD912" i="3"/>
  <c r="O913" i="3"/>
  <c r="Z912" i="3"/>
  <c r="J912" i="3"/>
  <c r="L912" i="3" s="1"/>
  <c r="P912" i="3" s="1"/>
  <c r="R912" i="3"/>
  <c r="T911" i="3"/>
  <c r="AF911" i="3"/>
  <c r="AB911" i="3"/>
  <c r="X911" i="3"/>
  <c r="C917" i="6"/>
  <c r="D916" i="6"/>
  <c r="G916" i="6" s="1"/>
  <c r="F916" i="6"/>
  <c r="E916" i="6"/>
  <c r="R913" i="3" l="1"/>
  <c r="AD913" i="3"/>
  <c r="O914" i="3"/>
  <c r="Z913" i="3"/>
  <c r="J913" i="3"/>
  <c r="L913" i="3" s="1"/>
  <c r="P913" i="3" s="1"/>
  <c r="V913" i="3"/>
  <c r="X912" i="3"/>
  <c r="T912" i="3"/>
  <c r="AF912" i="3"/>
  <c r="AB912" i="3"/>
  <c r="C918" i="6"/>
  <c r="E917" i="6"/>
  <c r="F917" i="6"/>
  <c r="D917" i="6"/>
  <c r="G917" i="6" s="1"/>
  <c r="R914" i="3" l="1"/>
  <c r="Z914" i="3"/>
  <c r="O915" i="3"/>
  <c r="AD914" i="3"/>
  <c r="J914" i="3"/>
  <c r="L914" i="3" s="1"/>
  <c r="P914" i="3" s="1"/>
  <c r="V914" i="3"/>
  <c r="T913" i="3"/>
  <c r="AF913" i="3"/>
  <c r="AB913" i="3"/>
  <c r="X913" i="3"/>
  <c r="C919" i="6"/>
  <c r="F918" i="6"/>
  <c r="D918" i="6"/>
  <c r="G918" i="6" s="1"/>
  <c r="E918" i="6"/>
  <c r="H80" i="2" l="1"/>
  <c r="V915" i="3"/>
  <c r="AD915" i="3"/>
  <c r="O916" i="3"/>
  <c r="R915" i="3"/>
  <c r="J915" i="3"/>
  <c r="L915" i="3" s="1"/>
  <c r="P915" i="3" s="1"/>
  <c r="Z915" i="3"/>
  <c r="X914" i="3"/>
  <c r="T914" i="3"/>
  <c r="AF914" i="3"/>
  <c r="AB914" i="3"/>
  <c r="C920" i="6"/>
  <c r="E919" i="6"/>
  <c r="D919" i="6"/>
  <c r="G919" i="6" s="1"/>
  <c r="F919" i="6"/>
  <c r="AE80" i="2" l="1"/>
  <c r="AA80" i="2"/>
  <c r="V916" i="3"/>
  <c r="AD916" i="3"/>
  <c r="O917" i="3"/>
  <c r="R916" i="3"/>
  <c r="J916" i="3"/>
  <c r="L916" i="3" s="1"/>
  <c r="P916" i="3" s="1"/>
  <c r="Z916" i="3"/>
  <c r="I80" i="2"/>
  <c r="T915" i="3"/>
  <c r="AF915" i="3"/>
  <c r="AB915" i="3"/>
  <c r="X915" i="3"/>
  <c r="W80" i="2"/>
  <c r="O80" i="2"/>
  <c r="K80" i="2"/>
  <c r="S80" i="2"/>
  <c r="C921" i="6"/>
  <c r="D920" i="6"/>
  <c r="G920" i="6" s="1"/>
  <c r="F920" i="6"/>
  <c r="E920" i="6"/>
  <c r="AG80" i="2" l="1"/>
  <c r="AC80" i="2"/>
  <c r="Q80" i="2"/>
  <c r="Y80" i="2"/>
  <c r="M80" i="2"/>
  <c r="AP80" i="2" s="1"/>
  <c r="U80" i="2"/>
  <c r="Z917" i="3"/>
  <c r="J917" i="3"/>
  <c r="L917" i="3" s="1"/>
  <c r="P917" i="3" s="1"/>
  <c r="V917" i="3"/>
  <c r="R917" i="3"/>
  <c r="AD917" i="3"/>
  <c r="O918" i="3"/>
  <c r="AB916" i="3"/>
  <c r="X916" i="3"/>
  <c r="T916" i="3"/>
  <c r="AF916" i="3"/>
  <c r="C922" i="6"/>
  <c r="E921" i="6"/>
  <c r="D921" i="6"/>
  <c r="G921" i="6" s="1"/>
  <c r="F921" i="6"/>
  <c r="AQ81" i="2" l="1"/>
  <c r="AM81" i="2"/>
  <c r="AI81" i="2"/>
  <c r="AN81" i="2"/>
  <c r="AL81" i="2"/>
  <c r="AP81" i="2"/>
  <c r="AK81" i="2"/>
  <c r="AO81" i="2"/>
  <c r="AH81" i="2"/>
  <c r="V918" i="3"/>
  <c r="AD918" i="3"/>
  <c r="O919" i="3"/>
  <c r="Z918" i="3"/>
  <c r="J918" i="3"/>
  <c r="L918" i="3" s="1"/>
  <c r="P918" i="3" s="1"/>
  <c r="R918" i="3"/>
  <c r="X917" i="3"/>
  <c r="AF917" i="3"/>
  <c r="AB917" i="3"/>
  <c r="T917" i="3"/>
  <c r="C923" i="6"/>
  <c r="F922" i="6"/>
  <c r="E922" i="6"/>
  <c r="D922" i="6"/>
  <c r="G922" i="6" s="1"/>
  <c r="R919" i="3" l="1"/>
  <c r="V919" i="3"/>
  <c r="AD919" i="3"/>
  <c r="O920" i="3"/>
  <c r="Z919" i="3"/>
  <c r="J919" i="3"/>
  <c r="L919" i="3" s="1"/>
  <c r="P919" i="3" s="1"/>
  <c r="X918" i="3"/>
  <c r="T918" i="3"/>
  <c r="AF918" i="3"/>
  <c r="AB918" i="3"/>
  <c r="C924" i="6"/>
  <c r="D923" i="6"/>
  <c r="G923" i="6" s="1"/>
  <c r="F923" i="6"/>
  <c r="E923" i="6"/>
  <c r="R920" i="3" l="1"/>
  <c r="V920" i="3"/>
  <c r="AD920" i="3"/>
  <c r="O921" i="3"/>
  <c r="Z920" i="3"/>
  <c r="J920" i="3"/>
  <c r="L920" i="3" s="1"/>
  <c r="P920" i="3" s="1"/>
  <c r="X919" i="3"/>
  <c r="T919" i="3"/>
  <c r="AF919" i="3"/>
  <c r="AB919" i="3"/>
  <c r="C925" i="6"/>
  <c r="D924" i="6"/>
  <c r="G924" i="6" s="1"/>
  <c r="F924" i="6"/>
  <c r="E924" i="6"/>
  <c r="AD921" i="3" l="1"/>
  <c r="O922" i="3"/>
  <c r="Z921" i="3"/>
  <c r="J921" i="3"/>
  <c r="L921" i="3" s="1"/>
  <c r="P921" i="3" s="1"/>
  <c r="V921" i="3"/>
  <c r="R921" i="3"/>
  <c r="AF920" i="3"/>
  <c r="AB920" i="3"/>
  <c r="X920" i="3"/>
  <c r="T920" i="3"/>
  <c r="C926" i="6"/>
  <c r="E925" i="6"/>
  <c r="D925" i="6"/>
  <c r="G925" i="6" s="1"/>
  <c r="F925" i="6"/>
  <c r="AF921" i="3" l="1"/>
  <c r="AB921" i="3"/>
  <c r="X921" i="3"/>
  <c r="T921" i="3"/>
  <c r="AD922" i="3"/>
  <c r="O923" i="3"/>
  <c r="Z922" i="3"/>
  <c r="J922" i="3"/>
  <c r="L922" i="3" s="1"/>
  <c r="P922" i="3" s="1"/>
  <c r="V922" i="3"/>
  <c r="R922" i="3"/>
  <c r="C927" i="6"/>
  <c r="F926" i="6"/>
  <c r="E926" i="6"/>
  <c r="D926" i="6"/>
  <c r="G926" i="6" s="1"/>
  <c r="AF922" i="3" l="1"/>
  <c r="AB922" i="3"/>
  <c r="X922" i="3"/>
  <c r="T922" i="3"/>
  <c r="AD923" i="3"/>
  <c r="O924" i="3"/>
  <c r="R923" i="3"/>
  <c r="J923" i="3"/>
  <c r="L923" i="3" s="1"/>
  <c r="P923" i="3" s="1"/>
  <c r="V923" i="3"/>
  <c r="Z923" i="3"/>
  <c r="C928" i="6"/>
  <c r="F927" i="6"/>
  <c r="D927" i="6"/>
  <c r="G927" i="6" s="1"/>
  <c r="E927" i="6"/>
  <c r="AF923" i="3" l="1"/>
  <c r="AB923" i="3"/>
  <c r="X923" i="3"/>
  <c r="T923" i="3"/>
  <c r="AD924" i="3"/>
  <c r="O925" i="3"/>
  <c r="R924" i="3"/>
  <c r="J924" i="3"/>
  <c r="L924" i="3" s="1"/>
  <c r="P924" i="3" s="1"/>
  <c r="V924" i="3"/>
  <c r="Z924" i="3"/>
  <c r="C929" i="6"/>
  <c r="D928" i="6"/>
  <c r="G928" i="6" s="1"/>
  <c r="E928" i="6"/>
  <c r="F928" i="6"/>
  <c r="AF924" i="3" l="1"/>
  <c r="AB924" i="3"/>
  <c r="X924" i="3"/>
  <c r="T924" i="3"/>
  <c r="AD925" i="3"/>
  <c r="O926" i="3"/>
  <c r="Z925" i="3"/>
  <c r="J925" i="3"/>
  <c r="L925" i="3" s="1"/>
  <c r="P925" i="3" s="1"/>
  <c r="V925" i="3"/>
  <c r="R925" i="3"/>
  <c r="C930" i="6"/>
  <c r="E929" i="6"/>
  <c r="F929" i="6"/>
  <c r="D929" i="6"/>
  <c r="G929" i="6" s="1"/>
  <c r="AF925" i="3" l="1"/>
  <c r="AB925" i="3"/>
  <c r="X925" i="3"/>
  <c r="T925" i="3"/>
  <c r="AD926" i="3"/>
  <c r="O927" i="3"/>
  <c r="Z926" i="3"/>
  <c r="J926" i="3"/>
  <c r="L926" i="3" s="1"/>
  <c r="P926" i="3" s="1"/>
  <c r="V926" i="3"/>
  <c r="R926" i="3"/>
  <c r="C931" i="6"/>
  <c r="F930" i="6"/>
  <c r="D930" i="6"/>
  <c r="G930" i="6" s="1"/>
  <c r="E930" i="6"/>
  <c r="AF926" i="3" l="1"/>
  <c r="AB926" i="3"/>
  <c r="X926" i="3"/>
  <c r="T926" i="3"/>
  <c r="H81" i="2"/>
  <c r="AD927" i="3"/>
  <c r="O928" i="3"/>
  <c r="Z927" i="3"/>
  <c r="J927" i="3"/>
  <c r="L927" i="3" s="1"/>
  <c r="P927" i="3" s="1"/>
  <c r="R927" i="3"/>
  <c r="V927" i="3"/>
  <c r="C932" i="6"/>
  <c r="F931" i="6"/>
  <c r="E931" i="6"/>
  <c r="D931" i="6"/>
  <c r="G931" i="6" s="1"/>
  <c r="AE81" i="2" l="1"/>
  <c r="AA81" i="2"/>
  <c r="I81" i="2"/>
  <c r="AF927" i="3"/>
  <c r="AB927" i="3"/>
  <c r="X927" i="3"/>
  <c r="T927" i="3"/>
  <c r="AD928" i="3"/>
  <c r="O929" i="3"/>
  <c r="Z928" i="3"/>
  <c r="J928" i="3"/>
  <c r="L928" i="3" s="1"/>
  <c r="P928" i="3" s="1"/>
  <c r="R928" i="3"/>
  <c r="V928" i="3"/>
  <c r="O81" i="2"/>
  <c r="S81" i="2"/>
  <c r="K81" i="2"/>
  <c r="W81" i="2"/>
  <c r="C933" i="6"/>
  <c r="D932" i="6"/>
  <c r="G932" i="6" s="1"/>
  <c r="E932" i="6"/>
  <c r="F932" i="6"/>
  <c r="AG81" i="2" l="1"/>
  <c r="AC81" i="2"/>
  <c r="AB928" i="3"/>
  <c r="X928" i="3"/>
  <c r="T928" i="3"/>
  <c r="AF928" i="3"/>
  <c r="Z929" i="3"/>
  <c r="J929" i="3"/>
  <c r="L929" i="3" s="1"/>
  <c r="P929" i="3" s="1"/>
  <c r="V929" i="3"/>
  <c r="R929" i="3"/>
  <c r="AD929" i="3"/>
  <c r="O930" i="3"/>
  <c r="Y81" i="2"/>
  <c r="Q81" i="2"/>
  <c r="M81" i="2"/>
  <c r="AJ81" i="2" s="1"/>
  <c r="U81" i="2"/>
  <c r="C934" i="6"/>
  <c r="E933" i="6"/>
  <c r="F933" i="6"/>
  <c r="D933" i="6"/>
  <c r="G933" i="6" s="1"/>
  <c r="AO82" i="2" l="1"/>
  <c r="AK82" i="2"/>
  <c r="AN82" i="2"/>
  <c r="AI82" i="2"/>
  <c r="AM82" i="2"/>
  <c r="AH82" i="2"/>
  <c r="AQ82" i="2"/>
  <c r="AJ82" i="2"/>
  <c r="AP82" i="2"/>
  <c r="Z930" i="3"/>
  <c r="J930" i="3"/>
  <c r="L930" i="3" s="1"/>
  <c r="P930" i="3" s="1"/>
  <c r="V930" i="3"/>
  <c r="R930" i="3"/>
  <c r="AD930" i="3"/>
  <c r="O931" i="3"/>
  <c r="AB929" i="3"/>
  <c r="X929" i="3"/>
  <c r="T929" i="3"/>
  <c r="AF929" i="3"/>
  <c r="C935" i="6"/>
  <c r="F934" i="6"/>
  <c r="D934" i="6"/>
  <c r="G934" i="6" s="1"/>
  <c r="E934" i="6"/>
  <c r="AD931" i="3" l="1"/>
  <c r="O932" i="3"/>
  <c r="R931" i="3"/>
  <c r="J931" i="3"/>
  <c r="L931" i="3" s="1"/>
  <c r="P931" i="3" s="1"/>
  <c r="Z931" i="3"/>
  <c r="V931" i="3"/>
  <c r="AF930" i="3"/>
  <c r="AB930" i="3"/>
  <c r="X930" i="3"/>
  <c r="T930" i="3"/>
  <c r="C936" i="6"/>
  <c r="E935" i="6"/>
  <c r="D935" i="6"/>
  <c r="G935" i="6" s="1"/>
  <c r="F935" i="6"/>
  <c r="AF931" i="3" l="1"/>
  <c r="AB931" i="3"/>
  <c r="X931" i="3"/>
  <c r="T931" i="3"/>
  <c r="AD932" i="3"/>
  <c r="O933" i="3"/>
  <c r="R932" i="3"/>
  <c r="J932" i="3"/>
  <c r="L932" i="3" s="1"/>
  <c r="P932" i="3" s="1"/>
  <c r="Z932" i="3"/>
  <c r="V932" i="3"/>
  <c r="C937" i="6"/>
  <c r="D936" i="6"/>
  <c r="G936" i="6" s="1"/>
  <c r="F936" i="6"/>
  <c r="E936" i="6"/>
  <c r="AF932" i="3" l="1"/>
  <c r="AB932" i="3"/>
  <c r="X932" i="3"/>
  <c r="T932" i="3"/>
  <c r="AD933" i="3"/>
  <c r="O934" i="3"/>
  <c r="Z933" i="3"/>
  <c r="J933" i="3"/>
  <c r="L933" i="3" s="1"/>
  <c r="P933" i="3" s="1"/>
  <c r="V933" i="3"/>
  <c r="R933" i="3"/>
  <c r="C938" i="6"/>
  <c r="E937" i="6"/>
  <c r="D937" i="6"/>
  <c r="G937" i="6" s="1"/>
  <c r="F937" i="6"/>
  <c r="AF933" i="3" l="1"/>
  <c r="AB933" i="3"/>
  <c r="X933" i="3"/>
  <c r="T933" i="3"/>
  <c r="AD934" i="3"/>
  <c r="O935" i="3"/>
  <c r="Z934" i="3"/>
  <c r="J934" i="3"/>
  <c r="L934" i="3" s="1"/>
  <c r="P934" i="3" s="1"/>
  <c r="V934" i="3"/>
  <c r="R934" i="3"/>
  <c r="C939" i="6"/>
  <c r="F938" i="6"/>
  <c r="E938" i="6"/>
  <c r="D938" i="6"/>
  <c r="G938" i="6" s="1"/>
  <c r="X934" i="3" l="1"/>
  <c r="T934" i="3"/>
  <c r="AB934" i="3"/>
  <c r="AF934" i="3"/>
  <c r="R935" i="3"/>
  <c r="V935" i="3"/>
  <c r="Z935" i="3"/>
  <c r="AD935" i="3"/>
  <c r="O936" i="3"/>
  <c r="J935" i="3"/>
  <c r="L935" i="3" s="1"/>
  <c r="P935" i="3" s="1"/>
  <c r="C940" i="6"/>
  <c r="D939" i="6"/>
  <c r="G939" i="6" s="1"/>
  <c r="E939" i="6"/>
  <c r="F939" i="6"/>
  <c r="X935" i="3" l="1"/>
  <c r="AB935" i="3"/>
  <c r="T935" i="3"/>
  <c r="AF935" i="3"/>
  <c r="R936" i="3"/>
  <c r="J936" i="3"/>
  <c r="L936" i="3" s="1"/>
  <c r="P936" i="3" s="1"/>
  <c r="V936" i="3"/>
  <c r="Z936" i="3"/>
  <c r="AD936" i="3"/>
  <c r="O937" i="3"/>
  <c r="C941" i="6"/>
  <c r="D940" i="6"/>
  <c r="G940" i="6" s="1"/>
  <c r="F940" i="6"/>
  <c r="E940" i="6"/>
  <c r="V937" i="3" l="1"/>
  <c r="R937" i="3"/>
  <c r="AD937" i="3"/>
  <c r="O938" i="3"/>
  <c r="J937" i="3"/>
  <c r="L937" i="3" s="1"/>
  <c r="P937" i="3" s="1"/>
  <c r="Z937" i="3"/>
  <c r="X936" i="3"/>
  <c r="T936" i="3"/>
  <c r="AF936" i="3"/>
  <c r="AB936" i="3"/>
  <c r="C942" i="6"/>
  <c r="E941" i="6"/>
  <c r="D941" i="6"/>
  <c r="G941" i="6" s="1"/>
  <c r="F941" i="6"/>
  <c r="V938" i="3" l="1"/>
  <c r="R938" i="3"/>
  <c r="AD938" i="3"/>
  <c r="O939" i="3"/>
  <c r="Z938" i="3"/>
  <c r="J938" i="3"/>
  <c r="L938" i="3" s="1"/>
  <c r="P938" i="3" s="1"/>
  <c r="X937" i="3"/>
  <c r="T937" i="3"/>
  <c r="AF937" i="3"/>
  <c r="AB937" i="3"/>
  <c r="C943" i="6"/>
  <c r="F942" i="6"/>
  <c r="E942" i="6"/>
  <c r="D942" i="6"/>
  <c r="G942" i="6" s="1"/>
  <c r="H82" i="2" l="1"/>
  <c r="V939" i="3"/>
  <c r="Z939" i="3"/>
  <c r="R939" i="3"/>
  <c r="AD939" i="3"/>
  <c r="J939" i="3"/>
  <c r="L939" i="3" s="1"/>
  <c r="P939" i="3" s="1"/>
  <c r="O940" i="3"/>
  <c r="X938" i="3"/>
  <c r="T938" i="3"/>
  <c r="AF938" i="3"/>
  <c r="AB938" i="3"/>
  <c r="C944" i="6"/>
  <c r="F943" i="6"/>
  <c r="D943" i="6"/>
  <c r="G943" i="6" s="1"/>
  <c r="E943" i="6"/>
  <c r="AE82" i="2" l="1"/>
  <c r="AA82" i="2"/>
  <c r="I82" i="2"/>
  <c r="X939" i="3"/>
  <c r="T939" i="3"/>
  <c r="AF939" i="3"/>
  <c r="AB939" i="3"/>
  <c r="Z940" i="3"/>
  <c r="V940" i="3"/>
  <c r="AD940" i="3"/>
  <c r="O941" i="3"/>
  <c r="R940" i="3"/>
  <c r="J940" i="3"/>
  <c r="L940" i="3" s="1"/>
  <c r="P940" i="3" s="1"/>
  <c r="O82" i="2"/>
  <c r="K82" i="2"/>
  <c r="W82" i="2"/>
  <c r="S82" i="2"/>
  <c r="C945" i="6"/>
  <c r="D944" i="6"/>
  <c r="G944" i="6" s="1"/>
  <c r="E944" i="6"/>
  <c r="F944" i="6"/>
  <c r="AG82" i="2" l="1"/>
  <c r="AC82" i="2"/>
  <c r="Z941" i="3"/>
  <c r="J941" i="3"/>
  <c r="L941" i="3" s="1"/>
  <c r="P941" i="3" s="1"/>
  <c r="V941" i="3"/>
  <c r="R941" i="3"/>
  <c r="AD941" i="3"/>
  <c r="O942" i="3"/>
  <c r="AB940" i="3"/>
  <c r="X940" i="3"/>
  <c r="AF940" i="3"/>
  <c r="T940" i="3"/>
  <c r="Q82" i="2"/>
  <c r="M82" i="2"/>
  <c r="AL82" i="2" s="1"/>
  <c r="Y82" i="2"/>
  <c r="U82" i="2"/>
  <c r="C946" i="6"/>
  <c r="E945" i="6"/>
  <c r="F945" i="6"/>
  <c r="D945" i="6"/>
  <c r="G945" i="6" s="1"/>
  <c r="AQ83" i="2" l="1"/>
  <c r="AI83" i="2"/>
  <c r="AO83" i="2"/>
  <c r="AJ83" i="2"/>
  <c r="AN83" i="2"/>
  <c r="AH83" i="2"/>
  <c r="AL83" i="2"/>
  <c r="AP83" i="2"/>
  <c r="AK83" i="2"/>
  <c r="Z942" i="3"/>
  <c r="J942" i="3"/>
  <c r="L942" i="3" s="1"/>
  <c r="P942" i="3" s="1"/>
  <c r="V942" i="3"/>
  <c r="R942" i="3"/>
  <c r="AD942" i="3"/>
  <c r="O943" i="3"/>
  <c r="AB941" i="3"/>
  <c r="X941" i="3"/>
  <c r="T941" i="3"/>
  <c r="AF941" i="3"/>
  <c r="C947" i="6"/>
  <c r="F946" i="6"/>
  <c r="D946" i="6"/>
  <c r="G946" i="6" s="1"/>
  <c r="E946" i="6"/>
  <c r="AD943" i="3" l="1"/>
  <c r="O944" i="3"/>
  <c r="Z943" i="3"/>
  <c r="J943" i="3"/>
  <c r="L943" i="3" s="1"/>
  <c r="P943" i="3" s="1"/>
  <c r="R943" i="3"/>
  <c r="V943" i="3"/>
  <c r="AF942" i="3"/>
  <c r="AB942" i="3"/>
  <c r="X942" i="3"/>
  <c r="T942" i="3"/>
  <c r="C948" i="6"/>
  <c r="F947" i="6"/>
  <c r="E947" i="6"/>
  <c r="D947" i="6"/>
  <c r="G947" i="6" s="1"/>
  <c r="AF943" i="3" l="1"/>
  <c r="AB943" i="3"/>
  <c r="X943" i="3"/>
  <c r="T943" i="3"/>
  <c r="AD944" i="3"/>
  <c r="O945" i="3"/>
  <c r="Z944" i="3"/>
  <c r="J944" i="3"/>
  <c r="L944" i="3" s="1"/>
  <c r="P944" i="3" s="1"/>
  <c r="R944" i="3"/>
  <c r="V944" i="3"/>
  <c r="C949" i="6"/>
  <c r="D948" i="6"/>
  <c r="G948" i="6" s="1"/>
  <c r="E948" i="6"/>
  <c r="F948" i="6"/>
  <c r="AF944" i="3" l="1"/>
  <c r="AB944" i="3"/>
  <c r="X944" i="3"/>
  <c r="T944" i="3"/>
  <c r="AD945" i="3"/>
  <c r="O946" i="3"/>
  <c r="Z945" i="3"/>
  <c r="J945" i="3"/>
  <c r="L945" i="3" s="1"/>
  <c r="P945" i="3" s="1"/>
  <c r="V945" i="3"/>
  <c r="R945" i="3"/>
  <c r="C950" i="6"/>
  <c r="E949" i="6"/>
  <c r="F949" i="6"/>
  <c r="D949" i="6"/>
  <c r="G949" i="6" s="1"/>
  <c r="AF945" i="3" l="1"/>
  <c r="AB945" i="3"/>
  <c r="X945" i="3"/>
  <c r="T945" i="3"/>
  <c r="Z946" i="3"/>
  <c r="O947" i="3"/>
  <c r="V946" i="3"/>
  <c r="J946" i="3"/>
  <c r="L946" i="3" s="1"/>
  <c r="P946" i="3" s="1"/>
  <c r="R946" i="3"/>
  <c r="AD946" i="3"/>
  <c r="C951" i="6"/>
  <c r="F950" i="6"/>
  <c r="D950" i="6"/>
  <c r="G950" i="6" s="1"/>
  <c r="E950" i="6"/>
  <c r="AF946" i="3" l="1"/>
  <c r="AB946" i="3"/>
  <c r="X946" i="3"/>
  <c r="T946" i="3"/>
  <c r="AD947" i="3"/>
  <c r="O948" i="3"/>
  <c r="R947" i="3"/>
  <c r="J947" i="3"/>
  <c r="L947" i="3" s="1"/>
  <c r="P947" i="3" s="1"/>
  <c r="Z947" i="3"/>
  <c r="V947" i="3"/>
  <c r="C952" i="6"/>
  <c r="E951" i="6"/>
  <c r="D951" i="6"/>
  <c r="G951" i="6" s="1"/>
  <c r="F951" i="6"/>
  <c r="AF947" i="3" l="1"/>
  <c r="AB947" i="3"/>
  <c r="X947" i="3"/>
  <c r="T947" i="3"/>
  <c r="AD948" i="3"/>
  <c r="O949" i="3"/>
  <c r="R948" i="3"/>
  <c r="J948" i="3"/>
  <c r="L948" i="3" s="1"/>
  <c r="P948" i="3" s="1"/>
  <c r="Z948" i="3"/>
  <c r="V948" i="3"/>
  <c r="C953" i="6"/>
  <c r="D952" i="6"/>
  <c r="G952" i="6" s="1"/>
  <c r="F952" i="6"/>
  <c r="E952" i="6"/>
  <c r="AF948" i="3" l="1"/>
  <c r="AB948" i="3"/>
  <c r="X948" i="3"/>
  <c r="T948" i="3"/>
  <c r="AD949" i="3"/>
  <c r="O950" i="3"/>
  <c r="Z949" i="3"/>
  <c r="J949" i="3"/>
  <c r="L949" i="3" s="1"/>
  <c r="P949" i="3" s="1"/>
  <c r="V949" i="3"/>
  <c r="R949" i="3"/>
  <c r="C954" i="6"/>
  <c r="E953" i="6"/>
  <c r="D953" i="6"/>
  <c r="G953" i="6" s="1"/>
  <c r="F953" i="6"/>
  <c r="AF949" i="3" l="1"/>
  <c r="AB949" i="3"/>
  <c r="X949" i="3"/>
  <c r="T949" i="3"/>
  <c r="AD950" i="3"/>
  <c r="O951" i="3"/>
  <c r="Z950" i="3"/>
  <c r="J950" i="3"/>
  <c r="L950" i="3" s="1"/>
  <c r="P950" i="3" s="1"/>
  <c r="V950" i="3"/>
  <c r="R950" i="3"/>
  <c r="C955" i="6"/>
  <c r="F954" i="6"/>
  <c r="E954" i="6"/>
  <c r="D954" i="6"/>
  <c r="G954" i="6" s="1"/>
  <c r="AF950" i="3" l="1"/>
  <c r="AB950" i="3"/>
  <c r="X950" i="3"/>
  <c r="T950" i="3"/>
  <c r="H83" i="2"/>
  <c r="AD951" i="3"/>
  <c r="O952" i="3"/>
  <c r="Z951" i="3"/>
  <c r="J951" i="3"/>
  <c r="L951" i="3" s="1"/>
  <c r="P951" i="3" s="1"/>
  <c r="R951" i="3"/>
  <c r="V951" i="3"/>
  <c r="C956" i="6"/>
  <c r="D955" i="6"/>
  <c r="G955" i="6" s="1"/>
  <c r="F955" i="6"/>
  <c r="E955" i="6"/>
  <c r="AE83" i="2" l="1"/>
  <c r="AA83" i="2"/>
  <c r="I83" i="2"/>
  <c r="AF951" i="3"/>
  <c r="AB951" i="3"/>
  <c r="X951" i="3"/>
  <c r="T951" i="3"/>
  <c r="AD952" i="3"/>
  <c r="O953" i="3"/>
  <c r="Z952" i="3"/>
  <c r="J952" i="3"/>
  <c r="L952" i="3" s="1"/>
  <c r="P952" i="3" s="1"/>
  <c r="R952" i="3"/>
  <c r="V952" i="3"/>
  <c r="S83" i="2"/>
  <c r="D376" i="4" s="1"/>
  <c r="W83" i="2"/>
  <c r="K83" i="2"/>
  <c r="O83" i="2"/>
  <c r="C957" i="6"/>
  <c r="D956" i="6"/>
  <c r="G956" i="6" s="1"/>
  <c r="F956" i="6"/>
  <c r="E956" i="6"/>
  <c r="AG83" i="2" l="1"/>
  <c r="AC83" i="2"/>
  <c r="AB952" i="3"/>
  <c r="X952" i="3"/>
  <c r="T952" i="3"/>
  <c r="AF952" i="3"/>
  <c r="Z953" i="3"/>
  <c r="J953" i="3"/>
  <c r="L953" i="3" s="1"/>
  <c r="P953" i="3" s="1"/>
  <c r="V953" i="3"/>
  <c r="R953" i="3"/>
  <c r="AD953" i="3"/>
  <c r="O954" i="3"/>
  <c r="Q83" i="2"/>
  <c r="Y83" i="2"/>
  <c r="M83" i="2"/>
  <c r="AM83" i="2" s="1"/>
  <c r="U83" i="2"/>
  <c r="F376" i="4" s="1"/>
  <c r="C958" i="6"/>
  <c r="E957" i="6"/>
  <c r="D957" i="6"/>
  <c r="G957" i="6" s="1"/>
  <c r="F957" i="6"/>
  <c r="AO84" i="2" l="1"/>
  <c r="AK84" i="2"/>
  <c r="AP84" i="2"/>
  <c r="AJ84" i="2"/>
  <c r="AI84" i="2"/>
  <c r="AM84" i="2"/>
  <c r="AH84" i="2"/>
  <c r="AL84" i="2"/>
  <c r="AQ84" i="2"/>
  <c r="Z954" i="3"/>
  <c r="J954" i="3"/>
  <c r="L954" i="3" s="1"/>
  <c r="P954" i="3" s="1"/>
  <c r="V954" i="3"/>
  <c r="R954" i="3"/>
  <c r="AD954" i="3"/>
  <c r="O955" i="3"/>
  <c r="AB953" i="3"/>
  <c r="X953" i="3"/>
  <c r="T953" i="3"/>
  <c r="AF953" i="3"/>
  <c r="C959" i="6"/>
  <c r="F958" i="6"/>
  <c r="E958" i="6"/>
  <c r="D958" i="6"/>
  <c r="G958" i="6" s="1"/>
  <c r="AD955" i="3" l="1"/>
  <c r="O956" i="3"/>
  <c r="R955" i="3"/>
  <c r="J955" i="3"/>
  <c r="L955" i="3" s="1"/>
  <c r="P955" i="3" s="1"/>
  <c r="V955" i="3"/>
  <c r="Z955" i="3"/>
  <c r="AF954" i="3"/>
  <c r="AB954" i="3"/>
  <c r="X954" i="3"/>
  <c r="T954" i="3"/>
  <c r="C960" i="6"/>
  <c r="F959" i="6"/>
  <c r="D959" i="6"/>
  <c r="G959" i="6" s="1"/>
  <c r="E959" i="6"/>
  <c r="AF955" i="3" l="1"/>
  <c r="AB955" i="3"/>
  <c r="X955" i="3"/>
  <c r="T955" i="3"/>
  <c r="AD956" i="3"/>
  <c r="O957" i="3"/>
  <c r="R956" i="3"/>
  <c r="J956" i="3"/>
  <c r="L956" i="3" s="1"/>
  <c r="P956" i="3" s="1"/>
  <c r="V956" i="3"/>
  <c r="Z956" i="3"/>
  <c r="C961" i="6"/>
  <c r="D960" i="6"/>
  <c r="G960" i="6" s="1"/>
  <c r="E960" i="6"/>
  <c r="F960" i="6"/>
  <c r="AF956" i="3" l="1"/>
  <c r="AB956" i="3"/>
  <c r="X956" i="3"/>
  <c r="T956" i="3"/>
  <c r="AD957" i="3"/>
  <c r="O958" i="3"/>
  <c r="Z957" i="3"/>
  <c r="J957" i="3"/>
  <c r="L957" i="3" s="1"/>
  <c r="P957" i="3" s="1"/>
  <c r="V957" i="3"/>
  <c r="R957" i="3"/>
  <c r="C962" i="6"/>
  <c r="E961" i="6"/>
  <c r="F961" i="6"/>
  <c r="D961" i="6"/>
  <c r="G961" i="6" s="1"/>
  <c r="AF957" i="3" l="1"/>
  <c r="AB957" i="3"/>
  <c r="X957" i="3"/>
  <c r="T957" i="3"/>
  <c r="AD958" i="3"/>
  <c r="O959" i="3"/>
  <c r="Z958" i="3"/>
  <c r="J958" i="3"/>
  <c r="L958" i="3" s="1"/>
  <c r="P958" i="3" s="1"/>
  <c r="V958" i="3"/>
  <c r="R958" i="3"/>
  <c r="C963" i="6"/>
  <c r="F962" i="6"/>
  <c r="D962" i="6"/>
  <c r="G962" i="6" s="1"/>
  <c r="E962" i="6"/>
  <c r="AF958" i="3" l="1"/>
  <c r="AB958" i="3"/>
  <c r="X958" i="3"/>
  <c r="T958" i="3"/>
  <c r="AD959" i="3"/>
  <c r="O960" i="3"/>
  <c r="Z959" i="3"/>
  <c r="J959" i="3"/>
  <c r="L959" i="3" s="1"/>
  <c r="P959" i="3" s="1"/>
  <c r="R959" i="3"/>
  <c r="V959" i="3"/>
  <c r="C964" i="6"/>
  <c r="F963" i="6"/>
  <c r="E963" i="6"/>
  <c r="D963" i="6"/>
  <c r="G963" i="6" s="1"/>
  <c r="AF959" i="3" l="1"/>
  <c r="AB959" i="3"/>
  <c r="X959" i="3"/>
  <c r="T959" i="3"/>
  <c r="AD960" i="3"/>
  <c r="O961" i="3"/>
  <c r="Z960" i="3"/>
  <c r="J960" i="3"/>
  <c r="L960" i="3" s="1"/>
  <c r="P960" i="3" s="1"/>
  <c r="R960" i="3"/>
  <c r="V960" i="3"/>
  <c r="C965" i="6"/>
  <c r="D964" i="6"/>
  <c r="G964" i="6" s="1"/>
  <c r="E964" i="6"/>
  <c r="F964" i="6"/>
  <c r="AF960" i="3" l="1"/>
  <c r="AB960" i="3"/>
  <c r="X960" i="3"/>
  <c r="T960" i="3"/>
  <c r="AD961" i="3"/>
  <c r="O962" i="3"/>
  <c r="Z961" i="3"/>
  <c r="J961" i="3"/>
  <c r="L961" i="3" s="1"/>
  <c r="P961" i="3" s="1"/>
  <c r="V961" i="3"/>
  <c r="R961" i="3"/>
  <c r="C966" i="6"/>
  <c r="E965" i="6"/>
  <c r="F965" i="6"/>
  <c r="D965" i="6"/>
  <c r="G965" i="6" s="1"/>
  <c r="AF961" i="3" l="1"/>
  <c r="AB961" i="3"/>
  <c r="X961" i="3"/>
  <c r="T961" i="3"/>
  <c r="AD962" i="3"/>
  <c r="O963" i="3"/>
  <c r="Z962" i="3"/>
  <c r="J962" i="3"/>
  <c r="L962" i="3" s="1"/>
  <c r="P962" i="3" s="1"/>
  <c r="V962" i="3"/>
  <c r="R962" i="3"/>
  <c r="C967" i="6"/>
  <c r="F966" i="6"/>
  <c r="E966" i="6"/>
  <c r="D966" i="6"/>
  <c r="G966" i="6" s="1"/>
  <c r="AF962" i="3" l="1"/>
  <c r="AB962" i="3"/>
  <c r="X962" i="3"/>
  <c r="T962" i="3"/>
  <c r="H84" i="2"/>
  <c r="AD963" i="3"/>
  <c r="O964" i="3"/>
  <c r="R963" i="3"/>
  <c r="J963" i="3"/>
  <c r="L963" i="3" s="1"/>
  <c r="P963" i="3" s="1"/>
  <c r="Z963" i="3"/>
  <c r="V963" i="3"/>
  <c r="C968" i="6"/>
  <c r="E967" i="6"/>
  <c r="D967" i="6"/>
  <c r="G967" i="6" s="1"/>
  <c r="F967" i="6"/>
  <c r="AE84" i="2" l="1"/>
  <c r="AA84" i="2"/>
  <c r="I84" i="2"/>
  <c r="AF963" i="3"/>
  <c r="AB963" i="3"/>
  <c r="X963" i="3"/>
  <c r="T963" i="3"/>
  <c r="AD964" i="3"/>
  <c r="O965" i="3"/>
  <c r="R964" i="3"/>
  <c r="J964" i="3"/>
  <c r="L964" i="3" s="1"/>
  <c r="P964" i="3" s="1"/>
  <c r="Z964" i="3"/>
  <c r="V964" i="3"/>
  <c r="S84" i="2"/>
  <c r="W84" i="2"/>
  <c r="K84" i="2"/>
  <c r="O84" i="2"/>
  <c r="C969" i="6"/>
  <c r="D968" i="6"/>
  <c r="G968" i="6" s="1"/>
  <c r="F968" i="6"/>
  <c r="E968" i="6"/>
  <c r="AG84" i="2" l="1"/>
  <c r="AC84" i="2"/>
  <c r="AB964" i="3"/>
  <c r="X964" i="3"/>
  <c r="T964" i="3"/>
  <c r="AF964" i="3"/>
  <c r="Z965" i="3"/>
  <c r="J965" i="3"/>
  <c r="L965" i="3" s="1"/>
  <c r="P965" i="3" s="1"/>
  <c r="V965" i="3"/>
  <c r="R965" i="3"/>
  <c r="AD965" i="3"/>
  <c r="O966" i="3"/>
  <c r="U84" i="2"/>
  <c r="Q84" i="2"/>
  <c r="M84" i="2"/>
  <c r="AN84" i="2" s="1"/>
  <c r="Y84" i="2"/>
  <c r="C970" i="6"/>
  <c r="E969" i="6"/>
  <c r="D969" i="6"/>
  <c r="G969" i="6" s="1"/>
  <c r="F969" i="6"/>
  <c r="AQ85" i="2" l="1"/>
  <c r="AM85" i="2"/>
  <c r="AI85" i="2"/>
  <c r="AP85" i="2"/>
  <c r="AK85" i="2"/>
  <c r="AJ85" i="2"/>
  <c r="AN85" i="2"/>
  <c r="AH85" i="2"/>
  <c r="AL85" i="2"/>
  <c r="Z966" i="3"/>
  <c r="J966" i="3"/>
  <c r="L966" i="3" s="1"/>
  <c r="P966" i="3" s="1"/>
  <c r="V966" i="3"/>
  <c r="R966" i="3"/>
  <c r="AD966" i="3"/>
  <c r="O967" i="3"/>
  <c r="AB965" i="3"/>
  <c r="X965" i="3"/>
  <c r="T965" i="3"/>
  <c r="AF965" i="3"/>
  <c r="C971" i="6"/>
  <c r="F970" i="6"/>
  <c r="E970" i="6"/>
  <c r="D970" i="6"/>
  <c r="G970" i="6" s="1"/>
  <c r="AD967" i="3" l="1"/>
  <c r="O968" i="3"/>
  <c r="Z967" i="3"/>
  <c r="J967" i="3"/>
  <c r="L967" i="3" s="1"/>
  <c r="P967" i="3" s="1"/>
  <c r="R967" i="3"/>
  <c r="V967" i="3"/>
  <c r="AF966" i="3"/>
  <c r="AB966" i="3"/>
  <c r="X966" i="3"/>
  <c r="T966" i="3"/>
  <c r="C972" i="6"/>
  <c r="D971" i="6"/>
  <c r="G971" i="6" s="1"/>
  <c r="E971" i="6"/>
  <c r="F971" i="6"/>
  <c r="AF967" i="3" l="1"/>
  <c r="AB967" i="3"/>
  <c r="X967" i="3"/>
  <c r="T967" i="3"/>
  <c r="AD968" i="3"/>
  <c r="O969" i="3"/>
  <c r="Z968" i="3"/>
  <c r="J968" i="3"/>
  <c r="L968" i="3" s="1"/>
  <c r="P968" i="3" s="1"/>
  <c r="R968" i="3"/>
  <c r="V968" i="3"/>
  <c r="C973" i="6"/>
  <c r="D972" i="6"/>
  <c r="G972" i="6" s="1"/>
  <c r="F972" i="6"/>
  <c r="E972" i="6"/>
  <c r="AF968" i="3" l="1"/>
  <c r="AB968" i="3"/>
  <c r="X968" i="3"/>
  <c r="T968" i="3"/>
  <c r="AD969" i="3"/>
  <c r="O970" i="3"/>
  <c r="Z969" i="3"/>
  <c r="J969" i="3"/>
  <c r="L969" i="3" s="1"/>
  <c r="P969" i="3" s="1"/>
  <c r="V969" i="3"/>
  <c r="R969" i="3"/>
  <c r="C974" i="6"/>
  <c r="E973" i="6"/>
  <c r="D973" i="6"/>
  <c r="G973" i="6" s="1"/>
  <c r="F973" i="6"/>
  <c r="AF969" i="3" l="1"/>
  <c r="AB969" i="3"/>
  <c r="X969" i="3"/>
  <c r="T969" i="3"/>
  <c r="AD970" i="3"/>
  <c r="O971" i="3"/>
  <c r="Z970" i="3"/>
  <c r="J970" i="3"/>
  <c r="L970" i="3" s="1"/>
  <c r="P970" i="3" s="1"/>
  <c r="V970" i="3"/>
  <c r="R970" i="3"/>
  <c r="C975" i="6"/>
  <c r="F974" i="6"/>
  <c r="E974" i="6"/>
  <c r="D974" i="6"/>
  <c r="G974" i="6" s="1"/>
  <c r="AF970" i="3" l="1"/>
  <c r="AB970" i="3"/>
  <c r="X970" i="3"/>
  <c r="T970" i="3"/>
  <c r="AD971" i="3"/>
  <c r="O972" i="3"/>
  <c r="R971" i="3"/>
  <c r="J971" i="3"/>
  <c r="L971" i="3" s="1"/>
  <c r="P971" i="3" s="1"/>
  <c r="V971" i="3"/>
  <c r="Z971" i="3"/>
  <c r="C976" i="6"/>
  <c r="F975" i="6"/>
  <c r="D975" i="6"/>
  <c r="G975" i="6" s="1"/>
  <c r="E975" i="6"/>
  <c r="AF971" i="3" l="1"/>
  <c r="AB971" i="3"/>
  <c r="X971" i="3"/>
  <c r="T971" i="3"/>
  <c r="AD972" i="3"/>
  <c r="O973" i="3"/>
  <c r="R972" i="3"/>
  <c r="J972" i="3"/>
  <c r="L972" i="3" s="1"/>
  <c r="P972" i="3" s="1"/>
  <c r="Z972" i="3"/>
  <c r="V972" i="3"/>
  <c r="C977" i="6"/>
  <c r="D976" i="6"/>
  <c r="G976" i="6" s="1"/>
  <c r="E976" i="6"/>
  <c r="F976" i="6"/>
  <c r="AF972" i="3" l="1"/>
  <c r="AB972" i="3"/>
  <c r="X972" i="3"/>
  <c r="T972" i="3"/>
  <c r="AD973" i="3"/>
  <c r="O974" i="3"/>
  <c r="Z973" i="3"/>
  <c r="J973" i="3"/>
  <c r="L973" i="3" s="1"/>
  <c r="P973" i="3" s="1"/>
  <c r="V973" i="3"/>
  <c r="R973" i="3"/>
  <c r="C978" i="6"/>
  <c r="E977" i="6"/>
  <c r="F977" i="6"/>
  <c r="D977" i="6"/>
  <c r="G977" i="6" s="1"/>
  <c r="AF973" i="3" l="1"/>
  <c r="AB973" i="3"/>
  <c r="X973" i="3"/>
  <c r="T973" i="3"/>
  <c r="AD974" i="3"/>
  <c r="O975" i="3"/>
  <c r="Z974" i="3"/>
  <c r="J974" i="3"/>
  <c r="L974" i="3" s="1"/>
  <c r="P974" i="3" s="1"/>
  <c r="V974" i="3"/>
  <c r="R974" i="3"/>
  <c r="C979" i="6"/>
  <c r="F978" i="6"/>
  <c r="D978" i="6"/>
  <c r="G978" i="6" s="1"/>
  <c r="E978" i="6"/>
  <c r="AF974" i="3" l="1"/>
  <c r="AB974" i="3"/>
  <c r="X974" i="3"/>
  <c r="T974" i="3"/>
  <c r="H85" i="2"/>
  <c r="AD975" i="3"/>
  <c r="O976" i="3"/>
  <c r="Z975" i="3"/>
  <c r="J975" i="3"/>
  <c r="L975" i="3" s="1"/>
  <c r="P975" i="3" s="1"/>
  <c r="R975" i="3"/>
  <c r="V975" i="3"/>
  <c r="C980" i="6"/>
  <c r="F979" i="6"/>
  <c r="E979" i="6"/>
  <c r="D979" i="6"/>
  <c r="G979" i="6" s="1"/>
  <c r="AE85" i="2" l="1"/>
  <c r="AA85" i="2"/>
  <c r="I85" i="2"/>
  <c r="AF975" i="3"/>
  <c r="AB975" i="3"/>
  <c r="X975" i="3"/>
  <c r="T975" i="3"/>
  <c r="AD976" i="3"/>
  <c r="O977" i="3"/>
  <c r="Z976" i="3"/>
  <c r="J976" i="3"/>
  <c r="L976" i="3" s="1"/>
  <c r="P976" i="3" s="1"/>
  <c r="R976" i="3"/>
  <c r="V976" i="3"/>
  <c r="W85" i="2"/>
  <c r="O85" i="2"/>
  <c r="K85" i="2"/>
  <c r="S85" i="2"/>
  <c r="C981" i="6"/>
  <c r="D980" i="6"/>
  <c r="G980" i="6" s="1"/>
  <c r="E980" i="6"/>
  <c r="F980" i="6"/>
  <c r="AG85" i="2" l="1"/>
  <c r="AC85" i="2"/>
  <c r="AB976" i="3"/>
  <c r="X976" i="3"/>
  <c r="T976" i="3"/>
  <c r="AF976" i="3"/>
  <c r="Z977" i="3"/>
  <c r="J977" i="3"/>
  <c r="L977" i="3" s="1"/>
  <c r="P977" i="3" s="1"/>
  <c r="V977" i="3"/>
  <c r="R977" i="3"/>
  <c r="AD977" i="3"/>
  <c r="O978" i="3"/>
  <c r="Q85" i="2"/>
  <c r="Y85" i="2"/>
  <c r="M85" i="2"/>
  <c r="AO85" i="2" s="1"/>
  <c r="U85" i="2"/>
  <c r="C982" i="6"/>
  <c r="E981" i="6"/>
  <c r="F981" i="6"/>
  <c r="D981" i="6"/>
  <c r="G981" i="6" s="1"/>
  <c r="AO86" i="2" l="1"/>
  <c r="AK86" i="2"/>
  <c r="AQ86" i="2"/>
  <c r="AL86" i="2"/>
  <c r="AP86" i="2"/>
  <c r="AJ86" i="2"/>
  <c r="AI86" i="2"/>
  <c r="AM86" i="2"/>
  <c r="AH86" i="2"/>
  <c r="AD978" i="3"/>
  <c r="J978" i="3"/>
  <c r="L978" i="3" s="1"/>
  <c r="P978" i="3" s="1"/>
  <c r="V978" i="3"/>
  <c r="R978" i="3"/>
  <c r="Z978" i="3"/>
  <c r="O979" i="3"/>
  <c r="AB977" i="3"/>
  <c r="X977" i="3"/>
  <c r="T977" i="3"/>
  <c r="AF977" i="3"/>
  <c r="C983" i="6"/>
  <c r="F982" i="6"/>
  <c r="D982" i="6"/>
  <c r="G982" i="6" s="1"/>
  <c r="E982" i="6"/>
  <c r="Z979" i="3" l="1"/>
  <c r="V979" i="3"/>
  <c r="R979" i="3"/>
  <c r="J979" i="3"/>
  <c r="L979" i="3" s="1"/>
  <c r="P979" i="3" s="1"/>
  <c r="AD979" i="3"/>
  <c r="O980" i="3"/>
  <c r="X978" i="3"/>
  <c r="T978" i="3"/>
  <c r="AB978" i="3"/>
  <c r="AF978" i="3"/>
  <c r="C984" i="6"/>
  <c r="E983" i="6"/>
  <c r="D983" i="6"/>
  <c r="G983" i="6" s="1"/>
  <c r="F983" i="6"/>
  <c r="X979" i="3" l="1"/>
  <c r="T979" i="3"/>
  <c r="AF979" i="3"/>
  <c r="AB979" i="3"/>
  <c r="Z980" i="3"/>
  <c r="V980" i="3"/>
  <c r="AD980" i="3"/>
  <c r="O981" i="3"/>
  <c r="R980" i="3"/>
  <c r="J980" i="3"/>
  <c r="L980" i="3" s="1"/>
  <c r="P980" i="3" s="1"/>
  <c r="C985" i="6"/>
  <c r="D984" i="6"/>
  <c r="G984" i="6" s="1"/>
  <c r="F984" i="6"/>
  <c r="E984" i="6"/>
  <c r="V981" i="3" l="1"/>
  <c r="R981" i="3"/>
  <c r="AD981" i="3"/>
  <c r="J981" i="3"/>
  <c r="L981" i="3" s="1"/>
  <c r="P981" i="3" s="1"/>
  <c r="O982" i="3"/>
  <c r="Z981" i="3"/>
  <c r="X980" i="3"/>
  <c r="T980" i="3"/>
  <c r="AF980" i="3"/>
  <c r="AB980" i="3"/>
  <c r="C986" i="6"/>
  <c r="E985" i="6"/>
  <c r="D985" i="6"/>
  <c r="G985" i="6" s="1"/>
  <c r="F985" i="6"/>
  <c r="X981" i="3" l="1"/>
  <c r="T981" i="3"/>
  <c r="AF981" i="3"/>
  <c r="AB981" i="3"/>
  <c r="V982" i="3"/>
  <c r="R982" i="3"/>
  <c r="AD982" i="3"/>
  <c r="J982" i="3"/>
  <c r="L982" i="3" s="1"/>
  <c r="P982" i="3" s="1"/>
  <c r="O983" i="3"/>
  <c r="Z982" i="3"/>
  <c r="C987" i="6"/>
  <c r="F986" i="6"/>
  <c r="E986" i="6"/>
  <c r="D986" i="6"/>
  <c r="G986" i="6" s="1"/>
  <c r="T982" i="3" l="1"/>
  <c r="X982" i="3"/>
  <c r="AF982" i="3"/>
  <c r="AB982" i="3"/>
  <c r="V983" i="3"/>
  <c r="AD983" i="3"/>
  <c r="O984" i="3"/>
  <c r="Z983" i="3"/>
  <c r="J983" i="3"/>
  <c r="L983" i="3" s="1"/>
  <c r="P983" i="3" s="1"/>
  <c r="R983" i="3"/>
  <c r="C988" i="6"/>
  <c r="D987" i="6"/>
  <c r="G987" i="6" s="1"/>
  <c r="E987" i="6"/>
  <c r="F987" i="6"/>
  <c r="R984" i="3" l="1"/>
  <c r="V984" i="3"/>
  <c r="AD984" i="3"/>
  <c r="O985" i="3"/>
  <c r="Z984" i="3"/>
  <c r="J984" i="3"/>
  <c r="L984" i="3" s="1"/>
  <c r="P984" i="3" s="1"/>
  <c r="X983" i="3"/>
  <c r="T983" i="3"/>
  <c r="AF983" i="3"/>
  <c r="AB983" i="3"/>
  <c r="C989" i="6"/>
  <c r="D988" i="6"/>
  <c r="G988" i="6" s="1"/>
  <c r="F988" i="6"/>
  <c r="E988" i="6"/>
  <c r="R985" i="3" l="1"/>
  <c r="AD985" i="3"/>
  <c r="O986" i="3"/>
  <c r="Z985" i="3"/>
  <c r="J985" i="3"/>
  <c r="L985" i="3" s="1"/>
  <c r="P985" i="3" s="1"/>
  <c r="V985" i="3"/>
  <c r="T984" i="3"/>
  <c r="X984" i="3"/>
  <c r="AF984" i="3"/>
  <c r="AB984" i="3"/>
  <c r="C990" i="6"/>
  <c r="E989" i="6"/>
  <c r="D989" i="6"/>
  <c r="G989" i="6" s="1"/>
  <c r="F989" i="6"/>
  <c r="V986" i="3" l="1"/>
  <c r="R986" i="3"/>
  <c r="AD986" i="3"/>
  <c r="O987" i="3"/>
  <c r="Z986" i="3"/>
  <c r="J986" i="3"/>
  <c r="L986" i="3" s="1"/>
  <c r="P986" i="3" s="1"/>
  <c r="X985" i="3"/>
  <c r="T985" i="3"/>
  <c r="AF985" i="3"/>
  <c r="AB985" i="3"/>
  <c r="C991" i="6"/>
  <c r="F990" i="6"/>
  <c r="E990" i="6"/>
  <c r="D990" i="6"/>
  <c r="G990" i="6" s="1"/>
  <c r="AF986" i="3" l="1"/>
  <c r="T986" i="3"/>
  <c r="AB986" i="3"/>
  <c r="X986" i="3"/>
  <c r="H86" i="2"/>
  <c r="Z987" i="3"/>
  <c r="AD987" i="3"/>
  <c r="O988" i="3"/>
  <c r="R987" i="3"/>
  <c r="J987" i="3"/>
  <c r="L987" i="3" s="1"/>
  <c r="P987" i="3" s="1"/>
  <c r="V987" i="3"/>
  <c r="C992" i="6"/>
  <c r="F991" i="6"/>
  <c r="E991" i="6"/>
  <c r="D991" i="6"/>
  <c r="G991" i="6" s="1"/>
  <c r="AE86" i="2" l="1"/>
  <c r="AA86" i="2"/>
  <c r="Z988" i="3"/>
  <c r="AD988" i="3"/>
  <c r="O989" i="3"/>
  <c r="R988" i="3"/>
  <c r="J988" i="3"/>
  <c r="L988" i="3" s="1"/>
  <c r="P988" i="3" s="1"/>
  <c r="V988" i="3"/>
  <c r="I86" i="2"/>
  <c r="T987" i="3"/>
  <c r="AF987" i="3"/>
  <c r="AB987" i="3"/>
  <c r="X987" i="3"/>
  <c r="S86" i="2"/>
  <c r="K86" i="2"/>
  <c r="W86" i="2"/>
  <c r="O86" i="2"/>
  <c r="C993" i="6"/>
  <c r="D992" i="6"/>
  <c r="G992" i="6" s="1"/>
  <c r="E992" i="6"/>
  <c r="F992" i="6"/>
  <c r="AG86" i="2" l="1"/>
  <c r="AC86" i="2"/>
  <c r="U86" i="2"/>
  <c r="M86" i="2"/>
  <c r="AN86" i="2" s="1"/>
  <c r="Y86" i="2"/>
  <c r="Q86" i="2"/>
  <c r="Z989" i="3"/>
  <c r="J989" i="3"/>
  <c r="L989" i="3" s="1"/>
  <c r="P989" i="3" s="1"/>
  <c r="V989" i="3"/>
  <c r="AD989" i="3"/>
  <c r="O990" i="3"/>
  <c r="R989" i="3"/>
  <c r="AB988" i="3"/>
  <c r="X988" i="3"/>
  <c r="AF988" i="3"/>
  <c r="T988" i="3"/>
  <c r="C994" i="6"/>
  <c r="E993" i="6"/>
  <c r="F993" i="6"/>
  <c r="D993" i="6"/>
  <c r="G993" i="6" s="1"/>
  <c r="AQ87" i="2" l="1"/>
  <c r="AM87" i="2"/>
  <c r="AI87" i="2"/>
  <c r="AL87" i="2"/>
  <c r="AP87" i="2"/>
  <c r="AK87" i="2"/>
  <c r="AO87" i="2"/>
  <c r="AJ87" i="2"/>
  <c r="AH87" i="2"/>
  <c r="X989" i="3"/>
  <c r="T989" i="3"/>
  <c r="AF989" i="3"/>
  <c r="AB989" i="3"/>
  <c r="V990" i="3"/>
  <c r="R990" i="3"/>
  <c r="AD990" i="3"/>
  <c r="O991" i="3"/>
  <c r="Z990" i="3"/>
  <c r="J990" i="3"/>
  <c r="L990" i="3" s="1"/>
  <c r="P990" i="3" s="1"/>
  <c r="C995" i="6"/>
  <c r="F994" i="6"/>
  <c r="D994" i="6"/>
  <c r="G994" i="6" s="1"/>
  <c r="E994" i="6"/>
  <c r="V991" i="3" l="1"/>
  <c r="AD991" i="3"/>
  <c r="O992" i="3"/>
  <c r="Z991" i="3"/>
  <c r="J991" i="3"/>
  <c r="L991" i="3" s="1"/>
  <c r="P991" i="3" s="1"/>
  <c r="R991" i="3"/>
  <c r="AF990" i="3"/>
  <c r="AB990" i="3"/>
  <c r="X990" i="3"/>
  <c r="T990" i="3"/>
  <c r="C996" i="6"/>
  <c r="F995" i="6"/>
  <c r="E995" i="6"/>
  <c r="D995" i="6"/>
  <c r="G995" i="6" s="1"/>
  <c r="V992" i="3" l="1"/>
  <c r="AD992" i="3"/>
  <c r="O993" i="3"/>
  <c r="Z992" i="3"/>
  <c r="J992" i="3"/>
  <c r="L992" i="3" s="1"/>
  <c r="P992" i="3" s="1"/>
  <c r="R992" i="3"/>
  <c r="AF991" i="3"/>
  <c r="AB991" i="3"/>
  <c r="X991" i="3"/>
  <c r="T991" i="3"/>
  <c r="C997" i="6"/>
  <c r="D996" i="6"/>
  <c r="G996" i="6" s="1"/>
  <c r="E996" i="6"/>
  <c r="F996" i="6"/>
  <c r="R993" i="3" l="1"/>
  <c r="AD993" i="3"/>
  <c r="O994" i="3"/>
  <c r="Z993" i="3"/>
  <c r="J993" i="3"/>
  <c r="L993" i="3" s="1"/>
  <c r="P993" i="3" s="1"/>
  <c r="V993" i="3"/>
  <c r="AF992" i="3"/>
  <c r="AB992" i="3"/>
  <c r="X992" i="3"/>
  <c r="T992" i="3"/>
  <c r="C998" i="6"/>
  <c r="E997" i="6"/>
  <c r="F997" i="6"/>
  <c r="D997" i="6"/>
  <c r="G997" i="6" s="1"/>
  <c r="AD994" i="3" l="1"/>
  <c r="O995" i="3"/>
  <c r="Z994" i="3"/>
  <c r="J994" i="3"/>
  <c r="L994" i="3" s="1"/>
  <c r="P994" i="3" s="1"/>
  <c r="V994" i="3"/>
  <c r="R994" i="3"/>
  <c r="T993" i="3"/>
  <c r="AF993" i="3"/>
  <c r="AB993" i="3"/>
  <c r="X993" i="3"/>
  <c r="C999" i="6"/>
  <c r="F998" i="6"/>
  <c r="E998" i="6"/>
  <c r="D998" i="6"/>
  <c r="G998" i="6" s="1"/>
  <c r="T994" i="3" l="1"/>
  <c r="AB994" i="3"/>
  <c r="X994" i="3"/>
  <c r="AF994" i="3"/>
  <c r="V995" i="3"/>
  <c r="R995" i="3"/>
  <c r="J995" i="3"/>
  <c r="L995" i="3" s="1"/>
  <c r="P995" i="3" s="1"/>
  <c r="Z995" i="3"/>
  <c r="AD995" i="3"/>
  <c r="O996" i="3"/>
  <c r="C1000" i="6"/>
  <c r="E999" i="6"/>
  <c r="D999" i="6"/>
  <c r="G999" i="6" s="1"/>
  <c r="F999" i="6"/>
  <c r="X995" i="3" l="1"/>
  <c r="T995" i="3"/>
  <c r="AB995" i="3"/>
  <c r="AF995" i="3"/>
  <c r="Z996" i="3"/>
  <c r="R996" i="3"/>
  <c r="V996" i="3"/>
  <c r="J996" i="3"/>
  <c r="L996" i="3" s="1"/>
  <c r="P996" i="3" s="1"/>
  <c r="AD996" i="3"/>
  <c r="O997" i="3"/>
  <c r="C1001" i="6"/>
  <c r="D1000" i="6"/>
  <c r="G1000" i="6" s="1"/>
  <c r="F1000" i="6"/>
  <c r="E1000" i="6"/>
  <c r="T996" i="3" l="1"/>
  <c r="AF996" i="3"/>
  <c r="AB996" i="3"/>
  <c r="X996" i="3"/>
  <c r="R997" i="3"/>
  <c r="AD997" i="3"/>
  <c r="O998" i="3"/>
  <c r="Z997" i="3"/>
  <c r="J997" i="3"/>
  <c r="L997" i="3" s="1"/>
  <c r="P997" i="3" s="1"/>
  <c r="V997" i="3"/>
  <c r="C1002" i="6"/>
  <c r="E1001" i="6"/>
  <c r="D1001" i="6"/>
  <c r="G1001" i="6" s="1"/>
  <c r="F1001" i="6"/>
  <c r="V998" i="3" l="1"/>
  <c r="Z998" i="3"/>
  <c r="R998" i="3"/>
  <c r="J998" i="3"/>
  <c r="L998" i="3" s="1"/>
  <c r="P998" i="3" s="1"/>
  <c r="AD998" i="3"/>
  <c r="O999" i="3"/>
  <c r="X997" i="3"/>
  <c r="T997" i="3"/>
  <c r="AB997" i="3"/>
  <c r="AF997" i="3"/>
  <c r="C1003" i="6"/>
  <c r="F1002" i="6"/>
  <c r="E1002" i="6"/>
  <c r="D1002" i="6"/>
  <c r="G1002" i="6" s="1"/>
  <c r="X998" i="3" l="1"/>
  <c r="T998" i="3"/>
  <c r="AB998" i="3"/>
  <c r="AF998" i="3"/>
  <c r="H87" i="2"/>
  <c r="R999" i="3"/>
  <c r="Z999" i="3"/>
  <c r="V999" i="3"/>
  <c r="J999" i="3"/>
  <c r="L999" i="3" s="1"/>
  <c r="P999" i="3" s="1"/>
  <c r="AD999" i="3"/>
  <c r="O1000" i="3"/>
  <c r="C1004" i="6"/>
  <c r="D1003" i="6"/>
  <c r="G1003" i="6" s="1"/>
  <c r="E1003" i="6"/>
  <c r="F1003" i="6"/>
  <c r="AE87" i="2" l="1"/>
  <c r="AA87" i="2"/>
  <c r="V1000" i="3"/>
  <c r="Z1000" i="3"/>
  <c r="J1000" i="3"/>
  <c r="L1000" i="3" s="1"/>
  <c r="P1000" i="3" s="1"/>
  <c r="R1000" i="3"/>
  <c r="AD1000" i="3"/>
  <c r="O1001" i="3"/>
  <c r="I87" i="2"/>
  <c r="T999" i="3"/>
  <c r="AB999" i="3"/>
  <c r="X999" i="3"/>
  <c r="AF999" i="3"/>
  <c r="S87" i="2"/>
  <c r="O87" i="2"/>
  <c r="K87" i="2"/>
  <c r="W87" i="2"/>
  <c r="C1005" i="6"/>
  <c r="D1004" i="6"/>
  <c r="G1004" i="6" s="1"/>
  <c r="F1004" i="6"/>
  <c r="E1004" i="6"/>
  <c r="AG87" i="2" l="1"/>
  <c r="AC87" i="2"/>
  <c r="U87" i="2"/>
  <c r="Y87" i="2"/>
  <c r="M87" i="2"/>
  <c r="AN87" i="2" s="1"/>
  <c r="Q87" i="2"/>
  <c r="X1000" i="3"/>
  <c r="T1000" i="3"/>
  <c r="AF1000" i="3"/>
  <c r="AB1000" i="3"/>
  <c r="V1001" i="3"/>
  <c r="R1001" i="3"/>
  <c r="AD1001" i="3"/>
  <c r="Z1001" i="3"/>
  <c r="J1001" i="3"/>
  <c r="L1001" i="3" s="1"/>
  <c r="P1001" i="3" s="1"/>
  <c r="O1002" i="3"/>
  <c r="C1006" i="6"/>
  <c r="E1005" i="6"/>
  <c r="F1005" i="6"/>
  <c r="D1005" i="6"/>
  <c r="G1005" i="6" s="1"/>
  <c r="AO88" i="2" l="1"/>
  <c r="AK88" i="2"/>
  <c r="AH88" i="2"/>
  <c r="AQ88" i="2"/>
  <c r="AP88" i="2"/>
  <c r="AJ88" i="2"/>
  <c r="AN88" i="2"/>
  <c r="AI88" i="2"/>
  <c r="Z1002" i="3"/>
  <c r="J1002" i="3"/>
  <c r="L1002" i="3" s="1"/>
  <c r="P1002" i="3" s="1"/>
  <c r="R1002" i="3"/>
  <c r="V1002" i="3"/>
  <c r="AD1002" i="3"/>
  <c r="O1003" i="3"/>
  <c r="AB1001" i="3"/>
  <c r="X1001" i="3"/>
  <c r="T1001" i="3"/>
  <c r="AF1001" i="3"/>
  <c r="C1007" i="6"/>
  <c r="F1006" i="6"/>
  <c r="E1006" i="6"/>
  <c r="D1006" i="6"/>
  <c r="G1006" i="6" s="1"/>
  <c r="V1003" i="3" l="1"/>
  <c r="Z1003" i="3"/>
  <c r="AD1003" i="3"/>
  <c r="J1003" i="3"/>
  <c r="L1003" i="3" s="1"/>
  <c r="P1003" i="3" s="1"/>
  <c r="R1003" i="3"/>
  <c r="O1004" i="3"/>
  <c r="X1002" i="3"/>
  <c r="T1002" i="3"/>
  <c r="AF1002" i="3"/>
  <c r="AB1002" i="3"/>
  <c r="C1008" i="6"/>
  <c r="F1007" i="6"/>
  <c r="D1007" i="6"/>
  <c r="G1007" i="6" s="1"/>
  <c r="E1007" i="6"/>
  <c r="X1003" i="3" l="1"/>
  <c r="T1003" i="3"/>
  <c r="AB1003" i="3"/>
  <c r="AF1003" i="3"/>
  <c r="Z1004" i="3"/>
  <c r="V1004" i="3"/>
  <c r="AD1004" i="3"/>
  <c r="R1004" i="3"/>
  <c r="J1004" i="3"/>
  <c r="L1004" i="3" s="1"/>
  <c r="P1004" i="3" s="1"/>
  <c r="O1005" i="3"/>
  <c r="C1009" i="6"/>
  <c r="D1008" i="6"/>
  <c r="G1008" i="6" s="1"/>
  <c r="E1008" i="6"/>
  <c r="F1008" i="6"/>
  <c r="AD1005" i="3" l="1"/>
  <c r="O1006" i="3"/>
  <c r="Z1005" i="3"/>
  <c r="J1005" i="3"/>
  <c r="L1005" i="3" s="1"/>
  <c r="P1005" i="3" s="1"/>
  <c r="V1005" i="3"/>
  <c r="R1005" i="3"/>
  <c r="AF1004" i="3"/>
  <c r="AB1004" i="3"/>
  <c r="X1004" i="3"/>
  <c r="T1004" i="3"/>
  <c r="C1010" i="6"/>
  <c r="E1009" i="6"/>
  <c r="F1009" i="6"/>
  <c r="D1009" i="6"/>
  <c r="G1009" i="6" s="1"/>
  <c r="X1005" i="3" l="1"/>
  <c r="AF1005" i="3"/>
  <c r="T1005" i="3"/>
  <c r="AB1005" i="3"/>
  <c r="O1007" i="3"/>
  <c r="R1006" i="3"/>
  <c r="AD1006" i="3"/>
  <c r="Z1006" i="3"/>
  <c r="J1006" i="3"/>
  <c r="L1006" i="3" s="1"/>
  <c r="P1006" i="3" s="1"/>
  <c r="V1006" i="3"/>
  <c r="C1011" i="6"/>
  <c r="F1010" i="6"/>
  <c r="D1010" i="6"/>
  <c r="G1010" i="6" s="1"/>
  <c r="E1010" i="6"/>
  <c r="X1006" i="3" l="1"/>
  <c r="T1006" i="3"/>
  <c r="AF1006" i="3"/>
  <c r="AB1006" i="3"/>
  <c r="R1007" i="3"/>
  <c r="V1007" i="3"/>
  <c r="O1008" i="3"/>
  <c r="Z1007" i="3"/>
  <c r="J1007" i="3"/>
  <c r="L1007" i="3" s="1"/>
  <c r="P1007" i="3" s="1"/>
  <c r="AD1007" i="3"/>
  <c r="C1012" i="6"/>
  <c r="F1011" i="6"/>
  <c r="E1011" i="6"/>
  <c r="D1011" i="6"/>
  <c r="G1011" i="6" s="1"/>
  <c r="R1008" i="3" l="1"/>
  <c r="O1009" i="3"/>
  <c r="V1008" i="3"/>
  <c r="Z1008" i="3"/>
  <c r="J1008" i="3"/>
  <c r="L1008" i="3" s="1"/>
  <c r="P1008" i="3" s="1"/>
  <c r="AD1008" i="3"/>
  <c r="X1007" i="3"/>
  <c r="T1007" i="3"/>
  <c r="AB1007" i="3"/>
  <c r="AF1007" i="3"/>
  <c r="C1013" i="6"/>
  <c r="D1012" i="6"/>
  <c r="G1012" i="6" s="1"/>
  <c r="F1012" i="6"/>
  <c r="E1012" i="6"/>
  <c r="V1009" i="3" l="1"/>
  <c r="R1009" i="3"/>
  <c r="AD1009" i="3"/>
  <c r="O1010" i="3"/>
  <c r="Z1009" i="3"/>
  <c r="J1009" i="3"/>
  <c r="L1009" i="3" s="1"/>
  <c r="P1009" i="3" s="1"/>
  <c r="X1008" i="3"/>
  <c r="T1008" i="3"/>
  <c r="AF1008" i="3"/>
  <c r="AB1008" i="3"/>
  <c r="C1014" i="6"/>
  <c r="E1013" i="6"/>
  <c r="F1013" i="6"/>
  <c r="D1013" i="6"/>
  <c r="G1013" i="6" s="1"/>
  <c r="R1010" i="3" l="1"/>
  <c r="AD1010" i="3"/>
  <c r="Z1010" i="3"/>
  <c r="O1011" i="3"/>
  <c r="V1010" i="3"/>
  <c r="J1010" i="3"/>
  <c r="L1010" i="3" s="1"/>
  <c r="P1010" i="3" s="1"/>
  <c r="X1009" i="3"/>
  <c r="T1009" i="3"/>
  <c r="AF1009" i="3"/>
  <c r="AB1009" i="3"/>
  <c r="C1015" i="6"/>
  <c r="F1014" i="6"/>
  <c r="D1014" i="6"/>
  <c r="G1014" i="6" s="1"/>
  <c r="E1014" i="6"/>
  <c r="H88" i="2" l="1"/>
  <c r="Z1011" i="3"/>
  <c r="V1011" i="3"/>
  <c r="AD1011" i="3"/>
  <c r="O1012" i="3"/>
  <c r="R1011" i="3"/>
  <c r="J1011" i="3"/>
  <c r="L1011" i="3" s="1"/>
  <c r="P1011" i="3" s="1"/>
  <c r="X1010" i="3"/>
  <c r="T1010" i="3"/>
  <c r="AF1010" i="3"/>
  <c r="AB1010" i="3"/>
  <c r="C1016" i="6"/>
  <c r="E1015" i="6"/>
  <c r="D1015" i="6"/>
  <c r="G1015" i="6" s="1"/>
  <c r="F1015" i="6"/>
  <c r="AE88" i="2" l="1"/>
  <c r="AA88" i="2"/>
  <c r="I88" i="2"/>
  <c r="X1011" i="3"/>
  <c r="T1011" i="3"/>
  <c r="AF1011" i="3"/>
  <c r="AB1011" i="3"/>
  <c r="Z1012" i="3"/>
  <c r="V1012" i="3"/>
  <c r="R1012" i="3"/>
  <c r="J1012" i="3"/>
  <c r="L1012" i="3" s="1"/>
  <c r="P1012" i="3" s="1"/>
  <c r="AD1012" i="3"/>
  <c r="O1013" i="3"/>
  <c r="W88" i="2"/>
  <c r="K88" i="2"/>
  <c r="O88" i="2"/>
  <c r="S88" i="2"/>
  <c r="C1017" i="6"/>
  <c r="D1016" i="6"/>
  <c r="G1016" i="6" s="1"/>
  <c r="F1016" i="6"/>
  <c r="E1016" i="6"/>
  <c r="AG88" i="2" l="1"/>
  <c r="AC88" i="2"/>
  <c r="X1012" i="3"/>
  <c r="AB1012" i="3"/>
  <c r="T1012" i="3"/>
  <c r="AF1012" i="3"/>
  <c r="V1013" i="3"/>
  <c r="J1013" i="3"/>
  <c r="L1013" i="3" s="1"/>
  <c r="P1013" i="3" s="1"/>
  <c r="R1013" i="3"/>
  <c r="AD1013" i="3"/>
  <c r="O1014" i="3"/>
  <c r="Z1013" i="3"/>
  <c r="Q88" i="2"/>
  <c r="M88" i="2"/>
  <c r="U88" i="2"/>
  <c r="Y88" i="2"/>
  <c r="C1018" i="6"/>
  <c r="E1017" i="6"/>
  <c r="D1017" i="6"/>
  <c r="G1017" i="6" s="1"/>
  <c r="F1017" i="6"/>
  <c r="AM88" i="2" l="1"/>
  <c r="AL88" i="2"/>
  <c r="AM89" i="2"/>
  <c r="AI89" i="2"/>
  <c r="AN89" i="2"/>
  <c r="AH89" i="2"/>
  <c r="AL89" i="2"/>
  <c r="AP89" i="2"/>
  <c r="AK89" i="2"/>
  <c r="AO89" i="2"/>
  <c r="AJ89" i="2"/>
  <c r="AB1013" i="3"/>
  <c r="T1013" i="3"/>
  <c r="X1013" i="3"/>
  <c r="AF1013" i="3"/>
  <c r="Z1014" i="3"/>
  <c r="J1014" i="3"/>
  <c r="L1014" i="3" s="1"/>
  <c r="P1014" i="3" s="1"/>
  <c r="R1014" i="3"/>
  <c r="V1014" i="3"/>
  <c r="AD1014" i="3"/>
  <c r="O1015" i="3"/>
  <c r="C1019" i="6"/>
  <c r="F1018" i="6"/>
  <c r="E1018" i="6"/>
  <c r="D1018" i="6"/>
  <c r="G1018" i="6" s="1"/>
  <c r="R1015" i="3" l="1"/>
  <c r="O1016" i="3"/>
  <c r="V1015" i="3"/>
  <c r="AD1015" i="3"/>
  <c r="Z1015" i="3"/>
  <c r="J1015" i="3"/>
  <c r="L1015" i="3" s="1"/>
  <c r="P1015" i="3" s="1"/>
  <c r="X1014" i="3"/>
  <c r="T1014" i="3"/>
  <c r="AB1014" i="3"/>
  <c r="AF1014" i="3"/>
  <c r="C1020" i="6"/>
  <c r="D1019" i="6"/>
  <c r="G1019" i="6" s="1"/>
  <c r="F1019" i="6"/>
  <c r="E1019" i="6"/>
  <c r="X1015" i="3" l="1"/>
  <c r="T1015" i="3"/>
  <c r="AF1015" i="3"/>
  <c r="AB1015" i="3"/>
  <c r="R1016" i="3"/>
  <c r="V1016" i="3"/>
  <c r="Z1016" i="3"/>
  <c r="J1016" i="3"/>
  <c r="L1016" i="3" s="1"/>
  <c r="P1016" i="3" s="1"/>
  <c r="AD1016" i="3"/>
  <c r="O1017" i="3"/>
  <c r="C1021" i="6"/>
  <c r="D1020" i="6"/>
  <c r="G1020" i="6" s="1"/>
  <c r="F1020" i="6"/>
  <c r="E1020" i="6"/>
  <c r="AF1016" i="3" l="1"/>
  <c r="AB1016" i="3"/>
  <c r="X1016" i="3"/>
  <c r="T1016" i="3"/>
  <c r="AD1017" i="3"/>
  <c r="O1018" i="3"/>
  <c r="Z1017" i="3"/>
  <c r="J1017" i="3"/>
  <c r="L1017" i="3" s="1"/>
  <c r="P1017" i="3" s="1"/>
  <c r="V1017" i="3"/>
  <c r="R1017" i="3"/>
  <c r="C1022" i="6"/>
  <c r="E1021" i="6"/>
  <c r="D1021" i="6"/>
  <c r="G1021" i="6" s="1"/>
  <c r="F1021" i="6"/>
  <c r="AF1017" i="3" l="1"/>
  <c r="AB1017" i="3"/>
  <c r="X1017" i="3"/>
  <c r="T1017" i="3"/>
  <c r="AD1018" i="3"/>
  <c r="O1019" i="3"/>
  <c r="Z1018" i="3"/>
  <c r="J1018" i="3"/>
  <c r="L1018" i="3" s="1"/>
  <c r="P1018" i="3" s="1"/>
  <c r="V1018" i="3"/>
  <c r="R1018" i="3"/>
  <c r="C1023" i="6"/>
  <c r="F1022" i="6"/>
  <c r="E1022" i="6"/>
  <c r="D1022" i="6"/>
  <c r="G1022" i="6" s="1"/>
  <c r="X1018" i="3" l="1"/>
  <c r="AF1018" i="3"/>
  <c r="AB1018" i="3"/>
  <c r="T1018" i="3"/>
  <c r="V1019" i="3"/>
  <c r="Z1019" i="3"/>
  <c r="AD1019" i="3"/>
  <c r="O1020" i="3"/>
  <c r="R1019" i="3"/>
  <c r="J1019" i="3"/>
  <c r="L1019" i="3" s="1"/>
  <c r="P1019" i="3" s="1"/>
  <c r="C1024" i="6"/>
  <c r="F1023" i="6"/>
  <c r="D1023" i="6"/>
  <c r="G1023" i="6" s="1"/>
  <c r="E1023" i="6"/>
  <c r="AD1020" i="3" l="1"/>
  <c r="O1021" i="3"/>
  <c r="R1020" i="3"/>
  <c r="J1020" i="3"/>
  <c r="L1020" i="3" s="1"/>
  <c r="P1020" i="3" s="1"/>
  <c r="V1020" i="3"/>
  <c r="Z1020" i="3"/>
  <c r="AF1019" i="3"/>
  <c r="AB1019" i="3"/>
  <c r="X1019" i="3"/>
  <c r="T1019" i="3"/>
  <c r="C1025" i="6"/>
  <c r="D1024" i="6"/>
  <c r="G1024" i="6" s="1"/>
  <c r="E1024" i="6"/>
  <c r="F1024" i="6"/>
  <c r="X1020" i="3" l="1"/>
  <c r="T1020" i="3"/>
  <c r="AF1020" i="3"/>
  <c r="AB1020" i="3"/>
  <c r="V1021" i="3"/>
  <c r="R1021" i="3"/>
  <c r="AD1021" i="3"/>
  <c r="O1022" i="3"/>
  <c r="Z1021" i="3"/>
  <c r="J1021" i="3"/>
  <c r="L1021" i="3" s="1"/>
  <c r="P1021" i="3" s="1"/>
  <c r="C1026" i="6"/>
  <c r="E1025" i="6"/>
  <c r="F1025" i="6"/>
  <c r="D1025" i="6"/>
  <c r="G1025" i="6" s="1"/>
  <c r="AD1022" i="3" l="1"/>
  <c r="O1023" i="3"/>
  <c r="Z1022" i="3"/>
  <c r="J1022" i="3"/>
  <c r="L1022" i="3" s="1"/>
  <c r="P1022" i="3" s="1"/>
  <c r="V1022" i="3"/>
  <c r="R1022" i="3"/>
  <c r="AF1021" i="3"/>
  <c r="AB1021" i="3"/>
  <c r="X1021" i="3"/>
  <c r="T1021" i="3"/>
  <c r="C1027" i="6"/>
  <c r="F1026" i="6"/>
  <c r="D1026" i="6"/>
  <c r="G1026" i="6" s="1"/>
  <c r="E1026" i="6"/>
  <c r="AF1022" i="3" l="1"/>
  <c r="AB1022" i="3"/>
  <c r="X1022" i="3"/>
  <c r="T1022" i="3"/>
  <c r="H89" i="2"/>
  <c r="AD1023" i="3"/>
  <c r="O1024" i="3"/>
  <c r="Z1023" i="3"/>
  <c r="J1023" i="3"/>
  <c r="L1023" i="3" s="1"/>
  <c r="P1023" i="3" s="1"/>
  <c r="R1023" i="3"/>
  <c r="V1023" i="3"/>
  <c r="C1028" i="6"/>
  <c r="F1027" i="6"/>
  <c r="E1027" i="6"/>
  <c r="D1027" i="6"/>
  <c r="G1027" i="6" s="1"/>
  <c r="AE89" i="2" l="1"/>
  <c r="AA89" i="2"/>
  <c r="I89" i="2"/>
  <c r="AF1023" i="3"/>
  <c r="AB1023" i="3"/>
  <c r="X1023" i="3"/>
  <c r="T1023" i="3"/>
  <c r="AD1024" i="3"/>
  <c r="O1025" i="3"/>
  <c r="Z1024" i="3"/>
  <c r="J1024" i="3"/>
  <c r="L1024" i="3" s="1"/>
  <c r="P1024" i="3" s="1"/>
  <c r="R1024" i="3"/>
  <c r="V1024" i="3"/>
  <c r="W89" i="2"/>
  <c r="O89" i="2"/>
  <c r="K89" i="2"/>
  <c r="S89" i="2"/>
  <c r="C1029" i="6"/>
  <c r="D1028" i="6"/>
  <c r="G1028" i="6" s="1"/>
  <c r="E1028" i="6"/>
  <c r="F1028" i="6"/>
  <c r="AG89" i="2" l="1"/>
  <c r="AC89" i="2"/>
  <c r="AB1024" i="3"/>
  <c r="X1024" i="3"/>
  <c r="T1024" i="3"/>
  <c r="AF1024" i="3"/>
  <c r="Z1025" i="3"/>
  <c r="J1025" i="3"/>
  <c r="L1025" i="3" s="1"/>
  <c r="P1025" i="3" s="1"/>
  <c r="V1025" i="3"/>
  <c r="R1025" i="3"/>
  <c r="AD1025" i="3"/>
  <c r="O1026" i="3"/>
  <c r="Q89" i="2"/>
  <c r="U89" i="2"/>
  <c r="M89" i="2"/>
  <c r="AQ89" i="2" s="1"/>
  <c r="Y89" i="2"/>
  <c r="C1030" i="6"/>
  <c r="E1029" i="6"/>
  <c r="F1029" i="6"/>
  <c r="D1029" i="6"/>
  <c r="G1029" i="6" s="1"/>
  <c r="AO90" i="2" l="1"/>
  <c r="AK90" i="2"/>
  <c r="AN90" i="2"/>
  <c r="AI90" i="2"/>
  <c r="AM90" i="2"/>
  <c r="AH90" i="2"/>
  <c r="AQ90" i="2"/>
  <c r="AL90" i="2"/>
  <c r="AJ90" i="2"/>
  <c r="Z1026" i="3"/>
  <c r="J1026" i="3"/>
  <c r="L1026" i="3" s="1"/>
  <c r="P1026" i="3" s="1"/>
  <c r="V1026" i="3"/>
  <c r="R1026" i="3"/>
  <c r="AD1026" i="3"/>
  <c r="O1027" i="3"/>
  <c r="AB1025" i="3"/>
  <c r="X1025" i="3"/>
  <c r="T1025" i="3"/>
  <c r="AF1025" i="3"/>
  <c r="C1031" i="6"/>
  <c r="F1030" i="6"/>
  <c r="D1030" i="6"/>
  <c r="G1030" i="6" s="1"/>
  <c r="E1030" i="6"/>
  <c r="AD1027" i="3" l="1"/>
  <c r="O1028" i="3"/>
  <c r="R1027" i="3"/>
  <c r="J1027" i="3"/>
  <c r="L1027" i="3" s="1"/>
  <c r="P1027" i="3" s="1"/>
  <c r="Z1027" i="3"/>
  <c r="V1027" i="3"/>
  <c r="AF1026" i="3"/>
  <c r="AB1026" i="3"/>
  <c r="X1026" i="3"/>
  <c r="T1026" i="3"/>
  <c r="C1032" i="6"/>
  <c r="E1031" i="6"/>
  <c r="D1031" i="6"/>
  <c r="G1031" i="6" s="1"/>
  <c r="F1031" i="6"/>
  <c r="AF1027" i="3" l="1"/>
  <c r="AB1027" i="3"/>
  <c r="X1027" i="3"/>
  <c r="T1027" i="3"/>
  <c r="AD1028" i="3"/>
  <c r="O1029" i="3"/>
  <c r="R1028" i="3"/>
  <c r="J1028" i="3"/>
  <c r="L1028" i="3" s="1"/>
  <c r="P1028" i="3" s="1"/>
  <c r="Z1028" i="3"/>
  <c r="V1028" i="3"/>
  <c r="C1033" i="6"/>
  <c r="D1032" i="6"/>
  <c r="G1032" i="6" s="1"/>
  <c r="F1032" i="6"/>
  <c r="E1032" i="6"/>
  <c r="AF1028" i="3" l="1"/>
  <c r="AB1028" i="3"/>
  <c r="X1028" i="3"/>
  <c r="T1028" i="3"/>
  <c r="AD1029" i="3"/>
  <c r="O1030" i="3"/>
  <c r="Z1029" i="3"/>
  <c r="J1029" i="3"/>
  <c r="L1029" i="3" s="1"/>
  <c r="P1029" i="3" s="1"/>
  <c r="V1029" i="3"/>
  <c r="R1029" i="3"/>
  <c r="C1034" i="6"/>
  <c r="E1033" i="6"/>
  <c r="D1033" i="6"/>
  <c r="G1033" i="6" s="1"/>
  <c r="F1033" i="6"/>
  <c r="AF1029" i="3" l="1"/>
  <c r="AB1029" i="3"/>
  <c r="X1029" i="3"/>
  <c r="T1029" i="3"/>
  <c r="AD1030" i="3"/>
  <c r="O1031" i="3"/>
  <c r="Z1030" i="3"/>
  <c r="J1030" i="3"/>
  <c r="L1030" i="3" s="1"/>
  <c r="P1030" i="3" s="1"/>
  <c r="V1030" i="3"/>
  <c r="R1030" i="3"/>
  <c r="C1035" i="6"/>
  <c r="F1034" i="6"/>
  <c r="E1034" i="6"/>
  <c r="D1034" i="6"/>
  <c r="G1034" i="6" s="1"/>
  <c r="AF1030" i="3" l="1"/>
  <c r="AB1030" i="3"/>
  <c r="X1030" i="3"/>
  <c r="T1030" i="3"/>
  <c r="AD1031" i="3"/>
  <c r="O1032" i="3"/>
  <c r="Z1031" i="3"/>
  <c r="J1031" i="3"/>
  <c r="L1031" i="3" s="1"/>
  <c r="P1031" i="3" s="1"/>
  <c r="R1031" i="3"/>
  <c r="V1031" i="3"/>
  <c r="C1036" i="6"/>
  <c r="D1035" i="6"/>
  <c r="G1035" i="6" s="1"/>
  <c r="E1035" i="6"/>
  <c r="F1035" i="6"/>
  <c r="AF1031" i="3" l="1"/>
  <c r="AB1031" i="3"/>
  <c r="X1031" i="3"/>
  <c r="T1031" i="3"/>
  <c r="AD1032" i="3"/>
  <c r="O1033" i="3"/>
  <c r="Z1032" i="3"/>
  <c r="J1032" i="3"/>
  <c r="L1032" i="3" s="1"/>
  <c r="P1032" i="3" s="1"/>
  <c r="R1032" i="3"/>
  <c r="V1032" i="3"/>
  <c r="C1037" i="6"/>
  <c r="D1036" i="6"/>
  <c r="G1036" i="6" s="1"/>
  <c r="F1036" i="6"/>
  <c r="E1036" i="6"/>
  <c r="AF1032" i="3" l="1"/>
  <c r="AB1032" i="3"/>
  <c r="X1032" i="3"/>
  <c r="T1032" i="3"/>
  <c r="AD1033" i="3"/>
  <c r="O1034" i="3"/>
  <c r="Z1033" i="3"/>
  <c r="J1033" i="3"/>
  <c r="L1033" i="3" s="1"/>
  <c r="P1033" i="3" s="1"/>
  <c r="V1033" i="3"/>
  <c r="R1033" i="3"/>
  <c r="C1038" i="6"/>
  <c r="E1037" i="6"/>
  <c r="F1037" i="6"/>
  <c r="D1037" i="6"/>
  <c r="G1037" i="6" s="1"/>
  <c r="AF1033" i="3" l="1"/>
  <c r="AB1033" i="3"/>
  <c r="X1033" i="3"/>
  <c r="T1033" i="3"/>
  <c r="AD1034" i="3"/>
  <c r="O1035" i="3"/>
  <c r="Z1034" i="3"/>
  <c r="J1034" i="3"/>
  <c r="L1034" i="3" s="1"/>
  <c r="P1034" i="3" s="1"/>
  <c r="V1034" i="3"/>
  <c r="R1034" i="3"/>
  <c r="C1039" i="6"/>
  <c r="F1038" i="6"/>
  <c r="E1038" i="6"/>
  <c r="D1038" i="6"/>
  <c r="G1038" i="6" s="1"/>
  <c r="AF1034" i="3" l="1"/>
  <c r="AB1034" i="3"/>
  <c r="X1034" i="3"/>
  <c r="T1034" i="3"/>
  <c r="H90" i="2"/>
  <c r="AD1035" i="3"/>
  <c r="O1036" i="3"/>
  <c r="R1035" i="3"/>
  <c r="J1035" i="3"/>
  <c r="L1035" i="3" s="1"/>
  <c r="P1035" i="3" s="1"/>
  <c r="V1035" i="3"/>
  <c r="Z1035" i="3"/>
  <c r="C1040" i="6"/>
  <c r="F1039" i="6"/>
  <c r="D1039" i="6"/>
  <c r="G1039" i="6" s="1"/>
  <c r="E1039" i="6"/>
  <c r="AE90" i="2" l="1"/>
  <c r="AA90" i="2"/>
  <c r="I90" i="2"/>
  <c r="AF1035" i="3"/>
  <c r="AB1035" i="3"/>
  <c r="X1035" i="3"/>
  <c r="T1035" i="3"/>
  <c r="AD1036" i="3"/>
  <c r="O1037" i="3"/>
  <c r="R1036" i="3"/>
  <c r="J1036" i="3"/>
  <c r="L1036" i="3" s="1"/>
  <c r="P1036" i="3" s="1"/>
  <c r="Z1036" i="3"/>
  <c r="V1036" i="3"/>
  <c r="S90" i="2"/>
  <c r="O90" i="2"/>
  <c r="K90" i="2"/>
  <c r="W90" i="2"/>
  <c r="C1041" i="6"/>
  <c r="D1040" i="6"/>
  <c r="G1040" i="6" s="1"/>
  <c r="E1040" i="6"/>
  <c r="F1040" i="6"/>
  <c r="AG90" i="2" l="1"/>
  <c r="AC90" i="2"/>
  <c r="AB1036" i="3"/>
  <c r="X1036" i="3"/>
  <c r="T1036" i="3"/>
  <c r="AF1036" i="3"/>
  <c r="Z1037" i="3"/>
  <c r="J1037" i="3"/>
  <c r="L1037" i="3" s="1"/>
  <c r="P1037" i="3" s="1"/>
  <c r="V1037" i="3"/>
  <c r="R1037" i="3"/>
  <c r="AD1037" i="3"/>
  <c r="O1038" i="3"/>
  <c r="Y90" i="2"/>
  <c r="Q90" i="2"/>
  <c r="M90" i="2"/>
  <c r="AP90" i="2" s="1"/>
  <c r="U90" i="2"/>
  <c r="C1042" i="6"/>
  <c r="E1041" i="6"/>
  <c r="F1041" i="6"/>
  <c r="D1041" i="6"/>
  <c r="G1041" i="6" s="1"/>
  <c r="AQ91" i="2" l="1"/>
  <c r="AI91" i="2"/>
  <c r="AO91" i="2"/>
  <c r="AJ91" i="2"/>
  <c r="AN91" i="2"/>
  <c r="AH91" i="2"/>
  <c r="AL91" i="2"/>
  <c r="AP91" i="2"/>
  <c r="AK91" i="2"/>
  <c r="Z1038" i="3"/>
  <c r="J1038" i="3"/>
  <c r="L1038" i="3" s="1"/>
  <c r="P1038" i="3" s="1"/>
  <c r="V1038" i="3"/>
  <c r="R1038" i="3"/>
  <c r="AD1038" i="3"/>
  <c r="O1039" i="3"/>
  <c r="AB1037" i="3"/>
  <c r="X1037" i="3"/>
  <c r="T1037" i="3"/>
  <c r="AF1037" i="3"/>
  <c r="C1043" i="6"/>
  <c r="F1042" i="6"/>
  <c r="D1042" i="6"/>
  <c r="G1042" i="6" s="1"/>
  <c r="E1042" i="6"/>
  <c r="AD1039" i="3" l="1"/>
  <c r="O1040" i="3"/>
  <c r="Z1039" i="3"/>
  <c r="J1039" i="3"/>
  <c r="L1039" i="3" s="1"/>
  <c r="P1039" i="3" s="1"/>
  <c r="R1039" i="3"/>
  <c r="V1039" i="3"/>
  <c r="AF1038" i="3"/>
  <c r="AB1038" i="3"/>
  <c r="X1038" i="3"/>
  <c r="T1038" i="3"/>
  <c r="C1044" i="6"/>
  <c r="F1043" i="6"/>
  <c r="E1043" i="6"/>
  <c r="D1043" i="6"/>
  <c r="G1043" i="6" s="1"/>
  <c r="AF1039" i="3" l="1"/>
  <c r="AB1039" i="3"/>
  <c r="X1039" i="3"/>
  <c r="T1039" i="3"/>
  <c r="AD1040" i="3"/>
  <c r="O1041" i="3"/>
  <c r="Z1040" i="3"/>
  <c r="J1040" i="3"/>
  <c r="L1040" i="3" s="1"/>
  <c r="P1040" i="3" s="1"/>
  <c r="R1040" i="3"/>
  <c r="V1040" i="3"/>
  <c r="C1045" i="6"/>
  <c r="D1044" i="6"/>
  <c r="G1044" i="6" s="1"/>
  <c r="F1044" i="6"/>
  <c r="E1044" i="6"/>
  <c r="AF1040" i="3" l="1"/>
  <c r="AB1040" i="3"/>
  <c r="X1040" i="3"/>
  <c r="T1040" i="3"/>
  <c r="AD1041" i="3"/>
  <c r="O1042" i="3"/>
  <c r="Z1041" i="3"/>
  <c r="J1041" i="3"/>
  <c r="L1041" i="3" s="1"/>
  <c r="P1041" i="3" s="1"/>
  <c r="V1041" i="3"/>
  <c r="R1041" i="3"/>
  <c r="C1046" i="6"/>
  <c r="E1045" i="6"/>
  <c r="F1045" i="6"/>
  <c r="D1045" i="6"/>
  <c r="G1045" i="6" s="1"/>
  <c r="AF1041" i="3" l="1"/>
  <c r="AB1041" i="3"/>
  <c r="X1041" i="3"/>
  <c r="T1041" i="3"/>
  <c r="Z1042" i="3"/>
  <c r="O1043" i="3"/>
  <c r="AD1042" i="3"/>
  <c r="J1042" i="3"/>
  <c r="L1042" i="3" s="1"/>
  <c r="P1042" i="3" s="1"/>
  <c r="V1042" i="3"/>
  <c r="R1042" i="3"/>
  <c r="C1047" i="6"/>
  <c r="F1046" i="6"/>
  <c r="D1046" i="6"/>
  <c r="G1046" i="6" s="1"/>
  <c r="E1046" i="6"/>
  <c r="AF1042" i="3" l="1"/>
  <c r="AB1042" i="3"/>
  <c r="X1042" i="3"/>
  <c r="T1042" i="3"/>
  <c r="AD1043" i="3"/>
  <c r="O1044" i="3"/>
  <c r="R1043" i="3"/>
  <c r="J1043" i="3"/>
  <c r="L1043" i="3" s="1"/>
  <c r="P1043" i="3" s="1"/>
  <c r="Z1043" i="3"/>
  <c r="V1043" i="3"/>
  <c r="C1048" i="6"/>
  <c r="E1047" i="6"/>
  <c r="D1047" i="6"/>
  <c r="G1047" i="6" s="1"/>
  <c r="F1047" i="6"/>
  <c r="AF1043" i="3" l="1"/>
  <c r="AB1043" i="3"/>
  <c r="X1043" i="3"/>
  <c r="T1043" i="3"/>
  <c r="AD1044" i="3"/>
  <c r="O1045" i="3"/>
  <c r="R1044" i="3"/>
  <c r="J1044" i="3"/>
  <c r="L1044" i="3" s="1"/>
  <c r="P1044" i="3" s="1"/>
  <c r="Z1044" i="3"/>
  <c r="V1044" i="3"/>
  <c r="C1049" i="6"/>
  <c r="D1048" i="6"/>
  <c r="G1048" i="6" s="1"/>
  <c r="F1048" i="6"/>
  <c r="E1048" i="6"/>
  <c r="AF1044" i="3" l="1"/>
  <c r="AB1044" i="3"/>
  <c r="X1044" i="3"/>
  <c r="T1044" i="3"/>
  <c r="AD1045" i="3"/>
  <c r="O1046" i="3"/>
  <c r="Z1045" i="3"/>
  <c r="J1045" i="3"/>
  <c r="L1045" i="3" s="1"/>
  <c r="P1045" i="3" s="1"/>
  <c r="V1045" i="3"/>
  <c r="R1045" i="3"/>
  <c r="C1050" i="6"/>
  <c r="E1049" i="6"/>
  <c r="D1049" i="6"/>
  <c r="G1049" i="6" s="1"/>
  <c r="F1049" i="6"/>
  <c r="AF1045" i="3" l="1"/>
  <c r="AB1045" i="3"/>
  <c r="X1045" i="3"/>
  <c r="T1045" i="3"/>
  <c r="AD1046" i="3"/>
  <c r="O1047" i="3"/>
  <c r="Z1046" i="3"/>
  <c r="J1046" i="3"/>
  <c r="L1046" i="3" s="1"/>
  <c r="P1046" i="3" s="1"/>
  <c r="V1046" i="3"/>
  <c r="R1046" i="3"/>
  <c r="C1051" i="6"/>
  <c r="F1050" i="6"/>
  <c r="E1050" i="6"/>
  <c r="D1050" i="6"/>
  <c r="G1050" i="6" s="1"/>
  <c r="AF1046" i="3" l="1"/>
  <c r="AB1046" i="3"/>
  <c r="X1046" i="3"/>
  <c r="T1046" i="3"/>
  <c r="H91" i="2"/>
  <c r="AD1047" i="3"/>
  <c r="O1048" i="3"/>
  <c r="Z1047" i="3"/>
  <c r="J1047" i="3"/>
  <c r="L1047" i="3" s="1"/>
  <c r="P1047" i="3" s="1"/>
  <c r="R1047" i="3"/>
  <c r="V1047" i="3"/>
  <c r="C1052" i="6"/>
  <c r="D1051" i="6"/>
  <c r="G1051" i="6" s="1"/>
  <c r="F1051" i="6"/>
  <c r="E1051" i="6"/>
  <c r="AE91" i="2" l="1"/>
  <c r="AA91" i="2"/>
  <c r="I91" i="2"/>
  <c r="AF1047" i="3"/>
  <c r="AB1047" i="3"/>
  <c r="X1047" i="3"/>
  <c r="T1047" i="3"/>
  <c r="AD1048" i="3"/>
  <c r="O1049" i="3"/>
  <c r="Z1048" i="3"/>
  <c r="J1048" i="3"/>
  <c r="L1048" i="3" s="1"/>
  <c r="P1048" i="3" s="1"/>
  <c r="R1048" i="3"/>
  <c r="V1048" i="3"/>
  <c r="S91" i="2"/>
  <c r="O91" i="2"/>
  <c r="K91" i="2"/>
  <c r="W91" i="2"/>
  <c r="C1053" i="6"/>
  <c r="D1052" i="6"/>
  <c r="G1052" i="6" s="1"/>
  <c r="F1052" i="6"/>
  <c r="E1052" i="6"/>
  <c r="AG91" i="2" l="1"/>
  <c r="AC91" i="2"/>
  <c r="AB1048" i="3"/>
  <c r="X1048" i="3"/>
  <c r="T1048" i="3"/>
  <c r="AF1048" i="3"/>
  <c r="Z1049" i="3"/>
  <c r="J1049" i="3"/>
  <c r="L1049" i="3" s="1"/>
  <c r="P1049" i="3" s="1"/>
  <c r="V1049" i="3"/>
  <c r="R1049" i="3"/>
  <c r="AD1049" i="3"/>
  <c r="O1050" i="3"/>
  <c r="Q91" i="2"/>
  <c r="Y91" i="2"/>
  <c r="M91" i="2"/>
  <c r="AM91" i="2" s="1"/>
  <c r="U91" i="2"/>
  <c r="C1054" i="6"/>
  <c r="E1053" i="6"/>
  <c r="D1053" i="6"/>
  <c r="G1053" i="6" s="1"/>
  <c r="F1053" i="6"/>
  <c r="AO92" i="2" l="1"/>
  <c r="AP92" i="2"/>
  <c r="AJ92" i="2"/>
  <c r="AN92" i="2"/>
  <c r="AI92" i="2"/>
  <c r="AM92" i="2"/>
  <c r="AH92" i="2"/>
  <c r="AQ92" i="2"/>
  <c r="AL92" i="2"/>
  <c r="Z1050" i="3"/>
  <c r="J1050" i="3"/>
  <c r="L1050" i="3" s="1"/>
  <c r="P1050" i="3" s="1"/>
  <c r="V1050" i="3"/>
  <c r="R1050" i="3"/>
  <c r="AD1050" i="3"/>
  <c r="O1051" i="3"/>
  <c r="AB1049" i="3"/>
  <c r="X1049" i="3"/>
  <c r="T1049" i="3"/>
  <c r="AF1049" i="3"/>
  <c r="C1055" i="6"/>
  <c r="F1054" i="6"/>
  <c r="E1054" i="6"/>
  <c r="D1054" i="6"/>
  <c r="G1054" i="6" s="1"/>
  <c r="V1051" i="3" l="1"/>
  <c r="AD1051" i="3"/>
  <c r="J1051" i="3"/>
  <c r="L1051" i="3" s="1"/>
  <c r="P1051" i="3" s="1"/>
  <c r="Z1051" i="3"/>
  <c r="O1052" i="3"/>
  <c r="R1051" i="3"/>
  <c r="X1050" i="3"/>
  <c r="AF1050" i="3"/>
  <c r="T1050" i="3"/>
  <c r="AB1050" i="3"/>
  <c r="C1056" i="6"/>
  <c r="F1055" i="6"/>
  <c r="D1055" i="6"/>
  <c r="G1055" i="6" s="1"/>
  <c r="E1055" i="6"/>
  <c r="AF1051" i="3" l="1"/>
  <c r="AB1051" i="3"/>
  <c r="X1051" i="3"/>
  <c r="T1051" i="3"/>
  <c r="AD1052" i="3"/>
  <c r="O1053" i="3"/>
  <c r="R1052" i="3"/>
  <c r="J1052" i="3"/>
  <c r="L1052" i="3" s="1"/>
  <c r="P1052" i="3" s="1"/>
  <c r="V1052" i="3"/>
  <c r="Z1052" i="3"/>
  <c r="C1057" i="6"/>
  <c r="D1056" i="6"/>
  <c r="G1056" i="6" s="1"/>
  <c r="E1056" i="6"/>
  <c r="F1056" i="6"/>
  <c r="AF1052" i="3" l="1"/>
  <c r="AB1052" i="3"/>
  <c r="X1052" i="3"/>
  <c r="T1052" i="3"/>
  <c r="AD1053" i="3"/>
  <c r="O1054" i="3"/>
  <c r="Z1053" i="3"/>
  <c r="J1053" i="3"/>
  <c r="L1053" i="3" s="1"/>
  <c r="P1053" i="3" s="1"/>
  <c r="V1053" i="3"/>
  <c r="R1053" i="3"/>
  <c r="C1058" i="6"/>
  <c r="E1057" i="6"/>
  <c r="F1057" i="6"/>
  <c r="D1057" i="6"/>
  <c r="G1057" i="6" s="1"/>
  <c r="AF1053" i="3" l="1"/>
  <c r="AB1053" i="3"/>
  <c r="X1053" i="3"/>
  <c r="T1053" i="3"/>
  <c r="AD1054" i="3"/>
  <c r="O1055" i="3"/>
  <c r="Z1054" i="3"/>
  <c r="J1054" i="3"/>
  <c r="L1054" i="3" s="1"/>
  <c r="P1054" i="3" s="1"/>
  <c r="V1054" i="3"/>
  <c r="R1054" i="3"/>
  <c r="C1059" i="6"/>
  <c r="F1058" i="6"/>
  <c r="D1058" i="6"/>
  <c r="G1058" i="6" s="1"/>
  <c r="E1058" i="6"/>
  <c r="AF1054" i="3" l="1"/>
  <c r="AB1054" i="3"/>
  <c r="X1054" i="3"/>
  <c r="T1054" i="3"/>
  <c r="AD1055" i="3"/>
  <c r="O1056" i="3"/>
  <c r="Z1055" i="3"/>
  <c r="J1055" i="3"/>
  <c r="L1055" i="3" s="1"/>
  <c r="P1055" i="3" s="1"/>
  <c r="R1055" i="3"/>
  <c r="V1055" i="3"/>
  <c r="C1060" i="6"/>
  <c r="F1059" i="6"/>
  <c r="E1059" i="6"/>
  <c r="D1059" i="6"/>
  <c r="G1059" i="6" s="1"/>
  <c r="AF1055" i="3" l="1"/>
  <c r="AB1055" i="3"/>
  <c r="X1055" i="3"/>
  <c r="T1055" i="3"/>
  <c r="AD1056" i="3"/>
  <c r="O1057" i="3"/>
  <c r="Z1056" i="3"/>
  <c r="J1056" i="3"/>
  <c r="L1056" i="3" s="1"/>
  <c r="P1056" i="3" s="1"/>
  <c r="R1056" i="3"/>
  <c r="V1056" i="3"/>
  <c r="C1061" i="6"/>
  <c r="D1060" i="6"/>
  <c r="G1060" i="6" s="1"/>
  <c r="E1060" i="6"/>
  <c r="F1060" i="6"/>
  <c r="AF1056" i="3" l="1"/>
  <c r="AB1056" i="3"/>
  <c r="X1056" i="3"/>
  <c r="T1056" i="3"/>
  <c r="AD1057" i="3"/>
  <c r="O1058" i="3"/>
  <c r="Z1057" i="3"/>
  <c r="J1057" i="3"/>
  <c r="L1057" i="3" s="1"/>
  <c r="P1057" i="3" s="1"/>
  <c r="V1057" i="3"/>
  <c r="R1057" i="3"/>
  <c r="C1062" i="6"/>
  <c r="E1061" i="6"/>
  <c r="F1061" i="6"/>
  <c r="D1061" i="6"/>
  <c r="G1061" i="6" s="1"/>
  <c r="AF1057" i="3" l="1"/>
  <c r="AB1057" i="3"/>
  <c r="X1057" i="3"/>
  <c r="T1057" i="3"/>
  <c r="AD1058" i="3"/>
  <c r="O1059" i="3"/>
  <c r="Z1058" i="3"/>
  <c r="J1058" i="3"/>
  <c r="L1058" i="3" s="1"/>
  <c r="P1058" i="3" s="1"/>
  <c r="V1058" i="3"/>
  <c r="R1058" i="3"/>
  <c r="C1063" i="6"/>
  <c r="F1062" i="6"/>
  <c r="D1062" i="6"/>
  <c r="G1062" i="6" s="1"/>
  <c r="E1062" i="6"/>
  <c r="AF1058" i="3" l="1"/>
  <c r="AB1058" i="3"/>
  <c r="X1058" i="3"/>
  <c r="T1058" i="3"/>
  <c r="H92" i="2"/>
  <c r="AD1059" i="3"/>
  <c r="O1060" i="3"/>
  <c r="R1059" i="3"/>
  <c r="J1059" i="3"/>
  <c r="L1059" i="3" s="1"/>
  <c r="P1059" i="3" s="1"/>
  <c r="Z1059" i="3"/>
  <c r="V1059" i="3"/>
  <c r="C1064" i="6"/>
  <c r="E1063" i="6"/>
  <c r="D1063" i="6"/>
  <c r="G1063" i="6" s="1"/>
  <c r="F1063" i="6"/>
  <c r="AE92" i="2" l="1"/>
  <c r="AA92" i="2"/>
  <c r="I92" i="2"/>
  <c r="AF1059" i="3"/>
  <c r="AB1059" i="3"/>
  <c r="X1059" i="3"/>
  <c r="T1059" i="3"/>
  <c r="AD1060" i="3"/>
  <c r="O1061" i="3"/>
  <c r="R1060" i="3"/>
  <c r="J1060" i="3"/>
  <c r="L1060" i="3" s="1"/>
  <c r="P1060" i="3" s="1"/>
  <c r="Z1060" i="3"/>
  <c r="V1060" i="3"/>
  <c r="O92" i="2"/>
  <c r="S92" i="2"/>
  <c r="K92" i="2"/>
  <c r="W92" i="2"/>
  <c r="C1065" i="6"/>
  <c r="D1064" i="6"/>
  <c r="G1064" i="6" s="1"/>
  <c r="F1064" i="6"/>
  <c r="E1064" i="6"/>
  <c r="AG92" i="2" l="1"/>
  <c r="AC92" i="2"/>
  <c r="AB1060" i="3"/>
  <c r="X1060" i="3"/>
  <c r="T1060" i="3"/>
  <c r="AF1060" i="3"/>
  <c r="Z1061" i="3"/>
  <c r="J1061" i="3"/>
  <c r="L1061" i="3" s="1"/>
  <c r="P1061" i="3" s="1"/>
  <c r="V1061" i="3"/>
  <c r="R1061" i="3"/>
  <c r="AD1061" i="3"/>
  <c r="O1062" i="3"/>
  <c r="Q92" i="2"/>
  <c r="Y92" i="2"/>
  <c r="M92" i="2"/>
  <c r="AK92" i="2" s="1"/>
  <c r="U92" i="2"/>
  <c r="C1066" i="6"/>
  <c r="E1065" i="6"/>
  <c r="D1065" i="6"/>
  <c r="G1065" i="6" s="1"/>
  <c r="F1065" i="6"/>
  <c r="AM93" i="2" l="1"/>
  <c r="AI93" i="2"/>
  <c r="AK93" i="2"/>
  <c r="AO93" i="2"/>
  <c r="AJ93" i="2"/>
  <c r="AN93" i="2"/>
  <c r="AH93" i="2"/>
  <c r="AL93" i="2"/>
  <c r="Z1062" i="3"/>
  <c r="J1062" i="3"/>
  <c r="L1062" i="3" s="1"/>
  <c r="P1062" i="3" s="1"/>
  <c r="V1062" i="3"/>
  <c r="R1062" i="3"/>
  <c r="AD1062" i="3"/>
  <c r="O1063" i="3"/>
  <c r="AB1061" i="3"/>
  <c r="X1061" i="3"/>
  <c r="T1061" i="3"/>
  <c r="AF1061" i="3"/>
  <c r="C1067" i="6"/>
  <c r="F1066" i="6"/>
  <c r="E1066" i="6"/>
  <c r="D1066" i="6"/>
  <c r="G1066" i="6" s="1"/>
  <c r="AD1063" i="3" l="1"/>
  <c r="O1064" i="3"/>
  <c r="Z1063" i="3"/>
  <c r="J1063" i="3"/>
  <c r="L1063" i="3" s="1"/>
  <c r="P1063" i="3" s="1"/>
  <c r="R1063" i="3"/>
  <c r="V1063" i="3"/>
  <c r="AF1062" i="3"/>
  <c r="AB1062" i="3"/>
  <c r="X1062" i="3"/>
  <c r="T1062" i="3"/>
  <c r="C1068" i="6"/>
  <c r="D1067" i="6"/>
  <c r="G1067" i="6" s="1"/>
  <c r="E1067" i="6"/>
  <c r="F1067" i="6"/>
  <c r="AF1063" i="3" l="1"/>
  <c r="AB1063" i="3"/>
  <c r="X1063" i="3"/>
  <c r="T1063" i="3"/>
  <c r="AD1064" i="3"/>
  <c r="O1065" i="3"/>
  <c r="Z1064" i="3"/>
  <c r="J1064" i="3"/>
  <c r="L1064" i="3" s="1"/>
  <c r="P1064" i="3" s="1"/>
  <c r="R1064" i="3"/>
  <c r="V1064" i="3"/>
  <c r="C1069" i="6"/>
  <c r="D1068" i="6"/>
  <c r="G1068" i="6" s="1"/>
  <c r="F1068" i="6"/>
  <c r="E1068" i="6"/>
  <c r="AF1064" i="3" l="1"/>
  <c r="AB1064" i="3"/>
  <c r="X1064" i="3"/>
  <c r="T1064" i="3"/>
  <c r="AD1065" i="3"/>
  <c r="O1066" i="3"/>
  <c r="Z1065" i="3"/>
  <c r="J1065" i="3"/>
  <c r="L1065" i="3" s="1"/>
  <c r="P1065" i="3" s="1"/>
  <c r="V1065" i="3"/>
  <c r="R1065" i="3"/>
  <c r="C1070" i="6"/>
  <c r="E1069" i="6"/>
  <c r="D1069" i="6"/>
  <c r="G1069" i="6" s="1"/>
  <c r="F1069" i="6"/>
  <c r="AF1065" i="3" l="1"/>
  <c r="AB1065" i="3"/>
  <c r="X1065" i="3"/>
  <c r="T1065" i="3"/>
  <c r="AD1066" i="3"/>
  <c r="O1067" i="3"/>
  <c r="Z1066" i="3"/>
  <c r="J1066" i="3"/>
  <c r="L1066" i="3" s="1"/>
  <c r="P1066" i="3" s="1"/>
  <c r="V1066" i="3"/>
  <c r="R1066" i="3"/>
  <c r="C1071" i="6"/>
  <c r="F1070" i="6"/>
  <c r="E1070" i="6"/>
  <c r="D1070" i="6"/>
  <c r="G1070" i="6" s="1"/>
  <c r="AF1066" i="3" l="1"/>
  <c r="AB1066" i="3"/>
  <c r="X1066" i="3"/>
  <c r="T1066" i="3"/>
  <c r="R1067" i="3"/>
  <c r="O1068" i="3"/>
  <c r="AD1067" i="3"/>
  <c r="J1067" i="3"/>
  <c r="L1067" i="3" s="1"/>
  <c r="P1067" i="3" s="1"/>
  <c r="V1067" i="3"/>
  <c r="Z1067" i="3"/>
  <c r="C1072" i="6"/>
  <c r="F1071" i="6"/>
  <c r="D1071" i="6"/>
  <c r="G1071" i="6" s="1"/>
  <c r="E1071" i="6"/>
  <c r="AF1067" i="3" l="1"/>
  <c r="AB1067" i="3"/>
  <c r="X1067" i="3"/>
  <c r="T1067" i="3"/>
  <c r="AD1068" i="3"/>
  <c r="O1069" i="3"/>
  <c r="R1068" i="3"/>
  <c r="J1068" i="3"/>
  <c r="L1068" i="3" s="1"/>
  <c r="P1068" i="3" s="1"/>
  <c r="V1068" i="3"/>
  <c r="Z1068" i="3"/>
  <c r="C1073" i="6"/>
  <c r="D1072" i="6"/>
  <c r="G1072" i="6" s="1"/>
  <c r="E1072" i="6"/>
  <c r="F1072" i="6"/>
  <c r="AF1068" i="3" l="1"/>
  <c r="AB1068" i="3"/>
  <c r="X1068" i="3"/>
  <c r="T1068" i="3"/>
  <c r="AD1069" i="3"/>
  <c r="O1070" i="3"/>
  <c r="Z1069" i="3"/>
  <c r="J1069" i="3"/>
  <c r="L1069" i="3" s="1"/>
  <c r="P1069" i="3" s="1"/>
  <c r="V1069" i="3"/>
  <c r="R1069" i="3"/>
  <c r="C1074" i="6"/>
  <c r="E1073" i="6"/>
  <c r="F1073" i="6"/>
  <c r="D1073" i="6"/>
  <c r="G1073" i="6" s="1"/>
  <c r="AF1069" i="3" l="1"/>
  <c r="AB1069" i="3"/>
  <c r="X1069" i="3"/>
  <c r="T1069" i="3"/>
  <c r="AD1070" i="3"/>
  <c r="O1071" i="3"/>
  <c r="Z1070" i="3"/>
  <c r="J1070" i="3"/>
  <c r="L1070" i="3" s="1"/>
  <c r="P1070" i="3" s="1"/>
  <c r="V1070" i="3"/>
  <c r="R1070" i="3"/>
  <c r="C1075" i="6"/>
  <c r="F1074" i="6"/>
  <c r="D1074" i="6"/>
  <c r="G1074" i="6" s="1"/>
  <c r="E1074" i="6"/>
  <c r="AF1070" i="3" l="1"/>
  <c r="AB1070" i="3"/>
  <c r="X1070" i="3"/>
  <c r="T1070" i="3"/>
  <c r="H93" i="2"/>
  <c r="AD1071" i="3"/>
  <c r="O1072" i="3"/>
  <c r="Z1071" i="3"/>
  <c r="J1071" i="3"/>
  <c r="L1071" i="3" s="1"/>
  <c r="P1071" i="3" s="1"/>
  <c r="R1071" i="3"/>
  <c r="V1071" i="3"/>
  <c r="C1076" i="6"/>
  <c r="F1075" i="6"/>
  <c r="E1075" i="6"/>
  <c r="D1075" i="6"/>
  <c r="G1075" i="6" s="1"/>
  <c r="AE93" i="2" l="1"/>
  <c r="AA93" i="2"/>
  <c r="I93" i="2"/>
  <c r="AF1071" i="3"/>
  <c r="AB1071" i="3"/>
  <c r="X1071" i="3"/>
  <c r="T1071" i="3"/>
  <c r="AD1072" i="3"/>
  <c r="O1073" i="3"/>
  <c r="Z1072" i="3"/>
  <c r="J1072" i="3"/>
  <c r="L1072" i="3" s="1"/>
  <c r="P1072" i="3" s="1"/>
  <c r="R1072" i="3"/>
  <c r="V1072" i="3"/>
  <c r="W93" i="2"/>
  <c r="S93" i="2"/>
  <c r="D377" i="4" s="1"/>
  <c r="K93" i="2"/>
  <c r="O93" i="2"/>
  <c r="C1077" i="6"/>
  <c r="D1076" i="6"/>
  <c r="G1076" i="6" s="1"/>
  <c r="E1076" i="6"/>
  <c r="F1076" i="6"/>
  <c r="AG93" i="2" l="1"/>
  <c r="AC93" i="2"/>
  <c r="AB1072" i="3"/>
  <c r="X1072" i="3"/>
  <c r="T1072" i="3"/>
  <c r="AF1072" i="3"/>
  <c r="Z1073" i="3"/>
  <c r="J1073" i="3"/>
  <c r="L1073" i="3" s="1"/>
  <c r="P1073" i="3" s="1"/>
  <c r="V1073" i="3"/>
  <c r="R1073" i="3"/>
  <c r="AD1073" i="3"/>
  <c r="O1074" i="3"/>
  <c r="Q93" i="2"/>
  <c r="Y93" i="2"/>
  <c r="M93" i="2"/>
  <c r="U93" i="2"/>
  <c r="F377" i="4" s="1"/>
  <c r="C1078" i="6"/>
  <c r="E1077" i="6"/>
  <c r="F1077" i="6"/>
  <c r="D1077" i="6"/>
  <c r="G1077" i="6" s="1"/>
  <c r="AP93" i="2" l="1"/>
  <c r="AQ93" i="2"/>
  <c r="AO94" i="2"/>
  <c r="AK94" i="2"/>
  <c r="AQ94" i="2"/>
  <c r="AL94" i="2"/>
  <c r="AP94" i="2"/>
  <c r="AJ94" i="2"/>
  <c r="AI94" i="2"/>
  <c r="AH94" i="2"/>
  <c r="Z1074" i="3"/>
  <c r="J1074" i="3"/>
  <c r="L1074" i="3" s="1"/>
  <c r="P1074" i="3" s="1"/>
  <c r="V1074" i="3"/>
  <c r="R1074" i="3"/>
  <c r="AD1074" i="3"/>
  <c r="O1075" i="3"/>
  <c r="AB1073" i="3"/>
  <c r="X1073" i="3"/>
  <c r="T1073" i="3"/>
  <c r="AF1073" i="3"/>
  <c r="C1079" i="6"/>
  <c r="F1078" i="6"/>
  <c r="D1078" i="6"/>
  <c r="G1078" i="6" s="1"/>
  <c r="E1078" i="6"/>
  <c r="AD1075" i="3" l="1"/>
  <c r="O1076" i="3"/>
  <c r="R1075" i="3"/>
  <c r="J1075" i="3"/>
  <c r="L1075" i="3" s="1"/>
  <c r="P1075" i="3" s="1"/>
  <c r="Z1075" i="3"/>
  <c r="V1075" i="3"/>
  <c r="AF1074" i="3"/>
  <c r="AB1074" i="3"/>
  <c r="X1074" i="3"/>
  <c r="T1074" i="3"/>
  <c r="C1080" i="6"/>
  <c r="E1079" i="6"/>
  <c r="D1079" i="6"/>
  <c r="G1079" i="6" s="1"/>
  <c r="F1079" i="6"/>
  <c r="AF1075" i="3" l="1"/>
  <c r="AB1075" i="3"/>
  <c r="X1075" i="3"/>
  <c r="T1075" i="3"/>
  <c r="AD1076" i="3"/>
  <c r="O1077" i="3"/>
  <c r="R1076" i="3"/>
  <c r="J1076" i="3"/>
  <c r="L1076" i="3" s="1"/>
  <c r="P1076" i="3" s="1"/>
  <c r="Z1076" i="3"/>
  <c r="V1076" i="3"/>
  <c r="C1081" i="6"/>
  <c r="D1080" i="6"/>
  <c r="G1080" i="6" s="1"/>
  <c r="F1080" i="6"/>
  <c r="E1080" i="6"/>
  <c r="AF1076" i="3" l="1"/>
  <c r="AB1076" i="3"/>
  <c r="X1076" i="3"/>
  <c r="T1076" i="3"/>
  <c r="AD1077" i="3"/>
  <c r="O1078" i="3"/>
  <c r="Z1077" i="3"/>
  <c r="J1077" i="3"/>
  <c r="L1077" i="3" s="1"/>
  <c r="P1077" i="3" s="1"/>
  <c r="V1077" i="3"/>
  <c r="R1077" i="3"/>
  <c r="C1082" i="6"/>
  <c r="E1081" i="6"/>
  <c r="D1081" i="6"/>
  <c r="G1081" i="6" s="1"/>
  <c r="F1081" i="6"/>
  <c r="AF1077" i="3" l="1"/>
  <c r="AB1077" i="3"/>
  <c r="X1077" i="3"/>
  <c r="T1077" i="3"/>
  <c r="AD1078" i="3"/>
  <c r="O1079" i="3"/>
  <c r="Z1078" i="3"/>
  <c r="J1078" i="3"/>
  <c r="L1078" i="3" s="1"/>
  <c r="P1078" i="3" s="1"/>
  <c r="V1078" i="3"/>
  <c r="R1078" i="3"/>
  <c r="C1083" i="6"/>
  <c r="F1082" i="6"/>
  <c r="E1082" i="6"/>
  <c r="D1082" i="6"/>
  <c r="G1082" i="6" s="1"/>
  <c r="AF1078" i="3" l="1"/>
  <c r="AB1078" i="3"/>
  <c r="X1078" i="3"/>
  <c r="T1078" i="3"/>
  <c r="AD1079" i="3"/>
  <c r="O1080" i="3"/>
  <c r="Z1079" i="3"/>
  <c r="J1079" i="3"/>
  <c r="L1079" i="3" s="1"/>
  <c r="P1079" i="3" s="1"/>
  <c r="R1079" i="3"/>
  <c r="V1079" i="3"/>
  <c r="C1084" i="6"/>
  <c r="D1083" i="6"/>
  <c r="G1083" i="6" s="1"/>
  <c r="E1083" i="6"/>
  <c r="F1083" i="6"/>
  <c r="AF1079" i="3" l="1"/>
  <c r="AB1079" i="3"/>
  <c r="X1079" i="3"/>
  <c r="T1079" i="3"/>
  <c r="Z1080" i="3"/>
  <c r="O1081" i="3"/>
  <c r="R1080" i="3"/>
  <c r="J1080" i="3"/>
  <c r="L1080" i="3" s="1"/>
  <c r="P1080" i="3" s="1"/>
  <c r="V1080" i="3"/>
  <c r="AD1080" i="3"/>
  <c r="C1085" i="6"/>
  <c r="D1084" i="6"/>
  <c r="G1084" i="6" s="1"/>
  <c r="F1084" i="6"/>
  <c r="E1084" i="6"/>
  <c r="AF1080" i="3" l="1"/>
  <c r="AB1080" i="3"/>
  <c r="X1080" i="3"/>
  <c r="T1080" i="3"/>
  <c r="AD1081" i="3"/>
  <c r="O1082" i="3"/>
  <c r="Z1081" i="3"/>
  <c r="J1081" i="3"/>
  <c r="L1081" i="3" s="1"/>
  <c r="P1081" i="3" s="1"/>
  <c r="V1081" i="3"/>
  <c r="R1081" i="3"/>
  <c r="C1086" i="6"/>
  <c r="E1085" i="6"/>
  <c r="D1085" i="6"/>
  <c r="G1085" i="6" s="1"/>
  <c r="F1085" i="6"/>
  <c r="AF1081" i="3" l="1"/>
  <c r="AB1081" i="3"/>
  <c r="X1081" i="3"/>
  <c r="T1081" i="3"/>
  <c r="AD1082" i="3"/>
  <c r="O1083" i="3"/>
  <c r="Z1082" i="3"/>
  <c r="J1082" i="3"/>
  <c r="L1082" i="3" s="1"/>
  <c r="P1082" i="3" s="1"/>
  <c r="V1082" i="3"/>
  <c r="R1082" i="3"/>
  <c r="C1087" i="6"/>
  <c r="F1086" i="6"/>
  <c r="E1086" i="6"/>
  <c r="D1086" i="6"/>
  <c r="G1086" i="6" s="1"/>
  <c r="AF1082" i="3" l="1"/>
  <c r="AB1082" i="3"/>
  <c r="X1082" i="3"/>
  <c r="T1082" i="3"/>
  <c r="H94" i="2"/>
  <c r="AD1083" i="3"/>
  <c r="O1084" i="3"/>
  <c r="R1083" i="3"/>
  <c r="J1083" i="3"/>
  <c r="L1083" i="3" s="1"/>
  <c r="P1083" i="3" s="1"/>
  <c r="V1083" i="3"/>
  <c r="Z1083" i="3"/>
  <c r="C1088" i="6"/>
  <c r="F1087" i="6"/>
  <c r="E1087" i="6"/>
  <c r="D1087" i="6"/>
  <c r="G1087" i="6" s="1"/>
  <c r="AE94" i="2" l="1"/>
  <c r="AA94" i="2"/>
  <c r="I94" i="2"/>
  <c r="AF1083" i="3"/>
  <c r="AB1083" i="3"/>
  <c r="X1083" i="3"/>
  <c r="T1083" i="3"/>
  <c r="AD1084" i="3"/>
  <c r="O1085" i="3"/>
  <c r="R1084" i="3"/>
  <c r="J1084" i="3"/>
  <c r="L1084" i="3" s="1"/>
  <c r="P1084" i="3" s="1"/>
  <c r="Z1084" i="3"/>
  <c r="V1084" i="3"/>
  <c r="W94" i="2"/>
  <c r="O94" i="2"/>
  <c r="K94" i="2"/>
  <c r="S94" i="2"/>
  <c r="C1089" i="6"/>
  <c r="D1088" i="6"/>
  <c r="G1088" i="6" s="1"/>
  <c r="E1088" i="6"/>
  <c r="F1088" i="6"/>
  <c r="AG94" i="2" l="1"/>
  <c r="AC94" i="2"/>
  <c r="AB1084" i="3"/>
  <c r="X1084" i="3"/>
  <c r="T1084" i="3"/>
  <c r="AF1084" i="3"/>
  <c r="Z1085" i="3"/>
  <c r="J1085" i="3"/>
  <c r="L1085" i="3" s="1"/>
  <c r="P1085" i="3" s="1"/>
  <c r="V1085" i="3"/>
  <c r="R1085" i="3"/>
  <c r="AD1085" i="3"/>
  <c r="O1086" i="3"/>
  <c r="Q94" i="2"/>
  <c r="Y94" i="2"/>
  <c r="M94" i="2"/>
  <c r="U94" i="2"/>
  <c r="C1090" i="6"/>
  <c r="E1089" i="6"/>
  <c r="F1089" i="6"/>
  <c r="D1089" i="6"/>
  <c r="G1089" i="6" s="1"/>
  <c r="AN94" i="2" l="1"/>
  <c r="AM94" i="2"/>
  <c r="AQ95" i="2"/>
  <c r="AM95" i="2"/>
  <c r="AI95" i="2"/>
  <c r="AP95" i="2"/>
  <c r="AK95" i="2"/>
  <c r="AO95" i="2"/>
  <c r="AJ95" i="2"/>
  <c r="AH95" i="2"/>
  <c r="AN95" i="2"/>
  <c r="Z1086" i="3"/>
  <c r="J1086" i="3"/>
  <c r="L1086" i="3" s="1"/>
  <c r="P1086" i="3" s="1"/>
  <c r="V1086" i="3"/>
  <c r="R1086" i="3"/>
  <c r="AD1086" i="3"/>
  <c r="O1087" i="3"/>
  <c r="AB1085" i="3"/>
  <c r="X1085" i="3"/>
  <c r="T1085" i="3"/>
  <c r="AF1085" i="3"/>
  <c r="C1091" i="6"/>
  <c r="F1090" i="6"/>
  <c r="D1090" i="6"/>
  <c r="G1090" i="6" s="1"/>
  <c r="E1090" i="6"/>
  <c r="AD1087" i="3" l="1"/>
  <c r="O1088" i="3"/>
  <c r="Z1087" i="3"/>
  <c r="J1087" i="3"/>
  <c r="L1087" i="3" s="1"/>
  <c r="P1087" i="3" s="1"/>
  <c r="R1087" i="3"/>
  <c r="V1087" i="3"/>
  <c r="AF1086" i="3"/>
  <c r="AB1086" i="3"/>
  <c r="X1086" i="3"/>
  <c r="T1086" i="3"/>
  <c r="C1092" i="6"/>
  <c r="F1091" i="6"/>
  <c r="E1091" i="6"/>
  <c r="D1091" i="6"/>
  <c r="G1091" i="6" s="1"/>
  <c r="AF1087" i="3" l="1"/>
  <c r="AB1087" i="3"/>
  <c r="X1087" i="3"/>
  <c r="T1087" i="3"/>
  <c r="AD1088" i="3"/>
  <c r="O1089" i="3"/>
  <c r="Z1088" i="3"/>
  <c r="J1088" i="3"/>
  <c r="L1088" i="3" s="1"/>
  <c r="P1088" i="3" s="1"/>
  <c r="R1088" i="3"/>
  <c r="V1088" i="3"/>
  <c r="C1093" i="6"/>
  <c r="D1092" i="6"/>
  <c r="G1092" i="6" s="1"/>
  <c r="E1092" i="6"/>
  <c r="F1092" i="6"/>
  <c r="AF1088" i="3" l="1"/>
  <c r="AB1088" i="3"/>
  <c r="X1088" i="3"/>
  <c r="T1088" i="3"/>
  <c r="AD1089" i="3"/>
  <c r="O1090" i="3"/>
  <c r="Z1089" i="3"/>
  <c r="J1089" i="3"/>
  <c r="L1089" i="3" s="1"/>
  <c r="P1089" i="3" s="1"/>
  <c r="V1089" i="3"/>
  <c r="R1089" i="3"/>
  <c r="C1094" i="6"/>
  <c r="E1093" i="6"/>
  <c r="F1093" i="6"/>
  <c r="D1093" i="6"/>
  <c r="G1093" i="6" s="1"/>
  <c r="AF1089" i="3" l="1"/>
  <c r="AB1089" i="3"/>
  <c r="X1089" i="3"/>
  <c r="T1089" i="3"/>
  <c r="AD1090" i="3"/>
  <c r="O1091" i="3"/>
  <c r="Z1090" i="3"/>
  <c r="J1090" i="3"/>
  <c r="L1090" i="3" s="1"/>
  <c r="P1090" i="3" s="1"/>
  <c r="V1090" i="3"/>
  <c r="R1090" i="3"/>
  <c r="C1095" i="6"/>
  <c r="F1094" i="6"/>
  <c r="E1094" i="6"/>
  <c r="D1094" i="6"/>
  <c r="G1094" i="6" s="1"/>
  <c r="AF1090" i="3" l="1"/>
  <c r="AB1090" i="3"/>
  <c r="X1090" i="3"/>
  <c r="T1090" i="3"/>
  <c r="AD1091" i="3"/>
  <c r="O1092" i="3"/>
  <c r="R1091" i="3"/>
  <c r="J1091" i="3"/>
  <c r="L1091" i="3" s="1"/>
  <c r="P1091" i="3" s="1"/>
  <c r="Z1091" i="3"/>
  <c r="V1091" i="3"/>
  <c r="C1096" i="6"/>
  <c r="E1095" i="6"/>
  <c r="D1095" i="6"/>
  <c r="G1095" i="6" s="1"/>
  <c r="F1095" i="6"/>
  <c r="AF1091" i="3" l="1"/>
  <c r="AB1091" i="3"/>
  <c r="X1091" i="3"/>
  <c r="T1091" i="3"/>
  <c r="AD1092" i="3"/>
  <c r="O1093" i="3"/>
  <c r="R1092" i="3"/>
  <c r="J1092" i="3"/>
  <c r="L1092" i="3" s="1"/>
  <c r="P1092" i="3" s="1"/>
  <c r="Z1092" i="3"/>
  <c r="V1092" i="3"/>
  <c r="C1097" i="6"/>
  <c r="D1096" i="6"/>
  <c r="G1096" i="6" s="1"/>
  <c r="F1096" i="6"/>
  <c r="E1096" i="6"/>
  <c r="AF1092" i="3" l="1"/>
  <c r="AB1092" i="3"/>
  <c r="X1092" i="3"/>
  <c r="T1092" i="3"/>
  <c r="AD1093" i="3"/>
  <c r="O1094" i="3"/>
  <c r="Z1093" i="3"/>
  <c r="J1093" i="3"/>
  <c r="L1093" i="3" s="1"/>
  <c r="P1093" i="3" s="1"/>
  <c r="V1093" i="3"/>
  <c r="R1093" i="3"/>
  <c r="C1098" i="6"/>
  <c r="E1097" i="6"/>
  <c r="D1097" i="6"/>
  <c r="G1097" i="6" s="1"/>
  <c r="F1097" i="6"/>
  <c r="AF1093" i="3" l="1"/>
  <c r="AB1093" i="3"/>
  <c r="X1093" i="3"/>
  <c r="T1093" i="3"/>
  <c r="AD1094" i="3"/>
  <c r="O1095" i="3"/>
  <c r="Z1094" i="3"/>
  <c r="J1094" i="3"/>
  <c r="L1094" i="3" s="1"/>
  <c r="P1094" i="3" s="1"/>
  <c r="V1094" i="3"/>
  <c r="R1094" i="3"/>
  <c r="C1099" i="6"/>
  <c r="F1098" i="6"/>
  <c r="E1098" i="6"/>
  <c r="D1098" i="6"/>
  <c r="G1098" i="6" s="1"/>
  <c r="AF1094" i="3" l="1"/>
  <c r="AB1094" i="3"/>
  <c r="X1094" i="3"/>
  <c r="T1094" i="3"/>
  <c r="H95" i="2"/>
  <c r="AD1095" i="3"/>
  <c r="O1096" i="3"/>
  <c r="Z1095" i="3"/>
  <c r="J1095" i="3"/>
  <c r="L1095" i="3" s="1"/>
  <c r="P1095" i="3" s="1"/>
  <c r="R1095" i="3"/>
  <c r="V1095" i="3"/>
  <c r="C1100" i="6"/>
  <c r="D1099" i="6"/>
  <c r="G1099" i="6" s="1"/>
  <c r="E1099" i="6"/>
  <c r="F1099" i="6"/>
  <c r="AE95" i="2" l="1"/>
  <c r="AA95" i="2"/>
  <c r="I95" i="2"/>
  <c r="AF1095" i="3"/>
  <c r="AB1095" i="3"/>
  <c r="X1095" i="3"/>
  <c r="T1095" i="3"/>
  <c r="AD1096" i="3"/>
  <c r="O1097" i="3"/>
  <c r="Z1096" i="3"/>
  <c r="J1096" i="3"/>
  <c r="L1096" i="3" s="1"/>
  <c r="P1096" i="3" s="1"/>
  <c r="R1096" i="3"/>
  <c r="V1096" i="3"/>
  <c r="O95" i="2"/>
  <c r="S95" i="2"/>
  <c r="K95" i="2"/>
  <c r="W95" i="2"/>
  <c r="C1101" i="6"/>
  <c r="D1100" i="6"/>
  <c r="G1100" i="6" s="1"/>
  <c r="F1100" i="6"/>
  <c r="E1100" i="6"/>
  <c r="AG95" i="2" l="1"/>
  <c r="AC95" i="2"/>
  <c r="AB1096" i="3"/>
  <c r="X1096" i="3"/>
  <c r="T1096" i="3"/>
  <c r="AF1096" i="3"/>
  <c r="Z1097" i="3"/>
  <c r="J1097" i="3"/>
  <c r="L1097" i="3" s="1"/>
  <c r="P1097" i="3" s="1"/>
  <c r="V1097" i="3"/>
  <c r="R1097" i="3"/>
  <c r="AD1097" i="3"/>
  <c r="O1098" i="3"/>
  <c r="Q95" i="2"/>
  <c r="Y95" i="2"/>
  <c r="M95" i="2"/>
  <c r="AL95" i="2" s="1"/>
  <c r="U95" i="2"/>
  <c r="C1102" i="6"/>
  <c r="E1101" i="6"/>
  <c r="F1101" i="6"/>
  <c r="D1101" i="6"/>
  <c r="G1101" i="6" s="1"/>
  <c r="AK96" i="2" l="1"/>
  <c r="AM96" i="2"/>
  <c r="AH96" i="2"/>
  <c r="AQ96" i="2"/>
  <c r="AL96" i="2"/>
  <c r="AP96" i="2"/>
  <c r="AJ96" i="2"/>
  <c r="AN96" i="2"/>
  <c r="AI96" i="2"/>
  <c r="Z1098" i="3"/>
  <c r="J1098" i="3"/>
  <c r="L1098" i="3" s="1"/>
  <c r="P1098" i="3" s="1"/>
  <c r="V1098" i="3"/>
  <c r="R1098" i="3"/>
  <c r="AD1098" i="3"/>
  <c r="O1099" i="3"/>
  <c r="AB1097" i="3"/>
  <c r="X1097" i="3"/>
  <c r="T1097" i="3"/>
  <c r="AF1097" i="3"/>
  <c r="C1103" i="6"/>
  <c r="F1102" i="6"/>
  <c r="E1102" i="6"/>
  <c r="D1102" i="6"/>
  <c r="G1102" i="6" s="1"/>
  <c r="AD1099" i="3" l="1"/>
  <c r="O1100" i="3"/>
  <c r="R1099" i="3"/>
  <c r="J1099" i="3"/>
  <c r="L1099" i="3" s="1"/>
  <c r="P1099" i="3" s="1"/>
  <c r="V1099" i="3"/>
  <c r="Z1099" i="3"/>
  <c r="AF1098" i="3"/>
  <c r="AB1098" i="3"/>
  <c r="X1098" i="3"/>
  <c r="T1098" i="3"/>
  <c r="C1104" i="6"/>
  <c r="F1103" i="6"/>
  <c r="D1103" i="6"/>
  <c r="G1103" i="6" s="1"/>
  <c r="E1103" i="6"/>
  <c r="AF1099" i="3" l="1"/>
  <c r="AB1099" i="3"/>
  <c r="X1099" i="3"/>
  <c r="T1099" i="3"/>
  <c r="AD1100" i="3"/>
  <c r="O1101" i="3"/>
  <c r="R1100" i="3"/>
  <c r="J1100" i="3"/>
  <c r="L1100" i="3" s="1"/>
  <c r="P1100" i="3" s="1"/>
  <c r="Z1100" i="3"/>
  <c r="V1100" i="3"/>
  <c r="C1105" i="6"/>
  <c r="D1104" i="6"/>
  <c r="G1104" i="6" s="1"/>
  <c r="E1104" i="6"/>
  <c r="F1104" i="6"/>
  <c r="AF1100" i="3" l="1"/>
  <c r="AB1100" i="3"/>
  <c r="X1100" i="3"/>
  <c r="T1100" i="3"/>
  <c r="AD1101" i="3"/>
  <c r="O1102" i="3"/>
  <c r="Z1101" i="3"/>
  <c r="J1101" i="3"/>
  <c r="L1101" i="3" s="1"/>
  <c r="P1101" i="3" s="1"/>
  <c r="V1101" i="3"/>
  <c r="R1101" i="3"/>
  <c r="C1106" i="6"/>
  <c r="E1105" i="6"/>
  <c r="F1105" i="6"/>
  <c r="D1105" i="6"/>
  <c r="G1105" i="6" s="1"/>
  <c r="AF1101" i="3" l="1"/>
  <c r="AB1101" i="3"/>
  <c r="X1101" i="3"/>
  <c r="T1101" i="3"/>
  <c r="AD1102" i="3"/>
  <c r="O1103" i="3"/>
  <c r="Z1102" i="3"/>
  <c r="J1102" i="3"/>
  <c r="L1102" i="3" s="1"/>
  <c r="P1102" i="3" s="1"/>
  <c r="V1102" i="3"/>
  <c r="R1102" i="3"/>
  <c r="C1107" i="6"/>
  <c r="F1106" i="6"/>
  <c r="D1106" i="6"/>
  <c r="G1106" i="6" s="1"/>
  <c r="E1106" i="6"/>
  <c r="AF1102" i="3" l="1"/>
  <c r="AB1102" i="3"/>
  <c r="X1102" i="3"/>
  <c r="T1102" i="3"/>
  <c r="AD1103" i="3"/>
  <c r="O1104" i="3"/>
  <c r="Z1103" i="3"/>
  <c r="J1103" i="3"/>
  <c r="L1103" i="3" s="1"/>
  <c r="P1103" i="3" s="1"/>
  <c r="R1103" i="3"/>
  <c r="V1103" i="3"/>
  <c r="C1108" i="6"/>
  <c r="F1107" i="6"/>
  <c r="E1107" i="6"/>
  <c r="D1107" i="6"/>
  <c r="G1107" i="6" s="1"/>
  <c r="AF1103" i="3" l="1"/>
  <c r="AB1103" i="3"/>
  <c r="X1103" i="3"/>
  <c r="T1103" i="3"/>
  <c r="AD1104" i="3"/>
  <c r="O1105" i="3"/>
  <c r="Z1104" i="3"/>
  <c r="J1104" i="3"/>
  <c r="L1104" i="3" s="1"/>
  <c r="P1104" i="3" s="1"/>
  <c r="R1104" i="3"/>
  <c r="V1104" i="3"/>
  <c r="C1109" i="6"/>
  <c r="D1108" i="6"/>
  <c r="G1108" i="6" s="1"/>
  <c r="F1108" i="6"/>
  <c r="E1108" i="6"/>
  <c r="AF1104" i="3" l="1"/>
  <c r="AB1104" i="3"/>
  <c r="X1104" i="3"/>
  <c r="T1104" i="3"/>
  <c r="AD1105" i="3"/>
  <c r="O1106" i="3"/>
  <c r="Z1105" i="3"/>
  <c r="J1105" i="3"/>
  <c r="L1105" i="3" s="1"/>
  <c r="P1105" i="3" s="1"/>
  <c r="V1105" i="3"/>
  <c r="R1105" i="3"/>
  <c r="C1110" i="6"/>
  <c r="E1109" i="6"/>
  <c r="F1109" i="6"/>
  <c r="D1109" i="6"/>
  <c r="G1109" i="6" s="1"/>
  <c r="AF1105" i="3" l="1"/>
  <c r="AB1105" i="3"/>
  <c r="X1105" i="3"/>
  <c r="T1105" i="3"/>
  <c r="AD1106" i="3"/>
  <c r="O1107" i="3"/>
  <c r="Z1106" i="3"/>
  <c r="J1106" i="3"/>
  <c r="L1106" i="3" s="1"/>
  <c r="P1106" i="3" s="1"/>
  <c r="V1106" i="3"/>
  <c r="R1106" i="3"/>
  <c r="C1111" i="6"/>
  <c r="F1110" i="6"/>
  <c r="D1110" i="6"/>
  <c r="G1110" i="6" s="1"/>
  <c r="E1110" i="6"/>
  <c r="AF1106" i="3" l="1"/>
  <c r="AB1106" i="3"/>
  <c r="X1106" i="3"/>
  <c r="T1106" i="3"/>
  <c r="H96" i="2"/>
  <c r="AD1107" i="3"/>
  <c r="O1108" i="3"/>
  <c r="R1107" i="3"/>
  <c r="J1107" i="3"/>
  <c r="L1107" i="3" s="1"/>
  <c r="P1107" i="3" s="1"/>
  <c r="Z1107" i="3"/>
  <c r="V1107" i="3"/>
  <c r="C1112" i="6"/>
  <c r="E1111" i="6"/>
  <c r="D1111" i="6"/>
  <c r="G1111" i="6" s="1"/>
  <c r="F1111" i="6"/>
  <c r="AE96" i="2" l="1"/>
  <c r="AA96" i="2"/>
  <c r="I96" i="2"/>
  <c r="AF1107" i="3"/>
  <c r="AB1107" i="3"/>
  <c r="X1107" i="3"/>
  <c r="T1107" i="3"/>
  <c r="AD1108" i="3"/>
  <c r="O1109" i="3"/>
  <c r="R1108" i="3"/>
  <c r="J1108" i="3"/>
  <c r="L1108" i="3" s="1"/>
  <c r="P1108" i="3" s="1"/>
  <c r="Z1108" i="3"/>
  <c r="V1108" i="3"/>
  <c r="O96" i="2"/>
  <c r="W96" i="2"/>
  <c r="K96" i="2"/>
  <c r="S96" i="2"/>
  <c r="C1113" i="6"/>
  <c r="D1112" i="6"/>
  <c r="G1112" i="6" s="1"/>
  <c r="F1112" i="6"/>
  <c r="E1112" i="6"/>
  <c r="AG96" i="2" l="1"/>
  <c r="AC96" i="2"/>
  <c r="AB1108" i="3"/>
  <c r="X1108" i="3"/>
  <c r="T1108" i="3"/>
  <c r="AF1108" i="3"/>
  <c r="Z1109" i="3"/>
  <c r="J1109" i="3"/>
  <c r="L1109" i="3" s="1"/>
  <c r="P1109" i="3" s="1"/>
  <c r="V1109" i="3"/>
  <c r="R1109" i="3"/>
  <c r="AD1109" i="3"/>
  <c r="O1110" i="3"/>
  <c r="U96" i="2"/>
  <c r="Q96" i="2"/>
  <c r="M96" i="2"/>
  <c r="AO96" i="2" s="1"/>
  <c r="Y96" i="2"/>
  <c r="C1114" i="6"/>
  <c r="E1113" i="6"/>
  <c r="D1113" i="6"/>
  <c r="G1113" i="6" s="1"/>
  <c r="F1113" i="6"/>
  <c r="AQ97" i="2" l="1"/>
  <c r="AM97" i="2"/>
  <c r="AI97" i="2"/>
  <c r="AN97" i="2"/>
  <c r="AH97" i="2"/>
  <c r="AP97" i="2"/>
  <c r="AJ97" i="2"/>
  <c r="AO97" i="2"/>
  <c r="Z1110" i="3"/>
  <c r="J1110" i="3"/>
  <c r="L1110" i="3" s="1"/>
  <c r="P1110" i="3" s="1"/>
  <c r="V1110" i="3"/>
  <c r="R1110" i="3"/>
  <c r="AD1110" i="3"/>
  <c r="O1111" i="3"/>
  <c r="AB1109" i="3"/>
  <c r="X1109" i="3"/>
  <c r="T1109" i="3"/>
  <c r="AF1109" i="3"/>
  <c r="C1115" i="6"/>
  <c r="F1114" i="6"/>
  <c r="E1114" i="6"/>
  <c r="D1114" i="6"/>
  <c r="G1114" i="6" s="1"/>
  <c r="AD1111" i="3" l="1"/>
  <c r="O1112" i="3"/>
  <c r="Z1111" i="3"/>
  <c r="J1111" i="3"/>
  <c r="L1111" i="3" s="1"/>
  <c r="P1111" i="3" s="1"/>
  <c r="R1111" i="3"/>
  <c r="V1111" i="3"/>
  <c r="AF1110" i="3"/>
  <c r="AB1110" i="3"/>
  <c r="X1110" i="3"/>
  <c r="T1110" i="3"/>
  <c r="C1116" i="6"/>
  <c r="D1115" i="6"/>
  <c r="G1115" i="6" s="1"/>
  <c r="F1115" i="6"/>
  <c r="E1115" i="6"/>
  <c r="AF1111" i="3" l="1"/>
  <c r="AB1111" i="3"/>
  <c r="X1111" i="3"/>
  <c r="T1111" i="3"/>
  <c r="AD1112" i="3"/>
  <c r="O1113" i="3"/>
  <c r="Z1112" i="3"/>
  <c r="J1112" i="3"/>
  <c r="L1112" i="3" s="1"/>
  <c r="P1112" i="3" s="1"/>
  <c r="R1112" i="3"/>
  <c r="V1112" i="3"/>
  <c r="C1117" i="6"/>
  <c r="D1116" i="6"/>
  <c r="G1116" i="6" s="1"/>
  <c r="F1116" i="6"/>
  <c r="E1116" i="6"/>
  <c r="AF1112" i="3" l="1"/>
  <c r="AB1112" i="3"/>
  <c r="X1112" i="3"/>
  <c r="T1112" i="3"/>
  <c r="AD1113" i="3"/>
  <c r="O1114" i="3"/>
  <c r="Z1113" i="3"/>
  <c r="J1113" i="3"/>
  <c r="L1113" i="3" s="1"/>
  <c r="P1113" i="3" s="1"/>
  <c r="V1113" i="3"/>
  <c r="R1113" i="3"/>
  <c r="C1118" i="6"/>
  <c r="E1117" i="6"/>
  <c r="D1117" i="6"/>
  <c r="G1117" i="6" s="1"/>
  <c r="F1117" i="6"/>
  <c r="AF1113" i="3" l="1"/>
  <c r="AB1113" i="3"/>
  <c r="X1113" i="3"/>
  <c r="T1113" i="3"/>
  <c r="AD1114" i="3"/>
  <c r="O1115" i="3"/>
  <c r="Z1114" i="3"/>
  <c r="J1114" i="3"/>
  <c r="L1114" i="3" s="1"/>
  <c r="P1114" i="3" s="1"/>
  <c r="V1114" i="3"/>
  <c r="R1114" i="3"/>
  <c r="C1119" i="6"/>
  <c r="F1118" i="6"/>
  <c r="E1118" i="6"/>
  <c r="D1118" i="6"/>
  <c r="G1118" i="6" s="1"/>
  <c r="AF1114" i="3" l="1"/>
  <c r="AB1114" i="3"/>
  <c r="X1114" i="3"/>
  <c r="T1114" i="3"/>
  <c r="AD1115" i="3"/>
  <c r="O1116" i="3"/>
  <c r="R1115" i="3"/>
  <c r="J1115" i="3"/>
  <c r="L1115" i="3" s="1"/>
  <c r="P1115" i="3" s="1"/>
  <c r="V1115" i="3"/>
  <c r="Z1115" i="3"/>
  <c r="C1120" i="6"/>
  <c r="F1119" i="6"/>
  <c r="D1119" i="6"/>
  <c r="G1119" i="6" s="1"/>
  <c r="E1119" i="6"/>
  <c r="AF1115" i="3" l="1"/>
  <c r="AB1115" i="3"/>
  <c r="X1115" i="3"/>
  <c r="T1115" i="3"/>
  <c r="AD1116" i="3"/>
  <c r="O1117" i="3"/>
  <c r="R1116" i="3"/>
  <c r="J1116" i="3"/>
  <c r="L1116" i="3" s="1"/>
  <c r="P1116" i="3" s="1"/>
  <c r="Z1116" i="3"/>
  <c r="V1116" i="3"/>
  <c r="C1121" i="6"/>
  <c r="D1120" i="6"/>
  <c r="G1120" i="6" s="1"/>
  <c r="E1120" i="6"/>
  <c r="F1120" i="6"/>
  <c r="AF1116" i="3" l="1"/>
  <c r="AB1116" i="3"/>
  <c r="X1116" i="3"/>
  <c r="T1116" i="3"/>
  <c r="AD1117" i="3"/>
  <c r="O1118" i="3"/>
  <c r="Z1117" i="3"/>
  <c r="J1117" i="3"/>
  <c r="L1117" i="3" s="1"/>
  <c r="P1117" i="3" s="1"/>
  <c r="V1117" i="3"/>
  <c r="R1117" i="3"/>
  <c r="C1122" i="6"/>
  <c r="E1121" i="6"/>
  <c r="F1121" i="6"/>
  <c r="D1121" i="6"/>
  <c r="G1121" i="6" s="1"/>
  <c r="AF1117" i="3" l="1"/>
  <c r="AB1117" i="3"/>
  <c r="X1117" i="3"/>
  <c r="T1117" i="3"/>
  <c r="AD1118" i="3"/>
  <c r="O1119" i="3"/>
  <c r="Z1118" i="3"/>
  <c r="J1118" i="3"/>
  <c r="L1118" i="3" s="1"/>
  <c r="P1118" i="3" s="1"/>
  <c r="V1118" i="3"/>
  <c r="R1118" i="3"/>
  <c r="C1123" i="6"/>
  <c r="F1122" i="6"/>
  <c r="D1122" i="6"/>
  <c r="G1122" i="6" s="1"/>
  <c r="E1122" i="6"/>
  <c r="AF1118" i="3" l="1"/>
  <c r="AB1118" i="3"/>
  <c r="X1118" i="3"/>
  <c r="T1118" i="3"/>
  <c r="H97" i="2"/>
  <c r="AD1119" i="3"/>
  <c r="O1120" i="3"/>
  <c r="Z1119" i="3"/>
  <c r="J1119" i="3"/>
  <c r="L1119" i="3" s="1"/>
  <c r="P1119" i="3" s="1"/>
  <c r="R1119" i="3"/>
  <c r="V1119" i="3"/>
  <c r="C1124" i="6"/>
  <c r="F1123" i="6"/>
  <c r="E1123" i="6"/>
  <c r="D1123" i="6"/>
  <c r="G1123" i="6" s="1"/>
  <c r="AE97" i="2" l="1"/>
  <c r="AA97" i="2"/>
  <c r="I97" i="2"/>
  <c r="AF1119" i="3"/>
  <c r="AB1119" i="3"/>
  <c r="X1119" i="3"/>
  <c r="T1119" i="3"/>
  <c r="AD1120" i="3"/>
  <c r="O1121" i="3"/>
  <c r="Z1120" i="3"/>
  <c r="J1120" i="3"/>
  <c r="L1120" i="3" s="1"/>
  <c r="P1120" i="3" s="1"/>
  <c r="R1120" i="3"/>
  <c r="V1120" i="3"/>
  <c r="W97" i="2"/>
  <c r="O97" i="2"/>
  <c r="K97" i="2"/>
  <c r="S97" i="2"/>
  <c r="C1125" i="6"/>
  <c r="D1124" i="6"/>
  <c r="G1124" i="6" s="1"/>
  <c r="E1124" i="6"/>
  <c r="F1124" i="6"/>
  <c r="AG97" i="2" l="1"/>
  <c r="AC97" i="2"/>
  <c r="AB1120" i="3"/>
  <c r="X1120" i="3"/>
  <c r="T1120" i="3"/>
  <c r="AF1120" i="3"/>
  <c r="Z1121" i="3"/>
  <c r="J1121" i="3"/>
  <c r="L1121" i="3" s="1"/>
  <c r="P1121" i="3" s="1"/>
  <c r="V1121" i="3"/>
  <c r="R1121" i="3"/>
  <c r="AD1121" i="3"/>
  <c r="O1122" i="3"/>
  <c r="U97" i="2"/>
  <c r="Q97" i="2"/>
  <c r="M97" i="2"/>
  <c r="Y97" i="2"/>
  <c r="C1126" i="6"/>
  <c r="E1125" i="6"/>
  <c r="F1125" i="6"/>
  <c r="D1125" i="6"/>
  <c r="G1125" i="6" s="1"/>
  <c r="AK97" i="2" l="1"/>
  <c r="AL97" i="2"/>
  <c r="AK98" i="2"/>
  <c r="AN98" i="2"/>
  <c r="AI98" i="2"/>
  <c r="AM98" i="2"/>
  <c r="AH98" i="2"/>
  <c r="AQ98" i="2"/>
  <c r="AL98" i="2"/>
  <c r="AP98" i="2"/>
  <c r="AJ98" i="2"/>
  <c r="Z1122" i="3"/>
  <c r="J1122" i="3"/>
  <c r="L1122" i="3" s="1"/>
  <c r="P1122" i="3" s="1"/>
  <c r="V1122" i="3"/>
  <c r="R1122" i="3"/>
  <c r="AD1122" i="3"/>
  <c r="O1123" i="3"/>
  <c r="AB1121" i="3"/>
  <c r="X1121" i="3"/>
  <c r="T1121" i="3"/>
  <c r="AF1121" i="3"/>
  <c r="C1127" i="6"/>
  <c r="F1126" i="6"/>
  <c r="D1126" i="6"/>
  <c r="G1126" i="6" s="1"/>
  <c r="E1126" i="6"/>
  <c r="AD1123" i="3" l="1"/>
  <c r="O1124" i="3"/>
  <c r="R1123" i="3"/>
  <c r="J1123" i="3"/>
  <c r="L1123" i="3" s="1"/>
  <c r="P1123" i="3" s="1"/>
  <c r="Z1123" i="3"/>
  <c r="V1123" i="3"/>
  <c r="AF1122" i="3"/>
  <c r="AB1122" i="3"/>
  <c r="X1122" i="3"/>
  <c r="T1122" i="3"/>
  <c r="C1128" i="6"/>
  <c r="E1127" i="6"/>
  <c r="D1127" i="6"/>
  <c r="G1127" i="6" s="1"/>
  <c r="F1127" i="6"/>
  <c r="AF1123" i="3" l="1"/>
  <c r="AB1123" i="3"/>
  <c r="X1123" i="3"/>
  <c r="T1123" i="3"/>
  <c r="AD1124" i="3"/>
  <c r="O1125" i="3"/>
  <c r="R1124" i="3"/>
  <c r="J1124" i="3"/>
  <c r="L1124" i="3" s="1"/>
  <c r="P1124" i="3" s="1"/>
  <c r="Z1124" i="3"/>
  <c r="V1124" i="3"/>
  <c r="C1129" i="6"/>
  <c r="D1128" i="6"/>
  <c r="G1128" i="6" s="1"/>
  <c r="F1128" i="6"/>
  <c r="E1128" i="6"/>
  <c r="AF1124" i="3" l="1"/>
  <c r="AB1124" i="3"/>
  <c r="X1124" i="3"/>
  <c r="T1124" i="3"/>
  <c r="AD1125" i="3"/>
  <c r="O1126" i="3"/>
  <c r="Z1125" i="3"/>
  <c r="J1125" i="3"/>
  <c r="L1125" i="3" s="1"/>
  <c r="P1125" i="3" s="1"/>
  <c r="V1125" i="3"/>
  <c r="R1125" i="3"/>
  <c r="C1130" i="6"/>
  <c r="E1129" i="6"/>
  <c r="D1129" i="6"/>
  <c r="G1129" i="6" s="1"/>
  <c r="F1129" i="6"/>
  <c r="AF1125" i="3" l="1"/>
  <c r="AB1125" i="3"/>
  <c r="X1125" i="3"/>
  <c r="T1125" i="3"/>
  <c r="AD1126" i="3"/>
  <c r="O1127" i="3"/>
  <c r="Z1126" i="3"/>
  <c r="J1126" i="3"/>
  <c r="L1126" i="3" s="1"/>
  <c r="P1126" i="3" s="1"/>
  <c r="V1126" i="3"/>
  <c r="R1126" i="3"/>
  <c r="C1131" i="6"/>
  <c r="F1130" i="6"/>
  <c r="E1130" i="6"/>
  <c r="D1130" i="6"/>
  <c r="G1130" i="6" s="1"/>
  <c r="AF1126" i="3" l="1"/>
  <c r="AB1126" i="3"/>
  <c r="X1126" i="3"/>
  <c r="T1126" i="3"/>
  <c r="AD1127" i="3"/>
  <c r="O1128" i="3"/>
  <c r="Z1127" i="3"/>
  <c r="J1127" i="3"/>
  <c r="L1127" i="3" s="1"/>
  <c r="P1127" i="3" s="1"/>
  <c r="R1127" i="3"/>
  <c r="V1127" i="3"/>
  <c r="C1132" i="6"/>
  <c r="D1131" i="6"/>
  <c r="G1131" i="6" s="1"/>
  <c r="E1131" i="6"/>
  <c r="F1131" i="6"/>
  <c r="AF1127" i="3" l="1"/>
  <c r="AB1127" i="3"/>
  <c r="X1127" i="3"/>
  <c r="T1127" i="3"/>
  <c r="AD1128" i="3"/>
  <c r="O1129" i="3"/>
  <c r="Z1128" i="3"/>
  <c r="J1128" i="3"/>
  <c r="L1128" i="3" s="1"/>
  <c r="P1128" i="3" s="1"/>
  <c r="R1128" i="3"/>
  <c r="V1128" i="3"/>
  <c r="C1133" i="6"/>
  <c r="D1132" i="6"/>
  <c r="G1132" i="6" s="1"/>
  <c r="F1132" i="6"/>
  <c r="E1132" i="6"/>
  <c r="AF1128" i="3" l="1"/>
  <c r="AB1128" i="3"/>
  <c r="X1128" i="3"/>
  <c r="T1128" i="3"/>
  <c r="Z1129" i="3"/>
  <c r="O1130" i="3"/>
  <c r="AD1129" i="3"/>
  <c r="J1129" i="3"/>
  <c r="L1129" i="3" s="1"/>
  <c r="P1129" i="3" s="1"/>
  <c r="V1129" i="3"/>
  <c r="R1129" i="3"/>
  <c r="C1134" i="6"/>
  <c r="E1133" i="6"/>
  <c r="F1133" i="6"/>
  <c r="D1133" i="6"/>
  <c r="G1133" i="6" s="1"/>
  <c r="AF1129" i="3" l="1"/>
  <c r="AB1129" i="3"/>
  <c r="X1129" i="3"/>
  <c r="T1129" i="3"/>
  <c r="AD1130" i="3"/>
  <c r="O1131" i="3"/>
  <c r="Z1130" i="3"/>
  <c r="J1130" i="3"/>
  <c r="L1130" i="3" s="1"/>
  <c r="P1130" i="3" s="1"/>
  <c r="V1130" i="3"/>
  <c r="R1130" i="3"/>
  <c r="C1135" i="6"/>
  <c r="F1134" i="6"/>
  <c r="E1134" i="6"/>
  <c r="D1134" i="6"/>
  <c r="G1134" i="6" s="1"/>
  <c r="AF1130" i="3" l="1"/>
  <c r="AB1130" i="3"/>
  <c r="X1130" i="3"/>
  <c r="T1130" i="3"/>
  <c r="H98" i="2"/>
  <c r="AD1131" i="3"/>
  <c r="O1132" i="3"/>
  <c r="Z1131" i="3"/>
  <c r="J1131" i="3"/>
  <c r="L1131" i="3" s="1"/>
  <c r="P1131" i="3" s="1"/>
  <c r="R1131" i="3"/>
  <c r="V1131" i="3"/>
  <c r="C1136" i="6"/>
  <c r="F1135" i="6"/>
  <c r="D1135" i="6"/>
  <c r="G1135" i="6" s="1"/>
  <c r="E1135" i="6"/>
  <c r="AE98" i="2" l="1"/>
  <c r="AA98" i="2"/>
  <c r="I98" i="2"/>
  <c r="AF1131" i="3"/>
  <c r="AB1131" i="3"/>
  <c r="X1131" i="3"/>
  <c r="T1131" i="3"/>
  <c r="AD1132" i="3"/>
  <c r="O1133" i="3"/>
  <c r="R1132" i="3"/>
  <c r="J1132" i="3"/>
  <c r="L1132" i="3" s="1"/>
  <c r="P1132" i="3" s="1"/>
  <c r="Z1132" i="3"/>
  <c r="V1132" i="3"/>
  <c r="S98" i="2"/>
  <c r="W98" i="2"/>
  <c r="K98" i="2"/>
  <c r="O98" i="2"/>
  <c r="C1137" i="6"/>
  <c r="D1136" i="6"/>
  <c r="G1136" i="6" s="1"/>
  <c r="E1136" i="6"/>
  <c r="F1136" i="6"/>
  <c r="AG98" i="2" l="1"/>
  <c r="AC98" i="2"/>
  <c r="AB1132" i="3"/>
  <c r="X1132" i="3"/>
  <c r="T1132" i="3"/>
  <c r="AF1132" i="3"/>
  <c r="Z1133" i="3"/>
  <c r="J1133" i="3"/>
  <c r="L1133" i="3" s="1"/>
  <c r="P1133" i="3" s="1"/>
  <c r="V1133" i="3"/>
  <c r="R1133" i="3"/>
  <c r="AD1133" i="3"/>
  <c r="O1134" i="3"/>
  <c r="Q98" i="2"/>
  <c r="Y98" i="2"/>
  <c r="M98" i="2"/>
  <c r="AO98" i="2" s="1"/>
  <c r="U98" i="2"/>
  <c r="C1138" i="6"/>
  <c r="E1137" i="6"/>
  <c r="F1137" i="6"/>
  <c r="D1137" i="6"/>
  <c r="G1137" i="6" s="1"/>
  <c r="AQ99" i="2" l="1"/>
  <c r="AM99" i="2"/>
  <c r="AI99" i="2"/>
  <c r="AO99" i="2"/>
  <c r="AJ99" i="2"/>
  <c r="AH99" i="2"/>
  <c r="AL99" i="2"/>
  <c r="AK99" i="2"/>
  <c r="AP99" i="2"/>
  <c r="Z1134" i="3"/>
  <c r="J1134" i="3"/>
  <c r="L1134" i="3" s="1"/>
  <c r="P1134" i="3" s="1"/>
  <c r="V1134" i="3"/>
  <c r="R1134" i="3"/>
  <c r="AD1134" i="3"/>
  <c r="O1135" i="3"/>
  <c r="AB1133" i="3"/>
  <c r="X1133" i="3"/>
  <c r="T1133" i="3"/>
  <c r="AF1133" i="3"/>
  <c r="C1139" i="6"/>
  <c r="F1138" i="6"/>
  <c r="D1138" i="6"/>
  <c r="G1138" i="6" s="1"/>
  <c r="E1138" i="6"/>
  <c r="AD1135" i="3" l="1"/>
  <c r="O1136" i="3"/>
  <c r="Z1135" i="3"/>
  <c r="J1135" i="3"/>
  <c r="L1135" i="3" s="1"/>
  <c r="P1135" i="3" s="1"/>
  <c r="R1135" i="3"/>
  <c r="V1135" i="3"/>
  <c r="AF1134" i="3"/>
  <c r="AB1134" i="3"/>
  <c r="X1134" i="3"/>
  <c r="T1134" i="3"/>
  <c r="C1140" i="6"/>
  <c r="F1139" i="6"/>
  <c r="E1139" i="6"/>
  <c r="D1139" i="6"/>
  <c r="G1139" i="6" s="1"/>
  <c r="AF1135" i="3" l="1"/>
  <c r="AB1135" i="3"/>
  <c r="X1135" i="3"/>
  <c r="T1135" i="3"/>
  <c r="AD1136" i="3"/>
  <c r="O1137" i="3"/>
  <c r="Z1136" i="3"/>
  <c r="J1136" i="3"/>
  <c r="L1136" i="3" s="1"/>
  <c r="P1136" i="3" s="1"/>
  <c r="R1136" i="3"/>
  <c r="V1136" i="3"/>
  <c r="C1141" i="6"/>
  <c r="D1140" i="6"/>
  <c r="G1140" i="6" s="1"/>
  <c r="F1140" i="6"/>
  <c r="E1140" i="6"/>
  <c r="AF1136" i="3" l="1"/>
  <c r="AB1136" i="3"/>
  <c r="X1136" i="3"/>
  <c r="T1136" i="3"/>
  <c r="AD1137" i="3"/>
  <c r="O1138" i="3"/>
  <c r="Z1137" i="3"/>
  <c r="J1137" i="3"/>
  <c r="L1137" i="3" s="1"/>
  <c r="P1137" i="3" s="1"/>
  <c r="V1137" i="3"/>
  <c r="R1137" i="3"/>
  <c r="C1142" i="6"/>
  <c r="E1141" i="6"/>
  <c r="F1141" i="6"/>
  <c r="D1141" i="6"/>
  <c r="G1141" i="6" s="1"/>
  <c r="AF1137" i="3" l="1"/>
  <c r="AB1137" i="3"/>
  <c r="X1137" i="3"/>
  <c r="T1137" i="3"/>
  <c r="AD1138" i="3"/>
  <c r="O1139" i="3"/>
  <c r="Z1138" i="3"/>
  <c r="J1138" i="3"/>
  <c r="L1138" i="3" s="1"/>
  <c r="P1138" i="3" s="1"/>
  <c r="V1138" i="3"/>
  <c r="R1138" i="3"/>
  <c r="C1143" i="6"/>
  <c r="F1142" i="6"/>
  <c r="D1142" i="6"/>
  <c r="G1142" i="6" s="1"/>
  <c r="E1142" i="6"/>
  <c r="X1138" i="3" l="1"/>
  <c r="T1138" i="3"/>
  <c r="AB1138" i="3"/>
  <c r="AF1138" i="3"/>
  <c r="Z1139" i="3"/>
  <c r="R1139" i="3"/>
  <c r="V1139" i="3"/>
  <c r="J1139" i="3"/>
  <c r="L1139" i="3" s="1"/>
  <c r="P1139" i="3" s="1"/>
  <c r="AD1139" i="3"/>
  <c r="O1140" i="3"/>
  <c r="C1144" i="6"/>
  <c r="E1143" i="6"/>
  <c r="D1143" i="6"/>
  <c r="G1143" i="6" s="1"/>
  <c r="F1143" i="6"/>
  <c r="AF1139" i="3" l="1"/>
  <c r="AB1139" i="3"/>
  <c r="X1139" i="3"/>
  <c r="T1139" i="3"/>
  <c r="AD1140" i="3"/>
  <c r="O1141" i="3"/>
  <c r="R1140" i="3"/>
  <c r="J1140" i="3"/>
  <c r="L1140" i="3" s="1"/>
  <c r="P1140" i="3" s="1"/>
  <c r="V1140" i="3"/>
  <c r="Z1140" i="3"/>
  <c r="C1145" i="6"/>
  <c r="D1144" i="6"/>
  <c r="G1144" i="6" s="1"/>
  <c r="F1144" i="6"/>
  <c r="E1144" i="6"/>
  <c r="AF1140" i="3" l="1"/>
  <c r="AB1140" i="3"/>
  <c r="X1140" i="3"/>
  <c r="T1140" i="3"/>
  <c r="AD1141" i="3"/>
  <c r="O1142" i="3"/>
  <c r="Z1141" i="3"/>
  <c r="J1141" i="3"/>
  <c r="L1141" i="3" s="1"/>
  <c r="P1141" i="3" s="1"/>
  <c r="V1141" i="3"/>
  <c r="R1141" i="3"/>
  <c r="C1146" i="6"/>
  <c r="E1145" i="6"/>
  <c r="D1145" i="6"/>
  <c r="G1145" i="6" s="1"/>
  <c r="F1145" i="6"/>
  <c r="AF1141" i="3" l="1"/>
  <c r="AB1141" i="3"/>
  <c r="X1141" i="3"/>
  <c r="T1141" i="3"/>
  <c r="AD1142" i="3"/>
  <c r="O1143" i="3"/>
  <c r="Z1142" i="3"/>
  <c r="J1142" i="3"/>
  <c r="L1142" i="3" s="1"/>
  <c r="P1142" i="3" s="1"/>
  <c r="V1142" i="3"/>
  <c r="R1142" i="3"/>
  <c r="C1147" i="6"/>
  <c r="F1146" i="6"/>
  <c r="E1146" i="6"/>
  <c r="D1146" i="6"/>
  <c r="G1146" i="6" s="1"/>
  <c r="AF1142" i="3" l="1"/>
  <c r="AB1142" i="3"/>
  <c r="X1142" i="3"/>
  <c r="T1142" i="3"/>
  <c r="H99" i="2"/>
  <c r="AD1143" i="3"/>
  <c r="O1144" i="3"/>
  <c r="Z1143" i="3"/>
  <c r="J1143" i="3"/>
  <c r="L1143" i="3" s="1"/>
  <c r="P1143" i="3" s="1"/>
  <c r="R1143" i="3"/>
  <c r="V1143" i="3"/>
  <c r="C1148" i="6"/>
  <c r="D1147" i="6"/>
  <c r="G1147" i="6" s="1"/>
  <c r="F1147" i="6"/>
  <c r="E1147" i="6"/>
  <c r="AE99" i="2" l="1"/>
  <c r="AA99" i="2"/>
  <c r="I99" i="2"/>
  <c r="AF1143" i="3"/>
  <c r="AB1143" i="3"/>
  <c r="X1143" i="3"/>
  <c r="T1143" i="3"/>
  <c r="AD1144" i="3"/>
  <c r="O1145" i="3"/>
  <c r="Z1144" i="3"/>
  <c r="J1144" i="3"/>
  <c r="L1144" i="3" s="1"/>
  <c r="P1144" i="3" s="1"/>
  <c r="R1144" i="3"/>
  <c r="V1144" i="3"/>
  <c r="S99" i="2"/>
  <c r="W99" i="2"/>
  <c r="K99" i="2"/>
  <c r="O99" i="2"/>
  <c r="C1149" i="6"/>
  <c r="D1148" i="6"/>
  <c r="G1148" i="6" s="1"/>
  <c r="F1148" i="6"/>
  <c r="E1148" i="6"/>
  <c r="AG99" i="2" l="1"/>
  <c r="AC99" i="2"/>
  <c r="AB1144" i="3"/>
  <c r="X1144" i="3"/>
  <c r="T1144" i="3"/>
  <c r="AF1144" i="3"/>
  <c r="Z1145" i="3"/>
  <c r="J1145" i="3"/>
  <c r="L1145" i="3" s="1"/>
  <c r="P1145" i="3" s="1"/>
  <c r="V1145" i="3"/>
  <c r="R1145" i="3"/>
  <c r="AD1145" i="3"/>
  <c r="O1146" i="3"/>
  <c r="U99" i="2"/>
  <c r="Q99" i="2"/>
  <c r="M99" i="2"/>
  <c r="AN99" i="2" s="1"/>
  <c r="Y99" i="2"/>
  <c r="C1150" i="6"/>
  <c r="E1149" i="6"/>
  <c r="D1149" i="6"/>
  <c r="G1149" i="6" s="1"/>
  <c r="F1149" i="6"/>
  <c r="AO100" i="2" l="1"/>
  <c r="AK100" i="2"/>
  <c r="AP100" i="2"/>
  <c r="AJ100" i="2"/>
  <c r="AI100" i="2"/>
  <c r="AM100" i="2"/>
  <c r="AH100" i="2"/>
  <c r="AQ100" i="2"/>
  <c r="AL100" i="2"/>
  <c r="Z1146" i="3"/>
  <c r="J1146" i="3"/>
  <c r="L1146" i="3" s="1"/>
  <c r="P1146" i="3" s="1"/>
  <c r="V1146" i="3"/>
  <c r="R1146" i="3"/>
  <c r="AD1146" i="3"/>
  <c r="O1147" i="3"/>
  <c r="AB1145" i="3"/>
  <c r="X1145" i="3"/>
  <c r="T1145" i="3"/>
  <c r="AF1145" i="3"/>
  <c r="C1151" i="6"/>
  <c r="F1150" i="6"/>
  <c r="E1150" i="6"/>
  <c r="D1150" i="6"/>
  <c r="G1150" i="6" s="1"/>
  <c r="AD1147" i="3" l="1"/>
  <c r="O1148" i="3"/>
  <c r="R1147" i="3"/>
  <c r="J1147" i="3"/>
  <c r="L1147" i="3" s="1"/>
  <c r="P1147" i="3" s="1"/>
  <c r="Z1147" i="3"/>
  <c r="V1147" i="3"/>
  <c r="AF1146" i="3"/>
  <c r="AB1146" i="3"/>
  <c r="X1146" i="3"/>
  <c r="T1146" i="3"/>
  <c r="C1152" i="6"/>
  <c r="F1151" i="6"/>
  <c r="D1151" i="6"/>
  <c r="G1151" i="6" s="1"/>
  <c r="E1151" i="6"/>
  <c r="AF1147" i="3" l="1"/>
  <c r="AB1147" i="3"/>
  <c r="X1147" i="3"/>
  <c r="T1147" i="3"/>
  <c r="AD1148" i="3"/>
  <c r="O1149" i="3"/>
  <c r="R1148" i="3"/>
  <c r="J1148" i="3"/>
  <c r="L1148" i="3" s="1"/>
  <c r="P1148" i="3" s="1"/>
  <c r="V1148" i="3"/>
  <c r="Z1148" i="3"/>
  <c r="C1153" i="6"/>
  <c r="D1152" i="6"/>
  <c r="G1152" i="6" s="1"/>
  <c r="E1152" i="6"/>
  <c r="F1152" i="6"/>
  <c r="AF1148" i="3" l="1"/>
  <c r="AB1148" i="3"/>
  <c r="X1148" i="3"/>
  <c r="T1148" i="3"/>
  <c r="AD1149" i="3"/>
  <c r="O1150" i="3"/>
  <c r="Z1149" i="3"/>
  <c r="J1149" i="3"/>
  <c r="L1149" i="3" s="1"/>
  <c r="P1149" i="3" s="1"/>
  <c r="V1149" i="3"/>
  <c r="R1149" i="3"/>
  <c r="C1154" i="6"/>
  <c r="E1153" i="6"/>
  <c r="F1153" i="6"/>
  <c r="D1153" i="6"/>
  <c r="G1153" i="6" s="1"/>
  <c r="X1149" i="3" l="1"/>
  <c r="T1149" i="3"/>
  <c r="AB1149" i="3"/>
  <c r="AF1149" i="3"/>
  <c r="V1150" i="3"/>
  <c r="R1150" i="3"/>
  <c r="Z1150" i="3"/>
  <c r="J1150" i="3"/>
  <c r="L1150" i="3" s="1"/>
  <c r="P1150" i="3" s="1"/>
  <c r="AD1150" i="3"/>
  <c r="O1151" i="3"/>
  <c r="C1155" i="6"/>
  <c r="F1154" i="6"/>
  <c r="D1154" i="6"/>
  <c r="G1154" i="6" s="1"/>
  <c r="E1154" i="6"/>
  <c r="X1150" i="3" l="1"/>
  <c r="T1150" i="3"/>
  <c r="AB1150" i="3"/>
  <c r="AF1150" i="3"/>
  <c r="R1151" i="3"/>
  <c r="V1151" i="3"/>
  <c r="Z1151" i="3"/>
  <c r="J1151" i="3"/>
  <c r="L1151" i="3" s="1"/>
  <c r="P1151" i="3" s="1"/>
  <c r="AD1151" i="3"/>
  <c r="O1152" i="3"/>
  <c r="C1156" i="6"/>
  <c r="F1155" i="6"/>
  <c r="E1155" i="6"/>
  <c r="D1155" i="6"/>
  <c r="G1155" i="6" s="1"/>
  <c r="R1152" i="3" l="1"/>
  <c r="V1152" i="3"/>
  <c r="Z1152" i="3"/>
  <c r="J1152" i="3"/>
  <c r="L1152" i="3" s="1"/>
  <c r="P1152" i="3" s="1"/>
  <c r="AD1152" i="3"/>
  <c r="O1153" i="3"/>
  <c r="X1151" i="3"/>
  <c r="AB1151" i="3"/>
  <c r="T1151" i="3"/>
  <c r="AF1151" i="3"/>
  <c r="C1157" i="6"/>
  <c r="D1156" i="6"/>
  <c r="G1156" i="6" s="1"/>
  <c r="E1156" i="6"/>
  <c r="F1156" i="6"/>
  <c r="X1152" i="3" l="1"/>
  <c r="T1152" i="3"/>
  <c r="AF1152" i="3"/>
  <c r="AB1152" i="3"/>
  <c r="V1153" i="3"/>
  <c r="R1153" i="3"/>
  <c r="AD1153" i="3"/>
  <c r="O1154" i="3"/>
  <c r="Z1153" i="3"/>
  <c r="J1153" i="3"/>
  <c r="L1153" i="3" s="1"/>
  <c r="P1153" i="3" s="1"/>
  <c r="C1158" i="6"/>
  <c r="E1157" i="6"/>
  <c r="F1157" i="6"/>
  <c r="D1157" i="6"/>
  <c r="G1157" i="6" s="1"/>
  <c r="V1154" i="3" l="1"/>
  <c r="R1154" i="3"/>
  <c r="AD1154" i="3"/>
  <c r="O1155" i="3"/>
  <c r="Z1154" i="3"/>
  <c r="J1154" i="3"/>
  <c r="L1154" i="3" s="1"/>
  <c r="P1154" i="3" s="1"/>
  <c r="X1153" i="3"/>
  <c r="AB1153" i="3"/>
  <c r="T1153" i="3"/>
  <c r="AF1153" i="3"/>
  <c r="C1159" i="6"/>
  <c r="F1158" i="6"/>
  <c r="D1158" i="6"/>
  <c r="G1158" i="6" s="1"/>
  <c r="E1158" i="6"/>
  <c r="X1154" i="3" l="1"/>
  <c r="AF1154" i="3"/>
  <c r="AB1154" i="3"/>
  <c r="T1154" i="3"/>
  <c r="H100" i="2"/>
  <c r="R1155" i="3"/>
  <c r="AD1155" i="3"/>
  <c r="O1156" i="3"/>
  <c r="Z1155" i="3"/>
  <c r="J1155" i="3"/>
  <c r="L1155" i="3" s="1"/>
  <c r="P1155" i="3" s="1"/>
  <c r="V1155" i="3"/>
  <c r="C1160" i="6"/>
  <c r="E1159" i="6"/>
  <c r="D1159" i="6"/>
  <c r="G1159" i="6" s="1"/>
  <c r="F1159" i="6"/>
  <c r="AE100" i="2" l="1"/>
  <c r="AA100" i="2"/>
  <c r="Z1156" i="3"/>
  <c r="AD1156" i="3"/>
  <c r="O1157" i="3"/>
  <c r="R1156" i="3"/>
  <c r="J1156" i="3"/>
  <c r="L1156" i="3" s="1"/>
  <c r="P1156" i="3" s="1"/>
  <c r="V1156" i="3"/>
  <c r="I100" i="2"/>
  <c r="X1155" i="3"/>
  <c r="AF1155" i="3"/>
  <c r="AB1155" i="3"/>
  <c r="T1155" i="3"/>
  <c r="S100" i="2"/>
  <c r="O100" i="2"/>
  <c r="K100" i="2"/>
  <c r="W100" i="2"/>
  <c r="C1161" i="6"/>
  <c r="D1160" i="6"/>
  <c r="G1160" i="6" s="1"/>
  <c r="F1160" i="6"/>
  <c r="E1160" i="6"/>
  <c r="AG100" i="2" l="1"/>
  <c r="AC100" i="2"/>
  <c r="Q100" i="2"/>
  <c r="M100" i="2"/>
  <c r="AN100" i="2" s="1"/>
  <c r="U100" i="2"/>
  <c r="Y100" i="2"/>
  <c r="V1157" i="3"/>
  <c r="R1157" i="3"/>
  <c r="AD1157" i="3"/>
  <c r="O1158" i="3"/>
  <c r="Z1157" i="3"/>
  <c r="J1157" i="3"/>
  <c r="L1157" i="3" s="1"/>
  <c r="P1157" i="3" s="1"/>
  <c r="X1156" i="3"/>
  <c r="T1156" i="3"/>
  <c r="AF1156" i="3"/>
  <c r="AB1156" i="3"/>
  <c r="C1162" i="6"/>
  <c r="E1161" i="6"/>
  <c r="D1161" i="6"/>
  <c r="G1161" i="6" s="1"/>
  <c r="F1161" i="6"/>
  <c r="AQ101" i="2" l="1"/>
  <c r="AM101" i="2"/>
  <c r="AI101" i="2"/>
  <c r="AP101" i="2"/>
  <c r="AO101" i="2"/>
  <c r="AJ101" i="2"/>
  <c r="AN101" i="2"/>
  <c r="AH101" i="2"/>
  <c r="AL101" i="2"/>
  <c r="Z1158" i="3"/>
  <c r="J1158" i="3"/>
  <c r="L1158" i="3" s="1"/>
  <c r="P1158" i="3" s="1"/>
  <c r="V1158" i="3"/>
  <c r="R1158" i="3"/>
  <c r="AD1158" i="3"/>
  <c r="O1159" i="3"/>
  <c r="AB1157" i="3"/>
  <c r="X1157" i="3"/>
  <c r="T1157" i="3"/>
  <c r="AF1157" i="3"/>
  <c r="C1163" i="6"/>
  <c r="F1162" i="6"/>
  <c r="E1162" i="6"/>
  <c r="D1162" i="6"/>
  <c r="G1162" i="6" s="1"/>
  <c r="V1159" i="3" l="1"/>
  <c r="Z1159" i="3"/>
  <c r="J1159" i="3"/>
  <c r="L1159" i="3" s="1"/>
  <c r="P1159" i="3" s="1"/>
  <c r="R1159" i="3"/>
  <c r="AD1159" i="3"/>
  <c r="O1160" i="3"/>
  <c r="T1158" i="3"/>
  <c r="AB1158" i="3"/>
  <c r="X1158" i="3"/>
  <c r="AF1158" i="3"/>
  <c r="C1164" i="6"/>
  <c r="D1163" i="6"/>
  <c r="G1163" i="6" s="1"/>
  <c r="E1163" i="6"/>
  <c r="F1163" i="6"/>
  <c r="X1159" i="3" l="1"/>
  <c r="AF1159" i="3"/>
  <c r="T1159" i="3"/>
  <c r="AB1159" i="3"/>
  <c r="R1160" i="3"/>
  <c r="AD1160" i="3"/>
  <c r="V1160" i="3"/>
  <c r="O1161" i="3"/>
  <c r="Z1160" i="3"/>
  <c r="J1160" i="3"/>
  <c r="L1160" i="3" s="1"/>
  <c r="P1160" i="3" s="1"/>
  <c r="C1165" i="6"/>
  <c r="D1164" i="6"/>
  <c r="G1164" i="6" s="1"/>
  <c r="F1164" i="6"/>
  <c r="E1164" i="6"/>
  <c r="V1161" i="3" l="1"/>
  <c r="R1161" i="3"/>
  <c r="AD1161" i="3"/>
  <c r="O1162" i="3"/>
  <c r="Z1161" i="3"/>
  <c r="J1161" i="3"/>
  <c r="L1161" i="3" s="1"/>
  <c r="P1161" i="3" s="1"/>
  <c r="X1160" i="3"/>
  <c r="T1160" i="3"/>
  <c r="AF1160" i="3"/>
  <c r="AB1160" i="3"/>
  <c r="C1166" i="6"/>
  <c r="E1165" i="6"/>
  <c r="D1165" i="6"/>
  <c r="G1165" i="6" s="1"/>
  <c r="F1165" i="6"/>
  <c r="V1162" i="3" l="1"/>
  <c r="R1162" i="3"/>
  <c r="AD1162" i="3"/>
  <c r="O1163" i="3"/>
  <c r="Z1162" i="3"/>
  <c r="J1162" i="3"/>
  <c r="L1162" i="3" s="1"/>
  <c r="P1162" i="3" s="1"/>
  <c r="X1161" i="3"/>
  <c r="T1161" i="3"/>
  <c r="AF1161" i="3"/>
  <c r="AB1161" i="3"/>
  <c r="C1167" i="6"/>
  <c r="F1166" i="6"/>
  <c r="E1166" i="6"/>
  <c r="D1166" i="6"/>
  <c r="G1166" i="6" s="1"/>
  <c r="Z1163" i="3" l="1"/>
  <c r="V1163" i="3"/>
  <c r="AD1163" i="3"/>
  <c r="O1164" i="3"/>
  <c r="R1163" i="3"/>
  <c r="J1163" i="3"/>
  <c r="L1163" i="3" s="1"/>
  <c r="P1163" i="3" s="1"/>
  <c r="X1162" i="3"/>
  <c r="T1162" i="3"/>
  <c r="AF1162" i="3"/>
  <c r="AB1162" i="3"/>
  <c r="C1168" i="6"/>
  <c r="F1167" i="6"/>
  <c r="D1167" i="6"/>
  <c r="G1167" i="6" s="1"/>
  <c r="E1167" i="6"/>
  <c r="AD1164" i="3" l="1"/>
  <c r="O1165" i="3"/>
  <c r="R1164" i="3"/>
  <c r="J1164" i="3"/>
  <c r="L1164" i="3" s="1"/>
  <c r="P1164" i="3" s="1"/>
  <c r="Z1164" i="3"/>
  <c r="V1164" i="3"/>
  <c r="AF1163" i="3"/>
  <c r="AB1163" i="3"/>
  <c r="X1163" i="3"/>
  <c r="T1163" i="3"/>
  <c r="C1169" i="6"/>
  <c r="D1168" i="6"/>
  <c r="G1168" i="6" s="1"/>
  <c r="E1168" i="6"/>
  <c r="F1168" i="6"/>
  <c r="X1164" i="3" l="1"/>
  <c r="T1164" i="3"/>
  <c r="AF1164" i="3"/>
  <c r="AB1164" i="3"/>
  <c r="V1165" i="3"/>
  <c r="R1165" i="3"/>
  <c r="AD1165" i="3"/>
  <c r="O1166" i="3"/>
  <c r="Z1165" i="3"/>
  <c r="J1165" i="3"/>
  <c r="L1165" i="3" s="1"/>
  <c r="P1165" i="3" s="1"/>
  <c r="C1170" i="6"/>
  <c r="E1169" i="6"/>
  <c r="F1169" i="6"/>
  <c r="D1169" i="6"/>
  <c r="G1169" i="6" s="1"/>
  <c r="AD1166" i="3" l="1"/>
  <c r="Z1166" i="3"/>
  <c r="J1166" i="3"/>
  <c r="L1166" i="3" s="1"/>
  <c r="P1166" i="3" s="1"/>
  <c r="V1166" i="3"/>
  <c r="R1166" i="3"/>
  <c r="O1167" i="3"/>
  <c r="AB1165" i="3"/>
  <c r="X1165" i="3"/>
  <c r="T1165" i="3"/>
  <c r="AF1165" i="3"/>
  <c r="C1171" i="6"/>
  <c r="F1170" i="6"/>
  <c r="D1170" i="6"/>
  <c r="G1170" i="6" s="1"/>
  <c r="E1170" i="6"/>
  <c r="AF1166" i="3" l="1"/>
  <c r="AB1166" i="3"/>
  <c r="X1166" i="3"/>
  <c r="T1166" i="3"/>
  <c r="H101" i="2"/>
  <c r="V1167" i="3"/>
  <c r="AD1167" i="3"/>
  <c r="O1168" i="3"/>
  <c r="Z1167" i="3"/>
  <c r="J1167" i="3"/>
  <c r="L1167" i="3" s="1"/>
  <c r="P1167" i="3" s="1"/>
  <c r="R1167" i="3"/>
  <c r="C1172" i="6"/>
  <c r="F1171" i="6"/>
  <c r="E1171" i="6"/>
  <c r="D1171" i="6"/>
  <c r="G1171" i="6" s="1"/>
  <c r="AE101" i="2" l="1"/>
  <c r="AA101" i="2"/>
  <c r="V1168" i="3"/>
  <c r="AD1168" i="3"/>
  <c r="O1169" i="3"/>
  <c r="Z1168" i="3"/>
  <c r="J1168" i="3"/>
  <c r="L1168" i="3" s="1"/>
  <c r="P1168" i="3" s="1"/>
  <c r="R1168" i="3"/>
  <c r="I101" i="2"/>
  <c r="T1167" i="3"/>
  <c r="AF1167" i="3"/>
  <c r="AB1167" i="3"/>
  <c r="X1167" i="3"/>
  <c r="S101" i="2"/>
  <c r="K101" i="2"/>
  <c r="W101" i="2"/>
  <c r="O101" i="2"/>
  <c r="C1173" i="6"/>
  <c r="D1172" i="6"/>
  <c r="G1172" i="6" s="1"/>
  <c r="E1172" i="6"/>
  <c r="F1172" i="6"/>
  <c r="AC101" i="2" l="1"/>
  <c r="AG101" i="2"/>
  <c r="Q101" i="2"/>
  <c r="Y101" i="2"/>
  <c r="M101" i="2"/>
  <c r="AK101" i="2" s="1"/>
  <c r="U101" i="2"/>
  <c r="Z1169" i="3"/>
  <c r="J1169" i="3"/>
  <c r="L1169" i="3" s="1"/>
  <c r="P1169" i="3" s="1"/>
  <c r="V1169" i="3"/>
  <c r="R1169" i="3"/>
  <c r="AD1169" i="3"/>
  <c r="O1170" i="3"/>
  <c r="AB1168" i="3"/>
  <c r="X1168" i="3"/>
  <c r="T1168" i="3"/>
  <c r="AF1168" i="3"/>
  <c r="C1174" i="6"/>
  <c r="E1173" i="6"/>
  <c r="F1173" i="6"/>
  <c r="D1173" i="6"/>
  <c r="G1173" i="6" s="1"/>
  <c r="AK102" i="2" l="1"/>
  <c r="AQ102" i="2"/>
  <c r="AL102" i="2"/>
  <c r="AP102" i="2"/>
  <c r="AJ102" i="2"/>
  <c r="AI102" i="2"/>
  <c r="AM102" i="2"/>
  <c r="AH102" i="2"/>
  <c r="Z1170" i="3"/>
  <c r="J1170" i="3"/>
  <c r="L1170" i="3" s="1"/>
  <c r="P1170" i="3" s="1"/>
  <c r="AD1170" i="3"/>
  <c r="O1171" i="3"/>
  <c r="V1170" i="3"/>
  <c r="R1170" i="3"/>
  <c r="AB1169" i="3"/>
  <c r="AF1169" i="3"/>
  <c r="X1169" i="3"/>
  <c r="T1169" i="3"/>
  <c r="C1175" i="6"/>
  <c r="F1174" i="6"/>
  <c r="D1174" i="6"/>
  <c r="G1174" i="6" s="1"/>
  <c r="E1174" i="6"/>
  <c r="R1171" i="3" l="1"/>
  <c r="V1171" i="3"/>
  <c r="Z1171" i="3"/>
  <c r="J1171" i="3"/>
  <c r="L1171" i="3" s="1"/>
  <c r="P1171" i="3" s="1"/>
  <c r="AD1171" i="3"/>
  <c r="O1172" i="3"/>
  <c r="X1170" i="3"/>
  <c r="T1170" i="3"/>
  <c r="AB1170" i="3"/>
  <c r="AF1170" i="3"/>
  <c r="C1176" i="6"/>
  <c r="E1175" i="6"/>
  <c r="D1175" i="6"/>
  <c r="G1175" i="6" s="1"/>
  <c r="F1175" i="6"/>
  <c r="AF1171" i="3" l="1"/>
  <c r="AB1171" i="3"/>
  <c r="X1171" i="3"/>
  <c r="T1171" i="3"/>
  <c r="AD1172" i="3"/>
  <c r="O1173" i="3"/>
  <c r="R1172" i="3"/>
  <c r="J1172" i="3"/>
  <c r="L1172" i="3" s="1"/>
  <c r="P1172" i="3" s="1"/>
  <c r="Z1172" i="3"/>
  <c r="V1172" i="3"/>
  <c r="C1177" i="6"/>
  <c r="D1176" i="6"/>
  <c r="G1176" i="6" s="1"/>
  <c r="F1176" i="6"/>
  <c r="E1176" i="6"/>
  <c r="X1172" i="3" l="1"/>
  <c r="T1172" i="3"/>
  <c r="AF1172" i="3"/>
  <c r="AB1172" i="3"/>
  <c r="V1173" i="3"/>
  <c r="AD1173" i="3"/>
  <c r="O1174" i="3"/>
  <c r="J1173" i="3"/>
  <c r="L1173" i="3" s="1"/>
  <c r="P1173" i="3" s="1"/>
  <c r="R1173" i="3"/>
  <c r="Z1173" i="3"/>
  <c r="C1178" i="6"/>
  <c r="E1177" i="6"/>
  <c r="D1177" i="6"/>
  <c r="G1177" i="6" s="1"/>
  <c r="F1177" i="6"/>
  <c r="AF1173" i="3" l="1"/>
  <c r="AB1173" i="3"/>
  <c r="X1173" i="3"/>
  <c r="T1173" i="3"/>
  <c r="AD1174" i="3"/>
  <c r="O1175" i="3"/>
  <c r="Z1174" i="3"/>
  <c r="J1174" i="3"/>
  <c r="L1174" i="3" s="1"/>
  <c r="P1174" i="3" s="1"/>
  <c r="V1174" i="3"/>
  <c r="R1174" i="3"/>
  <c r="C1179" i="6"/>
  <c r="F1178" i="6"/>
  <c r="E1178" i="6"/>
  <c r="D1178" i="6"/>
  <c r="G1178" i="6" s="1"/>
  <c r="AF1174" i="3" l="1"/>
  <c r="AB1174" i="3"/>
  <c r="X1174" i="3"/>
  <c r="T1174" i="3"/>
  <c r="AD1175" i="3"/>
  <c r="O1176" i="3"/>
  <c r="Z1175" i="3"/>
  <c r="J1175" i="3"/>
  <c r="L1175" i="3" s="1"/>
  <c r="P1175" i="3" s="1"/>
  <c r="R1175" i="3"/>
  <c r="V1175" i="3"/>
  <c r="C1180" i="6"/>
  <c r="D1179" i="6"/>
  <c r="G1179" i="6" s="1"/>
  <c r="E1179" i="6"/>
  <c r="F1179" i="6"/>
  <c r="AF1175" i="3" l="1"/>
  <c r="AB1175" i="3"/>
  <c r="X1175" i="3"/>
  <c r="T1175" i="3"/>
  <c r="AD1176" i="3"/>
  <c r="O1177" i="3"/>
  <c r="Z1176" i="3"/>
  <c r="J1176" i="3"/>
  <c r="L1176" i="3" s="1"/>
  <c r="P1176" i="3" s="1"/>
  <c r="R1176" i="3"/>
  <c r="V1176" i="3"/>
  <c r="C1181" i="6"/>
  <c r="D1180" i="6"/>
  <c r="G1180" i="6" s="1"/>
  <c r="F1180" i="6"/>
  <c r="E1180" i="6"/>
  <c r="AF1176" i="3" l="1"/>
  <c r="AB1176" i="3"/>
  <c r="X1176" i="3"/>
  <c r="T1176" i="3"/>
  <c r="AD1177" i="3"/>
  <c r="O1178" i="3"/>
  <c r="Z1177" i="3"/>
  <c r="J1177" i="3"/>
  <c r="L1177" i="3" s="1"/>
  <c r="P1177" i="3" s="1"/>
  <c r="V1177" i="3"/>
  <c r="R1177" i="3"/>
  <c r="C1182" i="6"/>
  <c r="E1181" i="6"/>
  <c r="D1181" i="6"/>
  <c r="G1181" i="6" s="1"/>
  <c r="F1181" i="6"/>
  <c r="T1177" i="3" l="1"/>
  <c r="AF1177" i="3"/>
  <c r="AB1177" i="3"/>
  <c r="X1177" i="3"/>
  <c r="R1178" i="3"/>
  <c r="AD1178" i="3"/>
  <c r="O1179" i="3"/>
  <c r="Z1178" i="3"/>
  <c r="J1178" i="3"/>
  <c r="L1178" i="3" s="1"/>
  <c r="P1178" i="3" s="1"/>
  <c r="V1178" i="3"/>
  <c r="C1183" i="6"/>
  <c r="F1182" i="6"/>
  <c r="E1182" i="6"/>
  <c r="D1182" i="6"/>
  <c r="G1182" i="6" s="1"/>
  <c r="H102" i="2" l="1"/>
  <c r="AD1179" i="3"/>
  <c r="O1180" i="3"/>
  <c r="R1179" i="3"/>
  <c r="J1179" i="3"/>
  <c r="L1179" i="3" s="1"/>
  <c r="P1179" i="3" s="1"/>
  <c r="Z1179" i="3"/>
  <c r="V1179" i="3"/>
  <c r="AF1178" i="3"/>
  <c r="AB1178" i="3"/>
  <c r="X1178" i="3"/>
  <c r="T1178" i="3"/>
  <c r="C1184" i="6"/>
  <c r="F1183" i="6"/>
  <c r="E1183" i="6"/>
  <c r="D1183" i="6"/>
  <c r="G1183" i="6" s="1"/>
  <c r="AE102" i="2" l="1"/>
  <c r="AA102" i="2"/>
  <c r="I102" i="2"/>
  <c r="AF1179" i="3"/>
  <c r="AB1179" i="3"/>
  <c r="X1179" i="3"/>
  <c r="T1179" i="3"/>
  <c r="AD1180" i="3"/>
  <c r="O1181" i="3"/>
  <c r="R1180" i="3"/>
  <c r="J1180" i="3"/>
  <c r="L1180" i="3" s="1"/>
  <c r="P1180" i="3" s="1"/>
  <c r="V1180" i="3"/>
  <c r="Z1180" i="3"/>
  <c r="W102" i="2"/>
  <c r="O102" i="2"/>
  <c r="K102" i="2"/>
  <c r="S102" i="2"/>
  <c r="C1185" i="6"/>
  <c r="D1184" i="6"/>
  <c r="G1184" i="6" s="1"/>
  <c r="E1184" i="6"/>
  <c r="F1184" i="6"/>
  <c r="AG102" i="2" l="1"/>
  <c r="AC102" i="2"/>
  <c r="AB1180" i="3"/>
  <c r="X1180" i="3"/>
  <c r="T1180" i="3"/>
  <c r="AF1180" i="3"/>
  <c r="Z1181" i="3"/>
  <c r="J1181" i="3"/>
  <c r="L1181" i="3" s="1"/>
  <c r="P1181" i="3" s="1"/>
  <c r="V1181" i="3"/>
  <c r="R1181" i="3"/>
  <c r="AD1181" i="3"/>
  <c r="O1182" i="3"/>
  <c r="Q102" i="2"/>
  <c r="Y102" i="2"/>
  <c r="M102" i="2"/>
  <c r="U102" i="2"/>
  <c r="C1186" i="6"/>
  <c r="E1185" i="6"/>
  <c r="F1185" i="6"/>
  <c r="D1185" i="6"/>
  <c r="G1185" i="6" s="1"/>
  <c r="AN102" i="2" l="1"/>
  <c r="AO102" i="2"/>
  <c r="AQ103" i="2"/>
  <c r="AI103" i="2"/>
  <c r="AL103" i="2"/>
  <c r="AP103" i="2"/>
  <c r="AK103" i="2"/>
  <c r="AO103" i="2"/>
  <c r="AJ103" i="2"/>
  <c r="AN103" i="2"/>
  <c r="AH103" i="2"/>
  <c r="Z1182" i="3"/>
  <c r="J1182" i="3"/>
  <c r="L1182" i="3" s="1"/>
  <c r="P1182" i="3" s="1"/>
  <c r="V1182" i="3"/>
  <c r="R1182" i="3"/>
  <c r="AD1182" i="3"/>
  <c r="O1183" i="3"/>
  <c r="AB1181" i="3"/>
  <c r="X1181" i="3"/>
  <c r="T1181" i="3"/>
  <c r="AF1181" i="3"/>
  <c r="C1187" i="6"/>
  <c r="F1186" i="6"/>
  <c r="D1186" i="6"/>
  <c r="G1186" i="6" s="1"/>
  <c r="E1186" i="6"/>
  <c r="AD1183" i="3" l="1"/>
  <c r="O1184" i="3"/>
  <c r="Z1183" i="3"/>
  <c r="J1183" i="3"/>
  <c r="L1183" i="3" s="1"/>
  <c r="P1183" i="3" s="1"/>
  <c r="R1183" i="3"/>
  <c r="V1183" i="3"/>
  <c r="AF1182" i="3"/>
  <c r="AB1182" i="3"/>
  <c r="X1182" i="3"/>
  <c r="T1182" i="3"/>
  <c r="C1188" i="6"/>
  <c r="F1187" i="6"/>
  <c r="E1187" i="6"/>
  <c r="D1187" i="6"/>
  <c r="G1187" i="6" s="1"/>
  <c r="AF1183" i="3" l="1"/>
  <c r="AB1183" i="3"/>
  <c r="X1183" i="3"/>
  <c r="T1183" i="3"/>
  <c r="AD1184" i="3"/>
  <c r="O1185" i="3"/>
  <c r="Z1184" i="3"/>
  <c r="J1184" i="3"/>
  <c r="L1184" i="3" s="1"/>
  <c r="P1184" i="3" s="1"/>
  <c r="R1184" i="3"/>
  <c r="V1184" i="3"/>
  <c r="C1189" i="6"/>
  <c r="D1188" i="6"/>
  <c r="G1188" i="6" s="1"/>
  <c r="E1188" i="6"/>
  <c r="F1188" i="6"/>
  <c r="AF1184" i="3" l="1"/>
  <c r="AB1184" i="3"/>
  <c r="X1184" i="3"/>
  <c r="T1184" i="3"/>
  <c r="AD1185" i="3"/>
  <c r="O1186" i="3"/>
  <c r="Z1185" i="3"/>
  <c r="J1185" i="3"/>
  <c r="L1185" i="3" s="1"/>
  <c r="P1185" i="3" s="1"/>
  <c r="V1185" i="3"/>
  <c r="R1185" i="3"/>
  <c r="C1190" i="6"/>
  <c r="E1189" i="6"/>
  <c r="F1189" i="6"/>
  <c r="D1189" i="6"/>
  <c r="G1189" i="6" s="1"/>
  <c r="AF1185" i="3" l="1"/>
  <c r="AB1185" i="3"/>
  <c r="X1185" i="3"/>
  <c r="T1185" i="3"/>
  <c r="AD1186" i="3"/>
  <c r="O1187" i="3"/>
  <c r="Z1186" i="3"/>
  <c r="J1186" i="3"/>
  <c r="L1186" i="3" s="1"/>
  <c r="P1186" i="3" s="1"/>
  <c r="V1186" i="3"/>
  <c r="R1186" i="3"/>
  <c r="C1191" i="6"/>
  <c r="F1190" i="6"/>
  <c r="E1190" i="6"/>
  <c r="D1190" i="6"/>
  <c r="G1190" i="6" s="1"/>
  <c r="AF1186" i="3" l="1"/>
  <c r="AB1186" i="3"/>
  <c r="X1186" i="3"/>
  <c r="T1186" i="3"/>
  <c r="AD1187" i="3"/>
  <c r="O1188" i="3"/>
  <c r="Z1187" i="3"/>
  <c r="J1187" i="3"/>
  <c r="L1187" i="3" s="1"/>
  <c r="P1187" i="3" s="1"/>
  <c r="R1187" i="3"/>
  <c r="V1187" i="3"/>
  <c r="C1192" i="6"/>
  <c r="E1191" i="6"/>
  <c r="D1191" i="6"/>
  <c r="G1191" i="6" s="1"/>
  <c r="F1191" i="6"/>
  <c r="AF1187" i="3" l="1"/>
  <c r="AB1187" i="3"/>
  <c r="X1187" i="3"/>
  <c r="T1187" i="3"/>
  <c r="AD1188" i="3"/>
  <c r="O1189" i="3"/>
  <c r="R1188" i="3"/>
  <c r="J1188" i="3"/>
  <c r="L1188" i="3" s="1"/>
  <c r="P1188" i="3" s="1"/>
  <c r="Z1188" i="3"/>
  <c r="V1188" i="3"/>
  <c r="C1193" i="6"/>
  <c r="D1192" i="6"/>
  <c r="G1192" i="6" s="1"/>
  <c r="F1192" i="6"/>
  <c r="E1192" i="6"/>
  <c r="AF1188" i="3" l="1"/>
  <c r="AB1188" i="3"/>
  <c r="X1188" i="3"/>
  <c r="T1188" i="3"/>
  <c r="AD1189" i="3"/>
  <c r="O1190" i="3"/>
  <c r="Z1189" i="3"/>
  <c r="J1189" i="3"/>
  <c r="L1189" i="3" s="1"/>
  <c r="P1189" i="3" s="1"/>
  <c r="V1189" i="3"/>
  <c r="R1189" i="3"/>
  <c r="C1194" i="6"/>
  <c r="E1193" i="6"/>
  <c r="D1193" i="6"/>
  <c r="G1193" i="6" s="1"/>
  <c r="F1193" i="6"/>
  <c r="AF1189" i="3" l="1"/>
  <c r="AB1189" i="3"/>
  <c r="X1189" i="3"/>
  <c r="T1189" i="3"/>
  <c r="AD1190" i="3"/>
  <c r="O1191" i="3"/>
  <c r="Z1190" i="3"/>
  <c r="J1190" i="3"/>
  <c r="L1190" i="3" s="1"/>
  <c r="P1190" i="3" s="1"/>
  <c r="V1190" i="3"/>
  <c r="R1190" i="3"/>
  <c r="C1195" i="6"/>
  <c r="F1194" i="6"/>
  <c r="E1194" i="6"/>
  <c r="D1194" i="6"/>
  <c r="G1194" i="6" s="1"/>
  <c r="AF1190" i="3" l="1"/>
  <c r="AB1190" i="3"/>
  <c r="X1190" i="3"/>
  <c r="T1190" i="3"/>
  <c r="H103" i="2"/>
  <c r="AD1191" i="3"/>
  <c r="O1192" i="3"/>
  <c r="Z1191" i="3"/>
  <c r="J1191" i="3"/>
  <c r="L1191" i="3" s="1"/>
  <c r="P1191" i="3" s="1"/>
  <c r="R1191" i="3"/>
  <c r="V1191" i="3"/>
  <c r="C1196" i="6"/>
  <c r="D1195" i="6"/>
  <c r="G1195" i="6" s="1"/>
  <c r="E1195" i="6"/>
  <c r="F1195" i="6"/>
  <c r="AE103" i="2" l="1"/>
  <c r="AA103" i="2"/>
  <c r="S103" i="2"/>
  <c r="D378" i="4" s="1"/>
  <c r="W103" i="2"/>
  <c r="K103" i="2"/>
  <c r="O103" i="2"/>
  <c r="AD1192" i="3"/>
  <c r="O1193" i="3"/>
  <c r="Z1192" i="3"/>
  <c r="J1192" i="3"/>
  <c r="L1192" i="3" s="1"/>
  <c r="P1192" i="3" s="1"/>
  <c r="R1192" i="3"/>
  <c r="V1192" i="3"/>
  <c r="I103" i="2"/>
  <c r="AF1191" i="3"/>
  <c r="AB1191" i="3"/>
  <c r="X1191" i="3"/>
  <c r="T1191" i="3"/>
  <c r="C1197" i="6"/>
  <c r="D1196" i="6"/>
  <c r="G1196" i="6" s="1"/>
  <c r="F1196" i="6"/>
  <c r="E1196" i="6"/>
  <c r="AG103" i="2" l="1"/>
  <c r="AC103" i="2"/>
  <c r="AF1192" i="3"/>
  <c r="AB1192" i="3"/>
  <c r="X1192" i="3"/>
  <c r="T1192" i="3"/>
  <c r="U103" i="2"/>
  <c r="F378" i="4" s="1"/>
  <c r="Q103" i="2"/>
  <c r="M103" i="2"/>
  <c r="AM103" i="2" s="1"/>
  <c r="Y103" i="2"/>
  <c r="Z1193" i="3"/>
  <c r="O1194" i="3"/>
  <c r="V1193" i="3"/>
  <c r="J1193" i="3"/>
  <c r="L1193" i="3" s="1"/>
  <c r="P1193" i="3" s="1"/>
  <c r="AD1193" i="3"/>
  <c r="R1193" i="3"/>
  <c r="C1198" i="6"/>
  <c r="E1197" i="6"/>
  <c r="F1197" i="6"/>
  <c r="D1197" i="6"/>
  <c r="G1197" i="6" s="1"/>
  <c r="AO104" i="2" l="1"/>
  <c r="AM104" i="2"/>
  <c r="AH104" i="2"/>
  <c r="AQ104" i="2"/>
  <c r="AL104" i="2"/>
  <c r="AP104" i="2"/>
  <c r="AJ104" i="2"/>
  <c r="AN104" i="2"/>
  <c r="AI104" i="2"/>
  <c r="T1193" i="3"/>
  <c r="AF1193" i="3"/>
  <c r="AB1193" i="3"/>
  <c r="X1193" i="3"/>
  <c r="R1194" i="3"/>
  <c r="AD1194" i="3"/>
  <c r="O1195" i="3"/>
  <c r="Z1194" i="3"/>
  <c r="J1194" i="3"/>
  <c r="L1194" i="3" s="1"/>
  <c r="P1194" i="3" s="1"/>
  <c r="V1194" i="3"/>
  <c r="C1199" i="6"/>
  <c r="F1198" i="6"/>
  <c r="E1198" i="6"/>
  <c r="D1198" i="6"/>
  <c r="G1198" i="6" s="1"/>
  <c r="AD1195" i="3" l="1"/>
  <c r="O1196" i="3"/>
  <c r="R1195" i="3"/>
  <c r="J1195" i="3"/>
  <c r="L1195" i="3" s="1"/>
  <c r="P1195" i="3" s="1"/>
  <c r="Z1195" i="3"/>
  <c r="V1195" i="3"/>
  <c r="AF1194" i="3"/>
  <c r="AB1194" i="3"/>
  <c r="X1194" i="3"/>
  <c r="T1194" i="3"/>
  <c r="C1200" i="6"/>
  <c r="F1199" i="6"/>
  <c r="D1199" i="6"/>
  <c r="G1199" i="6" s="1"/>
  <c r="E1199" i="6"/>
  <c r="AF1195" i="3" l="1"/>
  <c r="AB1195" i="3"/>
  <c r="X1195" i="3"/>
  <c r="T1195" i="3"/>
  <c r="AD1196" i="3"/>
  <c r="O1197" i="3"/>
  <c r="R1196" i="3"/>
  <c r="J1196" i="3"/>
  <c r="L1196" i="3" s="1"/>
  <c r="P1196" i="3" s="1"/>
  <c r="Z1196" i="3"/>
  <c r="V1196" i="3"/>
  <c r="C1201" i="6"/>
  <c r="D1200" i="6"/>
  <c r="G1200" i="6" s="1"/>
  <c r="E1200" i="6"/>
  <c r="F1200" i="6"/>
  <c r="AF1196" i="3" l="1"/>
  <c r="AB1196" i="3"/>
  <c r="X1196" i="3"/>
  <c r="T1196" i="3"/>
  <c r="AD1197" i="3"/>
  <c r="O1198" i="3"/>
  <c r="Z1197" i="3"/>
  <c r="J1197" i="3"/>
  <c r="L1197" i="3" s="1"/>
  <c r="P1197" i="3" s="1"/>
  <c r="V1197" i="3"/>
  <c r="R1197" i="3"/>
  <c r="C1202" i="6"/>
  <c r="E1201" i="6"/>
  <c r="F1201" i="6"/>
  <c r="D1201" i="6"/>
  <c r="G1201" i="6" s="1"/>
  <c r="AF1197" i="3" l="1"/>
  <c r="AB1197" i="3"/>
  <c r="X1197" i="3"/>
  <c r="T1197" i="3"/>
  <c r="AD1198" i="3"/>
  <c r="O1199" i="3"/>
  <c r="Z1198" i="3"/>
  <c r="J1198" i="3"/>
  <c r="L1198" i="3" s="1"/>
  <c r="P1198" i="3" s="1"/>
  <c r="V1198" i="3"/>
  <c r="R1198" i="3"/>
  <c r="C1203" i="6"/>
  <c r="F1202" i="6"/>
  <c r="D1202" i="6"/>
  <c r="G1202" i="6" s="1"/>
  <c r="E1202" i="6"/>
  <c r="AF1198" i="3" l="1"/>
  <c r="AB1198" i="3"/>
  <c r="X1198" i="3"/>
  <c r="T1198" i="3"/>
  <c r="AD1199" i="3"/>
  <c r="O1200" i="3"/>
  <c r="Z1199" i="3"/>
  <c r="J1199" i="3"/>
  <c r="L1199" i="3" s="1"/>
  <c r="P1199" i="3" s="1"/>
  <c r="R1199" i="3"/>
  <c r="V1199" i="3"/>
  <c r="C1204" i="6"/>
  <c r="F1203" i="6"/>
  <c r="E1203" i="6"/>
  <c r="D1203" i="6"/>
  <c r="G1203" i="6" s="1"/>
  <c r="AF1199" i="3" l="1"/>
  <c r="AB1199" i="3"/>
  <c r="X1199" i="3"/>
  <c r="T1199" i="3"/>
  <c r="AD1200" i="3"/>
  <c r="O1201" i="3"/>
  <c r="Z1200" i="3"/>
  <c r="J1200" i="3"/>
  <c r="L1200" i="3" s="1"/>
  <c r="P1200" i="3" s="1"/>
  <c r="R1200" i="3"/>
  <c r="V1200" i="3"/>
  <c r="C1205" i="6"/>
  <c r="D1204" i="6"/>
  <c r="G1204" i="6" s="1"/>
  <c r="F1204" i="6"/>
  <c r="E1204" i="6"/>
  <c r="AF1200" i="3" l="1"/>
  <c r="AB1200" i="3"/>
  <c r="X1200" i="3"/>
  <c r="T1200" i="3"/>
  <c r="AD1201" i="3"/>
  <c r="O1202" i="3"/>
  <c r="Z1201" i="3"/>
  <c r="J1201" i="3"/>
  <c r="L1201" i="3" s="1"/>
  <c r="P1201" i="3" s="1"/>
  <c r="V1201" i="3"/>
  <c r="R1201" i="3"/>
  <c r="C1206" i="6"/>
  <c r="E1205" i="6"/>
  <c r="F1205" i="6"/>
  <c r="D1205" i="6"/>
  <c r="G1205" i="6" s="1"/>
  <c r="AF1201" i="3" l="1"/>
  <c r="AB1201" i="3"/>
  <c r="X1201" i="3"/>
  <c r="T1201" i="3"/>
  <c r="AD1202" i="3"/>
  <c r="O1203" i="3"/>
  <c r="Z1202" i="3"/>
  <c r="J1202" i="3"/>
  <c r="L1202" i="3" s="1"/>
  <c r="P1202" i="3" s="1"/>
  <c r="V1202" i="3"/>
  <c r="R1202" i="3"/>
  <c r="C1207" i="6"/>
  <c r="F1206" i="6"/>
  <c r="D1206" i="6"/>
  <c r="G1206" i="6" s="1"/>
  <c r="E1206" i="6"/>
  <c r="AF1202" i="3" l="1"/>
  <c r="AB1202" i="3"/>
  <c r="X1202" i="3"/>
  <c r="T1202" i="3"/>
  <c r="H104" i="2"/>
  <c r="AD1203" i="3"/>
  <c r="O1204" i="3"/>
  <c r="Z1203" i="3"/>
  <c r="J1203" i="3"/>
  <c r="L1203" i="3" s="1"/>
  <c r="P1203" i="3" s="1"/>
  <c r="R1203" i="3"/>
  <c r="V1203" i="3"/>
  <c r="C1208" i="6"/>
  <c r="E1207" i="6"/>
  <c r="D1207" i="6"/>
  <c r="G1207" i="6" s="1"/>
  <c r="F1207" i="6"/>
  <c r="AE104" i="2" l="1"/>
  <c r="AA104" i="2"/>
  <c r="I104" i="2"/>
  <c r="AF1203" i="3"/>
  <c r="AB1203" i="3"/>
  <c r="X1203" i="3"/>
  <c r="T1203" i="3"/>
  <c r="AD1204" i="3"/>
  <c r="O1205" i="3"/>
  <c r="R1204" i="3"/>
  <c r="J1204" i="3"/>
  <c r="L1204" i="3" s="1"/>
  <c r="P1204" i="3" s="1"/>
  <c r="V1204" i="3"/>
  <c r="Z1204" i="3"/>
  <c r="W104" i="2"/>
  <c r="O104" i="2"/>
  <c r="K104" i="2"/>
  <c r="S104" i="2"/>
  <c r="C1209" i="6"/>
  <c r="D1208" i="6"/>
  <c r="G1208" i="6" s="1"/>
  <c r="F1208" i="6"/>
  <c r="E1208" i="6"/>
  <c r="AG104" i="2" l="1"/>
  <c r="AC104" i="2"/>
  <c r="AB1204" i="3"/>
  <c r="X1204" i="3"/>
  <c r="T1204" i="3"/>
  <c r="AF1204" i="3"/>
  <c r="Z1205" i="3"/>
  <c r="J1205" i="3"/>
  <c r="L1205" i="3" s="1"/>
  <c r="P1205" i="3" s="1"/>
  <c r="V1205" i="3"/>
  <c r="R1205" i="3"/>
  <c r="AD1205" i="3"/>
  <c r="O1206" i="3"/>
  <c r="Q104" i="2"/>
  <c r="Y104" i="2"/>
  <c r="M104" i="2"/>
  <c r="AK104" i="2" s="1"/>
  <c r="U104" i="2"/>
  <c r="C1210" i="6"/>
  <c r="E1209" i="6"/>
  <c r="D1209" i="6"/>
  <c r="G1209" i="6" s="1"/>
  <c r="F1209" i="6"/>
  <c r="AQ105" i="2" l="1"/>
  <c r="AM105" i="2"/>
  <c r="AI105" i="2"/>
  <c r="AN105" i="2"/>
  <c r="AH105" i="2"/>
  <c r="AP105" i="2"/>
  <c r="AK105" i="2"/>
  <c r="AO105" i="2"/>
  <c r="AJ105" i="2"/>
  <c r="Z1206" i="3"/>
  <c r="J1206" i="3"/>
  <c r="L1206" i="3" s="1"/>
  <c r="P1206" i="3" s="1"/>
  <c r="V1206" i="3"/>
  <c r="R1206" i="3"/>
  <c r="AD1206" i="3"/>
  <c r="O1207" i="3"/>
  <c r="AB1205" i="3"/>
  <c r="X1205" i="3"/>
  <c r="T1205" i="3"/>
  <c r="AF1205" i="3"/>
  <c r="C1211" i="6"/>
  <c r="F1210" i="6"/>
  <c r="E1210" i="6"/>
  <c r="D1210" i="6"/>
  <c r="G1210" i="6" s="1"/>
  <c r="AD1207" i="3" l="1"/>
  <c r="O1208" i="3"/>
  <c r="Z1207" i="3"/>
  <c r="J1207" i="3"/>
  <c r="L1207" i="3" s="1"/>
  <c r="P1207" i="3" s="1"/>
  <c r="R1207" i="3"/>
  <c r="V1207" i="3"/>
  <c r="AF1206" i="3"/>
  <c r="AB1206" i="3"/>
  <c r="X1206" i="3"/>
  <c r="T1206" i="3"/>
  <c r="C1212" i="6"/>
  <c r="D1211" i="6"/>
  <c r="G1211" i="6" s="1"/>
  <c r="F1211" i="6"/>
  <c r="E1211" i="6"/>
  <c r="X1207" i="3" l="1"/>
  <c r="T1207" i="3"/>
  <c r="AF1207" i="3"/>
  <c r="AB1207" i="3"/>
  <c r="AD1208" i="3"/>
  <c r="V1208" i="3"/>
  <c r="Z1208" i="3"/>
  <c r="O1209" i="3"/>
  <c r="R1208" i="3"/>
  <c r="J1208" i="3"/>
  <c r="L1208" i="3" s="1"/>
  <c r="P1208" i="3" s="1"/>
  <c r="C1213" i="6"/>
  <c r="D1212" i="6"/>
  <c r="G1212" i="6" s="1"/>
  <c r="F1212" i="6"/>
  <c r="E1212" i="6"/>
  <c r="AD1209" i="3" l="1"/>
  <c r="O1210" i="3"/>
  <c r="Z1209" i="3"/>
  <c r="J1209" i="3"/>
  <c r="L1209" i="3" s="1"/>
  <c r="P1209" i="3" s="1"/>
  <c r="V1209" i="3"/>
  <c r="R1209" i="3"/>
  <c r="AF1208" i="3"/>
  <c r="AB1208" i="3"/>
  <c r="X1208" i="3"/>
  <c r="T1208" i="3"/>
  <c r="C1214" i="6"/>
  <c r="E1213" i="6"/>
  <c r="D1213" i="6"/>
  <c r="G1213" i="6" s="1"/>
  <c r="F1213" i="6"/>
  <c r="AF1209" i="3" l="1"/>
  <c r="AB1209" i="3"/>
  <c r="X1209" i="3"/>
  <c r="T1209" i="3"/>
  <c r="AD1210" i="3"/>
  <c r="O1211" i="3"/>
  <c r="Z1210" i="3"/>
  <c r="J1210" i="3"/>
  <c r="L1210" i="3" s="1"/>
  <c r="P1210" i="3" s="1"/>
  <c r="V1210" i="3"/>
  <c r="R1210" i="3"/>
  <c r="C1215" i="6"/>
  <c r="F1214" i="6"/>
  <c r="E1214" i="6"/>
  <c r="D1214" i="6"/>
  <c r="G1214" i="6" s="1"/>
  <c r="AF1210" i="3" l="1"/>
  <c r="AB1210" i="3"/>
  <c r="X1210" i="3"/>
  <c r="T1210" i="3"/>
  <c r="AD1211" i="3"/>
  <c r="O1212" i="3"/>
  <c r="R1211" i="3"/>
  <c r="J1211" i="3"/>
  <c r="L1211" i="3" s="1"/>
  <c r="P1211" i="3" s="1"/>
  <c r="Z1211" i="3"/>
  <c r="V1211" i="3"/>
  <c r="C1216" i="6"/>
  <c r="F1215" i="6"/>
  <c r="D1215" i="6"/>
  <c r="G1215" i="6" s="1"/>
  <c r="E1215" i="6"/>
  <c r="AF1211" i="3" l="1"/>
  <c r="AB1211" i="3"/>
  <c r="X1211" i="3"/>
  <c r="T1211" i="3"/>
  <c r="AD1212" i="3"/>
  <c r="O1213" i="3"/>
  <c r="R1212" i="3"/>
  <c r="J1212" i="3"/>
  <c r="L1212" i="3" s="1"/>
  <c r="P1212" i="3" s="1"/>
  <c r="Z1212" i="3"/>
  <c r="V1212" i="3"/>
  <c r="C1217" i="6"/>
  <c r="D1216" i="6"/>
  <c r="G1216" i="6" s="1"/>
  <c r="E1216" i="6"/>
  <c r="F1216" i="6"/>
  <c r="AF1212" i="3" l="1"/>
  <c r="AB1212" i="3"/>
  <c r="X1212" i="3"/>
  <c r="T1212" i="3"/>
  <c r="AD1213" i="3"/>
  <c r="O1214" i="3"/>
  <c r="Z1213" i="3"/>
  <c r="J1213" i="3"/>
  <c r="L1213" i="3" s="1"/>
  <c r="P1213" i="3" s="1"/>
  <c r="V1213" i="3"/>
  <c r="R1213" i="3"/>
  <c r="C1218" i="6"/>
  <c r="E1217" i="6"/>
  <c r="F1217" i="6"/>
  <c r="D1217" i="6"/>
  <c r="G1217" i="6" s="1"/>
  <c r="AF1213" i="3" l="1"/>
  <c r="AB1213" i="3"/>
  <c r="X1213" i="3"/>
  <c r="T1213" i="3"/>
  <c r="AD1214" i="3"/>
  <c r="O1215" i="3"/>
  <c r="Z1214" i="3"/>
  <c r="J1214" i="3"/>
  <c r="L1214" i="3" s="1"/>
  <c r="P1214" i="3" s="1"/>
  <c r="V1214" i="3"/>
  <c r="R1214" i="3"/>
  <c r="C1219" i="6"/>
  <c r="F1218" i="6"/>
  <c r="D1218" i="6"/>
  <c r="G1218" i="6" s="1"/>
  <c r="E1218" i="6"/>
  <c r="AF1214" i="3" l="1"/>
  <c r="AB1214" i="3"/>
  <c r="X1214" i="3"/>
  <c r="T1214" i="3"/>
  <c r="H105" i="2"/>
  <c r="AD1215" i="3"/>
  <c r="O1216" i="3"/>
  <c r="Z1215" i="3"/>
  <c r="J1215" i="3"/>
  <c r="L1215" i="3" s="1"/>
  <c r="P1215" i="3" s="1"/>
  <c r="R1215" i="3"/>
  <c r="V1215" i="3"/>
  <c r="C1220" i="6"/>
  <c r="F1219" i="6"/>
  <c r="E1219" i="6"/>
  <c r="D1219" i="6"/>
  <c r="G1219" i="6" s="1"/>
  <c r="AE105" i="2" l="1"/>
  <c r="AA105" i="2"/>
  <c r="I105" i="2"/>
  <c r="AF1215" i="3"/>
  <c r="AB1215" i="3"/>
  <c r="X1215" i="3"/>
  <c r="T1215" i="3"/>
  <c r="AD1216" i="3"/>
  <c r="O1217" i="3"/>
  <c r="Z1216" i="3"/>
  <c r="J1216" i="3"/>
  <c r="L1216" i="3" s="1"/>
  <c r="P1216" i="3" s="1"/>
  <c r="R1216" i="3"/>
  <c r="V1216" i="3"/>
  <c r="O105" i="2"/>
  <c r="S105" i="2"/>
  <c r="K105" i="2"/>
  <c r="W105" i="2"/>
  <c r="C1221" i="6"/>
  <c r="D1220" i="6"/>
  <c r="G1220" i="6" s="1"/>
  <c r="E1220" i="6"/>
  <c r="F1220" i="6"/>
  <c r="AG105" i="2" l="1"/>
  <c r="AC105" i="2"/>
  <c r="AB1216" i="3"/>
  <c r="X1216" i="3"/>
  <c r="T1216" i="3"/>
  <c r="AF1216" i="3"/>
  <c r="Z1217" i="3"/>
  <c r="J1217" i="3"/>
  <c r="L1217" i="3" s="1"/>
  <c r="P1217" i="3" s="1"/>
  <c r="V1217" i="3"/>
  <c r="R1217" i="3"/>
  <c r="AD1217" i="3"/>
  <c r="O1218" i="3"/>
  <c r="Q105" i="2"/>
  <c r="Y105" i="2"/>
  <c r="M105" i="2"/>
  <c r="AL105" i="2" s="1"/>
  <c r="U105" i="2"/>
  <c r="C1222" i="6"/>
  <c r="E1221" i="6"/>
  <c r="F1221" i="6"/>
  <c r="D1221" i="6"/>
  <c r="G1221" i="6" s="1"/>
  <c r="AO106" i="2" l="1"/>
  <c r="AK106" i="2"/>
  <c r="AI106" i="2"/>
  <c r="AM106" i="2"/>
  <c r="AH106" i="2"/>
  <c r="AQ106" i="2"/>
  <c r="AL106" i="2"/>
  <c r="AP106" i="2"/>
  <c r="AJ106" i="2"/>
  <c r="Z1218" i="3"/>
  <c r="J1218" i="3"/>
  <c r="L1218" i="3" s="1"/>
  <c r="P1218" i="3" s="1"/>
  <c r="V1218" i="3"/>
  <c r="R1218" i="3"/>
  <c r="AD1218" i="3"/>
  <c r="O1219" i="3"/>
  <c r="AB1217" i="3"/>
  <c r="X1217" i="3"/>
  <c r="T1217" i="3"/>
  <c r="AF1217" i="3"/>
  <c r="C1223" i="6"/>
  <c r="F1222" i="6"/>
  <c r="D1222" i="6"/>
  <c r="G1222" i="6" s="1"/>
  <c r="E1222" i="6"/>
  <c r="AD1219" i="3" l="1"/>
  <c r="O1220" i="3"/>
  <c r="Z1219" i="3"/>
  <c r="J1219" i="3"/>
  <c r="L1219" i="3" s="1"/>
  <c r="P1219" i="3" s="1"/>
  <c r="R1219" i="3"/>
  <c r="V1219" i="3"/>
  <c r="AF1218" i="3"/>
  <c r="AB1218" i="3"/>
  <c r="X1218" i="3"/>
  <c r="T1218" i="3"/>
  <c r="C1224" i="6"/>
  <c r="E1223" i="6"/>
  <c r="D1223" i="6"/>
  <c r="G1223" i="6" s="1"/>
  <c r="F1223" i="6"/>
  <c r="AF1219" i="3" l="1"/>
  <c r="AB1219" i="3"/>
  <c r="X1219" i="3"/>
  <c r="T1219" i="3"/>
  <c r="AD1220" i="3"/>
  <c r="O1221" i="3"/>
  <c r="R1220" i="3"/>
  <c r="J1220" i="3"/>
  <c r="L1220" i="3" s="1"/>
  <c r="P1220" i="3" s="1"/>
  <c r="Z1220" i="3"/>
  <c r="V1220" i="3"/>
  <c r="C1225" i="6"/>
  <c r="D1224" i="6"/>
  <c r="G1224" i="6" s="1"/>
  <c r="F1224" i="6"/>
  <c r="E1224" i="6"/>
  <c r="AF1220" i="3" l="1"/>
  <c r="AB1220" i="3"/>
  <c r="X1220" i="3"/>
  <c r="T1220" i="3"/>
  <c r="AD1221" i="3"/>
  <c r="O1222" i="3"/>
  <c r="Z1221" i="3"/>
  <c r="J1221" i="3"/>
  <c r="L1221" i="3" s="1"/>
  <c r="P1221" i="3" s="1"/>
  <c r="V1221" i="3"/>
  <c r="R1221" i="3"/>
  <c r="C1226" i="6"/>
  <c r="E1225" i="6"/>
  <c r="D1225" i="6"/>
  <c r="G1225" i="6" s="1"/>
  <c r="F1225" i="6"/>
  <c r="AF1221" i="3" l="1"/>
  <c r="AB1221" i="3"/>
  <c r="X1221" i="3"/>
  <c r="T1221" i="3"/>
  <c r="AD1222" i="3"/>
  <c r="O1223" i="3"/>
  <c r="Z1222" i="3"/>
  <c r="J1222" i="3"/>
  <c r="L1222" i="3" s="1"/>
  <c r="P1222" i="3" s="1"/>
  <c r="V1222" i="3"/>
  <c r="R1222" i="3"/>
  <c r="C1227" i="6"/>
  <c r="F1226" i="6"/>
  <c r="E1226" i="6"/>
  <c r="D1226" i="6"/>
  <c r="G1226" i="6" s="1"/>
  <c r="AF1222" i="3" l="1"/>
  <c r="AB1222" i="3"/>
  <c r="X1222" i="3"/>
  <c r="T1222" i="3"/>
  <c r="AD1223" i="3"/>
  <c r="O1224" i="3"/>
  <c r="Z1223" i="3"/>
  <c r="J1223" i="3"/>
  <c r="L1223" i="3" s="1"/>
  <c r="P1223" i="3" s="1"/>
  <c r="R1223" i="3"/>
  <c r="V1223" i="3"/>
  <c r="C1228" i="6"/>
  <c r="D1227" i="6"/>
  <c r="G1227" i="6" s="1"/>
  <c r="E1227" i="6"/>
  <c r="F1227" i="6"/>
  <c r="AD1224" i="3" l="1"/>
  <c r="O1225" i="3"/>
  <c r="Z1224" i="3"/>
  <c r="J1224" i="3"/>
  <c r="L1224" i="3" s="1"/>
  <c r="P1224" i="3" s="1"/>
  <c r="R1224" i="3"/>
  <c r="V1224" i="3"/>
  <c r="T1223" i="3"/>
  <c r="AF1223" i="3"/>
  <c r="AB1223" i="3"/>
  <c r="X1223" i="3"/>
  <c r="C1229" i="6"/>
  <c r="D1228" i="6"/>
  <c r="G1228" i="6" s="1"/>
  <c r="F1228" i="6"/>
  <c r="E1228" i="6"/>
  <c r="X1224" i="3" l="1"/>
  <c r="AF1224" i="3"/>
  <c r="AB1224" i="3"/>
  <c r="T1224" i="3"/>
  <c r="V1225" i="3"/>
  <c r="O1226" i="3"/>
  <c r="Z1225" i="3"/>
  <c r="J1225" i="3"/>
  <c r="L1225" i="3" s="1"/>
  <c r="P1225" i="3" s="1"/>
  <c r="R1225" i="3"/>
  <c r="AD1225" i="3"/>
  <c r="C1230" i="6"/>
  <c r="E1229" i="6"/>
  <c r="D1229" i="6"/>
  <c r="G1229" i="6" s="1"/>
  <c r="F1229" i="6"/>
  <c r="X1225" i="3" l="1"/>
  <c r="AF1225" i="3"/>
  <c r="T1225" i="3"/>
  <c r="AB1225" i="3"/>
  <c r="V1226" i="3"/>
  <c r="AD1226" i="3"/>
  <c r="O1227" i="3"/>
  <c r="R1226" i="3"/>
  <c r="Z1226" i="3"/>
  <c r="J1226" i="3"/>
  <c r="L1226" i="3" s="1"/>
  <c r="P1226" i="3" s="1"/>
  <c r="C1231" i="6"/>
  <c r="F1230" i="6"/>
  <c r="E1230" i="6"/>
  <c r="D1230" i="6"/>
  <c r="G1230" i="6" s="1"/>
  <c r="X1226" i="3" l="1"/>
  <c r="T1226" i="3"/>
  <c r="AB1226" i="3"/>
  <c r="AF1226" i="3"/>
  <c r="H106" i="2"/>
  <c r="R1227" i="3"/>
  <c r="Z1227" i="3"/>
  <c r="V1227" i="3"/>
  <c r="J1227" i="3"/>
  <c r="L1227" i="3" s="1"/>
  <c r="P1227" i="3" s="1"/>
  <c r="AD1227" i="3"/>
  <c r="O1228" i="3"/>
  <c r="C1232" i="6"/>
  <c r="F1231" i="6"/>
  <c r="D1231" i="6"/>
  <c r="G1231" i="6" s="1"/>
  <c r="E1231" i="6"/>
  <c r="AE106" i="2" l="1"/>
  <c r="AA106" i="2"/>
  <c r="I106" i="2"/>
  <c r="X1227" i="3"/>
  <c r="T1227" i="3"/>
  <c r="AF1227" i="3"/>
  <c r="AB1227" i="3"/>
  <c r="Z1228" i="3"/>
  <c r="V1228" i="3"/>
  <c r="AD1228" i="3"/>
  <c r="O1229" i="3"/>
  <c r="R1228" i="3"/>
  <c r="J1228" i="3"/>
  <c r="L1228" i="3" s="1"/>
  <c r="P1228" i="3" s="1"/>
  <c r="W106" i="2"/>
  <c r="O106" i="2"/>
  <c r="K106" i="2"/>
  <c r="S106" i="2"/>
  <c r="C1233" i="6"/>
  <c r="D1232" i="6"/>
  <c r="G1232" i="6" s="1"/>
  <c r="E1232" i="6"/>
  <c r="F1232" i="6"/>
  <c r="AG106" i="2" l="1"/>
  <c r="AC106" i="2"/>
  <c r="Z1229" i="3"/>
  <c r="J1229" i="3"/>
  <c r="L1229" i="3" s="1"/>
  <c r="P1229" i="3" s="1"/>
  <c r="V1229" i="3"/>
  <c r="R1229" i="3"/>
  <c r="AD1229" i="3"/>
  <c r="O1230" i="3"/>
  <c r="AB1228" i="3"/>
  <c r="X1228" i="3"/>
  <c r="AF1228" i="3"/>
  <c r="T1228" i="3"/>
  <c r="Q106" i="2"/>
  <c r="M106" i="2"/>
  <c r="AN106" i="2" s="1"/>
  <c r="Y106" i="2"/>
  <c r="U106" i="2"/>
  <c r="C1234" i="6"/>
  <c r="E1233" i="6"/>
  <c r="F1233" i="6"/>
  <c r="D1233" i="6"/>
  <c r="G1233" i="6" s="1"/>
  <c r="AQ107" i="2" l="1"/>
  <c r="AM107" i="2"/>
  <c r="AI107" i="2"/>
  <c r="AO107" i="2"/>
  <c r="AJ107" i="2"/>
  <c r="AH107" i="2"/>
  <c r="AL107" i="2"/>
  <c r="AP107" i="2"/>
  <c r="AK107" i="2"/>
  <c r="Z1230" i="3"/>
  <c r="J1230" i="3"/>
  <c r="L1230" i="3" s="1"/>
  <c r="P1230" i="3" s="1"/>
  <c r="V1230" i="3"/>
  <c r="R1230" i="3"/>
  <c r="AD1230" i="3"/>
  <c r="O1231" i="3"/>
  <c r="AB1229" i="3"/>
  <c r="X1229" i="3"/>
  <c r="T1229" i="3"/>
  <c r="AF1229" i="3"/>
  <c r="C1235" i="6"/>
  <c r="F1234" i="6"/>
  <c r="D1234" i="6"/>
  <c r="G1234" i="6" s="1"/>
  <c r="E1234" i="6"/>
  <c r="AD1231" i="3" l="1"/>
  <c r="O1232" i="3"/>
  <c r="Z1231" i="3"/>
  <c r="J1231" i="3"/>
  <c r="L1231" i="3" s="1"/>
  <c r="P1231" i="3" s="1"/>
  <c r="R1231" i="3"/>
  <c r="V1231" i="3"/>
  <c r="AF1230" i="3"/>
  <c r="AB1230" i="3"/>
  <c r="X1230" i="3"/>
  <c r="T1230" i="3"/>
  <c r="C1236" i="6"/>
  <c r="F1235" i="6"/>
  <c r="E1235" i="6"/>
  <c r="D1235" i="6"/>
  <c r="G1235" i="6" s="1"/>
  <c r="AB1231" i="3" l="1"/>
  <c r="X1231" i="3"/>
  <c r="T1231" i="3"/>
  <c r="AF1231" i="3"/>
  <c r="O1233" i="3"/>
  <c r="Z1232" i="3"/>
  <c r="J1232" i="3"/>
  <c r="L1232" i="3" s="1"/>
  <c r="P1232" i="3" s="1"/>
  <c r="R1232" i="3"/>
  <c r="V1232" i="3"/>
  <c r="AD1232" i="3"/>
  <c r="C1237" i="6"/>
  <c r="D1236" i="6"/>
  <c r="G1236" i="6" s="1"/>
  <c r="E1236" i="6"/>
  <c r="F1236" i="6"/>
  <c r="AF1232" i="3" l="1"/>
  <c r="AB1232" i="3"/>
  <c r="X1232" i="3"/>
  <c r="T1232" i="3"/>
  <c r="AD1233" i="3"/>
  <c r="O1234" i="3"/>
  <c r="Z1233" i="3"/>
  <c r="J1233" i="3"/>
  <c r="L1233" i="3" s="1"/>
  <c r="P1233" i="3" s="1"/>
  <c r="V1233" i="3"/>
  <c r="R1233" i="3"/>
  <c r="C1238" i="6"/>
  <c r="E1237" i="6"/>
  <c r="F1237" i="6"/>
  <c r="D1237" i="6"/>
  <c r="G1237" i="6" s="1"/>
  <c r="AF1233" i="3" l="1"/>
  <c r="AB1233" i="3"/>
  <c r="X1233" i="3"/>
  <c r="T1233" i="3"/>
  <c r="AD1234" i="3"/>
  <c r="O1235" i="3"/>
  <c r="Z1234" i="3"/>
  <c r="J1234" i="3"/>
  <c r="L1234" i="3" s="1"/>
  <c r="P1234" i="3" s="1"/>
  <c r="V1234" i="3"/>
  <c r="R1234" i="3"/>
  <c r="C1239" i="6"/>
  <c r="F1238" i="6"/>
  <c r="D1238" i="6"/>
  <c r="G1238" i="6" s="1"/>
  <c r="E1238" i="6"/>
  <c r="AF1234" i="3" l="1"/>
  <c r="AB1234" i="3"/>
  <c r="X1234" i="3"/>
  <c r="T1234" i="3"/>
  <c r="AD1235" i="3"/>
  <c r="O1236" i="3"/>
  <c r="R1235" i="3"/>
  <c r="J1235" i="3"/>
  <c r="L1235" i="3" s="1"/>
  <c r="P1235" i="3" s="1"/>
  <c r="Z1235" i="3"/>
  <c r="V1235" i="3"/>
  <c r="C1240" i="6"/>
  <c r="E1239" i="6"/>
  <c r="D1239" i="6"/>
  <c r="G1239" i="6" s="1"/>
  <c r="F1239" i="6"/>
  <c r="AF1235" i="3" l="1"/>
  <c r="AB1235" i="3"/>
  <c r="X1235" i="3"/>
  <c r="T1235" i="3"/>
  <c r="AD1236" i="3"/>
  <c r="O1237" i="3"/>
  <c r="R1236" i="3"/>
  <c r="J1236" i="3"/>
  <c r="L1236" i="3" s="1"/>
  <c r="P1236" i="3" s="1"/>
  <c r="V1236" i="3"/>
  <c r="Z1236" i="3"/>
  <c r="C1241" i="6"/>
  <c r="D1240" i="6"/>
  <c r="G1240" i="6" s="1"/>
  <c r="F1240" i="6"/>
  <c r="E1240" i="6"/>
  <c r="AF1236" i="3" l="1"/>
  <c r="AB1236" i="3"/>
  <c r="X1236" i="3"/>
  <c r="T1236" i="3"/>
  <c r="AD1237" i="3"/>
  <c r="O1238" i="3"/>
  <c r="Z1237" i="3"/>
  <c r="J1237" i="3"/>
  <c r="L1237" i="3" s="1"/>
  <c r="P1237" i="3" s="1"/>
  <c r="V1237" i="3"/>
  <c r="R1237" i="3"/>
  <c r="C1242" i="6"/>
  <c r="E1241" i="6"/>
  <c r="D1241" i="6"/>
  <c r="G1241" i="6" s="1"/>
  <c r="F1241" i="6"/>
  <c r="AF1237" i="3" l="1"/>
  <c r="AB1237" i="3"/>
  <c r="X1237" i="3"/>
  <c r="T1237" i="3"/>
  <c r="AD1238" i="3"/>
  <c r="O1239" i="3"/>
  <c r="Z1238" i="3"/>
  <c r="J1238" i="3"/>
  <c r="L1238" i="3" s="1"/>
  <c r="P1238" i="3" s="1"/>
  <c r="V1238" i="3"/>
  <c r="R1238" i="3"/>
  <c r="C1243" i="6"/>
  <c r="F1242" i="6"/>
  <c r="E1242" i="6"/>
  <c r="D1242" i="6"/>
  <c r="G1242" i="6" s="1"/>
  <c r="AF1238" i="3" l="1"/>
  <c r="AB1238" i="3"/>
  <c r="X1238" i="3"/>
  <c r="T1238" i="3"/>
  <c r="H107" i="2"/>
  <c r="AD1239" i="3"/>
  <c r="O1240" i="3"/>
  <c r="Z1239" i="3"/>
  <c r="J1239" i="3"/>
  <c r="L1239" i="3" s="1"/>
  <c r="P1239" i="3" s="1"/>
  <c r="R1239" i="3"/>
  <c r="V1239" i="3"/>
  <c r="C1244" i="6"/>
  <c r="D1243" i="6"/>
  <c r="G1243" i="6" s="1"/>
  <c r="F1243" i="6"/>
  <c r="E1243" i="6"/>
  <c r="AE107" i="2" l="1"/>
  <c r="AA107" i="2"/>
  <c r="I107" i="2"/>
  <c r="AF1239" i="3"/>
  <c r="AB1239" i="3"/>
  <c r="X1239" i="3"/>
  <c r="T1239" i="3"/>
  <c r="AD1240" i="3"/>
  <c r="O1241" i="3"/>
  <c r="Z1240" i="3"/>
  <c r="J1240" i="3"/>
  <c r="L1240" i="3" s="1"/>
  <c r="P1240" i="3" s="1"/>
  <c r="R1240" i="3"/>
  <c r="V1240" i="3"/>
  <c r="S107" i="2"/>
  <c r="O107" i="2"/>
  <c r="K107" i="2"/>
  <c r="W107" i="2"/>
  <c r="C1245" i="6"/>
  <c r="D1244" i="6"/>
  <c r="G1244" i="6" s="1"/>
  <c r="F1244" i="6"/>
  <c r="E1244" i="6"/>
  <c r="AG107" i="2" l="1"/>
  <c r="AC107" i="2"/>
  <c r="AB1240" i="3"/>
  <c r="X1240" i="3"/>
  <c r="T1240" i="3"/>
  <c r="AF1240" i="3"/>
  <c r="Z1241" i="3"/>
  <c r="J1241" i="3"/>
  <c r="L1241" i="3" s="1"/>
  <c r="P1241" i="3" s="1"/>
  <c r="V1241" i="3"/>
  <c r="R1241" i="3"/>
  <c r="AD1241" i="3"/>
  <c r="O1242" i="3"/>
  <c r="Q107" i="2"/>
  <c r="Y107" i="2"/>
  <c r="M107" i="2"/>
  <c r="AN107" i="2" s="1"/>
  <c r="U107" i="2"/>
  <c r="C1246" i="6"/>
  <c r="E1245" i="6"/>
  <c r="D1245" i="6"/>
  <c r="G1245" i="6" s="1"/>
  <c r="F1245" i="6"/>
  <c r="AO108" i="2" l="1"/>
  <c r="AK108" i="2"/>
  <c r="AP108" i="2"/>
  <c r="AN108" i="2"/>
  <c r="AI108" i="2"/>
  <c r="AM108" i="2"/>
  <c r="AH108" i="2"/>
  <c r="AQ108" i="2"/>
  <c r="AL108" i="2"/>
  <c r="Z1242" i="3"/>
  <c r="J1242" i="3"/>
  <c r="L1242" i="3" s="1"/>
  <c r="P1242" i="3" s="1"/>
  <c r="V1242" i="3"/>
  <c r="R1242" i="3"/>
  <c r="AD1242" i="3"/>
  <c r="O1243" i="3"/>
  <c r="AB1241" i="3"/>
  <c r="X1241" i="3"/>
  <c r="T1241" i="3"/>
  <c r="AF1241" i="3"/>
  <c r="C1247" i="6"/>
  <c r="F1246" i="6"/>
  <c r="E1246" i="6"/>
  <c r="D1246" i="6"/>
  <c r="G1246" i="6" s="1"/>
  <c r="AD1243" i="3" l="1"/>
  <c r="O1244" i="3"/>
  <c r="R1243" i="3"/>
  <c r="J1243" i="3"/>
  <c r="L1243" i="3" s="1"/>
  <c r="P1243" i="3" s="1"/>
  <c r="Z1243" i="3"/>
  <c r="V1243" i="3"/>
  <c r="AF1242" i="3"/>
  <c r="AB1242" i="3"/>
  <c r="X1242" i="3"/>
  <c r="T1242" i="3"/>
  <c r="C1248" i="6"/>
  <c r="F1247" i="6"/>
  <c r="D1247" i="6"/>
  <c r="G1247" i="6" s="1"/>
  <c r="E1247" i="6"/>
  <c r="AF1243" i="3" l="1"/>
  <c r="AB1243" i="3"/>
  <c r="X1243" i="3"/>
  <c r="T1243" i="3"/>
  <c r="AD1244" i="3"/>
  <c r="O1245" i="3"/>
  <c r="R1244" i="3"/>
  <c r="J1244" i="3"/>
  <c r="L1244" i="3" s="1"/>
  <c r="P1244" i="3" s="1"/>
  <c r="V1244" i="3"/>
  <c r="Z1244" i="3"/>
  <c r="C1249" i="6"/>
  <c r="D1248" i="6"/>
  <c r="G1248" i="6" s="1"/>
  <c r="E1248" i="6"/>
  <c r="F1248" i="6"/>
  <c r="AF1244" i="3" l="1"/>
  <c r="AB1244" i="3"/>
  <c r="X1244" i="3"/>
  <c r="T1244" i="3"/>
  <c r="AD1245" i="3"/>
  <c r="O1246" i="3"/>
  <c r="Z1245" i="3"/>
  <c r="J1245" i="3"/>
  <c r="L1245" i="3" s="1"/>
  <c r="P1245" i="3" s="1"/>
  <c r="V1245" i="3"/>
  <c r="R1245" i="3"/>
  <c r="C1250" i="6"/>
  <c r="E1249" i="6"/>
  <c r="F1249" i="6"/>
  <c r="D1249" i="6"/>
  <c r="G1249" i="6" s="1"/>
  <c r="AF1245" i="3" l="1"/>
  <c r="AB1245" i="3"/>
  <c r="X1245" i="3"/>
  <c r="T1245" i="3"/>
  <c r="AD1246" i="3"/>
  <c r="O1247" i="3"/>
  <c r="Z1246" i="3"/>
  <c r="J1246" i="3"/>
  <c r="L1246" i="3" s="1"/>
  <c r="P1246" i="3" s="1"/>
  <c r="V1246" i="3"/>
  <c r="R1246" i="3"/>
  <c r="C1251" i="6"/>
  <c r="F1250" i="6"/>
  <c r="D1250" i="6"/>
  <c r="G1250" i="6" s="1"/>
  <c r="E1250" i="6"/>
  <c r="AF1246" i="3" l="1"/>
  <c r="AB1246" i="3"/>
  <c r="X1246" i="3"/>
  <c r="T1246" i="3"/>
  <c r="AD1247" i="3"/>
  <c r="O1248" i="3"/>
  <c r="Z1247" i="3"/>
  <c r="J1247" i="3"/>
  <c r="L1247" i="3" s="1"/>
  <c r="P1247" i="3" s="1"/>
  <c r="R1247" i="3"/>
  <c r="V1247" i="3"/>
  <c r="C1252" i="6"/>
  <c r="F1251" i="6"/>
  <c r="E1251" i="6"/>
  <c r="D1251" i="6"/>
  <c r="G1251" i="6" s="1"/>
  <c r="AF1247" i="3" l="1"/>
  <c r="AB1247" i="3"/>
  <c r="X1247" i="3"/>
  <c r="T1247" i="3"/>
  <c r="AD1248" i="3"/>
  <c r="O1249" i="3"/>
  <c r="Z1248" i="3"/>
  <c r="J1248" i="3"/>
  <c r="L1248" i="3" s="1"/>
  <c r="P1248" i="3" s="1"/>
  <c r="R1248" i="3"/>
  <c r="V1248" i="3"/>
  <c r="C1253" i="6"/>
  <c r="D1252" i="6"/>
  <c r="G1252" i="6" s="1"/>
  <c r="E1252" i="6"/>
  <c r="F1252" i="6"/>
  <c r="AF1248" i="3" l="1"/>
  <c r="AB1248" i="3"/>
  <c r="X1248" i="3"/>
  <c r="T1248" i="3"/>
  <c r="AD1249" i="3"/>
  <c r="O1250" i="3"/>
  <c r="Z1249" i="3"/>
  <c r="J1249" i="3"/>
  <c r="L1249" i="3" s="1"/>
  <c r="P1249" i="3" s="1"/>
  <c r="V1249" i="3"/>
  <c r="R1249" i="3"/>
  <c r="C1254" i="6"/>
  <c r="E1253" i="6"/>
  <c r="F1253" i="6"/>
  <c r="D1253" i="6"/>
  <c r="G1253" i="6" s="1"/>
  <c r="AF1249" i="3" l="1"/>
  <c r="AB1249" i="3"/>
  <c r="X1249" i="3"/>
  <c r="T1249" i="3"/>
  <c r="AD1250" i="3"/>
  <c r="O1251" i="3"/>
  <c r="Z1250" i="3"/>
  <c r="J1250" i="3"/>
  <c r="L1250" i="3" s="1"/>
  <c r="P1250" i="3" s="1"/>
  <c r="V1250" i="3"/>
  <c r="R1250" i="3"/>
  <c r="C1255" i="6"/>
  <c r="F1254" i="6"/>
  <c r="D1254" i="6"/>
  <c r="G1254" i="6" s="1"/>
  <c r="E1254" i="6"/>
  <c r="AF1250" i="3" l="1"/>
  <c r="AB1250" i="3"/>
  <c r="X1250" i="3"/>
  <c r="T1250" i="3"/>
  <c r="H108" i="2"/>
  <c r="AD1251" i="3"/>
  <c r="O1252" i="3"/>
  <c r="Z1251" i="3"/>
  <c r="J1251" i="3"/>
  <c r="L1251" i="3" s="1"/>
  <c r="P1251" i="3" s="1"/>
  <c r="R1251" i="3"/>
  <c r="V1251" i="3"/>
  <c r="C1256" i="6"/>
  <c r="E1255" i="6"/>
  <c r="D1255" i="6"/>
  <c r="G1255" i="6" s="1"/>
  <c r="F1255" i="6"/>
  <c r="AE108" i="2" l="1"/>
  <c r="AA108" i="2"/>
  <c r="I108" i="2"/>
  <c r="AF1251" i="3"/>
  <c r="AB1251" i="3"/>
  <c r="X1251" i="3"/>
  <c r="T1251" i="3"/>
  <c r="AD1252" i="3"/>
  <c r="O1253" i="3"/>
  <c r="R1252" i="3"/>
  <c r="J1252" i="3"/>
  <c r="L1252" i="3" s="1"/>
  <c r="P1252" i="3" s="1"/>
  <c r="Z1252" i="3"/>
  <c r="V1252" i="3"/>
  <c r="O108" i="2"/>
  <c r="W108" i="2"/>
  <c r="K108" i="2"/>
  <c r="S108" i="2"/>
  <c r="C1257" i="6"/>
  <c r="D1256" i="6"/>
  <c r="G1256" i="6" s="1"/>
  <c r="F1256" i="6"/>
  <c r="E1256" i="6"/>
  <c r="AG108" i="2" l="1"/>
  <c r="AC108" i="2"/>
  <c r="AB1252" i="3"/>
  <c r="X1252" i="3"/>
  <c r="T1252" i="3"/>
  <c r="AF1252" i="3"/>
  <c r="Z1253" i="3"/>
  <c r="J1253" i="3"/>
  <c r="L1253" i="3" s="1"/>
  <c r="P1253" i="3" s="1"/>
  <c r="V1253" i="3"/>
  <c r="R1253" i="3"/>
  <c r="AD1253" i="3"/>
  <c r="O1254" i="3"/>
  <c r="U108" i="2"/>
  <c r="Q108" i="2"/>
  <c r="M108" i="2"/>
  <c r="AJ108" i="2" s="1"/>
  <c r="Y108" i="2"/>
  <c r="C1258" i="6"/>
  <c r="E1257" i="6"/>
  <c r="D1257" i="6"/>
  <c r="G1257" i="6" s="1"/>
  <c r="F1257" i="6"/>
  <c r="AQ109" i="2" l="1"/>
  <c r="AM109" i="2"/>
  <c r="AP109" i="2"/>
  <c r="AK109" i="2"/>
  <c r="AO109" i="2"/>
  <c r="AJ109" i="2"/>
  <c r="AN109" i="2"/>
  <c r="AH109" i="2"/>
  <c r="AL109" i="2"/>
  <c r="Z1254" i="3"/>
  <c r="J1254" i="3"/>
  <c r="L1254" i="3" s="1"/>
  <c r="P1254" i="3" s="1"/>
  <c r="V1254" i="3"/>
  <c r="R1254" i="3"/>
  <c r="AD1254" i="3"/>
  <c r="O1255" i="3"/>
  <c r="AB1253" i="3"/>
  <c r="X1253" i="3"/>
  <c r="T1253" i="3"/>
  <c r="AF1253" i="3"/>
  <c r="C1259" i="6"/>
  <c r="F1258" i="6"/>
  <c r="E1258" i="6"/>
  <c r="D1258" i="6"/>
  <c r="G1258" i="6" s="1"/>
  <c r="AD1255" i="3" l="1"/>
  <c r="O1256" i="3"/>
  <c r="Z1255" i="3"/>
  <c r="J1255" i="3"/>
  <c r="L1255" i="3" s="1"/>
  <c r="P1255" i="3" s="1"/>
  <c r="R1255" i="3"/>
  <c r="V1255" i="3"/>
  <c r="AF1254" i="3"/>
  <c r="AB1254" i="3"/>
  <c r="X1254" i="3"/>
  <c r="T1254" i="3"/>
  <c r="C1260" i="6"/>
  <c r="D1259" i="6"/>
  <c r="G1259" i="6" s="1"/>
  <c r="E1259" i="6"/>
  <c r="F1259" i="6"/>
  <c r="AF1255" i="3" l="1"/>
  <c r="AB1255" i="3"/>
  <c r="X1255" i="3"/>
  <c r="T1255" i="3"/>
  <c r="AD1256" i="3"/>
  <c r="O1257" i="3"/>
  <c r="Z1256" i="3"/>
  <c r="J1256" i="3"/>
  <c r="L1256" i="3" s="1"/>
  <c r="P1256" i="3" s="1"/>
  <c r="R1256" i="3"/>
  <c r="V1256" i="3"/>
  <c r="C1261" i="6"/>
  <c r="D1260" i="6"/>
  <c r="G1260" i="6" s="1"/>
  <c r="F1260" i="6"/>
  <c r="E1260" i="6"/>
  <c r="AF1256" i="3" l="1"/>
  <c r="AB1256" i="3"/>
  <c r="X1256" i="3"/>
  <c r="T1256" i="3"/>
  <c r="Z1257" i="3"/>
  <c r="O1258" i="3"/>
  <c r="AD1257" i="3"/>
  <c r="J1257" i="3"/>
  <c r="L1257" i="3" s="1"/>
  <c r="P1257" i="3" s="1"/>
  <c r="V1257" i="3"/>
  <c r="R1257" i="3"/>
  <c r="C1262" i="6"/>
  <c r="E1261" i="6"/>
  <c r="D1261" i="6"/>
  <c r="G1261" i="6" s="1"/>
  <c r="F1261" i="6"/>
  <c r="AF1257" i="3" l="1"/>
  <c r="AB1257" i="3"/>
  <c r="X1257" i="3"/>
  <c r="T1257" i="3"/>
  <c r="AD1258" i="3"/>
  <c r="O1259" i="3"/>
  <c r="Z1258" i="3"/>
  <c r="J1258" i="3"/>
  <c r="L1258" i="3" s="1"/>
  <c r="P1258" i="3" s="1"/>
  <c r="V1258" i="3"/>
  <c r="R1258" i="3"/>
  <c r="C1263" i="6"/>
  <c r="F1262" i="6"/>
  <c r="E1262" i="6"/>
  <c r="D1262" i="6"/>
  <c r="G1262" i="6" s="1"/>
  <c r="AF1258" i="3" l="1"/>
  <c r="AB1258" i="3"/>
  <c r="X1258" i="3"/>
  <c r="T1258" i="3"/>
  <c r="AD1259" i="3"/>
  <c r="O1260" i="3"/>
  <c r="Z1259" i="3"/>
  <c r="J1259" i="3"/>
  <c r="L1259" i="3" s="1"/>
  <c r="P1259" i="3" s="1"/>
  <c r="R1259" i="3"/>
  <c r="V1259" i="3"/>
  <c r="C1264" i="6"/>
  <c r="F1263" i="6"/>
  <c r="D1263" i="6"/>
  <c r="G1263" i="6" s="1"/>
  <c r="E1263" i="6"/>
  <c r="AF1259" i="3" l="1"/>
  <c r="AB1259" i="3"/>
  <c r="X1259" i="3"/>
  <c r="T1259" i="3"/>
  <c r="AD1260" i="3"/>
  <c r="O1261" i="3"/>
  <c r="R1260" i="3"/>
  <c r="J1260" i="3"/>
  <c r="L1260" i="3" s="1"/>
  <c r="P1260" i="3" s="1"/>
  <c r="Z1260" i="3"/>
  <c r="V1260" i="3"/>
  <c r="C1265" i="6"/>
  <c r="D1264" i="6"/>
  <c r="G1264" i="6" s="1"/>
  <c r="E1264" i="6"/>
  <c r="F1264" i="6"/>
  <c r="AF1260" i="3" l="1"/>
  <c r="AB1260" i="3"/>
  <c r="X1260" i="3"/>
  <c r="T1260" i="3"/>
  <c r="AD1261" i="3"/>
  <c r="O1262" i="3"/>
  <c r="Z1261" i="3"/>
  <c r="J1261" i="3"/>
  <c r="L1261" i="3" s="1"/>
  <c r="P1261" i="3" s="1"/>
  <c r="V1261" i="3"/>
  <c r="R1261" i="3"/>
  <c r="C1266" i="6"/>
  <c r="E1265" i="6"/>
  <c r="F1265" i="6"/>
  <c r="D1265" i="6"/>
  <c r="G1265" i="6" s="1"/>
  <c r="AF1261" i="3" l="1"/>
  <c r="AB1261" i="3"/>
  <c r="X1261" i="3"/>
  <c r="T1261" i="3"/>
  <c r="AD1262" i="3"/>
  <c r="O1263" i="3"/>
  <c r="Z1262" i="3"/>
  <c r="J1262" i="3"/>
  <c r="L1262" i="3" s="1"/>
  <c r="P1262" i="3" s="1"/>
  <c r="V1262" i="3"/>
  <c r="R1262" i="3"/>
  <c r="C1267" i="6"/>
  <c r="F1266" i="6"/>
  <c r="D1266" i="6"/>
  <c r="G1266" i="6" s="1"/>
  <c r="E1266" i="6"/>
  <c r="AF1262" i="3" l="1"/>
  <c r="AB1262" i="3"/>
  <c r="X1262" i="3"/>
  <c r="T1262" i="3"/>
  <c r="H109" i="2"/>
  <c r="AD1263" i="3"/>
  <c r="O1264" i="3"/>
  <c r="Z1263" i="3"/>
  <c r="J1263" i="3"/>
  <c r="L1263" i="3" s="1"/>
  <c r="P1263" i="3" s="1"/>
  <c r="R1263" i="3"/>
  <c r="V1263" i="3"/>
  <c r="C1268" i="6"/>
  <c r="F1267" i="6"/>
  <c r="E1267" i="6"/>
  <c r="D1267" i="6"/>
  <c r="G1267" i="6" s="1"/>
  <c r="AE109" i="2" l="1"/>
  <c r="AA109" i="2"/>
  <c r="I109" i="2"/>
  <c r="AF1263" i="3"/>
  <c r="AB1263" i="3"/>
  <c r="X1263" i="3"/>
  <c r="T1263" i="3"/>
  <c r="AD1264" i="3"/>
  <c r="O1265" i="3"/>
  <c r="Z1264" i="3"/>
  <c r="J1264" i="3"/>
  <c r="L1264" i="3" s="1"/>
  <c r="P1264" i="3" s="1"/>
  <c r="R1264" i="3"/>
  <c r="V1264" i="3"/>
  <c r="S109" i="2"/>
  <c r="W109" i="2"/>
  <c r="K109" i="2"/>
  <c r="O109" i="2"/>
  <c r="C1269" i="6"/>
  <c r="D1268" i="6"/>
  <c r="G1268" i="6" s="1"/>
  <c r="E1268" i="6"/>
  <c r="F1268" i="6"/>
  <c r="AG109" i="2" l="1"/>
  <c r="AC109" i="2"/>
  <c r="AB1264" i="3"/>
  <c r="X1264" i="3"/>
  <c r="T1264" i="3"/>
  <c r="AF1264" i="3"/>
  <c r="Z1265" i="3"/>
  <c r="J1265" i="3"/>
  <c r="L1265" i="3" s="1"/>
  <c r="P1265" i="3" s="1"/>
  <c r="V1265" i="3"/>
  <c r="R1265" i="3"/>
  <c r="AD1265" i="3"/>
  <c r="O1266" i="3"/>
  <c r="U109" i="2"/>
  <c r="Q109" i="2"/>
  <c r="M109" i="2"/>
  <c r="AI109" i="2" s="1"/>
  <c r="Y109" i="2"/>
  <c r="C1270" i="6"/>
  <c r="E1269" i="6"/>
  <c r="F1269" i="6"/>
  <c r="D1269" i="6"/>
  <c r="G1269" i="6" s="1"/>
  <c r="AK110" i="2" l="1"/>
  <c r="AQ110" i="2"/>
  <c r="AL110" i="2"/>
  <c r="AP110" i="2"/>
  <c r="AJ110" i="2"/>
  <c r="AN110" i="2"/>
  <c r="AI110" i="2"/>
  <c r="AH110" i="2"/>
  <c r="AM110" i="2"/>
  <c r="Z1266" i="3"/>
  <c r="J1266" i="3"/>
  <c r="L1266" i="3" s="1"/>
  <c r="P1266" i="3" s="1"/>
  <c r="V1266" i="3"/>
  <c r="R1266" i="3"/>
  <c r="AD1266" i="3"/>
  <c r="O1267" i="3"/>
  <c r="AB1265" i="3"/>
  <c r="X1265" i="3"/>
  <c r="T1265" i="3"/>
  <c r="AF1265" i="3"/>
  <c r="C1271" i="6"/>
  <c r="F1270" i="6"/>
  <c r="D1270" i="6"/>
  <c r="G1270" i="6" s="1"/>
  <c r="E1270" i="6"/>
  <c r="AD1267" i="3" l="1"/>
  <c r="O1268" i="3"/>
  <c r="R1267" i="3"/>
  <c r="J1267" i="3"/>
  <c r="L1267" i="3" s="1"/>
  <c r="P1267" i="3" s="1"/>
  <c r="Z1267" i="3"/>
  <c r="V1267" i="3"/>
  <c r="AF1266" i="3"/>
  <c r="AB1266" i="3"/>
  <c r="X1266" i="3"/>
  <c r="T1266" i="3"/>
  <c r="C1272" i="6"/>
  <c r="E1271" i="6"/>
  <c r="D1271" i="6"/>
  <c r="G1271" i="6" s="1"/>
  <c r="F1271" i="6"/>
  <c r="AF1267" i="3" l="1"/>
  <c r="AB1267" i="3"/>
  <c r="X1267" i="3"/>
  <c r="T1267" i="3"/>
  <c r="AD1268" i="3"/>
  <c r="O1269" i="3"/>
  <c r="R1268" i="3"/>
  <c r="J1268" i="3"/>
  <c r="L1268" i="3" s="1"/>
  <c r="P1268" i="3" s="1"/>
  <c r="V1268" i="3"/>
  <c r="Z1268" i="3"/>
  <c r="C1273" i="6"/>
  <c r="D1272" i="6"/>
  <c r="G1272" i="6" s="1"/>
  <c r="F1272" i="6"/>
  <c r="E1272" i="6"/>
  <c r="AF1268" i="3" l="1"/>
  <c r="AB1268" i="3"/>
  <c r="X1268" i="3"/>
  <c r="T1268" i="3"/>
  <c r="AD1269" i="3"/>
  <c r="O1270" i="3"/>
  <c r="Z1269" i="3"/>
  <c r="J1269" i="3"/>
  <c r="L1269" i="3" s="1"/>
  <c r="P1269" i="3" s="1"/>
  <c r="V1269" i="3"/>
  <c r="R1269" i="3"/>
  <c r="C1274" i="6"/>
  <c r="E1273" i="6"/>
  <c r="D1273" i="6"/>
  <c r="G1273" i="6" s="1"/>
  <c r="F1273" i="6"/>
  <c r="AF1269" i="3" l="1"/>
  <c r="AB1269" i="3"/>
  <c r="X1269" i="3"/>
  <c r="T1269" i="3"/>
  <c r="AD1270" i="3"/>
  <c r="O1271" i="3"/>
  <c r="Z1270" i="3"/>
  <c r="J1270" i="3"/>
  <c r="L1270" i="3" s="1"/>
  <c r="P1270" i="3" s="1"/>
  <c r="V1270" i="3"/>
  <c r="R1270" i="3"/>
  <c r="C1275" i="6"/>
  <c r="F1274" i="6"/>
  <c r="E1274" i="6"/>
  <c r="D1274" i="6"/>
  <c r="G1274" i="6" s="1"/>
  <c r="AF1270" i="3" l="1"/>
  <c r="AB1270" i="3"/>
  <c r="X1270" i="3"/>
  <c r="T1270" i="3"/>
  <c r="AD1271" i="3"/>
  <c r="O1272" i="3"/>
  <c r="Z1271" i="3"/>
  <c r="J1271" i="3"/>
  <c r="L1271" i="3" s="1"/>
  <c r="P1271" i="3" s="1"/>
  <c r="R1271" i="3"/>
  <c r="V1271" i="3"/>
  <c r="C1276" i="6"/>
  <c r="D1275" i="6"/>
  <c r="G1275" i="6" s="1"/>
  <c r="E1275" i="6"/>
  <c r="F1275" i="6"/>
  <c r="AF1271" i="3" l="1"/>
  <c r="AB1271" i="3"/>
  <c r="X1271" i="3"/>
  <c r="T1271" i="3"/>
  <c r="AD1272" i="3"/>
  <c r="O1273" i="3"/>
  <c r="Z1272" i="3"/>
  <c r="J1272" i="3"/>
  <c r="L1272" i="3" s="1"/>
  <c r="P1272" i="3" s="1"/>
  <c r="R1272" i="3"/>
  <c r="V1272" i="3"/>
  <c r="C1277" i="6"/>
  <c r="D1276" i="6"/>
  <c r="G1276" i="6" s="1"/>
  <c r="F1276" i="6"/>
  <c r="E1276" i="6"/>
  <c r="AF1272" i="3" l="1"/>
  <c r="AB1272" i="3"/>
  <c r="X1272" i="3"/>
  <c r="T1272" i="3"/>
  <c r="AD1273" i="3"/>
  <c r="O1274" i="3"/>
  <c r="Z1273" i="3"/>
  <c r="J1273" i="3"/>
  <c r="L1273" i="3" s="1"/>
  <c r="P1273" i="3" s="1"/>
  <c r="V1273" i="3"/>
  <c r="R1273" i="3"/>
  <c r="C1278" i="6"/>
  <c r="E1277" i="6"/>
  <c r="D1277" i="6"/>
  <c r="G1277" i="6" s="1"/>
  <c r="F1277" i="6"/>
  <c r="AF1273" i="3" l="1"/>
  <c r="AB1273" i="3"/>
  <c r="X1273" i="3"/>
  <c r="T1273" i="3"/>
  <c r="AD1274" i="3"/>
  <c r="O1275" i="3"/>
  <c r="Z1274" i="3"/>
  <c r="J1274" i="3"/>
  <c r="L1274" i="3" s="1"/>
  <c r="P1274" i="3" s="1"/>
  <c r="V1274" i="3"/>
  <c r="R1274" i="3"/>
  <c r="C1279" i="6"/>
  <c r="F1278" i="6"/>
  <c r="E1278" i="6"/>
  <c r="D1278" i="6"/>
  <c r="G1278" i="6" s="1"/>
  <c r="AF1274" i="3" l="1"/>
  <c r="AB1274" i="3"/>
  <c r="X1274" i="3"/>
  <c r="T1274" i="3"/>
  <c r="H110" i="2"/>
  <c r="AD1275" i="3"/>
  <c r="O1276" i="3"/>
  <c r="Z1275" i="3"/>
  <c r="J1275" i="3"/>
  <c r="L1275" i="3" s="1"/>
  <c r="P1275" i="3" s="1"/>
  <c r="R1275" i="3"/>
  <c r="V1275" i="3"/>
  <c r="C1280" i="6"/>
  <c r="F1279" i="6"/>
  <c r="D1279" i="6"/>
  <c r="G1279" i="6" s="1"/>
  <c r="E1279" i="6"/>
  <c r="AE110" i="2" l="1"/>
  <c r="AA110" i="2"/>
  <c r="I110" i="2"/>
  <c r="AF1275" i="3"/>
  <c r="AB1275" i="3"/>
  <c r="X1275" i="3"/>
  <c r="T1275" i="3"/>
  <c r="AD1276" i="3"/>
  <c r="O1277" i="3"/>
  <c r="R1276" i="3"/>
  <c r="J1276" i="3"/>
  <c r="L1276" i="3" s="1"/>
  <c r="P1276" i="3" s="1"/>
  <c r="Z1276" i="3"/>
  <c r="V1276" i="3"/>
  <c r="O110" i="2"/>
  <c r="W110" i="2"/>
  <c r="K110" i="2"/>
  <c r="S110" i="2"/>
  <c r="C1281" i="6"/>
  <c r="D1280" i="6"/>
  <c r="G1280" i="6" s="1"/>
  <c r="E1280" i="6"/>
  <c r="F1280" i="6"/>
  <c r="AG110" i="2" l="1"/>
  <c r="AC110" i="2"/>
  <c r="AB1276" i="3"/>
  <c r="X1276" i="3"/>
  <c r="T1276" i="3"/>
  <c r="AF1276" i="3"/>
  <c r="Z1277" i="3"/>
  <c r="J1277" i="3"/>
  <c r="L1277" i="3" s="1"/>
  <c r="P1277" i="3" s="1"/>
  <c r="V1277" i="3"/>
  <c r="R1277" i="3"/>
  <c r="AD1277" i="3"/>
  <c r="O1278" i="3"/>
  <c r="Q110" i="2"/>
  <c r="U110" i="2"/>
  <c r="M110" i="2"/>
  <c r="AO110" i="2" s="1"/>
  <c r="Y110" i="2"/>
  <c r="C1282" i="6"/>
  <c r="E1281" i="6"/>
  <c r="F1281" i="6"/>
  <c r="D1281" i="6"/>
  <c r="G1281" i="6" s="1"/>
  <c r="AQ111" i="2" l="1"/>
  <c r="AM111" i="2"/>
  <c r="AI111" i="2"/>
  <c r="AL111" i="2"/>
  <c r="AP111" i="2"/>
  <c r="AK111" i="2"/>
  <c r="AO111" i="2"/>
  <c r="AJ111" i="2"/>
  <c r="AH111" i="2"/>
  <c r="Z1278" i="3"/>
  <c r="J1278" i="3"/>
  <c r="L1278" i="3" s="1"/>
  <c r="P1278" i="3" s="1"/>
  <c r="V1278" i="3"/>
  <c r="R1278" i="3"/>
  <c r="AD1278" i="3"/>
  <c r="O1279" i="3"/>
  <c r="AB1277" i="3"/>
  <c r="X1277" i="3"/>
  <c r="T1277" i="3"/>
  <c r="AF1277" i="3"/>
  <c r="C1283" i="6"/>
  <c r="F1282" i="6"/>
  <c r="D1282" i="6"/>
  <c r="G1282" i="6" s="1"/>
  <c r="E1282" i="6"/>
  <c r="AD1279" i="3" l="1"/>
  <c r="O1280" i="3"/>
  <c r="Z1279" i="3"/>
  <c r="J1279" i="3"/>
  <c r="L1279" i="3" s="1"/>
  <c r="P1279" i="3" s="1"/>
  <c r="R1279" i="3"/>
  <c r="V1279" i="3"/>
  <c r="AF1278" i="3"/>
  <c r="AB1278" i="3"/>
  <c r="X1278" i="3"/>
  <c r="T1278" i="3"/>
  <c r="C1284" i="6"/>
  <c r="F1283" i="6"/>
  <c r="E1283" i="6"/>
  <c r="D1283" i="6"/>
  <c r="G1283" i="6" s="1"/>
  <c r="AF1279" i="3" l="1"/>
  <c r="AB1279" i="3"/>
  <c r="X1279" i="3"/>
  <c r="T1279" i="3"/>
  <c r="AD1280" i="3"/>
  <c r="O1281" i="3"/>
  <c r="Z1280" i="3"/>
  <c r="J1280" i="3"/>
  <c r="L1280" i="3" s="1"/>
  <c r="P1280" i="3" s="1"/>
  <c r="R1280" i="3"/>
  <c r="V1280" i="3"/>
  <c r="C1285" i="6"/>
  <c r="D1284" i="6"/>
  <c r="G1284" i="6" s="1"/>
  <c r="E1284" i="6"/>
  <c r="F1284" i="6"/>
  <c r="AF1280" i="3" l="1"/>
  <c r="AB1280" i="3"/>
  <c r="X1280" i="3"/>
  <c r="T1280" i="3"/>
  <c r="AD1281" i="3"/>
  <c r="O1282" i="3"/>
  <c r="Z1281" i="3"/>
  <c r="J1281" i="3"/>
  <c r="L1281" i="3" s="1"/>
  <c r="P1281" i="3" s="1"/>
  <c r="V1281" i="3"/>
  <c r="R1281" i="3"/>
  <c r="C1286" i="6"/>
  <c r="E1285" i="6"/>
  <c r="F1285" i="6"/>
  <c r="D1285" i="6"/>
  <c r="G1285" i="6" s="1"/>
  <c r="AF1281" i="3" l="1"/>
  <c r="AB1281" i="3"/>
  <c r="X1281" i="3"/>
  <c r="T1281" i="3"/>
  <c r="AD1282" i="3"/>
  <c r="O1283" i="3"/>
  <c r="Z1282" i="3"/>
  <c r="J1282" i="3"/>
  <c r="L1282" i="3" s="1"/>
  <c r="P1282" i="3" s="1"/>
  <c r="V1282" i="3"/>
  <c r="R1282" i="3"/>
  <c r="C1287" i="6"/>
  <c r="F1286" i="6"/>
  <c r="D1286" i="6"/>
  <c r="G1286" i="6" s="1"/>
  <c r="E1286" i="6"/>
  <c r="AF1282" i="3" l="1"/>
  <c r="AB1282" i="3"/>
  <c r="X1282" i="3"/>
  <c r="T1282" i="3"/>
  <c r="AD1283" i="3"/>
  <c r="O1284" i="3"/>
  <c r="R1283" i="3"/>
  <c r="J1283" i="3"/>
  <c r="L1283" i="3" s="1"/>
  <c r="P1283" i="3" s="1"/>
  <c r="Z1283" i="3"/>
  <c r="V1283" i="3"/>
  <c r="C1288" i="6"/>
  <c r="E1287" i="6"/>
  <c r="D1287" i="6"/>
  <c r="G1287" i="6" s="1"/>
  <c r="F1287" i="6"/>
  <c r="AF1283" i="3" l="1"/>
  <c r="AB1283" i="3"/>
  <c r="X1283" i="3"/>
  <c r="T1283" i="3"/>
  <c r="AD1284" i="3"/>
  <c r="O1285" i="3"/>
  <c r="R1284" i="3"/>
  <c r="J1284" i="3"/>
  <c r="L1284" i="3" s="1"/>
  <c r="P1284" i="3" s="1"/>
  <c r="Z1284" i="3"/>
  <c r="V1284" i="3"/>
  <c r="C1289" i="6"/>
  <c r="D1288" i="6"/>
  <c r="G1288" i="6" s="1"/>
  <c r="F1288" i="6"/>
  <c r="E1288" i="6"/>
  <c r="AF1284" i="3" l="1"/>
  <c r="AB1284" i="3"/>
  <c r="X1284" i="3"/>
  <c r="T1284" i="3"/>
  <c r="AD1285" i="3"/>
  <c r="O1286" i="3"/>
  <c r="Z1285" i="3"/>
  <c r="J1285" i="3"/>
  <c r="L1285" i="3" s="1"/>
  <c r="P1285" i="3" s="1"/>
  <c r="V1285" i="3"/>
  <c r="R1285" i="3"/>
  <c r="C1290" i="6"/>
  <c r="E1289" i="6"/>
  <c r="D1289" i="6"/>
  <c r="G1289" i="6" s="1"/>
  <c r="F1289" i="6"/>
  <c r="AF1285" i="3" l="1"/>
  <c r="AB1285" i="3"/>
  <c r="X1285" i="3"/>
  <c r="T1285" i="3"/>
  <c r="AD1286" i="3"/>
  <c r="O1287" i="3"/>
  <c r="Z1286" i="3"/>
  <c r="J1286" i="3"/>
  <c r="L1286" i="3" s="1"/>
  <c r="P1286" i="3" s="1"/>
  <c r="V1286" i="3"/>
  <c r="R1286" i="3"/>
  <c r="C1291" i="6"/>
  <c r="F1290" i="6"/>
  <c r="E1290" i="6"/>
  <c r="D1290" i="6"/>
  <c r="G1290" i="6" s="1"/>
  <c r="AF1286" i="3" l="1"/>
  <c r="AB1286" i="3"/>
  <c r="X1286" i="3"/>
  <c r="T1286" i="3"/>
  <c r="H111" i="2"/>
  <c r="AD1287" i="3"/>
  <c r="O1288" i="3"/>
  <c r="Z1287" i="3"/>
  <c r="J1287" i="3"/>
  <c r="L1287" i="3" s="1"/>
  <c r="P1287" i="3" s="1"/>
  <c r="R1287" i="3"/>
  <c r="V1287" i="3"/>
  <c r="C1292" i="6"/>
  <c r="D1291" i="6"/>
  <c r="G1291" i="6" s="1"/>
  <c r="E1291" i="6"/>
  <c r="F1291" i="6"/>
  <c r="AE111" i="2" l="1"/>
  <c r="AA111" i="2"/>
  <c r="I111" i="2"/>
  <c r="AF1287" i="3"/>
  <c r="AB1287" i="3"/>
  <c r="X1287" i="3"/>
  <c r="T1287" i="3"/>
  <c r="AD1288" i="3"/>
  <c r="O1289" i="3"/>
  <c r="Z1288" i="3"/>
  <c r="J1288" i="3"/>
  <c r="L1288" i="3" s="1"/>
  <c r="P1288" i="3" s="1"/>
  <c r="R1288" i="3"/>
  <c r="V1288" i="3"/>
  <c r="W111" i="2"/>
  <c r="O111" i="2"/>
  <c r="K111" i="2"/>
  <c r="S111" i="2"/>
  <c r="C1293" i="6"/>
  <c r="D1292" i="6"/>
  <c r="G1292" i="6" s="1"/>
  <c r="F1292" i="6"/>
  <c r="E1292" i="6"/>
  <c r="AG111" i="2" l="1"/>
  <c r="AC111" i="2"/>
  <c r="AB1288" i="3"/>
  <c r="X1288" i="3"/>
  <c r="T1288" i="3"/>
  <c r="AF1288" i="3"/>
  <c r="Z1289" i="3"/>
  <c r="J1289" i="3"/>
  <c r="L1289" i="3" s="1"/>
  <c r="P1289" i="3" s="1"/>
  <c r="V1289" i="3"/>
  <c r="R1289" i="3"/>
  <c r="AD1289" i="3"/>
  <c r="O1290" i="3"/>
  <c r="Q111" i="2"/>
  <c r="U111" i="2"/>
  <c r="M111" i="2"/>
  <c r="AN111" i="2" s="1"/>
  <c r="Y111" i="2"/>
  <c r="C1294" i="6"/>
  <c r="E1293" i="6"/>
  <c r="D1293" i="6"/>
  <c r="G1293" i="6" s="1"/>
  <c r="F1293" i="6"/>
  <c r="AO112" i="2" l="1"/>
  <c r="AM112" i="2"/>
  <c r="AH112" i="2"/>
  <c r="AQ112" i="2"/>
  <c r="AL112" i="2"/>
  <c r="AP112" i="2"/>
  <c r="AJ112" i="2"/>
  <c r="AI112" i="2"/>
  <c r="AN112" i="2"/>
  <c r="Z1290" i="3"/>
  <c r="J1290" i="3"/>
  <c r="L1290" i="3" s="1"/>
  <c r="P1290" i="3" s="1"/>
  <c r="V1290" i="3"/>
  <c r="R1290" i="3"/>
  <c r="AD1290" i="3"/>
  <c r="O1291" i="3"/>
  <c r="AB1289" i="3"/>
  <c r="X1289" i="3"/>
  <c r="T1289" i="3"/>
  <c r="AF1289" i="3"/>
  <c r="C1295" i="6"/>
  <c r="F1294" i="6"/>
  <c r="E1294" i="6"/>
  <c r="D1294" i="6"/>
  <c r="G1294" i="6" s="1"/>
  <c r="AD1291" i="3" l="1"/>
  <c r="O1292" i="3"/>
  <c r="R1291" i="3"/>
  <c r="J1291" i="3"/>
  <c r="L1291" i="3" s="1"/>
  <c r="P1291" i="3" s="1"/>
  <c r="Z1291" i="3"/>
  <c r="V1291" i="3"/>
  <c r="AF1290" i="3"/>
  <c r="AB1290" i="3"/>
  <c r="X1290" i="3"/>
  <c r="T1290" i="3"/>
  <c r="C1296" i="6"/>
  <c r="F1295" i="6"/>
  <c r="D1295" i="6"/>
  <c r="G1295" i="6" s="1"/>
  <c r="E1295" i="6"/>
  <c r="AF1291" i="3" l="1"/>
  <c r="AB1291" i="3"/>
  <c r="X1291" i="3"/>
  <c r="T1291" i="3"/>
  <c r="AD1292" i="3"/>
  <c r="O1293" i="3"/>
  <c r="R1292" i="3"/>
  <c r="J1292" i="3"/>
  <c r="L1292" i="3" s="1"/>
  <c r="P1292" i="3" s="1"/>
  <c r="Z1292" i="3"/>
  <c r="V1292" i="3"/>
  <c r="C1297" i="6"/>
  <c r="D1296" i="6"/>
  <c r="G1296" i="6" s="1"/>
  <c r="E1296" i="6"/>
  <c r="F1296" i="6"/>
  <c r="AF1292" i="3" l="1"/>
  <c r="AB1292" i="3"/>
  <c r="X1292" i="3"/>
  <c r="T1292" i="3"/>
  <c r="AD1293" i="3"/>
  <c r="O1294" i="3"/>
  <c r="Z1293" i="3"/>
  <c r="J1293" i="3"/>
  <c r="L1293" i="3" s="1"/>
  <c r="P1293" i="3" s="1"/>
  <c r="V1293" i="3"/>
  <c r="R1293" i="3"/>
  <c r="C1298" i="6"/>
  <c r="E1297" i="6"/>
  <c r="F1297" i="6"/>
  <c r="D1297" i="6"/>
  <c r="G1297" i="6" s="1"/>
  <c r="AF1293" i="3" l="1"/>
  <c r="AB1293" i="3"/>
  <c r="X1293" i="3"/>
  <c r="T1293" i="3"/>
  <c r="AD1294" i="3"/>
  <c r="O1295" i="3"/>
  <c r="Z1294" i="3"/>
  <c r="J1294" i="3"/>
  <c r="L1294" i="3" s="1"/>
  <c r="P1294" i="3" s="1"/>
  <c r="V1294" i="3"/>
  <c r="R1294" i="3"/>
  <c r="C1299" i="6"/>
  <c r="F1298" i="6"/>
  <c r="D1298" i="6"/>
  <c r="G1298" i="6" s="1"/>
  <c r="E1298" i="6"/>
  <c r="AF1294" i="3" l="1"/>
  <c r="AB1294" i="3"/>
  <c r="X1294" i="3"/>
  <c r="T1294" i="3"/>
  <c r="AD1295" i="3"/>
  <c r="O1296" i="3"/>
  <c r="Z1295" i="3"/>
  <c r="J1295" i="3"/>
  <c r="L1295" i="3" s="1"/>
  <c r="P1295" i="3" s="1"/>
  <c r="R1295" i="3"/>
  <c r="V1295" i="3"/>
  <c r="C1300" i="6"/>
  <c r="F1299" i="6"/>
  <c r="E1299" i="6"/>
  <c r="D1299" i="6"/>
  <c r="G1299" i="6" s="1"/>
  <c r="AF1295" i="3" l="1"/>
  <c r="AB1295" i="3"/>
  <c r="X1295" i="3"/>
  <c r="T1295" i="3"/>
  <c r="AD1296" i="3"/>
  <c r="O1297" i="3"/>
  <c r="Z1296" i="3"/>
  <c r="J1296" i="3"/>
  <c r="L1296" i="3" s="1"/>
  <c r="P1296" i="3" s="1"/>
  <c r="R1296" i="3"/>
  <c r="V1296" i="3"/>
  <c r="C1301" i="6"/>
  <c r="D1300" i="6"/>
  <c r="G1300" i="6" s="1"/>
  <c r="E1300" i="6"/>
  <c r="F1300" i="6"/>
  <c r="AF1296" i="3" l="1"/>
  <c r="AB1296" i="3"/>
  <c r="X1296" i="3"/>
  <c r="T1296" i="3"/>
  <c r="AD1297" i="3"/>
  <c r="O1298" i="3"/>
  <c r="Z1297" i="3"/>
  <c r="J1297" i="3"/>
  <c r="L1297" i="3" s="1"/>
  <c r="P1297" i="3" s="1"/>
  <c r="V1297" i="3"/>
  <c r="R1297" i="3"/>
  <c r="C1302" i="6"/>
  <c r="E1301" i="6"/>
  <c r="F1301" i="6"/>
  <c r="D1301" i="6"/>
  <c r="G1301" i="6" s="1"/>
  <c r="AF1297" i="3" l="1"/>
  <c r="AB1297" i="3"/>
  <c r="X1297" i="3"/>
  <c r="T1297" i="3"/>
  <c r="AD1298" i="3"/>
  <c r="O1299" i="3"/>
  <c r="Z1298" i="3"/>
  <c r="J1298" i="3"/>
  <c r="L1298" i="3" s="1"/>
  <c r="P1298" i="3" s="1"/>
  <c r="V1298" i="3"/>
  <c r="R1298" i="3"/>
  <c r="C1303" i="6"/>
  <c r="F1302" i="6"/>
  <c r="D1302" i="6"/>
  <c r="G1302" i="6" s="1"/>
  <c r="E1302" i="6"/>
  <c r="AF1298" i="3" l="1"/>
  <c r="AB1298" i="3"/>
  <c r="X1298" i="3"/>
  <c r="T1298" i="3"/>
  <c r="H112" i="2"/>
  <c r="AD1299" i="3"/>
  <c r="O1300" i="3"/>
  <c r="R1299" i="3"/>
  <c r="J1299" i="3"/>
  <c r="L1299" i="3" s="1"/>
  <c r="P1299" i="3" s="1"/>
  <c r="Z1299" i="3"/>
  <c r="V1299" i="3"/>
  <c r="C1304" i="6"/>
  <c r="E1303" i="6"/>
  <c r="D1303" i="6"/>
  <c r="G1303" i="6" s="1"/>
  <c r="F1303" i="6"/>
  <c r="AE112" i="2" l="1"/>
  <c r="AA112" i="2"/>
  <c r="I112" i="2"/>
  <c r="AF1299" i="3"/>
  <c r="AB1299" i="3"/>
  <c r="X1299" i="3"/>
  <c r="T1299" i="3"/>
  <c r="AD1300" i="3"/>
  <c r="O1301" i="3"/>
  <c r="R1300" i="3"/>
  <c r="J1300" i="3"/>
  <c r="L1300" i="3" s="1"/>
  <c r="P1300" i="3" s="1"/>
  <c r="Z1300" i="3"/>
  <c r="V1300" i="3"/>
  <c r="O112" i="2"/>
  <c r="S112" i="2"/>
  <c r="K112" i="2"/>
  <c r="W112" i="2"/>
  <c r="C1305" i="6"/>
  <c r="D1304" i="6"/>
  <c r="G1304" i="6" s="1"/>
  <c r="F1304" i="6"/>
  <c r="E1304" i="6"/>
  <c r="AG112" i="2" l="1"/>
  <c r="AC112" i="2"/>
  <c r="AB1300" i="3"/>
  <c r="X1300" i="3"/>
  <c r="T1300" i="3"/>
  <c r="AF1300" i="3"/>
  <c r="Z1301" i="3"/>
  <c r="J1301" i="3"/>
  <c r="L1301" i="3" s="1"/>
  <c r="P1301" i="3" s="1"/>
  <c r="V1301" i="3"/>
  <c r="R1301" i="3"/>
  <c r="AD1301" i="3"/>
  <c r="O1302" i="3"/>
  <c r="Q112" i="2"/>
  <c r="Y112" i="2"/>
  <c r="M112" i="2"/>
  <c r="AK112" i="2" s="1"/>
  <c r="U112" i="2"/>
  <c r="C1306" i="6"/>
  <c r="E1305" i="6"/>
  <c r="D1305" i="6"/>
  <c r="G1305" i="6" s="1"/>
  <c r="F1305" i="6"/>
  <c r="AQ113" i="2" l="1"/>
  <c r="AM113" i="2"/>
  <c r="AI113" i="2"/>
  <c r="AN113" i="2"/>
  <c r="AH113" i="2"/>
  <c r="AP113" i="2"/>
  <c r="AK113" i="2"/>
  <c r="AO113" i="2"/>
  <c r="AJ113" i="2"/>
  <c r="Z1302" i="3"/>
  <c r="J1302" i="3"/>
  <c r="L1302" i="3" s="1"/>
  <c r="P1302" i="3" s="1"/>
  <c r="V1302" i="3"/>
  <c r="R1302" i="3"/>
  <c r="AD1302" i="3"/>
  <c r="O1303" i="3"/>
  <c r="AB1301" i="3"/>
  <c r="X1301" i="3"/>
  <c r="T1301" i="3"/>
  <c r="AF1301" i="3"/>
  <c r="C1307" i="6"/>
  <c r="F1306" i="6"/>
  <c r="E1306" i="6"/>
  <c r="D1306" i="6"/>
  <c r="G1306" i="6" s="1"/>
  <c r="AD1303" i="3" l="1"/>
  <c r="O1304" i="3"/>
  <c r="Z1303" i="3"/>
  <c r="J1303" i="3"/>
  <c r="L1303" i="3" s="1"/>
  <c r="P1303" i="3" s="1"/>
  <c r="R1303" i="3"/>
  <c r="V1303" i="3"/>
  <c r="AF1302" i="3"/>
  <c r="AB1302" i="3"/>
  <c r="X1302" i="3"/>
  <c r="T1302" i="3"/>
  <c r="C1308" i="6"/>
  <c r="D1307" i="6"/>
  <c r="G1307" i="6" s="1"/>
  <c r="E1307" i="6"/>
  <c r="F1307" i="6"/>
  <c r="AF1303" i="3" l="1"/>
  <c r="AB1303" i="3"/>
  <c r="X1303" i="3"/>
  <c r="T1303" i="3"/>
  <c r="AD1304" i="3"/>
  <c r="O1305" i="3"/>
  <c r="Z1304" i="3"/>
  <c r="J1304" i="3"/>
  <c r="L1304" i="3" s="1"/>
  <c r="P1304" i="3" s="1"/>
  <c r="R1304" i="3"/>
  <c r="V1304" i="3"/>
  <c r="C1309" i="6"/>
  <c r="D1308" i="6"/>
  <c r="G1308" i="6" s="1"/>
  <c r="F1308" i="6"/>
  <c r="E1308" i="6"/>
  <c r="AF1304" i="3" l="1"/>
  <c r="AB1304" i="3"/>
  <c r="X1304" i="3"/>
  <c r="T1304" i="3"/>
  <c r="AD1305" i="3"/>
  <c r="O1306" i="3"/>
  <c r="Z1305" i="3"/>
  <c r="J1305" i="3"/>
  <c r="L1305" i="3" s="1"/>
  <c r="P1305" i="3" s="1"/>
  <c r="V1305" i="3"/>
  <c r="R1305" i="3"/>
  <c r="C1310" i="6"/>
  <c r="E1309" i="6"/>
  <c r="D1309" i="6"/>
  <c r="G1309" i="6" s="1"/>
  <c r="F1309" i="6"/>
  <c r="AF1305" i="3" l="1"/>
  <c r="AB1305" i="3"/>
  <c r="X1305" i="3"/>
  <c r="T1305" i="3"/>
  <c r="AD1306" i="3"/>
  <c r="O1307" i="3"/>
  <c r="Z1306" i="3"/>
  <c r="J1306" i="3"/>
  <c r="L1306" i="3" s="1"/>
  <c r="P1306" i="3" s="1"/>
  <c r="V1306" i="3"/>
  <c r="R1306" i="3"/>
  <c r="C1311" i="6"/>
  <c r="F1310" i="6"/>
  <c r="E1310" i="6"/>
  <c r="D1310" i="6"/>
  <c r="G1310" i="6" s="1"/>
  <c r="AF1306" i="3" l="1"/>
  <c r="AB1306" i="3"/>
  <c r="X1306" i="3"/>
  <c r="T1306" i="3"/>
  <c r="AD1307" i="3"/>
  <c r="O1308" i="3"/>
  <c r="Z1307" i="3"/>
  <c r="J1307" i="3"/>
  <c r="L1307" i="3" s="1"/>
  <c r="P1307" i="3" s="1"/>
  <c r="R1307" i="3"/>
  <c r="V1307" i="3"/>
  <c r="C1312" i="6"/>
  <c r="F1311" i="6"/>
  <c r="E1311" i="6"/>
  <c r="D1311" i="6"/>
  <c r="G1311" i="6" s="1"/>
  <c r="AF1307" i="3" l="1"/>
  <c r="AB1307" i="3"/>
  <c r="X1307" i="3"/>
  <c r="T1307" i="3"/>
  <c r="AD1308" i="3"/>
  <c r="O1309" i="3"/>
  <c r="R1308" i="3"/>
  <c r="J1308" i="3"/>
  <c r="L1308" i="3" s="1"/>
  <c r="P1308" i="3" s="1"/>
  <c r="Z1308" i="3"/>
  <c r="V1308" i="3"/>
  <c r="C1313" i="6"/>
  <c r="D1312" i="6"/>
  <c r="G1312" i="6" s="1"/>
  <c r="E1312" i="6"/>
  <c r="F1312" i="6"/>
  <c r="AF1308" i="3" l="1"/>
  <c r="AB1308" i="3"/>
  <c r="X1308" i="3"/>
  <c r="T1308" i="3"/>
  <c r="AD1309" i="3"/>
  <c r="O1310" i="3"/>
  <c r="Z1309" i="3"/>
  <c r="J1309" i="3"/>
  <c r="L1309" i="3" s="1"/>
  <c r="P1309" i="3" s="1"/>
  <c r="V1309" i="3"/>
  <c r="R1309" i="3"/>
  <c r="C1314" i="6"/>
  <c r="E1313" i="6"/>
  <c r="F1313" i="6"/>
  <c r="D1313" i="6"/>
  <c r="G1313" i="6" s="1"/>
  <c r="AF1309" i="3" l="1"/>
  <c r="AB1309" i="3"/>
  <c r="X1309" i="3"/>
  <c r="T1309" i="3"/>
  <c r="AD1310" i="3"/>
  <c r="O1311" i="3"/>
  <c r="Z1310" i="3"/>
  <c r="J1310" i="3"/>
  <c r="L1310" i="3" s="1"/>
  <c r="P1310" i="3" s="1"/>
  <c r="V1310" i="3"/>
  <c r="R1310" i="3"/>
  <c r="C1315" i="6"/>
  <c r="F1314" i="6"/>
  <c r="D1314" i="6"/>
  <c r="G1314" i="6" s="1"/>
  <c r="E1314" i="6"/>
  <c r="AF1310" i="3" l="1"/>
  <c r="AB1310" i="3"/>
  <c r="X1310" i="3"/>
  <c r="T1310" i="3"/>
  <c r="H113" i="2"/>
  <c r="AD1311" i="3"/>
  <c r="O1312" i="3"/>
  <c r="Z1311" i="3"/>
  <c r="J1311" i="3"/>
  <c r="L1311" i="3" s="1"/>
  <c r="P1311" i="3" s="1"/>
  <c r="R1311" i="3"/>
  <c r="V1311" i="3"/>
  <c r="C1316" i="6"/>
  <c r="F1315" i="6"/>
  <c r="E1315" i="6"/>
  <c r="D1315" i="6"/>
  <c r="G1315" i="6" s="1"/>
  <c r="AE113" i="2" l="1"/>
  <c r="AA113" i="2"/>
  <c r="I113" i="2"/>
  <c r="AF1311" i="3"/>
  <c r="AB1311" i="3"/>
  <c r="X1311" i="3"/>
  <c r="T1311" i="3"/>
  <c r="AD1312" i="3"/>
  <c r="O1313" i="3"/>
  <c r="Z1312" i="3"/>
  <c r="J1312" i="3"/>
  <c r="L1312" i="3" s="1"/>
  <c r="P1312" i="3" s="1"/>
  <c r="R1312" i="3"/>
  <c r="V1312" i="3"/>
  <c r="O113" i="2"/>
  <c r="W113" i="2"/>
  <c r="K113" i="2"/>
  <c r="S113" i="2"/>
  <c r="D379" i="4" s="1"/>
  <c r="C1317" i="6"/>
  <c r="D1316" i="6"/>
  <c r="G1316" i="6" s="1"/>
  <c r="E1316" i="6"/>
  <c r="F1316" i="6"/>
  <c r="AG113" i="2" l="1"/>
  <c r="AC113" i="2"/>
  <c r="AB1312" i="3"/>
  <c r="X1312" i="3"/>
  <c r="T1312" i="3"/>
  <c r="AF1312" i="3"/>
  <c r="Z1313" i="3"/>
  <c r="J1313" i="3"/>
  <c r="L1313" i="3" s="1"/>
  <c r="P1313" i="3" s="1"/>
  <c r="V1313" i="3"/>
  <c r="R1313" i="3"/>
  <c r="AD1313" i="3"/>
  <c r="O1314" i="3"/>
  <c r="Q113" i="2"/>
  <c r="Y113" i="2"/>
  <c r="M113" i="2"/>
  <c r="AL113" i="2" s="1"/>
  <c r="U113" i="2"/>
  <c r="F379" i="4" s="1"/>
  <c r="C1318" i="6"/>
  <c r="E1317" i="6"/>
  <c r="F1317" i="6"/>
  <c r="D1317" i="6"/>
  <c r="G1317" i="6" s="1"/>
  <c r="AO114" i="2" l="1"/>
  <c r="AK114" i="2"/>
  <c r="AN114" i="2"/>
  <c r="AI114" i="2"/>
  <c r="AH114" i="2"/>
  <c r="AQ114" i="2"/>
  <c r="AL114" i="2"/>
  <c r="AJ114" i="2"/>
  <c r="AP114" i="2"/>
  <c r="Z1314" i="3"/>
  <c r="J1314" i="3"/>
  <c r="L1314" i="3" s="1"/>
  <c r="P1314" i="3" s="1"/>
  <c r="V1314" i="3"/>
  <c r="R1314" i="3"/>
  <c r="AD1314" i="3"/>
  <c r="O1315" i="3"/>
  <c r="AB1313" i="3"/>
  <c r="X1313" i="3"/>
  <c r="T1313" i="3"/>
  <c r="AF1313" i="3"/>
  <c r="C1319" i="6"/>
  <c r="F1318" i="6"/>
  <c r="D1318" i="6"/>
  <c r="G1318" i="6" s="1"/>
  <c r="E1318" i="6"/>
  <c r="AD1315" i="3" l="1"/>
  <c r="O1316" i="3"/>
  <c r="Z1315" i="3"/>
  <c r="J1315" i="3"/>
  <c r="L1315" i="3" s="1"/>
  <c r="P1315" i="3" s="1"/>
  <c r="R1315" i="3"/>
  <c r="V1315" i="3"/>
  <c r="AF1314" i="3"/>
  <c r="AB1314" i="3"/>
  <c r="X1314" i="3"/>
  <c r="T1314" i="3"/>
  <c r="C1320" i="6"/>
  <c r="E1319" i="6"/>
  <c r="D1319" i="6"/>
  <c r="G1319" i="6" s="1"/>
  <c r="F1319" i="6"/>
  <c r="AF1315" i="3" l="1"/>
  <c r="AB1315" i="3"/>
  <c r="X1315" i="3"/>
  <c r="T1315" i="3"/>
  <c r="AD1316" i="3"/>
  <c r="O1317" i="3"/>
  <c r="R1316" i="3"/>
  <c r="J1316" i="3"/>
  <c r="L1316" i="3" s="1"/>
  <c r="P1316" i="3" s="1"/>
  <c r="Z1316" i="3"/>
  <c r="V1316" i="3"/>
  <c r="C1321" i="6"/>
  <c r="D1320" i="6"/>
  <c r="G1320" i="6" s="1"/>
  <c r="F1320" i="6"/>
  <c r="E1320" i="6"/>
  <c r="AF1316" i="3" l="1"/>
  <c r="AB1316" i="3"/>
  <c r="X1316" i="3"/>
  <c r="T1316" i="3"/>
  <c r="AD1317" i="3"/>
  <c r="O1318" i="3"/>
  <c r="Z1317" i="3"/>
  <c r="J1317" i="3"/>
  <c r="L1317" i="3" s="1"/>
  <c r="P1317" i="3" s="1"/>
  <c r="V1317" i="3"/>
  <c r="R1317" i="3"/>
  <c r="C1322" i="6"/>
  <c r="E1321" i="6"/>
  <c r="D1321" i="6"/>
  <c r="G1321" i="6" s="1"/>
  <c r="F1321" i="6"/>
  <c r="X1317" i="3" l="1"/>
  <c r="AB1317" i="3"/>
  <c r="T1317" i="3"/>
  <c r="AF1317" i="3"/>
  <c r="V1318" i="3"/>
  <c r="J1318" i="3"/>
  <c r="L1318" i="3" s="1"/>
  <c r="P1318" i="3" s="1"/>
  <c r="R1318" i="3"/>
  <c r="Z1318" i="3"/>
  <c r="AD1318" i="3"/>
  <c r="O1319" i="3"/>
  <c r="C1323" i="6"/>
  <c r="F1322" i="6"/>
  <c r="E1322" i="6"/>
  <c r="D1322" i="6"/>
  <c r="G1322" i="6" s="1"/>
  <c r="R1319" i="3" l="1"/>
  <c r="J1319" i="3"/>
  <c r="L1319" i="3" s="1"/>
  <c r="P1319" i="3" s="1"/>
  <c r="V1319" i="3"/>
  <c r="Z1319" i="3"/>
  <c r="AD1319" i="3"/>
  <c r="O1320" i="3"/>
  <c r="X1318" i="3"/>
  <c r="T1318" i="3"/>
  <c r="AB1318" i="3"/>
  <c r="AF1318" i="3"/>
  <c r="C1324" i="6"/>
  <c r="D1323" i="6"/>
  <c r="G1323" i="6" s="1"/>
  <c r="E1323" i="6"/>
  <c r="F1323" i="6"/>
  <c r="R1320" i="3" l="1"/>
  <c r="V1320" i="3"/>
  <c r="Z1320" i="3"/>
  <c r="AD1320" i="3"/>
  <c r="O1321" i="3"/>
  <c r="J1320" i="3"/>
  <c r="L1320" i="3" s="1"/>
  <c r="P1320" i="3" s="1"/>
  <c r="X1319" i="3"/>
  <c r="T1319" i="3"/>
  <c r="AF1319" i="3"/>
  <c r="AB1319" i="3"/>
  <c r="C1325" i="6"/>
  <c r="D1324" i="6"/>
  <c r="G1324" i="6" s="1"/>
  <c r="F1324" i="6"/>
  <c r="E1324" i="6"/>
  <c r="X1320" i="3" l="1"/>
  <c r="T1320" i="3"/>
  <c r="AB1320" i="3"/>
  <c r="AF1320" i="3"/>
  <c r="R1321" i="3"/>
  <c r="V1321" i="3"/>
  <c r="AD1321" i="3"/>
  <c r="J1321" i="3"/>
  <c r="L1321" i="3" s="1"/>
  <c r="P1321" i="3" s="1"/>
  <c r="Z1321" i="3"/>
  <c r="O1322" i="3"/>
  <c r="C1326" i="6"/>
  <c r="E1325" i="6"/>
  <c r="D1325" i="6"/>
  <c r="G1325" i="6" s="1"/>
  <c r="F1325" i="6"/>
  <c r="X1321" i="3" l="1"/>
  <c r="T1321" i="3"/>
  <c r="AF1321" i="3"/>
  <c r="AB1321" i="3"/>
  <c r="V1322" i="3"/>
  <c r="R1322" i="3"/>
  <c r="AD1322" i="3"/>
  <c r="O1323" i="3"/>
  <c r="Z1322" i="3"/>
  <c r="J1322" i="3"/>
  <c r="L1322" i="3" s="1"/>
  <c r="P1322" i="3" s="1"/>
  <c r="C1327" i="6"/>
  <c r="F1326" i="6"/>
  <c r="E1326" i="6"/>
  <c r="D1326" i="6"/>
  <c r="G1326" i="6" s="1"/>
  <c r="H114" i="2" l="1"/>
  <c r="R1323" i="3"/>
  <c r="O1324" i="3"/>
  <c r="V1323" i="3"/>
  <c r="AD1323" i="3"/>
  <c r="Z1323" i="3"/>
  <c r="J1323" i="3"/>
  <c r="L1323" i="3" s="1"/>
  <c r="P1323" i="3" s="1"/>
  <c r="X1322" i="3"/>
  <c r="AF1322" i="3"/>
  <c r="T1322" i="3"/>
  <c r="AB1322" i="3"/>
  <c r="C1328" i="6"/>
  <c r="D1327" i="6"/>
  <c r="G1327" i="6" s="1"/>
  <c r="E1327" i="6"/>
  <c r="F1327" i="6"/>
  <c r="AE114" i="2" l="1"/>
  <c r="AA114" i="2"/>
  <c r="I114" i="2"/>
  <c r="T1323" i="3"/>
  <c r="AF1323" i="3"/>
  <c r="AB1323" i="3"/>
  <c r="X1323" i="3"/>
  <c r="V1324" i="3"/>
  <c r="AD1324" i="3"/>
  <c r="O1325" i="3"/>
  <c r="Z1324" i="3"/>
  <c r="J1324" i="3"/>
  <c r="L1324" i="3" s="1"/>
  <c r="P1324" i="3" s="1"/>
  <c r="R1324" i="3"/>
  <c r="O114" i="2"/>
  <c r="W114" i="2"/>
  <c r="S114" i="2"/>
  <c r="K114" i="2"/>
  <c r="C1329" i="6"/>
  <c r="D1328" i="6"/>
  <c r="G1328" i="6" s="1"/>
  <c r="E1328" i="6"/>
  <c r="F1328" i="6"/>
  <c r="AG114" i="2" l="1"/>
  <c r="AC114" i="2"/>
  <c r="Z1325" i="3"/>
  <c r="J1325" i="3"/>
  <c r="L1325" i="3" s="1"/>
  <c r="P1325" i="3" s="1"/>
  <c r="R1325" i="3"/>
  <c r="V1325" i="3"/>
  <c r="AD1325" i="3"/>
  <c r="O1326" i="3"/>
  <c r="AB1324" i="3"/>
  <c r="T1324" i="3"/>
  <c r="X1324" i="3"/>
  <c r="AF1324" i="3"/>
  <c r="M114" i="2"/>
  <c r="AM114" i="2" s="1"/>
  <c r="Q114" i="2"/>
  <c r="Y114" i="2"/>
  <c r="U114" i="2"/>
  <c r="C1330" i="6"/>
  <c r="E1329" i="6"/>
  <c r="D1329" i="6"/>
  <c r="G1329" i="6" s="1"/>
  <c r="F1329" i="6"/>
  <c r="AQ115" i="2" l="1"/>
  <c r="AM115" i="2"/>
  <c r="AI115" i="2"/>
  <c r="AO115" i="2"/>
  <c r="AJ115" i="2"/>
  <c r="AH115" i="2"/>
  <c r="AL115" i="2"/>
  <c r="AP115" i="2"/>
  <c r="AK115" i="2"/>
  <c r="Z1326" i="3"/>
  <c r="J1326" i="3"/>
  <c r="L1326" i="3" s="1"/>
  <c r="P1326" i="3" s="1"/>
  <c r="V1326" i="3"/>
  <c r="R1326" i="3"/>
  <c r="AD1326" i="3"/>
  <c r="O1327" i="3"/>
  <c r="AB1325" i="3"/>
  <c r="X1325" i="3"/>
  <c r="T1325" i="3"/>
  <c r="AF1325" i="3"/>
  <c r="C1331" i="6"/>
  <c r="F1330" i="6"/>
  <c r="D1330" i="6"/>
  <c r="G1330" i="6" s="1"/>
  <c r="E1330" i="6"/>
  <c r="R1327" i="3" l="1"/>
  <c r="V1327" i="3"/>
  <c r="Z1327" i="3"/>
  <c r="J1327" i="3"/>
  <c r="L1327" i="3" s="1"/>
  <c r="P1327" i="3" s="1"/>
  <c r="AD1327" i="3"/>
  <c r="O1328" i="3"/>
  <c r="X1326" i="3"/>
  <c r="T1326" i="3"/>
  <c r="AB1326" i="3"/>
  <c r="AF1326" i="3"/>
  <c r="C1332" i="6"/>
  <c r="F1331" i="6"/>
  <c r="E1331" i="6"/>
  <c r="D1331" i="6"/>
  <c r="G1331" i="6" s="1"/>
  <c r="T1327" i="3" l="1"/>
  <c r="AF1327" i="3"/>
  <c r="AB1327" i="3"/>
  <c r="X1327" i="3"/>
  <c r="V1328" i="3"/>
  <c r="AD1328" i="3"/>
  <c r="O1329" i="3"/>
  <c r="Z1328" i="3"/>
  <c r="J1328" i="3"/>
  <c r="L1328" i="3" s="1"/>
  <c r="P1328" i="3" s="1"/>
  <c r="R1328" i="3"/>
  <c r="C1333" i="6"/>
  <c r="D1332" i="6"/>
  <c r="G1332" i="6" s="1"/>
  <c r="E1332" i="6"/>
  <c r="F1332" i="6"/>
  <c r="R1329" i="3" l="1"/>
  <c r="Z1329" i="3"/>
  <c r="J1329" i="3"/>
  <c r="L1329" i="3" s="1"/>
  <c r="P1329" i="3" s="1"/>
  <c r="V1329" i="3"/>
  <c r="AD1329" i="3"/>
  <c r="O1330" i="3"/>
  <c r="T1328" i="3"/>
  <c r="AB1328" i="3"/>
  <c r="X1328" i="3"/>
  <c r="AF1328" i="3"/>
  <c r="C1334" i="6"/>
  <c r="E1333" i="6"/>
  <c r="F1333" i="6"/>
  <c r="D1333" i="6"/>
  <c r="G1333" i="6" s="1"/>
  <c r="T1329" i="3" l="1"/>
  <c r="AF1329" i="3"/>
  <c r="AB1329" i="3"/>
  <c r="X1329" i="3"/>
  <c r="R1330" i="3"/>
  <c r="O1331" i="3"/>
  <c r="Z1330" i="3"/>
  <c r="J1330" i="3"/>
  <c r="L1330" i="3" s="1"/>
  <c r="P1330" i="3" s="1"/>
  <c r="V1330" i="3"/>
  <c r="AD1330" i="3"/>
  <c r="C1335" i="6"/>
  <c r="F1334" i="6"/>
  <c r="D1334" i="6"/>
  <c r="G1334" i="6" s="1"/>
  <c r="E1334" i="6"/>
  <c r="X1330" i="3" l="1"/>
  <c r="T1330" i="3"/>
  <c r="AB1330" i="3"/>
  <c r="AF1330" i="3"/>
  <c r="V1331" i="3"/>
  <c r="Z1331" i="3"/>
  <c r="J1331" i="3"/>
  <c r="L1331" i="3" s="1"/>
  <c r="P1331" i="3" s="1"/>
  <c r="R1331" i="3"/>
  <c r="AD1331" i="3"/>
  <c r="O1332" i="3"/>
  <c r="C1336" i="6"/>
  <c r="E1335" i="6"/>
  <c r="F1335" i="6"/>
  <c r="D1335" i="6"/>
  <c r="G1335" i="6" s="1"/>
  <c r="X1331" i="3" l="1"/>
  <c r="AF1331" i="3"/>
  <c r="T1331" i="3"/>
  <c r="AB1331" i="3"/>
  <c r="Z1332" i="3"/>
  <c r="V1332" i="3"/>
  <c r="O1333" i="3"/>
  <c r="R1332" i="3"/>
  <c r="J1332" i="3"/>
  <c r="L1332" i="3" s="1"/>
  <c r="P1332" i="3" s="1"/>
  <c r="AD1332" i="3"/>
  <c r="C1337" i="6"/>
  <c r="D1336" i="6"/>
  <c r="G1336" i="6" s="1"/>
  <c r="E1336" i="6"/>
  <c r="F1336" i="6"/>
  <c r="V1333" i="3" l="1"/>
  <c r="R1333" i="3"/>
  <c r="AD1333" i="3"/>
  <c r="Z1333" i="3"/>
  <c r="O1334" i="3"/>
  <c r="J1333" i="3"/>
  <c r="L1333" i="3" s="1"/>
  <c r="P1333" i="3" s="1"/>
  <c r="X1332" i="3"/>
  <c r="AF1332" i="3"/>
  <c r="AB1332" i="3"/>
  <c r="T1332" i="3"/>
  <c r="C1338" i="6"/>
  <c r="E1337" i="6"/>
  <c r="D1337" i="6"/>
  <c r="G1337" i="6" s="1"/>
  <c r="F1337" i="6"/>
  <c r="T1333" i="3" l="1"/>
  <c r="X1333" i="3"/>
  <c r="AF1333" i="3"/>
  <c r="AB1333" i="3"/>
  <c r="R1334" i="3"/>
  <c r="Z1334" i="3"/>
  <c r="V1334" i="3"/>
  <c r="AD1334" i="3"/>
  <c r="O1335" i="3"/>
  <c r="J1334" i="3"/>
  <c r="L1334" i="3" s="1"/>
  <c r="P1334" i="3" s="1"/>
  <c r="C1339" i="6"/>
  <c r="F1338" i="6"/>
  <c r="E1338" i="6"/>
  <c r="D1338" i="6"/>
  <c r="G1338" i="6" s="1"/>
  <c r="AF1334" i="3" l="1"/>
  <c r="AB1334" i="3"/>
  <c r="X1334" i="3"/>
  <c r="T1334" i="3"/>
  <c r="H115" i="2"/>
  <c r="AD1335" i="3"/>
  <c r="O1336" i="3"/>
  <c r="Z1335" i="3"/>
  <c r="J1335" i="3"/>
  <c r="L1335" i="3" s="1"/>
  <c r="P1335" i="3" s="1"/>
  <c r="R1335" i="3"/>
  <c r="V1335" i="3"/>
  <c r="C1340" i="6"/>
  <c r="D1339" i="6"/>
  <c r="G1339" i="6" s="1"/>
  <c r="F1339" i="6"/>
  <c r="E1339" i="6"/>
  <c r="AE115" i="2" l="1"/>
  <c r="AA115" i="2"/>
  <c r="I115" i="2"/>
  <c r="AF1335" i="3"/>
  <c r="AB1335" i="3"/>
  <c r="X1335" i="3"/>
  <c r="T1335" i="3"/>
  <c r="Z1336" i="3"/>
  <c r="O1337" i="3"/>
  <c r="R1336" i="3"/>
  <c r="J1336" i="3"/>
  <c r="L1336" i="3" s="1"/>
  <c r="P1336" i="3" s="1"/>
  <c r="AD1336" i="3"/>
  <c r="V1336" i="3"/>
  <c r="S115" i="2"/>
  <c r="O115" i="2"/>
  <c r="K115" i="2"/>
  <c r="W115" i="2"/>
  <c r="C1341" i="6"/>
  <c r="D1340" i="6"/>
  <c r="G1340" i="6" s="1"/>
  <c r="F1340" i="6"/>
  <c r="E1340" i="6"/>
  <c r="AG115" i="2" l="1"/>
  <c r="AC115" i="2"/>
  <c r="AB1336" i="3"/>
  <c r="X1336" i="3"/>
  <c r="T1336" i="3"/>
  <c r="AF1336" i="3"/>
  <c r="Z1337" i="3"/>
  <c r="J1337" i="3"/>
  <c r="L1337" i="3" s="1"/>
  <c r="P1337" i="3" s="1"/>
  <c r="R1337" i="3"/>
  <c r="V1337" i="3"/>
  <c r="AD1337" i="3"/>
  <c r="O1338" i="3"/>
  <c r="Q115" i="2"/>
  <c r="Y115" i="2"/>
  <c r="M115" i="2"/>
  <c r="AN115" i="2" s="1"/>
  <c r="U115" i="2"/>
  <c r="C1342" i="6"/>
  <c r="E1341" i="6"/>
  <c r="D1341" i="6"/>
  <c r="G1341" i="6" s="1"/>
  <c r="F1341" i="6"/>
  <c r="AO116" i="2" l="1"/>
  <c r="AP116" i="2"/>
  <c r="AJ116" i="2"/>
  <c r="AN116" i="2"/>
  <c r="AI116" i="2"/>
  <c r="AM116" i="2"/>
  <c r="AH116" i="2"/>
  <c r="AL116" i="2"/>
  <c r="AQ116" i="2"/>
  <c r="V1338" i="3"/>
  <c r="R1338" i="3"/>
  <c r="AD1338" i="3"/>
  <c r="O1339" i="3"/>
  <c r="Z1338" i="3"/>
  <c r="J1338" i="3"/>
  <c r="L1338" i="3" s="1"/>
  <c r="P1338" i="3" s="1"/>
  <c r="X1337" i="3"/>
  <c r="AF1337" i="3"/>
  <c r="AB1337" i="3"/>
  <c r="T1337" i="3"/>
  <c r="C1343" i="6"/>
  <c r="F1342" i="6"/>
  <c r="E1342" i="6"/>
  <c r="D1342" i="6"/>
  <c r="G1342" i="6" s="1"/>
  <c r="AD1339" i="3" l="1"/>
  <c r="O1340" i="3"/>
  <c r="Z1339" i="3"/>
  <c r="J1339" i="3"/>
  <c r="L1339" i="3" s="1"/>
  <c r="P1339" i="3" s="1"/>
  <c r="R1339" i="3"/>
  <c r="V1339" i="3"/>
  <c r="AF1338" i="3"/>
  <c r="AB1338" i="3"/>
  <c r="X1338" i="3"/>
  <c r="T1338" i="3"/>
  <c r="C1344" i="6"/>
  <c r="E1343" i="6"/>
  <c r="D1343" i="6"/>
  <c r="G1343" i="6" s="1"/>
  <c r="F1343" i="6"/>
  <c r="T1339" i="3" l="1"/>
  <c r="AB1339" i="3"/>
  <c r="X1339" i="3"/>
  <c r="AF1339" i="3"/>
  <c r="V1340" i="3"/>
  <c r="Z1340" i="3"/>
  <c r="J1340" i="3"/>
  <c r="L1340" i="3" s="1"/>
  <c r="P1340" i="3" s="1"/>
  <c r="R1340" i="3"/>
  <c r="AD1340" i="3"/>
  <c r="O1341" i="3"/>
  <c r="C1345" i="6"/>
  <c r="D1344" i="6"/>
  <c r="G1344" i="6" s="1"/>
  <c r="E1344" i="6"/>
  <c r="F1344" i="6"/>
  <c r="X1340" i="3" l="1"/>
  <c r="AF1340" i="3"/>
  <c r="T1340" i="3"/>
  <c r="AB1340" i="3"/>
  <c r="V1341" i="3"/>
  <c r="O1342" i="3"/>
  <c r="J1341" i="3"/>
  <c r="L1341" i="3" s="1"/>
  <c r="P1341" i="3" s="1"/>
  <c r="R1341" i="3"/>
  <c r="AD1341" i="3"/>
  <c r="Z1341" i="3"/>
  <c r="C1346" i="6"/>
  <c r="E1345" i="6"/>
  <c r="F1345" i="6"/>
  <c r="D1345" i="6"/>
  <c r="G1345" i="6" s="1"/>
  <c r="X1341" i="3" l="1"/>
  <c r="T1341" i="3"/>
  <c r="AF1341" i="3"/>
  <c r="AB1341" i="3"/>
  <c r="V1342" i="3"/>
  <c r="R1342" i="3"/>
  <c r="Z1342" i="3"/>
  <c r="J1342" i="3"/>
  <c r="L1342" i="3" s="1"/>
  <c r="P1342" i="3" s="1"/>
  <c r="AD1342" i="3"/>
  <c r="O1343" i="3"/>
  <c r="C1347" i="6"/>
  <c r="F1346" i="6"/>
  <c r="D1346" i="6"/>
  <c r="G1346" i="6" s="1"/>
  <c r="E1346" i="6"/>
  <c r="X1342" i="3" l="1"/>
  <c r="AF1342" i="3"/>
  <c r="AB1342" i="3"/>
  <c r="T1342" i="3"/>
  <c r="R1343" i="3"/>
  <c r="AD1343" i="3"/>
  <c r="J1343" i="3"/>
  <c r="L1343" i="3" s="1"/>
  <c r="P1343" i="3" s="1"/>
  <c r="V1343" i="3"/>
  <c r="O1344" i="3"/>
  <c r="Z1343" i="3"/>
  <c r="C1348" i="6"/>
  <c r="F1347" i="6"/>
  <c r="E1347" i="6"/>
  <c r="D1347" i="6"/>
  <c r="G1347" i="6" s="1"/>
  <c r="X1343" i="3" l="1"/>
  <c r="T1343" i="3"/>
  <c r="AF1343" i="3"/>
  <c r="AB1343" i="3"/>
  <c r="R1344" i="3"/>
  <c r="AD1344" i="3"/>
  <c r="O1345" i="3"/>
  <c r="Z1344" i="3"/>
  <c r="J1344" i="3"/>
  <c r="L1344" i="3" s="1"/>
  <c r="P1344" i="3" s="1"/>
  <c r="V1344" i="3"/>
  <c r="C1349" i="6"/>
  <c r="D1348" i="6"/>
  <c r="G1348" i="6" s="1"/>
  <c r="E1348" i="6"/>
  <c r="F1348" i="6"/>
  <c r="V1345" i="3" l="1"/>
  <c r="AD1345" i="3"/>
  <c r="Z1345" i="3"/>
  <c r="R1345" i="3"/>
  <c r="O1346" i="3"/>
  <c r="J1345" i="3"/>
  <c r="L1345" i="3" s="1"/>
  <c r="P1345" i="3" s="1"/>
  <c r="X1344" i="3"/>
  <c r="T1344" i="3"/>
  <c r="AF1344" i="3"/>
  <c r="AB1344" i="3"/>
  <c r="C1350" i="6"/>
  <c r="E1349" i="6"/>
  <c r="F1349" i="6"/>
  <c r="D1349" i="6"/>
  <c r="G1349" i="6" s="1"/>
  <c r="AF1345" i="3" l="1"/>
  <c r="AB1345" i="3"/>
  <c r="X1345" i="3"/>
  <c r="T1345" i="3"/>
  <c r="AD1346" i="3"/>
  <c r="O1347" i="3"/>
  <c r="Z1346" i="3"/>
  <c r="J1346" i="3"/>
  <c r="L1346" i="3" s="1"/>
  <c r="P1346" i="3" s="1"/>
  <c r="V1346" i="3"/>
  <c r="R1346" i="3"/>
  <c r="C1351" i="6"/>
  <c r="F1350" i="6"/>
  <c r="E1350" i="6"/>
  <c r="D1350" i="6"/>
  <c r="G1350" i="6" s="1"/>
  <c r="AF1346" i="3" l="1"/>
  <c r="AB1346" i="3"/>
  <c r="X1346" i="3"/>
  <c r="T1346" i="3"/>
  <c r="H116" i="2"/>
  <c r="AD1347" i="3"/>
  <c r="O1348" i="3"/>
  <c r="Z1347" i="3"/>
  <c r="J1347" i="3"/>
  <c r="L1347" i="3" s="1"/>
  <c r="P1347" i="3" s="1"/>
  <c r="R1347" i="3"/>
  <c r="V1347" i="3"/>
  <c r="C1352" i="6"/>
  <c r="E1351" i="6"/>
  <c r="D1351" i="6"/>
  <c r="G1351" i="6" s="1"/>
  <c r="F1351" i="6"/>
  <c r="AE116" i="2" l="1"/>
  <c r="AA116" i="2"/>
  <c r="I116" i="2"/>
  <c r="AF1347" i="3"/>
  <c r="AB1347" i="3"/>
  <c r="X1347" i="3"/>
  <c r="T1347" i="3"/>
  <c r="AD1348" i="3"/>
  <c r="O1349" i="3"/>
  <c r="R1348" i="3"/>
  <c r="J1348" i="3"/>
  <c r="L1348" i="3" s="1"/>
  <c r="P1348" i="3" s="1"/>
  <c r="V1348" i="3"/>
  <c r="Z1348" i="3"/>
  <c r="O116" i="2"/>
  <c r="W116" i="2"/>
  <c r="K116" i="2"/>
  <c r="S116" i="2"/>
  <c r="C1353" i="6"/>
  <c r="D1352" i="6"/>
  <c r="G1352" i="6" s="1"/>
  <c r="F1352" i="6"/>
  <c r="E1352" i="6"/>
  <c r="AG116" i="2" l="1"/>
  <c r="AC116" i="2"/>
  <c r="AB1348" i="3"/>
  <c r="X1348" i="3"/>
  <c r="T1348" i="3"/>
  <c r="AF1348" i="3"/>
  <c r="Z1349" i="3"/>
  <c r="J1349" i="3"/>
  <c r="L1349" i="3" s="1"/>
  <c r="P1349" i="3" s="1"/>
  <c r="V1349" i="3"/>
  <c r="R1349" i="3"/>
  <c r="AD1349" i="3"/>
  <c r="O1350" i="3"/>
  <c r="Q116" i="2"/>
  <c r="Y116" i="2"/>
  <c r="M116" i="2"/>
  <c r="AK116" i="2" s="1"/>
  <c r="U116" i="2"/>
  <c r="C1354" i="6"/>
  <c r="E1353" i="6"/>
  <c r="D1353" i="6"/>
  <c r="G1353" i="6" s="1"/>
  <c r="F1353" i="6"/>
  <c r="AQ117" i="2" l="1"/>
  <c r="AM117" i="2"/>
  <c r="AI117" i="2"/>
  <c r="AP117" i="2"/>
  <c r="AK117" i="2"/>
  <c r="AO117" i="2"/>
  <c r="AJ117" i="2"/>
  <c r="AH117" i="2"/>
  <c r="AL117" i="2"/>
  <c r="Z1350" i="3"/>
  <c r="J1350" i="3"/>
  <c r="L1350" i="3" s="1"/>
  <c r="P1350" i="3" s="1"/>
  <c r="V1350" i="3"/>
  <c r="R1350" i="3"/>
  <c r="AD1350" i="3"/>
  <c r="O1351" i="3"/>
  <c r="AB1349" i="3"/>
  <c r="X1349" i="3"/>
  <c r="T1349" i="3"/>
  <c r="AF1349" i="3"/>
  <c r="C1355" i="6"/>
  <c r="F1354" i="6"/>
  <c r="E1354" i="6"/>
  <c r="D1354" i="6"/>
  <c r="G1354" i="6" s="1"/>
  <c r="AD1351" i="3" l="1"/>
  <c r="O1352" i="3"/>
  <c r="Z1351" i="3"/>
  <c r="J1351" i="3"/>
  <c r="L1351" i="3" s="1"/>
  <c r="P1351" i="3" s="1"/>
  <c r="R1351" i="3"/>
  <c r="V1351" i="3"/>
  <c r="AF1350" i="3"/>
  <c r="AB1350" i="3"/>
  <c r="X1350" i="3"/>
  <c r="T1350" i="3"/>
  <c r="C1356" i="6"/>
  <c r="D1355" i="6"/>
  <c r="G1355" i="6" s="1"/>
  <c r="E1355" i="6"/>
  <c r="F1355" i="6"/>
  <c r="AF1351" i="3" l="1"/>
  <c r="AB1351" i="3"/>
  <c r="X1351" i="3"/>
  <c r="T1351" i="3"/>
  <c r="AD1352" i="3"/>
  <c r="O1353" i="3"/>
  <c r="Z1352" i="3"/>
  <c r="J1352" i="3"/>
  <c r="L1352" i="3" s="1"/>
  <c r="P1352" i="3" s="1"/>
  <c r="R1352" i="3"/>
  <c r="V1352" i="3"/>
  <c r="C1357" i="6"/>
  <c r="D1356" i="6"/>
  <c r="G1356" i="6" s="1"/>
  <c r="F1356" i="6"/>
  <c r="E1356" i="6"/>
  <c r="T1352" i="3" l="1"/>
  <c r="AF1352" i="3"/>
  <c r="AB1352" i="3"/>
  <c r="X1352" i="3"/>
  <c r="R1353" i="3"/>
  <c r="J1353" i="3"/>
  <c r="L1353" i="3" s="1"/>
  <c r="P1353" i="3" s="1"/>
  <c r="V1353" i="3"/>
  <c r="Z1353" i="3"/>
  <c r="O1354" i="3"/>
  <c r="AD1353" i="3"/>
  <c r="C1358" i="6"/>
  <c r="E1357" i="6"/>
  <c r="F1357" i="6"/>
  <c r="D1357" i="6"/>
  <c r="G1357" i="6" s="1"/>
  <c r="AF1353" i="3" l="1"/>
  <c r="AB1353" i="3"/>
  <c r="X1353" i="3"/>
  <c r="T1353" i="3"/>
  <c r="AD1354" i="3"/>
  <c r="O1355" i="3"/>
  <c r="Z1354" i="3"/>
  <c r="J1354" i="3"/>
  <c r="L1354" i="3" s="1"/>
  <c r="P1354" i="3" s="1"/>
  <c r="V1354" i="3"/>
  <c r="R1354" i="3"/>
  <c r="C1359" i="6"/>
  <c r="F1358" i="6"/>
  <c r="E1358" i="6"/>
  <c r="D1358" i="6"/>
  <c r="G1358" i="6" s="1"/>
  <c r="AF1354" i="3" l="1"/>
  <c r="AB1354" i="3"/>
  <c r="X1354" i="3"/>
  <c r="T1354" i="3"/>
  <c r="AD1355" i="3"/>
  <c r="O1356" i="3"/>
  <c r="Z1355" i="3"/>
  <c r="J1355" i="3"/>
  <c r="L1355" i="3" s="1"/>
  <c r="P1355" i="3" s="1"/>
  <c r="R1355" i="3"/>
  <c r="V1355" i="3"/>
  <c r="C1360" i="6"/>
  <c r="F1359" i="6"/>
  <c r="E1359" i="6"/>
  <c r="D1359" i="6"/>
  <c r="G1359" i="6" s="1"/>
  <c r="AF1355" i="3" l="1"/>
  <c r="AB1355" i="3"/>
  <c r="X1355" i="3"/>
  <c r="T1355" i="3"/>
  <c r="AD1356" i="3"/>
  <c r="O1357" i="3"/>
  <c r="Z1356" i="3"/>
  <c r="J1356" i="3"/>
  <c r="L1356" i="3" s="1"/>
  <c r="P1356" i="3" s="1"/>
  <c r="R1356" i="3"/>
  <c r="V1356" i="3"/>
  <c r="C1361" i="6"/>
  <c r="D1360" i="6"/>
  <c r="G1360" i="6" s="1"/>
  <c r="E1360" i="6"/>
  <c r="F1360" i="6"/>
  <c r="AF1356" i="3" l="1"/>
  <c r="AB1356" i="3"/>
  <c r="X1356" i="3"/>
  <c r="T1356" i="3"/>
  <c r="AD1357" i="3"/>
  <c r="O1358" i="3"/>
  <c r="Z1357" i="3"/>
  <c r="J1357" i="3"/>
  <c r="L1357" i="3" s="1"/>
  <c r="P1357" i="3" s="1"/>
  <c r="V1357" i="3"/>
  <c r="R1357" i="3"/>
  <c r="C1362" i="6"/>
  <c r="E1361" i="6"/>
  <c r="F1361" i="6"/>
  <c r="D1361" i="6"/>
  <c r="G1361" i="6" s="1"/>
  <c r="AF1357" i="3" l="1"/>
  <c r="AB1357" i="3"/>
  <c r="X1357" i="3"/>
  <c r="T1357" i="3"/>
  <c r="AD1358" i="3"/>
  <c r="O1359" i="3"/>
  <c r="Z1358" i="3"/>
  <c r="J1358" i="3"/>
  <c r="L1358" i="3" s="1"/>
  <c r="P1358" i="3" s="1"/>
  <c r="V1358" i="3"/>
  <c r="R1358" i="3"/>
  <c r="C1363" i="6"/>
  <c r="F1362" i="6"/>
  <c r="D1362" i="6"/>
  <c r="G1362" i="6" s="1"/>
  <c r="E1362" i="6"/>
  <c r="AF1358" i="3" l="1"/>
  <c r="AB1358" i="3"/>
  <c r="X1358" i="3"/>
  <c r="T1358" i="3"/>
  <c r="H117" i="2"/>
  <c r="AD1359" i="3"/>
  <c r="O1360" i="3"/>
  <c r="Z1359" i="3"/>
  <c r="J1359" i="3"/>
  <c r="L1359" i="3" s="1"/>
  <c r="P1359" i="3" s="1"/>
  <c r="R1359" i="3"/>
  <c r="V1359" i="3"/>
  <c r="C1364" i="6"/>
  <c r="F1363" i="6"/>
  <c r="D1363" i="6"/>
  <c r="G1363" i="6" s="1"/>
  <c r="E1363" i="6"/>
  <c r="AE117" i="2" l="1"/>
  <c r="AA117" i="2"/>
  <c r="I117" i="2"/>
  <c r="AF1359" i="3"/>
  <c r="AB1359" i="3"/>
  <c r="X1359" i="3"/>
  <c r="T1359" i="3"/>
  <c r="AD1360" i="3"/>
  <c r="O1361" i="3"/>
  <c r="Z1360" i="3"/>
  <c r="J1360" i="3"/>
  <c r="L1360" i="3" s="1"/>
  <c r="P1360" i="3" s="1"/>
  <c r="R1360" i="3"/>
  <c r="V1360" i="3"/>
  <c r="S117" i="2"/>
  <c r="O117" i="2"/>
  <c r="K117" i="2"/>
  <c r="W117" i="2"/>
  <c r="C1365" i="6"/>
  <c r="D1364" i="6"/>
  <c r="G1364" i="6" s="1"/>
  <c r="F1364" i="6"/>
  <c r="E1364" i="6"/>
  <c r="AC117" i="2" l="1"/>
  <c r="AG117" i="2"/>
  <c r="AB1360" i="3"/>
  <c r="X1360" i="3"/>
  <c r="T1360" i="3"/>
  <c r="AF1360" i="3"/>
  <c r="Z1361" i="3"/>
  <c r="J1361" i="3"/>
  <c r="L1361" i="3" s="1"/>
  <c r="P1361" i="3" s="1"/>
  <c r="V1361" i="3"/>
  <c r="R1361" i="3"/>
  <c r="AD1361" i="3"/>
  <c r="O1362" i="3"/>
  <c r="Q117" i="2"/>
  <c r="Y117" i="2"/>
  <c r="M117" i="2"/>
  <c r="AN117" i="2" s="1"/>
  <c r="U117" i="2"/>
  <c r="C1366" i="6"/>
  <c r="E1365" i="6"/>
  <c r="F1365" i="6"/>
  <c r="D1365" i="6"/>
  <c r="G1365" i="6" s="1"/>
  <c r="AO118" i="2" l="1"/>
  <c r="AK118" i="2"/>
  <c r="AQ118" i="2"/>
  <c r="AL118" i="2"/>
  <c r="AP118" i="2"/>
  <c r="AJ118" i="2"/>
  <c r="AI118" i="2"/>
  <c r="AM118" i="2"/>
  <c r="AH118" i="2"/>
  <c r="Z1362" i="3"/>
  <c r="J1362" i="3"/>
  <c r="L1362" i="3" s="1"/>
  <c r="P1362" i="3" s="1"/>
  <c r="V1362" i="3"/>
  <c r="R1362" i="3"/>
  <c r="AD1362" i="3"/>
  <c r="O1363" i="3"/>
  <c r="AB1361" i="3"/>
  <c r="X1361" i="3"/>
  <c r="T1361" i="3"/>
  <c r="AF1361" i="3"/>
  <c r="C1367" i="6"/>
  <c r="F1366" i="6"/>
  <c r="E1366" i="6"/>
  <c r="D1366" i="6"/>
  <c r="G1366" i="6" s="1"/>
  <c r="AD1363" i="3" l="1"/>
  <c r="O1364" i="3"/>
  <c r="Z1363" i="3"/>
  <c r="J1363" i="3"/>
  <c r="L1363" i="3" s="1"/>
  <c r="P1363" i="3" s="1"/>
  <c r="R1363" i="3"/>
  <c r="V1363" i="3"/>
  <c r="AF1362" i="3"/>
  <c r="AB1362" i="3"/>
  <c r="X1362" i="3"/>
  <c r="T1362" i="3"/>
  <c r="C1368" i="6"/>
  <c r="E1367" i="6"/>
  <c r="D1367" i="6"/>
  <c r="G1367" i="6" s="1"/>
  <c r="F1367" i="6"/>
  <c r="AF1363" i="3" l="1"/>
  <c r="AB1363" i="3"/>
  <c r="X1363" i="3"/>
  <c r="T1363" i="3"/>
  <c r="AD1364" i="3"/>
  <c r="O1365" i="3"/>
  <c r="R1364" i="3"/>
  <c r="J1364" i="3"/>
  <c r="L1364" i="3" s="1"/>
  <c r="P1364" i="3" s="1"/>
  <c r="V1364" i="3"/>
  <c r="Z1364" i="3"/>
  <c r="C1369" i="6"/>
  <c r="D1368" i="6"/>
  <c r="G1368" i="6" s="1"/>
  <c r="F1368" i="6"/>
  <c r="E1368" i="6"/>
  <c r="AF1364" i="3" l="1"/>
  <c r="AB1364" i="3"/>
  <c r="X1364" i="3"/>
  <c r="T1364" i="3"/>
  <c r="AD1365" i="3"/>
  <c r="O1366" i="3"/>
  <c r="Z1365" i="3"/>
  <c r="J1365" i="3"/>
  <c r="L1365" i="3" s="1"/>
  <c r="P1365" i="3" s="1"/>
  <c r="V1365" i="3"/>
  <c r="R1365" i="3"/>
  <c r="C1370" i="6"/>
  <c r="E1369" i="6"/>
  <c r="D1369" i="6"/>
  <c r="G1369" i="6" s="1"/>
  <c r="F1369" i="6"/>
  <c r="AF1365" i="3" l="1"/>
  <c r="AB1365" i="3"/>
  <c r="X1365" i="3"/>
  <c r="T1365" i="3"/>
  <c r="AD1366" i="3"/>
  <c r="O1367" i="3"/>
  <c r="Z1366" i="3"/>
  <c r="J1366" i="3"/>
  <c r="L1366" i="3" s="1"/>
  <c r="P1366" i="3" s="1"/>
  <c r="V1366" i="3"/>
  <c r="R1366" i="3"/>
  <c r="C1371" i="6"/>
  <c r="F1370" i="6"/>
  <c r="D1370" i="6"/>
  <c r="G1370" i="6" s="1"/>
  <c r="E1370" i="6"/>
  <c r="AF1366" i="3" l="1"/>
  <c r="AB1366" i="3"/>
  <c r="X1366" i="3"/>
  <c r="T1366" i="3"/>
  <c r="AD1367" i="3"/>
  <c r="O1368" i="3"/>
  <c r="Z1367" i="3"/>
  <c r="J1367" i="3"/>
  <c r="L1367" i="3" s="1"/>
  <c r="P1367" i="3" s="1"/>
  <c r="R1367" i="3"/>
  <c r="V1367" i="3"/>
  <c r="C1372" i="6"/>
  <c r="D1371" i="6"/>
  <c r="G1371" i="6" s="1"/>
  <c r="F1371" i="6"/>
  <c r="E1371" i="6"/>
  <c r="AF1367" i="3" l="1"/>
  <c r="AB1367" i="3"/>
  <c r="X1367" i="3"/>
  <c r="T1367" i="3"/>
  <c r="AD1368" i="3"/>
  <c r="O1369" i="3"/>
  <c r="Z1368" i="3"/>
  <c r="J1368" i="3"/>
  <c r="L1368" i="3" s="1"/>
  <c r="P1368" i="3" s="1"/>
  <c r="R1368" i="3"/>
  <c r="V1368" i="3"/>
  <c r="C1373" i="6"/>
  <c r="D1372" i="6"/>
  <c r="G1372" i="6" s="1"/>
  <c r="F1372" i="6"/>
  <c r="E1372" i="6"/>
  <c r="AF1368" i="3" l="1"/>
  <c r="AB1368" i="3"/>
  <c r="X1368" i="3"/>
  <c r="T1368" i="3"/>
  <c r="AD1369" i="3"/>
  <c r="O1370" i="3"/>
  <c r="Z1369" i="3"/>
  <c r="J1369" i="3"/>
  <c r="L1369" i="3" s="1"/>
  <c r="P1369" i="3" s="1"/>
  <c r="V1369" i="3"/>
  <c r="R1369" i="3"/>
  <c r="C1374" i="6"/>
  <c r="E1373" i="6"/>
  <c r="F1373" i="6"/>
  <c r="D1373" i="6"/>
  <c r="G1373" i="6" s="1"/>
  <c r="AF1369" i="3" l="1"/>
  <c r="AB1369" i="3"/>
  <c r="X1369" i="3"/>
  <c r="T1369" i="3"/>
  <c r="AD1370" i="3"/>
  <c r="O1371" i="3"/>
  <c r="Z1370" i="3"/>
  <c r="J1370" i="3"/>
  <c r="L1370" i="3" s="1"/>
  <c r="P1370" i="3" s="1"/>
  <c r="V1370" i="3"/>
  <c r="R1370" i="3"/>
  <c r="C1375" i="6"/>
  <c r="F1374" i="6"/>
  <c r="E1374" i="6"/>
  <c r="D1374" i="6"/>
  <c r="G1374" i="6" s="1"/>
  <c r="AF1370" i="3" l="1"/>
  <c r="AB1370" i="3"/>
  <c r="X1370" i="3"/>
  <c r="T1370" i="3"/>
  <c r="H118" i="2"/>
  <c r="AD1371" i="3"/>
  <c r="O1372" i="3"/>
  <c r="Z1371" i="3"/>
  <c r="J1371" i="3"/>
  <c r="L1371" i="3" s="1"/>
  <c r="P1371" i="3" s="1"/>
  <c r="R1371" i="3"/>
  <c r="V1371" i="3"/>
  <c r="C1376" i="6"/>
  <c r="F1375" i="6"/>
  <c r="D1375" i="6"/>
  <c r="G1375" i="6" s="1"/>
  <c r="E1375" i="6"/>
  <c r="AE118" i="2" l="1"/>
  <c r="AA118" i="2"/>
  <c r="I118" i="2"/>
  <c r="AF1371" i="3"/>
  <c r="AB1371" i="3"/>
  <c r="X1371" i="3"/>
  <c r="T1371" i="3"/>
  <c r="AD1372" i="3"/>
  <c r="O1373" i="3"/>
  <c r="Z1372" i="3"/>
  <c r="J1372" i="3"/>
  <c r="L1372" i="3" s="1"/>
  <c r="P1372" i="3" s="1"/>
  <c r="R1372" i="3"/>
  <c r="V1372" i="3"/>
  <c r="O118" i="2"/>
  <c r="S118" i="2"/>
  <c r="K118" i="2"/>
  <c r="W118" i="2"/>
  <c r="C1377" i="6"/>
  <c r="D1376" i="6"/>
  <c r="G1376" i="6" s="1"/>
  <c r="E1376" i="6"/>
  <c r="F1376" i="6"/>
  <c r="AG118" i="2" l="1"/>
  <c r="AC118" i="2"/>
  <c r="AB1372" i="3"/>
  <c r="X1372" i="3"/>
  <c r="T1372" i="3"/>
  <c r="AF1372" i="3"/>
  <c r="Z1373" i="3"/>
  <c r="J1373" i="3"/>
  <c r="L1373" i="3" s="1"/>
  <c r="P1373" i="3" s="1"/>
  <c r="V1373" i="3"/>
  <c r="R1373" i="3"/>
  <c r="AD1373" i="3"/>
  <c r="O1374" i="3"/>
  <c r="Q118" i="2"/>
  <c r="Y118" i="2"/>
  <c r="M118" i="2"/>
  <c r="AN118" i="2" s="1"/>
  <c r="U118" i="2"/>
  <c r="C1378" i="6"/>
  <c r="E1377" i="6"/>
  <c r="F1377" i="6"/>
  <c r="D1377" i="6"/>
  <c r="G1377" i="6" s="1"/>
  <c r="AQ119" i="2" l="1"/>
  <c r="AI119" i="2"/>
  <c r="AL119" i="2"/>
  <c r="AP119" i="2"/>
  <c r="AK119" i="2"/>
  <c r="AO119" i="2"/>
  <c r="AJ119" i="2"/>
  <c r="AN119" i="2"/>
  <c r="AH119" i="2"/>
  <c r="Z1374" i="3"/>
  <c r="J1374" i="3"/>
  <c r="L1374" i="3" s="1"/>
  <c r="P1374" i="3" s="1"/>
  <c r="V1374" i="3"/>
  <c r="R1374" i="3"/>
  <c r="AD1374" i="3"/>
  <c r="O1375" i="3"/>
  <c r="AB1373" i="3"/>
  <c r="X1373" i="3"/>
  <c r="T1373" i="3"/>
  <c r="AF1373" i="3"/>
  <c r="C1379" i="6"/>
  <c r="F1378" i="6"/>
  <c r="D1378" i="6"/>
  <c r="G1378" i="6" s="1"/>
  <c r="E1378" i="6"/>
  <c r="AD1375" i="3" l="1"/>
  <c r="O1376" i="3"/>
  <c r="Z1375" i="3"/>
  <c r="J1375" i="3"/>
  <c r="L1375" i="3" s="1"/>
  <c r="P1375" i="3" s="1"/>
  <c r="R1375" i="3"/>
  <c r="V1375" i="3"/>
  <c r="AF1374" i="3"/>
  <c r="AB1374" i="3"/>
  <c r="X1374" i="3"/>
  <c r="T1374" i="3"/>
  <c r="C1380" i="6"/>
  <c r="F1379" i="6"/>
  <c r="D1379" i="6"/>
  <c r="G1379" i="6" s="1"/>
  <c r="E1379" i="6"/>
  <c r="AF1375" i="3" l="1"/>
  <c r="AB1375" i="3"/>
  <c r="X1375" i="3"/>
  <c r="T1375" i="3"/>
  <c r="AD1376" i="3"/>
  <c r="O1377" i="3"/>
  <c r="Z1376" i="3"/>
  <c r="J1376" i="3"/>
  <c r="L1376" i="3" s="1"/>
  <c r="P1376" i="3" s="1"/>
  <c r="R1376" i="3"/>
  <c r="V1376" i="3"/>
  <c r="C1381" i="6"/>
  <c r="D1380" i="6"/>
  <c r="G1380" i="6" s="1"/>
  <c r="F1380" i="6"/>
  <c r="E1380" i="6"/>
  <c r="AF1376" i="3" l="1"/>
  <c r="AB1376" i="3"/>
  <c r="X1376" i="3"/>
  <c r="T1376" i="3"/>
  <c r="AD1377" i="3"/>
  <c r="O1378" i="3"/>
  <c r="Z1377" i="3"/>
  <c r="J1377" i="3"/>
  <c r="L1377" i="3" s="1"/>
  <c r="P1377" i="3" s="1"/>
  <c r="V1377" i="3"/>
  <c r="R1377" i="3"/>
  <c r="C1382" i="6"/>
  <c r="E1381" i="6"/>
  <c r="F1381" i="6"/>
  <c r="D1381" i="6"/>
  <c r="G1381" i="6" s="1"/>
  <c r="AF1377" i="3" l="1"/>
  <c r="AB1377" i="3"/>
  <c r="X1377" i="3"/>
  <c r="T1377" i="3"/>
  <c r="AD1378" i="3"/>
  <c r="O1379" i="3"/>
  <c r="Z1378" i="3"/>
  <c r="J1378" i="3"/>
  <c r="L1378" i="3" s="1"/>
  <c r="P1378" i="3" s="1"/>
  <c r="V1378" i="3"/>
  <c r="R1378" i="3"/>
  <c r="C1383" i="6"/>
  <c r="F1382" i="6"/>
  <c r="D1382" i="6"/>
  <c r="G1382" i="6" s="1"/>
  <c r="E1382" i="6"/>
  <c r="AF1378" i="3" l="1"/>
  <c r="AB1378" i="3"/>
  <c r="X1378" i="3"/>
  <c r="T1378" i="3"/>
  <c r="AD1379" i="3"/>
  <c r="O1380" i="3"/>
  <c r="Z1379" i="3"/>
  <c r="J1379" i="3"/>
  <c r="L1379" i="3" s="1"/>
  <c r="P1379" i="3" s="1"/>
  <c r="R1379" i="3"/>
  <c r="V1379" i="3"/>
  <c r="C1384" i="6"/>
  <c r="E1383" i="6"/>
  <c r="F1383" i="6"/>
  <c r="D1383" i="6"/>
  <c r="G1383" i="6" s="1"/>
  <c r="AF1379" i="3" l="1"/>
  <c r="AB1379" i="3"/>
  <c r="X1379" i="3"/>
  <c r="T1379" i="3"/>
  <c r="AD1380" i="3"/>
  <c r="O1381" i="3"/>
  <c r="R1380" i="3"/>
  <c r="J1380" i="3"/>
  <c r="L1380" i="3" s="1"/>
  <c r="P1380" i="3" s="1"/>
  <c r="Z1380" i="3"/>
  <c r="V1380" i="3"/>
  <c r="C1385" i="6"/>
  <c r="D1384" i="6"/>
  <c r="G1384" i="6" s="1"/>
  <c r="E1384" i="6"/>
  <c r="F1384" i="6"/>
  <c r="AF1380" i="3" l="1"/>
  <c r="AB1380" i="3"/>
  <c r="X1380" i="3"/>
  <c r="T1380" i="3"/>
  <c r="AD1381" i="3"/>
  <c r="O1382" i="3"/>
  <c r="Z1381" i="3"/>
  <c r="J1381" i="3"/>
  <c r="L1381" i="3" s="1"/>
  <c r="P1381" i="3" s="1"/>
  <c r="V1381" i="3"/>
  <c r="R1381" i="3"/>
  <c r="C1386" i="6"/>
  <c r="E1385" i="6"/>
  <c r="D1385" i="6"/>
  <c r="G1385" i="6" s="1"/>
  <c r="F1385" i="6"/>
  <c r="AF1381" i="3" l="1"/>
  <c r="AB1381" i="3"/>
  <c r="X1381" i="3"/>
  <c r="T1381" i="3"/>
  <c r="Z1382" i="3"/>
  <c r="O1383" i="3"/>
  <c r="AD1382" i="3"/>
  <c r="J1382" i="3"/>
  <c r="L1382" i="3" s="1"/>
  <c r="P1382" i="3" s="1"/>
  <c r="V1382" i="3"/>
  <c r="R1382" i="3"/>
  <c r="C1387" i="6"/>
  <c r="F1386" i="6"/>
  <c r="D1386" i="6"/>
  <c r="G1386" i="6" s="1"/>
  <c r="E1386" i="6"/>
  <c r="AF1382" i="3" l="1"/>
  <c r="AB1382" i="3"/>
  <c r="X1382" i="3"/>
  <c r="T1382" i="3"/>
  <c r="H119" i="2"/>
  <c r="AD1383" i="3"/>
  <c r="O1384" i="3"/>
  <c r="Z1383" i="3"/>
  <c r="J1383" i="3"/>
  <c r="L1383" i="3" s="1"/>
  <c r="P1383" i="3" s="1"/>
  <c r="R1383" i="3"/>
  <c r="V1383" i="3"/>
  <c r="C1388" i="6"/>
  <c r="D1387" i="6"/>
  <c r="G1387" i="6" s="1"/>
  <c r="F1387" i="6"/>
  <c r="E1387" i="6"/>
  <c r="AE119" i="2" l="1"/>
  <c r="AA119" i="2"/>
  <c r="I119" i="2"/>
  <c r="AF1383" i="3"/>
  <c r="AB1383" i="3"/>
  <c r="X1383" i="3"/>
  <c r="T1383" i="3"/>
  <c r="AD1384" i="3"/>
  <c r="O1385" i="3"/>
  <c r="Z1384" i="3"/>
  <c r="J1384" i="3"/>
  <c r="L1384" i="3" s="1"/>
  <c r="P1384" i="3" s="1"/>
  <c r="R1384" i="3"/>
  <c r="V1384" i="3"/>
  <c r="W119" i="2"/>
  <c r="O119" i="2"/>
  <c r="K119" i="2"/>
  <c r="S119" i="2"/>
  <c r="C1389" i="6"/>
  <c r="D1388" i="6"/>
  <c r="G1388" i="6" s="1"/>
  <c r="F1388" i="6"/>
  <c r="E1388" i="6"/>
  <c r="AG119" i="2" l="1"/>
  <c r="AC119" i="2"/>
  <c r="AB1384" i="3"/>
  <c r="X1384" i="3"/>
  <c r="T1384" i="3"/>
  <c r="AF1384" i="3"/>
  <c r="Z1385" i="3"/>
  <c r="J1385" i="3"/>
  <c r="L1385" i="3" s="1"/>
  <c r="P1385" i="3" s="1"/>
  <c r="V1385" i="3"/>
  <c r="R1385" i="3"/>
  <c r="AD1385" i="3"/>
  <c r="O1386" i="3"/>
  <c r="U119" i="2"/>
  <c r="Q119" i="2"/>
  <c r="M119" i="2"/>
  <c r="AM119" i="2" s="1"/>
  <c r="Y119" i="2"/>
  <c r="C1390" i="6"/>
  <c r="E1389" i="6"/>
  <c r="D1389" i="6"/>
  <c r="G1389" i="6" s="1"/>
  <c r="F1389" i="6"/>
  <c r="AK120" i="2" l="1"/>
  <c r="AM120" i="2"/>
  <c r="AH120" i="2"/>
  <c r="AQ120" i="2"/>
  <c r="AL120" i="2"/>
  <c r="AP120" i="2"/>
  <c r="AJ120" i="2"/>
  <c r="AN120" i="2"/>
  <c r="AI120" i="2"/>
  <c r="Z1386" i="3"/>
  <c r="J1386" i="3"/>
  <c r="L1386" i="3" s="1"/>
  <c r="P1386" i="3" s="1"/>
  <c r="V1386" i="3"/>
  <c r="R1386" i="3"/>
  <c r="AD1386" i="3"/>
  <c r="O1387" i="3"/>
  <c r="AB1385" i="3"/>
  <c r="X1385" i="3"/>
  <c r="T1385" i="3"/>
  <c r="AF1385" i="3"/>
  <c r="C1391" i="6"/>
  <c r="F1390" i="6"/>
  <c r="E1390" i="6"/>
  <c r="D1390" i="6"/>
  <c r="G1390" i="6" s="1"/>
  <c r="AD1387" i="3" l="1"/>
  <c r="O1388" i="3"/>
  <c r="Z1387" i="3"/>
  <c r="J1387" i="3"/>
  <c r="L1387" i="3" s="1"/>
  <c r="P1387" i="3" s="1"/>
  <c r="R1387" i="3"/>
  <c r="V1387" i="3"/>
  <c r="AF1386" i="3"/>
  <c r="AB1386" i="3"/>
  <c r="X1386" i="3"/>
  <c r="T1386" i="3"/>
  <c r="C1392" i="6"/>
  <c r="D1391" i="6"/>
  <c r="G1391" i="6" s="1"/>
  <c r="F1391" i="6"/>
  <c r="E1391" i="6"/>
  <c r="AF1387" i="3" l="1"/>
  <c r="AB1387" i="3"/>
  <c r="X1387" i="3"/>
  <c r="T1387" i="3"/>
  <c r="AD1388" i="3"/>
  <c r="O1389" i="3"/>
  <c r="Z1388" i="3"/>
  <c r="J1388" i="3"/>
  <c r="L1388" i="3" s="1"/>
  <c r="P1388" i="3" s="1"/>
  <c r="R1388" i="3"/>
  <c r="V1388" i="3"/>
  <c r="C1393" i="6"/>
  <c r="D1392" i="6"/>
  <c r="G1392" i="6" s="1"/>
  <c r="E1392" i="6"/>
  <c r="F1392" i="6"/>
  <c r="AF1388" i="3" l="1"/>
  <c r="AB1388" i="3"/>
  <c r="X1388" i="3"/>
  <c r="T1388" i="3"/>
  <c r="AD1389" i="3"/>
  <c r="O1390" i="3"/>
  <c r="Z1389" i="3"/>
  <c r="J1389" i="3"/>
  <c r="L1389" i="3" s="1"/>
  <c r="P1389" i="3" s="1"/>
  <c r="V1389" i="3"/>
  <c r="R1389" i="3"/>
  <c r="C1394" i="6"/>
  <c r="E1393" i="6"/>
  <c r="D1393" i="6"/>
  <c r="G1393" i="6" s="1"/>
  <c r="F1393" i="6"/>
  <c r="AF1389" i="3" l="1"/>
  <c r="AB1389" i="3"/>
  <c r="X1389" i="3"/>
  <c r="T1389" i="3"/>
  <c r="AD1390" i="3"/>
  <c r="O1391" i="3"/>
  <c r="Z1390" i="3"/>
  <c r="J1390" i="3"/>
  <c r="L1390" i="3" s="1"/>
  <c r="P1390" i="3" s="1"/>
  <c r="V1390" i="3"/>
  <c r="R1390" i="3"/>
  <c r="C1395" i="6"/>
  <c r="F1394" i="6"/>
  <c r="D1394" i="6"/>
  <c r="G1394" i="6" s="1"/>
  <c r="E1394" i="6"/>
  <c r="AF1390" i="3" l="1"/>
  <c r="AB1390" i="3"/>
  <c r="X1390" i="3"/>
  <c r="T1390" i="3"/>
  <c r="AD1391" i="3"/>
  <c r="O1392" i="3"/>
  <c r="Z1391" i="3"/>
  <c r="J1391" i="3"/>
  <c r="L1391" i="3" s="1"/>
  <c r="P1391" i="3" s="1"/>
  <c r="R1391" i="3"/>
  <c r="V1391" i="3"/>
  <c r="C1396" i="6"/>
  <c r="F1395" i="6"/>
  <c r="E1395" i="6"/>
  <c r="D1395" i="6"/>
  <c r="G1395" i="6" s="1"/>
  <c r="AF1391" i="3" l="1"/>
  <c r="AB1391" i="3"/>
  <c r="X1391" i="3"/>
  <c r="T1391" i="3"/>
  <c r="AD1392" i="3"/>
  <c r="O1393" i="3"/>
  <c r="Z1392" i="3"/>
  <c r="J1392" i="3"/>
  <c r="L1392" i="3" s="1"/>
  <c r="P1392" i="3" s="1"/>
  <c r="R1392" i="3"/>
  <c r="V1392" i="3"/>
  <c r="C1397" i="6"/>
  <c r="D1396" i="6"/>
  <c r="G1396" i="6" s="1"/>
  <c r="E1396" i="6"/>
  <c r="F1396" i="6"/>
  <c r="AF1392" i="3" l="1"/>
  <c r="AB1392" i="3"/>
  <c r="X1392" i="3"/>
  <c r="T1392" i="3"/>
  <c r="AD1393" i="3"/>
  <c r="O1394" i="3"/>
  <c r="Z1393" i="3"/>
  <c r="J1393" i="3"/>
  <c r="L1393" i="3" s="1"/>
  <c r="P1393" i="3" s="1"/>
  <c r="V1393" i="3"/>
  <c r="R1393" i="3"/>
  <c r="C1398" i="6"/>
  <c r="E1397" i="6"/>
  <c r="F1397" i="6"/>
  <c r="D1397" i="6"/>
  <c r="G1397" i="6" s="1"/>
  <c r="AF1393" i="3" l="1"/>
  <c r="AB1393" i="3"/>
  <c r="X1393" i="3"/>
  <c r="T1393" i="3"/>
  <c r="AD1394" i="3"/>
  <c r="O1395" i="3"/>
  <c r="Z1394" i="3"/>
  <c r="J1394" i="3"/>
  <c r="L1394" i="3" s="1"/>
  <c r="P1394" i="3" s="1"/>
  <c r="V1394" i="3"/>
  <c r="R1394" i="3"/>
  <c r="C1399" i="6"/>
  <c r="F1398" i="6"/>
  <c r="D1398" i="6"/>
  <c r="G1398" i="6" s="1"/>
  <c r="E1398" i="6"/>
  <c r="AF1394" i="3" l="1"/>
  <c r="AB1394" i="3"/>
  <c r="X1394" i="3"/>
  <c r="T1394" i="3"/>
  <c r="H120" i="2"/>
  <c r="AD1395" i="3"/>
  <c r="O1396" i="3"/>
  <c r="R1395" i="3"/>
  <c r="J1395" i="3"/>
  <c r="L1395" i="3" s="1"/>
  <c r="P1395" i="3" s="1"/>
  <c r="Z1395" i="3"/>
  <c r="V1395" i="3"/>
  <c r="C1400" i="6"/>
  <c r="E1399" i="6"/>
  <c r="F1399" i="6"/>
  <c r="D1399" i="6"/>
  <c r="G1399" i="6" s="1"/>
  <c r="AE120" i="2" l="1"/>
  <c r="AA120" i="2"/>
  <c r="I120" i="2"/>
  <c r="AF1395" i="3"/>
  <c r="AB1395" i="3"/>
  <c r="X1395" i="3"/>
  <c r="T1395" i="3"/>
  <c r="AD1396" i="3"/>
  <c r="O1397" i="3"/>
  <c r="R1396" i="3"/>
  <c r="J1396" i="3"/>
  <c r="L1396" i="3" s="1"/>
  <c r="P1396" i="3" s="1"/>
  <c r="Z1396" i="3"/>
  <c r="V1396" i="3"/>
  <c r="S120" i="2"/>
  <c r="W120" i="2"/>
  <c r="K120" i="2"/>
  <c r="O120" i="2"/>
  <c r="C1401" i="6"/>
  <c r="D1400" i="6"/>
  <c r="G1400" i="6" s="1"/>
  <c r="E1400" i="6"/>
  <c r="F1400" i="6"/>
  <c r="AG120" i="2" l="1"/>
  <c r="AC120" i="2"/>
  <c r="AB1396" i="3"/>
  <c r="X1396" i="3"/>
  <c r="T1396" i="3"/>
  <c r="AF1396" i="3"/>
  <c r="Z1397" i="3"/>
  <c r="J1397" i="3"/>
  <c r="L1397" i="3" s="1"/>
  <c r="P1397" i="3" s="1"/>
  <c r="V1397" i="3"/>
  <c r="R1397" i="3"/>
  <c r="AD1397" i="3"/>
  <c r="O1398" i="3"/>
  <c r="U120" i="2"/>
  <c r="Q120" i="2"/>
  <c r="M120" i="2"/>
  <c r="AO120" i="2" s="1"/>
  <c r="Y120" i="2"/>
  <c r="C1402" i="6"/>
  <c r="E1401" i="6"/>
  <c r="D1401" i="6"/>
  <c r="G1401" i="6" s="1"/>
  <c r="F1401" i="6"/>
  <c r="AQ121" i="2" l="1"/>
  <c r="AM121" i="2"/>
  <c r="AI121" i="2"/>
  <c r="AH121" i="2"/>
  <c r="AL121" i="2"/>
  <c r="AP121" i="2"/>
  <c r="AK121" i="2"/>
  <c r="AO121" i="2"/>
  <c r="AJ121" i="2"/>
  <c r="Z1398" i="3"/>
  <c r="J1398" i="3"/>
  <c r="L1398" i="3" s="1"/>
  <c r="P1398" i="3" s="1"/>
  <c r="V1398" i="3"/>
  <c r="R1398" i="3"/>
  <c r="AD1398" i="3"/>
  <c r="O1399" i="3"/>
  <c r="AB1397" i="3"/>
  <c r="X1397" i="3"/>
  <c r="T1397" i="3"/>
  <c r="AF1397" i="3"/>
  <c r="C1403" i="6"/>
  <c r="F1402" i="6"/>
  <c r="E1402" i="6"/>
  <c r="D1402" i="6"/>
  <c r="G1402" i="6" s="1"/>
  <c r="R1399" i="3" l="1"/>
  <c r="Z1399" i="3"/>
  <c r="J1399" i="3"/>
  <c r="L1399" i="3" s="1"/>
  <c r="P1399" i="3" s="1"/>
  <c r="V1399" i="3"/>
  <c r="AD1399" i="3"/>
  <c r="O1400" i="3"/>
  <c r="X1398" i="3"/>
  <c r="T1398" i="3"/>
  <c r="AB1398" i="3"/>
  <c r="AF1398" i="3"/>
  <c r="C1404" i="6"/>
  <c r="D1403" i="6"/>
  <c r="G1403" i="6" s="1"/>
  <c r="E1403" i="6"/>
  <c r="F1403" i="6"/>
  <c r="X1399" i="3" l="1"/>
  <c r="T1399" i="3"/>
  <c r="AB1399" i="3"/>
  <c r="AF1399" i="3"/>
  <c r="R1400" i="3"/>
  <c r="V1400" i="3"/>
  <c r="Z1400" i="3"/>
  <c r="J1400" i="3"/>
  <c r="L1400" i="3" s="1"/>
  <c r="P1400" i="3" s="1"/>
  <c r="AD1400" i="3"/>
  <c r="O1401" i="3"/>
  <c r="C1405" i="6"/>
  <c r="D1404" i="6"/>
  <c r="G1404" i="6" s="1"/>
  <c r="F1404" i="6"/>
  <c r="E1404" i="6"/>
  <c r="X1400" i="3" l="1"/>
  <c r="T1400" i="3"/>
  <c r="AB1400" i="3"/>
  <c r="AF1400" i="3"/>
  <c r="V1401" i="3"/>
  <c r="R1401" i="3"/>
  <c r="Z1401" i="3"/>
  <c r="J1401" i="3"/>
  <c r="L1401" i="3" s="1"/>
  <c r="P1401" i="3" s="1"/>
  <c r="AD1401" i="3"/>
  <c r="O1402" i="3"/>
  <c r="C1406" i="6"/>
  <c r="E1405" i="6"/>
  <c r="D1405" i="6"/>
  <c r="G1405" i="6" s="1"/>
  <c r="F1405" i="6"/>
  <c r="X1401" i="3" l="1"/>
  <c r="T1401" i="3"/>
  <c r="AF1401" i="3"/>
  <c r="AB1401" i="3"/>
  <c r="V1402" i="3"/>
  <c r="R1402" i="3"/>
  <c r="AD1402" i="3"/>
  <c r="O1403" i="3"/>
  <c r="Z1402" i="3"/>
  <c r="J1402" i="3"/>
  <c r="L1402" i="3" s="1"/>
  <c r="P1402" i="3" s="1"/>
  <c r="C1407" i="6"/>
  <c r="F1406" i="6"/>
  <c r="E1406" i="6"/>
  <c r="D1406" i="6"/>
  <c r="G1406" i="6" s="1"/>
  <c r="AD1403" i="3" l="1"/>
  <c r="O1404" i="3"/>
  <c r="Z1403" i="3"/>
  <c r="J1403" i="3"/>
  <c r="L1403" i="3" s="1"/>
  <c r="P1403" i="3" s="1"/>
  <c r="R1403" i="3"/>
  <c r="V1403" i="3"/>
  <c r="AF1402" i="3"/>
  <c r="AB1402" i="3"/>
  <c r="X1402" i="3"/>
  <c r="T1402" i="3"/>
  <c r="C1408" i="6"/>
  <c r="E1407" i="6"/>
  <c r="D1407" i="6"/>
  <c r="G1407" i="6" s="1"/>
  <c r="F1407" i="6"/>
  <c r="AF1403" i="3" l="1"/>
  <c r="AB1403" i="3"/>
  <c r="X1403" i="3"/>
  <c r="T1403" i="3"/>
  <c r="AD1404" i="3"/>
  <c r="O1405" i="3"/>
  <c r="Z1404" i="3"/>
  <c r="J1404" i="3"/>
  <c r="L1404" i="3" s="1"/>
  <c r="P1404" i="3" s="1"/>
  <c r="R1404" i="3"/>
  <c r="V1404" i="3"/>
  <c r="C1409" i="6"/>
  <c r="D1408" i="6"/>
  <c r="G1408" i="6" s="1"/>
  <c r="E1408" i="6"/>
  <c r="F1408" i="6"/>
  <c r="AF1404" i="3" l="1"/>
  <c r="AB1404" i="3"/>
  <c r="X1404" i="3"/>
  <c r="T1404" i="3"/>
  <c r="AD1405" i="3"/>
  <c r="O1406" i="3"/>
  <c r="Z1405" i="3"/>
  <c r="J1405" i="3"/>
  <c r="L1405" i="3" s="1"/>
  <c r="P1405" i="3" s="1"/>
  <c r="V1405" i="3"/>
  <c r="R1405" i="3"/>
  <c r="C1410" i="6"/>
  <c r="E1409" i="6"/>
  <c r="F1409" i="6"/>
  <c r="D1409" i="6"/>
  <c r="G1409" i="6" s="1"/>
  <c r="AF1405" i="3" l="1"/>
  <c r="AB1405" i="3"/>
  <c r="X1405" i="3"/>
  <c r="T1405" i="3"/>
  <c r="AD1406" i="3"/>
  <c r="O1407" i="3"/>
  <c r="Z1406" i="3"/>
  <c r="J1406" i="3"/>
  <c r="L1406" i="3" s="1"/>
  <c r="P1406" i="3" s="1"/>
  <c r="V1406" i="3"/>
  <c r="R1406" i="3"/>
  <c r="C1411" i="6"/>
  <c r="F1410" i="6"/>
  <c r="D1410" i="6"/>
  <c r="G1410" i="6" s="1"/>
  <c r="E1410" i="6"/>
  <c r="AF1406" i="3" l="1"/>
  <c r="AB1406" i="3"/>
  <c r="X1406" i="3"/>
  <c r="T1406" i="3"/>
  <c r="H121" i="2"/>
  <c r="AD1407" i="3"/>
  <c r="O1408" i="3"/>
  <c r="Z1407" i="3"/>
  <c r="J1407" i="3"/>
  <c r="L1407" i="3" s="1"/>
  <c r="P1407" i="3" s="1"/>
  <c r="R1407" i="3"/>
  <c r="V1407" i="3"/>
  <c r="C1412" i="6"/>
  <c r="F1411" i="6"/>
  <c r="E1411" i="6"/>
  <c r="D1411" i="6"/>
  <c r="G1411" i="6" s="1"/>
  <c r="AE121" i="2" l="1"/>
  <c r="AA121" i="2"/>
  <c r="I121" i="2"/>
  <c r="AF1407" i="3"/>
  <c r="AB1407" i="3"/>
  <c r="X1407" i="3"/>
  <c r="T1407" i="3"/>
  <c r="AD1408" i="3"/>
  <c r="O1409" i="3"/>
  <c r="Z1408" i="3"/>
  <c r="J1408" i="3"/>
  <c r="L1408" i="3" s="1"/>
  <c r="P1408" i="3" s="1"/>
  <c r="R1408" i="3"/>
  <c r="V1408" i="3"/>
  <c r="O121" i="2"/>
  <c r="W121" i="2"/>
  <c r="K121" i="2"/>
  <c r="S121" i="2"/>
  <c r="C1413" i="6"/>
  <c r="D1412" i="6"/>
  <c r="G1412" i="6" s="1"/>
  <c r="E1412" i="6"/>
  <c r="F1412" i="6"/>
  <c r="AC121" i="2" l="1"/>
  <c r="AG121" i="2"/>
  <c r="AB1408" i="3"/>
  <c r="X1408" i="3"/>
  <c r="T1408" i="3"/>
  <c r="AF1408" i="3"/>
  <c r="Z1409" i="3"/>
  <c r="J1409" i="3"/>
  <c r="L1409" i="3" s="1"/>
  <c r="P1409" i="3" s="1"/>
  <c r="V1409" i="3"/>
  <c r="R1409" i="3"/>
  <c r="AD1409" i="3"/>
  <c r="O1410" i="3"/>
  <c r="Q121" i="2"/>
  <c r="U121" i="2"/>
  <c r="M121" i="2"/>
  <c r="AN121" i="2" s="1"/>
  <c r="Y121" i="2"/>
  <c r="C1414" i="6"/>
  <c r="E1413" i="6"/>
  <c r="F1413" i="6"/>
  <c r="D1413" i="6"/>
  <c r="G1413" i="6" s="1"/>
  <c r="AO122" i="2" l="1"/>
  <c r="AK122" i="2"/>
  <c r="AN122" i="2"/>
  <c r="AI122" i="2"/>
  <c r="AH122" i="2"/>
  <c r="AQ122" i="2"/>
  <c r="AL122" i="2"/>
  <c r="AP122" i="2"/>
  <c r="AJ122" i="2"/>
  <c r="Z1410" i="3"/>
  <c r="J1410" i="3"/>
  <c r="L1410" i="3" s="1"/>
  <c r="P1410" i="3" s="1"/>
  <c r="V1410" i="3"/>
  <c r="R1410" i="3"/>
  <c r="AD1410" i="3"/>
  <c r="O1411" i="3"/>
  <c r="AB1409" i="3"/>
  <c r="X1409" i="3"/>
  <c r="T1409" i="3"/>
  <c r="AF1409" i="3"/>
  <c r="C1415" i="6"/>
  <c r="F1414" i="6"/>
  <c r="E1414" i="6"/>
  <c r="D1414" i="6"/>
  <c r="G1414" i="6" s="1"/>
  <c r="AD1411" i="3" l="1"/>
  <c r="O1412" i="3"/>
  <c r="Z1411" i="3"/>
  <c r="J1411" i="3"/>
  <c r="L1411" i="3" s="1"/>
  <c r="P1411" i="3" s="1"/>
  <c r="R1411" i="3"/>
  <c r="V1411" i="3"/>
  <c r="AF1410" i="3"/>
  <c r="AB1410" i="3"/>
  <c r="X1410" i="3"/>
  <c r="T1410" i="3"/>
  <c r="C1416" i="6"/>
  <c r="E1415" i="6"/>
  <c r="D1415" i="6"/>
  <c r="G1415" i="6" s="1"/>
  <c r="F1415" i="6"/>
  <c r="AF1411" i="3" l="1"/>
  <c r="AB1411" i="3"/>
  <c r="X1411" i="3"/>
  <c r="T1411" i="3"/>
  <c r="AD1412" i="3"/>
  <c r="O1413" i="3"/>
  <c r="R1412" i="3"/>
  <c r="J1412" i="3"/>
  <c r="L1412" i="3" s="1"/>
  <c r="P1412" i="3" s="1"/>
  <c r="Z1412" i="3"/>
  <c r="V1412" i="3"/>
  <c r="C1417" i="6"/>
  <c r="D1416" i="6"/>
  <c r="G1416" i="6" s="1"/>
  <c r="F1416" i="6"/>
  <c r="E1416" i="6"/>
  <c r="AF1412" i="3" l="1"/>
  <c r="AB1412" i="3"/>
  <c r="X1412" i="3"/>
  <c r="T1412" i="3"/>
  <c r="AD1413" i="3"/>
  <c r="O1414" i="3"/>
  <c r="Z1413" i="3"/>
  <c r="J1413" i="3"/>
  <c r="L1413" i="3" s="1"/>
  <c r="P1413" i="3" s="1"/>
  <c r="V1413" i="3"/>
  <c r="R1413" i="3"/>
  <c r="C1418" i="6"/>
  <c r="E1417" i="6"/>
  <c r="D1417" i="6"/>
  <c r="G1417" i="6" s="1"/>
  <c r="F1417" i="6"/>
  <c r="AF1413" i="3" l="1"/>
  <c r="AB1413" i="3"/>
  <c r="X1413" i="3"/>
  <c r="T1413" i="3"/>
  <c r="AD1414" i="3"/>
  <c r="O1415" i="3"/>
  <c r="Z1414" i="3"/>
  <c r="J1414" i="3"/>
  <c r="L1414" i="3" s="1"/>
  <c r="P1414" i="3" s="1"/>
  <c r="V1414" i="3"/>
  <c r="R1414" i="3"/>
  <c r="C1419" i="6"/>
  <c r="F1418" i="6"/>
  <c r="E1418" i="6"/>
  <c r="D1418" i="6"/>
  <c r="G1418" i="6" s="1"/>
  <c r="AF1414" i="3" l="1"/>
  <c r="AB1414" i="3"/>
  <c r="X1414" i="3"/>
  <c r="T1414" i="3"/>
  <c r="Z1415" i="3"/>
  <c r="O1416" i="3"/>
  <c r="AD1415" i="3"/>
  <c r="J1415" i="3"/>
  <c r="L1415" i="3" s="1"/>
  <c r="P1415" i="3" s="1"/>
  <c r="R1415" i="3"/>
  <c r="V1415" i="3"/>
  <c r="C1420" i="6"/>
  <c r="D1419" i="6"/>
  <c r="G1419" i="6" s="1"/>
  <c r="E1419" i="6"/>
  <c r="F1419" i="6"/>
  <c r="AF1415" i="3" l="1"/>
  <c r="AB1415" i="3"/>
  <c r="X1415" i="3"/>
  <c r="T1415" i="3"/>
  <c r="AD1416" i="3"/>
  <c r="O1417" i="3"/>
  <c r="Z1416" i="3"/>
  <c r="J1416" i="3"/>
  <c r="L1416" i="3" s="1"/>
  <c r="P1416" i="3" s="1"/>
  <c r="R1416" i="3"/>
  <c r="V1416" i="3"/>
  <c r="C1421" i="6"/>
  <c r="D1420" i="6"/>
  <c r="G1420" i="6" s="1"/>
  <c r="F1420" i="6"/>
  <c r="E1420" i="6"/>
  <c r="AF1416" i="3" l="1"/>
  <c r="AB1416" i="3"/>
  <c r="X1416" i="3"/>
  <c r="T1416" i="3"/>
  <c r="AD1417" i="3"/>
  <c r="O1418" i="3"/>
  <c r="Z1417" i="3"/>
  <c r="J1417" i="3"/>
  <c r="L1417" i="3" s="1"/>
  <c r="P1417" i="3" s="1"/>
  <c r="V1417" i="3"/>
  <c r="R1417" i="3"/>
  <c r="C1422" i="6"/>
  <c r="E1421" i="6"/>
  <c r="F1421" i="6"/>
  <c r="D1421" i="6"/>
  <c r="G1421" i="6" s="1"/>
  <c r="AF1417" i="3" l="1"/>
  <c r="AB1417" i="3"/>
  <c r="X1417" i="3"/>
  <c r="T1417" i="3"/>
  <c r="AD1418" i="3"/>
  <c r="O1419" i="3"/>
  <c r="Z1418" i="3"/>
  <c r="J1418" i="3"/>
  <c r="L1418" i="3" s="1"/>
  <c r="P1418" i="3" s="1"/>
  <c r="V1418" i="3"/>
  <c r="R1418" i="3"/>
  <c r="C1423" i="6"/>
  <c r="F1422" i="6"/>
  <c r="E1422" i="6"/>
  <c r="D1422" i="6"/>
  <c r="G1422" i="6" s="1"/>
  <c r="AF1418" i="3" l="1"/>
  <c r="AB1418" i="3"/>
  <c r="X1418" i="3"/>
  <c r="T1418" i="3"/>
  <c r="H122" i="2"/>
  <c r="AD1419" i="3"/>
  <c r="O1420" i="3"/>
  <c r="Z1419" i="3"/>
  <c r="J1419" i="3"/>
  <c r="L1419" i="3" s="1"/>
  <c r="P1419" i="3" s="1"/>
  <c r="R1419" i="3"/>
  <c r="V1419" i="3"/>
  <c r="C1424" i="6"/>
  <c r="F1423" i="6"/>
  <c r="E1423" i="6"/>
  <c r="D1423" i="6"/>
  <c r="G1423" i="6" s="1"/>
  <c r="AE122" i="2" l="1"/>
  <c r="AA122" i="2"/>
  <c r="I122" i="2"/>
  <c r="AF1419" i="3"/>
  <c r="AB1419" i="3"/>
  <c r="X1419" i="3"/>
  <c r="T1419" i="3"/>
  <c r="AD1420" i="3"/>
  <c r="O1421" i="3"/>
  <c r="Z1420" i="3"/>
  <c r="J1420" i="3"/>
  <c r="L1420" i="3" s="1"/>
  <c r="P1420" i="3" s="1"/>
  <c r="R1420" i="3"/>
  <c r="V1420" i="3"/>
  <c r="S122" i="2"/>
  <c r="O122" i="2"/>
  <c r="K122" i="2"/>
  <c r="W122" i="2"/>
  <c r="C1425" i="6"/>
  <c r="D1424" i="6"/>
  <c r="G1424" i="6" s="1"/>
  <c r="E1424" i="6"/>
  <c r="F1424" i="6"/>
  <c r="AG122" i="2" l="1"/>
  <c r="AC122" i="2"/>
  <c r="AB1420" i="3"/>
  <c r="X1420" i="3"/>
  <c r="T1420" i="3"/>
  <c r="AF1420" i="3"/>
  <c r="Z1421" i="3"/>
  <c r="J1421" i="3"/>
  <c r="L1421" i="3" s="1"/>
  <c r="P1421" i="3" s="1"/>
  <c r="V1421" i="3"/>
  <c r="R1421" i="3"/>
  <c r="AD1421" i="3"/>
  <c r="O1422" i="3"/>
  <c r="Y122" i="2"/>
  <c r="U122" i="2"/>
  <c r="M122" i="2"/>
  <c r="AM122" i="2" s="1"/>
  <c r="Q122" i="2"/>
  <c r="C1426" i="6"/>
  <c r="E1425" i="6"/>
  <c r="F1425" i="6"/>
  <c r="D1425" i="6"/>
  <c r="G1425" i="6" s="1"/>
  <c r="AQ123" i="2" l="1"/>
  <c r="AM123" i="2"/>
  <c r="AI123" i="2"/>
  <c r="AO123" i="2"/>
  <c r="AJ123" i="2"/>
  <c r="AH123" i="2"/>
  <c r="AL123" i="2"/>
  <c r="AP123" i="2"/>
  <c r="AK123" i="2"/>
  <c r="Z1422" i="3"/>
  <c r="J1422" i="3"/>
  <c r="L1422" i="3" s="1"/>
  <c r="P1422" i="3" s="1"/>
  <c r="V1422" i="3"/>
  <c r="R1422" i="3"/>
  <c r="AD1422" i="3"/>
  <c r="O1423" i="3"/>
  <c r="AB1421" i="3"/>
  <c r="X1421" i="3"/>
  <c r="T1421" i="3"/>
  <c r="AF1421" i="3"/>
  <c r="C1427" i="6"/>
  <c r="F1426" i="6"/>
  <c r="D1426" i="6"/>
  <c r="G1426" i="6" s="1"/>
  <c r="E1426" i="6"/>
  <c r="AD1423" i="3" l="1"/>
  <c r="O1424" i="3"/>
  <c r="Z1423" i="3"/>
  <c r="J1423" i="3"/>
  <c r="L1423" i="3" s="1"/>
  <c r="P1423" i="3" s="1"/>
  <c r="R1423" i="3"/>
  <c r="V1423" i="3"/>
  <c r="AF1422" i="3"/>
  <c r="AB1422" i="3"/>
  <c r="X1422" i="3"/>
  <c r="T1422" i="3"/>
  <c r="C1428" i="6"/>
  <c r="F1427" i="6"/>
  <c r="D1427" i="6"/>
  <c r="G1427" i="6" s="1"/>
  <c r="E1427" i="6"/>
  <c r="AF1423" i="3" l="1"/>
  <c r="AB1423" i="3"/>
  <c r="X1423" i="3"/>
  <c r="T1423" i="3"/>
  <c r="AD1424" i="3"/>
  <c r="O1425" i="3"/>
  <c r="Z1424" i="3"/>
  <c r="J1424" i="3"/>
  <c r="L1424" i="3" s="1"/>
  <c r="P1424" i="3" s="1"/>
  <c r="R1424" i="3"/>
  <c r="V1424" i="3"/>
  <c r="C1429" i="6"/>
  <c r="D1428" i="6"/>
  <c r="G1428" i="6" s="1"/>
  <c r="F1428" i="6"/>
  <c r="E1428" i="6"/>
  <c r="AF1424" i="3" l="1"/>
  <c r="AB1424" i="3"/>
  <c r="X1424" i="3"/>
  <c r="T1424" i="3"/>
  <c r="AD1425" i="3"/>
  <c r="O1426" i="3"/>
  <c r="Z1425" i="3"/>
  <c r="J1425" i="3"/>
  <c r="L1425" i="3" s="1"/>
  <c r="P1425" i="3" s="1"/>
  <c r="V1425" i="3"/>
  <c r="R1425" i="3"/>
  <c r="C1430" i="6"/>
  <c r="E1429" i="6"/>
  <c r="F1429" i="6"/>
  <c r="D1429" i="6"/>
  <c r="G1429" i="6" s="1"/>
  <c r="AF1425" i="3" l="1"/>
  <c r="AB1425" i="3"/>
  <c r="X1425" i="3"/>
  <c r="T1425" i="3"/>
  <c r="AD1426" i="3"/>
  <c r="O1427" i="3"/>
  <c r="Z1426" i="3"/>
  <c r="J1426" i="3"/>
  <c r="L1426" i="3" s="1"/>
  <c r="P1426" i="3" s="1"/>
  <c r="V1426" i="3"/>
  <c r="R1426" i="3"/>
  <c r="C1431" i="6"/>
  <c r="F1430" i="6"/>
  <c r="E1430" i="6"/>
  <c r="D1430" i="6"/>
  <c r="G1430" i="6" s="1"/>
  <c r="AF1426" i="3" l="1"/>
  <c r="AB1426" i="3"/>
  <c r="X1426" i="3"/>
  <c r="T1426" i="3"/>
  <c r="AD1427" i="3"/>
  <c r="O1428" i="3"/>
  <c r="Z1427" i="3"/>
  <c r="J1427" i="3"/>
  <c r="L1427" i="3" s="1"/>
  <c r="P1427" i="3" s="1"/>
  <c r="R1427" i="3"/>
  <c r="V1427" i="3"/>
  <c r="C1432" i="6"/>
  <c r="E1431" i="6"/>
  <c r="D1431" i="6"/>
  <c r="G1431" i="6" s="1"/>
  <c r="F1431" i="6"/>
  <c r="AF1427" i="3" l="1"/>
  <c r="AB1427" i="3"/>
  <c r="X1427" i="3"/>
  <c r="T1427" i="3"/>
  <c r="AD1428" i="3"/>
  <c r="O1429" i="3"/>
  <c r="R1428" i="3"/>
  <c r="J1428" i="3"/>
  <c r="L1428" i="3" s="1"/>
  <c r="P1428" i="3" s="1"/>
  <c r="V1428" i="3"/>
  <c r="Z1428" i="3"/>
  <c r="C1433" i="6"/>
  <c r="D1432" i="6"/>
  <c r="G1432" i="6" s="1"/>
  <c r="F1432" i="6"/>
  <c r="E1432" i="6"/>
  <c r="AF1428" i="3" l="1"/>
  <c r="AB1428" i="3"/>
  <c r="X1428" i="3"/>
  <c r="T1428" i="3"/>
  <c r="AD1429" i="3"/>
  <c r="O1430" i="3"/>
  <c r="Z1429" i="3"/>
  <c r="J1429" i="3"/>
  <c r="L1429" i="3" s="1"/>
  <c r="P1429" i="3" s="1"/>
  <c r="V1429" i="3"/>
  <c r="R1429" i="3"/>
  <c r="C1434" i="6"/>
  <c r="E1433" i="6"/>
  <c r="D1433" i="6"/>
  <c r="G1433" i="6" s="1"/>
  <c r="F1433" i="6"/>
  <c r="AF1429" i="3" l="1"/>
  <c r="AB1429" i="3"/>
  <c r="X1429" i="3"/>
  <c r="T1429" i="3"/>
  <c r="AD1430" i="3"/>
  <c r="O1431" i="3"/>
  <c r="Z1430" i="3"/>
  <c r="J1430" i="3"/>
  <c r="L1430" i="3" s="1"/>
  <c r="P1430" i="3" s="1"/>
  <c r="V1430" i="3"/>
  <c r="R1430" i="3"/>
  <c r="C1435" i="6"/>
  <c r="F1434" i="6"/>
  <c r="D1434" i="6"/>
  <c r="G1434" i="6" s="1"/>
  <c r="E1434" i="6"/>
  <c r="AF1430" i="3" l="1"/>
  <c r="AB1430" i="3"/>
  <c r="X1430" i="3"/>
  <c r="T1430" i="3"/>
  <c r="H123" i="2"/>
  <c r="AD1431" i="3"/>
  <c r="O1432" i="3"/>
  <c r="Z1431" i="3"/>
  <c r="J1431" i="3"/>
  <c r="L1431" i="3" s="1"/>
  <c r="P1431" i="3" s="1"/>
  <c r="R1431" i="3"/>
  <c r="V1431" i="3"/>
  <c r="C1436" i="6"/>
  <c r="D1435" i="6"/>
  <c r="G1435" i="6" s="1"/>
  <c r="F1435" i="6"/>
  <c r="E1435" i="6"/>
  <c r="AE123" i="2" l="1"/>
  <c r="AA123" i="2"/>
  <c r="I123" i="2"/>
  <c r="AF1431" i="3"/>
  <c r="AB1431" i="3"/>
  <c r="X1431" i="3"/>
  <c r="T1431" i="3"/>
  <c r="AD1432" i="3"/>
  <c r="O1433" i="3"/>
  <c r="Z1432" i="3"/>
  <c r="J1432" i="3"/>
  <c r="L1432" i="3" s="1"/>
  <c r="P1432" i="3" s="1"/>
  <c r="R1432" i="3"/>
  <c r="V1432" i="3"/>
  <c r="S123" i="2"/>
  <c r="D380" i="4" s="1"/>
  <c r="O123" i="2"/>
  <c r="K123" i="2"/>
  <c r="W123" i="2"/>
  <c r="C1437" i="6"/>
  <c r="D1436" i="6"/>
  <c r="G1436" i="6" s="1"/>
  <c r="F1436" i="6"/>
  <c r="E1436" i="6"/>
  <c r="AG123" i="2" l="1"/>
  <c r="AC123" i="2"/>
  <c r="AB1432" i="3"/>
  <c r="X1432" i="3"/>
  <c r="T1432" i="3"/>
  <c r="AF1432" i="3"/>
  <c r="Z1433" i="3"/>
  <c r="J1433" i="3"/>
  <c r="L1433" i="3" s="1"/>
  <c r="P1433" i="3" s="1"/>
  <c r="V1433" i="3"/>
  <c r="R1433" i="3"/>
  <c r="AD1433" i="3"/>
  <c r="O1434" i="3"/>
  <c r="U123" i="2"/>
  <c r="F380" i="4" s="1"/>
  <c r="Y123" i="2"/>
  <c r="M123" i="2"/>
  <c r="AN123" i="2" s="1"/>
  <c r="Q123" i="2"/>
  <c r="C1438" i="6"/>
  <c r="E1437" i="6"/>
  <c r="F1437" i="6"/>
  <c r="D1437" i="6"/>
  <c r="G1437" i="6" s="1"/>
  <c r="AK124" i="2" l="1"/>
  <c r="AP124" i="2"/>
  <c r="AJ124" i="2"/>
  <c r="AN124" i="2"/>
  <c r="AI124" i="2"/>
  <c r="AM124" i="2"/>
  <c r="AH124" i="2"/>
  <c r="AQ124" i="2"/>
  <c r="AL124" i="2"/>
  <c r="Z1434" i="3"/>
  <c r="J1434" i="3"/>
  <c r="L1434" i="3" s="1"/>
  <c r="P1434" i="3" s="1"/>
  <c r="V1434" i="3"/>
  <c r="R1434" i="3"/>
  <c r="AD1434" i="3"/>
  <c r="O1435" i="3"/>
  <c r="AB1433" i="3"/>
  <c r="X1433" i="3"/>
  <c r="T1433" i="3"/>
  <c r="AF1433" i="3"/>
  <c r="C1439" i="6"/>
  <c r="F1438" i="6"/>
  <c r="E1438" i="6"/>
  <c r="D1438" i="6"/>
  <c r="G1438" i="6" s="1"/>
  <c r="AD1435" i="3" l="1"/>
  <c r="O1436" i="3"/>
  <c r="Z1435" i="3"/>
  <c r="J1435" i="3"/>
  <c r="L1435" i="3" s="1"/>
  <c r="P1435" i="3" s="1"/>
  <c r="R1435" i="3"/>
  <c r="V1435" i="3"/>
  <c r="AF1434" i="3"/>
  <c r="AB1434" i="3"/>
  <c r="X1434" i="3"/>
  <c r="T1434" i="3"/>
  <c r="C1440" i="6"/>
  <c r="F1439" i="6"/>
  <c r="E1439" i="6"/>
  <c r="D1439" i="6"/>
  <c r="G1439" i="6" s="1"/>
  <c r="AF1435" i="3" l="1"/>
  <c r="AB1435" i="3"/>
  <c r="X1435" i="3"/>
  <c r="T1435" i="3"/>
  <c r="AD1436" i="3"/>
  <c r="O1437" i="3"/>
  <c r="Z1436" i="3"/>
  <c r="J1436" i="3"/>
  <c r="L1436" i="3" s="1"/>
  <c r="P1436" i="3" s="1"/>
  <c r="R1436" i="3"/>
  <c r="V1436" i="3"/>
  <c r="C1441" i="6"/>
  <c r="D1440" i="6"/>
  <c r="G1440" i="6" s="1"/>
  <c r="E1440" i="6"/>
  <c r="F1440" i="6"/>
  <c r="AF1436" i="3" l="1"/>
  <c r="AB1436" i="3"/>
  <c r="X1436" i="3"/>
  <c r="T1436" i="3"/>
  <c r="AD1437" i="3"/>
  <c r="O1438" i="3"/>
  <c r="Z1437" i="3"/>
  <c r="J1437" i="3"/>
  <c r="L1437" i="3" s="1"/>
  <c r="P1437" i="3" s="1"/>
  <c r="V1437" i="3"/>
  <c r="R1437" i="3"/>
  <c r="C1442" i="6"/>
  <c r="E1441" i="6"/>
  <c r="D1441" i="6"/>
  <c r="G1441" i="6" s="1"/>
  <c r="F1441" i="6"/>
  <c r="AF1437" i="3" l="1"/>
  <c r="AB1437" i="3"/>
  <c r="X1437" i="3"/>
  <c r="T1437" i="3"/>
  <c r="AD1438" i="3"/>
  <c r="O1439" i="3"/>
  <c r="Z1438" i="3"/>
  <c r="J1438" i="3"/>
  <c r="L1438" i="3" s="1"/>
  <c r="P1438" i="3" s="1"/>
  <c r="V1438" i="3"/>
  <c r="R1438" i="3"/>
  <c r="C1443" i="6"/>
  <c r="F1442" i="6"/>
  <c r="D1442" i="6"/>
  <c r="G1442" i="6" s="1"/>
  <c r="E1442" i="6"/>
  <c r="AF1438" i="3" l="1"/>
  <c r="AB1438" i="3"/>
  <c r="X1438" i="3"/>
  <c r="T1438" i="3"/>
  <c r="AD1439" i="3"/>
  <c r="O1440" i="3"/>
  <c r="Z1439" i="3"/>
  <c r="J1439" i="3"/>
  <c r="L1439" i="3" s="1"/>
  <c r="P1439" i="3" s="1"/>
  <c r="R1439" i="3"/>
  <c r="V1439" i="3"/>
  <c r="C1444" i="6"/>
  <c r="F1443" i="6"/>
  <c r="D1443" i="6"/>
  <c r="G1443" i="6" s="1"/>
  <c r="E1443" i="6"/>
  <c r="AF1439" i="3" l="1"/>
  <c r="AB1439" i="3"/>
  <c r="X1439" i="3"/>
  <c r="T1439" i="3"/>
  <c r="AD1440" i="3"/>
  <c r="O1441" i="3"/>
  <c r="Z1440" i="3"/>
  <c r="J1440" i="3"/>
  <c r="L1440" i="3" s="1"/>
  <c r="P1440" i="3" s="1"/>
  <c r="R1440" i="3"/>
  <c r="V1440" i="3"/>
  <c r="C1445" i="6"/>
  <c r="D1444" i="6"/>
  <c r="G1444" i="6" s="1"/>
  <c r="F1444" i="6"/>
  <c r="E1444" i="6"/>
  <c r="AF1440" i="3" l="1"/>
  <c r="AB1440" i="3"/>
  <c r="X1440" i="3"/>
  <c r="T1440" i="3"/>
  <c r="AD1441" i="3"/>
  <c r="O1442" i="3"/>
  <c r="Z1441" i="3"/>
  <c r="J1441" i="3"/>
  <c r="L1441" i="3" s="1"/>
  <c r="P1441" i="3" s="1"/>
  <c r="V1441" i="3"/>
  <c r="R1441" i="3"/>
  <c r="C1446" i="6"/>
  <c r="E1445" i="6"/>
  <c r="F1445" i="6"/>
  <c r="D1445" i="6"/>
  <c r="G1445" i="6" s="1"/>
  <c r="AF1441" i="3" l="1"/>
  <c r="AB1441" i="3"/>
  <c r="X1441" i="3"/>
  <c r="T1441" i="3"/>
  <c r="AD1442" i="3"/>
  <c r="O1443" i="3"/>
  <c r="Z1442" i="3"/>
  <c r="J1442" i="3"/>
  <c r="L1442" i="3" s="1"/>
  <c r="P1442" i="3" s="1"/>
  <c r="V1442" i="3"/>
  <c r="R1442" i="3"/>
  <c r="C1447" i="6"/>
  <c r="F1446" i="6"/>
  <c r="D1446" i="6"/>
  <c r="G1446" i="6" s="1"/>
  <c r="E1446" i="6"/>
  <c r="AF1442" i="3" l="1"/>
  <c r="AB1442" i="3"/>
  <c r="X1442" i="3"/>
  <c r="T1442" i="3"/>
  <c r="H124" i="2"/>
  <c r="AD1443" i="3"/>
  <c r="O1444" i="3"/>
  <c r="R1443" i="3"/>
  <c r="J1443" i="3"/>
  <c r="L1443" i="3" s="1"/>
  <c r="P1443" i="3" s="1"/>
  <c r="Z1443" i="3"/>
  <c r="V1443" i="3"/>
  <c r="C1448" i="6"/>
  <c r="E1447" i="6"/>
  <c r="F1447" i="6"/>
  <c r="D1447" i="6"/>
  <c r="G1447" i="6" s="1"/>
  <c r="AE124" i="2" l="1"/>
  <c r="AA124" i="2"/>
  <c r="I124" i="2"/>
  <c r="AF1443" i="3"/>
  <c r="AB1443" i="3"/>
  <c r="X1443" i="3"/>
  <c r="T1443" i="3"/>
  <c r="AD1444" i="3"/>
  <c r="O1445" i="3"/>
  <c r="R1444" i="3"/>
  <c r="J1444" i="3"/>
  <c r="L1444" i="3" s="1"/>
  <c r="P1444" i="3" s="1"/>
  <c r="Z1444" i="3"/>
  <c r="V1444" i="3"/>
  <c r="O124" i="2"/>
  <c r="S124" i="2"/>
  <c r="K124" i="2"/>
  <c r="W124" i="2"/>
  <c r="C1449" i="6"/>
  <c r="D1448" i="6"/>
  <c r="G1448" i="6" s="1"/>
  <c r="F1448" i="6"/>
  <c r="E1448" i="6"/>
  <c r="AG124" i="2" l="1"/>
  <c r="AC124" i="2"/>
  <c r="AB1444" i="3"/>
  <c r="X1444" i="3"/>
  <c r="T1444" i="3"/>
  <c r="AF1444" i="3"/>
  <c r="Z1445" i="3"/>
  <c r="J1445" i="3"/>
  <c r="L1445" i="3" s="1"/>
  <c r="P1445" i="3" s="1"/>
  <c r="V1445" i="3"/>
  <c r="R1445" i="3"/>
  <c r="AD1445" i="3"/>
  <c r="O1446" i="3"/>
  <c r="Y124" i="2"/>
  <c r="Q124" i="2"/>
  <c r="M124" i="2"/>
  <c r="AO124" i="2" s="1"/>
  <c r="U124" i="2"/>
  <c r="C1450" i="6"/>
  <c r="E1449" i="6"/>
  <c r="D1449" i="6"/>
  <c r="G1449" i="6" s="1"/>
  <c r="F1449" i="6"/>
  <c r="AQ125" i="2" l="1"/>
  <c r="AM125" i="2"/>
  <c r="AI125" i="2"/>
  <c r="AP125" i="2"/>
  <c r="AK125" i="2"/>
  <c r="AO125" i="2"/>
  <c r="AJ125" i="2"/>
  <c r="AN125" i="2"/>
  <c r="AH125" i="2"/>
  <c r="AD1446" i="3"/>
  <c r="J1446" i="3"/>
  <c r="L1446" i="3" s="1"/>
  <c r="P1446" i="3" s="1"/>
  <c r="V1446" i="3"/>
  <c r="R1446" i="3"/>
  <c r="Z1446" i="3"/>
  <c r="O1447" i="3"/>
  <c r="AB1445" i="3"/>
  <c r="X1445" i="3"/>
  <c r="T1445" i="3"/>
  <c r="AF1445" i="3"/>
  <c r="C1451" i="6"/>
  <c r="F1450" i="6"/>
  <c r="D1450" i="6"/>
  <c r="G1450" i="6" s="1"/>
  <c r="E1450" i="6"/>
  <c r="R1447" i="3" l="1"/>
  <c r="AD1447" i="3"/>
  <c r="O1448" i="3"/>
  <c r="Z1447" i="3"/>
  <c r="J1447" i="3"/>
  <c r="L1447" i="3" s="1"/>
  <c r="P1447" i="3" s="1"/>
  <c r="V1447" i="3"/>
  <c r="X1446" i="3"/>
  <c r="T1446" i="3"/>
  <c r="AF1446" i="3"/>
  <c r="AB1446" i="3"/>
  <c r="C1452" i="6"/>
  <c r="D1451" i="6"/>
  <c r="G1451" i="6" s="1"/>
  <c r="F1451" i="6"/>
  <c r="E1451" i="6"/>
  <c r="R1448" i="3" l="1"/>
  <c r="V1448" i="3"/>
  <c r="J1448" i="3"/>
  <c r="L1448" i="3" s="1"/>
  <c r="P1448" i="3" s="1"/>
  <c r="AD1448" i="3"/>
  <c r="O1449" i="3"/>
  <c r="Z1448" i="3"/>
  <c r="X1447" i="3"/>
  <c r="T1447" i="3"/>
  <c r="AB1447" i="3"/>
  <c r="AF1447" i="3"/>
  <c r="C1453" i="6"/>
  <c r="D1452" i="6"/>
  <c r="G1452" i="6" s="1"/>
  <c r="F1452" i="6"/>
  <c r="E1452" i="6"/>
  <c r="X1448" i="3" l="1"/>
  <c r="T1448" i="3"/>
  <c r="AB1448" i="3"/>
  <c r="AF1448" i="3"/>
  <c r="V1449" i="3"/>
  <c r="R1449" i="3"/>
  <c r="Z1449" i="3"/>
  <c r="J1449" i="3"/>
  <c r="L1449" i="3" s="1"/>
  <c r="P1449" i="3" s="1"/>
  <c r="AD1449" i="3"/>
  <c r="O1450" i="3"/>
  <c r="C1454" i="6"/>
  <c r="E1453" i="6"/>
  <c r="D1453" i="6"/>
  <c r="G1453" i="6" s="1"/>
  <c r="F1453" i="6"/>
  <c r="X1449" i="3" l="1"/>
  <c r="T1449" i="3"/>
  <c r="AF1449" i="3"/>
  <c r="AB1449" i="3"/>
  <c r="V1450" i="3"/>
  <c r="R1450" i="3"/>
  <c r="AD1450" i="3"/>
  <c r="O1451" i="3"/>
  <c r="Z1450" i="3"/>
  <c r="J1450" i="3"/>
  <c r="L1450" i="3" s="1"/>
  <c r="P1450" i="3" s="1"/>
  <c r="C1455" i="6"/>
  <c r="F1454" i="6"/>
  <c r="E1454" i="6"/>
  <c r="D1454" i="6"/>
  <c r="G1454" i="6" s="1"/>
  <c r="R1451" i="3" l="1"/>
  <c r="V1451" i="3"/>
  <c r="AD1451" i="3"/>
  <c r="Z1451" i="3"/>
  <c r="J1451" i="3"/>
  <c r="L1451" i="3" s="1"/>
  <c r="P1451" i="3" s="1"/>
  <c r="O1452" i="3"/>
  <c r="X1450" i="3"/>
  <c r="T1450" i="3"/>
  <c r="AB1450" i="3"/>
  <c r="AF1450" i="3"/>
  <c r="C1456" i="6"/>
  <c r="D1455" i="6"/>
  <c r="G1455" i="6" s="1"/>
  <c r="E1455" i="6"/>
  <c r="F1455" i="6"/>
  <c r="R1452" i="3" l="1"/>
  <c r="V1452" i="3"/>
  <c r="AD1452" i="3"/>
  <c r="O1453" i="3"/>
  <c r="J1452" i="3"/>
  <c r="L1452" i="3" s="1"/>
  <c r="P1452" i="3" s="1"/>
  <c r="Z1452" i="3"/>
  <c r="X1451" i="3"/>
  <c r="T1451" i="3"/>
  <c r="AF1451" i="3"/>
  <c r="AB1451" i="3"/>
  <c r="C1457" i="6"/>
  <c r="D1456" i="6"/>
  <c r="G1456" i="6" s="1"/>
  <c r="E1456" i="6"/>
  <c r="F1456" i="6"/>
  <c r="V1453" i="3" l="1"/>
  <c r="R1453" i="3"/>
  <c r="O1454" i="3"/>
  <c r="AD1453" i="3"/>
  <c r="J1453" i="3"/>
  <c r="L1453" i="3" s="1"/>
  <c r="P1453" i="3" s="1"/>
  <c r="Z1453" i="3"/>
  <c r="X1452" i="3"/>
  <c r="T1452" i="3"/>
  <c r="AF1452" i="3"/>
  <c r="AB1452" i="3"/>
  <c r="C1458" i="6"/>
  <c r="E1457" i="6"/>
  <c r="D1457" i="6"/>
  <c r="G1457" i="6" s="1"/>
  <c r="F1457" i="6"/>
  <c r="V1454" i="3" l="1"/>
  <c r="O1455" i="3"/>
  <c r="Z1454" i="3"/>
  <c r="R1454" i="3"/>
  <c r="AD1454" i="3"/>
  <c r="J1454" i="3"/>
  <c r="L1454" i="3" s="1"/>
  <c r="P1454" i="3" s="1"/>
  <c r="X1453" i="3"/>
  <c r="AF1453" i="3"/>
  <c r="T1453" i="3"/>
  <c r="AB1453" i="3"/>
  <c r="C1459" i="6"/>
  <c r="F1458" i="6"/>
  <c r="D1458" i="6"/>
  <c r="G1458" i="6" s="1"/>
  <c r="E1458" i="6"/>
  <c r="X1454" i="3" l="1"/>
  <c r="T1454" i="3"/>
  <c r="AB1454" i="3"/>
  <c r="AF1454" i="3"/>
  <c r="H125" i="2"/>
  <c r="R1455" i="3"/>
  <c r="V1455" i="3"/>
  <c r="Z1455" i="3"/>
  <c r="J1455" i="3"/>
  <c r="L1455" i="3" s="1"/>
  <c r="P1455" i="3" s="1"/>
  <c r="AD1455" i="3"/>
  <c r="O1456" i="3"/>
  <c r="C1460" i="6"/>
  <c r="F1459" i="6"/>
  <c r="E1459" i="6"/>
  <c r="D1459" i="6"/>
  <c r="G1459" i="6" s="1"/>
  <c r="AE125" i="2" l="1"/>
  <c r="AA125" i="2"/>
  <c r="I125" i="2"/>
  <c r="X1455" i="3"/>
  <c r="T1455" i="3"/>
  <c r="AF1455" i="3"/>
  <c r="AB1455" i="3"/>
  <c r="R1456" i="3"/>
  <c r="V1456" i="3"/>
  <c r="AD1456" i="3"/>
  <c r="Z1456" i="3"/>
  <c r="O1457" i="3"/>
  <c r="J1456" i="3"/>
  <c r="L1456" i="3" s="1"/>
  <c r="P1456" i="3" s="1"/>
  <c r="O125" i="2"/>
  <c r="S125" i="2"/>
  <c r="K125" i="2"/>
  <c r="W125" i="2"/>
  <c r="C1461" i="6"/>
  <c r="D1460" i="6"/>
  <c r="G1460" i="6" s="1"/>
  <c r="E1460" i="6"/>
  <c r="F1460" i="6"/>
  <c r="AC125" i="2" l="1"/>
  <c r="AG125" i="2"/>
  <c r="AB1456" i="3"/>
  <c r="X1456" i="3"/>
  <c r="T1456" i="3"/>
  <c r="AF1456" i="3"/>
  <c r="Z1457" i="3"/>
  <c r="J1457" i="3"/>
  <c r="L1457" i="3" s="1"/>
  <c r="P1457" i="3" s="1"/>
  <c r="V1457" i="3"/>
  <c r="R1457" i="3"/>
  <c r="AD1457" i="3"/>
  <c r="O1458" i="3"/>
  <c r="U125" i="2"/>
  <c r="M125" i="2"/>
  <c r="AL125" i="2" s="1"/>
  <c r="Q125" i="2"/>
  <c r="Y125" i="2"/>
  <c r="C1462" i="6"/>
  <c r="E1461" i="6"/>
  <c r="F1461" i="6"/>
  <c r="D1461" i="6"/>
  <c r="G1461" i="6" s="1"/>
  <c r="AK126" i="2" l="1"/>
  <c r="AQ126" i="2"/>
  <c r="AL126" i="2"/>
  <c r="AP126" i="2"/>
  <c r="AJ126" i="2"/>
  <c r="AN126" i="2"/>
  <c r="AI126" i="2"/>
  <c r="AM126" i="2"/>
  <c r="AH126" i="2"/>
  <c r="Z1458" i="3"/>
  <c r="J1458" i="3"/>
  <c r="L1458" i="3" s="1"/>
  <c r="P1458" i="3" s="1"/>
  <c r="V1458" i="3"/>
  <c r="R1458" i="3"/>
  <c r="AD1458" i="3"/>
  <c r="O1459" i="3"/>
  <c r="AB1457" i="3"/>
  <c r="X1457" i="3"/>
  <c r="T1457" i="3"/>
  <c r="AF1457" i="3"/>
  <c r="C1463" i="6"/>
  <c r="F1462" i="6"/>
  <c r="D1462" i="6"/>
  <c r="G1462" i="6" s="1"/>
  <c r="E1462" i="6"/>
  <c r="AD1459" i="3" l="1"/>
  <c r="O1460" i="3"/>
  <c r="Z1459" i="3"/>
  <c r="J1459" i="3"/>
  <c r="L1459" i="3" s="1"/>
  <c r="P1459" i="3" s="1"/>
  <c r="R1459" i="3"/>
  <c r="V1459" i="3"/>
  <c r="AF1458" i="3"/>
  <c r="AB1458" i="3"/>
  <c r="X1458" i="3"/>
  <c r="T1458" i="3"/>
  <c r="C1464" i="6"/>
  <c r="E1463" i="6"/>
  <c r="F1463" i="6"/>
  <c r="D1463" i="6"/>
  <c r="G1463" i="6" s="1"/>
  <c r="AF1459" i="3" l="1"/>
  <c r="AB1459" i="3"/>
  <c r="X1459" i="3"/>
  <c r="T1459" i="3"/>
  <c r="AD1460" i="3"/>
  <c r="O1461" i="3"/>
  <c r="R1460" i="3"/>
  <c r="J1460" i="3"/>
  <c r="L1460" i="3" s="1"/>
  <c r="P1460" i="3" s="1"/>
  <c r="Z1460" i="3"/>
  <c r="V1460" i="3"/>
  <c r="C1465" i="6"/>
  <c r="D1464" i="6"/>
  <c r="G1464" i="6" s="1"/>
  <c r="E1464" i="6"/>
  <c r="F1464" i="6"/>
  <c r="AF1460" i="3" l="1"/>
  <c r="AB1460" i="3"/>
  <c r="X1460" i="3"/>
  <c r="T1460" i="3"/>
  <c r="AD1461" i="3"/>
  <c r="O1462" i="3"/>
  <c r="Z1461" i="3"/>
  <c r="J1461" i="3"/>
  <c r="L1461" i="3" s="1"/>
  <c r="P1461" i="3" s="1"/>
  <c r="V1461" i="3"/>
  <c r="R1461" i="3"/>
  <c r="C1466" i="6"/>
  <c r="E1465" i="6"/>
  <c r="D1465" i="6"/>
  <c r="G1465" i="6" s="1"/>
  <c r="F1465" i="6"/>
  <c r="AF1461" i="3" l="1"/>
  <c r="AB1461" i="3"/>
  <c r="X1461" i="3"/>
  <c r="T1461" i="3"/>
  <c r="AD1462" i="3"/>
  <c r="O1463" i="3"/>
  <c r="Z1462" i="3"/>
  <c r="J1462" i="3"/>
  <c r="L1462" i="3" s="1"/>
  <c r="P1462" i="3" s="1"/>
  <c r="V1462" i="3"/>
  <c r="R1462" i="3"/>
  <c r="C1467" i="6"/>
  <c r="F1466" i="6"/>
  <c r="E1466" i="6"/>
  <c r="D1466" i="6"/>
  <c r="G1466" i="6" s="1"/>
  <c r="AF1462" i="3" l="1"/>
  <c r="AB1462" i="3"/>
  <c r="X1462" i="3"/>
  <c r="T1462" i="3"/>
  <c r="AD1463" i="3"/>
  <c r="O1464" i="3"/>
  <c r="Z1463" i="3"/>
  <c r="J1463" i="3"/>
  <c r="L1463" i="3" s="1"/>
  <c r="P1463" i="3" s="1"/>
  <c r="R1463" i="3"/>
  <c r="V1463" i="3"/>
  <c r="C1468" i="6"/>
  <c r="D1467" i="6"/>
  <c r="G1467" i="6" s="1"/>
  <c r="F1467" i="6"/>
  <c r="E1467" i="6"/>
  <c r="AF1463" i="3" l="1"/>
  <c r="AB1463" i="3"/>
  <c r="X1463" i="3"/>
  <c r="T1463" i="3"/>
  <c r="AD1464" i="3"/>
  <c r="O1465" i="3"/>
  <c r="Z1464" i="3"/>
  <c r="J1464" i="3"/>
  <c r="L1464" i="3" s="1"/>
  <c r="P1464" i="3" s="1"/>
  <c r="R1464" i="3"/>
  <c r="V1464" i="3"/>
  <c r="C1469" i="6"/>
  <c r="D1468" i="6"/>
  <c r="G1468" i="6" s="1"/>
  <c r="F1468" i="6"/>
  <c r="E1468" i="6"/>
  <c r="AF1464" i="3" l="1"/>
  <c r="AB1464" i="3"/>
  <c r="X1464" i="3"/>
  <c r="T1464" i="3"/>
  <c r="AD1465" i="3"/>
  <c r="O1466" i="3"/>
  <c r="Z1465" i="3"/>
  <c r="J1465" i="3"/>
  <c r="L1465" i="3" s="1"/>
  <c r="P1465" i="3" s="1"/>
  <c r="V1465" i="3"/>
  <c r="R1465" i="3"/>
  <c r="C1470" i="6"/>
  <c r="E1469" i="6"/>
  <c r="D1469" i="6"/>
  <c r="G1469" i="6" s="1"/>
  <c r="F1469" i="6"/>
  <c r="AF1465" i="3" l="1"/>
  <c r="AB1465" i="3"/>
  <c r="X1465" i="3"/>
  <c r="T1465" i="3"/>
  <c r="AD1466" i="3"/>
  <c r="O1467" i="3"/>
  <c r="Z1466" i="3"/>
  <c r="J1466" i="3"/>
  <c r="L1466" i="3" s="1"/>
  <c r="P1466" i="3" s="1"/>
  <c r="V1466" i="3"/>
  <c r="R1466" i="3"/>
  <c r="C1471" i="6"/>
  <c r="F1470" i="6"/>
  <c r="E1470" i="6"/>
  <c r="D1470" i="6"/>
  <c r="G1470" i="6" s="1"/>
  <c r="AF1466" i="3" l="1"/>
  <c r="AB1466" i="3"/>
  <c r="X1466" i="3"/>
  <c r="T1466" i="3"/>
  <c r="H126" i="2"/>
  <c r="AD1467" i="3"/>
  <c r="O1468" i="3"/>
  <c r="Z1467" i="3"/>
  <c r="J1467" i="3"/>
  <c r="L1467" i="3" s="1"/>
  <c r="P1467" i="3" s="1"/>
  <c r="R1467" i="3"/>
  <c r="V1467" i="3"/>
  <c r="C1472" i="6"/>
  <c r="E1471" i="6"/>
  <c r="D1471" i="6"/>
  <c r="G1471" i="6" s="1"/>
  <c r="F1471" i="6"/>
  <c r="AE126" i="2" l="1"/>
  <c r="AA126" i="2"/>
  <c r="I126" i="2"/>
  <c r="AF1467" i="3"/>
  <c r="AB1467" i="3"/>
  <c r="X1467" i="3"/>
  <c r="T1467" i="3"/>
  <c r="AD1468" i="3"/>
  <c r="O1469" i="3"/>
  <c r="Z1468" i="3"/>
  <c r="J1468" i="3"/>
  <c r="L1468" i="3" s="1"/>
  <c r="P1468" i="3" s="1"/>
  <c r="R1468" i="3"/>
  <c r="V1468" i="3"/>
  <c r="W126" i="2"/>
  <c r="S126" i="2"/>
  <c r="K126" i="2"/>
  <c r="O126" i="2"/>
  <c r="C1473" i="6"/>
  <c r="D1472" i="6"/>
  <c r="G1472" i="6" s="1"/>
  <c r="E1472" i="6"/>
  <c r="F1472" i="6"/>
  <c r="AG126" i="2" l="1"/>
  <c r="AC126" i="2"/>
  <c r="AB1468" i="3"/>
  <c r="X1468" i="3"/>
  <c r="T1468" i="3"/>
  <c r="AF1468" i="3"/>
  <c r="Z1469" i="3"/>
  <c r="J1469" i="3"/>
  <c r="L1469" i="3" s="1"/>
  <c r="P1469" i="3" s="1"/>
  <c r="V1469" i="3"/>
  <c r="R1469" i="3"/>
  <c r="AD1469" i="3"/>
  <c r="O1470" i="3"/>
  <c r="U126" i="2"/>
  <c r="Q126" i="2"/>
  <c r="M126" i="2"/>
  <c r="AO126" i="2" s="1"/>
  <c r="Y126" i="2"/>
  <c r="C1474" i="6"/>
  <c r="E1473" i="6"/>
  <c r="F1473" i="6"/>
  <c r="D1473" i="6"/>
  <c r="G1473" i="6" s="1"/>
  <c r="AQ127" i="2" l="1"/>
  <c r="AI127" i="2"/>
  <c r="AL127" i="2"/>
  <c r="AP127" i="2"/>
  <c r="AK127" i="2"/>
  <c r="AO127" i="2"/>
  <c r="AJ127" i="2"/>
  <c r="AH127" i="2"/>
  <c r="AN127" i="2"/>
  <c r="Z1470" i="3"/>
  <c r="J1470" i="3"/>
  <c r="L1470" i="3" s="1"/>
  <c r="P1470" i="3" s="1"/>
  <c r="V1470" i="3"/>
  <c r="R1470" i="3"/>
  <c r="AD1470" i="3"/>
  <c r="O1471" i="3"/>
  <c r="AB1469" i="3"/>
  <c r="X1469" i="3"/>
  <c r="T1469" i="3"/>
  <c r="AF1469" i="3"/>
  <c r="C1475" i="6"/>
  <c r="F1474" i="6"/>
  <c r="D1474" i="6"/>
  <c r="G1474" i="6" s="1"/>
  <c r="E1474" i="6"/>
  <c r="AD1471" i="3" l="1"/>
  <c r="O1472" i="3"/>
  <c r="Z1471" i="3"/>
  <c r="J1471" i="3"/>
  <c r="L1471" i="3" s="1"/>
  <c r="P1471" i="3" s="1"/>
  <c r="R1471" i="3"/>
  <c r="V1471" i="3"/>
  <c r="AF1470" i="3"/>
  <c r="AB1470" i="3"/>
  <c r="X1470" i="3"/>
  <c r="T1470" i="3"/>
  <c r="C1476" i="6"/>
  <c r="F1475" i="6"/>
  <c r="E1475" i="6"/>
  <c r="D1475" i="6"/>
  <c r="G1475" i="6" s="1"/>
  <c r="AF1471" i="3" l="1"/>
  <c r="AB1471" i="3"/>
  <c r="X1471" i="3"/>
  <c r="T1471" i="3"/>
  <c r="AD1472" i="3"/>
  <c r="O1473" i="3"/>
  <c r="Z1472" i="3"/>
  <c r="J1472" i="3"/>
  <c r="L1472" i="3" s="1"/>
  <c r="P1472" i="3" s="1"/>
  <c r="R1472" i="3"/>
  <c r="V1472" i="3"/>
  <c r="C1477" i="6"/>
  <c r="D1476" i="6"/>
  <c r="G1476" i="6" s="1"/>
  <c r="E1476" i="6"/>
  <c r="F1476" i="6"/>
  <c r="AF1472" i="3" l="1"/>
  <c r="AB1472" i="3"/>
  <c r="X1472" i="3"/>
  <c r="T1472" i="3"/>
  <c r="AD1473" i="3"/>
  <c r="O1474" i="3"/>
  <c r="Z1473" i="3"/>
  <c r="J1473" i="3"/>
  <c r="L1473" i="3" s="1"/>
  <c r="P1473" i="3" s="1"/>
  <c r="V1473" i="3"/>
  <c r="R1473" i="3"/>
  <c r="C1478" i="6"/>
  <c r="E1477" i="6"/>
  <c r="F1477" i="6"/>
  <c r="D1477" i="6"/>
  <c r="G1477" i="6" s="1"/>
  <c r="AF1473" i="3" l="1"/>
  <c r="AB1473" i="3"/>
  <c r="X1473" i="3"/>
  <c r="T1473" i="3"/>
  <c r="AD1474" i="3"/>
  <c r="O1475" i="3"/>
  <c r="Z1474" i="3"/>
  <c r="J1474" i="3"/>
  <c r="L1474" i="3" s="1"/>
  <c r="P1474" i="3" s="1"/>
  <c r="V1474" i="3"/>
  <c r="R1474" i="3"/>
  <c r="C1479" i="6"/>
  <c r="F1478" i="6"/>
  <c r="E1478" i="6"/>
  <c r="D1478" i="6"/>
  <c r="G1478" i="6" s="1"/>
  <c r="AF1474" i="3" l="1"/>
  <c r="AB1474" i="3"/>
  <c r="X1474" i="3"/>
  <c r="T1474" i="3"/>
  <c r="AD1475" i="3"/>
  <c r="O1476" i="3"/>
  <c r="R1475" i="3"/>
  <c r="J1475" i="3"/>
  <c r="L1475" i="3" s="1"/>
  <c r="P1475" i="3" s="1"/>
  <c r="Z1475" i="3"/>
  <c r="V1475" i="3"/>
  <c r="C1480" i="6"/>
  <c r="E1479" i="6"/>
  <c r="D1479" i="6"/>
  <c r="G1479" i="6" s="1"/>
  <c r="F1479" i="6"/>
  <c r="AF1475" i="3" l="1"/>
  <c r="AB1475" i="3"/>
  <c r="X1475" i="3"/>
  <c r="T1475" i="3"/>
  <c r="AD1476" i="3"/>
  <c r="O1477" i="3"/>
  <c r="R1476" i="3"/>
  <c r="J1476" i="3"/>
  <c r="L1476" i="3" s="1"/>
  <c r="P1476" i="3" s="1"/>
  <c r="V1476" i="3"/>
  <c r="Z1476" i="3"/>
  <c r="C1481" i="6"/>
  <c r="D1480" i="6"/>
  <c r="G1480" i="6" s="1"/>
  <c r="F1480" i="6"/>
  <c r="E1480" i="6"/>
  <c r="AF1476" i="3" l="1"/>
  <c r="AB1476" i="3"/>
  <c r="X1476" i="3"/>
  <c r="T1476" i="3"/>
  <c r="AD1477" i="3"/>
  <c r="O1478" i="3"/>
  <c r="Z1477" i="3"/>
  <c r="J1477" i="3"/>
  <c r="L1477" i="3" s="1"/>
  <c r="P1477" i="3" s="1"/>
  <c r="V1477" i="3"/>
  <c r="R1477" i="3"/>
  <c r="C1482" i="6"/>
  <c r="E1481" i="6"/>
  <c r="D1481" i="6"/>
  <c r="G1481" i="6" s="1"/>
  <c r="F1481" i="6"/>
  <c r="AF1477" i="3" l="1"/>
  <c r="AB1477" i="3"/>
  <c r="X1477" i="3"/>
  <c r="T1477" i="3"/>
  <c r="AD1478" i="3"/>
  <c r="O1479" i="3"/>
  <c r="Z1478" i="3"/>
  <c r="J1478" i="3"/>
  <c r="L1478" i="3" s="1"/>
  <c r="P1478" i="3" s="1"/>
  <c r="V1478" i="3"/>
  <c r="R1478" i="3"/>
  <c r="C1483" i="6"/>
  <c r="F1482" i="6"/>
  <c r="E1482" i="6"/>
  <c r="D1482" i="6"/>
  <c r="G1482" i="6" s="1"/>
  <c r="AF1478" i="3" l="1"/>
  <c r="AB1478" i="3"/>
  <c r="X1478" i="3"/>
  <c r="T1478" i="3"/>
  <c r="H127" i="2"/>
  <c r="AD1479" i="3"/>
  <c r="O1480" i="3"/>
  <c r="Z1479" i="3"/>
  <c r="J1479" i="3"/>
  <c r="L1479" i="3" s="1"/>
  <c r="P1479" i="3" s="1"/>
  <c r="R1479" i="3"/>
  <c r="V1479" i="3"/>
  <c r="C1484" i="6"/>
  <c r="D1483" i="6"/>
  <c r="G1483" i="6" s="1"/>
  <c r="E1483" i="6"/>
  <c r="F1483" i="6"/>
  <c r="AE127" i="2" l="1"/>
  <c r="AA127" i="2"/>
  <c r="I127" i="2"/>
  <c r="AF1479" i="3"/>
  <c r="AB1479" i="3"/>
  <c r="X1479" i="3"/>
  <c r="T1479" i="3"/>
  <c r="AD1480" i="3"/>
  <c r="O1481" i="3"/>
  <c r="Z1480" i="3"/>
  <c r="J1480" i="3"/>
  <c r="L1480" i="3" s="1"/>
  <c r="P1480" i="3" s="1"/>
  <c r="R1480" i="3"/>
  <c r="V1480" i="3"/>
  <c r="W127" i="2"/>
  <c r="S127" i="2"/>
  <c r="K127" i="2"/>
  <c r="O127" i="2"/>
  <c r="C1485" i="6"/>
  <c r="D1484" i="6"/>
  <c r="G1484" i="6" s="1"/>
  <c r="F1484" i="6"/>
  <c r="E1484" i="6"/>
  <c r="AG127" i="2" l="1"/>
  <c r="AC127" i="2"/>
  <c r="AB1480" i="3"/>
  <c r="X1480" i="3"/>
  <c r="T1480" i="3"/>
  <c r="AF1480" i="3"/>
  <c r="AD1481" i="3"/>
  <c r="J1481" i="3"/>
  <c r="L1481" i="3" s="1"/>
  <c r="P1481" i="3" s="1"/>
  <c r="V1481" i="3"/>
  <c r="R1481" i="3"/>
  <c r="Z1481" i="3"/>
  <c r="O1482" i="3"/>
  <c r="Q127" i="2"/>
  <c r="U127" i="2"/>
  <c r="M127" i="2"/>
  <c r="AM127" i="2" s="1"/>
  <c r="Y127" i="2"/>
  <c r="C1486" i="6"/>
  <c r="E1485" i="6"/>
  <c r="F1485" i="6"/>
  <c r="D1485" i="6"/>
  <c r="G1485" i="6" s="1"/>
  <c r="AO128" i="2" l="1"/>
  <c r="AK128" i="2"/>
  <c r="AH128" i="2"/>
  <c r="AQ128" i="2"/>
  <c r="AL128" i="2"/>
  <c r="AP128" i="2"/>
  <c r="AJ128" i="2"/>
  <c r="AN128" i="2"/>
  <c r="AI128" i="2"/>
  <c r="Z1482" i="3"/>
  <c r="J1482" i="3"/>
  <c r="L1482" i="3" s="1"/>
  <c r="P1482" i="3" s="1"/>
  <c r="V1482" i="3"/>
  <c r="R1482" i="3"/>
  <c r="AD1482" i="3"/>
  <c r="O1483" i="3"/>
  <c r="AB1481" i="3"/>
  <c r="X1481" i="3"/>
  <c r="T1481" i="3"/>
  <c r="AF1481" i="3"/>
  <c r="C1487" i="6"/>
  <c r="F1486" i="6"/>
  <c r="E1486" i="6"/>
  <c r="D1486" i="6"/>
  <c r="G1486" i="6" s="1"/>
  <c r="AD1483" i="3" l="1"/>
  <c r="O1484" i="3"/>
  <c r="Z1483" i="3"/>
  <c r="J1483" i="3"/>
  <c r="L1483" i="3" s="1"/>
  <c r="P1483" i="3" s="1"/>
  <c r="R1483" i="3"/>
  <c r="V1483" i="3"/>
  <c r="AF1482" i="3"/>
  <c r="AB1482" i="3"/>
  <c r="X1482" i="3"/>
  <c r="T1482" i="3"/>
  <c r="C1488" i="6"/>
  <c r="F1487" i="6"/>
  <c r="E1487" i="6"/>
  <c r="D1487" i="6"/>
  <c r="G1487" i="6" s="1"/>
  <c r="AF1483" i="3" l="1"/>
  <c r="AB1483" i="3"/>
  <c r="X1483" i="3"/>
  <c r="T1483" i="3"/>
  <c r="AD1484" i="3"/>
  <c r="O1485" i="3"/>
  <c r="Z1484" i="3"/>
  <c r="J1484" i="3"/>
  <c r="L1484" i="3" s="1"/>
  <c r="P1484" i="3" s="1"/>
  <c r="R1484" i="3"/>
  <c r="V1484" i="3"/>
  <c r="C1489" i="6"/>
  <c r="D1488" i="6"/>
  <c r="G1488" i="6" s="1"/>
  <c r="E1488" i="6"/>
  <c r="F1488" i="6"/>
  <c r="AF1484" i="3" l="1"/>
  <c r="AB1484" i="3"/>
  <c r="X1484" i="3"/>
  <c r="T1484" i="3"/>
  <c r="AD1485" i="3"/>
  <c r="O1486" i="3"/>
  <c r="Z1485" i="3"/>
  <c r="J1485" i="3"/>
  <c r="L1485" i="3" s="1"/>
  <c r="P1485" i="3" s="1"/>
  <c r="V1485" i="3"/>
  <c r="R1485" i="3"/>
  <c r="C1490" i="6"/>
  <c r="E1489" i="6"/>
  <c r="F1489" i="6"/>
  <c r="D1489" i="6"/>
  <c r="G1489" i="6" s="1"/>
  <c r="AF1485" i="3" l="1"/>
  <c r="AB1485" i="3"/>
  <c r="X1485" i="3"/>
  <c r="T1485" i="3"/>
  <c r="AD1486" i="3"/>
  <c r="O1487" i="3"/>
  <c r="Z1486" i="3"/>
  <c r="J1486" i="3"/>
  <c r="L1486" i="3" s="1"/>
  <c r="P1486" i="3" s="1"/>
  <c r="V1486" i="3"/>
  <c r="R1486" i="3"/>
  <c r="C1491" i="6"/>
  <c r="F1490" i="6"/>
  <c r="D1490" i="6"/>
  <c r="G1490" i="6" s="1"/>
  <c r="E1490" i="6"/>
  <c r="AF1486" i="3" l="1"/>
  <c r="AB1486" i="3"/>
  <c r="X1486" i="3"/>
  <c r="T1486" i="3"/>
  <c r="AD1487" i="3"/>
  <c r="O1488" i="3"/>
  <c r="Z1487" i="3"/>
  <c r="J1487" i="3"/>
  <c r="L1487" i="3" s="1"/>
  <c r="P1487" i="3" s="1"/>
  <c r="R1487" i="3"/>
  <c r="V1487" i="3"/>
  <c r="C1492" i="6"/>
  <c r="F1491" i="6"/>
  <c r="D1491" i="6"/>
  <c r="G1491" i="6" s="1"/>
  <c r="E1491" i="6"/>
  <c r="AF1487" i="3" l="1"/>
  <c r="AB1487" i="3"/>
  <c r="X1487" i="3"/>
  <c r="T1487" i="3"/>
  <c r="AD1488" i="3"/>
  <c r="O1489" i="3"/>
  <c r="Z1488" i="3"/>
  <c r="J1488" i="3"/>
  <c r="L1488" i="3" s="1"/>
  <c r="P1488" i="3" s="1"/>
  <c r="R1488" i="3"/>
  <c r="V1488" i="3"/>
  <c r="C1493" i="6"/>
  <c r="D1492" i="6"/>
  <c r="G1492" i="6" s="1"/>
  <c r="F1492" i="6"/>
  <c r="E1492" i="6"/>
  <c r="AF1488" i="3" l="1"/>
  <c r="AB1488" i="3"/>
  <c r="X1488" i="3"/>
  <c r="T1488" i="3"/>
  <c r="AD1489" i="3"/>
  <c r="O1490" i="3"/>
  <c r="Z1489" i="3"/>
  <c r="J1489" i="3"/>
  <c r="L1489" i="3" s="1"/>
  <c r="P1489" i="3" s="1"/>
  <c r="V1489" i="3"/>
  <c r="R1489" i="3"/>
  <c r="C1494" i="6"/>
  <c r="E1493" i="6"/>
  <c r="F1493" i="6"/>
  <c r="D1493" i="6"/>
  <c r="G1493" i="6" s="1"/>
  <c r="X1489" i="3" l="1"/>
  <c r="T1489" i="3"/>
  <c r="AB1489" i="3"/>
  <c r="AF1489" i="3"/>
  <c r="V1490" i="3"/>
  <c r="Z1490" i="3"/>
  <c r="R1490" i="3"/>
  <c r="J1490" i="3"/>
  <c r="L1490" i="3" s="1"/>
  <c r="P1490" i="3" s="1"/>
  <c r="AD1490" i="3"/>
  <c r="O1491" i="3"/>
  <c r="C1495" i="6"/>
  <c r="F1494" i="6"/>
  <c r="E1494" i="6"/>
  <c r="D1494" i="6"/>
  <c r="G1494" i="6" s="1"/>
  <c r="X1490" i="3" l="1"/>
  <c r="T1490" i="3"/>
  <c r="AF1490" i="3"/>
  <c r="AB1490" i="3"/>
  <c r="H128" i="2"/>
  <c r="Z1491" i="3"/>
  <c r="V1491" i="3"/>
  <c r="AD1491" i="3"/>
  <c r="R1491" i="3"/>
  <c r="J1491" i="3"/>
  <c r="L1491" i="3" s="1"/>
  <c r="P1491" i="3" s="1"/>
  <c r="O1492" i="3"/>
  <c r="C1496" i="6"/>
  <c r="E1495" i="6"/>
  <c r="D1495" i="6"/>
  <c r="G1495" i="6" s="1"/>
  <c r="F1495" i="6"/>
  <c r="AE128" i="2" l="1"/>
  <c r="AA128" i="2"/>
  <c r="I128" i="2"/>
  <c r="X1491" i="3"/>
  <c r="T1491" i="3"/>
  <c r="AB1491" i="3"/>
  <c r="AF1491" i="3"/>
  <c r="Z1492" i="3"/>
  <c r="V1492" i="3"/>
  <c r="R1492" i="3"/>
  <c r="J1492" i="3"/>
  <c r="L1492" i="3" s="1"/>
  <c r="P1492" i="3" s="1"/>
  <c r="AD1492" i="3"/>
  <c r="O1493" i="3"/>
  <c r="S128" i="2"/>
  <c r="K128" i="2"/>
  <c r="O128" i="2"/>
  <c r="W128" i="2"/>
  <c r="C1497" i="6"/>
  <c r="D1496" i="6"/>
  <c r="G1496" i="6" s="1"/>
  <c r="F1496" i="6"/>
  <c r="E1496" i="6"/>
  <c r="AG128" i="2" l="1"/>
  <c r="AC128" i="2"/>
  <c r="AB1492" i="3"/>
  <c r="X1492" i="3"/>
  <c r="AF1492" i="3"/>
  <c r="T1492" i="3"/>
  <c r="Z1493" i="3"/>
  <c r="J1493" i="3"/>
  <c r="L1493" i="3" s="1"/>
  <c r="P1493" i="3" s="1"/>
  <c r="V1493" i="3"/>
  <c r="R1493" i="3"/>
  <c r="AD1493" i="3"/>
  <c r="O1494" i="3"/>
  <c r="Q128" i="2"/>
  <c r="U128" i="2"/>
  <c r="M128" i="2"/>
  <c r="AM128" i="2" s="1"/>
  <c r="Y128" i="2"/>
  <c r="C1498" i="6"/>
  <c r="E1497" i="6"/>
  <c r="D1497" i="6"/>
  <c r="G1497" i="6" s="1"/>
  <c r="F1497" i="6"/>
  <c r="AQ129" i="2" l="1"/>
  <c r="AM129" i="2"/>
  <c r="AI129" i="2"/>
  <c r="AN129" i="2"/>
  <c r="AH129" i="2"/>
  <c r="AP129" i="2"/>
  <c r="AK129" i="2"/>
  <c r="AJ129" i="2"/>
  <c r="AO129" i="2"/>
  <c r="Z1494" i="3"/>
  <c r="J1494" i="3"/>
  <c r="L1494" i="3" s="1"/>
  <c r="P1494" i="3" s="1"/>
  <c r="V1494" i="3"/>
  <c r="AD1494" i="3"/>
  <c r="O1495" i="3"/>
  <c r="R1494" i="3"/>
  <c r="AB1493" i="3"/>
  <c r="X1493" i="3"/>
  <c r="AF1493" i="3"/>
  <c r="T1493" i="3"/>
  <c r="C1499" i="6"/>
  <c r="F1498" i="6"/>
  <c r="D1498" i="6"/>
  <c r="G1498" i="6" s="1"/>
  <c r="E1498" i="6"/>
  <c r="X1494" i="3" l="1"/>
  <c r="AF1494" i="3"/>
  <c r="AB1494" i="3"/>
  <c r="T1494" i="3"/>
  <c r="R1495" i="3"/>
  <c r="V1495" i="3"/>
  <c r="AD1495" i="3"/>
  <c r="O1496" i="3"/>
  <c r="Z1495" i="3"/>
  <c r="J1495" i="3"/>
  <c r="L1495" i="3" s="1"/>
  <c r="P1495" i="3" s="1"/>
  <c r="C1500" i="6"/>
  <c r="D1499" i="6"/>
  <c r="G1499" i="6" s="1"/>
  <c r="F1499" i="6"/>
  <c r="E1499" i="6"/>
  <c r="R1496" i="3" l="1"/>
  <c r="V1496" i="3"/>
  <c r="AD1496" i="3"/>
  <c r="O1497" i="3"/>
  <c r="Z1496" i="3"/>
  <c r="J1496" i="3"/>
  <c r="L1496" i="3" s="1"/>
  <c r="P1496" i="3" s="1"/>
  <c r="X1495" i="3"/>
  <c r="T1495" i="3"/>
  <c r="AF1495" i="3"/>
  <c r="AB1495" i="3"/>
  <c r="C1501" i="6"/>
  <c r="D1500" i="6"/>
  <c r="G1500" i="6" s="1"/>
  <c r="F1500" i="6"/>
  <c r="E1500" i="6"/>
  <c r="V1497" i="3" l="1"/>
  <c r="AD1497" i="3"/>
  <c r="O1498" i="3"/>
  <c r="Z1497" i="3"/>
  <c r="J1497" i="3"/>
  <c r="L1497" i="3" s="1"/>
  <c r="P1497" i="3" s="1"/>
  <c r="R1497" i="3"/>
  <c r="X1496" i="3"/>
  <c r="T1496" i="3"/>
  <c r="AF1496" i="3"/>
  <c r="AB1496" i="3"/>
  <c r="C1502" i="6"/>
  <c r="E1501" i="6"/>
  <c r="D1501" i="6"/>
  <c r="G1501" i="6" s="1"/>
  <c r="F1501" i="6"/>
  <c r="V1498" i="3" l="1"/>
  <c r="Z1498" i="3"/>
  <c r="J1498" i="3"/>
  <c r="L1498" i="3" s="1"/>
  <c r="P1498" i="3" s="1"/>
  <c r="R1498" i="3"/>
  <c r="AD1498" i="3"/>
  <c r="O1499" i="3"/>
  <c r="X1497" i="3"/>
  <c r="AB1497" i="3"/>
  <c r="T1497" i="3"/>
  <c r="AF1497" i="3"/>
  <c r="C1503" i="6"/>
  <c r="F1502" i="6"/>
  <c r="E1502" i="6"/>
  <c r="D1502" i="6"/>
  <c r="G1502" i="6" s="1"/>
  <c r="X1498" i="3" l="1"/>
  <c r="AF1498" i="3"/>
  <c r="AB1498" i="3"/>
  <c r="T1498" i="3"/>
  <c r="R1499" i="3"/>
  <c r="AD1499" i="3"/>
  <c r="O1500" i="3"/>
  <c r="Z1499" i="3"/>
  <c r="J1499" i="3"/>
  <c r="L1499" i="3" s="1"/>
  <c r="P1499" i="3" s="1"/>
  <c r="V1499" i="3"/>
  <c r="C1504" i="6"/>
  <c r="D1503" i="6"/>
  <c r="G1503" i="6" s="1"/>
  <c r="E1503" i="6"/>
  <c r="F1503" i="6"/>
  <c r="R1500" i="3" l="1"/>
  <c r="Z1500" i="3"/>
  <c r="J1500" i="3"/>
  <c r="L1500" i="3" s="1"/>
  <c r="P1500" i="3" s="1"/>
  <c r="V1500" i="3"/>
  <c r="AD1500" i="3"/>
  <c r="O1501" i="3"/>
  <c r="X1499" i="3"/>
  <c r="AB1499" i="3"/>
  <c r="T1499" i="3"/>
  <c r="AF1499" i="3"/>
  <c r="C1505" i="6"/>
  <c r="D1504" i="6"/>
  <c r="G1504" i="6" s="1"/>
  <c r="F1504" i="6"/>
  <c r="E1504" i="6"/>
  <c r="AF1500" i="3" l="1"/>
  <c r="AB1500" i="3"/>
  <c r="X1500" i="3"/>
  <c r="T1500" i="3"/>
  <c r="AD1501" i="3"/>
  <c r="O1502" i="3"/>
  <c r="Z1501" i="3"/>
  <c r="J1501" i="3"/>
  <c r="L1501" i="3" s="1"/>
  <c r="P1501" i="3" s="1"/>
  <c r="V1501" i="3"/>
  <c r="R1501" i="3"/>
  <c r="C1506" i="6"/>
  <c r="E1505" i="6"/>
  <c r="F1505" i="6"/>
  <c r="D1505" i="6"/>
  <c r="G1505" i="6" s="1"/>
  <c r="T1501" i="3" l="1"/>
  <c r="AB1501" i="3"/>
  <c r="X1501" i="3"/>
  <c r="AF1501" i="3"/>
  <c r="R1502" i="3"/>
  <c r="AD1502" i="3"/>
  <c r="Z1502" i="3"/>
  <c r="J1502" i="3"/>
  <c r="L1502" i="3" s="1"/>
  <c r="P1502" i="3" s="1"/>
  <c r="V1502" i="3"/>
  <c r="O1503" i="3"/>
  <c r="C1507" i="6"/>
  <c r="F1506" i="6"/>
  <c r="E1506" i="6"/>
  <c r="D1506" i="6"/>
  <c r="G1506" i="6" s="1"/>
  <c r="AF1502" i="3" l="1"/>
  <c r="AB1502" i="3"/>
  <c r="X1502" i="3"/>
  <c r="T1502" i="3"/>
  <c r="H129" i="2"/>
  <c r="AD1503" i="3"/>
  <c r="O1504" i="3"/>
  <c r="Z1503" i="3"/>
  <c r="J1503" i="3"/>
  <c r="L1503" i="3" s="1"/>
  <c r="P1503" i="3" s="1"/>
  <c r="R1503" i="3"/>
  <c r="V1503" i="3"/>
  <c r="C1508" i="6"/>
  <c r="F1507" i="6"/>
  <c r="D1507" i="6"/>
  <c r="G1507" i="6" s="1"/>
  <c r="E1507" i="6"/>
  <c r="AE129" i="2" l="1"/>
  <c r="AA129" i="2"/>
  <c r="I129" i="2"/>
  <c r="AF1503" i="3"/>
  <c r="AB1503" i="3"/>
  <c r="X1503" i="3"/>
  <c r="T1503" i="3"/>
  <c r="AD1504" i="3"/>
  <c r="O1505" i="3"/>
  <c r="Z1504" i="3"/>
  <c r="J1504" i="3"/>
  <c r="L1504" i="3" s="1"/>
  <c r="P1504" i="3" s="1"/>
  <c r="R1504" i="3"/>
  <c r="V1504" i="3"/>
  <c r="S129" i="2"/>
  <c r="W129" i="2"/>
  <c r="K129" i="2"/>
  <c r="O129" i="2"/>
  <c r="C1509" i="6"/>
  <c r="D1508" i="6"/>
  <c r="G1508" i="6" s="1"/>
  <c r="E1508" i="6"/>
  <c r="F1508" i="6"/>
  <c r="AC129" i="2" l="1"/>
  <c r="AG129" i="2"/>
  <c r="AB1504" i="3"/>
  <c r="X1504" i="3"/>
  <c r="T1504" i="3"/>
  <c r="AF1504" i="3"/>
  <c r="Z1505" i="3"/>
  <c r="J1505" i="3"/>
  <c r="L1505" i="3" s="1"/>
  <c r="P1505" i="3" s="1"/>
  <c r="V1505" i="3"/>
  <c r="R1505" i="3"/>
  <c r="AD1505" i="3"/>
  <c r="O1506" i="3"/>
  <c r="Q129" i="2"/>
  <c r="Y129" i="2"/>
  <c r="M129" i="2"/>
  <c r="AL129" i="2" s="1"/>
  <c r="U129" i="2"/>
  <c r="C1510" i="6"/>
  <c r="E1509" i="6"/>
  <c r="F1509" i="6"/>
  <c r="D1509" i="6"/>
  <c r="G1509" i="6" s="1"/>
  <c r="AO130" i="2" l="1"/>
  <c r="AK130" i="2"/>
  <c r="AN130" i="2"/>
  <c r="AI130" i="2"/>
  <c r="AM130" i="2"/>
  <c r="AH130" i="2"/>
  <c r="AQ130" i="2"/>
  <c r="AL130" i="2"/>
  <c r="AJ130" i="2"/>
  <c r="Z1506" i="3"/>
  <c r="J1506" i="3"/>
  <c r="L1506" i="3" s="1"/>
  <c r="P1506" i="3" s="1"/>
  <c r="V1506" i="3"/>
  <c r="R1506" i="3"/>
  <c r="AD1506" i="3"/>
  <c r="O1507" i="3"/>
  <c r="AB1505" i="3"/>
  <c r="X1505" i="3"/>
  <c r="T1505" i="3"/>
  <c r="AF1505" i="3"/>
  <c r="C1511" i="6"/>
  <c r="F1510" i="6"/>
  <c r="D1510" i="6"/>
  <c r="G1510" i="6" s="1"/>
  <c r="E1510" i="6"/>
  <c r="AD1507" i="3" l="1"/>
  <c r="O1508" i="3"/>
  <c r="R1507" i="3"/>
  <c r="J1507" i="3"/>
  <c r="L1507" i="3" s="1"/>
  <c r="P1507" i="3" s="1"/>
  <c r="Z1507" i="3"/>
  <c r="V1507" i="3"/>
  <c r="AF1506" i="3"/>
  <c r="AB1506" i="3"/>
  <c r="X1506" i="3"/>
  <c r="T1506" i="3"/>
  <c r="C1512" i="6"/>
  <c r="F1511" i="6"/>
  <c r="E1511" i="6"/>
  <c r="D1511" i="6"/>
  <c r="G1511" i="6" s="1"/>
  <c r="AF1507" i="3" l="1"/>
  <c r="AB1507" i="3"/>
  <c r="X1507" i="3"/>
  <c r="T1507" i="3"/>
  <c r="AD1508" i="3"/>
  <c r="O1509" i="3"/>
  <c r="R1508" i="3"/>
  <c r="J1508" i="3"/>
  <c r="L1508" i="3" s="1"/>
  <c r="P1508" i="3" s="1"/>
  <c r="Z1508" i="3"/>
  <c r="V1508" i="3"/>
  <c r="C1513" i="6"/>
  <c r="D1512" i="6"/>
  <c r="G1512" i="6" s="1"/>
  <c r="F1512" i="6"/>
  <c r="E1512" i="6"/>
  <c r="AF1508" i="3" l="1"/>
  <c r="AB1508" i="3"/>
  <c r="X1508" i="3"/>
  <c r="T1508" i="3"/>
  <c r="AD1509" i="3"/>
  <c r="O1510" i="3"/>
  <c r="Z1509" i="3"/>
  <c r="J1509" i="3"/>
  <c r="L1509" i="3" s="1"/>
  <c r="P1509" i="3" s="1"/>
  <c r="V1509" i="3"/>
  <c r="R1509" i="3"/>
  <c r="C1514" i="6"/>
  <c r="E1513" i="6"/>
  <c r="F1513" i="6"/>
  <c r="D1513" i="6"/>
  <c r="G1513" i="6" s="1"/>
  <c r="AF1509" i="3" l="1"/>
  <c r="AB1509" i="3"/>
  <c r="X1509" i="3"/>
  <c r="T1509" i="3"/>
  <c r="AD1510" i="3"/>
  <c r="O1511" i="3"/>
  <c r="Z1510" i="3"/>
  <c r="J1510" i="3"/>
  <c r="L1510" i="3" s="1"/>
  <c r="P1510" i="3" s="1"/>
  <c r="V1510" i="3"/>
  <c r="R1510" i="3"/>
  <c r="C1515" i="6"/>
  <c r="F1514" i="6"/>
  <c r="D1514" i="6"/>
  <c r="G1514" i="6" s="1"/>
  <c r="E1514" i="6"/>
  <c r="AF1510" i="3" l="1"/>
  <c r="AB1510" i="3"/>
  <c r="X1510" i="3"/>
  <c r="T1510" i="3"/>
  <c r="AD1511" i="3"/>
  <c r="O1512" i="3"/>
  <c r="Z1511" i="3"/>
  <c r="J1511" i="3"/>
  <c r="L1511" i="3" s="1"/>
  <c r="P1511" i="3" s="1"/>
  <c r="R1511" i="3"/>
  <c r="V1511" i="3"/>
  <c r="C1516" i="6"/>
  <c r="E1515" i="6"/>
  <c r="D1515" i="6"/>
  <c r="G1515" i="6" s="1"/>
  <c r="F1515" i="6"/>
  <c r="AF1511" i="3" l="1"/>
  <c r="AB1511" i="3"/>
  <c r="X1511" i="3"/>
  <c r="T1511" i="3"/>
  <c r="AD1512" i="3"/>
  <c r="O1513" i="3"/>
  <c r="Z1512" i="3"/>
  <c r="J1512" i="3"/>
  <c r="L1512" i="3" s="1"/>
  <c r="P1512" i="3" s="1"/>
  <c r="R1512" i="3"/>
  <c r="V1512" i="3"/>
  <c r="C1517" i="6"/>
  <c r="D1516" i="6"/>
  <c r="G1516" i="6" s="1"/>
  <c r="F1516" i="6"/>
  <c r="E1516" i="6"/>
  <c r="AF1512" i="3" l="1"/>
  <c r="AB1512" i="3"/>
  <c r="X1512" i="3"/>
  <c r="T1512" i="3"/>
  <c r="AD1513" i="3"/>
  <c r="O1514" i="3"/>
  <c r="Z1513" i="3"/>
  <c r="J1513" i="3"/>
  <c r="L1513" i="3" s="1"/>
  <c r="P1513" i="3" s="1"/>
  <c r="V1513" i="3"/>
  <c r="R1513" i="3"/>
  <c r="C1518" i="6"/>
  <c r="E1517" i="6"/>
  <c r="D1517" i="6"/>
  <c r="G1517" i="6" s="1"/>
  <c r="F1517" i="6"/>
  <c r="AF1513" i="3" l="1"/>
  <c r="AB1513" i="3"/>
  <c r="X1513" i="3"/>
  <c r="T1513" i="3"/>
  <c r="AD1514" i="3"/>
  <c r="O1515" i="3"/>
  <c r="Z1514" i="3"/>
  <c r="J1514" i="3"/>
  <c r="L1514" i="3" s="1"/>
  <c r="P1514" i="3" s="1"/>
  <c r="V1514" i="3"/>
  <c r="R1514" i="3"/>
  <c r="C1519" i="6"/>
  <c r="F1518" i="6"/>
  <c r="E1518" i="6"/>
  <c r="D1518" i="6"/>
  <c r="G1518" i="6" s="1"/>
  <c r="AF1514" i="3" l="1"/>
  <c r="AB1514" i="3"/>
  <c r="X1514" i="3"/>
  <c r="T1514" i="3"/>
  <c r="H130" i="2"/>
  <c r="AD1515" i="3"/>
  <c r="O1516" i="3"/>
  <c r="Z1515" i="3"/>
  <c r="J1515" i="3"/>
  <c r="L1515" i="3" s="1"/>
  <c r="P1515" i="3" s="1"/>
  <c r="R1515" i="3"/>
  <c r="V1515" i="3"/>
  <c r="C1520" i="6"/>
  <c r="D1519" i="6"/>
  <c r="G1519" i="6" s="1"/>
  <c r="F1519" i="6"/>
  <c r="E1519" i="6"/>
  <c r="AE130" i="2" l="1"/>
  <c r="AA130" i="2"/>
  <c r="I130" i="2"/>
  <c r="AF1515" i="3"/>
  <c r="AB1515" i="3"/>
  <c r="X1515" i="3"/>
  <c r="T1515" i="3"/>
  <c r="AD1516" i="3"/>
  <c r="O1517" i="3"/>
  <c r="Z1516" i="3"/>
  <c r="J1516" i="3"/>
  <c r="L1516" i="3" s="1"/>
  <c r="P1516" i="3" s="1"/>
  <c r="R1516" i="3"/>
  <c r="V1516" i="3"/>
  <c r="W130" i="2"/>
  <c r="S130" i="2"/>
  <c r="K130" i="2"/>
  <c r="O130" i="2"/>
  <c r="C1521" i="6"/>
  <c r="D1520" i="6"/>
  <c r="G1520" i="6" s="1"/>
  <c r="F1520" i="6"/>
  <c r="E1520" i="6"/>
  <c r="AG130" i="2" l="1"/>
  <c r="AC130" i="2"/>
  <c r="AB1516" i="3"/>
  <c r="X1516" i="3"/>
  <c r="T1516" i="3"/>
  <c r="AF1516" i="3"/>
  <c r="Z1517" i="3"/>
  <c r="J1517" i="3"/>
  <c r="L1517" i="3" s="1"/>
  <c r="P1517" i="3" s="1"/>
  <c r="V1517" i="3"/>
  <c r="R1517" i="3"/>
  <c r="AD1517" i="3"/>
  <c r="O1518" i="3"/>
  <c r="U130" i="2"/>
  <c r="Q130" i="2"/>
  <c r="M130" i="2"/>
  <c r="AP130" i="2" s="1"/>
  <c r="Y130" i="2"/>
  <c r="C1522" i="6"/>
  <c r="E1521" i="6"/>
  <c r="D1521" i="6"/>
  <c r="G1521" i="6" s="1"/>
  <c r="F1521" i="6"/>
  <c r="AQ131" i="2" l="1"/>
  <c r="AM131" i="2"/>
  <c r="AI131" i="2"/>
  <c r="AP131" i="2"/>
  <c r="AJ131" i="2"/>
  <c r="AO131" i="2"/>
  <c r="AH131" i="2"/>
  <c r="AL131" i="2"/>
  <c r="AK131" i="2"/>
  <c r="Z1518" i="3"/>
  <c r="J1518" i="3"/>
  <c r="L1518" i="3" s="1"/>
  <c r="P1518" i="3" s="1"/>
  <c r="V1518" i="3"/>
  <c r="R1518" i="3"/>
  <c r="AD1518" i="3"/>
  <c r="O1519" i="3"/>
  <c r="AB1517" i="3"/>
  <c r="X1517" i="3"/>
  <c r="T1517" i="3"/>
  <c r="AF1517" i="3"/>
  <c r="C1523" i="6"/>
  <c r="F1522" i="6"/>
  <c r="E1522" i="6"/>
  <c r="D1522" i="6"/>
  <c r="G1522" i="6" s="1"/>
  <c r="AD1519" i="3" l="1"/>
  <c r="O1520" i="3"/>
  <c r="Z1519" i="3"/>
  <c r="J1519" i="3"/>
  <c r="L1519" i="3" s="1"/>
  <c r="P1519" i="3" s="1"/>
  <c r="R1519" i="3"/>
  <c r="V1519" i="3"/>
  <c r="AF1518" i="3"/>
  <c r="AB1518" i="3"/>
  <c r="X1518" i="3"/>
  <c r="T1518" i="3"/>
  <c r="C1524" i="6"/>
  <c r="F1523" i="6"/>
  <c r="E1523" i="6"/>
  <c r="D1523" i="6"/>
  <c r="G1523" i="6" s="1"/>
  <c r="AF1519" i="3" l="1"/>
  <c r="AB1519" i="3"/>
  <c r="X1519" i="3"/>
  <c r="T1519" i="3"/>
  <c r="AD1520" i="3"/>
  <c r="O1521" i="3"/>
  <c r="Z1520" i="3"/>
  <c r="J1520" i="3"/>
  <c r="L1520" i="3" s="1"/>
  <c r="P1520" i="3" s="1"/>
  <c r="R1520" i="3"/>
  <c r="V1520" i="3"/>
  <c r="C1525" i="6"/>
  <c r="D1524" i="6"/>
  <c r="G1524" i="6" s="1"/>
  <c r="E1524" i="6"/>
  <c r="F1524" i="6"/>
  <c r="AF1520" i="3" l="1"/>
  <c r="AB1520" i="3"/>
  <c r="X1520" i="3"/>
  <c r="T1520" i="3"/>
  <c r="AD1521" i="3"/>
  <c r="O1522" i="3"/>
  <c r="Z1521" i="3"/>
  <c r="J1521" i="3"/>
  <c r="L1521" i="3" s="1"/>
  <c r="P1521" i="3" s="1"/>
  <c r="V1521" i="3"/>
  <c r="R1521" i="3"/>
  <c r="C1526" i="6"/>
  <c r="E1525" i="6"/>
  <c r="F1525" i="6"/>
  <c r="D1525" i="6"/>
  <c r="G1525" i="6" s="1"/>
  <c r="AF1521" i="3" l="1"/>
  <c r="AB1521" i="3"/>
  <c r="X1521" i="3"/>
  <c r="T1521" i="3"/>
  <c r="AD1522" i="3"/>
  <c r="O1523" i="3"/>
  <c r="Z1522" i="3"/>
  <c r="J1522" i="3"/>
  <c r="L1522" i="3" s="1"/>
  <c r="P1522" i="3" s="1"/>
  <c r="V1522" i="3"/>
  <c r="R1522" i="3"/>
  <c r="C1527" i="6"/>
  <c r="F1526" i="6"/>
  <c r="D1526" i="6"/>
  <c r="G1526" i="6" s="1"/>
  <c r="E1526" i="6"/>
  <c r="AF1522" i="3" l="1"/>
  <c r="AB1522" i="3"/>
  <c r="X1522" i="3"/>
  <c r="T1522" i="3"/>
  <c r="AD1523" i="3"/>
  <c r="O1524" i="3"/>
  <c r="Z1523" i="3"/>
  <c r="J1523" i="3"/>
  <c r="L1523" i="3" s="1"/>
  <c r="P1523" i="3" s="1"/>
  <c r="R1523" i="3"/>
  <c r="V1523" i="3"/>
  <c r="C1528" i="6"/>
  <c r="F1527" i="6"/>
  <c r="E1527" i="6"/>
  <c r="D1527" i="6"/>
  <c r="G1527" i="6" s="1"/>
  <c r="AF1523" i="3" l="1"/>
  <c r="AB1523" i="3"/>
  <c r="X1523" i="3"/>
  <c r="T1523" i="3"/>
  <c r="AD1524" i="3"/>
  <c r="O1525" i="3"/>
  <c r="R1524" i="3"/>
  <c r="J1524" i="3"/>
  <c r="L1524" i="3" s="1"/>
  <c r="P1524" i="3" s="1"/>
  <c r="Z1524" i="3"/>
  <c r="V1524" i="3"/>
  <c r="C1529" i="6"/>
  <c r="D1528" i="6"/>
  <c r="G1528" i="6" s="1"/>
  <c r="E1528" i="6"/>
  <c r="F1528" i="6"/>
  <c r="AF1524" i="3" l="1"/>
  <c r="AB1524" i="3"/>
  <c r="X1524" i="3"/>
  <c r="T1524" i="3"/>
  <c r="AD1525" i="3"/>
  <c r="O1526" i="3"/>
  <c r="Z1525" i="3"/>
  <c r="J1525" i="3"/>
  <c r="L1525" i="3" s="1"/>
  <c r="P1525" i="3" s="1"/>
  <c r="V1525" i="3"/>
  <c r="R1525" i="3"/>
  <c r="C1530" i="6"/>
  <c r="E1529" i="6"/>
  <c r="F1529" i="6"/>
  <c r="D1529" i="6"/>
  <c r="G1529" i="6" s="1"/>
  <c r="X1525" i="3" l="1"/>
  <c r="AF1525" i="3"/>
  <c r="T1525" i="3"/>
  <c r="AB1525" i="3"/>
  <c r="V1526" i="3"/>
  <c r="R1526" i="3"/>
  <c r="AD1526" i="3"/>
  <c r="Z1526" i="3"/>
  <c r="J1526" i="3"/>
  <c r="L1526" i="3" s="1"/>
  <c r="P1526" i="3" s="1"/>
  <c r="O1527" i="3"/>
  <c r="C1531" i="6"/>
  <c r="F1530" i="6"/>
  <c r="E1530" i="6"/>
  <c r="D1530" i="6"/>
  <c r="G1530" i="6" s="1"/>
  <c r="H131" i="2" l="1"/>
  <c r="R1527" i="3"/>
  <c r="AD1527" i="3"/>
  <c r="V1527" i="3"/>
  <c r="Z1527" i="3"/>
  <c r="J1527" i="3"/>
  <c r="L1527" i="3" s="1"/>
  <c r="P1527" i="3" s="1"/>
  <c r="O1528" i="3"/>
  <c r="X1526" i="3"/>
  <c r="T1526" i="3"/>
  <c r="AB1526" i="3"/>
  <c r="AF1526" i="3"/>
  <c r="C1532" i="6"/>
  <c r="E1531" i="6"/>
  <c r="D1531" i="6"/>
  <c r="G1531" i="6" s="1"/>
  <c r="F1531" i="6"/>
  <c r="AE131" i="2" l="1"/>
  <c r="AA131" i="2"/>
  <c r="I131" i="2"/>
  <c r="X1527" i="3"/>
  <c r="T1527" i="3"/>
  <c r="AF1527" i="3"/>
  <c r="AB1527" i="3"/>
  <c r="R1528" i="3"/>
  <c r="V1528" i="3"/>
  <c r="AD1528" i="3"/>
  <c r="O1529" i="3"/>
  <c r="Z1528" i="3"/>
  <c r="J1528" i="3"/>
  <c r="L1528" i="3" s="1"/>
  <c r="P1528" i="3" s="1"/>
  <c r="S131" i="2"/>
  <c r="W131" i="2"/>
  <c r="O131" i="2"/>
  <c r="K131" i="2"/>
  <c r="C1533" i="6"/>
  <c r="D1532" i="6"/>
  <c r="G1532" i="6" s="1"/>
  <c r="F1532" i="6"/>
  <c r="E1532" i="6"/>
  <c r="AG131" i="2" l="1"/>
  <c r="AC131" i="2"/>
  <c r="Z1529" i="3"/>
  <c r="J1529" i="3"/>
  <c r="L1529" i="3" s="1"/>
  <c r="P1529" i="3" s="1"/>
  <c r="V1529" i="3"/>
  <c r="R1529" i="3"/>
  <c r="AD1529" i="3"/>
  <c r="O1530" i="3"/>
  <c r="AB1528" i="3"/>
  <c r="X1528" i="3"/>
  <c r="AF1528" i="3"/>
  <c r="T1528" i="3"/>
  <c r="U131" i="2"/>
  <c r="M131" i="2"/>
  <c r="AN131" i="2" s="1"/>
  <c r="Q131" i="2"/>
  <c r="Y131" i="2"/>
  <c r="C1534" i="6"/>
  <c r="E1533" i="6"/>
  <c r="D1533" i="6"/>
  <c r="G1533" i="6" s="1"/>
  <c r="F1533" i="6"/>
  <c r="AL132" i="2" l="1"/>
  <c r="AH132" i="2"/>
  <c r="AO132" i="2"/>
  <c r="AK132" i="2"/>
  <c r="AN132" i="2"/>
  <c r="AM132" i="2"/>
  <c r="AJ132" i="2"/>
  <c r="AQ132" i="2"/>
  <c r="AI132" i="2"/>
  <c r="Z1530" i="3"/>
  <c r="J1530" i="3"/>
  <c r="L1530" i="3" s="1"/>
  <c r="P1530" i="3" s="1"/>
  <c r="V1530" i="3"/>
  <c r="AD1530" i="3"/>
  <c r="O1531" i="3"/>
  <c r="R1530" i="3"/>
  <c r="AB1529" i="3"/>
  <c r="X1529" i="3"/>
  <c r="T1529" i="3"/>
  <c r="AF1529" i="3"/>
  <c r="C1535" i="6"/>
  <c r="F1534" i="6"/>
  <c r="E1534" i="6"/>
  <c r="D1534" i="6"/>
  <c r="G1534" i="6" s="1"/>
  <c r="X1530" i="3" l="1"/>
  <c r="T1530" i="3"/>
  <c r="AB1530" i="3"/>
  <c r="AF1530" i="3"/>
  <c r="R1531" i="3"/>
  <c r="V1531" i="3"/>
  <c r="AD1531" i="3"/>
  <c r="Z1531" i="3"/>
  <c r="J1531" i="3"/>
  <c r="L1531" i="3" s="1"/>
  <c r="P1531" i="3" s="1"/>
  <c r="O1532" i="3"/>
  <c r="C1536" i="6"/>
  <c r="D1535" i="6"/>
  <c r="G1535" i="6" s="1"/>
  <c r="E1535" i="6"/>
  <c r="F1535" i="6"/>
  <c r="AD1532" i="3" l="1"/>
  <c r="O1533" i="3"/>
  <c r="Z1532" i="3"/>
  <c r="J1532" i="3"/>
  <c r="L1532" i="3" s="1"/>
  <c r="P1532" i="3" s="1"/>
  <c r="R1532" i="3"/>
  <c r="V1532" i="3"/>
  <c r="AF1531" i="3"/>
  <c r="AB1531" i="3"/>
  <c r="X1531" i="3"/>
  <c r="T1531" i="3"/>
  <c r="C1537" i="6"/>
  <c r="D1536" i="6"/>
  <c r="G1536" i="6" s="1"/>
  <c r="F1536" i="6"/>
  <c r="E1536" i="6"/>
  <c r="AF1532" i="3" l="1"/>
  <c r="AB1532" i="3"/>
  <c r="X1532" i="3"/>
  <c r="T1532" i="3"/>
  <c r="AD1533" i="3"/>
  <c r="O1534" i="3"/>
  <c r="Z1533" i="3"/>
  <c r="J1533" i="3"/>
  <c r="L1533" i="3" s="1"/>
  <c r="P1533" i="3" s="1"/>
  <c r="V1533" i="3"/>
  <c r="R1533" i="3"/>
  <c r="C1538" i="6"/>
  <c r="E1537" i="6"/>
  <c r="F1537" i="6"/>
  <c r="D1537" i="6"/>
  <c r="G1537" i="6" s="1"/>
  <c r="AF1533" i="3" l="1"/>
  <c r="AB1533" i="3"/>
  <c r="X1533" i="3"/>
  <c r="T1533" i="3"/>
  <c r="AD1534" i="3"/>
  <c r="O1535" i="3"/>
  <c r="Z1534" i="3"/>
  <c r="J1534" i="3"/>
  <c r="L1534" i="3" s="1"/>
  <c r="P1534" i="3" s="1"/>
  <c r="V1534" i="3"/>
  <c r="R1534" i="3"/>
  <c r="C1539" i="6"/>
  <c r="F1538" i="6"/>
  <c r="E1538" i="6"/>
  <c r="D1538" i="6"/>
  <c r="G1538" i="6" s="1"/>
  <c r="AF1534" i="3" l="1"/>
  <c r="AB1534" i="3"/>
  <c r="X1534" i="3"/>
  <c r="T1534" i="3"/>
  <c r="AD1535" i="3"/>
  <c r="O1536" i="3"/>
  <c r="Z1535" i="3"/>
  <c r="J1535" i="3"/>
  <c r="L1535" i="3" s="1"/>
  <c r="P1535" i="3" s="1"/>
  <c r="R1535" i="3"/>
  <c r="V1535" i="3"/>
  <c r="C1540" i="6"/>
  <c r="F1539" i="6"/>
  <c r="D1539" i="6"/>
  <c r="G1539" i="6" s="1"/>
  <c r="E1539" i="6"/>
  <c r="AF1535" i="3" l="1"/>
  <c r="AB1535" i="3"/>
  <c r="X1535" i="3"/>
  <c r="T1535" i="3"/>
  <c r="AD1536" i="3"/>
  <c r="O1537" i="3"/>
  <c r="Z1536" i="3"/>
  <c r="J1536" i="3"/>
  <c r="L1536" i="3" s="1"/>
  <c r="P1536" i="3" s="1"/>
  <c r="R1536" i="3"/>
  <c r="V1536" i="3"/>
  <c r="C1541" i="6"/>
  <c r="D1540" i="6"/>
  <c r="G1540" i="6" s="1"/>
  <c r="E1540" i="6"/>
  <c r="F1540" i="6"/>
  <c r="AF1536" i="3" l="1"/>
  <c r="AB1536" i="3"/>
  <c r="X1536" i="3"/>
  <c r="T1536" i="3"/>
  <c r="AD1537" i="3"/>
  <c r="O1538" i="3"/>
  <c r="Z1537" i="3"/>
  <c r="J1537" i="3"/>
  <c r="L1537" i="3" s="1"/>
  <c r="P1537" i="3" s="1"/>
  <c r="V1537" i="3"/>
  <c r="R1537" i="3"/>
  <c r="C1542" i="6"/>
  <c r="E1541" i="6"/>
  <c r="F1541" i="6"/>
  <c r="D1541" i="6"/>
  <c r="G1541" i="6" s="1"/>
  <c r="AF1537" i="3" l="1"/>
  <c r="AB1537" i="3"/>
  <c r="X1537" i="3"/>
  <c r="T1537" i="3"/>
  <c r="AD1538" i="3"/>
  <c r="O1539" i="3"/>
  <c r="Z1538" i="3"/>
  <c r="J1538" i="3"/>
  <c r="L1538" i="3" s="1"/>
  <c r="P1538" i="3" s="1"/>
  <c r="V1538" i="3"/>
  <c r="R1538" i="3"/>
  <c r="C1543" i="6"/>
  <c r="F1542" i="6"/>
  <c r="D1542" i="6"/>
  <c r="G1542" i="6" s="1"/>
  <c r="E1542" i="6"/>
  <c r="AF1538" i="3" l="1"/>
  <c r="AB1538" i="3"/>
  <c r="X1538" i="3"/>
  <c r="T1538" i="3"/>
  <c r="H132" i="2"/>
  <c r="AD1539" i="3"/>
  <c r="O1540" i="3"/>
  <c r="Z1539" i="3"/>
  <c r="J1539" i="3"/>
  <c r="L1539" i="3" s="1"/>
  <c r="P1539" i="3" s="1"/>
  <c r="R1539" i="3"/>
  <c r="V1539" i="3"/>
  <c r="C1544" i="6"/>
  <c r="F1543" i="6"/>
  <c r="E1543" i="6"/>
  <c r="D1543" i="6"/>
  <c r="G1543" i="6" s="1"/>
  <c r="AE132" i="2" l="1"/>
  <c r="AA132" i="2"/>
  <c r="I132" i="2"/>
  <c r="AF1539" i="3"/>
  <c r="AB1539" i="3"/>
  <c r="X1539" i="3"/>
  <c r="T1539" i="3"/>
  <c r="AD1540" i="3"/>
  <c r="O1541" i="3"/>
  <c r="R1540" i="3"/>
  <c r="J1540" i="3"/>
  <c r="L1540" i="3" s="1"/>
  <c r="P1540" i="3" s="1"/>
  <c r="V1540" i="3"/>
  <c r="Z1540" i="3"/>
  <c r="O132" i="2"/>
  <c r="S132" i="2"/>
  <c r="K132" i="2"/>
  <c r="W132" i="2"/>
  <c r="C1545" i="6"/>
  <c r="D1544" i="6"/>
  <c r="G1544" i="6" s="1"/>
  <c r="F1544" i="6"/>
  <c r="E1544" i="6"/>
  <c r="AG132" i="2" l="1"/>
  <c r="AC132" i="2"/>
  <c r="AB1540" i="3"/>
  <c r="X1540" i="3"/>
  <c r="T1540" i="3"/>
  <c r="AF1540" i="3"/>
  <c r="Z1541" i="3"/>
  <c r="J1541" i="3"/>
  <c r="L1541" i="3" s="1"/>
  <c r="P1541" i="3" s="1"/>
  <c r="V1541" i="3"/>
  <c r="R1541" i="3"/>
  <c r="AD1541" i="3"/>
  <c r="O1542" i="3"/>
  <c r="Q132" i="2"/>
  <c r="U132" i="2"/>
  <c r="M132" i="2"/>
  <c r="AP132" i="2" s="1"/>
  <c r="Y132" i="2"/>
  <c r="C1546" i="6"/>
  <c r="E1545" i="6"/>
  <c r="F1545" i="6"/>
  <c r="D1545" i="6"/>
  <c r="G1545" i="6" s="1"/>
  <c r="AN133" i="2" l="1"/>
  <c r="AJ133" i="2"/>
  <c r="AQ133" i="2"/>
  <c r="AM133" i="2"/>
  <c r="AI133" i="2"/>
  <c r="AL133" i="2"/>
  <c r="AK133" i="2"/>
  <c r="AP133" i="2"/>
  <c r="AH133" i="2"/>
  <c r="Z1542" i="3"/>
  <c r="J1542" i="3"/>
  <c r="L1542" i="3" s="1"/>
  <c r="P1542" i="3" s="1"/>
  <c r="V1542" i="3"/>
  <c r="R1542" i="3"/>
  <c r="AD1542" i="3"/>
  <c r="O1543" i="3"/>
  <c r="AB1541" i="3"/>
  <c r="X1541" i="3"/>
  <c r="T1541" i="3"/>
  <c r="AF1541" i="3"/>
  <c r="C1547" i="6"/>
  <c r="F1546" i="6"/>
  <c r="D1546" i="6"/>
  <c r="G1546" i="6" s="1"/>
  <c r="E1546" i="6"/>
  <c r="AD1543" i="3" l="1"/>
  <c r="O1544" i="3"/>
  <c r="Z1543" i="3"/>
  <c r="J1543" i="3"/>
  <c r="L1543" i="3" s="1"/>
  <c r="P1543" i="3" s="1"/>
  <c r="R1543" i="3"/>
  <c r="V1543" i="3"/>
  <c r="AF1542" i="3"/>
  <c r="AB1542" i="3"/>
  <c r="X1542" i="3"/>
  <c r="T1542" i="3"/>
  <c r="C1548" i="6"/>
  <c r="E1547" i="6"/>
  <c r="D1547" i="6"/>
  <c r="G1547" i="6" s="1"/>
  <c r="F1547" i="6"/>
  <c r="AF1543" i="3" l="1"/>
  <c r="AB1543" i="3"/>
  <c r="X1543" i="3"/>
  <c r="T1543" i="3"/>
  <c r="AD1544" i="3"/>
  <c r="O1545" i="3"/>
  <c r="Z1544" i="3"/>
  <c r="J1544" i="3"/>
  <c r="L1544" i="3" s="1"/>
  <c r="P1544" i="3" s="1"/>
  <c r="R1544" i="3"/>
  <c r="V1544" i="3"/>
  <c r="C1549" i="6"/>
  <c r="D1548" i="6"/>
  <c r="G1548" i="6" s="1"/>
  <c r="F1548" i="6"/>
  <c r="E1548" i="6"/>
  <c r="AF1544" i="3" l="1"/>
  <c r="AB1544" i="3"/>
  <c r="X1544" i="3"/>
  <c r="T1544" i="3"/>
  <c r="AD1545" i="3"/>
  <c r="O1546" i="3"/>
  <c r="Z1545" i="3"/>
  <c r="J1545" i="3"/>
  <c r="L1545" i="3" s="1"/>
  <c r="P1545" i="3" s="1"/>
  <c r="V1545" i="3"/>
  <c r="R1545" i="3"/>
  <c r="C1550" i="6"/>
  <c r="E1549" i="6"/>
  <c r="D1549" i="6"/>
  <c r="G1549" i="6" s="1"/>
  <c r="F1549" i="6"/>
  <c r="AF1545" i="3" l="1"/>
  <c r="AB1545" i="3"/>
  <c r="X1545" i="3"/>
  <c r="T1545" i="3"/>
  <c r="AD1546" i="3"/>
  <c r="O1547" i="3"/>
  <c r="Z1546" i="3"/>
  <c r="J1546" i="3"/>
  <c r="L1546" i="3" s="1"/>
  <c r="P1546" i="3" s="1"/>
  <c r="V1546" i="3"/>
  <c r="R1546" i="3"/>
  <c r="C1551" i="6"/>
  <c r="F1550" i="6"/>
  <c r="E1550" i="6"/>
  <c r="D1550" i="6"/>
  <c r="G1550" i="6" s="1"/>
  <c r="AF1546" i="3" l="1"/>
  <c r="AB1546" i="3"/>
  <c r="X1546" i="3"/>
  <c r="T1546" i="3"/>
  <c r="AD1547" i="3"/>
  <c r="O1548" i="3"/>
  <c r="Z1547" i="3"/>
  <c r="J1547" i="3"/>
  <c r="L1547" i="3" s="1"/>
  <c r="P1547" i="3" s="1"/>
  <c r="R1547" i="3"/>
  <c r="V1547" i="3"/>
  <c r="C1552" i="6"/>
  <c r="D1551" i="6"/>
  <c r="G1551" i="6" s="1"/>
  <c r="F1551" i="6"/>
  <c r="E1551" i="6"/>
  <c r="AF1547" i="3" l="1"/>
  <c r="AB1547" i="3"/>
  <c r="X1547" i="3"/>
  <c r="T1547" i="3"/>
  <c r="AD1548" i="3"/>
  <c r="O1549" i="3"/>
  <c r="Z1548" i="3"/>
  <c r="J1548" i="3"/>
  <c r="L1548" i="3" s="1"/>
  <c r="P1548" i="3" s="1"/>
  <c r="R1548" i="3"/>
  <c r="V1548" i="3"/>
  <c r="C1553" i="6"/>
  <c r="D1552" i="6"/>
  <c r="G1552" i="6" s="1"/>
  <c r="F1552" i="6"/>
  <c r="E1552" i="6"/>
  <c r="AF1548" i="3" l="1"/>
  <c r="AB1548" i="3"/>
  <c r="X1548" i="3"/>
  <c r="T1548" i="3"/>
  <c r="AD1549" i="3"/>
  <c r="O1550" i="3"/>
  <c r="Z1549" i="3"/>
  <c r="J1549" i="3"/>
  <c r="L1549" i="3" s="1"/>
  <c r="P1549" i="3" s="1"/>
  <c r="V1549" i="3"/>
  <c r="R1549" i="3"/>
  <c r="C1554" i="6"/>
  <c r="E1553" i="6"/>
  <c r="D1553" i="6"/>
  <c r="G1553" i="6" s="1"/>
  <c r="F1553" i="6"/>
  <c r="AF1549" i="3" l="1"/>
  <c r="AB1549" i="3"/>
  <c r="X1549" i="3"/>
  <c r="T1549" i="3"/>
  <c r="AD1550" i="3"/>
  <c r="O1551" i="3"/>
  <c r="Z1550" i="3"/>
  <c r="J1550" i="3"/>
  <c r="L1550" i="3" s="1"/>
  <c r="P1550" i="3" s="1"/>
  <c r="V1550" i="3"/>
  <c r="R1550" i="3"/>
  <c r="C1555" i="6"/>
  <c r="F1554" i="6"/>
  <c r="E1554" i="6"/>
  <c r="D1554" i="6"/>
  <c r="G1554" i="6" s="1"/>
  <c r="AF1550" i="3" l="1"/>
  <c r="AB1550" i="3"/>
  <c r="X1550" i="3"/>
  <c r="T1550" i="3"/>
  <c r="H133" i="2"/>
  <c r="AD1551" i="3"/>
  <c r="O1552" i="3"/>
  <c r="Z1551" i="3"/>
  <c r="J1551" i="3"/>
  <c r="L1551" i="3" s="1"/>
  <c r="P1551" i="3" s="1"/>
  <c r="R1551" i="3"/>
  <c r="V1551" i="3"/>
  <c r="C1556" i="6"/>
  <c r="F1555" i="6"/>
  <c r="E1555" i="6"/>
  <c r="D1555" i="6"/>
  <c r="G1555" i="6" s="1"/>
  <c r="AE133" i="2" l="1"/>
  <c r="AA133" i="2"/>
  <c r="AD1552" i="3"/>
  <c r="O1553" i="3"/>
  <c r="Z1552" i="3"/>
  <c r="J1552" i="3"/>
  <c r="L1552" i="3" s="1"/>
  <c r="P1552" i="3" s="1"/>
  <c r="R1552" i="3"/>
  <c r="V1552" i="3"/>
  <c r="I133" i="2"/>
  <c r="AF1551" i="3"/>
  <c r="AB1551" i="3"/>
  <c r="X1551" i="3"/>
  <c r="T1551" i="3"/>
  <c r="O133" i="2"/>
  <c r="W133" i="2"/>
  <c r="K133" i="2"/>
  <c r="S133" i="2"/>
  <c r="D381" i="4" s="1"/>
  <c r="C1557" i="6"/>
  <c r="D1556" i="6"/>
  <c r="G1556" i="6" s="1"/>
  <c r="E1556" i="6"/>
  <c r="F1556" i="6"/>
  <c r="AC133" i="2" l="1"/>
  <c r="AG133" i="2"/>
  <c r="M133" i="2"/>
  <c r="AO133" i="2" s="1"/>
  <c r="U133" i="2"/>
  <c r="F381" i="4" s="1"/>
  <c r="Y133" i="2"/>
  <c r="Q133" i="2"/>
  <c r="R1553" i="3"/>
  <c r="AD1553" i="3"/>
  <c r="O1554" i="3"/>
  <c r="Z1553" i="3"/>
  <c r="J1553" i="3"/>
  <c r="L1553" i="3" s="1"/>
  <c r="P1553" i="3" s="1"/>
  <c r="V1553" i="3"/>
  <c r="T1552" i="3"/>
  <c r="AF1552" i="3"/>
  <c r="AB1552" i="3"/>
  <c r="X1552" i="3"/>
  <c r="C1558" i="6"/>
  <c r="E1557" i="6"/>
  <c r="F1557" i="6"/>
  <c r="D1557" i="6"/>
  <c r="G1557" i="6" s="1"/>
  <c r="AP134" i="2" l="1"/>
  <c r="AL134" i="2"/>
  <c r="AH134" i="2"/>
  <c r="AO134" i="2"/>
  <c r="AK134" i="2"/>
  <c r="AJ134" i="2"/>
  <c r="AQ134" i="2"/>
  <c r="AI134" i="2"/>
  <c r="AM134" i="2"/>
  <c r="AD1554" i="3"/>
  <c r="O1555" i="3"/>
  <c r="Z1554" i="3"/>
  <c r="J1554" i="3"/>
  <c r="L1554" i="3" s="1"/>
  <c r="P1554" i="3" s="1"/>
  <c r="V1554" i="3"/>
  <c r="R1554" i="3"/>
  <c r="AF1553" i="3"/>
  <c r="AB1553" i="3"/>
  <c r="X1553" i="3"/>
  <c r="T1553" i="3"/>
  <c r="C1559" i="6"/>
  <c r="F1558" i="6"/>
  <c r="D1558" i="6"/>
  <c r="G1558" i="6" s="1"/>
  <c r="E1558" i="6"/>
  <c r="AD1555" i="3" l="1"/>
  <c r="O1556" i="3"/>
  <c r="R1555" i="3"/>
  <c r="J1555" i="3"/>
  <c r="L1555" i="3" s="1"/>
  <c r="P1555" i="3" s="1"/>
  <c r="Z1555" i="3"/>
  <c r="V1555" i="3"/>
  <c r="AF1554" i="3"/>
  <c r="AB1554" i="3"/>
  <c r="X1554" i="3"/>
  <c r="T1554" i="3"/>
  <c r="C1560" i="6"/>
  <c r="F1559" i="6"/>
  <c r="E1559" i="6"/>
  <c r="D1559" i="6"/>
  <c r="G1559" i="6" s="1"/>
  <c r="AD1556" i="3" l="1"/>
  <c r="O1557" i="3"/>
  <c r="R1556" i="3"/>
  <c r="J1556" i="3"/>
  <c r="L1556" i="3" s="1"/>
  <c r="P1556" i="3" s="1"/>
  <c r="Z1556" i="3"/>
  <c r="V1556" i="3"/>
  <c r="AF1555" i="3"/>
  <c r="AB1555" i="3"/>
  <c r="X1555" i="3"/>
  <c r="T1555" i="3"/>
  <c r="C1561" i="6"/>
  <c r="D1560" i="6"/>
  <c r="G1560" i="6" s="1"/>
  <c r="E1560" i="6"/>
  <c r="F1560" i="6"/>
  <c r="AD1557" i="3" l="1"/>
  <c r="O1558" i="3"/>
  <c r="Z1557" i="3"/>
  <c r="J1557" i="3"/>
  <c r="L1557" i="3" s="1"/>
  <c r="P1557" i="3" s="1"/>
  <c r="V1557" i="3"/>
  <c r="R1557" i="3"/>
  <c r="AF1556" i="3"/>
  <c r="AB1556" i="3"/>
  <c r="X1556" i="3"/>
  <c r="T1556" i="3"/>
  <c r="C1562" i="6"/>
  <c r="E1561" i="6"/>
  <c r="F1561" i="6"/>
  <c r="D1561" i="6"/>
  <c r="G1561" i="6" s="1"/>
  <c r="AD1558" i="3" l="1"/>
  <c r="O1559" i="3"/>
  <c r="Z1558" i="3"/>
  <c r="J1558" i="3"/>
  <c r="L1558" i="3" s="1"/>
  <c r="P1558" i="3" s="1"/>
  <c r="V1558" i="3"/>
  <c r="R1558" i="3"/>
  <c r="AF1557" i="3"/>
  <c r="AB1557" i="3"/>
  <c r="X1557" i="3"/>
  <c r="T1557" i="3"/>
  <c r="C1563" i="6"/>
  <c r="F1562" i="6"/>
  <c r="E1562" i="6"/>
  <c r="D1562" i="6"/>
  <c r="G1562" i="6" s="1"/>
  <c r="AD1559" i="3" l="1"/>
  <c r="O1560" i="3"/>
  <c r="Z1559" i="3"/>
  <c r="J1559" i="3"/>
  <c r="L1559" i="3" s="1"/>
  <c r="P1559" i="3" s="1"/>
  <c r="R1559" i="3"/>
  <c r="V1559" i="3"/>
  <c r="AF1558" i="3"/>
  <c r="AB1558" i="3"/>
  <c r="X1558" i="3"/>
  <c r="T1558" i="3"/>
  <c r="C1564" i="6"/>
  <c r="E1563" i="6"/>
  <c r="D1563" i="6"/>
  <c r="G1563" i="6" s="1"/>
  <c r="F1563" i="6"/>
  <c r="AD1560" i="3" l="1"/>
  <c r="O1561" i="3"/>
  <c r="Z1560" i="3"/>
  <c r="J1560" i="3"/>
  <c r="L1560" i="3" s="1"/>
  <c r="P1560" i="3" s="1"/>
  <c r="R1560" i="3"/>
  <c r="V1560" i="3"/>
  <c r="AF1559" i="3"/>
  <c r="AB1559" i="3"/>
  <c r="X1559" i="3"/>
  <c r="T1559" i="3"/>
  <c r="C1565" i="6"/>
  <c r="D1564" i="6"/>
  <c r="G1564" i="6" s="1"/>
  <c r="F1564" i="6"/>
  <c r="E1564" i="6"/>
  <c r="AD1561" i="3" l="1"/>
  <c r="O1562" i="3"/>
  <c r="Z1561" i="3"/>
  <c r="J1561" i="3"/>
  <c r="L1561" i="3" s="1"/>
  <c r="P1561" i="3" s="1"/>
  <c r="V1561" i="3"/>
  <c r="R1561" i="3"/>
  <c r="AF1560" i="3"/>
  <c r="AB1560" i="3"/>
  <c r="X1560" i="3"/>
  <c r="T1560" i="3"/>
  <c r="C1566" i="6"/>
  <c r="E1565" i="6"/>
  <c r="D1565" i="6"/>
  <c r="G1565" i="6" s="1"/>
  <c r="F1565" i="6"/>
  <c r="AD1562" i="3" l="1"/>
  <c r="O1563" i="3"/>
  <c r="Z1562" i="3"/>
  <c r="J1562" i="3"/>
  <c r="L1562" i="3" s="1"/>
  <c r="P1562" i="3" s="1"/>
  <c r="V1562" i="3"/>
  <c r="R1562" i="3"/>
  <c r="AF1561" i="3"/>
  <c r="AB1561" i="3"/>
  <c r="X1561" i="3"/>
  <c r="T1561" i="3"/>
  <c r="C1567" i="6"/>
  <c r="F1566" i="6"/>
  <c r="E1566" i="6"/>
  <c r="D1566" i="6"/>
  <c r="G1566" i="6" s="1"/>
  <c r="H134" i="2" l="1"/>
  <c r="AD1563" i="3"/>
  <c r="O1564" i="3"/>
  <c r="R1563" i="3"/>
  <c r="V1563" i="3"/>
  <c r="Z1563" i="3"/>
  <c r="J1563" i="3"/>
  <c r="L1563" i="3" s="1"/>
  <c r="P1563" i="3" s="1"/>
  <c r="AF1562" i="3"/>
  <c r="X1562" i="3"/>
  <c r="T1562" i="3"/>
  <c r="AB1562" i="3"/>
  <c r="C1568" i="6"/>
  <c r="D1567" i="6"/>
  <c r="G1567" i="6" s="1"/>
  <c r="E1567" i="6"/>
  <c r="F1567" i="6"/>
  <c r="AE134" i="2" l="1"/>
  <c r="AA134" i="2"/>
  <c r="I134" i="2"/>
  <c r="AF1563" i="3"/>
  <c r="AB1563" i="3"/>
  <c r="X1563" i="3"/>
  <c r="T1563" i="3"/>
  <c r="AD1564" i="3"/>
  <c r="O1565" i="3"/>
  <c r="Z1564" i="3"/>
  <c r="J1564" i="3"/>
  <c r="L1564" i="3" s="1"/>
  <c r="P1564" i="3" s="1"/>
  <c r="R1564" i="3"/>
  <c r="V1564" i="3"/>
  <c r="W134" i="2"/>
  <c r="S134" i="2"/>
  <c r="O134" i="2"/>
  <c r="K134" i="2"/>
  <c r="C1569" i="6"/>
  <c r="D1568" i="6"/>
  <c r="G1568" i="6" s="1"/>
  <c r="F1568" i="6"/>
  <c r="E1568" i="6"/>
  <c r="AG134" i="2" l="1"/>
  <c r="AC134" i="2"/>
  <c r="AF1564" i="3"/>
  <c r="AB1564" i="3"/>
  <c r="X1564" i="3"/>
  <c r="T1564" i="3"/>
  <c r="M134" i="2"/>
  <c r="AN134" i="2" s="1"/>
  <c r="Q134" i="2"/>
  <c r="Y134" i="2"/>
  <c r="U134" i="2"/>
  <c r="AD1565" i="3"/>
  <c r="O1566" i="3"/>
  <c r="Z1565" i="3"/>
  <c r="J1565" i="3"/>
  <c r="L1565" i="3" s="1"/>
  <c r="P1565" i="3" s="1"/>
  <c r="V1565" i="3"/>
  <c r="R1565" i="3"/>
  <c r="C1570" i="6"/>
  <c r="E1569" i="6"/>
  <c r="F1569" i="6"/>
  <c r="D1569" i="6"/>
  <c r="G1569" i="6" s="1"/>
  <c r="AN135" i="2" l="1"/>
  <c r="AJ135" i="2"/>
  <c r="AQ135" i="2"/>
  <c r="AM135" i="2"/>
  <c r="AI135" i="2"/>
  <c r="AP135" i="2"/>
  <c r="AH135" i="2"/>
  <c r="AO135" i="2"/>
  <c r="AL135" i="2"/>
  <c r="AD1566" i="3"/>
  <c r="O1567" i="3"/>
  <c r="Z1566" i="3"/>
  <c r="J1566" i="3"/>
  <c r="L1566" i="3" s="1"/>
  <c r="P1566" i="3" s="1"/>
  <c r="V1566" i="3"/>
  <c r="R1566" i="3"/>
  <c r="AF1565" i="3"/>
  <c r="AB1565" i="3"/>
  <c r="X1565" i="3"/>
  <c r="T1565" i="3"/>
  <c r="C1571" i="6"/>
  <c r="F1570" i="6"/>
  <c r="E1570" i="6"/>
  <c r="D1570" i="6"/>
  <c r="G1570" i="6" s="1"/>
  <c r="AD1567" i="3" l="1"/>
  <c r="O1568" i="3"/>
  <c r="Z1567" i="3"/>
  <c r="J1567" i="3"/>
  <c r="L1567" i="3" s="1"/>
  <c r="P1567" i="3" s="1"/>
  <c r="R1567" i="3"/>
  <c r="V1567" i="3"/>
  <c r="AF1566" i="3"/>
  <c r="AB1566" i="3"/>
  <c r="X1566" i="3"/>
  <c r="T1566" i="3"/>
  <c r="C1572" i="6"/>
  <c r="F1571" i="6"/>
  <c r="D1571" i="6"/>
  <c r="G1571" i="6" s="1"/>
  <c r="E1571" i="6"/>
  <c r="AD1568" i="3" l="1"/>
  <c r="O1569" i="3"/>
  <c r="Z1568" i="3"/>
  <c r="J1568" i="3"/>
  <c r="L1568" i="3" s="1"/>
  <c r="P1568" i="3" s="1"/>
  <c r="R1568" i="3"/>
  <c r="V1568" i="3"/>
  <c r="AF1567" i="3"/>
  <c r="AB1567" i="3"/>
  <c r="X1567" i="3"/>
  <c r="T1567" i="3"/>
  <c r="C1573" i="6"/>
  <c r="D1572" i="6"/>
  <c r="G1572" i="6" s="1"/>
  <c r="E1572" i="6"/>
  <c r="F1572" i="6"/>
  <c r="AD1569" i="3" l="1"/>
  <c r="O1570" i="3"/>
  <c r="Z1569" i="3"/>
  <c r="J1569" i="3"/>
  <c r="L1569" i="3" s="1"/>
  <c r="P1569" i="3" s="1"/>
  <c r="V1569" i="3"/>
  <c r="R1569" i="3"/>
  <c r="AF1568" i="3"/>
  <c r="AB1568" i="3"/>
  <c r="X1568" i="3"/>
  <c r="T1568" i="3"/>
  <c r="C1574" i="6"/>
  <c r="E1573" i="6"/>
  <c r="F1573" i="6"/>
  <c r="D1573" i="6"/>
  <c r="G1573" i="6" s="1"/>
  <c r="AD1570" i="3" l="1"/>
  <c r="O1571" i="3"/>
  <c r="Z1570" i="3"/>
  <c r="J1570" i="3"/>
  <c r="L1570" i="3" s="1"/>
  <c r="P1570" i="3" s="1"/>
  <c r="V1570" i="3"/>
  <c r="R1570" i="3"/>
  <c r="AF1569" i="3"/>
  <c r="AB1569" i="3"/>
  <c r="X1569" i="3"/>
  <c r="T1569" i="3"/>
  <c r="C1575" i="6"/>
  <c r="F1574" i="6"/>
  <c r="D1574" i="6"/>
  <c r="G1574" i="6" s="1"/>
  <c r="E1574" i="6"/>
  <c r="AD1571" i="3" l="1"/>
  <c r="O1572" i="3"/>
  <c r="R1571" i="3"/>
  <c r="J1571" i="3"/>
  <c r="L1571" i="3" s="1"/>
  <c r="P1571" i="3" s="1"/>
  <c r="Z1571" i="3"/>
  <c r="V1571" i="3"/>
  <c r="AF1570" i="3"/>
  <c r="AB1570" i="3"/>
  <c r="X1570" i="3"/>
  <c r="T1570" i="3"/>
  <c r="C1576" i="6"/>
  <c r="F1575" i="6"/>
  <c r="E1575" i="6"/>
  <c r="D1575" i="6"/>
  <c r="G1575" i="6" s="1"/>
  <c r="AD1572" i="3" l="1"/>
  <c r="O1573" i="3"/>
  <c r="R1572" i="3"/>
  <c r="J1572" i="3"/>
  <c r="L1572" i="3" s="1"/>
  <c r="P1572" i="3" s="1"/>
  <c r="Z1572" i="3"/>
  <c r="V1572" i="3"/>
  <c r="AF1571" i="3"/>
  <c r="AB1571" i="3"/>
  <c r="X1571" i="3"/>
  <c r="T1571" i="3"/>
  <c r="C1577" i="6"/>
  <c r="D1576" i="6"/>
  <c r="G1576" i="6" s="1"/>
  <c r="F1576" i="6"/>
  <c r="E1576" i="6"/>
  <c r="AD1573" i="3" l="1"/>
  <c r="O1574" i="3"/>
  <c r="Z1573" i="3"/>
  <c r="J1573" i="3"/>
  <c r="L1573" i="3" s="1"/>
  <c r="P1573" i="3" s="1"/>
  <c r="V1573" i="3"/>
  <c r="R1573" i="3"/>
  <c r="AF1572" i="3"/>
  <c r="AB1572" i="3"/>
  <c r="X1572" i="3"/>
  <c r="T1572" i="3"/>
  <c r="C1578" i="6"/>
  <c r="E1577" i="6"/>
  <c r="F1577" i="6"/>
  <c r="D1577" i="6"/>
  <c r="G1577" i="6" s="1"/>
  <c r="AD1574" i="3" l="1"/>
  <c r="O1575" i="3"/>
  <c r="Z1574" i="3"/>
  <c r="J1574" i="3"/>
  <c r="L1574" i="3" s="1"/>
  <c r="P1574" i="3" s="1"/>
  <c r="V1574" i="3"/>
  <c r="R1574" i="3"/>
  <c r="AF1573" i="3"/>
  <c r="AB1573" i="3"/>
  <c r="X1573" i="3"/>
  <c r="T1573" i="3"/>
  <c r="C1579" i="6"/>
  <c r="F1578" i="6"/>
  <c r="D1578" i="6"/>
  <c r="G1578" i="6" s="1"/>
  <c r="E1578" i="6"/>
  <c r="H135" i="2" l="1"/>
  <c r="AD1575" i="3"/>
  <c r="O1576" i="3"/>
  <c r="R1575" i="3"/>
  <c r="V1575" i="3"/>
  <c r="Z1575" i="3"/>
  <c r="J1575" i="3"/>
  <c r="L1575" i="3" s="1"/>
  <c r="P1575" i="3" s="1"/>
  <c r="AF1574" i="3"/>
  <c r="X1574" i="3"/>
  <c r="T1574" i="3"/>
  <c r="AB1574" i="3"/>
  <c r="C1580" i="6"/>
  <c r="E1579" i="6"/>
  <c r="D1579" i="6"/>
  <c r="G1579" i="6" s="1"/>
  <c r="F1579" i="6"/>
  <c r="AE135" i="2" l="1"/>
  <c r="AA135" i="2"/>
  <c r="I135" i="2"/>
  <c r="AF1575" i="3"/>
  <c r="AB1575" i="3"/>
  <c r="X1575" i="3"/>
  <c r="T1575" i="3"/>
  <c r="AD1576" i="3"/>
  <c r="O1577" i="3"/>
  <c r="Z1576" i="3"/>
  <c r="J1576" i="3"/>
  <c r="L1576" i="3" s="1"/>
  <c r="P1576" i="3" s="1"/>
  <c r="R1576" i="3"/>
  <c r="V1576" i="3"/>
  <c r="O135" i="2"/>
  <c r="S135" i="2"/>
  <c r="W135" i="2"/>
  <c r="K135" i="2"/>
  <c r="C1581" i="6"/>
  <c r="D1580" i="6"/>
  <c r="G1580" i="6" s="1"/>
  <c r="F1580" i="6"/>
  <c r="E1580" i="6"/>
  <c r="AG135" i="2" l="1"/>
  <c r="AC135" i="2"/>
  <c r="AF1576" i="3"/>
  <c r="X1576" i="3"/>
  <c r="T1576" i="3"/>
  <c r="AB1576" i="3"/>
  <c r="M135" i="2"/>
  <c r="AK135" i="2" s="1"/>
  <c r="U135" i="2"/>
  <c r="Y135" i="2"/>
  <c r="Q135" i="2"/>
  <c r="AD1577" i="3"/>
  <c r="O1578" i="3"/>
  <c r="Z1577" i="3"/>
  <c r="J1577" i="3"/>
  <c r="L1577" i="3" s="1"/>
  <c r="P1577" i="3" s="1"/>
  <c r="V1577" i="3"/>
  <c r="R1577" i="3"/>
  <c r="C1582" i="6"/>
  <c r="E1581" i="6"/>
  <c r="D1581" i="6"/>
  <c r="G1581" i="6" s="1"/>
  <c r="F1581" i="6"/>
  <c r="AP136" i="2" l="1"/>
  <c r="AL136" i="2"/>
  <c r="AH136" i="2"/>
  <c r="AO136" i="2"/>
  <c r="AN136" i="2"/>
  <c r="AM136" i="2"/>
  <c r="AJ136" i="2"/>
  <c r="AQ136" i="2"/>
  <c r="AI136" i="2"/>
  <c r="AD1578" i="3"/>
  <c r="O1579" i="3"/>
  <c r="Z1578" i="3"/>
  <c r="J1578" i="3"/>
  <c r="L1578" i="3" s="1"/>
  <c r="P1578" i="3" s="1"/>
  <c r="V1578" i="3"/>
  <c r="R1578" i="3"/>
  <c r="AF1577" i="3"/>
  <c r="AB1577" i="3"/>
  <c r="X1577" i="3"/>
  <c r="T1577" i="3"/>
  <c r="C1583" i="6"/>
  <c r="F1582" i="6"/>
  <c r="E1582" i="6"/>
  <c r="D1582" i="6"/>
  <c r="G1582" i="6" s="1"/>
  <c r="AD1579" i="3" l="1"/>
  <c r="O1580" i="3"/>
  <c r="Z1579" i="3"/>
  <c r="J1579" i="3"/>
  <c r="L1579" i="3" s="1"/>
  <c r="P1579" i="3" s="1"/>
  <c r="R1579" i="3"/>
  <c r="V1579" i="3"/>
  <c r="AF1578" i="3"/>
  <c r="AB1578" i="3"/>
  <c r="T1578" i="3"/>
  <c r="X1578" i="3"/>
  <c r="C1584" i="6"/>
  <c r="D1583" i="6"/>
  <c r="G1583" i="6" s="1"/>
  <c r="F1583" i="6"/>
  <c r="E1583" i="6"/>
  <c r="AD1580" i="3" l="1"/>
  <c r="O1581" i="3"/>
  <c r="Z1580" i="3"/>
  <c r="J1580" i="3"/>
  <c r="L1580" i="3" s="1"/>
  <c r="P1580" i="3" s="1"/>
  <c r="R1580" i="3"/>
  <c r="V1580" i="3"/>
  <c r="AF1579" i="3"/>
  <c r="AB1579" i="3"/>
  <c r="X1579" i="3"/>
  <c r="T1579" i="3"/>
  <c r="C1585" i="6"/>
  <c r="D1584" i="6"/>
  <c r="G1584" i="6" s="1"/>
  <c r="F1584" i="6"/>
  <c r="E1584" i="6"/>
  <c r="Z1581" i="3" l="1"/>
  <c r="J1581" i="3"/>
  <c r="L1581" i="3" s="1"/>
  <c r="P1581" i="3" s="1"/>
  <c r="V1581" i="3"/>
  <c r="R1581" i="3"/>
  <c r="AD1581" i="3"/>
  <c r="O1582" i="3"/>
  <c r="AB1580" i="3"/>
  <c r="X1580" i="3"/>
  <c r="T1580" i="3"/>
  <c r="AF1580" i="3"/>
  <c r="C1586" i="6"/>
  <c r="E1585" i="6"/>
  <c r="D1585" i="6"/>
  <c r="G1585" i="6" s="1"/>
  <c r="F1585" i="6"/>
  <c r="AD1582" i="3" l="1"/>
  <c r="O1583" i="3"/>
  <c r="Z1582" i="3"/>
  <c r="J1582" i="3"/>
  <c r="L1582" i="3" s="1"/>
  <c r="P1582" i="3" s="1"/>
  <c r="V1582" i="3"/>
  <c r="R1582" i="3"/>
  <c r="AF1581" i="3"/>
  <c r="AB1581" i="3"/>
  <c r="X1581" i="3"/>
  <c r="T1581" i="3"/>
  <c r="C1587" i="6"/>
  <c r="F1586" i="6"/>
  <c r="E1586" i="6"/>
  <c r="D1586" i="6"/>
  <c r="G1586" i="6" s="1"/>
  <c r="AD1583" i="3" l="1"/>
  <c r="O1584" i="3"/>
  <c r="Z1583" i="3"/>
  <c r="J1583" i="3"/>
  <c r="L1583" i="3" s="1"/>
  <c r="P1583" i="3" s="1"/>
  <c r="R1583" i="3"/>
  <c r="V1583" i="3"/>
  <c r="AF1582" i="3"/>
  <c r="AB1582" i="3"/>
  <c r="X1582" i="3"/>
  <c r="T1582" i="3"/>
  <c r="C1588" i="6"/>
  <c r="F1587" i="6"/>
  <c r="E1587" i="6"/>
  <c r="D1587" i="6"/>
  <c r="G1587" i="6" s="1"/>
  <c r="AD1584" i="3" l="1"/>
  <c r="O1585" i="3"/>
  <c r="Z1584" i="3"/>
  <c r="J1584" i="3"/>
  <c r="L1584" i="3" s="1"/>
  <c r="P1584" i="3" s="1"/>
  <c r="R1584" i="3"/>
  <c r="V1584" i="3"/>
  <c r="AF1583" i="3"/>
  <c r="AB1583" i="3"/>
  <c r="X1583" i="3"/>
  <c r="T1583" i="3"/>
  <c r="C1589" i="6"/>
  <c r="D1588" i="6"/>
  <c r="G1588" i="6" s="1"/>
  <c r="E1588" i="6"/>
  <c r="F1588" i="6"/>
  <c r="AD1585" i="3" l="1"/>
  <c r="O1586" i="3"/>
  <c r="Z1585" i="3"/>
  <c r="J1585" i="3"/>
  <c r="L1585" i="3" s="1"/>
  <c r="P1585" i="3" s="1"/>
  <c r="V1585" i="3"/>
  <c r="R1585" i="3"/>
  <c r="AF1584" i="3"/>
  <c r="AB1584" i="3"/>
  <c r="X1584" i="3"/>
  <c r="T1584" i="3"/>
  <c r="C1590" i="6"/>
  <c r="E1589" i="6"/>
  <c r="F1589" i="6"/>
  <c r="D1589" i="6"/>
  <c r="G1589" i="6" s="1"/>
  <c r="AD1586" i="3" l="1"/>
  <c r="O1587" i="3"/>
  <c r="Z1586" i="3"/>
  <c r="J1586" i="3"/>
  <c r="L1586" i="3" s="1"/>
  <c r="P1586" i="3" s="1"/>
  <c r="V1586" i="3"/>
  <c r="R1586" i="3"/>
  <c r="AF1585" i="3"/>
  <c r="AB1585" i="3"/>
  <c r="X1585" i="3"/>
  <c r="T1585" i="3"/>
  <c r="C1591" i="6"/>
  <c r="F1590" i="6"/>
  <c r="D1590" i="6"/>
  <c r="G1590" i="6" s="1"/>
  <c r="E1590" i="6"/>
  <c r="H136" i="2" l="1"/>
  <c r="AD1587" i="3"/>
  <c r="O1588" i="3"/>
  <c r="Z1587" i="3"/>
  <c r="J1587" i="3"/>
  <c r="L1587" i="3" s="1"/>
  <c r="P1587" i="3" s="1"/>
  <c r="R1587" i="3"/>
  <c r="V1587" i="3"/>
  <c r="AF1586" i="3"/>
  <c r="AB1586" i="3"/>
  <c r="X1586" i="3"/>
  <c r="T1586" i="3"/>
  <c r="C1592" i="6"/>
  <c r="F1591" i="6"/>
  <c r="E1591" i="6"/>
  <c r="D1591" i="6"/>
  <c r="G1591" i="6" s="1"/>
  <c r="AE136" i="2" l="1"/>
  <c r="AA136" i="2"/>
  <c r="AD1588" i="3"/>
  <c r="O1589" i="3"/>
  <c r="R1588" i="3"/>
  <c r="J1588" i="3"/>
  <c r="L1588" i="3" s="1"/>
  <c r="P1588" i="3" s="1"/>
  <c r="Z1588" i="3"/>
  <c r="V1588" i="3"/>
  <c r="I136" i="2"/>
  <c r="AF1587" i="3"/>
  <c r="AB1587" i="3"/>
  <c r="X1587" i="3"/>
  <c r="T1587" i="3"/>
  <c r="O136" i="2"/>
  <c r="W136" i="2"/>
  <c r="S136" i="2"/>
  <c r="K136" i="2"/>
  <c r="C1593" i="6"/>
  <c r="D1592" i="6"/>
  <c r="G1592" i="6" s="1"/>
  <c r="E1592" i="6"/>
  <c r="F1592" i="6"/>
  <c r="AG136" i="2" l="1"/>
  <c r="AC136" i="2"/>
  <c r="AD1589" i="3"/>
  <c r="O1590" i="3"/>
  <c r="Z1589" i="3"/>
  <c r="J1589" i="3"/>
  <c r="L1589" i="3" s="1"/>
  <c r="P1589" i="3" s="1"/>
  <c r="V1589" i="3"/>
  <c r="R1589" i="3"/>
  <c r="M136" i="2"/>
  <c r="AK136" i="2" s="1"/>
  <c r="U136" i="2"/>
  <c r="Q136" i="2"/>
  <c r="Y136" i="2"/>
  <c r="AF1588" i="3"/>
  <c r="AB1588" i="3"/>
  <c r="X1588" i="3"/>
  <c r="T1588" i="3"/>
  <c r="C1594" i="6"/>
  <c r="E1593" i="6"/>
  <c r="F1593" i="6"/>
  <c r="D1593" i="6"/>
  <c r="G1593" i="6" s="1"/>
  <c r="AN137" i="2" l="1"/>
  <c r="AQ137" i="2"/>
  <c r="AM137" i="2"/>
  <c r="AI137" i="2"/>
  <c r="AL137" i="2"/>
  <c r="AK137" i="2"/>
  <c r="AP137" i="2"/>
  <c r="AH137" i="2"/>
  <c r="AO137" i="2"/>
  <c r="R1590" i="3"/>
  <c r="V1590" i="3"/>
  <c r="AD1590" i="3"/>
  <c r="O1591" i="3"/>
  <c r="Z1590" i="3"/>
  <c r="J1590" i="3"/>
  <c r="L1590" i="3" s="1"/>
  <c r="P1590" i="3" s="1"/>
  <c r="T1589" i="3"/>
  <c r="X1589" i="3"/>
  <c r="AF1589" i="3"/>
  <c r="AB1589" i="3"/>
  <c r="C1595" i="6"/>
  <c r="F1594" i="6"/>
  <c r="E1594" i="6"/>
  <c r="D1594" i="6"/>
  <c r="G1594" i="6" s="1"/>
  <c r="AF1590" i="3" l="1"/>
  <c r="AB1590" i="3"/>
  <c r="T1590" i="3"/>
  <c r="X1590" i="3"/>
  <c r="AD1591" i="3"/>
  <c r="O1592" i="3"/>
  <c r="Z1591" i="3"/>
  <c r="J1591" i="3"/>
  <c r="L1591" i="3" s="1"/>
  <c r="P1591" i="3" s="1"/>
  <c r="R1591" i="3"/>
  <c r="V1591" i="3"/>
  <c r="C1596" i="6"/>
  <c r="E1595" i="6"/>
  <c r="D1595" i="6"/>
  <c r="G1595" i="6" s="1"/>
  <c r="F1595" i="6"/>
  <c r="AD1592" i="3" l="1"/>
  <c r="O1593" i="3"/>
  <c r="Z1592" i="3"/>
  <c r="J1592" i="3"/>
  <c r="L1592" i="3" s="1"/>
  <c r="P1592" i="3" s="1"/>
  <c r="R1592" i="3"/>
  <c r="V1592" i="3"/>
  <c r="AF1591" i="3"/>
  <c r="AB1591" i="3"/>
  <c r="X1591" i="3"/>
  <c r="T1591" i="3"/>
  <c r="C1597" i="6"/>
  <c r="D1596" i="6"/>
  <c r="G1596" i="6" s="1"/>
  <c r="F1596" i="6"/>
  <c r="E1596" i="6"/>
  <c r="AD1593" i="3" l="1"/>
  <c r="O1594" i="3"/>
  <c r="Z1593" i="3"/>
  <c r="J1593" i="3"/>
  <c r="L1593" i="3" s="1"/>
  <c r="P1593" i="3" s="1"/>
  <c r="V1593" i="3"/>
  <c r="R1593" i="3"/>
  <c r="AF1592" i="3"/>
  <c r="AB1592" i="3"/>
  <c r="X1592" i="3"/>
  <c r="T1592" i="3"/>
  <c r="C1598" i="6"/>
  <c r="E1597" i="6"/>
  <c r="D1597" i="6"/>
  <c r="G1597" i="6" s="1"/>
  <c r="F1597" i="6"/>
  <c r="AD1594" i="3" l="1"/>
  <c r="O1595" i="3"/>
  <c r="Z1594" i="3"/>
  <c r="J1594" i="3"/>
  <c r="L1594" i="3" s="1"/>
  <c r="P1594" i="3" s="1"/>
  <c r="V1594" i="3"/>
  <c r="R1594" i="3"/>
  <c r="AF1593" i="3"/>
  <c r="AB1593" i="3"/>
  <c r="X1593" i="3"/>
  <c r="T1593" i="3"/>
  <c r="C1599" i="6"/>
  <c r="F1598" i="6"/>
  <c r="E1598" i="6"/>
  <c r="D1598" i="6"/>
  <c r="G1598" i="6" s="1"/>
  <c r="AD1595" i="3" l="1"/>
  <c r="O1596" i="3"/>
  <c r="Z1595" i="3"/>
  <c r="J1595" i="3"/>
  <c r="L1595" i="3" s="1"/>
  <c r="P1595" i="3" s="1"/>
  <c r="R1595" i="3"/>
  <c r="V1595" i="3"/>
  <c r="AF1594" i="3"/>
  <c r="AB1594" i="3"/>
  <c r="X1594" i="3"/>
  <c r="T1594" i="3"/>
  <c r="C1600" i="6"/>
  <c r="D1599" i="6"/>
  <c r="G1599" i="6" s="1"/>
  <c r="E1599" i="6"/>
  <c r="F1599" i="6"/>
  <c r="AD1596" i="3" l="1"/>
  <c r="O1597" i="3"/>
  <c r="Z1596" i="3"/>
  <c r="J1596" i="3"/>
  <c r="L1596" i="3" s="1"/>
  <c r="P1596" i="3" s="1"/>
  <c r="R1596" i="3"/>
  <c r="V1596" i="3"/>
  <c r="AF1595" i="3"/>
  <c r="AB1595" i="3"/>
  <c r="X1595" i="3"/>
  <c r="T1595" i="3"/>
  <c r="C1601" i="6"/>
  <c r="D1600" i="6"/>
  <c r="G1600" i="6" s="1"/>
  <c r="F1600" i="6"/>
  <c r="E1600" i="6"/>
  <c r="AD1597" i="3" l="1"/>
  <c r="O1598" i="3"/>
  <c r="Z1597" i="3"/>
  <c r="J1597" i="3"/>
  <c r="L1597" i="3" s="1"/>
  <c r="P1597" i="3" s="1"/>
  <c r="V1597" i="3"/>
  <c r="R1597" i="3"/>
  <c r="AF1596" i="3"/>
  <c r="AB1596" i="3"/>
  <c r="X1596" i="3"/>
  <c r="T1596" i="3"/>
  <c r="C1602" i="6"/>
  <c r="E1601" i="6"/>
  <c r="F1601" i="6"/>
  <c r="D1601" i="6"/>
  <c r="G1601" i="6" s="1"/>
  <c r="AD1598" i="3" l="1"/>
  <c r="O1599" i="3"/>
  <c r="Z1598" i="3"/>
  <c r="J1598" i="3"/>
  <c r="L1598" i="3" s="1"/>
  <c r="P1598" i="3" s="1"/>
  <c r="V1598" i="3"/>
  <c r="R1598" i="3"/>
  <c r="AF1597" i="3"/>
  <c r="AB1597" i="3"/>
  <c r="X1597" i="3"/>
  <c r="T1597" i="3"/>
  <c r="C1603" i="6"/>
  <c r="F1602" i="6"/>
  <c r="E1602" i="6"/>
  <c r="D1602" i="6"/>
  <c r="G1602" i="6" s="1"/>
  <c r="H137" i="2" l="1"/>
  <c r="AD1599" i="3"/>
  <c r="O1600" i="3"/>
  <c r="J1599" i="3"/>
  <c r="L1599" i="3" s="1"/>
  <c r="P1599" i="3" s="1"/>
  <c r="R1599" i="3"/>
  <c r="V1599" i="3"/>
  <c r="Z1599" i="3"/>
  <c r="AF1598" i="3"/>
  <c r="X1598" i="3"/>
  <c r="T1598" i="3"/>
  <c r="AB1598" i="3"/>
  <c r="C1604" i="6"/>
  <c r="F1603" i="6"/>
  <c r="D1603" i="6"/>
  <c r="G1603" i="6" s="1"/>
  <c r="E1603" i="6"/>
  <c r="AE137" i="2" l="1"/>
  <c r="AA137" i="2"/>
  <c r="AD1600" i="3"/>
  <c r="O1601" i="3"/>
  <c r="Z1600" i="3"/>
  <c r="J1600" i="3"/>
  <c r="L1600" i="3" s="1"/>
  <c r="P1600" i="3" s="1"/>
  <c r="R1600" i="3"/>
  <c r="V1600" i="3"/>
  <c r="W137" i="2"/>
  <c r="O137" i="2"/>
  <c r="S137" i="2"/>
  <c r="K137" i="2"/>
  <c r="I137" i="2"/>
  <c r="AF1599" i="3"/>
  <c r="AB1599" i="3"/>
  <c r="X1599" i="3"/>
  <c r="T1599" i="3"/>
  <c r="C1605" i="6"/>
  <c r="D1604" i="6"/>
  <c r="G1604" i="6" s="1"/>
  <c r="E1604" i="6"/>
  <c r="F1604" i="6"/>
  <c r="AC137" i="2" l="1"/>
  <c r="AG137" i="2"/>
  <c r="AD1601" i="3"/>
  <c r="O1602" i="3"/>
  <c r="Z1601" i="3"/>
  <c r="J1601" i="3"/>
  <c r="L1601" i="3" s="1"/>
  <c r="P1601" i="3" s="1"/>
  <c r="V1601" i="3"/>
  <c r="R1601" i="3"/>
  <c r="M137" i="2"/>
  <c r="AJ137" i="2" s="1"/>
  <c r="Y137" i="2"/>
  <c r="Q137" i="2"/>
  <c r="U137" i="2"/>
  <c r="AF1600" i="3"/>
  <c r="X1600" i="3"/>
  <c r="T1600" i="3"/>
  <c r="AB1600" i="3"/>
  <c r="C1606" i="6"/>
  <c r="E1605" i="6"/>
  <c r="F1605" i="6"/>
  <c r="D1605" i="6"/>
  <c r="G1605" i="6" s="1"/>
  <c r="AP138" i="2" l="1"/>
  <c r="AL138" i="2"/>
  <c r="AH138" i="2"/>
  <c r="AK138" i="2"/>
  <c r="AJ138" i="2"/>
  <c r="AQ138" i="2"/>
  <c r="AI138" i="2"/>
  <c r="AN138" i="2"/>
  <c r="AM138" i="2"/>
  <c r="AD1602" i="3"/>
  <c r="O1603" i="3"/>
  <c r="V1602" i="3"/>
  <c r="R1602" i="3"/>
  <c r="Z1602" i="3"/>
  <c r="J1602" i="3"/>
  <c r="L1602" i="3" s="1"/>
  <c r="P1602" i="3" s="1"/>
  <c r="AF1601" i="3"/>
  <c r="X1601" i="3"/>
  <c r="T1601" i="3"/>
  <c r="AB1601" i="3"/>
  <c r="C1607" i="6"/>
  <c r="F1606" i="6"/>
  <c r="D1606" i="6"/>
  <c r="G1606" i="6" s="1"/>
  <c r="E1606" i="6"/>
  <c r="AF1602" i="3" l="1"/>
  <c r="AB1602" i="3"/>
  <c r="X1602" i="3"/>
  <c r="T1602" i="3"/>
  <c r="AD1603" i="3"/>
  <c r="O1604" i="3"/>
  <c r="Z1603" i="3"/>
  <c r="J1603" i="3"/>
  <c r="L1603" i="3" s="1"/>
  <c r="P1603" i="3" s="1"/>
  <c r="R1603" i="3"/>
  <c r="V1603" i="3"/>
  <c r="C1608" i="6"/>
  <c r="F1607" i="6"/>
  <c r="E1607" i="6"/>
  <c r="D1607" i="6"/>
  <c r="G1607" i="6" s="1"/>
  <c r="AD1604" i="3" l="1"/>
  <c r="O1605" i="3"/>
  <c r="R1604" i="3"/>
  <c r="J1604" i="3"/>
  <c r="L1604" i="3" s="1"/>
  <c r="P1604" i="3" s="1"/>
  <c r="Z1604" i="3"/>
  <c r="V1604" i="3"/>
  <c r="AF1603" i="3"/>
  <c r="AB1603" i="3"/>
  <c r="X1603" i="3"/>
  <c r="T1603" i="3"/>
  <c r="C1609" i="6"/>
  <c r="D1608" i="6"/>
  <c r="G1608" i="6" s="1"/>
  <c r="F1608" i="6"/>
  <c r="E1608" i="6"/>
  <c r="AD1605" i="3" l="1"/>
  <c r="O1606" i="3"/>
  <c r="Z1605" i="3"/>
  <c r="J1605" i="3"/>
  <c r="L1605" i="3" s="1"/>
  <c r="P1605" i="3" s="1"/>
  <c r="V1605" i="3"/>
  <c r="R1605" i="3"/>
  <c r="AF1604" i="3"/>
  <c r="AB1604" i="3"/>
  <c r="T1604" i="3"/>
  <c r="X1604" i="3"/>
  <c r="C1610" i="6"/>
  <c r="E1609" i="6"/>
  <c r="F1609" i="6"/>
  <c r="D1609" i="6"/>
  <c r="G1609" i="6" s="1"/>
  <c r="AD1606" i="3" l="1"/>
  <c r="O1607" i="3"/>
  <c r="Z1606" i="3"/>
  <c r="J1606" i="3"/>
  <c r="L1606" i="3" s="1"/>
  <c r="P1606" i="3" s="1"/>
  <c r="V1606" i="3"/>
  <c r="R1606" i="3"/>
  <c r="AF1605" i="3"/>
  <c r="AB1605" i="3"/>
  <c r="X1605" i="3"/>
  <c r="T1605" i="3"/>
  <c r="C1611" i="6"/>
  <c r="F1610" i="6"/>
  <c r="D1610" i="6"/>
  <c r="G1610" i="6" s="1"/>
  <c r="E1610" i="6"/>
  <c r="AD1607" i="3" l="1"/>
  <c r="O1608" i="3"/>
  <c r="Z1607" i="3"/>
  <c r="J1607" i="3"/>
  <c r="L1607" i="3" s="1"/>
  <c r="P1607" i="3" s="1"/>
  <c r="R1607" i="3"/>
  <c r="V1607" i="3"/>
  <c r="AF1606" i="3"/>
  <c r="AB1606" i="3"/>
  <c r="X1606" i="3"/>
  <c r="T1606" i="3"/>
  <c r="C1612" i="6"/>
  <c r="E1611" i="6"/>
  <c r="D1611" i="6"/>
  <c r="G1611" i="6" s="1"/>
  <c r="F1611" i="6"/>
  <c r="AD1608" i="3" l="1"/>
  <c r="O1609" i="3"/>
  <c r="Z1608" i="3"/>
  <c r="J1608" i="3"/>
  <c r="L1608" i="3" s="1"/>
  <c r="P1608" i="3" s="1"/>
  <c r="R1608" i="3"/>
  <c r="V1608" i="3"/>
  <c r="AF1607" i="3"/>
  <c r="AB1607" i="3"/>
  <c r="X1607" i="3"/>
  <c r="T1607" i="3"/>
  <c r="C1613" i="6"/>
  <c r="D1612" i="6"/>
  <c r="G1612" i="6" s="1"/>
  <c r="F1612" i="6"/>
  <c r="E1612" i="6"/>
  <c r="Z1609" i="3" l="1"/>
  <c r="O1610" i="3"/>
  <c r="V1609" i="3"/>
  <c r="J1609" i="3"/>
  <c r="L1609" i="3" s="1"/>
  <c r="P1609" i="3" s="1"/>
  <c r="AD1609" i="3"/>
  <c r="R1609" i="3"/>
  <c r="AF1608" i="3"/>
  <c r="AB1608" i="3"/>
  <c r="X1608" i="3"/>
  <c r="T1608" i="3"/>
  <c r="C1614" i="6"/>
  <c r="E1613" i="6"/>
  <c r="D1613" i="6"/>
  <c r="G1613" i="6" s="1"/>
  <c r="F1613" i="6"/>
  <c r="AD1610" i="3" l="1"/>
  <c r="O1611" i="3"/>
  <c r="Z1610" i="3"/>
  <c r="J1610" i="3"/>
  <c r="L1610" i="3" s="1"/>
  <c r="P1610" i="3" s="1"/>
  <c r="V1610" i="3"/>
  <c r="R1610" i="3"/>
  <c r="AF1609" i="3"/>
  <c r="AB1609" i="3"/>
  <c r="X1609" i="3"/>
  <c r="T1609" i="3"/>
  <c r="C1615" i="6"/>
  <c r="F1614" i="6"/>
  <c r="E1614" i="6"/>
  <c r="D1614" i="6"/>
  <c r="G1614" i="6" s="1"/>
  <c r="H138" i="2" l="1"/>
  <c r="AD1611" i="3"/>
  <c r="O1612" i="3"/>
  <c r="Z1611" i="3"/>
  <c r="J1611" i="3"/>
  <c r="L1611" i="3" s="1"/>
  <c r="P1611" i="3" s="1"/>
  <c r="R1611" i="3"/>
  <c r="V1611" i="3"/>
  <c r="AF1610" i="3"/>
  <c r="AB1610" i="3"/>
  <c r="X1610" i="3"/>
  <c r="T1610" i="3"/>
  <c r="C1616" i="6"/>
  <c r="D1615" i="6"/>
  <c r="G1615" i="6" s="1"/>
  <c r="F1615" i="6"/>
  <c r="E1615" i="6"/>
  <c r="AE138" i="2" l="1"/>
  <c r="AA138" i="2"/>
  <c r="AD1612" i="3"/>
  <c r="O1613" i="3"/>
  <c r="R1612" i="3"/>
  <c r="V1612" i="3"/>
  <c r="Z1612" i="3"/>
  <c r="J1612" i="3"/>
  <c r="L1612" i="3" s="1"/>
  <c r="P1612" i="3" s="1"/>
  <c r="I138" i="2"/>
  <c r="AF1611" i="3"/>
  <c r="X1611" i="3"/>
  <c r="T1611" i="3"/>
  <c r="AB1611" i="3"/>
  <c r="K138" i="2"/>
  <c r="O138" i="2"/>
  <c r="S138" i="2"/>
  <c r="W138" i="2"/>
  <c r="C1617" i="6"/>
  <c r="D1616" i="6"/>
  <c r="G1616" i="6" s="1"/>
  <c r="F1616" i="6"/>
  <c r="E1616" i="6"/>
  <c r="AG138" i="2" l="1"/>
  <c r="AC138" i="2"/>
  <c r="AF1612" i="3"/>
  <c r="AB1612" i="3"/>
  <c r="X1612" i="3"/>
  <c r="T1612" i="3"/>
  <c r="AD1613" i="3"/>
  <c r="O1614" i="3"/>
  <c r="Z1613" i="3"/>
  <c r="J1613" i="3"/>
  <c r="L1613" i="3" s="1"/>
  <c r="P1613" i="3" s="1"/>
  <c r="V1613" i="3"/>
  <c r="R1613" i="3"/>
  <c r="Q138" i="2"/>
  <c r="M138" i="2"/>
  <c r="AO138" i="2" s="1"/>
  <c r="Y138" i="2"/>
  <c r="U138" i="2"/>
  <c r="C1618" i="6"/>
  <c r="E1617" i="6"/>
  <c r="D1617" i="6"/>
  <c r="G1617" i="6" s="1"/>
  <c r="F1617" i="6"/>
  <c r="AN139" i="2" l="1"/>
  <c r="AJ139" i="2"/>
  <c r="AQ139" i="2"/>
  <c r="AI139" i="2"/>
  <c r="AP139" i="2"/>
  <c r="AH139" i="2"/>
  <c r="AO139" i="2"/>
  <c r="AL139" i="2"/>
  <c r="AK139" i="2"/>
  <c r="AF1613" i="3"/>
  <c r="AB1613" i="3"/>
  <c r="X1613" i="3"/>
  <c r="T1613" i="3"/>
  <c r="AD1614" i="3"/>
  <c r="O1615" i="3"/>
  <c r="Z1614" i="3"/>
  <c r="J1614" i="3"/>
  <c r="L1614" i="3" s="1"/>
  <c r="P1614" i="3" s="1"/>
  <c r="V1614" i="3"/>
  <c r="R1614" i="3"/>
  <c r="C1619" i="6"/>
  <c r="F1618" i="6"/>
  <c r="E1618" i="6"/>
  <c r="D1618" i="6"/>
  <c r="G1618" i="6" s="1"/>
  <c r="AD1615" i="3" l="1"/>
  <c r="O1616" i="3"/>
  <c r="Z1615" i="3"/>
  <c r="J1615" i="3"/>
  <c r="L1615" i="3" s="1"/>
  <c r="P1615" i="3" s="1"/>
  <c r="R1615" i="3"/>
  <c r="V1615" i="3"/>
  <c r="AF1614" i="3"/>
  <c r="AB1614" i="3"/>
  <c r="X1614" i="3"/>
  <c r="T1614" i="3"/>
  <c r="C1620" i="6"/>
  <c r="F1619" i="6"/>
  <c r="E1619" i="6"/>
  <c r="D1619" i="6"/>
  <c r="G1619" i="6" s="1"/>
  <c r="AD1616" i="3" l="1"/>
  <c r="O1617" i="3"/>
  <c r="Z1616" i="3"/>
  <c r="J1616" i="3"/>
  <c r="L1616" i="3" s="1"/>
  <c r="P1616" i="3" s="1"/>
  <c r="V1616" i="3"/>
  <c r="R1616" i="3"/>
  <c r="AF1615" i="3"/>
  <c r="AB1615" i="3"/>
  <c r="X1615" i="3"/>
  <c r="T1615" i="3"/>
  <c r="C1621" i="6"/>
  <c r="D1620" i="6"/>
  <c r="G1620" i="6" s="1"/>
  <c r="E1620" i="6"/>
  <c r="F1620" i="6"/>
  <c r="AD1617" i="3" l="1"/>
  <c r="O1618" i="3"/>
  <c r="Z1617" i="3"/>
  <c r="J1617" i="3"/>
  <c r="L1617" i="3" s="1"/>
  <c r="P1617" i="3" s="1"/>
  <c r="V1617" i="3"/>
  <c r="R1617" i="3"/>
  <c r="AF1616" i="3"/>
  <c r="AB1616" i="3"/>
  <c r="X1616" i="3"/>
  <c r="T1616" i="3"/>
  <c r="C1622" i="6"/>
  <c r="E1621" i="6"/>
  <c r="F1621" i="6"/>
  <c r="D1621" i="6"/>
  <c r="G1621" i="6" s="1"/>
  <c r="AD1618" i="3" l="1"/>
  <c r="O1619" i="3"/>
  <c r="Z1618" i="3"/>
  <c r="J1618" i="3"/>
  <c r="L1618" i="3" s="1"/>
  <c r="P1618" i="3" s="1"/>
  <c r="V1618" i="3"/>
  <c r="R1618" i="3"/>
  <c r="AF1617" i="3"/>
  <c r="AB1617" i="3"/>
  <c r="X1617" i="3"/>
  <c r="T1617" i="3"/>
  <c r="C1623" i="6"/>
  <c r="F1622" i="6"/>
  <c r="D1622" i="6"/>
  <c r="G1622" i="6" s="1"/>
  <c r="E1622" i="6"/>
  <c r="AD1619" i="3" l="1"/>
  <c r="O1620" i="3"/>
  <c r="R1619" i="3"/>
  <c r="J1619" i="3"/>
  <c r="L1619" i="3" s="1"/>
  <c r="P1619" i="3" s="1"/>
  <c r="Z1619" i="3"/>
  <c r="V1619" i="3"/>
  <c r="AF1618" i="3"/>
  <c r="AB1618" i="3"/>
  <c r="X1618" i="3"/>
  <c r="T1618" i="3"/>
  <c r="C1624" i="6"/>
  <c r="F1623" i="6"/>
  <c r="E1623" i="6"/>
  <c r="D1623" i="6"/>
  <c r="G1623" i="6" s="1"/>
  <c r="AD1620" i="3" l="1"/>
  <c r="O1621" i="3"/>
  <c r="R1620" i="3"/>
  <c r="J1620" i="3"/>
  <c r="L1620" i="3" s="1"/>
  <c r="P1620" i="3" s="1"/>
  <c r="V1620" i="3"/>
  <c r="Z1620" i="3"/>
  <c r="AF1619" i="3"/>
  <c r="AB1619" i="3"/>
  <c r="X1619" i="3"/>
  <c r="T1619" i="3"/>
  <c r="C1625" i="6"/>
  <c r="D1624" i="6"/>
  <c r="G1624" i="6" s="1"/>
  <c r="E1624" i="6"/>
  <c r="F1624" i="6"/>
  <c r="AD1621" i="3" l="1"/>
  <c r="O1622" i="3"/>
  <c r="Z1621" i="3"/>
  <c r="J1621" i="3"/>
  <c r="L1621" i="3" s="1"/>
  <c r="P1621" i="3" s="1"/>
  <c r="R1621" i="3"/>
  <c r="V1621" i="3"/>
  <c r="AF1620" i="3"/>
  <c r="AB1620" i="3"/>
  <c r="X1620" i="3"/>
  <c r="T1620" i="3"/>
  <c r="C1626" i="6"/>
  <c r="E1625" i="6"/>
  <c r="F1625" i="6"/>
  <c r="D1625" i="6"/>
  <c r="G1625" i="6" s="1"/>
  <c r="AD1622" i="3" l="1"/>
  <c r="O1623" i="3"/>
  <c r="Z1622" i="3"/>
  <c r="J1622" i="3"/>
  <c r="L1622" i="3" s="1"/>
  <c r="P1622" i="3" s="1"/>
  <c r="V1622" i="3"/>
  <c r="R1622" i="3"/>
  <c r="AF1621" i="3"/>
  <c r="AB1621" i="3"/>
  <c r="X1621" i="3"/>
  <c r="T1621" i="3"/>
  <c r="C1627" i="6"/>
  <c r="F1626" i="6"/>
  <c r="E1626" i="6"/>
  <c r="D1626" i="6"/>
  <c r="G1626" i="6" s="1"/>
  <c r="H139" i="2" l="1"/>
  <c r="AD1623" i="3"/>
  <c r="O1624" i="3"/>
  <c r="Z1623" i="3"/>
  <c r="J1623" i="3"/>
  <c r="L1623" i="3" s="1"/>
  <c r="P1623" i="3" s="1"/>
  <c r="R1623" i="3"/>
  <c r="V1623" i="3"/>
  <c r="AF1622" i="3"/>
  <c r="AB1622" i="3"/>
  <c r="X1622" i="3"/>
  <c r="T1622" i="3"/>
  <c r="C1628" i="6"/>
  <c r="E1627" i="6"/>
  <c r="D1627" i="6"/>
  <c r="G1627" i="6" s="1"/>
  <c r="F1627" i="6"/>
  <c r="AE139" i="2" l="1"/>
  <c r="AA139" i="2"/>
  <c r="R1624" i="3"/>
  <c r="V1624" i="3"/>
  <c r="AD1624" i="3"/>
  <c r="O1625" i="3"/>
  <c r="Z1624" i="3"/>
  <c r="J1624" i="3"/>
  <c r="L1624" i="3" s="1"/>
  <c r="P1624" i="3" s="1"/>
  <c r="X1623" i="3"/>
  <c r="T1623" i="3"/>
  <c r="I139" i="2"/>
  <c r="AF1623" i="3"/>
  <c r="AB1623" i="3"/>
  <c r="S139" i="2"/>
  <c r="W139" i="2"/>
  <c r="K139" i="2"/>
  <c r="O139" i="2"/>
  <c r="C1629" i="6"/>
  <c r="D1628" i="6"/>
  <c r="G1628" i="6" s="1"/>
  <c r="F1628" i="6"/>
  <c r="E1628" i="6"/>
  <c r="AG139" i="2" l="1"/>
  <c r="AC139" i="2"/>
  <c r="M139" i="2"/>
  <c r="AM139" i="2" s="1"/>
  <c r="Y139" i="2"/>
  <c r="U139" i="2"/>
  <c r="Q139" i="2"/>
  <c r="AF1624" i="3"/>
  <c r="AB1624" i="3"/>
  <c r="X1624" i="3"/>
  <c r="T1624" i="3"/>
  <c r="AD1625" i="3"/>
  <c r="O1626" i="3"/>
  <c r="V1625" i="3"/>
  <c r="Z1625" i="3"/>
  <c r="J1625" i="3"/>
  <c r="L1625" i="3" s="1"/>
  <c r="P1625" i="3" s="1"/>
  <c r="R1625" i="3"/>
  <c r="C1630" i="6"/>
  <c r="E1629" i="6"/>
  <c r="D1629" i="6"/>
  <c r="G1629" i="6" s="1"/>
  <c r="F1629" i="6"/>
  <c r="AP140" i="2" l="1"/>
  <c r="AL140" i="2"/>
  <c r="AH140" i="2"/>
  <c r="AO140" i="2"/>
  <c r="AK140" i="2"/>
  <c r="AN140" i="2"/>
  <c r="AJ140" i="2"/>
  <c r="AQ140" i="2"/>
  <c r="AI140" i="2"/>
  <c r="AD1626" i="3"/>
  <c r="O1627" i="3"/>
  <c r="V1626" i="3"/>
  <c r="R1626" i="3"/>
  <c r="Z1626" i="3"/>
  <c r="J1626" i="3"/>
  <c r="L1626" i="3" s="1"/>
  <c r="P1626" i="3" s="1"/>
  <c r="AF1625" i="3"/>
  <c r="X1625" i="3"/>
  <c r="T1625" i="3"/>
  <c r="AB1625" i="3"/>
  <c r="C1631" i="6"/>
  <c r="F1630" i="6"/>
  <c r="E1630" i="6"/>
  <c r="D1630" i="6"/>
  <c r="G1630" i="6" s="1"/>
  <c r="AF1626" i="3" l="1"/>
  <c r="AB1626" i="3"/>
  <c r="X1626" i="3"/>
  <c r="T1626" i="3"/>
  <c r="AD1627" i="3"/>
  <c r="O1628" i="3"/>
  <c r="Z1627" i="3"/>
  <c r="J1627" i="3"/>
  <c r="L1627" i="3" s="1"/>
  <c r="P1627" i="3" s="1"/>
  <c r="R1627" i="3"/>
  <c r="V1627" i="3"/>
  <c r="C1632" i="6"/>
  <c r="D1631" i="6"/>
  <c r="G1631" i="6" s="1"/>
  <c r="E1631" i="6"/>
  <c r="F1631" i="6"/>
  <c r="AD1628" i="3" l="1"/>
  <c r="O1629" i="3"/>
  <c r="Z1628" i="3"/>
  <c r="J1628" i="3"/>
  <c r="L1628" i="3" s="1"/>
  <c r="P1628" i="3" s="1"/>
  <c r="R1628" i="3"/>
  <c r="V1628" i="3"/>
  <c r="AF1627" i="3"/>
  <c r="AB1627" i="3"/>
  <c r="X1627" i="3"/>
  <c r="T1627" i="3"/>
  <c r="C1633" i="6"/>
  <c r="D1632" i="6"/>
  <c r="G1632" i="6" s="1"/>
  <c r="F1632" i="6"/>
  <c r="E1632" i="6"/>
  <c r="AD1629" i="3" l="1"/>
  <c r="O1630" i="3"/>
  <c r="Z1629" i="3"/>
  <c r="J1629" i="3"/>
  <c r="L1629" i="3" s="1"/>
  <c r="P1629" i="3" s="1"/>
  <c r="V1629" i="3"/>
  <c r="R1629" i="3"/>
  <c r="AF1628" i="3"/>
  <c r="AB1628" i="3"/>
  <c r="T1628" i="3"/>
  <c r="X1628" i="3"/>
  <c r="C1634" i="6"/>
  <c r="E1633" i="6"/>
  <c r="F1633" i="6"/>
  <c r="D1633" i="6"/>
  <c r="G1633" i="6" s="1"/>
  <c r="AD1630" i="3" l="1"/>
  <c r="O1631" i="3"/>
  <c r="Z1630" i="3"/>
  <c r="J1630" i="3"/>
  <c r="L1630" i="3" s="1"/>
  <c r="P1630" i="3" s="1"/>
  <c r="V1630" i="3"/>
  <c r="R1630" i="3"/>
  <c r="AF1629" i="3"/>
  <c r="AB1629" i="3"/>
  <c r="T1629" i="3"/>
  <c r="X1629" i="3"/>
  <c r="C1635" i="6"/>
  <c r="F1634" i="6"/>
  <c r="E1634" i="6"/>
  <c r="D1634" i="6"/>
  <c r="G1634" i="6" s="1"/>
  <c r="AD1631" i="3" l="1"/>
  <c r="O1632" i="3"/>
  <c r="Z1631" i="3"/>
  <c r="J1631" i="3"/>
  <c r="L1631" i="3" s="1"/>
  <c r="P1631" i="3" s="1"/>
  <c r="R1631" i="3"/>
  <c r="V1631" i="3"/>
  <c r="AF1630" i="3"/>
  <c r="AB1630" i="3"/>
  <c r="X1630" i="3"/>
  <c r="T1630" i="3"/>
  <c r="C1636" i="6"/>
  <c r="F1635" i="6"/>
  <c r="D1635" i="6"/>
  <c r="G1635" i="6" s="1"/>
  <c r="E1635" i="6"/>
  <c r="AD1632" i="3" l="1"/>
  <c r="O1633" i="3"/>
  <c r="Z1632" i="3"/>
  <c r="J1632" i="3"/>
  <c r="L1632" i="3" s="1"/>
  <c r="P1632" i="3" s="1"/>
  <c r="R1632" i="3"/>
  <c r="V1632" i="3"/>
  <c r="AF1631" i="3"/>
  <c r="AB1631" i="3"/>
  <c r="X1631" i="3"/>
  <c r="T1631" i="3"/>
  <c r="C1637" i="6"/>
  <c r="D1636" i="6"/>
  <c r="G1636" i="6" s="1"/>
  <c r="E1636" i="6"/>
  <c r="F1636" i="6"/>
  <c r="AD1633" i="3" l="1"/>
  <c r="O1634" i="3"/>
  <c r="Z1633" i="3"/>
  <c r="J1633" i="3"/>
  <c r="L1633" i="3" s="1"/>
  <c r="P1633" i="3" s="1"/>
  <c r="V1633" i="3"/>
  <c r="R1633" i="3"/>
  <c r="AF1632" i="3"/>
  <c r="AB1632" i="3"/>
  <c r="X1632" i="3"/>
  <c r="T1632" i="3"/>
  <c r="C1638" i="6"/>
  <c r="E1637" i="6"/>
  <c r="F1637" i="6"/>
  <c r="D1637" i="6"/>
  <c r="G1637" i="6" s="1"/>
  <c r="AD1634" i="3" l="1"/>
  <c r="O1635" i="3"/>
  <c r="Z1634" i="3"/>
  <c r="J1634" i="3"/>
  <c r="L1634" i="3" s="1"/>
  <c r="P1634" i="3" s="1"/>
  <c r="V1634" i="3"/>
  <c r="R1634" i="3"/>
  <c r="AF1633" i="3"/>
  <c r="AB1633" i="3"/>
  <c r="X1633" i="3"/>
  <c r="T1633" i="3"/>
  <c r="C1639" i="6"/>
  <c r="F1638" i="6"/>
  <c r="D1638" i="6"/>
  <c r="G1638" i="6" s="1"/>
  <c r="E1638" i="6"/>
  <c r="H140" i="2" l="1"/>
  <c r="V1635" i="3"/>
  <c r="AD1635" i="3"/>
  <c r="O1636" i="3"/>
  <c r="R1635" i="3"/>
  <c r="Z1635" i="3"/>
  <c r="J1635" i="3"/>
  <c r="L1635" i="3" s="1"/>
  <c r="P1635" i="3" s="1"/>
  <c r="T1634" i="3"/>
  <c r="AF1634" i="3"/>
  <c r="X1634" i="3"/>
  <c r="AB1634" i="3"/>
  <c r="C1640" i="6"/>
  <c r="F1639" i="6"/>
  <c r="E1639" i="6"/>
  <c r="D1639" i="6"/>
  <c r="G1639" i="6" s="1"/>
  <c r="AE140" i="2" l="1"/>
  <c r="AA140" i="2"/>
  <c r="AD1636" i="3"/>
  <c r="O1637" i="3"/>
  <c r="Z1636" i="3"/>
  <c r="V1636" i="3"/>
  <c r="R1636" i="3"/>
  <c r="J1636" i="3"/>
  <c r="L1636" i="3" s="1"/>
  <c r="P1636" i="3" s="1"/>
  <c r="I140" i="2"/>
  <c r="AF1635" i="3"/>
  <c r="X1635" i="3"/>
  <c r="T1635" i="3"/>
  <c r="AB1635" i="3"/>
  <c r="S140" i="2"/>
  <c r="O140" i="2"/>
  <c r="K140" i="2"/>
  <c r="W140" i="2"/>
  <c r="C1641" i="6"/>
  <c r="D1640" i="6"/>
  <c r="G1640" i="6" s="1"/>
  <c r="F1640" i="6"/>
  <c r="E1640" i="6"/>
  <c r="AG140" i="2" l="1"/>
  <c r="AC140" i="2"/>
  <c r="M140" i="2"/>
  <c r="AM140" i="2" s="1"/>
  <c r="U140" i="2"/>
  <c r="Q140" i="2"/>
  <c r="Y140" i="2"/>
  <c r="AF1636" i="3"/>
  <c r="X1636" i="3"/>
  <c r="T1636" i="3"/>
  <c r="AB1636" i="3"/>
  <c r="AD1637" i="3"/>
  <c r="O1638" i="3"/>
  <c r="V1637" i="3"/>
  <c r="R1637" i="3"/>
  <c r="Z1637" i="3"/>
  <c r="J1637" i="3"/>
  <c r="L1637" i="3" s="1"/>
  <c r="P1637" i="3" s="1"/>
  <c r="C1642" i="6"/>
  <c r="E1641" i="6"/>
  <c r="F1641" i="6"/>
  <c r="D1641" i="6"/>
  <c r="G1641" i="6" s="1"/>
  <c r="AJ141" i="2" l="1"/>
  <c r="AQ141" i="2"/>
  <c r="AM141" i="2"/>
  <c r="AI141" i="2"/>
  <c r="AL141" i="2"/>
  <c r="AK141" i="2"/>
  <c r="AP141" i="2"/>
  <c r="AH141" i="2"/>
  <c r="AO141" i="2"/>
  <c r="T1637" i="3"/>
  <c r="AF1637" i="3"/>
  <c r="AB1637" i="3"/>
  <c r="X1637" i="3"/>
  <c r="R1638" i="3"/>
  <c r="AD1638" i="3"/>
  <c r="O1639" i="3"/>
  <c r="Z1638" i="3"/>
  <c r="J1638" i="3"/>
  <c r="L1638" i="3" s="1"/>
  <c r="P1638" i="3" s="1"/>
  <c r="V1638" i="3"/>
  <c r="C1643" i="6"/>
  <c r="F1642" i="6"/>
  <c r="D1642" i="6"/>
  <c r="G1642" i="6" s="1"/>
  <c r="E1642" i="6"/>
  <c r="X1638" i="3" l="1"/>
  <c r="T1638" i="3"/>
  <c r="AF1638" i="3"/>
  <c r="AB1638" i="3"/>
  <c r="R1639" i="3"/>
  <c r="V1639" i="3"/>
  <c r="AD1639" i="3"/>
  <c r="O1640" i="3"/>
  <c r="Z1639" i="3"/>
  <c r="J1639" i="3"/>
  <c r="L1639" i="3" s="1"/>
  <c r="P1639" i="3" s="1"/>
  <c r="C1644" i="6"/>
  <c r="E1643" i="6"/>
  <c r="D1643" i="6"/>
  <c r="G1643" i="6" s="1"/>
  <c r="F1643" i="6"/>
  <c r="AF1639" i="3" l="1"/>
  <c r="AB1639" i="3"/>
  <c r="T1639" i="3"/>
  <c r="X1639" i="3"/>
  <c r="AD1640" i="3"/>
  <c r="O1641" i="3"/>
  <c r="Z1640" i="3"/>
  <c r="J1640" i="3"/>
  <c r="L1640" i="3" s="1"/>
  <c r="P1640" i="3" s="1"/>
  <c r="V1640" i="3"/>
  <c r="R1640" i="3"/>
  <c r="C1645" i="6"/>
  <c r="D1644" i="6"/>
  <c r="G1644" i="6" s="1"/>
  <c r="F1644" i="6"/>
  <c r="E1644" i="6"/>
  <c r="AD1641" i="3" l="1"/>
  <c r="O1642" i="3"/>
  <c r="V1641" i="3"/>
  <c r="R1641" i="3"/>
  <c r="Z1641" i="3"/>
  <c r="J1641" i="3"/>
  <c r="L1641" i="3" s="1"/>
  <c r="P1641" i="3" s="1"/>
  <c r="AB1640" i="3"/>
  <c r="AF1640" i="3"/>
  <c r="T1640" i="3"/>
  <c r="X1640" i="3"/>
  <c r="C1646" i="6"/>
  <c r="E1645" i="6"/>
  <c r="D1645" i="6"/>
  <c r="G1645" i="6" s="1"/>
  <c r="F1645" i="6"/>
  <c r="AF1641" i="3" l="1"/>
  <c r="AB1641" i="3"/>
  <c r="X1641" i="3"/>
  <c r="T1641" i="3"/>
  <c r="AD1642" i="3"/>
  <c r="O1643" i="3"/>
  <c r="J1642" i="3"/>
  <c r="L1642" i="3" s="1"/>
  <c r="P1642" i="3" s="1"/>
  <c r="V1642" i="3"/>
  <c r="R1642" i="3"/>
  <c r="Z1642" i="3"/>
  <c r="C1647" i="6"/>
  <c r="F1646" i="6"/>
  <c r="E1646" i="6"/>
  <c r="D1646" i="6"/>
  <c r="G1646" i="6" s="1"/>
  <c r="AD1643" i="3" l="1"/>
  <c r="O1644" i="3"/>
  <c r="V1643" i="3"/>
  <c r="Z1643" i="3"/>
  <c r="J1643" i="3"/>
  <c r="L1643" i="3" s="1"/>
  <c r="P1643" i="3" s="1"/>
  <c r="R1643" i="3"/>
  <c r="AF1642" i="3"/>
  <c r="T1642" i="3"/>
  <c r="AB1642" i="3"/>
  <c r="X1642" i="3"/>
  <c r="C1648" i="6"/>
  <c r="D1647" i="6"/>
  <c r="G1647" i="6" s="1"/>
  <c r="F1647" i="6"/>
  <c r="E1647" i="6"/>
  <c r="AD1644" i="3" l="1"/>
  <c r="O1645" i="3"/>
  <c r="Z1644" i="3"/>
  <c r="J1644" i="3"/>
  <c r="L1644" i="3" s="1"/>
  <c r="P1644" i="3" s="1"/>
  <c r="R1644" i="3"/>
  <c r="V1644" i="3"/>
  <c r="AF1643" i="3"/>
  <c r="AB1643" i="3"/>
  <c r="X1643" i="3"/>
  <c r="T1643" i="3"/>
  <c r="C1649" i="6"/>
  <c r="D1648" i="6"/>
  <c r="G1648" i="6" s="1"/>
  <c r="F1648" i="6"/>
  <c r="E1648" i="6"/>
  <c r="AD1645" i="3" l="1"/>
  <c r="O1646" i="3"/>
  <c r="Z1645" i="3"/>
  <c r="J1645" i="3"/>
  <c r="L1645" i="3" s="1"/>
  <c r="P1645" i="3" s="1"/>
  <c r="R1645" i="3"/>
  <c r="V1645" i="3"/>
  <c r="AF1644" i="3"/>
  <c r="AB1644" i="3"/>
  <c r="X1644" i="3"/>
  <c r="T1644" i="3"/>
  <c r="C1650" i="6"/>
  <c r="E1649" i="6"/>
  <c r="D1649" i="6"/>
  <c r="G1649" i="6" s="1"/>
  <c r="F1649" i="6"/>
  <c r="AD1646" i="3" l="1"/>
  <c r="O1647" i="3"/>
  <c r="Z1646" i="3"/>
  <c r="V1646" i="3"/>
  <c r="R1646" i="3"/>
  <c r="J1646" i="3"/>
  <c r="L1646" i="3" s="1"/>
  <c r="P1646" i="3" s="1"/>
  <c r="AF1645" i="3"/>
  <c r="AB1645" i="3"/>
  <c r="X1645" i="3"/>
  <c r="T1645" i="3"/>
  <c r="C1651" i="6"/>
  <c r="E1650" i="6"/>
  <c r="F1650" i="6"/>
  <c r="D1650" i="6"/>
  <c r="G1650" i="6" s="1"/>
  <c r="AF1646" i="3" l="1"/>
  <c r="AB1646" i="3"/>
  <c r="X1646" i="3"/>
  <c r="T1646" i="3"/>
  <c r="H141" i="2"/>
  <c r="AD1647" i="3"/>
  <c r="O1648" i="3"/>
  <c r="Z1647" i="3"/>
  <c r="J1647" i="3"/>
  <c r="L1647" i="3" s="1"/>
  <c r="P1647" i="3" s="1"/>
  <c r="R1647" i="3"/>
  <c r="V1647" i="3"/>
  <c r="C1652" i="6"/>
  <c r="F1651" i="6"/>
  <c r="D1651" i="6"/>
  <c r="G1651" i="6" s="1"/>
  <c r="E1651" i="6"/>
  <c r="AE141" i="2" l="1"/>
  <c r="AA141" i="2"/>
  <c r="I141" i="2"/>
  <c r="AF1647" i="3"/>
  <c r="X1647" i="3"/>
  <c r="T1647" i="3"/>
  <c r="AB1647" i="3"/>
  <c r="K141" i="2"/>
  <c r="O141" i="2"/>
  <c r="S141" i="2"/>
  <c r="W141" i="2"/>
  <c r="AD1648" i="3"/>
  <c r="O1649" i="3"/>
  <c r="R1648" i="3"/>
  <c r="V1648" i="3"/>
  <c r="Z1648" i="3"/>
  <c r="J1648" i="3"/>
  <c r="L1648" i="3" s="1"/>
  <c r="P1648" i="3" s="1"/>
  <c r="C1653" i="6"/>
  <c r="F1652" i="6"/>
  <c r="E1652" i="6"/>
  <c r="D1652" i="6"/>
  <c r="G1652" i="6" s="1"/>
  <c r="AC141" i="2" l="1"/>
  <c r="AG141" i="2"/>
  <c r="Y141" i="2"/>
  <c r="M141" i="2"/>
  <c r="AN141" i="2" s="1"/>
  <c r="U141" i="2"/>
  <c r="Q141" i="2"/>
  <c r="AF1648" i="3"/>
  <c r="AB1648" i="3"/>
  <c r="T1648" i="3"/>
  <c r="X1648" i="3"/>
  <c r="AD1649" i="3"/>
  <c r="O1650" i="3"/>
  <c r="Z1649" i="3"/>
  <c r="J1649" i="3"/>
  <c r="L1649" i="3" s="1"/>
  <c r="P1649" i="3" s="1"/>
  <c r="V1649" i="3"/>
  <c r="R1649" i="3"/>
  <c r="C1654" i="6"/>
  <c r="D1653" i="6"/>
  <c r="G1653" i="6" s="1"/>
  <c r="E1653" i="6"/>
  <c r="F1653" i="6"/>
  <c r="AP142" i="2" l="1"/>
  <c r="AL142" i="2"/>
  <c r="AH142" i="2"/>
  <c r="AO142" i="2"/>
  <c r="AK142" i="2"/>
  <c r="AJ142" i="2"/>
  <c r="AQ142" i="2"/>
  <c r="AI142" i="2"/>
  <c r="AN142" i="2"/>
  <c r="AD1650" i="3"/>
  <c r="O1651" i="3"/>
  <c r="Z1650" i="3"/>
  <c r="J1650" i="3"/>
  <c r="L1650" i="3" s="1"/>
  <c r="P1650" i="3" s="1"/>
  <c r="V1650" i="3"/>
  <c r="R1650" i="3"/>
  <c r="AF1649" i="3"/>
  <c r="AB1649" i="3"/>
  <c r="X1649" i="3"/>
  <c r="T1649" i="3"/>
  <c r="C1655" i="6"/>
  <c r="E1654" i="6"/>
  <c r="F1654" i="6"/>
  <c r="D1654" i="6"/>
  <c r="G1654" i="6" s="1"/>
  <c r="AD1651" i="3" l="1"/>
  <c r="O1652" i="3"/>
  <c r="R1651" i="3"/>
  <c r="Z1651" i="3"/>
  <c r="V1651" i="3"/>
  <c r="J1651" i="3"/>
  <c r="L1651" i="3" s="1"/>
  <c r="P1651" i="3" s="1"/>
  <c r="AF1650" i="3"/>
  <c r="AB1650" i="3"/>
  <c r="X1650" i="3"/>
  <c r="T1650" i="3"/>
  <c r="C1656" i="6"/>
  <c r="F1655" i="6"/>
  <c r="E1655" i="6"/>
  <c r="D1655" i="6"/>
  <c r="G1655" i="6" s="1"/>
  <c r="AF1651" i="3" l="1"/>
  <c r="AB1651" i="3"/>
  <c r="X1651" i="3"/>
  <c r="T1651" i="3"/>
  <c r="AD1652" i="3"/>
  <c r="O1653" i="3"/>
  <c r="R1652" i="3"/>
  <c r="J1652" i="3"/>
  <c r="L1652" i="3" s="1"/>
  <c r="P1652" i="3" s="1"/>
  <c r="Z1652" i="3"/>
  <c r="V1652" i="3"/>
  <c r="C1657" i="6"/>
  <c r="E1656" i="6"/>
  <c r="F1656" i="6"/>
  <c r="D1656" i="6"/>
  <c r="G1656" i="6" s="1"/>
  <c r="AD1653" i="3" l="1"/>
  <c r="O1654" i="3"/>
  <c r="Z1653" i="3"/>
  <c r="J1653" i="3"/>
  <c r="L1653" i="3" s="1"/>
  <c r="P1653" i="3" s="1"/>
  <c r="V1653" i="3"/>
  <c r="R1653" i="3"/>
  <c r="AF1652" i="3"/>
  <c r="AB1652" i="3"/>
  <c r="X1652" i="3"/>
  <c r="T1652" i="3"/>
  <c r="C1658" i="6"/>
  <c r="D1657" i="6"/>
  <c r="G1657" i="6" s="1"/>
  <c r="F1657" i="6"/>
  <c r="E1657" i="6"/>
  <c r="AD1654" i="3" l="1"/>
  <c r="O1655" i="3"/>
  <c r="Z1654" i="3"/>
  <c r="J1654" i="3"/>
  <c r="L1654" i="3" s="1"/>
  <c r="P1654" i="3" s="1"/>
  <c r="V1654" i="3"/>
  <c r="R1654" i="3"/>
  <c r="AF1653" i="3"/>
  <c r="AB1653" i="3"/>
  <c r="X1653" i="3"/>
  <c r="T1653" i="3"/>
  <c r="C1659" i="6"/>
  <c r="E1658" i="6"/>
  <c r="D1658" i="6"/>
  <c r="G1658" i="6" s="1"/>
  <c r="F1658" i="6"/>
  <c r="AD1655" i="3" l="1"/>
  <c r="O1656" i="3"/>
  <c r="Z1655" i="3"/>
  <c r="J1655" i="3"/>
  <c r="L1655" i="3" s="1"/>
  <c r="P1655" i="3" s="1"/>
  <c r="V1655" i="3"/>
  <c r="R1655" i="3"/>
  <c r="AF1654" i="3"/>
  <c r="AB1654" i="3"/>
  <c r="X1654" i="3"/>
  <c r="T1654" i="3"/>
  <c r="C1660" i="6"/>
  <c r="F1659" i="6"/>
  <c r="E1659" i="6"/>
  <c r="D1659" i="6"/>
  <c r="G1659" i="6" s="1"/>
  <c r="AD1656" i="3" l="1"/>
  <c r="O1657" i="3"/>
  <c r="Z1656" i="3"/>
  <c r="J1656" i="3"/>
  <c r="L1656" i="3" s="1"/>
  <c r="P1656" i="3" s="1"/>
  <c r="R1656" i="3"/>
  <c r="V1656" i="3"/>
  <c r="AF1655" i="3"/>
  <c r="AB1655" i="3"/>
  <c r="X1655" i="3"/>
  <c r="T1655" i="3"/>
  <c r="C1661" i="6"/>
  <c r="D1660" i="6"/>
  <c r="G1660" i="6" s="1"/>
  <c r="E1660" i="6"/>
  <c r="F1660" i="6"/>
  <c r="AD1657" i="3" l="1"/>
  <c r="O1658" i="3"/>
  <c r="Z1657" i="3"/>
  <c r="J1657" i="3"/>
  <c r="L1657" i="3" s="1"/>
  <c r="P1657" i="3" s="1"/>
  <c r="R1657" i="3"/>
  <c r="V1657" i="3"/>
  <c r="AF1656" i="3"/>
  <c r="AB1656" i="3"/>
  <c r="X1656" i="3"/>
  <c r="T1656" i="3"/>
  <c r="C1662" i="6"/>
  <c r="D1661" i="6"/>
  <c r="G1661" i="6" s="1"/>
  <c r="F1661" i="6"/>
  <c r="E1661" i="6"/>
  <c r="AD1658" i="3" l="1"/>
  <c r="O1659" i="3"/>
  <c r="Z1658" i="3"/>
  <c r="J1658" i="3"/>
  <c r="L1658" i="3" s="1"/>
  <c r="P1658" i="3" s="1"/>
  <c r="R1658" i="3"/>
  <c r="V1658" i="3"/>
  <c r="AF1657" i="3"/>
  <c r="AB1657" i="3"/>
  <c r="X1657" i="3"/>
  <c r="T1657" i="3"/>
  <c r="C1663" i="6"/>
  <c r="E1662" i="6"/>
  <c r="F1662" i="6"/>
  <c r="D1662" i="6"/>
  <c r="G1662" i="6" s="1"/>
  <c r="AF1658" i="3" l="1"/>
  <c r="AB1658" i="3"/>
  <c r="X1658" i="3"/>
  <c r="T1658" i="3"/>
  <c r="H142" i="2"/>
  <c r="AD1659" i="3"/>
  <c r="O1660" i="3"/>
  <c r="Z1659" i="3"/>
  <c r="J1659" i="3"/>
  <c r="L1659" i="3" s="1"/>
  <c r="P1659" i="3" s="1"/>
  <c r="R1659" i="3"/>
  <c r="V1659" i="3"/>
  <c r="C1664" i="6"/>
  <c r="F1663" i="6"/>
  <c r="E1663" i="6"/>
  <c r="D1663" i="6"/>
  <c r="G1663" i="6" s="1"/>
  <c r="AE142" i="2" l="1"/>
  <c r="AA142" i="2"/>
  <c r="W142" i="2"/>
  <c r="K142" i="2"/>
  <c r="S142" i="2"/>
  <c r="O142" i="2"/>
  <c r="X1659" i="3"/>
  <c r="T1659" i="3"/>
  <c r="I142" i="2"/>
  <c r="AF1659" i="3"/>
  <c r="AB1659" i="3"/>
  <c r="R1660" i="3"/>
  <c r="V1660" i="3"/>
  <c r="AD1660" i="3"/>
  <c r="O1661" i="3"/>
  <c r="Z1660" i="3"/>
  <c r="J1660" i="3"/>
  <c r="L1660" i="3" s="1"/>
  <c r="P1660" i="3" s="1"/>
  <c r="C1665" i="6"/>
  <c r="F1664" i="6"/>
  <c r="E1664" i="6"/>
  <c r="D1664" i="6"/>
  <c r="G1664" i="6" s="1"/>
  <c r="AG142" i="2" l="1"/>
  <c r="AC142" i="2"/>
  <c r="AD1661" i="3"/>
  <c r="O1662" i="3"/>
  <c r="Z1661" i="3"/>
  <c r="J1661" i="3"/>
  <c r="L1661" i="3" s="1"/>
  <c r="P1661" i="3" s="1"/>
  <c r="V1661" i="3"/>
  <c r="R1661" i="3"/>
  <c r="Y142" i="2"/>
  <c r="M142" i="2"/>
  <c r="AM142" i="2" s="1"/>
  <c r="U142" i="2"/>
  <c r="Q142" i="2"/>
  <c r="AF1660" i="3"/>
  <c r="AB1660" i="3"/>
  <c r="X1660" i="3"/>
  <c r="T1660" i="3"/>
  <c r="C1666" i="6"/>
  <c r="D1665" i="6"/>
  <c r="G1665" i="6" s="1"/>
  <c r="E1665" i="6"/>
  <c r="F1665" i="6"/>
  <c r="AN143" i="2" l="1"/>
  <c r="AJ143" i="2"/>
  <c r="AQ143" i="2"/>
  <c r="AM143" i="2"/>
  <c r="AP143" i="2"/>
  <c r="AH143" i="2"/>
  <c r="AO143" i="2"/>
  <c r="AL143" i="2"/>
  <c r="AK143" i="2"/>
  <c r="AD1662" i="3"/>
  <c r="O1663" i="3"/>
  <c r="Z1662" i="3"/>
  <c r="J1662" i="3"/>
  <c r="L1662" i="3" s="1"/>
  <c r="P1662" i="3" s="1"/>
  <c r="V1662" i="3"/>
  <c r="R1662" i="3"/>
  <c r="AF1661" i="3"/>
  <c r="AB1661" i="3"/>
  <c r="X1661" i="3"/>
  <c r="T1661" i="3"/>
  <c r="C1667" i="6"/>
  <c r="E1666" i="6"/>
  <c r="F1666" i="6"/>
  <c r="D1666" i="6"/>
  <c r="G1666" i="6" s="1"/>
  <c r="AD1663" i="3" l="1"/>
  <c r="O1664" i="3"/>
  <c r="J1663" i="3"/>
  <c r="L1663" i="3" s="1"/>
  <c r="P1663" i="3" s="1"/>
  <c r="R1663" i="3"/>
  <c r="V1663" i="3"/>
  <c r="Z1663" i="3"/>
  <c r="AF1662" i="3"/>
  <c r="AB1662" i="3"/>
  <c r="X1662" i="3"/>
  <c r="T1662" i="3"/>
  <c r="C1668" i="6"/>
  <c r="F1667" i="6"/>
  <c r="D1667" i="6"/>
  <c r="G1667" i="6" s="1"/>
  <c r="E1667" i="6"/>
  <c r="AF1663" i="3" l="1"/>
  <c r="AB1663" i="3"/>
  <c r="X1663" i="3"/>
  <c r="T1663" i="3"/>
  <c r="AD1664" i="3"/>
  <c r="O1665" i="3"/>
  <c r="Z1664" i="3"/>
  <c r="J1664" i="3"/>
  <c r="L1664" i="3" s="1"/>
  <c r="P1664" i="3" s="1"/>
  <c r="R1664" i="3"/>
  <c r="V1664" i="3"/>
  <c r="C1669" i="6"/>
  <c r="F1668" i="6"/>
  <c r="D1668" i="6"/>
  <c r="G1668" i="6" s="1"/>
  <c r="E1668" i="6"/>
  <c r="AD1665" i="3" l="1"/>
  <c r="O1666" i="3"/>
  <c r="Z1665" i="3"/>
  <c r="J1665" i="3"/>
  <c r="L1665" i="3" s="1"/>
  <c r="P1665" i="3" s="1"/>
  <c r="V1665" i="3"/>
  <c r="R1665" i="3"/>
  <c r="AF1664" i="3"/>
  <c r="AB1664" i="3"/>
  <c r="X1664" i="3"/>
  <c r="T1664" i="3"/>
  <c r="C1670" i="6"/>
  <c r="D1669" i="6"/>
  <c r="G1669" i="6" s="1"/>
  <c r="F1669" i="6"/>
  <c r="E1669" i="6"/>
  <c r="AD1666" i="3" l="1"/>
  <c r="O1667" i="3"/>
  <c r="Z1666" i="3"/>
  <c r="J1666" i="3"/>
  <c r="L1666" i="3" s="1"/>
  <c r="P1666" i="3" s="1"/>
  <c r="V1666" i="3"/>
  <c r="R1666" i="3"/>
  <c r="AF1665" i="3"/>
  <c r="AB1665" i="3"/>
  <c r="X1665" i="3"/>
  <c r="T1665" i="3"/>
  <c r="C1671" i="6"/>
  <c r="E1670" i="6"/>
  <c r="F1670" i="6"/>
  <c r="D1670" i="6"/>
  <c r="G1670" i="6" s="1"/>
  <c r="AD1667" i="3" l="1"/>
  <c r="O1668" i="3"/>
  <c r="Z1667" i="3"/>
  <c r="R1667" i="3"/>
  <c r="V1667" i="3"/>
  <c r="J1667" i="3"/>
  <c r="L1667" i="3" s="1"/>
  <c r="P1667" i="3" s="1"/>
  <c r="AF1666" i="3"/>
  <c r="AB1666" i="3"/>
  <c r="X1666" i="3"/>
  <c r="T1666" i="3"/>
  <c r="C1672" i="6"/>
  <c r="F1671" i="6"/>
  <c r="E1671" i="6"/>
  <c r="D1671" i="6"/>
  <c r="G1671" i="6" s="1"/>
  <c r="AF1667" i="3" l="1"/>
  <c r="AB1667" i="3"/>
  <c r="X1667" i="3"/>
  <c r="T1667" i="3"/>
  <c r="AD1668" i="3"/>
  <c r="O1669" i="3"/>
  <c r="R1668" i="3"/>
  <c r="J1668" i="3"/>
  <c r="L1668" i="3" s="1"/>
  <c r="P1668" i="3" s="1"/>
  <c r="V1668" i="3"/>
  <c r="Z1668" i="3"/>
  <c r="C1673" i="6"/>
  <c r="E1672" i="6"/>
  <c r="D1672" i="6"/>
  <c r="G1672" i="6" s="1"/>
  <c r="F1672" i="6"/>
  <c r="AD1669" i="3" l="1"/>
  <c r="O1670" i="3"/>
  <c r="Z1669" i="3"/>
  <c r="J1669" i="3"/>
  <c r="L1669" i="3" s="1"/>
  <c r="P1669" i="3" s="1"/>
  <c r="R1669" i="3"/>
  <c r="V1669" i="3"/>
  <c r="AF1668" i="3"/>
  <c r="AB1668" i="3"/>
  <c r="T1668" i="3"/>
  <c r="X1668" i="3"/>
  <c r="C1674" i="6"/>
  <c r="D1673" i="6"/>
  <c r="G1673" i="6" s="1"/>
  <c r="F1673" i="6"/>
  <c r="E1673" i="6"/>
  <c r="AD1670" i="3" l="1"/>
  <c r="O1671" i="3"/>
  <c r="V1670" i="3"/>
  <c r="R1670" i="3"/>
  <c r="Z1670" i="3"/>
  <c r="J1670" i="3"/>
  <c r="L1670" i="3" s="1"/>
  <c r="P1670" i="3" s="1"/>
  <c r="AF1669" i="3"/>
  <c r="AB1669" i="3"/>
  <c r="X1669" i="3"/>
  <c r="T1669" i="3"/>
  <c r="C1675" i="6"/>
  <c r="E1674" i="6"/>
  <c r="D1674" i="6"/>
  <c r="G1674" i="6" s="1"/>
  <c r="F1674" i="6"/>
  <c r="E264" i="4" l="1"/>
  <c r="E6" i="6"/>
  <c r="AB1670" i="3"/>
  <c r="X1670" i="3"/>
  <c r="T1670" i="3"/>
  <c r="AF1670" i="3"/>
  <c r="Z1671" i="3"/>
  <c r="J1671" i="3"/>
  <c r="L1671" i="3" s="1"/>
  <c r="P1671" i="3" s="1"/>
  <c r="R1671" i="3"/>
  <c r="V1671" i="3"/>
  <c r="H143" i="2"/>
  <c r="AD1671" i="3"/>
  <c r="O1672" i="3"/>
  <c r="E7" i="6" s="1"/>
  <c r="C1676" i="6"/>
  <c r="F1675" i="6"/>
  <c r="E1675" i="6"/>
  <c r="D1675" i="6"/>
  <c r="G1675" i="6" s="1"/>
  <c r="AE143" i="2" l="1"/>
  <c r="AA143" i="2"/>
  <c r="H7" i="6"/>
  <c r="F6" i="6"/>
  <c r="F264" i="4"/>
  <c r="AD1672" i="3"/>
  <c r="O1673" i="3"/>
  <c r="E8" i="6" s="1"/>
  <c r="H8" i="6" s="1"/>
  <c r="R1672" i="3"/>
  <c r="Z1672" i="3"/>
  <c r="J1672" i="3"/>
  <c r="L1672" i="3" s="1"/>
  <c r="P1672" i="3" s="1"/>
  <c r="F7" i="6" s="1"/>
  <c r="V1672" i="3"/>
  <c r="K143" i="2"/>
  <c r="O143" i="2"/>
  <c r="S143" i="2"/>
  <c r="D382" i="4" s="1"/>
  <c r="W143" i="2"/>
  <c r="I143" i="2"/>
  <c r="T1671" i="3"/>
  <c r="AF1671" i="3"/>
  <c r="X1671" i="3"/>
  <c r="AB1671" i="3"/>
  <c r="C1677" i="6"/>
  <c r="D1676" i="6"/>
  <c r="G1676" i="6" s="1"/>
  <c r="F1676" i="6"/>
  <c r="E1676" i="6"/>
  <c r="AG143" i="2" l="1"/>
  <c r="AC143" i="2"/>
  <c r="I7" i="6"/>
  <c r="M143" i="2"/>
  <c r="AI143" i="2" s="1"/>
  <c r="Q143" i="2"/>
  <c r="Y143" i="2"/>
  <c r="U143" i="2"/>
  <c r="F382" i="4" s="1"/>
  <c r="AF1672" i="3"/>
  <c r="AB1672" i="3"/>
  <c r="X1672" i="3"/>
  <c r="T1672" i="3"/>
  <c r="AD1673" i="3"/>
  <c r="O1674" i="3"/>
  <c r="E9" i="6" s="1"/>
  <c r="H9" i="6" s="1"/>
  <c r="Z1673" i="3"/>
  <c r="J1673" i="3"/>
  <c r="L1673" i="3" s="1"/>
  <c r="P1673" i="3" s="1"/>
  <c r="F8" i="6" s="1"/>
  <c r="I8" i="6" s="1"/>
  <c r="V1673" i="3"/>
  <c r="R1673" i="3"/>
  <c r="C1678" i="6"/>
  <c r="D1677" i="6"/>
  <c r="G1677" i="6" s="1"/>
  <c r="F1677" i="6"/>
  <c r="E1677" i="6"/>
  <c r="AP144" i="2" l="1"/>
  <c r="AL144" i="2"/>
  <c r="AH144" i="2"/>
  <c r="AK144" i="2"/>
  <c r="AN144" i="2"/>
  <c r="AM144" i="2"/>
  <c r="AJ144" i="2"/>
  <c r="AI144" i="2"/>
  <c r="AQ144" i="2"/>
  <c r="AD1674" i="3"/>
  <c r="O1675" i="3"/>
  <c r="E10" i="6" s="1"/>
  <c r="H10" i="6" s="1"/>
  <c r="Z1674" i="3"/>
  <c r="J1674" i="3"/>
  <c r="L1674" i="3" s="1"/>
  <c r="P1674" i="3" s="1"/>
  <c r="F9" i="6" s="1"/>
  <c r="I9" i="6" s="1"/>
  <c r="V1674" i="3"/>
  <c r="R1674" i="3"/>
  <c r="AF1673" i="3"/>
  <c r="AB1673" i="3"/>
  <c r="T1673" i="3"/>
  <c r="X1673" i="3"/>
  <c r="C1679" i="6"/>
  <c r="E1678" i="6"/>
  <c r="F1678" i="6"/>
  <c r="D1678" i="6"/>
  <c r="G1678" i="6" s="1"/>
  <c r="Z1675" i="3" l="1"/>
  <c r="J1675" i="3"/>
  <c r="L1675" i="3" s="1"/>
  <c r="P1675" i="3" s="1"/>
  <c r="F10" i="6" s="1"/>
  <c r="I10" i="6" s="1"/>
  <c r="R1675" i="3"/>
  <c r="V1675" i="3"/>
  <c r="AD1675" i="3"/>
  <c r="O1676" i="3"/>
  <c r="E11" i="6" s="1"/>
  <c r="H11" i="6" s="1"/>
  <c r="AB1674" i="3"/>
  <c r="X1674" i="3"/>
  <c r="T1674" i="3"/>
  <c r="AF1674" i="3"/>
  <c r="C1680" i="6"/>
  <c r="F1679" i="6"/>
  <c r="E1679" i="6"/>
  <c r="D1679" i="6"/>
  <c r="G1679" i="6" s="1"/>
  <c r="AD1676" i="3" l="1"/>
  <c r="O1677" i="3"/>
  <c r="E12" i="6" s="1"/>
  <c r="H12" i="6" s="1"/>
  <c r="Z1676" i="3"/>
  <c r="J1676" i="3"/>
  <c r="L1676" i="3" s="1"/>
  <c r="P1676" i="3" s="1"/>
  <c r="F11" i="6" s="1"/>
  <c r="I11" i="6" s="1"/>
  <c r="R1676" i="3"/>
  <c r="V1676" i="3"/>
  <c r="AF1675" i="3"/>
  <c r="AB1675" i="3"/>
  <c r="X1675" i="3"/>
  <c r="T1675" i="3"/>
  <c r="C1681" i="6"/>
  <c r="F1680" i="6"/>
  <c r="E1680" i="6"/>
  <c r="D1680" i="6"/>
  <c r="G1680" i="6" s="1"/>
  <c r="AD1677" i="3" l="1"/>
  <c r="O1678" i="3"/>
  <c r="E13" i="6" s="1"/>
  <c r="H13" i="6" s="1"/>
  <c r="V1677" i="3"/>
  <c r="Z1677" i="3"/>
  <c r="J1677" i="3"/>
  <c r="L1677" i="3" s="1"/>
  <c r="P1677" i="3" s="1"/>
  <c r="F12" i="6" s="1"/>
  <c r="I12" i="6" s="1"/>
  <c r="R1677" i="3"/>
  <c r="AF1676" i="3"/>
  <c r="AB1676" i="3"/>
  <c r="X1676" i="3"/>
  <c r="T1676" i="3"/>
  <c r="C1682" i="6"/>
  <c r="D1681" i="6"/>
  <c r="G1681" i="6" s="1"/>
  <c r="E1681" i="6"/>
  <c r="F1681" i="6"/>
  <c r="AD1678" i="3" l="1"/>
  <c r="O1679" i="3"/>
  <c r="E14" i="6" s="1"/>
  <c r="H14" i="6" s="1"/>
  <c r="Z1678" i="3"/>
  <c r="J1678" i="3"/>
  <c r="L1678" i="3" s="1"/>
  <c r="P1678" i="3" s="1"/>
  <c r="F13" i="6" s="1"/>
  <c r="I13" i="6" s="1"/>
  <c r="R1678" i="3"/>
  <c r="V1678" i="3"/>
  <c r="AF1677" i="3"/>
  <c r="AB1677" i="3"/>
  <c r="X1677" i="3"/>
  <c r="T1677" i="3"/>
  <c r="C1683" i="6"/>
  <c r="E1682" i="6"/>
  <c r="D1682" i="6"/>
  <c r="G1682" i="6" s="1"/>
  <c r="F1682" i="6"/>
  <c r="AD1679" i="3" l="1"/>
  <c r="O1680" i="3"/>
  <c r="E15" i="6" s="1"/>
  <c r="H15" i="6" s="1"/>
  <c r="Z1679" i="3"/>
  <c r="J1679" i="3"/>
  <c r="L1679" i="3" s="1"/>
  <c r="P1679" i="3" s="1"/>
  <c r="F14" i="6" s="1"/>
  <c r="I14" i="6" s="1"/>
  <c r="R1679" i="3"/>
  <c r="V1679" i="3"/>
  <c r="AF1678" i="3"/>
  <c r="AB1678" i="3"/>
  <c r="X1678" i="3"/>
  <c r="T1678" i="3"/>
  <c r="C1684" i="6"/>
  <c r="F1683" i="6"/>
  <c r="D1683" i="6"/>
  <c r="G1683" i="6" s="1"/>
  <c r="E1683" i="6"/>
  <c r="AD1680" i="3" l="1"/>
  <c r="O1681" i="3"/>
  <c r="E16" i="6" s="1"/>
  <c r="H16" i="6" s="1"/>
  <c r="Z1680" i="3"/>
  <c r="J1680" i="3"/>
  <c r="L1680" i="3" s="1"/>
  <c r="P1680" i="3" s="1"/>
  <c r="F15" i="6" s="1"/>
  <c r="I15" i="6" s="1"/>
  <c r="R1680" i="3"/>
  <c r="V1680" i="3"/>
  <c r="AF1679" i="3"/>
  <c r="X1679" i="3"/>
  <c r="AB1679" i="3"/>
  <c r="T1679" i="3"/>
  <c r="C1685" i="6"/>
  <c r="F1684" i="6"/>
  <c r="D1684" i="6"/>
  <c r="G1684" i="6" s="1"/>
  <c r="E1684" i="6"/>
  <c r="AD1681" i="3" l="1"/>
  <c r="O1682" i="3"/>
  <c r="E17" i="6" s="1"/>
  <c r="H17" i="6" s="1"/>
  <c r="Z1681" i="3"/>
  <c r="J1681" i="3"/>
  <c r="L1681" i="3" s="1"/>
  <c r="P1681" i="3" s="1"/>
  <c r="F16" i="6" s="1"/>
  <c r="I16" i="6" s="1"/>
  <c r="V1681" i="3"/>
  <c r="R1681" i="3"/>
  <c r="AF1680" i="3"/>
  <c r="AB1680" i="3"/>
  <c r="X1680" i="3"/>
  <c r="T1680" i="3"/>
  <c r="C1686" i="6"/>
  <c r="D1685" i="6"/>
  <c r="G1685" i="6" s="1"/>
  <c r="F1685" i="6"/>
  <c r="E1685" i="6"/>
  <c r="AD1682" i="3" l="1"/>
  <c r="O1683" i="3"/>
  <c r="E18" i="6" s="1"/>
  <c r="H18" i="6" s="1"/>
  <c r="Z1682" i="3"/>
  <c r="J1682" i="3"/>
  <c r="L1682" i="3" s="1"/>
  <c r="P1682" i="3" s="1"/>
  <c r="F17" i="6" s="1"/>
  <c r="I17" i="6" s="1"/>
  <c r="V1682" i="3"/>
  <c r="R1682" i="3"/>
  <c r="AF1681" i="3"/>
  <c r="AB1681" i="3"/>
  <c r="X1681" i="3"/>
  <c r="T1681" i="3"/>
  <c r="C1687" i="6"/>
  <c r="E1686" i="6"/>
  <c r="F1686" i="6"/>
  <c r="D1686" i="6"/>
  <c r="G1686" i="6" s="1"/>
  <c r="H144" i="2" l="1"/>
  <c r="AD1683" i="3"/>
  <c r="O1684" i="3"/>
  <c r="E19" i="6" s="1"/>
  <c r="H19" i="6" s="1"/>
  <c r="Z1683" i="3"/>
  <c r="V1683" i="3"/>
  <c r="R1683" i="3"/>
  <c r="J1683" i="3"/>
  <c r="L1683" i="3" s="1"/>
  <c r="P1683" i="3" s="1"/>
  <c r="F18" i="6" s="1"/>
  <c r="I18" i="6" s="1"/>
  <c r="AF1682" i="3"/>
  <c r="X1682" i="3"/>
  <c r="T1682" i="3"/>
  <c r="AB1682" i="3"/>
  <c r="C1688" i="6"/>
  <c r="F1687" i="6"/>
  <c r="D1687" i="6"/>
  <c r="G1687" i="6" s="1"/>
  <c r="E1687" i="6"/>
  <c r="AE144" i="2" l="1"/>
  <c r="AA144" i="2"/>
  <c r="I144" i="2"/>
  <c r="T1683" i="3"/>
  <c r="AB1683" i="3"/>
  <c r="X1683" i="3"/>
  <c r="AF1683" i="3"/>
  <c r="V1684" i="3"/>
  <c r="AD1684" i="3"/>
  <c r="R1684" i="3"/>
  <c r="J1684" i="3"/>
  <c r="L1684" i="3" s="1"/>
  <c r="P1684" i="3" s="1"/>
  <c r="F19" i="6" s="1"/>
  <c r="I19" i="6" s="1"/>
  <c r="Z1684" i="3"/>
  <c r="O1685" i="3"/>
  <c r="E20" i="6" s="1"/>
  <c r="H20" i="6" s="1"/>
  <c r="O144" i="2"/>
  <c r="K144" i="2"/>
  <c r="W144" i="2"/>
  <c r="S144" i="2"/>
  <c r="C1689" i="6"/>
  <c r="E1688" i="6"/>
  <c r="F1688" i="6"/>
  <c r="D1688" i="6"/>
  <c r="G1688" i="6" s="1"/>
  <c r="AG144" i="2" l="1"/>
  <c r="AC144" i="2"/>
  <c r="AF1684" i="3"/>
  <c r="AB1684" i="3"/>
  <c r="X1684" i="3"/>
  <c r="T1684" i="3"/>
  <c r="M144" i="2"/>
  <c r="AO144" i="2" s="1"/>
  <c r="Y144" i="2"/>
  <c r="Q144" i="2"/>
  <c r="U144" i="2"/>
  <c r="AD1685" i="3"/>
  <c r="O1686" i="3"/>
  <c r="E21" i="6" s="1"/>
  <c r="H21" i="6" s="1"/>
  <c r="Z1685" i="3"/>
  <c r="J1685" i="3"/>
  <c r="L1685" i="3" s="1"/>
  <c r="P1685" i="3" s="1"/>
  <c r="F20" i="6" s="1"/>
  <c r="I20" i="6" s="1"/>
  <c r="V1685" i="3"/>
  <c r="R1685" i="3"/>
  <c r="C1690" i="6"/>
  <c r="D1689" i="6"/>
  <c r="G1689" i="6" s="1"/>
  <c r="F1689" i="6"/>
  <c r="E1689" i="6"/>
  <c r="AJ145" i="2" l="1"/>
  <c r="AQ145" i="2"/>
  <c r="AM145" i="2"/>
  <c r="AI145" i="2"/>
  <c r="AL145" i="2"/>
  <c r="AK145" i="2"/>
  <c r="AP145" i="2"/>
  <c r="AH145" i="2"/>
  <c r="AO145" i="2"/>
  <c r="R1686" i="3"/>
  <c r="AD1686" i="3"/>
  <c r="O1687" i="3"/>
  <c r="E22" i="6" s="1"/>
  <c r="H22" i="6" s="1"/>
  <c r="Z1686" i="3"/>
  <c r="J1686" i="3"/>
  <c r="L1686" i="3" s="1"/>
  <c r="P1686" i="3" s="1"/>
  <c r="F21" i="6" s="1"/>
  <c r="I21" i="6" s="1"/>
  <c r="V1686" i="3"/>
  <c r="AF1685" i="3"/>
  <c r="AB1685" i="3"/>
  <c r="X1685" i="3"/>
  <c r="T1685" i="3"/>
  <c r="C1691" i="6"/>
  <c r="E1690" i="6"/>
  <c r="D1690" i="6"/>
  <c r="G1690" i="6" s="1"/>
  <c r="F1690" i="6"/>
  <c r="AD1687" i="3" l="1"/>
  <c r="O1688" i="3"/>
  <c r="E23" i="6" s="1"/>
  <c r="H23" i="6" s="1"/>
  <c r="Z1687" i="3"/>
  <c r="R1687" i="3"/>
  <c r="V1687" i="3"/>
  <c r="J1687" i="3"/>
  <c r="L1687" i="3" s="1"/>
  <c r="P1687" i="3" s="1"/>
  <c r="F22" i="6" s="1"/>
  <c r="I22" i="6" s="1"/>
  <c r="AF1686" i="3"/>
  <c r="X1686" i="3"/>
  <c r="T1686" i="3"/>
  <c r="AB1686" i="3"/>
  <c r="C1692" i="6"/>
  <c r="F1691" i="6"/>
  <c r="D1691" i="6"/>
  <c r="G1691" i="6" s="1"/>
  <c r="E1691" i="6"/>
  <c r="AF1687" i="3" l="1"/>
  <c r="AB1687" i="3"/>
  <c r="X1687" i="3"/>
  <c r="T1687" i="3"/>
  <c r="AD1688" i="3"/>
  <c r="O1689" i="3"/>
  <c r="E24" i="6" s="1"/>
  <c r="H24" i="6" s="1"/>
  <c r="Z1688" i="3"/>
  <c r="J1688" i="3"/>
  <c r="L1688" i="3" s="1"/>
  <c r="P1688" i="3" s="1"/>
  <c r="F23" i="6" s="1"/>
  <c r="I23" i="6" s="1"/>
  <c r="R1688" i="3"/>
  <c r="V1688" i="3"/>
  <c r="C1693" i="6"/>
  <c r="D1692" i="6"/>
  <c r="G1692" i="6" s="1"/>
  <c r="F1692" i="6"/>
  <c r="E1692" i="6"/>
  <c r="AD1689" i="3" l="1"/>
  <c r="O1690" i="3"/>
  <c r="E25" i="6" s="1"/>
  <c r="H25" i="6" s="1"/>
  <c r="Z1689" i="3"/>
  <c r="J1689" i="3"/>
  <c r="L1689" i="3" s="1"/>
  <c r="P1689" i="3" s="1"/>
  <c r="F24" i="6" s="1"/>
  <c r="I24" i="6" s="1"/>
  <c r="V1689" i="3"/>
  <c r="R1689" i="3"/>
  <c r="AF1688" i="3"/>
  <c r="AB1688" i="3"/>
  <c r="X1688" i="3"/>
  <c r="T1688" i="3"/>
  <c r="C1694" i="6"/>
  <c r="D1693" i="6"/>
  <c r="G1693" i="6" s="1"/>
  <c r="F1693" i="6"/>
  <c r="E1693" i="6"/>
  <c r="AD1690" i="3" l="1"/>
  <c r="O1691" i="3"/>
  <c r="E26" i="6" s="1"/>
  <c r="H26" i="6" s="1"/>
  <c r="J1690" i="3"/>
  <c r="L1690" i="3" s="1"/>
  <c r="P1690" i="3" s="1"/>
  <c r="F25" i="6" s="1"/>
  <c r="I25" i="6" s="1"/>
  <c r="Z1690" i="3"/>
  <c r="V1690" i="3"/>
  <c r="R1690" i="3"/>
  <c r="AF1689" i="3"/>
  <c r="AB1689" i="3"/>
  <c r="X1689" i="3"/>
  <c r="T1689" i="3"/>
  <c r="C1695" i="6"/>
  <c r="E1694" i="6"/>
  <c r="F1694" i="6"/>
  <c r="D1694" i="6"/>
  <c r="G1694" i="6" s="1"/>
  <c r="AF1690" i="3" l="1"/>
  <c r="AB1690" i="3"/>
  <c r="X1690" i="3"/>
  <c r="T1690" i="3"/>
  <c r="AD1691" i="3"/>
  <c r="O1692" i="3"/>
  <c r="E27" i="6" s="1"/>
  <c r="H27" i="6" s="1"/>
  <c r="Z1691" i="3"/>
  <c r="R1691" i="3"/>
  <c r="V1691" i="3"/>
  <c r="J1691" i="3"/>
  <c r="L1691" i="3" s="1"/>
  <c r="P1691" i="3" s="1"/>
  <c r="F26" i="6" s="1"/>
  <c r="I26" i="6" s="1"/>
  <c r="C1696" i="6"/>
  <c r="F1695" i="6"/>
  <c r="E1695" i="6"/>
  <c r="D1695" i="6"/>
  <c r="G1695" i="6" s="1"/>
  <c r="AF1691" i="3" l="1"/>
  <c r="AB1691" i="3"/>
  <c r="X1691" i="3"/>
  <c r="T1691" i="3"/>
  <c r="AD1692" i="3"/>
  <c r="O1693" i="3"/>
  <c r="E28" i="6" s="1"/>
  <c r="H28" i="6" s="1"/>
  <c r="Z1692" i="3"/>
  <c r="J1692" i="3"/>
  <c r="L1692" i="3" s="1"/>
  <c r="P1692" i="3" s="1"/>
  <c r="F27" i="6" s="1"/>
  <c r="I27" i="6" s="1"/>
  <c r="V1692" i="3"/>
  <c r="R1692" i="3"/>
  <c r="C1697" i="6"/>
  <c r="D1696" i="6"/>
  <c r="G1696" i="6" s="1"/>
  <c r="E1696" i="6"/>
  <c r="F1696" i="6"/>
  <c r="AD1693" i="3" l="1"/>
  <c r="O1694" i="3"/>
  <c r="E29" i="6" s="1"/>
  <c r="H29" i="6" s="1"/>
  <c r="J1693" i="3"/>
  <c r="L1693" i="3" s="1"/>
  <c r="P1693" i="3" s="1"/>
  <c r="F28" i="6" s="1"/>
  <c r="I28" i="6" s="1"/>
  <c r="V1693" i="3"/>
  <c r="R1693" i="3"/>
  <c r="Z1693" i="3"/>
  <c r="AF1692" i="3"/>
  <c r="AB1692" i="3"/>
  <c r="X1692" i="3"/>
  <c r="T1692" i="3"/>
  <c r="C1698" i="6"/>
  <c r="D1697" i="6"/>
  <c r="G1697" i="6" s="1"/>
  <c r="E1697" i="6"/>
  <c r="F1697" i="6"/>
  <c r="AF1693" i="3" l="1"/>
  <c r="X1693" i="3"/>
  <c r="T1693" i="3"/>
  <c r="AB1693" i="3"/>
  <c r="AD1694" i="3"/>
  <c r="O1695" i="3"/>
  <c r="E30" i="6" s="1"/>
  <c r="H30" i="6" s="1"/>
  <c r="J1694" i="3"/>
  <c r="L1694" i="3" s="1"/>
  <c r="P1694" i="3" s="1"/>
  <c r="F29" i="6" s="1"/>
  <c r="I29" i="6" s="1"/>
  <c r="V1694" i="3"/>
  <c r="R1694" i="3"/>
  <c r="Z1694" i="3"/>
  <c r="C1699" i="6"/>
  <c r="E1698" i="6"/>
  <c r="D1698" i="6"/>
  <c r="G1698" i="6" s="1"/>
  <c r="F1698" i="6"/>
  <c r="H145" i="2" l="1"/>
  <c r="AD1695" i="3"/>
  <c r="O1696" i="3"/>
  <c r="E31" i="6" s="1"/>
  <c r="H31" i="6" s="1"/>
  <c r="Z1695" i="3"/>
  <c r="J1695" i="3"/>
  <c r="L1695" i="3" s="1"/>
  <c r="P1695" i="3" s="1"/>
  <c r="F30" i="6" s="1"/>
  <c r="I30" i="6" s="1"/>
  <c r="R1695" i="3"/>
  <c r="V1695" i="3"/>
  <c r="AF1694" i="3"/>
  <c r="AB1694" i="3"/>
  <c r="X1694" i="3"/>
  <c r="T1694" i="3"/>
  <c r="C1700" i="6"/>
  <c r="F1699" i="6"/>
  <c r="D1699" i="6"/>
  <c r="G1699" i="6" s="1"/>
  <c r="E1699" i="6"/>
  <c r="AE145" i="2" l="1"/>
  <c r="AA145" i="2"/>
  <c r="AD1696" i="3"/>
  <c r="O1697" i="3"/>
  <c r="E32" i="6" s="1"/>
  <c r="H32" i="6" s="1"/>
  <c r="Z1696" i="3"/>
  <c r="J1696" i="3"/>
  <c r="L1696" i="3" s="1"/>
  <c r="P1696" i="3" s="1"/>
  <c r="F31" i="6" s="1"/>
  <c r="I31" i="6" s="1"/>
  <c r="R1696" i="3"/>
  <c r="V1696" i="3"/>
  <c r="AF1695" i="3"/>
  <c r="AB1695" i="3"/>
  <c r="I145" i="2"/>
  <c r="X1695" i="3"/>
  <c r="T1695" i="3"/>
  <c r="W145" i="2"/>
  <c r="K145" i="2"/>
  <c r="S145" i="2"/>
  <c r="O145" i="2"/>
  <c r="C1701" i="6"/>
  <c r="F1700" i="6"/>
  <c r="E1700" i="6"/>
  <c r="D1700" i="6"/>
  <c r="G1700" i="6" s="1"/>
  <c r="AC145" i="2" l="1"/>
  <c r="AG145" i="2"/>
  <c r="M145" i="2"/>
  <c r="AN145" i="2" s="1"/>
  <c r="Y145" i="2"/>
  <c r="Q145" i="2"/>
  <c r="U145" i="2"/>
  <c r="AD1697" i="3"/>
  <c r="O1698" i="3"/>
  <c r="E33" i="6" s="1"/>
  <c r="H33" i="6" s="1"/>
  <c r="R1697" i="3"/>
  <c r="Z1697" i="3"/>
  <c r="J1697" i="3"/>
  <c r="L1697" i="3" s="1"/>
  <c r="P1697" i="3" s="1"/>
  <c r="F32" i="6" s="1"/>
  <c r="I32" i="6" s="1"/>
  <c r="V1697" i="3"/>
  <c r="AF1696" i="3"/>
  <c r="AB1696" i="3"/>
  <c r="T1696" i="3"/>
  <c r="X1696" i="3"/>
  <c r="C1702" i="6"/>
  <c r="D1701" i="6"/>
  <c r="G1701" i="6" s="1"/>
  <c r="E1701" i="6"/>
  <c r="F1701" i="6"/>
  <c r="AP146" i="2" l="1"/>
  <c r="AH146" i="2"/>
  <c r="AO146" i="2"/>
  <c r="AK146" i="2"/>
  <c r="AJ146" i="2"/>
  <c r="AQ146" i="2"/>
  <c r="AI146" i="2"/>
  <c r="AN146" i="2"/>
  <c r="AM146" i="2"/>
  <c r="AD1698" i="3"/>
  <c r="O1699" i="3"/>
  <c r="E34" i="6" s="1"/>
  <c r="H34" i="6" s="1"/>
  <c r="Z1698" i="3"/>
  <c r="J1698" i="3"/>
  <c r="L1698" i="3" s="1"/>
  <c r="P1698" i="3" s="1"/>
  <c r="F33" i="6" s="1"/>
  <c r="I33" i="6" s="1"/>
  <c r="V1698" i="3"/>
  <c r="R1698" i="3"/>
  <c r="AF1697" i="3"/>
  <c r="AB1697" i="3"/>
  <c r="X1697" i="3"/>
  <c r="T1697" i="3"/>
  <c r="C1703" i="6"/>
  <c r="E1702" i="6"/>
  <c r="F1702" i="6"/>
  <c r="D1702" i="6"/>
  <c r="G1702" i="6" s="1"/>
  <c r="AD1699" i="3" l="1"/>
  <c r="O1700" i="3"/>
  <c r="E35" i="6" s="1"/>
  <c r="H35" i="6" s="1"/>
  <c r="J1699" i="3"/>
  <c r="L1699" i="3" s="1"/>
  <c r="P1699" i="3" s="1"/>
  <c r="F34" i="6" s="1"/>
  <c r="I34" i="6" s="1"/>
  <c r="R1699" i="3"/>
  <c r="V1699" i="3"/>
  <c r="Z1699" i="3"/>
  <c r="AF1698" i="3"/>
  <c r="AB1698" i="3"/>
  <c r="X1698" i="3"/>
  <c r="T1698" i="3"/>
  <c r="C1704" i="6"/>
  <c r="F1703" i="6"/>
  <c r="D1703" i="6"/>
  <c r="G1703" i="6" s="1"/>
  <c r="E1703" i="6"/>
  <c r="AF1699" i="3" l="1"/>
  <c r="AB1699" i="3"/>
  <c r="X1699" i="3"/>
  <c r="T1699" i="3"/>
  <c r="AD1700" i="3"/>
  <c r="O1701" i="3"/>
  <c r="E36" i="6" s="1"/>
  <c r="H36" i="6" s="1"/>
  <c r="R1700" i="3"/>
  <c r="J1700" i="3"/>
  <c r="L1700" i="3" s="1"/>
  <c r="P1700" i="3" s="1"/>
  <c r="F35" i="6" s="1"/>
  <c r="I35" i="6" s="1"/>
  <c r="V1700" i="3"/>
  <c r="Z1700" i="3"/>
  <c r="C1705" i="6"/>
  <c r="E1704" i="6"/>
  <c r="F1704" i="6"/>
  <c r="D1704" i="6"/>
  <c r="G1704" i="6" s="1"/>
  <c r="AD1701" i="3" l="1"/>
  <c r="O1702" i="3"/>
  <c r="E37" i="6" s="1"/>
  <c r="H37" i="6" s="1"/>
  <c r="Z1701" i="3"/>
  <c r="J1701" i="3"/>
  <c r="L1701" i="3" s="1"/>
  <c r="P1701" i="3" s="1"/>
  <c r="F36" i="6" s="1"/>
  <c r="I36" i="6" s="1"/>
  <c r="V1701" i="3"/>
  <c r="R1701" i="3"/>
  <c r="AF1700" i="3"/>
  <c r="AB1700" i="3"/>
  <c r="X1700" i="3"/>
  <c r="T1700" i="3"/>
  <c r="C1706" i="6"/>
  <c r="D1705" i="6"/>
  <c r="G1705" i="6" s="1"/>
  <c r="E1705" i="6"/>
  <c r="F1705" i="6"/>
  <c r="AD1702" i="3" l="1"/>
  <c r="O1703" i="3"/>
  <c r="E38" i="6" s="1"/>
  <c r="H38" i="6" s="1"/>
  <c r="Z1702" i="3"/>
  <c r="J1702" i="3"/>
  <c r="L1702" i="3" s="1"/>
  <c r="P1702" i="3" s="1"/>
  <c r="F37" i="6" s="1"/>
  <c r="I37" i="6" s="1"/>
  <c r="V1702" i="3"/>
  <c r="R1702" i="3"/>
  <c r="AF1701" i="3"/>
  <c r="AB1701" i="3"/>
  <c r="X1701" i="3"/>
  <c r="T1701" i="3"/>
  <c r="C1707" i="6"/>
  <c r="E1706" i="6"/>
  <c r="D1706" i="6"/>
  <c r="G1706" i="6" s="1"/>
  <c r="F1706" i="6"/>
  <c r="AD1703" i="3" l="1"/>
  <c r="O1704" i="3"/>
  <c r="E39" i="6" s="1"/>
  <c r="H39" i="6" s="1"/>
  <c r="Z1703" i="3"/>
  <c r="J1703" i="3"/>
  <c r="L1703" i="3" s="1"/>
  <c r="P1703" i="3" s="1"/>
  <c r="F38" i="6" s="1"/>
  <c r="I38" i="6" s="1"/>
  <c r="R1703" i="3"/>
  <c r="V1703" i="3"/>
  <c r="AF1702" i="3"/>
  <c r="AB1702" i="3"/>
  <c r="X1702" i="3"/>
  <c r="T1702" i="3"/>
  <c r="C1708" i="6"/>
  <c r="F1707" i="6"/>
  <c r="E1707" i="6"/>
  <c r="D1707" i="6"/>
  <c r="G1707" i="6" s="1"/>
  <c r="AD1704" i="3" l="1"/>
  <c r="O1705" i="3"/>
  <c r="E40" i="6" s="1"/>
  <c r="H40" i="6" s="1"/>
  <c r="Z1704" i="3"/>
  <c r="J1704" i="3"/>
  <c r="L1704" i="3" s="1"/>
  <c r="P1704" i="3" s="1"/>
  <c r="F39" i="6" s="1"/>
  <c r="I39" i="6" s="1"/>
  <c r="R1704" i="3"/>
  <c r="V1704" i="3"/>
  <c r="AF1703" i="3"/>
  <c r="AB1703" i="3"/>
  <c r="T1703" i="3"/>
  <c r="X1703" i="3"/>
  <c r="C1709" i="6"/>
  <c r="D1708" i="6"/>
  <c r="G1708" i="6" s="1"/>
  <c r="F1708" i="6"/>
  <c r="E1708" i="6"/>
  <c r="AD1705" i="3" l="1"/>
  <c r="O1706" i="3"/>
  <c r="E41" i="6" s="1"/>
  <c r="H41" i="6" s="1"/>
  <c r="J1705" i="3"/>
  <c r="L1705" i="3" s="1"/>
  <c r="P1705" i="3" s="1"/>
  <c r="F40" i="6" s="1"/>
  <c r="I40" i="6" s="1"/>
  <c r="Z1705" i="3"/>
  <c r="V1705" i="3"/>
  <c r="R1705" i="3"/>
  <c r="AF1704" i="3"/>
  <c r="X1704" i="3"/>
  <c r="T1704" i="3"/>
  <c r="AB1704" i="3"/>
  <c r="C1710" i="6"/>
  <c r="D1709" i="6"/>
  <c r="G1709" i="6" s="1"/>
  <c r="F1709" i="6"/>
  <c r="E1709" i="6"/>
  <c r="AF1705" i="3" l="1"/>
  <c r="AB1705" i="3"/>
  <c r="X1705" i="3"/>
  <c r="T1705" i="3"/>
  <c r="AD1706" i="3"/>
  <c r="O1707" i="3"/>
  <c r="E42" i="6" s="1"/>
  <c r="H42" i="6" s="1"/>
  <c r="Z1706" i="3"/>
  <c r="J1706" i="3"/>
  <c r="L1706" i="3" s="1"/>
  <c r="P1706" i="3" s="1"/>
  <c r="F41" i="6" s="1"/>
  <c r="I41" i="6" s="1"/>
  <c r="V1706" i="3"/>
  <c r="R1706" i="3"/>
  <c r="C1711" i="6"/>
  <c r="E1710" i="6"/>
  <c r="D1710" i="6"/>
  <c r="G1710" i="6" s="1"/>
  <c r="F1710" i="6"/>
  <c r="H146" i="2" l="1"/>
  <c r="AD1707" i="3"/>
  <c r="O1708" i="3"/>
  <c r="E43" i="6" s="1"/>
  <c r="H43" i="6" s="1"/>
  <c r="J1707" i="3"/>
  <c r="L1707" i="3" s="1"/>
  <c r="P1707" i="3" s="1"/>
  <c r="F42" i="6" s="1"/>
  <c r="I42" i="6" s="1"/>
  <c r="Z1707" i="3"/>
  <c r="R1707" i="3"/>
  <c r="V1707" i="3"/>
  <c r="AF1706" i="3"/>
  <c r="AB1706" i="3"/>
  <c r="X1706" i="3"/>
  <c r="T1706" i="3"/>
  <c r="C1712" i="6"/>
  <c r="F1711" i="6"/>
  <c r="E1711" i="6"/>
  <c r="D1711" i="6"/>
  <c r="G1711" i="6" s="1"/>
  <c r="AE146" i="2" l="1"/>
  <c r="AA146" i="2"/>
  <c r="AD1708" i="3"/>
  <c r="O1709" i="3"/>
  <c r="E44" i="6" s="1"/>
  <c r="H44" i="6" s="1"/>
  <c r="Z1708" i="3"/>
  <c r="J1708" i="3"/>
  <c r="L1708" i="3" s="1"/>
  <c r="P1708" i="3" s="1"/>
  <c r="F43" i="6" s="1"/>
  <c r="I43" i="6" s="1"/>
  <c r="R1708" i="3"/>
  <c r="V1708" i="3"/>
  <c r="AF1707" i="3"/>
  <c r="AB1707" i="3"/>
  <c r="I146" i="2"/>
  <c r="X1707" i="3"/>
  <c r="T1707" i="3"/>
  <c r="S146" i="2"/>
  <c r="K146" i="2"/>
  <c r="W146" i="2"/>
  <c r="O146" i="2"/>
  <c r="C1713" i="6"/>
  <c r="E1712" i="6"/>
  <c r="D1712" i="6"/>
  <c r="G1712" i="6" s="1"/>
  <c r="F1712" i="6"/>
  <c r="AG146" i="2" l="1"/>
  <c r="AC146" i="2"/>
  <c r="AD1709" i="3"/>
  <c r="O1710" i="3"/>
  <c r="E45" i="6" s="1"/>
  <c r="H45" i="6" s="1"/>
  <c r="Z1709" i="3"/>
  <c r="J1709" i="3"/>
  <c r="L1709" i="3" s="1"/>
  <c r="P1709" i="3" s="1"/>
  <c r="F44" i="6" s="1"/>
  <c r="I44" i="6" s="1"/>
  <c r="V1709" i="3"/>
  <c r="R1709" i="3"/>
  <c r="Q146" i="2"/>
  <c r="Y146" i="2"/>
  <c r="M146" i="2"/>
  <c r="AL146" i="2" s="1"/>
  <c r="U146" i="2"/>
  <c r="AF1708" i="3"/>
  <c r="AB1708" i="3"/>
  <c r="X1708" i="3"/>
  <c r="T1708" i="3"/>
  <c r="C1714" i="6"/>
  <c r="D1713" i="6"/>
  <c r="G1713" i="6" s="1"/>
  <c r="E1713" i="6"/>
  <c r="F1713" i="6"/>
  <c r="AJ147" i="2" l="1"/>
  <c r="AQ147" i="2"/>
  <c r="AM147" i="2"/>
  <c r="AI147" i="2"/>
  <c r="AP147" i="2"/>
  <c r="AH147" i="2"/>
  <c r="AO147" i="2"/>
  <c r="AL147" i="2"/>
  <c r="AK147" i="2"/>
  <c r="AD1710" i="3"/>
  <c r="O1711" i="3"/>
  <c r="E46" i="6" s="1"/>
  <c r="H46" i="6" s="1"/>
  <c r="Z1710" i="3"/>
  <c r="J1710" i="3"/>
  <c r="L1710" i="3" s="1"/>
  <c r="P1710" i="3" s="1"/>
  <c r="F45" i="6" s="1"/>
  <c r="I45" i="6" s="1"/>
  <c r="V1710" i="3"/>
  <c r="R1710" i="3"/>
  <c r="AF1709" i="3"/>
  <c r="T1709" i="3"/>
  <c r="AB1709" i="3"/>
  <c r="X1709" i="3"/>
  <c r="C1715" i="6"/>
  <c r="E1714" i="6"/>
  <c r="F1714" i="6"/>
  <c r="D1714" i="6"/>
  <c r="G1714" i="6" s="1"/>
  <c r="Z1711" i="3" l="1"/>
  <c r="J1711" i="3"/>
  <c r="L1711" i="3" s="1"/>
  <c r="P1711" i="3" s="1"/>
  <c r="F46" i="6" s="1"/>
  <c r="I46" i="6" s="1"/>
  <c r="R1711" i="3"/>
  <c r="V1711" i="3"/>
  <c r="AD1711" i="3"/>
  <c r="O1712" i="3"/>
  <c r="E47" i="6" s="1"/>
  <c r="H47" i="6" s="1"/>
  <c r="AF1710" i="3"/>
  <c r="AB1710" i="3"/>
  <c r="X1710" i="3"/>
  <c r="T1710" i="3"/>
  <c r="C1716" i="6"/>
  <c r="F1715" i="6"/>
  <c r="D1715" i="6"/>
  <c r="G1715" i="6" s="1"/>
  <c r="E1715" i="6"/>
  <c r="AD1712" i="3" l="1"/>
  <c r="O1713" i="3"/>
  <c r="E48" i="6" s="1"/>
  <c r="H48" i="6" s="1"/>
  <c r="Z1712" i="3"/>
  <c r="J1712" i="3"/>
  <c r="L1712" i="3" s="1"/>
  <c r="P1712" i="3" s="1"/>
  <c r="F47" i="6" s="1"/>
  <c r="I47" i="6" s="1"/>
  <c r="V1712" i="3"/>
  <c r="R1712" i="3"/>
  <c r="AF1711" i="3"/>
  <c r="AB1711" i="3"/>
  <c r="X1711" i="3"/>
  <c r="T1711" i="3"/>
  <c r="C1717" i="6"/>
  <c r="F1716" i="6"/>
  <c r="E1716" i="6"/>
  <c r="D1716" i="6"/>
  <c r="G1716" i="6" s="1"/>
  <c r="O1714" i="3" l="1"/>
  <c r="E49" i="6" s="1"/>
  <c r="H49" i="6" s="1"/>
  <c r="Z1713" i="3"/>
  <c r="J1713" i="3"/>
  <c r="L1713" i="3" s="1"/>
  <c r="P1713" i="3" s="1"/>
  <c r="F48" i="6" s="1"/>
  <c r="I48" i="6" s="1"/>
  <c r="V1713" i="3"/>
  <c r="R1713" i="3"/>
  <c r="AD1713" i="3"/>
  <c r="AF1712" i="3"/>
  <c r="AB1712" i="3"/>
  <c r="X1712" i="3"/>
  <c r="T1712" i="3"/>
  <c r="C1718" i="6"/>
  <c r="D1717" i="6"/>
  <c r="G1717" i="6" s="1"/>
  <c r="E1717" i="6"/>
  <c r="F1717" i="6"/>
  <c r="AF1713" i="3" l="1"/>
  <c r="AB1713" i="3"/>
  <c r="X1713" i="3"/>
  <c r="T1713" i="3"/>
  <c r="AD1714" i="3"/>
  <c r="O1715" i="3"/>
  <c r="E50" i="6" s="1"/>
  <c r="H50" i="6" s="1"/>
  <c r="Z1714" i="3"/>
  <c r="J1714" i="3"/>
  <c r="L1714" i="3" s="1"/>
  <c r="P1714" i="3" s="1"/>
  <c r="F49" i="6" s="1"/>
  <c r="I49" i="6" s="1"/>
  <c r="V1714" i="3"/>
  <c r="R1714" i="3"/>
  <c r="C1719" i="6"/>
  <c r="E1718" i="6"/>
  <c r="F1718" i="6"/>
  <c r="D1718" i="6"/>
  <c r="G1718" i="6" s="1"/>
  <c r="AD1715" i="3" l="1"/>
  <c r="O1716" i="3"/>
  <c r="E51" i="6" s="1"/>
  <c r="H51" i="6" s="1"/>
  <c r="J1715" i="3"/>
  <c r="L1715" i="3" s="1"/>
  <c r="P1715" i="3" s="1"/>
  <c r="F50" i="6" s="1"/>
  <c r="I50" i="6" s="1"/>
  <c r="Z1715" i="3"/>
  <c r="V1715" i="3"/>
  <c r="R1715" i="3"/>
  <c r="AF1714" i="3"/>
  <c r="AB1714" i="3"/>
  <c r="X1714" i="3"/>
  <c r="T1714" i="3"/>
  <c r="C1720" i="6"/>
  <c r="F1719" i="6"/>
  <c r="E1719" i="6"/>
  <c r="D1719" i="6"/>
  <c r="G1719" i="6" s="1"/>
  <c r="AF1715" i="3" l="1"/>
  <c r="AB1715" i="3"/>
  <c r="X1715" i="3"/>
  <c r="T1715" i="3"/>
  <c r="AD1716" i="3"/>
  <c r="O1717" i="3"/>
  <c r="E52" i="6" s="1"/>
  <c r="H52" i="6" s="1"/>
  <c r="R1716" i="3"/>
  <c r="J1716" i="3"/>
  <c r="L1716" i="3" s="1"/>
  <c r="P1716" i="3" s="1"/>
  <c r="F51" i="6" s="1"/>
  <c r="I51" i="6" s="1"/>
  <c r="Z1716" i="3"/>
  <c r="V1716" i="3"/>
  <c r="C1721" i="6"/>
  <c r="E1720" i="6"/>
  <c r="D1720" i="6"/>
  <c r="G1720" i="6" s="1"/>
  <c r="F1720" i="6"/>
  <c r="AD1717" i="3" l="1"/>
  <c r="O1718" i="3"/>
  <c r="E53" i="6" s="1"/>
  <c r="H53" i="6" s="1"/>
  <c r="Z1717" i="3"/>
  <c r="J1717" i="3"/>
  <c r="L1717" i="3" s="1"/>
  <c r="P1717" i="3" s="1"/>
  <c r="F52" i="6" s="1"/>
  <c r="I52" i="6" s="1"/>
  <c r="V1717" i="3"/>
  <c r="R1717" i="3"/>
  <c r="AF1716" i="3"/>
  <c r="AB1716" i="3"/>
  <c r="X1716" i="3"/>
  <c r="T1716" i="3"/>
  <c r="C1722" i="6"/>
  <c r="D1721" i="6"/>
  <c r="G1721" i="6" s="1"/>
  <c r="F1721" i="6"/>
  <c r="E1721" i="6"/>
  <c r="AD1718" i="3" l="1"/>
  <c r="O1719" i="3"/>
  <c r="E54" i="6" s="1"/>
  <c r="H54" i="6" s="1"/>
  <c r="Z1718" i="3"/>
  <c r="V1718" i="3"/>
  <c r="J1718" i="3"/>
  <c r="L1718" i="3" s="1"/>
  <c r="P1718" i="3" s="1"/>
  <c r="F53" i="6" s="1"/>
  <c r="I53" i="6" s="1"/>
  <c r="R1718" i="3"/>
  <c r="AF1717" i="3"/>
  <c r="X1717" i="3"/>
  <c r="T1717" i="3"/>
  <c r="AB1717" i="3"/>
  <c r="C1723" i="6"/>
  <c r="E1722" i="6"/>
  <c r="D1722" i="6"/>
  <c r="G1722" i="6" s="1"/>
  <c r="F1722" i="6"/>
  <c r="H147" i="2" l="1"/>
  <c r="AD1719" i="3"/>
  <c r="O1720" i="3"/>
  <c r="E55" i="6" s="1"/>
  <c r="H55" i="6" s="1"/>
  <c r="Z1719" i="3"/>
  <c r="J1719" i="3"/>
  <c r="L1719" i="3" s="1"/>
  <c r="P1719" i="3" s="1"/>
  <c r="F54" i="6" s="1"/>
  <c r="I54" i="6" s="1"/>
  <c r="R1719" i="3"/>
  <c r="V1719" i="3"/>
  <c r="AF1718" i="3"/>
  <c r="AB1718" i="3"/>
  <c r="X1718" i="3"/>
  <c r="T1718" i="3"/>
  <c r="C1724" i="6"/>
  <c r="F1723" i="6"/>
  <c r="E1723" i="6"/>
  <c r="D1723" i="6"/>
  <c r="G1723" i="6" s="1"/>
  <c r="AE147" i="2" l="1"/>
  <c r="AA147" i="2"/>
  <c r="E175" i="6"/>
  <c r="V1720" i="3"/>
  <c r="O1721" i="3"/>
  <c r="E56" i="6" s="1"/>
  <c r="H56" i="6" s="1"/>
  <c r="AD1720" i="3"/>
  <c r="Z1720" i="3"/>
  <c r="J1720" i="3"/>
  <c r="L1720" i="3" s="1"/>
  <c r="P1720" i="3" s="1"/>
  <c r="F55" i="6" s="1"/>
  <c r="I55" i="6" s="1"/>
  <c r="R1720" i="3"/>
  <c r="I147" i="2"/>
  <c r="T1719" i="3"/>
  <c r="AF1719" i="3"/>
  <c r="AB1719" i="3"/>
  <c r="X1719" i="3"/>
  <c r="O147" i="2"/>
  <c r="K147" i="2"/>
  <c r="W147" i="2"/>
  <c r="S147" i="2"/>
  <c r="C1725" i="6"/>
  <c r="D1724" i="6"/>
  <c r="G1724" i="6" s="1"/>
  <c r="E1724" i="6"/>
  <c r="F1724" i="6"/>
  <c r="AG147" i="2" l="1"/>
  <c r="AC147" i="2"/>
  <c r="Y147" i="2"/>
  <c r="M147" i="2"/>
  <c r="AN147" i="2" s="1"/>
  <c r="Q147" i="2"/>
  <c r="U147" i="2"/>
  <c r="E176" i="6"/>
  <c r="R1721" i="3"/>
  <c r="AD1721" i="3"/>
  <c r="O1722" i="3"/>
  <c r="E57" i="6" s="1"/>
  <c r="H57" i="6" s="1"/>
  <c r="Z1721" i="3"/>
  <c r="J1721" i="3"/>
  <c r="L1721" i="3" s="1"/>
  <c r="P1721" i="3" s="1"/>
  <c r="F56" i="6" s="1"/>
  <c r="I56" i="6" s="1"/>
  <c r="V1721" i="3"/>
  <c r="F175" i="6"/>
  <c r="AF1720" i="3"/>
  <c r="AB1720" i="3"/>
  <c r="X1720" i="3"/>
  <c r="T1720" i="3"/>
  <c r="C1726" i="6"/>
  <c r="D1725" i="6"/>
  <c r="G1725" i="6" s="1"/>
  <c r="F1725" i="6"/>
  <c r="E1725" i="6"/>
  <c r="AL148" i="2" l="1"/>
  <c r="AH148" i="2"/>
  <c r="AO148" i="2"/>
  <c r="AK148" i="2"/>
  <c r="AN148" i="2"/>
  <c r="AM148" i="2"/>
  <c r="AJ148" i="2"/>
  <c r="AQ148" i="2"/>
  <c r="AI148" i="2"/>
  <c r="F176" i="6"/>
  <c r="T1721" i="3"/>
  <c r="AF1721" i="3"/>
  <c r="AB1721" i="3"/>
  <c r="X1721" i="3"/>
  <c r="E177" i="6"/>
  <c r="AD1722" i="3"/>
  <c r="O1723" i="3"/>
  <c r="E58" i="6" s="1"/>
  <c r="H58" i="6" s="1"/>
  <c r="Z1722" i="3"/>
  <c r="J1722" i="3"/>
  <c r="L1722" i="3" s="1"/>
  <c r="P1722" i="3" s="1"/>
  <c r="F57" i="6" s="1"/>
  <c r="I57" i="6" s="1"/>
  <c r="V1722" i="3"/>
  <c r="R1722" i="3"/>
  <c r="C1727" i="6"/>
  <c r="E1726" i="6"/>
  <c r="F1726" i="6"/>
  <c r="D1726" i="6"/>
  <c r="G1726" i="6" s="1"/>
  <c r="E178" i="6" l="1"/>
  <c r="AD1723" i="3"/>
  <c r="O1724" i="3"/>
  <c r="E59" i="6" s="1"/>
  <c r="H59" i="6" s="1"/>
  <c r="Z1723" i="3"/>
  <c r="J1723" i="3"/>
  <c r="L1723" i="3" s="1"/>
  <c r="P1723" i="3" s="1"/>
  <c r="F58" i="6" s="1"/>
  <c r="I58" i="6" s="1"/>
  <c r="R1723" i="3"/>
  <c r="V1723" i="3"/>
  <c r="F177" i="6"/>
  <c r="AF1722" i="3"/>
  <c r="AB1722" i="3"/>
  <c r="X1722" i="3"/>
  <c r="T1722" i="3"/>
  <c r="C1728" i="6"/>
  <c r="F1727" i="6"/>
  <c r="E1727" i="6"/>
  <c r="D1727" i="6"/>
  <c r="G1727" i="6" s="1"/>
  <c r="E179" i="6" l="1"/>
  <c r="AD1724" i="3"/>
  <c r="O1725" i="3"/>
  <c r="E60" i="6" s="1"/>
  <c r="H60" i="6" s="1"/>
  <c r="R1724" i="3"/>
  <c r="V1724" i="3"/>
  <c r="Z1724" i="3"/>
  <c r="J1724" i="3"/>
  <c r="L1724" i="3" s="1"/>
  <c r="P1724" i="3" s="1"/>
  <c r="F59" i="6" s="1"/>
  <c r="I59" i="6" s="1"/>
  <c r="F178" i="6"/>
  <c r="AF1723" i="3"/>
  <c r="X1723" i="3"/>
  <c r="T1723" i="3"/>
  <c r="AB1723" i="3"/>
  <c r="C1729" i="6"/>
  <c r="F1728" i="6"/>
  <c r="E1728" i="6"/>
  <c r="D1728" i="6"/>
  <c r="G1728" i="6" s="1"/>
  <c r="F179" i="6" l="1"/>
  <c r="AF1724" i="3"/>
  <c r="AB1724" i="3"/>
  <c r="X1724" i="3"/>
  <c r="T1724" i="3"/>
  <c r="E180" i="6"/>
  <c r="AD1725" i="3"/>
  <c r="O1726" i="3"/>
  <c r="E61" i="6" s="1"/>
  <c r="H61" i="6" s="1"/>
  <c r="Z1725" i="3"/>
  <c r="J1725" i="3"/>
  <c r="L1725" i="3" s="1"/>
  <c r="P1725" i="3" s="1"/>
  <c r="F60" i="6" s="1"/>
  <c r="I60" i="6" s="1"/>
  <c r="V1725" i="3"/>
  <c r="R1725" i="3"/>
  <c r="C1730" i="6"/>
  <c r="D1729" i="6"/>
  <c r="G1729" i="6" s="1"/>
  <c r="E1729" i="6"/>
  <c r="F1729" i="6"/>
  <c r="E181" i="6" l="1"/>
  <c r="AD1726" i="3"/>
  <c r="O1727" i="3"/>
  <c r="E62" i="6" s="1"/>
  <c r="H62" i="6" s="1"/>
  <c r="Z1726" i="3"/>
  <c r="J1726" i="3"/>
  <c r="L1726" i="3" s="1"/>
  <c r="P1726" i="3" s="1"/>
  <c r="F61" i="6" s="1"/>
  <c r="I61" i="6" s="1"/>
  <c r="R1726" i="3"/>
  <c r="V1726" i="3"/>
  <c r="F180" i="6"/>
  <c r="AF1725" i="3"/>
  <c r="AB1725" i="3"/>
  <c r="X1725" i="3"/>
  <c r="T1725" i="3"/>
  <c r="C1731" i="6"/>
  <c r="E1730" i="6"/>
  <c r="F1730" i="6"/>
  <c r="D1730" i="6"/>
  <c r="G1730" i="6" s="1"/>
  <c r="E182" i="6" l="1"/>
  <c r="AD1727" i="3"/>
  <c r="R1727" i="3"/>
  <c r="V1727" i="3"/>
  <c r="O1728" i="3"/>
  <c r="E63" i="6" s="1"/>
  <c r="H63" i="6" s="1"/>
  <c r="Z1727" i="3"/>
  <c r="J1727" i="3"/>
  <c r="L1727" i="3" s="1"/>
  <c r="P1727" i="3" s="1"/>
  <c r="F62" i="6" s="1"/>
  <c r="I62" i="6" s="1"/>
  <c r="F181" i="6"/>
  <c r="AF1726" i="3"/>
  <c r="X1726" i="3"/>
  <c r="T1726" i="3"/>
  <c r="AB1726" i="3"/>
  <c r="C1732" i="6"/>
  <c r="F1731" i="6"/>
  <c r="D1731" i="6"/>
  <c r="G1731" i="6" s="1"/>
  <c r="E1731" i="6"/>
  <c r="F182" i="6" l="1"/>
  <c r="AF1727" i="3"/>
  <c r="AB1727" i="3"/>
  <c r="X1727" i="3"/>
  <c r="T1727" i="3"/>
  <c r="E183" i="6"/>
  <c r="AD1728" i="3"/>
  <c r="O1729" i="3"/>
  <c r="E64" i="6" s="1"/>
  <c r="H64" i="6" s="1"/>
  <c r="Z1728" i="3"/>
  <c r="J1728" i="3"/>
  <c r="L1728" i="3" s="1"/>
  <c r="P1728" i="3" s="1"/>
  <c r="F63" i="6" s="1"/>
  <c r="I63" i="6" s="1"/>
  <c r="R1728" i="3"/>
  <c r="V1728" i="3"/>
  <c r="C1733" i="6"/>
  <c r="F1732" i="6"/>
  <c r="E1732" i="6"/>
  <c r="D1732" i="6"/>
  <c r="G1732" i="6" s="1"/>
  <c r="E184" i="6" l="1"/>
  <c r="AD1729" i="3"/>
  <c r="O1730" i="3"/>
  <c r="E65" i="6" s="1"/>
  <c r="H65" i="6" s="1"/>
  <c r="J1729" i="3"/>
  <c r="L1729" i="3" s="1"/>
  <c r="P1729" i="3" s="1"/>
  <c r="F64" i="6" s="1"/>
  <c r="I64" i="6" s="1"/>
  <c r="Z1729" i="3"/>
  <c r="V1729" i="3"/>
  <c r="R1729" i="3"/>
  <c r="F183" i="6"/>
  <c r="AF1728" i="3"/>
  <c r="AB1728" i="3"/>
  <c r="X1728" i="3"/>
  <c r="T1728" i="3"/>
  <c r="C1734" i="6"/>
  <c r="D1733" i="6"/>
  <c r="G1733" i="6" s="1"/>
  <c r="F1733" i="6"/>
  <c r="E1733" i="6"/>
  <c r="F184" i="6" l="1"/>
  <c r="AF1729" i="3"/>
  <c r="AB1729" i="3"/>
  <c r="X1729" i="3"/>
  <c r="T1729" i="3"/>
  <c r="E185" i="6"/>
  <c r="AD1730" i="3"/>
  <c r="O1731" i="3"/>
  <c r="E66" i="6" s="1"/>
  <c r="H66" i="6" s="1"/>
  <c r="V1730" i="3"/>
  <c r="R1730" i="3"/>
  <c r="Z1730" i="3"/>
  <c r="J1730" i="3"/>
  <c r="L1730" i="3" s="1"/>
  <c r="P1730" i="3" s="1"/>
  <c r="F65" i="6" s="1"/>
  <c r="I65" i="6" s="1"/>
  <c r="C1735" i="6"/>
  <c r="E1734" i="6"/>
  <c r="F1734" i="6"/>
  <c r="D1734" i="6"/>
  <c r="G1734" i="6" s="1"/>
  <c r="F185" i="6" l="1"/>
  <c r="AF1730" i="3"/>
  <c r="AB1730" i="3"/>
  <c r="X1730" i="3"/>
  <c r="T1730" i="3"/>
  <c r="E186" i="6"/>
  <c r="AD1731" i="3"/>
  <c r="O1732" i="3"/>
  <c r="E67" i="6" s="1"/>
  <c r="H67" i="6" s="1"/>
  <c r="Z1731" i="3"/>
  <c r="J1731" i="3"/>
  <c r="L1731" i="3" s="1"/>
  <c r="P1731" i="3" s="1"/>
  <c r="F66" i="6" s="1"/>
  <c r="I66" i="6" s="1"/>
  <c r="H148" i="2"/>
  <c r="R1731" i="3"/>
  <c r="V1731" i="3"/>
  <c r="C1736" i="6"/>
  <c r="F1735" i="6"/>
  <c r="E1735" i="6"/>
  <c r="D1735" i="6"/>
  <c r="G1735" i="6" s="1"/>
  <c r="AE148" i="2" l="1"/>
  <c r="AA148" i="2"/>
  <c r="E187" i="6"/>
  <c r="Z1732" i="3"/>
  <c r="V1732" i="3"/>
  <c r="AD1732" i="3"/>
  <c r="O1733" i="3"/>
  <c r="E68" i="6" s="1"/>
  <c r="H68" i="6" s="1"/>
  <c r="R1732" i="3"/>
  <c r="J1732" i="3"/>
  <c r="L1732" i="3" s="1"/>
  <c r="P1732" i="3" s="1"/>
  <c r="F67" i="6" s="1"/>
  <c r="I67" i="6" s="1"/>
  <c r="S148" i="2"/>
  <c r="O148" i="2"/>
  <c r="W148" i="2"/>
  <c r="K148" i="2"/>
  <c r="F186" i="6"/>
  <c r="T1731" i="3"/>
  <c r="X1731" i="3"/>
  <c r="AF1731" i="3"/>
  <c r="I148" i="2"/>
  <c r="AB1731" i="3"/>
  <c r="C1737" i="6"/>
  <c r="E1736" i="6"/>
  <c r="D1736" i="6"/>
  <c r="G1736" i="6" s="1"/>
  <c r="F1736" i="6"/>
  <c r="AG148" i="2" l="1"/>
  <c r="AC148" i="2"/>
  <c r="U148" i="2"/>
  <c r="M148" i="2"/>
  <c r="AP148" i="2" s="1"/>
  <c r="Q148" i="2"/>
  <c r="Y148" i="2"/>
  <c r="F187" i="6"/>
  <c r="AF1732" i="3"/>
  <c r="AB1732" i="3"/>
  <c r="X1732" i="3"/>
  <c r="T1732" i="3"/>
  <c r="E188" i="6"/>
  <c r="Z1733" i="3"/>
  <c r="V1733" i="3"/>
  <c r="R1733" i="3"/>
  <c r="AD1733" i="3"/>
  <c r="O1734" i="3"/>
  <c r="E69" i="6" s="1"/>
  <c r="H69" i="6" s="1"/>
  <c r="J1733" i="3"/>
  <c r="L1733" i="3" s="1"/>
  <c r="P1733" i="3" s="1"/>
  <c r="F68" i="6" s="1"/>
  <c r="I68" i="6" s="1"/>
  <c r="C1738" i="6"/>
  <c r="D1737" i="6"/>
  <c r="G1737" i="6" s="1"/>
  <c r="F1737" i="6"/>
  <c r="E1737" i="6"/>
  <c r="AJ149" i="2" l="1"/>
  <c r="AQ149" i="2"/>
  <c r="AM149" i="2"/>
  <c r="AI149" i="2"/>
  <c r="AL149" i="2"/>
  <c r="AK149" i="2"/>
  <c r="AP149" i="2"/>
  <c r="AH149" i="2"/>
  <c r="AO149" i="2"/>
  <c r="F188" i="6"/>
  <c r="T1733" i="3"/>
  <c r="X1733" i="3"/>
  <c r="AF1733" i="3"/>
  <c r="AB1733" i="3"/>
  <c r="E189" i="6"/>
  <c r="R1734" i="3"/>
  <c r="AD1734" i="3"/>
  <c r="O1735" i="3"/>
  <c r="E70" i="6" s="1"/>
  <c r="H70" i="6" s="1"/>
  <c r="Z1734" i="3"/>
  <c r="J1734" i="3"/>
  <c r="L1734" i="3" s="1"/>
  <c r="P1734" i="3" s="1"/>
  <c r="F69" i="6" s="1"/>
  <c r="I69" i="6" s="1"/>
  <c r="V1734" i="3"/>
  <c r="C1739" i="6"/>
  <c r="E1738" i="6"/>
  <c r="D1738" i="6"/>
  <c r="G1738" i="6" s="1"/>
  <c r="F1738" i="6"/>
  <c r="F189" i="6" l="1"/>
  <c r="AF1734" i="3"/>
  <c r="AB1734" i="3"/>
  <c r="X1734" i="3"/>
  <c r="T1734" i="3"/>
  <c r="E190" i="6"/>
  <c r="AD1735" i="3"/>
  <c r="O1736" i="3"/>
  <c r="E71" i="6" s="1"/>
  <c r="H71" i="6" s="1"/>
  <c r="J1735" i="3"/>
  <c r="L1735" i="3" s="1"/>
  <c r="P1735" i="3" s="1"/>
  <c r="F70" i="6" s="1"/>
  <c r="I70" i="6" s="1"/>
  <c r="R1735" i="3"/>
  <c r="V1735" i="3"/>
  <c r="Z1735" i="3"/>
  <c r="C1740" i="6"/>
  <c r="F1739" i="6"/>
  <c r="D1739" i="6"/>
  <c r="G1739" i="6" s="1"/>
  <c r="E1739" i="6"/>
  <c r="E191" i="6" l="1"/>
  <c r="AD1736" i="3"/>
  <c r="O1737" i="3"/>
  <c r="E72" i="6" s="1"/>
  <c r="H72" i="6" s="1"/>
  <c r="Z1736" i="3"/>
  <c r="J1736" i="3"/>
  <c r="L1736" i="3" s="1"/>
  <c r="P1736" i="3" s="1"/>
  <c r="F71" i="6" s="1"/>
  <c r="I71" i="6" s="1"/>
  <c r="R1736" i="3"/>
  <c r="V1736" i="3"/>
  <c r="F190" i="6"/>
  <c r="AF1735" i="3"/>
  <c r="AB1735" i="3"/>
  <c r="X1735" i="3"/>
  <c r="T1735" i="3"/>
  <c r="C1741" i="6"/>
  <c r="D1740" i="6"/>
  <c r="G1740" i="6" s="1"/>
  <c r="F1740" i="6"/>
  <c r="E1740" i="6"/>
  <c r="E192" i="6" l="1"/>
  <c r="AD1737" i="3"/>
  <c r="O1738" i="3"/>
  <c r="E73" i="6" s="1"/>
  <c r="H73" i="6" s="1"/>
  <c r="Z1737" i="3"/>
  <c r="J1737" i="3"/>
  <c r="L1737" i="3" s="1"/>
  <c r="P1737" i="3" s="1"/>
  <c r="F72" i="6" s="1"/>
  <c r="I72" i="6" s="1"/>
  <c r="R1737" i="3"/>
  <c r="V1737" i="3"/>
  <c r="F191" i="6"/>
  <c r="AF1736" i="3"/>
  <c r="AB1736" i="3"/>
  <c r="T1736" i="3"/>
  <c r="X1736" i="3"/>
  <c r="C1742" i="6"/>
  <c r="D1741" i="6"/>
  <c r="G1741" i="6" s="1"/>
  <c r="F1741" i="6"/>
  <c r="E1741" i="6"/>
  <c r="E193" i="6" l="1"/>
  <c r="AD1738" i="3"/>
  <c r="O1739" i="3"/>
  <c r="E74" i="6" s="1"/>
  <c r="H74" i="6" s="1"/>
  <c r="Z1738" i="3"/>
  <c r="J1738" i="3"/>
  <c r="L1738" i="3" s="1"/>
  <c r="P1738" i="3" s="1"/>
  <c r="F73" i="6" s="1"/>
  <c r="I73" i="6" s="1"/>
  <c r="V1738" i="3"/>
  <c r="R1738" i="3"/>
  <c r="F192" i="6"/>
  <c r="AF1737" i="3"/>
  <c r="AB1737" i="3"/>
  <c r="X1737" i="3"/>
  <c r="T1737" i="3"/>
  <c r="C1743" i="6"/>
  <c r="E1742" i="6"/>
  <c r="F1742" i="6"/>
  <c r="D1742" i="6"/>
  <c r="G1742" i="6" s="1"/>
  <c r="E194" i="6" l="1"/>
  <c r="AD1739" i="3"/>
  <c r="O1740" i="3"/>
  <c r="E75" i="6" s="1"/>
  <c r="H75" i="6" s="1"/>
  <c r="Z1739" i="3"/>
  <c r="J1739" i="3"/>
  <c r="L1739" i="3" s="1"/>
  <c r="P1739" i="3" s="1"/>
  <c r="F74" i="6" s="1"/>
  <c r="I74" i="6" s="1"/>
  <c r="V1739" i="3"/>
  <c r="R1739" i="3"/>
  <c r="F193" i="6"/>
  <c r="AF1738" i="3"/>
  <c r="AB1738" i="3"/>
  <c r="X1738" i="3"/>
  <c r="T1738" i="3"/>
  <c r="C1744" i="6"/>
  <c r="F1743" i="6"/>
  <c r="E1743" i="6"/>
  <c r="D1743" i="6"/>
  <c r="G1743" i="6" s="1"/>
  <c r="E195" i="6" l="1"/>
  <c r="AD1740" i="3"/>
  <c r="O1741" i="3"/>
  <c r="E76" i="6" s="1"/>
  <c r="H76" i="6" s="1"/>
  <c r="V1740" i="3"/>
  <c r="Z1740" i="3"/>
  <c r="J1740" i="3"/>
  <c r="L1740" i="3" s="1"/>
  <c r="P1740" i="3" s="1"/>
  <c r="F75" i="6" s="1"/>
  <c r="I75" i="6" s="1"/>
  <c r="R1740" i="3"/>
  <c r="F194" i="6"/>
  <c r="AF1739" i="3"/>
  <c r="AB1739" i="3"/>
  <c r="X1739" i="3"/>
  <c r="T1739" i="3"/>
  <c r="C1745" i="6"/>
  <c r="F1744" i="6"/>
  <c r="D1744" i="6"/>
  <c r="G1744" i="6" s="1"/>
  <c r="E1744" i="6"/>
  <c r="E196" i="6" l="1"/>
  <c r="AD1741" i="3"/>
  <c r="O1742" i="3"/>
  <c r="E77" i="6" s="1"/>
  <c r="H77" i="6" s="1"/>
  <c r="Z1741" i="3"/>
  <c r="J1741" i="3"/>
  <c r="L1741" i="3" s="1"/>
  <c r="P1741" i="3" s="1"/>
  <c r="F76" i="6" s="1"/>
  <c r="I76" i="6" s="1"/>
  <c r="V1741" i="3"/>
  <c r="R1741" i="3"/>
  <c r="F195" i="6"/>
  <c r="AF1740" i="3"/>
  <c r="AB1740" i="3"/>
  <c r="X1740" i="3"/>
  <c r="T1740" i="3"/>
  <c r="C1746" i="6"/>
  <c r="D1745" i="6"/>
  <c r="G1745" i="6" s="1"/>
  <c r="E1745" i="6"/>
  <c r="F1745" i="6"/>
  <c r="E197" i="6" l="1"/>
  <c r="AD1742" i="3"/>
  <c r="O1743" i="3"/>
  <c r="E78" i="6" s="1"/>
  <c r="H78" i="6" s="1"/>
  <c r="R1742" i="3"/>
  <c r="Z1742" i="3"/>
  <c r="J1742" i="3"/>
  <c r="L1742" i="3" s="1"/>
  <c r="P1742" i="3" s="1"/>
  <c r="F77" i="6" s="1"/>
  <c r="I77" i="6" s="1"/>
  <c r="V1742" i="3"/>
  <c r="F196" i="6"/>
  <c r="AF1741" i="3"/>
  <c r="T1741" i="3"/>
  <c r="AB1741" i="3"/>
  <c r="X1741" i="3"/>
  <c r="C1747" i="6"/>
  <c r="E1746" i="6"/>
  <c r="F1746" i="6"/>
  <c r="D1746" i="6"/>
  <c r="G1746" i="6" s="1"/>
  <c r="F197" i="6" l="1"/>
  <c r="AF1742" i="3"/>
  <c r="AB1742" i="3"/>
  <c r="X1742" i="3"/>
  <c r="T1742" i="3"/>
  <c r="H149" i="2"/>
  <c r="E198" i="6"/>
  <c r="AD1743" i="3"/>
  <c r="O1744" i="3"/>
  <c r="E79" i="6" s="1"/>
  <c r="H79" i="6" s="1"/>
  <c r="Z1743" i="3"/>
  <c r="J1743" i="3"/>
  <c r="L1743" i="3" s="1"/>
  <c r="P1743" i="3" s="1"/>
  <c r="F78" i="6" s="1"/>
  <c r="I78" i="6" s="1"/>
  <c r="R1743" i="3"/>
  <c r="V1743" i="3"/>
  <c r="C1748" i="6"/>
  <c r="F1747" i="6"/>
  <c r="D1747" i="6"/>
  <c r="G1747" i="6" s="1"/>
  <c r="E1747" i="6"/>
  <c r="AE149" i="2" l="1"/>
  <c r="AA149" i="2"/>
  <c r="K149" i="2"/>
  <c r="W149" i="2"/>
  <c r="S149" i="2"/>
  <c r="O149" i="2"/>
  <c r="I149" i="2"/>
  <c r="T1743" i="3"/>
  <c r="AB1743" i="3"/>
  <c r="F198" i="6"/>
  <c r="AF1743" i="3"/>
  <c r="X1743" i="3"/>
  <c r="E199" i="6"/>
  <c r="V1744" i="3"/>
  <c r="Z1744" i="3"/>
  <c r="J1744" i="3"/>
  <c r="L1744" i="3" s="1"/>
  <c r="P1744" i="3" s="1"/>
  <c r="F79" i="6" s="1"/>
  <c r="I79" i="6" s="1"/>
  <c r="AD1744" i="3"/>
  <c r="O1745" i="3"/>
  <c r="E80" i="6" s="1"/>
  <c r="H80" i="6" s="1"/>
  <c r="R1744" i="3"/>
  <c r="C1749" i="6"/>
  <c r="F1748" i="6"/>
  <c r="D1748" i="6"/>
  <c r="G1748" i="6" s="1"/>
  <c r="E1748" i="6"/>
  <c r="AC149" i="2" l="1"/>
  <c r="AG149" i="2"/>
  <c r="F199" i="6"/>
  <c r="AB1744" i="3"/>
  <c r="X1744" i="3"/>
  <c r="T1744" i="3"/>
  <c r="AF1744" i="3"/>
  <c r="U149" i="2"/>
  <c r="Q149" i="2"/>
  <c r="M149" i="2"/>
  <c r="AN149" i="2" s="1"/>
  <c r="Y149" i="2"/>
  <c r="E200" i="6"/>
  <c r="AD1745" i="3"/>
  <c r="Z1745" i="3"/>
  <c r="J1745" i="3"/>
  <c r="L1745" i="3" s="1"/>
  <c r="P1745" i="3" s="1"/>
  <c r="F80" i="6" s="1"/>
  <c r="I80" i="6" s="1"/>
  <c r="V1745" i="3"/>
  <c r="R1745" i="3"/>
  <c r="O1746" i="3"/>
  <c r="E81" i="6" s="1"/>
  <c r="H81" i="6" s="1"/>
  <c r="C1750" i="6"/>
  <c r="D1749" i="6"/>
  <c r="G1749" i="6" s="1"/>
  <c r="F1749" i="6"/>
  <c r="E1749" i="6"/>
  <c r="AP150" i="2" l="1"/>
  <c r="AL150" i="2"/>
  <c r="AH150" i="2"/>
  <c r="AO150" i="2"/>
  <c r="AK150" i="2"/>
  <c r="AJ150" i="2"/>
  <c r="AQ150" i="2"/>
  <c r="AI150" i="2"/>
  <c r="AN150" i="2"/>
  <c r="F200" i="6"/>
  <c r="T1745" i="3"/>
  <c r="AB1745" i="3"/>
  <c r="X1745" i="3"/>
  <c r="AF1745" i="3"/>
  <c r="E201" i="6"/>
  <c r="R1746" i="3"/>
  <c r="Z1746" i="3"/>
  <c r="J1746" i="3"/>
  <c r="L1746" i="3" s="1"/>
  <c r="P1746" i="3" s="1"/>
  <c r="F81" i="6" s="1"/>
  <c r="I81" i="6" s="1"/>
  <c r="V1746" i="3"/>
  <c r="AD1746" i="3"/>
  <c r="O1747" i="3"/>
  <c r="E82" i="6" s="1"/>
  <c r="H82" i="6" s="1"/>
  <c r="C1751" i="6"/>
  <c r="E1750" i="6"/>
  <c r="F1750" i="6"/>
  <c r="D1750" i="6"/>
  <c r="G1750" i="6" s="1"/>
  <c r="F201" i="6" l="1"/>
  <c r="T1746" i="3"/>
  <c r="AB1746" i="3"/>
  <c r="AF1746" i="3"/>
  <c r="X1746" i="3"/>
  <c r="E202" i="6"/>
  <c r="V1747" i="3"/>
  <c r="Z1747" i="3"/>
  <c r="J1747" i="3"/>
  <c r="L1747" i="3" s="1"/>
  <c r="P1747" i="3" s="1"/>
  <c r="F82" i="6" s="1"/>
  <c r="I82" i="6" s="1"/>
  <c r="AD1747" i="3"/>
  <c r="O1748" i="3"/>
  <c r="E83" i="6" s="1"/>
  <c r="H83" i="6" s="1"/>
  <c r="R1747" i="3"/>
  <c r="C1752" i="6"/>
  <c r="F1751" i="6"/>
  <c r="E1751" i="6"/>
  <c r="D1751" i="6"/>
  <c r="G1751" i="6" s="1"/>
  <c r="F202" i="6" l="1"/>
  <c r="T1747" i="3"/>
  <c r="AF1747" i="3"/>
  <c r="AB1747" i="3"/>
  <c r="X1747" i="3"/>
  <c r="E203" i="6"/>
  <c r="V1748" i="3"/>
  <c r="AD1748" i="3"/>
  <c r="O1749" i="3"/>
  <c r="E84" i="6" s="1"/>
  <c r="H84" i="6" s="1"/>
  <c r="R1748" i="3"/>
  <c r="J1748" i="3"/>
  <c r="L1748" i="3" s="1"/>
  <c r="P1748" i="3" s="1"/>
  <c r="F83" i="6" s="1"/>
  <c r="I83" i="6" s="1"/>
  <c r="Z1748" i="3"/>
  <c r="C1753" i="6"/>
  <c r="E1752" i="6"/>
  <c r="F1752" i="6"/>
  <c r="D1752" i="6"/>
  <c r="G1752" i="6" s="1"/>
  <c r="F203" i="6" l="1"/>
  <c r="T1748" i="3"/>
  <c r="AF1748" i="3"/>
  <c r="AB1748" i="3"/>
  <c r="X1748" i="3"/>
  <c r="E204" i="6"/>
  <c r="R1749" i="3"/>
  <c r="AD1749" i="3"/>
  <c r="O1750" i="3"/>
  <c r="E85" i="6" s="1"/>
  <c r="H85" i="6" s="1"/>
  <c r="Z1749" i="3"/>
  <c r="J1749" i="3"/>
  <c r="L1749" i="3" s="1"/>
  <c r="P1749" i="3" s="1"/>
  <c r="F84" i="6" s="1"/>
  <c r="I84" i="6" s="1"/>
  <c r="V1749" i="3"/>
  <c r="C1754" i="6"/>
  <c r="D1753" i="6"/>
  <c r="G1753" i="6" s="1"/>
  <c r="E1753" i="6"/>
  <c r="F1753" i="6"/>
  <c r="F204" i="6" l="1"/>
  <c r="AF1749" i="3"/>
  <c r="AB1749" i="3"/>
  <c r="X1749" i="3"/>
  <c r="T1749" i="3"/>
  <c r="E205" i="6"/>
  <c r="AD1750" i="3"/>
  <c r="O1751" i="3"/>
  <c r="E86" i="6" s="1"/>
  <c r="H86" i="6" s="1"/>
  <c r="Z1750" i="3"/>
  <c r="J1750" i="3"/>
  <c r="L1750" i="3" s="1"/>
  <c r="P1750" i="3" s="1"/>
  <c r="F85" i="6" s="1"/>
  <c r="I85" i="6" s="1"/>
  <c r="V1750" i="3"/>
  <c r="R1750" i="3"/>
  <c r="C1755" i="6"/>
  <c r="E1754" i="6"/>
  <c r="D1754" i="6"/>
  <c r="G1754" i="6" s="1"/>
  <c r="F1754" i="6"/>
  <c r="E206" i="6" l="1"/>
  <c r="O1752" i="3"/>
  <c r="E87" i="6" s="1"/>
  <c r="H87" i="6" s="1"/>
  <c r="Z1751" i="3"/>
  <c r="R1751" i="3"/>
  <c r="V1751" i="3"/>
  <c r="AD1751" i="3"/>
  <c r="J1751" i="3"/>
  <c r="L1751" i="3" s="1"/>
  <c r="P1751" i="3" s="1"/>
  <c r="F86" i="6" s="1"/>
  <c r="I86" i="6" s="1"/>
  <c r="F205" i="6"/>
  <c r="AF1750" i="3"/>
  <c r="X1750" i="3"/>
  <c r="T1750" i="3"/>
  <c r="AB1750" i="3"/>
  <c r="C1756" i="6"/>
  <c r="F1755" i="6"/>
  <c r="D1755" i="6"/>
  <c r="G1755" i="6" s="1"/>
  <c r="E1755" i="6"/>
  <c r="F206" i="6" l="1"/>
  <c r="AF1751" i="3"/>
  <c r="X1751" i="3"/>
  <c r="T1751" i="3"/>
  <c r="AB1751" i="3"/>
  <c r="E207" i="6"/>
  <c r="R1752" i="3"/>
  <c r="V1752" i="3"/>
  <c r="O1753" i="3"/>
  <c r="E88" i="6" s="1"/>
  <c r="H88" i="6" s="1"/>
  <c r="Z1752" i="3"/>
  <c r="AD1752" i="3"/>
  <c r="J1752" i="3"/>
  <c r="L1752" i="3" s="1"/>
  <c r="P1752" i="3" s="1"/>
  <c r="F87" i="6" s="1"/>
  <c r="I87" i="6" s="1"/>
  <c r="C1757" i="6"/>
  <c r="D1756" i="6"/>
  <c r="G1756" i="6" s="1"/>
  <c r="F1756" i="6"/>
  <c r="E1756" i="6"/>
  <c r="F207" i="6" l="1"/>
  <c r="AF1752" i="3"/>
  <c r="AB1752" i="3"/>
  <c r="X1752" i="3"/>
  <c r="T1752" i="3"/>
  <c r="E208" i="6"/>
  <c r="AD1753" i="3"/>
  <c r="O1754" i="3"/>
  <c r="E89" i="6" s="1"/>
  <c r="H89" i="6" s="1"/>
  <c r="Z1753" i="3"/>
  <c r="J1753" i="3"/>
  <c r="L1753" i="3" s="1"/>
  <c r="P1753" i="3" s="1"/>
  <c r="F88" i="6" s="1"/>
  <c r="I88" i="6" s="1"/>
  <c r="V1753" i="3"/>
  <c r="R1753" i="3"/>
  <c r="C1758" i="6"/>
  <c r="D1757" i="6"/>
  <c r="G1757" i="6" s="1"/>
  <c r="F1757" i="6"/>
  <c r="E1757" i="6"/>
  <c r="E209" i="6" l="1"/>
  <c r="J1754" i="3"/>
  <c r="L1754" i="3" s="1"/>
  <c r="P1754" i="3" s="1"/>
  <c r="F89" i="6" s="1"/>
  <c r="I89" i="6" s="1"/>
  <c r="V1754" i="3"/>
  <c r="R1754" i="3"/>
  <c r="AD1754" i="3"/>
  <c r="O1755" i="3"/>
  <c r="E90" i="6" s="1"/>
  <c r="H90" i="6" s="1"/>
  <c r="Z1754" i="3"/>
  <c r="F208" i="6"/>
  <c r="AF1753" i="3"/>
  <c r="AB1753" i="3"/>
  <c r="X1753" i="3"/>
  <c r="T1753" i="3"/>
  <c r="C1759" i="6"/>
  <c r="E1758" i="6"/>
  <c r="D1758" i="6"/>
  <c r="G1758" i="6" s="1"/>
  <c r="F1758" i="6"/>
  <c r="E210" i="6" l="1"/>
  <c r="AD1755" i="3"/>
  <c r="O1756" i="3"/>
  <c r="E91" i="6" s="1"/>
  <c r="H91" i="6" s="1"/>
  <c r="Z1755" i="3"/>
  <c r="J1755" i="3"/>
  <c r="L1755" i="3" s="1"/>
  <c r="P1755" i="3" s="1"/>
  <c r="F90" i="6" s="1"/>
  <c r="I90" i="6" s="1"/>
  <c r="H150" i="2"/>
  <c r="V1755" i="3"/>
  <c r="R1755" i="3"/>
  <c r="F209" i="6"/>
  <c r="AF1754" i="3"/>
  <c r="AB1754" i="3"/>
  <c r="T1754" i="3"/>
  <c r="X1754" i="3"/>
  <c r="C1760" i="6"/>
  <c r="F1759" i="6"/>
  <c r="E1759" i="6"/>
  <c r="D1759" i="6"/>
  <c r="G1759" i="6" s="1"/>
  <c r="AE150" i="2" l="1"/>
  <c r="AA150" i="2"/>
  <c r="E211" i="6"/>
  <c r="AD1756" i="3"/>
  <c r="O1757" i="3"/>
  <c r="E92" i="6" s="1"/>
  <c r="H92" i="6" s="1"/>
  <c r="Z1756" i="3"/>
  <c r="J1756" i="3"/>
  <c r="L1756" i="3" s="1"/>
  <c r="P1756" i="3" s="1"/>
  <c r="F91" i="6" s="1"/>
  <c r="I91" i="6" s="1"/>
  <c r="R1756" i="3"/>
  <c r="V1756" i="3"/>
  <c r="S150" i="2"/>
  <c r="O150" i="2"/>
  <c r="W150" i="2"/>
  <c r="K150" i="2"/>
  <c r="I150" i="2"/>
  <c r="F210" i="6"/>
  <c r="AF1755" i="3"/>
  <c r="AB1755" i="3"/>
  <c r="X1755" i="3"/>
  <c r="T1755" i="3"/>
  <c r="C1761" i="6"/>
  <c r="D1760" i="6"/>
  <c r="G1760" i="6" s="1"/>
  <c r="F1760" i="6"/>
  <c r="E1760" i="6"/>
  <c r="AG150" i="2" l="1"/>
  <c r="AC150" i="2"/>
  <c r="M150" i="2"/>
  <c r="Y150" i="2"/>
  <c r="U150" i="2"/>
  <c r="Q150" i="2"/>
  <c r="E212" i="6"/>
  <c r="AD1757" i="3"/>
  <c r="O1758" i="3"/>
  <c r="R1757" i="3"/>
  <c r="Z1757" i="3"/>
  <c r="J1757" i="3"/>
  <c r="L1757" i="3" s="1"/>
  <c r="P1757" i="3" s="1"/>
  <c r="F92" i="6" s="1"/>
  <c r="I92" i="6" s="1"/>
  <c r="V1757" i="3"/>
  <c r="F211" i="6"/>
  <c r="AF1756" i="3"/>
  <c r="T1756" i="3"/>
  <c r="AB1756" i="3"/>
  <c r="X1756" i="3"/>
  <c r="C1762" i="6"/>
  <c r="D1761" i="6"/>
  <c r="G1761" i="6" s="1"/>
  <c r="E1761" i="6"/>
  <c r="F1761" i="6"/>
  <c r="E93" i="6" l="1"/>
  <c r="H93" i="6" s="1"/>
  <c r="E105" i="6"/>
  <c r="AM150" i="2"/>
  <c r="AN151" i="2"/>
  <c r="AI151" i="2"/>
  <c r="AP151" i="2"/>
  <c r="AQ151" i="2"/>
  <c r="AL151" i="2"/>
  <c r="AH151" i="2"/>
  <c r="AK151" i="2"/>
  <c r="AO151" i="2"/>
  <c r="AJ151" i="2"/>
  <c r="F212" i="6"/>
  <c r="AF1757" i="3"/>
  <c r="AB1757" i="3"/>
  <c r="X1757" i="3"/>
  <c r="T1757" i="3"/>
  <c r="E213" i="6"/>
  <c r="AD1758" i="3"/>
  <c r="O1759" i="3"/>
  <c r="Z1758" i="3"/>
  <c r="J1758" i="3"/>
  <c r="L1758" i="3" s="1"/>
  <c r="P1758" i="3" s="1"/>
  <c r="V1758" i="3"/>
  <c r="R1758" i="3"/>
  <c r="C1763" i="6"/>
  <c r="E1762" i="6"/>
  <c r="D1762" i="6"/>
  <c r="G1762" i="6" s="1"/>
  <c r="F1762" i="6"/>
  <c r="F93" i="6" l="1"/>
  <c r="I93" i="6" s="1"/>
  <c r="F105" i="6"/>
  <c r="E94" i="6"/>
  <c r="H94" i="6" s="1"/>
  <c r="E106" i="6"/>
  <c r="F213" i="6"/>
  <c r="X1758" i="3"/>
  <c r="T1758" i="3"/>
  <c r="AF1758" i="3"/>
  <c r="AB1758" i="3"/>
  <c r="E214" i="6"/>
  <c r="R1759" i="3"/>
  <c r="O1760" i="3"/>
  <c r="Z1759" i="3"/>
  <c r="J1759" i="3"/>
  <c r="L1759" i="3" s="1"/>
  <c r="P1759" i="3" s="1"/>
  <c r="V1759" i="3"/>
  <c r="AD1759" i="3"/>
  <c r="C1764" i="6"/>
  <c r="F1763" i="6"/>
  <c r="D1763" i="6"/>
  <c r="G1763" i="6" s="1"/>
  <c r="E1763" i="6"/>
  <c r="F94" i="6" l="1"/>
  <c r="I94" i="6" s="1"/>
  <c r="F106" i="6"/>
  <c r="E95" i="6"/>
  <c r="H95" i="6" s="1"/>
  <c r="E107" i="6"/>
  <c r="F214" i="6"/>
  <c r="T1759" i="3"/>
  <c r="AF1759" i="3"/>
  <c r="AB1759" i="3"/>
  <c r="X1759" i="3"/>
  <c r="E215" i="6"/>
  <c r="V1760" i="3"/>
  <c r="AD1760" i="3"/>
  <c r="O1761" i="3"/>
  <c r="Z1760" i="3"/>
  <c r="J1760" i="3"/>
  <c r="L1760" i="3" s="1"/>
  <c r="P1760" i="3" s="1"/>
  <c r="R1760" i="3"/>
  <c r="C1765" i="6"/>
  <c r="F1764" i="6"/>
  <c r="E1764" i="6"/>
  <c r="D1764" i="6"/>
  <c r="G1764" i="6" s="1"/>
  <c r="E96" i="6" l="1"/>
  <c r="H96" i="6" s="1"/>
  <c r="E108" i="6"/>
  <c r="F95" i="6"/>
  <c r="I95" i="6" s="1"/>
  <c r="F107" i="6"/>
  <c r="E216" i="6"/>
  <c r="R1761" i="3"/>
  <c r="AD1761" i="3"/>
  <c r="O1762" i="3"/>
  <c r="V1761" i="3"/>
  <c r="Z1761" i="3"/>
  <c r="J1761" i="3"/>
  <c r="L1761" i="3" s="1"/>
  <c r="P1761" i="3" s="1"/>
  <c r="F215" i="6"/>
  <c r="T1760" i="3"/>
  <c r="AF1760" i="3"/>
  <c r="X1760" i="3"/>
  <c r="AB1760" i="3"/>
  <c r="C1766" i="6"/>
  <c r="D1765" i="6"/>
  <c r="G1765" i="6" s="1"/>
  <c r="F1765" i="6"/>
  <c r="E1765" i="6"/>
  <c r="E97" i="6" l="1"/>
  <c r="H97" i="6" s="1"/>
  <c r="E109" i="6"/>
  <c r="F96" i="6"/>
  <c r="I96" i="6" s="1"/>
  <c r="F108" i="6"/>
  <c r="E217" i="6"/>
  <c r="Z1762" i="3"/>
  <c r="J1762" i="3"/>
  <c r="L1762" i="3" s="1"/>
  <c r="P1762" i="3" s="1"/>
  <c r="V1762" i="3"/>
  <c r="AD1762" i="3"/>
  <c r="R1762" i="3"/>
  <c r="O1763" i="3"/>
  <c r="E110" i="6" s="1"/>
  <c r="F216" i="6"/>
  <c r="AB1761" i="3"/>
  <c r="X1761" i="3"/>
  <c r="AF1761" i="3"/>
  <c r="T1761" i="3"/>
  <c r="C1767" i="6"/>
  <c r="E1766" i="6"/>
  <c r="F1766" i="6"/>
  <c r="D1766" i="6"/>
  <c r="G1766" i="6" s="1"/>
  <c r="F97" i="6" l="1"/>
  <c r="I97" i="6" s="1"/>
  <c r="F109" i="6"/>
  <c r="O1764" i="3"/>
  <c r="E98" i="6"/>
  <c r="H98" i="6" s="1"/>
  <c r="AD1764" i="3"/>
  <c r="Z1764" i="3"/>
  <c r="V1764" i="3"/>
  <c r="R1764" i="3"/>
  <c r="J1764" i="3"/>
  <c r="L1764" i="3" s="1"/>
  <c r="O1765" i="3"/>
  <c r="E219" i="6"/>
  <c r="E218" i="6"/>
  <c r="V1763" i="3"/>
  <c r="AD1763" i="3"/>
  <c r="J1763" i="3"/>
  <c r="L1763" i="3" s="1"/>
  <c r="P1763" i="3" s="1"/>
  <c r="F110" i="6" s="1"/>
  <c r="R1763" i="3"/>
  <c r="Z1763" i="3"/>
  <c r="F217" i="6"/>
  <c r="T1762" i="3"/>
  <c r="AF1762" i="3"/>
  <c r="AB1762" i="3"/>
  <c r="X1762" i="3"/>
  <c r="C1768" i="6"/>
  <c r="F1767" i="6"/>
  <c r="D1767" i="6"/>
  <c r="G1767" i="6" s="1"/>
  <c r="E1767" i="6"/>
  <c r="E99" i="6" l="1"/>
  <c r="H99" i="6" s="1"/>
  <c r="E111" i="6"/>
  <c r="E100" i="6"/>
  <c r="E112" i="6"/>
  <c r="P1764" i="3"/>
  <c r="X1764" i="3" s="1"/>
  <c r="F98" i="6"/>
  <c r="I98" i="6" s="1"/>
  <c r="AF1764" i="3"/>
  <c r="AB1764" i="3"/>
  <c r="T1764" i="3"/>
  <c r="F219" i="6"/>
  <c r="O1766" i="3"/>
  <c r="Z1765" i="3"/>
  <c r="J1765" i="3"/>
  <c r="L1765" i="3" s="1"/>
  <c r="P1765" i="3" s="1"/>
  <c r="V1765" i="3"/>
  <c r="R1765" i="3"/>
  <c r="AD1765" i="3"/>
  <c r="E220" i="6"/>
  <c r="F218" i="6"/>
  <c r="X1763" i="3"/>
  <c r="AF1763" i="3"/>
  <c r="AB1763" i="3"/>
  <c r="T1763" i="3"/>
  <c r="C1769" i="6"/>
  <c r="E1768" i="6"/>
  <c r="F1768" i="6"/>
  <c r="D1768" i="6"/>
  <c r="G1768" i="6" s="1"/>
  <c r="H100" i="6" l="1"/>
  <c r="F100" i="6"/>
  <c r="F112" i="6"/>
  <c r="E101" i="6"/>
  <c r="H101" i="6" s="1"/>
  <c r="E113" i="6"/>
  <c r="F99" i="6"/>
  <c r="I99" i="6" s="1"/>
  <c r="F111" i="6"/>
  <c r="AF1765" i="3"/>
  <c r="AB1765" i="3"/>
  <c r="X1765" i="3"/>
  <c r="T1765" i="3"/>
  <c r="F220" i="6"/>
  <c r="O1767" i="3"/>
  <c r="AD1766" i="3"/>
  <c r="Z1766" i="3"/>
  <c r="V1766" i="3"/>
  <c r="R1766" i="3"/>
  <c r="J1766" i="3"/>
  <c r="L1766" i="3" s="1"/>
  <c r="P1766" i="3" s="1"/>
  <c r="E221" i="6"/>
  <c r="C1770" i="6"/>
  <c r="D1769" i="6"/>
  <c r="G1769" i="6" s="1"/>
  <c r="E1769" i="6"/>
  <c r="F1769" i="6"/>
  <c r="I100" i="6" l="1"/>
  <c r="F101" i="6"/>
  <c r="I101" i="6" s="1"/>
  <c r="F113" i="6"/>
  <c r="E102" i="6"/>
  <c r="H102" i="6" s="1"/>
  <c r="E114" i="6"/>
  <c r="AF1766" i="3"/>
  <c r="AB1766" i="3"/>
  <c r="X1766" i="3"/>
  <c r="T1766" i="3"/>
  <c r="F221" i="6"/>
  <c r="AD1767" i="3"/>
  <c r="Z1767" i="3"/>
  <c r="V1767" i="3"/>
  <c r="R1767" i="3"/>
  <c r="J1767" i="3"/>
  <c r="L1767" i="3" s="1"/>
  <c r="P1767" i="3" s="1"/>
  <c r="O1768" i="3"/>
  <c r="H151" i="2"/>
  <c r="E222" i="6"/>
  <c r="C1771" i="6"/>
  <c r="E1770" i="6"/>
  <c r="D1770" i="6"/>
  <c r="G1770" i="6" s="1"/>
  <c r="F1770" i="6"/>
  <c r="E103" i="6" l="1"/>
  <c r="H103" i="6" s="1"/>
  <c r="E115" i="6"/>
  <c r="F102" i="6"/>
  <c r="I102" i="6" s="1"/>
  <c r="F114" i="6"/>
  <c r="AE151" i="2"/>
  <c r="AA151" i="2"/>
  <c r="W151" i="2"/>
  <c r="S151" i="2"/>
  <c r="O151" i="2"/>
  <c r="K151" i="2"/>
  <c r="T1767" i="3"/>
  <c r="AF1767" i="3"/>
  <c r="AB1767" i="3"/>
  <c r="X1767" i="3"/>
  <c r="I151" i="2"/>
  <c r="F222" i="6"/>
  <c r="AD1768" i="3"/>
  <c r="Z1768" i="3"/>
  <c r="V1768" i="3"/>
  <c r="R1768" i="3"/>
  <c r="J1768" i="3"/>
  <c r="L1768" i="3" s="1"/>
  <c r="P1768" i="3" s="1"/>
  <c r="O1769" i="3"/>
  <c r="E223" i="6"/>
  <c r="C1772" i="6"/>
  <c r="F1771" i="6"/>
  <c r="E1771" i="6"/>
  <c r="D1771" i="6"/>
  <c r="G1771" i="6" s="1"/>
  <c r="E116" i="6" l="1"/>
  <c r="O1770" i="3"/>
  <c r="AG151" i="2"/>
  <c r="AC151" i="2"/>
  <c r="F103" i="6"/>
  <c r="I103" i="6" s="1"/>
  <c r="F115" i="6"/>
  <c r="E104" i="6"/>
  <c r="H104" i="6" s="1"/>
  <c r="H105" i="6" s="1"/>
  <c r="H106" i="6" s="1"/>
  <c r="H107" i="6" s="1"/>
  <c r="H108" i="6" s="1"/>
  <c r="H109" i="6" s="1"/>
  <c r="H110" i="6" s="1"/>
  <c r="H111" i="6" s="1"/>
  <c r="H112" i="6" s="1"/>
  <c r="H113" i="6" s="1"/>
  <c r="H114" i="6" s="1"/>
  <c r="H115" i="6" s="1"/>
  <c r="H116" i="6" s="1"/>
  <c r="Y151" i="2"/>
  <c r="Q151" i="2"/>
  <c r="U151" i="2"/>
  <c r="M151" i="2"/>
  <c r="AF1768" i="3"/>
  <c r="AB1768" i="3"/>
  <c r="X1768" i="3"/>
  <c r="T1768" i="3"/>
  <c r="F223" i="6"/>
  <c r="R1769" i="3"/>
  <c r="AD1769" i="3"/>
  <c r="Z1769" i="3"/>
  <c r="J1769" i="3"/>
  <c r="L1769" i="3" s="1"/>
  <c r="P1769" i="3" s="1"/>
  <c r="F116" i="6" s="1"/>
  <c r="V1769" i="3"/>
  <c r="E224" i="6"/>
  <c r="C1773" i="6"/>
  <c r="D1772" i="6"/>
  <c r="G1772" i="6" s="1"/>
  <c r="E1772" i="6"/>
  <c r="F1772" i="6"/>
  <c r="AQ152" i="2" l="1"/>
  <c r="AH152" i="2"/>
  <c r="AP152" i="2"/>
  <c r="AM152" i="2"/>
  <c r="AL152" i="2"/>
  <c r="AK152" i="2"/>
  <c r="AI152" i="2"/>
  <c r="AO152" i="2"/>
  <c r="AJ152" i="2"/>
  <c r="AD1770" i="3"/>
  <c r="Z1770" i="3"/>
  <c r="V1770" i="3"/>
  <c r="R1770" i="3"/>
  <c r="J1770" i="3"/>
  <c r="L1770" i="3" s="1"/>
  <c r="P1770" i="3" s="1"/>
  <c r="O1771" i="3"/>
  <c r="E117" i="6"/>
  <c r="H117" i="6" s="1"/>
  <c r="F104" i="6"/>
  <c r="I104" i="6" s="1"/>
  <c r="I105" i="6" s="1"/>
  <c r="I106" i="6" s="1"/>
  <c r="I107" i="6" s="1"/>
  <c r="I108" i="6" s="1"/>
  <c r="I109" i="6" s="1"/>
  <c r="I110" i="6" s="1"/>
  <c r="I111" i="6" s="1"/>
  <c r="I112" i="6" s="1"/>
  <c r="I113" i="6" s="1"/>
  <c r="I114" i="6" s="1"/>
  <c r="I115" i="6" s="1"/>
  <c r="I116" i="6" s="1"/>
  <c r="AM151" i="2"/>
  <c r="AF1769" i="3"/>
  <c r="AB1769" i="3"/>
  <c r="X1769" i="3"/>
  <c r="T1769" i="3"/>
  <c r="F224" i="6"/>
  <c r="C1774" i="6"/>
  <c r="D1773" i="6"/>
  <c r="G1773" i="6" s="1"/>
  <c r="F1773" i="6"/>
  <c r="E1773" i="6"/>
  <c r="Z1771" i="3" l="1"/>
  <c r="V1771" i="3"/>
  <c r="J1771" i="3"/>
  <c r="L1771" i="3" s="1"/>
  <c r="P1771" i="3" s="1"/>
  <c r="AD1771" i="3"/>
  <c r="O1772" i="3"/>
  <c r="R1771" i="3"/>
  <c r="E118" i="6"/>
  <c r="H118" i="6" s="1"/>
  <c r="T1770" i="3"/>
  <c r="AB1770" i="3"/>
  <c r="AF1770" i="3"/>
  <c r="X1770" i="3"/>
  <c r="F117" i="6"/>
  <c r="I117" i="6" s="1"/>
  <c r="C1775" i="6"/>
  <c r="E1774" i="6"/>
  <c r="D1774" i="6"/>
  <c r="G1774" i="6" s="1"/>
  <c r="F1774" i="6"/>
  <c r="AD1772" i="3" l="1"/>
  <c r="V1772" i="3"/>
  <c r="R1772" i="3"/>
  <c r="O1773" i="3"/>
  <c r="Z1772" i="3"/>
  <c r="J1772" i="3"/>
  <c r="L1772" i="3" s="1"/>
  <c r="P1772" i="3" s="1"/>
  <c r="E119" i="6"/>
  <c r="H119" i="6" s="1"/>
  <c r="AF1771" i="3"/>
  <c r="AB1771" i="3"/>
  <c r="X1771" i="3"/>
  <c r="T1771" i="3"/>
  <c r="F118" i="6"/>
  <c r="I118" i="6" s="1"/>
  <c r="C1776" i="6"/>
  <c r="F1775" i="6"/>
  <c r="E1775" i="6"/>
  <c r="D1775" i="6"/>
  <c r="G1775" i="6" s="1"/>
  <c r="AD1773" i="3" l="1"/>
  <c r="V1773" i="3"/>
  <c r="Z1773" i="3"/>
  <c r="O1774" i="3"/>
  <c r="R1773" i="3"/>
  <c r="J1773" i="3"/>
  <c r="L1773" i="3" s="1"/>
  <c r="P1773" i="3" s="1"/>
  <c r="E120" i="6"/>
  <c r="H120" i="6" s="1"/>
  <c r="AB1772" i="3"/>
  <c r="AF1772" i="3"/>
  <c r="X1772" i="3"/>
  <c r="T1772" i="3"/>
  <c r="F119" i="6"/>
  <c r="I119" i="6" s="1"/>
  <c r="C1777" i="6"/>
  <c r="E1776" i="6"/>
  <c r="D1776" i="6"/>
  <c r="G1776" i="6" s="1"/>
  <c r="F1776" i="6"/>
  <c r="AF1773" i="3" l="1"/>
  <c r="AB1773" i="3"/>
  <c r="X1773" i="3"/>
  <c r="T1773" i="3"/>
  <c r="F120" i="6"/>
  <c r="I120" i="6" s="1"/>
  <c r="J1774" i="3"/>
  <c r="L1774" i="3" s="1"/>
  <c r="P1774" i="3" s="1"/>
  <c r="O1775" i="3"/>
  <c r="V1774" i="3"/>
  <c r="AD1774" i="3"/>
  <c r="Z1774" i="3"/>
  <c r="R1774" i="3"/>
  <c r="E121" i="6"/>
  <c r="H121" i="6" s="1"/>
  <c r="C1778" i="6"/>
  <c r="D1777" i="6"/>
  <c r="G1777" i="6" s="1"/>
  <c r="E1777" i="6"/>
  <c r="F1777" i="6"/>
  <c r="Z1775" i="3" l="1"/>
  <c r="J1775" i="3"/>
  <c r="L1775" i="3" s="1"/>
  <c r="P1775" i="3" s="1"/>
  <c r="AD1775" i="3"/>
  <c r="O1776" i="3"/>
  <c r="R1775" i="3"/>
  <c r="V1775" i="3"/>
  <c r="E122" i="6"/>
  <c r="H122" i="6" s="1"/>
  <c r="X1774" i="3"/>
  <c r="AB1774" i="3"/>
  <c r="T1774" i="3"/>
  <c r="AF1774" i="3"/>
  <c r="F121" i="6"/>
  <c r="I121" i="6" s="1"/>
  <c r="C1779" i="6"/>
  <c r="E1778" i="6"/>
  <c r="F1778" i="6"/>
  <c r="D1778" i="6"/>
  <c r="G1778" i="6" s="1"/>
  <c r="Z1776" i="3" l="1"/>
  <c r="V1776" i="3"/>
  <c r="R1776" i="3"/>
  <c r="J1776" i="3"/>
  <c r="L1776" i="3" s="1"/>
  <c r="P1776" i="3" s="1"/>
  <c r="O1777" i="3"/>
  <c r="AD1776" i="3"/>
  <c r="E123" i="6"/>
  <c r="H123" i="6" s="1"/>
  <c r="AF1775" i="3"/>
  <c r="AB1775" i="3"/>
  <c r="X1775" i="3"/>
  <c r="T1775" i="3"/>
  <c r="F122" i="6"/>
  <c r="I122" i="6" s="1"/>
  <c r="C1780" i="6"/>
  <c r="F1779" i="6"/>
  <c r="D1779" i="6"/>
  <c r="G1779" i="6" s="1"/>
  <c r="E1779" i="6"/>
  <c r="O1778" i="3" l="1"/>
  <c r="Z1777" i="3"/>
  <c r="R1777" i="3"/>
  <c r="J1777" i="3"/>
  <c r="L1777" i="3" s="1"/>
  <c r="P1777" i="3" s="1"/>
  <c r="AD1777" i="3"/>
  <c r="V1777" i="3"/>
  <c r="E124" i="6"/>
  <c r="H124" i="6" s="1"/>
  <c r="AF1776" i="3"/>
  <c r="X1776" i="3"/>
  <c r="AB1776" i="3"/>
  <c r="T1776" i="3"/>
  <c r="F123" i="6"/>
  <c r="I123" i="6" s="1"/>
  <c r="C1781" i="6"/>
  <c r="F1780" i="6"/>
  <c r="E1780" i="6"/>
  <c r="D1780" i="6"/>
  <c r="G1780" i="6" s="1"/>
  <c r="AF1777" i="3" l="1"/>
  <c r="AB1777" i="3"/>
  <c r="X1777" i="3"/>
  <c r="T1777" i="3"/>
  <c r="F124" i="6"/>
  <c r="I124" i="6" s="1"/>
  <c r="R1778" i="3"/>
  <c r="J1778" i="3"/>
  <c r="L1778" i="3" s="1"/>
  <c r="P1778" i="3" s="1"/>
  <c r="O1779" i="3"/>
  <c r="AD1778" i="3"/>
  <c r="Z1778" i="3"/>
  <c r="V1778" i="3"/>
  <c r="E125" i="6"/>
  <c r="H125" i="6" s="1"/>
  <c r="C1782" i="6"/>
  <c r="D1781" i="6"/>
  <c r="G1781" i="6" s="1"/>
  <c r="E1781" i="6"/>
  <c r="F1781" i="6"/>
  <c r="H152" i="2" l="1"/>
  <c r="Z1779" i="3"/>
  <c r="J1779" i="3"/>
  <c r="L1779" i="3" s="1"/>
  <c r="P1779" i="3" s="1"/>
  <c r="O1780" i="3"/>
  <c r="R1779" i="3"/>
  <c r="AD1779" i="3"/>
  <c r="V1779" i="3"/>
  <c r="E126" i="6"/>
  <c r="H126" i="6" s="1"/>
  <c r="AF1778" i="3"/>
  <c r="AB1778" i="3"/>
  <c r="T1778" i="3"/>
  <c r="X1778" i="3"/>
  <c r="F125" i="6"/>
  <c r="I125" i="6" s="1"/>
  <c r="C1783" i="6"/>
  <c r="E1782" i="6"/>
  <c r="F1782" i="6"/>
  <c r="D1782" i="6"/>
  <c r="G1782" i="6" s="1"/>
  <c r="J1780" i="3" l="1"/>
  <c r="L1780" i="3" s="1"/>
  <c r="P1780" i="3" s="1"/>
  <c r="O1781" i="3"/>
  <c r="O1782" i="3" s="1"/>
  <c r="AD1780" i="3"/>
  <c r="V1780" i="3"/>
  <c r="Z1780" i="3"/>
  <c r="R1780" i="3"/>
  <c r="E127" i="6"/>
  <c r="H127" i="6" s="1"/>
  <c r="I152" i="2"/>
  <c r="AF1779" i="3"/>
  <c r="AB1779" i="3"/>
  <c r="X1779" i="3"/>
  <c r="T1779" i="3"/>
  <c r="F126" i="6"/>
  <c r="I126" i="6" s="1"/>
  <c r="AE152" i="2"/>
  <c r="W152" i="2"/>
  <c r="S152" i="2"/>
  <c r="O152" i="2"/>
  <c r="AA152" i="2"/>
  <c r="K152" i="2"/>
  <c r="C1784" i="6"/>
  <c r="F1783" i="6"/>
  <c r="E1783" i="6"/>
  <c r="D1783" i="6"/>
  <c r="G1783" i="6" s="1"/>
  <c r="Z1782" i="3" l="1"/>
  <c r="R1782" i="3"/>
  <c r="J1782" i="3"/>
  <c r="L1782" i="3" s="1"/>
  <c r="O1783" i="3"/>
  <c r="AD1782" i="3"/>
  <c r="V1782" i="3"/>
  <c r="E129" i="6"/>
  <c r="AD1781" i="3"/>
  <c r="J1781" i="3"/>
  <c r="L1781" i="3" s="1"/>
  <c r="P1781" i="3" s="1"/>
  <c r="V1781" i="3"/>
  <c r="Z1781" i="3"/>
  <c r="R1781" i="3"/>
  <c r="E128" i="6"/>
  <c r="H128" i="6" s="1"/>
  <c r="T1780" i="3"/>
  <c r="AF1780" i="3"/>
  <c r="X1780" i="3"/>
  <c r="AB1780" i="3"/>
  <c r="F127" i="6"/>
  <c r="I127" i="6" s="1"/>
  <c r="AG152" i="2"/>
  <c r="Q152" i="2"/>
  <c r="U152" i="2"/>
  <c r="Y152" i="2"/>
  <c r="AC152" i="2"/>
  <c r="M152" i="2"/>
  <c r="C1785" i="6"/>
  <c r="E1784" i="6"/>
  <c r="F1784" i="6"/>
  <c r="D1784" i="6"/>
  <c r="G1784" i="6" s="1"/>
  <c r="J1783" i="3" l="1"/>
  <c r="L1783" i="3" s="1"/>
  <c r="O1784" i="3"/>
  <c r="AD1783" i="3"/>
  <c r="V1783" i="3"/>
  <c r="R1783" i="3"/>
  <c r="Z1783" i="3"/>
  <c r="E130" i="6"/>
  <c r="P1782" i="3"/>
  <c r="H129" i="6"/>
  <c r="AJ153" i="2"/>
  <c r="AI153" i="2"/>
  <c r="AQ153" i="2"/>
  <c r="AH153" i="2"/>
  <c r="AP153" i="2"/>
  <c r="AO153" i="2"/>
  <c r="AN153" i="2"/>
  <c r="AK153" i="2"/>
  <c r="AM153" i="2"/>
  <c r="AN152" i="2"/>
  <c r="AF1781" i="3"/>
  <c r="AB1781" i="3"/>
  <c r="X1781" i="3"/>
  <c r="T1781" i="3"/>
  <c r="F128" i="6"/>
  <c r="I128" i="6" s="1"/>
  <c r="C1786" i="6"/>
  <c r="D1785" i="6"/>
  <c r="G1785" i="6" s="1"/>
  <c r="F1785" i="6"/>
  <c r="E1785" i="6"/>
  <c r="AB1782" i="3" l="1"/>
  <c r="T1782" i="3"/>
  <c r="X1782" i="3"/>
  <c r="P1783" i="3"/>
  <c r="AF1782" i="3"/>
  <c r="F129" i="6"/>
  <c r="I129" i="6" s="1"/>
  <c r="J1784" i="3"/>
  <c r="L1784" i="3" s="1"/>
  <c r="P1784" i="3" s="1"/>
  <c r="O1785" i="3"/>
  <c r="AD1784" i="3"/>
  <c r="V1784" i="3"/>
  <c r="Z1784" i="3"/>
  <c r="R1784" i="3"/>
  <c r="E131" i="6"/>
  <c r="H130" i="6"/>
  <c r="C1787" i="6"/>
  <c r="E1786" i="6"/>
  <c r="D1786" i="6"/>
  <c r="G1786" i="6" s="1"/>
  <c r="F1786" i="6"/>
  <c r="AB1784" i="3" l="1"/>
  <c r="T1784" i="3"/>
  <c r="AF1784" i="3"/>
  <c r="X1784" i="3"/>
  <c r="F131" i="6"/>
  <c r="AB1783" i="3"/>
  <c r="T1783" i="3"/>
  <c r="X1783" i="3"/>
  <c r="AF1783" i="3"/>
  <c r="F130" i="6"/>
  <c r="I130" i="6" s="1"/>
  <c r="H131" i="6"/>
  <c r="AD1785" i="3"/>
  <c r="V1785" i="3"/>
  <c r="R1785" i="3"/>
  <c r="J1785" i="3"/>
  <c r="L1785" i="3" s="1"/>
  <c r="P1785" i="3" s="1"/>
  <c r="Z1785" i="3"/>
  <c r="O1786" i="3"/>
  <c r="E132" i="6"/>
  <c r="C1788" i="6"/>
  <c r="F1787" i="6"/>
  <c r="E1787" i="6"/>
  <c r="D1787" i="6"/>
  <c r="G1787" i="6" s="1"/>
  <c r="I131" i="6" l="1"/>
  <c r="H132" i="6"/>
  <c r="O1787" i="3"/>
  <c r="AD1786" i="3"/>
  <c r="V1786" i="3"/>
  <c r="Z1786" i="3"/>
  <c r="R1786" i="3"/>
  <c r="J1786" i="3"/>
  <c r="L1786" i="3" s="1"/>
  <c r="P1786" i="3" s="1"/>
  <c r="E133" i="6"/>
  <c r="AB1785" i="3"/>
  <c r="T1785" i="3"/>
  <c r="X1785" i="3"/>
  <c r="AF1785" i="3"/>
  <c r="F132" i="6"/>
  <c r="I132" i="6" s="1"/>
  <c r="C1789" i="6"/>
  <c r="D1788" i="6"/>
  <c r="G1788" i="6" s="1"/>
  <c r="E1788" i="6"/>
  <c r="F1788" i="6"/>
  <c r="J1787" i="3" l="1"/>
  <c r="L1787" i="3" s="1"/>
  <c r="P1787" i="3" s="1"/>
  <c r="O1788" i="3"/>
  <c r="V1787" i="3"/>
  <c r="AD1787" i="3"/>
  <c r="Z1787" i="3"/>
  <c r="R1787" i="3"/>
  <c r="E134" i="6"/>
  <c r="H133" i="6"/>
  <c r="AF1786" i="3"/>
  <c r="X1786" i="3"/>
  <c r="AB1786" i="3"/>
  <c r="T1786" i="3"/>
  <c r="F133" i="6"/>
  <c r="I133" i="6" s="1"/>
  <c r="C1790" i="6"/>
  <c r="D1789" i="6"/>
  <c r="G1789" i="6" s="1"/>
  <c r="F1789" i="6"/>
  <c r="E1789" i="6"/>
  <c r="V1788" i="3" l="1"/>
  <c r="Z1788" i="3"/>
  <c r="R1788" i="3"/>
  <c r="J1788" i="3"/>
  <c r="L1788" i="3" s="1"/>
  <c r="P1788" i="3" s="1"/>
  <c r="AD1788" i="3"/>
  <c r="O1789" i="3"/>
  <c r="E135" i="6"/>
  <c r="T1787" i="3"/>
  <c r="AF1787" i="3"/>
  <c r="X1787" i="3"/>
  <c r="AB1787" i="3"/>
  <c r="F134" i="6"/>
  <c r="I134" i="6" s="1"/>
  <c r="H134" i="6"/>
  <c r="C1791" i="6"/>
  <c r="E1790" i="6"/>
  <c r="F1790" i="6"/>
  <c r="D1790" i="6"/>
  <c r="G1790" i="6" s="1"/>
  <c r="V1789" i="3" l="1"/>
  <c r="Z1789" i="3"/>
  <c r="R1789" i="3"/>
  <c r="J1789" i="3"/>
  <c r="L1789" i="3" s="1"/>
  <c r="P1789" i="3" s="1"/>
  <c r="O1790" i="3"/>
  <c r="AD1789" i="3"/>
  <c r="E136" i="6"/>
  <c r="H135" i="6"/>
  <c r="T1788" i="3"/>
  <c r="AF1788" i="3"/>
  <c r="X1788" i="3"/>
  <c r="AB1788" i="3"/>
  <c r="F135" i="6"/>
  <c r="I135" i="6" s="1"/>
  <c r="C1792" i="6"/>
  <c r="F1791" i="6"/>
  <c r="E1791" i="6"/>
  <c r="D1791" i="6"/>
  <c r="G1791" i="6" s="1"/>
  <c r="V1790" i="3" l="1"/>
  <c r="Z1790" i="3"/>
  <c r="R1790" i="3"/>
  <c r="J1790" i="3"/>
  <c r="L1790" i="3" s="1"/>
  <c r="P1790" i="3" s="1"/>
  <c r="O1791" i="3"/>
  <c r="AD1790" i="3"/>
  <c r="E137" i="6"/>
  <c r="X1789" i="3"/>
  <c r="AB1789" i="3"/>
  <c r="T1789" i="3"/>
  <c r="AF1789" i="3"/>
  <c r="F136" i="6"/>
  <c r="I136" i="6" s="1"/>
  <c r="H136" i="6"/>
  <c r="C1793" i="6"/>
  <c r="F1792" i="6"/>
  <c r="E1792" i="6"/>
  <c r="D1792" i="6"/>
  <c r="G1792" i="6" s="1"/>
  <c r="H153" i="2" l="1"/>
  <c r="Z1791" i="3"/>
  <c r="J1791" i="3"/>
  <c r="L1791" i="3" s="1"/>
  <c r="P1791" i="3" s="1"/>
  <c r="O1792" i="3"/>
  <c r="V1791" i="3"/>
  <c r="AD1791" i="3"/>
  <c r="R1791" i="3"/>
  <c r="E138" i="6"/>
  <c r="H137" i="6"/>
  <c r="AB1790" i="3"/>
  <c r="T1790" i="3"/>
  <c r="X1790" i="3"/>
  <c r="AF1790" i="3"/>
  <c r="F137" i="6"/>
  <c r="I137" i="6" s="1"/>
  <c r="C1794" i="6"/>
  <c r="D1793" i="6"/>
  <c r="G1793" i="6" s="1"/>
  <c r="E1793" i="6"/>
  <c r="F1793" i="6"/>
  <c r="H138" i="6" l="1"/>
  <c r="R1792" i="3"/>
  <c r="J1792" i="3"/>
  <c r="L1792" i="3" s="1"/>
  <c r="P1792" i="3" s="1"/>
  <c r="V1792" i="3"/>
  <c r="Z1792" i="3"/>
  <c r="O1793" i="3"/>
  <c r="AD1792" i="3"/>
  <c r="E139" i="6"/>
  <c r="I153" i="2"/>
  <c r="AF1791" i="3"/>
  <c r="T1791" i="3"/>
  <c r="AB1791" i="3"/>
  <c r="X1791" i="3"/>
  <c r="F138" i="6"/>
  <c r="I138" i="6" s="1"/>
  <c r="AE153" i="2"/>
  <c r="AA153" i="2"/>
  <c r="W153" i="2"/>
  <c r="S153" i="2"/>
  <c r="D383" i="4" s="1"/>
  <c r="O153" i="2"/>
  <c r="K153" i="2"/>
  <c r="C1795" i="6"/>
  <c r="E1794" i="6"/>
  <c r="F1794" i="6"/>
  <c r="D1794" i="6"/>
  <c r="G1794" i="6" s="1"/>
  <c r="V1793" i="3" l="1"/>
  <c r="AD1793" i="3"/>
  <c r="J1793" i="3"/>
  <c r="L1793" i="3" s="1"/>
  <c r="P1793" i="3" s="1"/>
  <c r="R1793" i="3"/>
  <c r="O1794" i="3"/>
  <c r="Z1793" i="3"/>
  <c r="E140" i="6"/>
  <c r="T1792" i="3"/>
  <c r="AB1792" i="3"/>
  <c r="X1792" i="3"/>
  <c r="AF1792" i="3"/>
  <c r="F139" i="6"/>
  <c r="I139" i="6" s="1"/>
  <c r="AG153" i="2"/>
  <c r="AC153" i="2"/>
  <c r="Y153" i="2"/>
  <c r="U153" i="2"/>
  <c r="F383" i="4" s="1"/>
  <c r="Q153" i="2"/>
  <c r="M153" i="2"/>
  <c r="H139" i="6"/>
  <c r="C1796" i="6"/>
  <c r="F1795" i="6"/>
  <c r="D1795" i="6"/>
  <c r="G1795" i="6" s="1"/>
  <c r="E1795" i="6"/>
  <c r="V1794" i="3" l="1"/>
  <c r="O1795" i="3"/>
  <c r="AD1794" i="3"/>
  <c r="J1794" i="3"/>
  <c r="L1794" i="3" s="1"/>
  <c r="P1794" i="3" s="1"/>
  <c r="R1794" i="3"/>
  <c r="Z1794" i="3"/>
  <c r="E141" i="6"/>
  <c r="H140" i="6"/>
  <c r="AL154" i="2"/>
  <c r="AK154" i="2"/>
  <c r="AL153" i="2"/>
  <c r="AQ154" i="2"/>
  <c r="AP154" i="2"/>
  <c r="AI154" i="2"/>
  <c r="AH154" i="2"/>
  <c r="AJ154" i="2"/>
  <c r="AM154" i="2"/>
  <c r="AN154" i="2"/>
  <c r="X1793" i="3"/>
  <c r="AF1793" i="3"/>
  <c r="AB1793" i="3"/>
  <c r="T1793" i="3"/>
  <c r="F140" i="6"/>
  <c r="I140" i="6" s="1"/>
  <c r="C1797" i="6"/>
  <c r="F1796" i="6"/>
  <c r="D1796" i="6"/>
  <c r="G1796" i="6" s="1"/>
  <c r="E1796" i="6"/>
  <c r="H141" i="6" l="1"/>
  <c r="X1794" i="3"/>
  <c r="AF1794" i="3"/>
  <c r="T1794" i="3"/>
  <c r="AB1794" i="3"/>
  <c r="F141" i="6"/>
  <c r="I141" i="6" s="1"/>
  <c r="AD1795" i="3"/>
  <c r="R1795" i="3"/>
  <c r="O1796" i="3"/>
  <c r="V1795" i="3"/>
  <c r="Z1795" i="3"/>
  <c r="J1795" i="3"/>
  <c r="L1795" i="3" s="1"/>
  <c r="P1795" i="3" s="1"/>
  <c r="E142" i="6"/>
  <c r="H142" i="6" s="1"/>
  <c r="C1798" i="6"/>
  <c r="D1797" i="6"/>
  <c r="G1797" i="6" s="1"/>
  <c r="F1797" i="6"/>
  <c r="E1797" i="6"/>
  <c r="AB1795" i="3" l="1"/>
  <c r="T1795" i="3"/>
  <c r="X1795" i="3"/>
  <c r="AF1795" i="3"/>
  <c r="F142" i="6"/>
  <c r="I142" i="6" s="1"/>
  <c r="V1796" i="3"/>
  <c r="AD1796" i="3"/>
  <c r="Z1796" i="3"/>
  <c r="O1797" i="3"/>
  <c r="R1796" i="3"/>
  <c r="J1796" i="3"/>
  <c r="L1796" i="3" s="1"/>
  <c r="P1796" i="3" s="1"/>
  <c r="E143" i="6"/>
  <c r="H143" i="6" s="1"/>
  <c r="C1799" i="6"/>
  <c r="E1798" i="6"/>
  <c r="F1798" i="6"/>
  <c r="D1798" i="6"/>
  <c r="G1798" i="6" s="1"/>
  <c r="X1796" i="3" l="1"/>
  <c r="AF1796" i="3"/>
  <c r="T1796" i="3"/>
  <c r="AB1796" i="3"/>
  <c r="F143" i="6"/>
  <c r="I143" i="6" s="1"/>
  <c r="J1797" i="3"/>
  <c r="L1797" i="3" s="1"/>
  <c r="P1797" i="3" s="1"/>
  <c r="R1797" i="3"/>
  <c r="V1797" i="3"/>
  <c r="O1798" i="3"/>
  <c r="AD1797" i="3"/>
  <c r="Z1797" i="3"/>
  <c r="E144" i="6"/>
  <c r="H144" i="6" s="1"/>
  <c r="C1800" i="6"/>
  <c r="F1799" i="6"/>
  <c r="E1799" i="6"/>
  <c r="D1799" i="6"/>
  <c r="G1799" i="6" s="1"/>
  <c r="AF1797" i="3" l="1"/>
  <c r="X1797" i="3"/>
  <c r="AB1797" i="3"/>
  <c r="T1797" i="3"/>
  <c r="F144" i="6"/>
  <c r="I144" i="6" s="1"/>
  <c r="J1798" i="3"/>
  <c r="L1798" i="3" s="1"/>
  <c r="P1798" i="3" s="1"/>
  <c r="Z1798" i="3"/>
  <c r="AD1798" i="3"/>
  <c r="O1799" i="3"/>
  <c r="V1798" i="3"/>
  <c r="R1798" i="3"/>
  <c r="E145" i="6"/>
  <c r="H145" i="6" s="1"/>
  <c r="C1801" i="6"/>
  <c r="E1800" i="6"/>
  <c r="D1800" i="6"/>
  <c r="G1800" i="6" s="1"/>
  <c r="F1800" i="6"/>
  <c r="V1799" i="3" l="1"/>
  <c r="AD1799" i="3"/>
  <c r="Z1799" i="3"/>
  <c r="R1799" i="3"/>
  <c r="O1800" i="3"/>
  <c r="J1799" i="3"/>
  <c r="L1799" i="3" s="1"/>
  <c r="P1799" i="3" s="1"/>
  <c r="E146" i="6"/>
  <c r="H146" i="6" s="1"/>
  <c r="AB1798" i="3"/>
  <c r="T1798" i="3"/>
  <c r="AF1798" i="3"/>
  <c r="X1798" i="3"/>
  <c r="F145" i="6"/>
  <c r="I145" i="6" s="1"/>
  <c r="C1802" i="6"/>
  <c r="D1801" i="6"/>
  <c r="G1801" i="6" s="1"/>
  <c r="F1801" i="6"/>
  <c r="E1801" i="6"/>
  <c r="AD1800" i="3" l="1"/>
  <c r="V1800" i="3"/>
  <c r="Z1800" i="3"/>
  <c r="R1800" i="3"/>
  <c r="J1800" i="3"/>
  <c r="L1800" i="3" s="1"/>
  <c r="P1800" i="3" s="1"/>
  <c r="O1801" i="3"/>
  <c r="E147" i="6"/>
  <c r="H147" i="6" s="1"/>
  <c r="AB1799" i="3"/>
  <c r="T1799" i="3"/>
  <c r="AF1799" i="3"/>
  <c r="X1799" i="3"/>
  <c r="F146" i="6"/>
  <c r="I146" i="6" s="1"/>
  <c r="C1803" i="6"/>
  <c r="E1802" i="6"/>
  <c r="D1802" i="6"/>
  <c r="G1802" i="6" s="1"/>
  <c r="F1802" i="6"/>
  <c r="AF1800" i="3" l="1"/>
  <c r="X1800" i="3"/>
  <c r="T1800" i="3"/>
  <c r="AB1800" i="3"/>
  <c r="F147" i="6"/>
  <c r="I147" i="6" s="1"/>
  <c r="R1801" i="3"/>
  <c r="J1801" i="3"/>
  <c r="L1801" i="3" s="1"/>
  <c r="P1801" i="3" s="1"/>
  <c r="AD1801" i="3"/>
  <c r="O1802" i="3"/>
  <c r="Z1801" i="3"/>
  <c r="V1801" i="3"/>
  <c r="E148" i="6"/>
  <c r="H148" i="6" s="1"/>
  <c r="C1804" i="6"/>
  <c r="F1803" i="6"/>
  <c r="E1803" i="6"/>
  <c r="D1803" i="6"/>
  <c r="G1803" i="6" s="1"/>
  <c r="R1802" i="3" l="1"/>
  <c r="J1802" i="3"/>
  <c r="L1802" i="3" s="1"/>
  <c r="P1802" i="3" s="1"/>
  <c r="Z1802" i="3"/>
  <c r="O1803" i="3"/>
  <c r="V1802" i="3"/>
  <c r="AD1802" i="3"/>
  <c r="E149" i="6"/>
  <c r="H149" i="6" s="1"/>
  <c r="AF1801" i="3"/>
  <c r="X1801" i="3"/>
  <c r="AB1801" i="3"/>
  <c r="T1801" i="3"/>
  <c r="F148" i="6"/>
  <c r="I148" i="6" s="1"/>
  <c r="C1805" i="6"/>
  <c r="D1804" i="6"/>
  <c r="G1804" i="6" s="1"/>
  <c r="F1804" i="6"/>
  <c r="E1804" i="6"/>
  <c r="J1803" i="3" l="1"/>
  <c r="L1803" i="3" s="1"/>
  <c r="R1803" i="3"/>
  <c r="Z1803" i="3"/>
  <c r="V1803" i="3"/>
  <c r="AD1803" i="3"/>
  <c r="O1804" i="3"/>
  <c r="E150" i="6"/>
  <c r="H150" i="6" s="1"/>
  <c r="AB1802" i="3"/>
  <c r="T1802" i="3"/>
  <c r="P1803" i="3"/>
  <c r="AF1802" i="3"/>
  <c r="X1802" i="3"/>
  <c r="F149" i="6"/>
  <c r="I149" i="6" s="1"/>
  <c r="C1806" i="6"/>
  <c r="D1805" i="6"/>
  <c r="G1805" i="6" s="1"/>
  <c r="F1805" i="6"/>
  <c r="E1805" i="6"/>
  <c r="I154" i="2" l="1"/>
  <c r="AF1803" i="3"/>
  <c r="T1803" i="3"/>
  <c r="X1803" i="3"/>
  <c r="AB1803" i="3"/>
  <c r="F150" i="6"/>
  <c r="I150" i="6" s="1"/>
  <c r="O1805" i="3"/>
  <c r="R1804" i="3"/>
  <c r="Z1804" i="3"/>
  <c r="V1804" i="3"/>
  <c r="AD1804" i="3"/>
  <c r="J1804" i="3"/>
  <c r="L1804" i="3" s="1"/>
  <c r="P1804" i="3" s="1"/>
  <c r="E151" i="6"/>
  <c r="H151" i="6" s="1"/>
  <c r="C1807" i="6"/>
  <c r="E1806" i="6"/>
  <c r="F1806" i="6"/>
  <c r="D1806" i="6"/>
  <c r="G1806" i="6" s="1"/>
  <c r="X1804" i="3" l="1"/>
  <c r="T1804" i="3"/>
  <c r="AF1804" i="3"/>
  <c r="AB1804" i="3"/>
  <c r="F151" i="6"/>
  <c r="I151" i="6" s="1"/>
  <c r="M154" i="2"/>
  <c r="AG154" i="2"/>
  <c r="AC154" i="2"/>
  <c r="Y154" i="2"/>
  <c r="U154" i="2"/>
  <c r="Q154" i="2"/>
  <c r="V1805" i="3"/>
  <c r="AD1805" i="3"/>
  <c r="J1805" i="3"/>
  <c r="L1805" i="3" s="1"/>
  <c r="P1805" i="3" s="1"/>
  <c r="O1806" i="3"/>
  <c r="R1805" i="3"/>
  <c r="Z1805" i="3"/>
  <c r="E152" i="6"/>
  <c r="H152" i="6" s="1"/>
  <c r="C1808" i="6"/>
  <c r="F1807" i="6"/>
  <c r="E1807" i="6"/>
  <c r="D1807" i="6"/>
  <c r="G1807" i="6" s="1"/>
  <c r="Z1806" i="3" l="1"/>
  <c r="V1806" i="3"/>
  <c r="R1806" i="3"/>
  <c r="O1807" i="3"/>
  <c r="J1806" i="3"/>
  <c r="L1806" i="3" s="1"/>
  <c r="P1806" i="3" s="1"/>
  <c r="AD1806" i="3"/>
  <c r="E153" i="6"/>
  <c r="H153" i="6" s="1"/>
  <c r="AB1805" i="3"/>
  <c r="X1805" i="3"/>
  <c r="AF1805" i="3"/>
  <c r="T1805" i="3"/>
  <c r="F152" i="6"/>
  <c r="I152" i="6" s="1"/>
  <c r="AK155" i="2"/>
  <c r="AJ155" i="2"/>
  <c r="AI155" i="2"/>
  <c r="AP155" i="2"/>
  <c r="AH155" i="2"/>
  <c r="AL155" i="2"/>
  <c r="AO155" i="2"/>
  <c r="AQ155" i="2"/>
  <c r="AM155" i="2"/>
  <c r="AO154" i="2"/>
  <c r="C1809" i="6"/>
  <c r="F1808" i="6"/>
  <c r="E1808" i="6"/>
  <c r="D1808" i="6"/>
  <c r="G1808" i="6" s="1"/>
  <c r="T1806" i="3" l="1"/>
  <c r="AB1806" i="3"/>
  <c r="X1806" i="3"/>
  <c r="AF1806" i="3"/>
  <c r="F153" i="6"/>
  <c r="I153" i="6" s="1"/>
  <c r="R1807" i="3"/>
  <c r="Z1807" i="3"/>
  <c r="O1808" i="3"/>
  <c r="V1807" i="3"/>
  <c r="J1807" i="3"/>
  <c r="L1807" i="3" s="1"/>
  <c r="P1807" i="3" s="1"/>
  <c r="AD1807" i="3"/>
  <c r="E154" i="6"/>
  <c r="H154" i="6" s="1"/>
  <c r="C1810" i="6"/>
  <c r="D1809" i="6"/>
  <c r="G1809" i="6" s="1"/>
  <c r="E1809" i="6"/>
  <c r="F1809" i="6"/>
  <c r="AD1808" i="3" l="1"/>
  <c r="V1808" i="3"/>
  <c r="R1808" i="3"/>
  <c r="O1809" i="3"/>
  <c r="Z1808" i="3"/>
  <c r="J1808" i="3"/>
  <c r="L1808" i="3" s="1"/>
  <c r="P1808" i="3" s="1"/>
  <c r="E155" i="6"/>
  <c r="H155" i="6" s="1"/>
  <c r="X1807" i="3"/>
  <c r="AF1807" i="3"/>
  <c r="T1807" i="3"/>
  <c r="AB1807" i="3"/>
  <c r="F154" i="6"/>
  <c r="I154" i="6" s="1"/>
  <c r="C1811" i="6"/>
  <c r="E1810" i="6"/>
  <c r="D1810" i="6"/>
  <c r="G1810" i="6" s="1"/>
  <c r="F1810" i="6"/>
  <c r="V1809" i="3" l="1"/>
  <c r="J1809" i="3"/>
  <c r="L1809" i="3" s="1"/>
  <c r="P1809" i="3" s="1"/>
  <c r="O1810" i="3"/>
  <c r="AD1809" i="3"/>
  <c r="R1809" i="3"/>
  <c r="Z1809" i="3"/>
  <c r="E156" i="6"/>
  <c r="H156" i="6" s="1"/>
  <c r="AB1808" i="3"/>
  <c r="X1808" i="3"/>
  <c r="AF1808" i="3"/>
  <c r="T1808" i="3"/>
  <c r="F155" i="6"/>
  <c r="I155" i="6" s="1"/>
  <c r="C1812" i="6"/>
  <c r="F1811" i="6"/>
  <c r="D1811" i="6"/>
  <c r="G1811" i="6" s="1"/>
  <c r="E1811" i="6"/>
  <c r="V1810" i="3" l="1"/>
  <c r="J1810" i="3"/>
  <c r="L1810" i="3" s="1"/>
  <c r="P1810" i="3" s="1"/>
  <c r="O1811" i="3"/>
  <c r="AD1810" i="3"/>
  <c r="R1810" i="3"/>
  <c r="Z1810" i="3"/>
  <c r="E157" i="6"/>
  <c r="H157" i="6" s="1"/>
  <c r="AB1809" i="3"/>
  <c r="X1809" i="3"/>
  <c r="AF1809" i="3"/>
  <c r="T1809" i="3"/>
  <c r="F156" i="6"/>
  <c r="I156" i="6" s="1"/>
  <c r="C1813" i="6"/>
  <c r="F1812" i="6"/>
  <c r="D1812" i="6"/>
  <c r="G1812" i="6" s="1"/>
  <c r="E1812" i="6"/>
  <c r="V1811" i="3" l="1"/>
  <c r="J1811" i="3"/>
  <c r="L1811" i="3" s="1"/>
  <c r="P1811" i="3" s="1"/>
  <c r="R1811" i="3"/>
  <c r="AD1811" i="3"/>
  <c r="Z1811" i="3"/>
  <c r="O1812" i="3"/>
  <c r="E158" i="6"/>
  <c r="H158" i="6" s="1"/>
  <c r="AF1810" i="3"/>
  <c r="AB1810" i="3"/>
  <c r="X1810" i="3"/>
  <c r="T1810" i="3"/>
  <c r="F157" i="6"/>
  <c r="I157" i="6" s="1"/>
  <c r="C1814" i="6"/>
  <c r="D1813" i="6"/>
  <c r="G1813" i="6" s="1"/>
  <c r="F1813" i="6"/>
  <c r="E1813" i="6"/>
  <c r="AD1812" i="3" l="1"/>
  <c r="Z1812" i="3"/>
  <c r="O1813" i="3"/>
  <c r="V1812" i="3"/>
  <c r="J1812" i="3"/>
  <c r="L1812" i="3" s="1"/>
  <c r="P1812" i="3" s="1"/>
  <c r="R1812" i="3"/>
  <c r="E159" i="6"/>
  <c r="H159" i="6" s="1"/>
  <c r="T1811" i="3"/>
  <c r="AF1811" i="3"/>
  <c r="AB1811" i="3"/>
  <c r="X1811" i="3"/>
  <c r="F158" i="6"/>
  <c r="I158" i="6" s="1"/>
  <c r="C1815" i="6"/>
  <c r="E1814" i="6"/>
  <c r="F1814" i="6"/>
  <c r="D1814" i="6"/>
  <c r="G1814" i="6" s="1"/>
  <c r="AF1812" i="3" l="1"/>
  <c r="T1812" i="3"/>
  <c r="AB1812" i="3"/>
  <c r="X1812" i="3"/>
  <c r="F159" i="6"/>
  <c r="I159" i="6" s="1"/>
  <c r="J1813" i="3"/>
  <c r="L1813" i="3" s="1"/>
  <c r="P1813" i="3" s="1"/>
  <c r="AD1813" i="3"/>
  <c r="R1813" i="3"/>
  <c r="V1813" i="3"/>
  <c r="O1814" i="3"/>
  <c r="Z1813" i="3"/>
  <c r="E160" i="6"/>
  <c r="H160" i="6" s="1"/>
  <c r="C1816" i="6"/>
  <c r="F1815" i="6"/>
  <c r="D1815" i="6"/>
  <c r="G1815" i="6" s="1"/>
  <c r="E1815" i="6"/>
  <c r="AF1813" i="3" l="1"/>
  <c r="T1813" i="3"/>
  <c r="AB1813" i="3"/>
  <c r="X1813" i="3"/>
  <c r="F160" i="6"/>
  <c r="I160" i="6" s="1"/>
  <c r="O1815" i="3"/>
  <c r="AD1814" i="3"/>
  <c r="Z1814" i="3"/>
  <c r="J1814" i="3"/>
  <c r="L1814" i="3" s="1"/>
  <c r="P1814" i="3" s="1"/>
  <c r="V1814" i="3"/>
  <c r="R1814" i="3"/>
  <c r="E161" i="6"/>
  <c r="H161" i="6" s="1"/>
  <c r="C1817" i="6"/>
  <c r="E1816" i="6"/>
  <c r="F1816" i="6"/>
  <c r="D1816" i="6"/>
  <c r="G1816" i="6" s="1"/>
  <c r="AB1814" i="3" l="1"/>
  <c r="T1814" i="3"/>
  <c r="AF1814" i="3"/>
  <c r="X1814" i="3"/>
  <c r="F161" i="6"/>
  <c r="I161" i="6" s="1"/>
  <c r="H155" i="2"/>
  <c r="V1815" i="3"/>
  <c r="O1816" i="3"/>
  <c r="Z1815" i="3"/>
  <c r="R1815" i="3"/>
  <c r="J1815" i="3"/>
  <c r="L1815" i="3" s="1"/>
  <c r="P1815" i="3" s="1"/>
  <c r="AD1815" i="3"/>
  <c r="E162" i="6"/>
  <c r="H162" i="6" s="1"/>
  <c r="C1818" i="6"/>
  <c r="D1817" i="6"/>
  <c r="G1817" i="6" s="1"/>
  <c r="F1817" i="6"/>
  <c r="E1817" i="6"/>
  <c r="I155" i="2" l="1"/>
  <c r="AF1815" i="3"/>
  <c r="X1815" i="3"/>
  <c r="AB1815" i="3"/>
  <c r="T1815" i="3"/>
  <c r="F162" i="6"/>
  <c r="I162" i="6" s="1"/>
  <c r="Z1816" i="3"/>
  <c r="R1816" i="3"/>
  <c r="O1817" i="3"/>
  <c r="AD1816" i="3"/>
  <c r="V1816" i="3"/>
  <c r="J1816" i="3"/>
  <c r="L1816" i="3" s="1"/>
  <c r="P1816" i="3" s="1"/>
  <c r="E163" i="6"/>
  <c r="H163" i="6" s="1"/>
  <c r="AE155" i="2"/>
  <c r="AA155" i="2"/>
  <c r="W155" i="2"/>
  <c r="S155" i="2"/>
  <c r="O155" i="2"/>
  <c r="C1819" i="6"/>
  <c r="E1818" i="6"/>
  <c r="D1818" i="6"/>
  <c r="G1818" i="6" s="1"/>
  <c r="F1818" i="6"/>
  <c r="AF1816" i="3" l="1"/>
  <c r="X1816" i="3"/>
  <c r="AB1816" i="3"/>
  <c r="T1816" i="3"/>
  <c r="F163" i="6"/>
  <c r="I163" i="6" s="1"/>
  <c r="J1817" i="3"/>
  <c r="L1817" i="3" s="1"/>
  <c r="P1817" i="3" s="1"/>
  <c r="Z1817" i="3"/>
  <c r="O1818" i="3"/>
  <c r="R1817" i="3"/>
  <c r="AD1817" i="3"/>
  <c r="V1817" i="3"/>
  <c r="E164" i="6"/>
  <c r="H164" i="6" s="1"/>
  <c r="M155" i="2"/>
  <c r="AG155" i="2"/>
  <c r="AC155" i="2"/>
  <c r="Y155" i="2"/>
  <c r="U155" i="2"/>
  <c r="Q155" i="2"/>
  <c r="C1820" i="6"/>
  <c r="F1819" i="6"/>
  <c r="D1819" i="6"/>
  <c r="G1819" i="6" s="1"/>
  <c r="E1819" i="6"/>
  <c r="AB1817" i="3" l="1"/>
  <c r="T1817" i="3"/>
  <c r="AF1817" i="3"/>
  <c r="X1817" i="3"/>
  <c r="F164" i="6"/>
  <c r="I164" i="6" s="1"/>
  <c r="R1818" i="3"/>
  <c r="J1818" i="3"/>
  <c r="L1818" i="3" s="1"/>
  <c r="P1818" i="3" s="1"/>
  <c r="AD1818" i="3"/>
  <c r="Z1818" i="3"/>
  <c r="V1818" i="3"/>
  <c r="O1819" i="3"/>
  <c r="E165" i="6"/>
  <c r="H165" i="6" s="1"/>
  <c r="AH156" i="2"/>
  <c r="AN156" i="2"/>
  <c r="AM156" i="2"/>
  <c r="AQ156" i="2"/>
  <c r="AL156" i="2"/>
  <c r="AJ156" i="2"/>
  <c r="AK156" i="2"/>
  <c r="AI156" i="2"/>
  <c r="AP156" i="2"/>
  <c r="AN155" i="2"/>
  <c r="C1821" i="6"/>
  <c r="D1820" i="6"/>
  <c r="G1820" i="6" s="1"/>
  <c r="F1820" i="6"/>
  <c r="E1820" i="6"/>
  <c r="AF1818" i="3" l="1"/>
  <c r="AB1818" i="3"/>
  <c r="T1818" i="3"/>
  <c r="X1818" i="3"/>
  <c r="F165" i="6"/>
  <c r="I165" i="6" s="1"/>
  <c r="I409" i="4"/>
  <c r="I405" i="4"/>
  <c r="I407" i="4"/>
  <c r="I406" i="4"/>
  <c r="I410" i="4"/>
  <c r="E406" i="4"/>
  <c r="E410" i="4"/>
  <c r="E409" i="4"/>
  <c r="E407" i="4"/>
  <c r="E405" i="4"/>
  <c r="G410" i="4"/>
  <c r="G407" i="4"/>
  <c r="G405" i="4"/>
  <c r="G409" i="4"/>
  <c r="G406" i="4"/>
  <c r="G408" i="4" s="1"/>
  <c r="L409" i="4"/>
  <c r="L406" i="4"/>
  <c r="L405" i="4"/>
  <c r="L410" i="4"/>
  <c r="L407" i="4"/>
  <c r="J1819" i="3"/>
  <c r="L1819" i="3" s="1"/>
  <c r="P1819" i="3" s="1"/>
  <c r="O1820" i="3"/>
  <c r="AD1819" i="3"/>
  <c r="R1819" i="3"/>
  <c r="V1819" i="3"/>
  <c r="Z1819" i="3"/>
  <c r="E166" i="6"/>
  <c r="H166" i="6" s="1"/>
  <c r="H406" i="4"/>
  <c r="H408" i="4" s="1"/>
  <c r="H405" i="4"/>
  <c r="H410" i="4"/>
  <c r="H409" i="4"/>
  <c r="H407" i="4"/>
  <c r="K407" i="4"/>
  <c r="K405" i="4"/>
  <c r="K406" i="4"/>
  <c r="K409" i="4"/>
  <c r="K410" i="4"/>
  <c r="D406" i="4"/>
  <c r="D408" i="4" s="1"/>
  <c r="D409" i="4"/>
  <c r="D410" i="4"/>
  <c r="D407" i="4"/>
  <c r="D405" i="4"/>
  <c r="C407" i="4"/>
  <c r="C409" i="4"/>
  <c r="C410" i="4"/>
  <c r="C406" i="4"/>
  <c r="C405" i="4"/>
  <c r="F406" i="4"/>
  <c r="F409" i="4"/>
  <c r="F405" i="4"/>
  <c r="F407" i="4"/>
  <c r="F410" i="4"/>
  <c r="C1822" i="6"/>
  <c r="D1821" i="6"/>
  <c r="G1821" i="6" s="1"/>
  <c r="F1821" i="6"/>
  <c r="E1821" i="6"/>
  <c r="E408" i="4" l="1"/>
  <c r="I408" i="4"/>
  <c r="C408" i="4"/>
  <c r="L408" i="4"/>
  <c r="AD1820" i="3"/>
  <c r="V1820" i="3"/>
  <c r="J1820" i="3"/>
  <c r="L1820" i="3" s="1"/>
  <c r="P1820" i="3" s="1"/>
  <c r="Z1820" i="3"/>
  <c r="R1820" i="3"/>
  <c r="O1821" i="3"/>
  <c r="E167" i="6"/>
  <c r="H167" i="6" s="1"/>
  <c r="K408" i="4"/>
  <c r="AB1819" i="3"/>
  <c r="T1819" i="3"/>
  <c r="AF1819" i="3"/>
  <c r="X1819" i="3"/>
  <c r="F166" i="6"/>
  <c r="I166" i="6" s="1"/>
  <c r="F408" i="4"/>
  <c r="C1823" i="6"/>
  <c r="E1822" i="6"/>
  <c r="F1822" i="6"/>
  <c r="D1822" i="6"/>
  <c r="G1822" i="6" s="1"/>
  <c r="AB1820" i="3" l="1"/>
  <c r="T1820" i="3"/>
  <c r="AF1820" i="3"/>
  <c r="X1820" i="3"/>
  <c r="F167" i="6"/>
  <c r="I167" i="6" s="1"/>
  <c r="AD1821" i="3"/>
  <c r="V1821" i="3"/>
  <c r="Z1821" i="3"/>
  <c r="R1821" i="3"/>
  <c r="J1821" i="3"/>
  <c r="L1821" i="3" s="1"/>
  <c r="P1821" i="3" s="1"/>
  <c r="O1822" i="3"/>
  <c r="E168" i="6"/>
  <c r="H168" i="6" s="1"/>
  <c r="C1824" i="6"/>
  <c r="F1823" i="6"/>
  <c r="E1823" i="6"/>
  <c r="D1823" i="6"/>
  <c r="G1823" i="6" s="1"/>
  <c r="AF1821" i="3" l="1"/>
  <c r="X1821" i="3"/>
  <c r="AB1821" i="3"/>
  <c r="T1821" i="3"/>
  <c r="F168" i="6"/>
  <c r="I168" i="6" s="1"/>
  <c r="R1822" i="3"/>
  <c r="J1822" i="3"/>
  <c r="L1822" i="3" s="1"/>
  <c r="P1822" i="3" s="1"/>
  <c r="O1823" i="3"/>
  <c r="AD1822" i="3"/>
  <c r="V1822" i="3"/>
  <c r="Z1822" i="3"/>
  <c r="E169" i="6"/>
  <c r="H169" i="6" s="1"/>
  <c r="C1825" i="6"/>
  <c r="D1824" i="6"/>
  <c r="G1824" i="6" s="1"/>
  <c r="E1824" i="6"/>
  <c r="F1824" i="6"/>
  <c r="J1823" i="3" l="1"/>
  <c r="L1823" i="3" s="1"/>
  <c r="P1823" i="3" s="1"/>
  <c r="O1824" i="3"/>
  <c r="O1825" i="3" s="1"/>
  <c r="AD1823" i="3"/>
  <c r="R1823" i="3"/>
  <c r="V1823" i="3"/>
  <c r="Z1823" i="3"/>
  <c r="E170" i="6"/>
  <c r="H170" i="6" s="1"/>
  <c r="AF1822" i="3"/>
  <c r="X1822" i="3"/>
  <c r="AB1822" i="3"/>
  <c r="T1822" i="3"/>
  <c r="F169" i="6"/>
  <c r="I169" i="6" s="1"/>
  <c r="C1826" i="6"/>
  <c r="D1825" i="6"/>
  <c r="G1825" i="6" s="1"/>
  <c r="E1825" i="6"/>
  <c r="F1825" i="6"/>
  <c r="O1826" i="3" l="1"/>
  <c r="Z1825" i="3"/>
  <c r="R1825" i="3"/>
  <c r="J1825" i="3"/>
  <c r="L1825" i="3" s="1"/>
  <c r="AD1825" i="3"/>
  <c r="V1825" i="3"/>
  <c r="E172" i="6"/>
  <c r="H154" i="2"/>
  <c r="V1824" i="3"/>
  <c r="Z1824" i="3"/>
  <c r="R1824" i="3"/>
  <c r="AD1824" i="3"/>
  <c r="J1824" i="3"/>
  <c r="L1824" i="3" s="1"/>
  <c r="P1824" i="3" s="1"/>
  <c r="E171" i="6"/>
  <c r="H171" i="6" s="1"/>
  <c r="AB1823" i="3"/>
  <c r="T1823" i="3"/>
  <c r="AF1823" i="3"/>
  <c r="X1823" i="3"/>
  <c r="F170" i="6"/>
  <c r="I170" i="6" s="1"/>
  <c r="C1827" i="6"/>
  <c r="E1826" i="6"/>
  <c r="D1826" i="6"/>
  <c r="G1826" i="6" s="1"/>
  <c r="F1826" i="6"/>
  <c r="H172" i="6" l="1"/>
  <c r="P1825" i="3"/>
  <c r="R1826" i="3"/>
  <c r="J1826" i="3"/>
  <c r="L1826" i="3" s="1"/>
  <c r="P1826" i="3" s="1"/>
  <c r="V1826" i="3"/>
  <c r="AD1826" i="3"/>
  <c r="Z1826" i="3"/>
  <c r="O1827" i="3"/>
  <c r="E173" i="6"/>
  <c r="AB1824" i="3"/>
  <c r="T1824" i="3"/>
  <c r="AF1824" i="3"/>
  <c r="X1824" i="3"/>
  <c r="F171" i="6"/>
  <c r="I171" i="6" s="1"/>
  <c r="K154" i="2"/>
  <c r="AE154" i="2"/>
  <c r="AA154" i="2"/>
  <c r="W154" i="2"/>
  <c r="S154" i="2"/>
  <c r="O154" i="2"/>
  <c r="K155" i="2"/>
  <c r="C1828" i="6"/>
  <c r="F1827" i="6"/>
  <c r="D1827" i="6"/>
  <c r="G1827" i="6" s="1"/>
  <c r="E1827" i="6"/>
  <c r="AB1826" i="3" l="1"/>
  <c r="T1826" i="3"/>
  <c r="AF1826" i="3"/>
  <c r="X1826" i="3"/>
  <c r="F173" i="6"/>
  <c r="Z1827" i="3"/>
  <c r="R1827" i="3"/>
  <c r="J1827" i="3"/>
  <c r="L1827" i="3" s="1"/>
  <c r="P1827" i="3" s="1"/>
  <c r="AD1827" i="3"/>
  <c r="V1827" i="3"/>
  <c r="H156" i="2"/>
  <c r="E174" i="6"/>
  <c r="C513" i="4"/>
  <c r="C512" i="4"/>
  <c r="C515" i="4"/>
  <c r="C511" i="4"/>
  <c r="C510" i="4"/>
  <c r="D384" i="4"/>
  <c r="C509" i="4"/>
  <c r="C508" i="4"/>
  <c r="C507" i="4"/>
  <c r="E265" i="4"/>
  <c r="C517" i="4"/>
  <c r="C518" i="4"/>
  <c r="C519" i="4"/>
  <c r="C516" i="4"/>
  <c r="D386" i="4"/>
  <c r="C514" i="4"/>
  <c r="AF1825" i="3"/>
  <c r="X1825" i="3"/>
  <c r="AB1825" i="3"/>
  <c r="T1825" i="3"/>
  <c r="F172" i="6"/>
  <c r="I172" i="6" s="1"/>
  <c r="I173" i="6" s="1"/>
  <c r="H173" i="6"/>
  <c r="H174" i="6" s="1"/>
  <c r="H175" i="6" s="1"/>
  <c r="H176" i="6" s="1"/>
  <c r="H177" i="6" s="1"/>
  <c r="H178" i="6" s="1"/>
  <c r="H179" i="6" s="1"/>
  <c r="H180" i="6" s="1"/>
  <c r="H181" i="6" s="1"/>
  <c r="H182" i="6" s="1"/>
  <c r="H183" i="6" s="1"/>
  <c r="H184" i="6" s="1"/>
  <c r="H185" i="6" s="1"/>
  <c r="H186" i="6" s="1"/>
  <c r="H187" i="6" s="1"/>
  <c r="H188" i="6" s="1"/>
  <c r="H189" i="6" s="1"/>
  <c r="H190" i="6" s="1"/>
  <c r="H191" i="6" s="1"/>
  <c r="H192" i="6" s="1"/>
  <c r="H193" i="6" s="1"/>
  <c r="H194" i="6" s="1"/>
  <c r="H195" i="6" s="1"/>
  <c r="H196" i="6" s="1"/>
  <c r="H197" i="6" s="1"/>
  <c r="H198" i="6" s="1"/>
  <c r="H199" i="6" s="1"/>
  <c r="H200" i="6" s="1"/>
  <c r="H201" i="6" s="1"/>
  <c r="H202" i="6" s="1"/>
  <c r="H203" i="6" s="1"/>
  <c r="H204" i="6" s="1"/>
  <c r="H205" i="6" s="1"/>
  <c r="H206" i="6" s="1"/>
  <c r="H207" i="6" s="1"/>
  <c r="H208" i="6" s="1"/>
  <c r="H209" i="6" s="1"/>
  <c r="H210" i="6" s="1"/>
  <c r="H211" i="6" s="1"/>
  <c r="H212" i="6" s="1"/>
  <c r="H213" i="6" s="1"/>
  <c r="H214" i="6" s="1"/>
  <c r="H215" i="6" s="1"/>
  <c r="H216" i="6" s="1"/>
  <c r="H217" i="6" s="1"/>
  <c r="H218" i="6" s="1"/>
  <c r="H219" i="6" s="1"/>
  <c r="H220" i="6" s="1"/>
  <c r="H221" i="6" s="1"/>
  <c r="H222" i="6" s="1"/>
  <c r="H223" i="6" s="1"/>
  <c r="H224" i="6" s="1"/>
  <c r="H225" i="6" s="1"/>
  <c r="H226" i="6" s="1"/>
  <c r="H227" i="6" s="1"/>
  <c r="H228" i="6" s="1"/>
  <c r="H229" i="6" s="1"/>
  <c r="H230" i="6" s="1"/>
  <c r="H231" i="6" s="1"/>
  <c r="H232" i="6" s="1"/>
  <c r="H233" i="6" s="1"/>
  <c r="H234" i="6" s="1"/>
  <c r="H235" i="6" s="1"/>
  <c r="H236" i="6" s="1"/>
  <c r="H237" i="6" s="1"/>
  <c r="H238" i="6" s="1"/>
  <c r="H239" i="6" s="1"/>
  <c r="H240" i="6" s="1"/>
  <c r="H241" i="6" s="1"/>
  <c r="H242" i="6" s="1"/>
  <c r="H243" i="6" s="1"/>
  <c r="H244" i="6" s="1"/>
  <c r="H245" i="6" s="1"/>
  <c r="H246" i="6" s="1"/>
  <c r="H247" i="6" s="1"/>
  <c r="H248" i="6" s="1"/>
  <c r="H249" i="6" s="1"/>
  <c r="H250" i="6" s="1"/>
  <c r="H251" i="6" s="1"/>
  <c r="H252" i="6" s="1"/>
  <c r="H253" i="6" s="1"/>
  <c r="H254" i="6" s="1"/>
  <c r="H255" i="6" s="1"/>
  <c r="H256" i="6" s="1"/>
  <c r="H257" i="6" s="1"/>
  <c r="H258" i="6" s="1"/>
  <c r="H259" i="6" s="1"/>
  <c r="H260" i="6" s="1"/>
  <c r="H261" i="6" s="1"/>
  <c r="H262" i="6" s="1"/>
  <c r="H263" i="6" s="1"/>
  <c r="H264" i="6" s="1"/>
  <c r="H265" i="6" s="1"/>
  <c r="H266" i="6" s="1"/>
  <c r="H267" i="6" s="1"/>
  <c r="H268" i="6" s="1"/>
  <c r="H269" i="6" s="1"/>
  <c r="H270" i="6" s="1"/>
  <c r="H271" i="6" s="1"/>
  <c r="H272" i="6" s="1"/>
  <c r="H273" i="6" s="1"/>
  <c r="H274" i="6" s="1"/>
  <c r="H275" i="6" s="1"/>
  <c r="H276" i="6" s="1"/>
  <c r="H277" i="6" s="1"/>
  <c r="H278" i="6" s="1"/>
  <c r="H279" i="6" s="1"/>
  <c r="H280" i="6" s="1"/>
  <c r="H281" i="6" s="1"/>
  <c r="H282" i="6" s="1"/>
  <c r="H283" i="6" s="1"/>
  <c r="H284" i="6" s="1"/>
  <c r="H285" i="6" s="1"/>
  <c r="H286" i="6" s="1"/>
  <c r="H287" i="6" s="1"/>
  <c r="H288" i="6" s="1"/>
  <c r="H289" i="6" s="1"/>
  <c r="H290" i="6" s="1"/>
  <c r="H291" i="6" s="1"/>
  <c r="H292" i="6" s="1"/>
  <c r="H293" i="6" s="1"/>
  <c r="H294" i="6" s="1"/>
  <c r="H295" i="6" s="1"/>
  <c r="H296" i="6" s="1"/>
  <c r="H297" i="6" s="1"/>
  <c r="H298" i="6" s="1"/>
  <c r="H299" i="6" s="1"/>
  <c r="H300" i="6" s="1"/>
  <c r="H301" i="6" s="1"/>
  <c r="H302" i="6" s="1"/>
  <c r="H303" i="6" s="1"/>
  <c r="H304" i="6" s="1"/>
  <c r="H305" i="6" s="1"/>
  <c r="H306" i="6" s="1"/>
  <c r="H307" i="6" s="1"/>
  <c r="H308" i="6" s="1"/>
  <c r="H309" i="6" s="1"/>
  <c r="H310" i="6" s="1"/>
  <c r="H311" i="6" s="1"/>
  <c r="H312" i="6" s="1"/>
  <c r="H313" i="6" s="1"/>
  <c r="H314" i="6" s="1"/>
  <c r="H315" i="6" s="1"/>
  <c r="H316" i="6" s="1"/>
  <c r="H317" i="6" s="1"/>
  <c r="H318" i="6" s="1"/>
  <c r="H319" i="6" s="1"/>
  <c r="H320" i="6" s="1"/>
  <c r="H321" i="6" s="1"/>
  <c r="H322" i="6" s="1"/>
  <c r="H323" i="6" s="1"/>
  <c r="H324" i="6" s="1"/>
  <c r="H325" i="6" s="1"/>
  <c r="H326" i="6" s="1"/>
  <c r="H327" i="6" s="1"/>
  <c r="H328" i="6" s="1"/>
  <c r="H329" i="6" s="1"/>
  <c r="H330" i="6" s="1"/>
  <c r="H331" i="6" s="1"/>
  <c r="H332" i="6" s="1"/>
  <c r="H333" i="6" s="1"/>
  <c r="H334" i="6" s="1"/>
  <c r="H335" i="6" s="1"/>
  <c r="H336" i="6" s="1"/>
  <c r="H337" i="6" s="1"/>
  <c r="H338" i="6" s="1"/>
  <c r="H339" i="6" s="1"/>
  <c r="H340" i="6" s="1"/>
  <c r="H341" i="6" s="1"/>
  <c r="H342" i="6" s="1"/>
  <c r="H343" i="6" s="1"/>
  <c r="H344" i="6" s="1"/>
  <c r="H345" i="6" s="1"/>
  <c r="H346" i="6" s="1"/>
  <c r="H347" i="6" s="1"/>
  <c r="H348" i="6" s="1"/>
  <c r="H349" i="6" s="1"/>
  <c r="H350" i="6" s="1"/>
  <c r="H351" i="6" s="1"/>
  <c r="H352" i="6" s="1"/>
  <c r="H353" i="6" s="1"/>
  <c r="H354" i="6" s="1"/>
  <c r="H355" i="6" s="1"/>
  <c r="H356" i="6" s="1"/>
  <c r="H357" i="6" s="1"/>
  <c r="H358" i="6" s="1"/>
  <c r="H359" i="6" s="1"/>
  <c r="H360" i="6" s="1"/>
  <c r="H361" i="6" s="1"/>
  <c r="H362" i="6" s="1"/>
  <c r="H363" i="6" s="1"/>
  <c r="H364" i="6" s="1"/>
  <c r="H365" i="6" s="1"/>
  <c r="H366" i="6" s="1"/>
  <c r="H367" i="6" s="1"/>
  <c r="H368" i="6" s="1"/>
  <c r="H369" i="6" s="1"/>
  <c r="H370" i="6" s="1"/>
  <c r="H371" i="6" s="1"/>
  <c r="H372" i="6" s="1"/>
  <c r="H373" i="6" s="1"/>
  <c r="H374" i="6" s="1"/>
  <c r="H375" i="6" s="1"/>
  <c r="H376" i="6" s="1"/>
  <c r="H377" i="6" s="1"/>
  <c r="H378" i="6" s="1"/>
  <c r="H379" i="6" s="1"/>
  <c r="H380" i="6" s="1"/>
  <c r="H381" i="6" s="1"/>
  <c r="H382" i="6" s="1"/>
  <c r="H383" i="6" s="1"/>
  <c r="H384" i="6" s="1"/>
  <c r="H385" i="6" s="1"/>
  <c r="H386" i="6" s="1"/>
  <c r="H387" i="6" s="1"/>
  <c r="H388" i="6" s="1"/>
  <c r="H389" i="6" s="1"/>
  <c r="H390" i="6" s="1"/>
  <c r="H391" i="6" s="1"/>
  <c r="H392" i="6" s="1"/>
  <c r="H393" i="6" s="1"/>
  <c r="H394" i="6" s="1"/>
  <c r="H395" i="6" s="1"/>
  <c r="H396" i="6" s="1"/>
  <c r="H397" i="6" s="1"/>
  <c r="H398" i="6" s="1"/>
  <c r="H399" i="6" s="1"/>
  <c r="H400" i="6" s="1"/>
  <c r="H401" i="6" s="1"/>
  <c r="H402" i="6" s="1"/>
  <c r="H403" i="6" s="1"/>
  <c r="H404" i="6" s="1"/>
  <c r="H405" i="6" s="1"/>
  <c r="H406" i="6" s="1"/>
  <c r="H407" i="6" s="1"/>
  <c r="H408" i="6" s="1"/>
  <c r="H409" i="6" s="1"/>
  <c r="H410" i="6" s="1"/>
  <c r="H411" i="6" s="1"/>
  <c r="H412" i="6" s="1"/>
  <c r="H413" i="6" s="1"/>
  <c r="H414" i="6" s="1"/>
  <c r="H415" i="6" s="1"/>
  <c r="H416" i="6" s="1"/>
  <c r="H417" i="6" s="1"/>
  <c r="H418" i="6" s="1"/>
  <c r="H419" i="6" s="1"/>
  <c r="H420" i="6" s="1"/>
  <c r="H421" i="6" s="1"/>
  <c r="H422" i="6" s="1"/>
  <c r="H423" i="6" s="1"/>
  <c r="H424" i="6" s="1"/>
  <c r="H425" i="6" s="1"/>
  <c r="H426" i="6" s="1"/>
  <c r="H427" i="6" s="1"/>
  <c r="H428" i="6" s="1"/>
  <c r="H429" i="6" s="1"/>
  <c r="H430" i="6" s="1"/>
  <c r="H431" i="6" s="1"/>
  <c r="H432" i="6" s="1"/>
  <c r="H433" i="6" s="1"/>
  <c r="H434" i="6" s="1"/>
  <c r="H435" i="6" s="1"/>
  <c r="H436" i="6" s="1"/>
  <c r="H437" i="6" s="1"/>
  <c r="H438" i="6" s="1"/>
  <c r="H439" i="6" s="1"/>
  <c r="H440" i="6" s="1"/>
  <c r="H441" i="6" s="1"/>
  <c r="H442" i="6" s="1"/>
  <c r="H443" i="6" s="1"/>
  <c r="H444" i="6" s="1"/>
  <c r="H445" i="6" s="1"/>
  <c r="H446" i="6" s="1"/>
  <c r="H447" i="6" s="1"/>
  <c r="H448" i="6" s="1"/>
  <c r="H449" i="6" s="1"/>
  <c r="H450" i="6" s="1"/>
  <c r="H451" i="6" s="1"/>
  <c r="H452" i="6" s="1"/>
  <c r="H453" i="6" s="1"/>
  <c r="H454" i="6" s="1"/>
  <c r="H455" i="6" s="1"/>
  <c r="H456" i="6" s="1"/>
  <c r="H457" i="6" s="1"/>
  <c r="H458" i="6" s="1"/>
  <c r="H459" i="6" s="1"/>
  <c r="H460" i="6" s="1"/>
  <c r="H461" i="6" s="1"/>
  <c r="H462" i="6" s="1"/>
  <c r="H463" i="6" s="1"/>
  <c r="H464" i="6" s="1"/>
  <c r="H465" i="6" s="1"/>
  <c r="H466" i="6" s="1"/>
  <c r="H467" i="6" s="1"/>
  <c r="H468" i="6" s="1"/>
  <c r="H469" i="6" s="1"/>
  <c r="H470" i="6" s="1"/>
  <c r="H471" i="6" s="1"/>
  <c r="H472" i="6" s="1"/>
  <c r="H473" i="6" s="1"/>
  <c r="H474" i="6" s="1"/>
  <c r="H475" i="6" s="1"/>
  <c r="H476" i="6" s="1"/>
  <c r="H477" i="6" s="1"/>
  <c r="H478" i="6" s="1"/>
  <c r="H479" i="6" s="1"/>
  <c r="H480" i="6" s="1"/>
  <c r="H481" i="6" s="1"/>
  <c r="H482" i="6" s="1"/>
  <c r="H483" i="6" s="1"/>
  <c r="H484" i="6" s="1"/>
  <c r="H485" i="6" s="1"/>
  <c r="H486" i="6" s="1"/>
  <c r="H487" i="6" s="1"/>
  <c r="H488" i="6" s="1"/>
  <c r="H489" i="6" s="1"/>
  <c r="H490" i="6" s="1"/>
  <c r="H491" i="6" s="1"/>
  <c r="H492" i="6" s="1"/>
  <c r="H493" i="6" s="1"/>
  <c r="H494" i="6" s="1"/>
  <c r="H495" i="6" s="1"/>
  <c r="H496" i="6" s="1"/>
  <c r="H497" i="6" s="1"/>
  <c r="H498" i="6" s="1"/>
  <c r="H499" i="6" s="1"/>
  <c r="H500" i="6" s="1"/>
  <c r="H501" i="6" s="1"/>
  <c r="H502" i="6" s="1"/>
  <c r="H503" i="6" s="1"/>
  <c r="H504" i="6" s="1"/>
  <c r="H505" i="6" s="1"/>
  <c r="H506" i="6" s="1"/>
  <c r="H507" i="6" s="1"/>
  <c r="H508" i="6" s="1"/>
  <c r="H509" i="6" s="1"/>
  <c r="H510" i="6" s="1"/>
  <c r="H511" i="6" s="1"/>
  <c r="H512" i="6" s="1"/>
  <c r="H513" i="6" s="1"/>
  <c r="H514" i="6" s="1"/>
  <c r="H515" i="6" s="1"/>
  <c r="H516" i="6" s="1"/>
  <c r="H517" i="6" s="1"/>
  <c r="H518" i="6" s="1"/>
  <c r="H519" i="6" s="1"/>
  <c r="H520" i="6" s="1"/>
  <c r="H521" i="6" s="1"/>
  <c r="H522" i="6" s="1"/>
  <c r="H523" i="6" s="1"/>
  <c r="H524" i="6" s="1"/>
  <c r="H525" i="6" s="1"/>
  <c r="H526" i="6" s="1"/>
  <c r="H527" i="6" s="1"/>
  <c r="H528" i="6" s="1"/>
  <c r="H529" i="6" s="1"/>
  <c r="H530" i="6" s="1"/>
  <c r="H531" i="6" s="1"/>
  <c r="H532" i="6" s="1"/>
  <c r="H533" i="6" s="1"/>
  <c r="H534" i="6" s="1"/>
  <c r="H535" i="6" s="1"/>
  <c r="H536" i="6" s="1"/>
  <c r="H537" i="6" s="1"/>
  <c r="H538" i="6" s="1"/>
  <c r="H539" i="6" s="1"/>
  <c r="H540" i="6" s="1"/>
  <c r="H541" i="6" s="1"/>
  <c r="H542" i="6" s="1"/>
  <c r="H543" i="6" s="1"/>
  <c r="H544" i="6" s="1"/>
  <c r="H545" i="6" s="1"/>
  <c r="H546" i="6" s="1"/>
  <c r="H547" i="6" s="1"/>
  <c r="H548" i="6" s="1"/>
  <c r="H549" i="6" s="1"/>
  <c r="H550" i="6" s="1"/>
  <c r="H551" i="6" s="1"/>
  <c r="H552" i="6" s="1"/>
  <c r="H553" i="6" s="1"/>
  <c r="H554" i="6" s="1"/>
  <c r="H555" i="6" s="1"/>
  <c r="H556" i="6" s="1"/>
  <c r="H557" i="6" s="1"/>
  <c r="H558" i="6" s="1"/>
  <c r="H559" i="6" s="1"/>
  <c r="H560" i="6" s="1"/>
  <c r="H561" i="6" s="1"/>
  <c r="H562" i="6" s="1"/>
  <c r="H563" i="6" s="1"/>
  <c r="H564" i="6" s="1"/>
  <c r="H565" i="6" s="1"/>
  <c r="H566" i="6" s="1"/>
  <c r="H567" i="6" s="1"/>
  <c r="H568" i="6" s="1"/>
  <c r="H569" i="6" s="1"/>
  <c r="H570" i="6" s="1"/>
  <c r="H571" i="6" s="1"/>
  <c r="H572" i="6" s="1"/>
  <c r="H573" i="6" s="1"/>
  <c r="H574" i="6" s="1"/>
  <c r="H575" i="6" s="1"/>
  <c r="H576" i="6" s="1"/>
  <c r="H577" i="6" s="1"/>
  <c r="H578" i="6" s="1"/>
  <c r="H579" i="6" s="1"/>
  <c r="H580" i="6" s="1"/>
  <c r="H581" i="6" s="1"/>
  <c r="H582" i="6" s="1"/>
  <c r="H583" i="6" s="1"/>
  <c r="H584" i="6" s="1"/>
  <c r="H585" i="6" s="1"/>
  <c r="H586" i="6" s="1"/>
  <c r="H587" i="6" s="1"/>
  <c r="H588" i="6" s="1"/>
  <c r="H589" i="6" s="1"/>
  <c r="H590" i="6" s="1"/>
  <c r="H591" i="6" s="1"/>
  <c r="H592" i="6" s="1"/>
  <c r="H593" i="6" s="1"/>
  <c r="H594" i="6" s="1"/>
  <c r="H595" i="6" s="1"/>
  <c r="H596" i="6" s="1"/>
  <c r="H597" i="6" s="1"/>
  <c r="H598" i="6" s="1"/>
  <c r="H599" i="6" s="1"/>
  <c r="H600" i="6" s="1"/>
  <c r="H601" i="6" s="1"/>
  <c r="H602" i="6" s="1"/>
  <c r="H603" i="6" s="1"/>
  <c r="H604" i="6" s="1"/>
  <c r="H605" i="6" s="1"/>
  <c r="H606" i="6" s="1"/>
  <c r="H607" i="6" s="1"/>
  <c r="H608" i="6" s="1"/>
  <c r="H609" i="6" s="1"/>
  <c r="H610" i="6" s="1"/>
  <c r="H611" i="6" s="1"/>
  <c r="H612" i="6" s="1"/>
  <c r="H613" i="6" s="1"/>
  <c r="H614" i="6" s="1"/>
  <c r="H615" i="6" s="1"/>
  <c r="H616" i="6" s="1"/>
  <c r="H617" i="6" s="1"/>
  <c r="H618" i="6" s="1"/>
  <c r="H619" i="6" s="1"/>
  <c r="H620" i="6" s="1"/>
  <c r="H621" i="6" s="1"/>
  <c r="H622" i="6" s="1"/>
  <c r="H623" i="6" s="1"/>
  <c r="H624" i="6" s="1"/>
  <c r="H625" i="6" s="1"/>
  <c r="H626" i="6" s="1"/>
  <c r="H627" i="6" s="1"/>
  <c r="H628" i="6" s="1"/>
  <c r="H629" i="6" s="1"/>
  <c r="H630" i="6" s="1"/>
  <c r="H631" i="6" s="1"/>
  <c r="H632" i="6" s="1"/>
  <c r="H633" i="6" s="1"/>
  <c r="H634" i="6" s="1"/>
  <c r="H635" i="6" s="1"/>
  <c r="H636" i="6" s="1"/>
  <c r="H637" i="6" s="1"/>
  <c r="H638" i="6" s="1"/>
  <c r="H639" i="6" s="1"/>
  <c r="H640" i="6" s="1"/>
  <c r="H641" i="6" s="1"/>
  <c r="H642" i="6" s="1"/>
  <c r="H643" i="6" s="1"/>
  <c r="H644" i="6" s="1"/>
  <c r="H645" i="6" s="1"/>
  <c r="H646" i="6" s="1"/>
  <c r="H647" i="6" s="1"/>
  <c r="H648" i="6" s="1"/>
  <c r="H649" i="6" s="1"/>
  <c r="H650" i="6" s="1"/>
  <c r="H651" i="6" s="1"/>
  <c r="H652" i="6" s="1"/>
  <c r="H653" i="6" s="1"/>
  <c r="H654" i="6" s="1"/>
  <c r="H655" i="6" s="1"/>
  <c r="H656" i="6" s="1"/>
  <c r="H657" i="6" s="1"/>
  <c r="H658" i="6" s="1"/>
  <c r="H659" i="6" s="1"/>
  <c r="H660" i="6" s="1"/>
  <c r="H661" i="6" s="1"/>
  <c r="H662" i="6" s="1"/>
  <c r="H663" i="6" s="1"/>
  <c r="H664" i="6" s="1"/>
  <c r="H665" i="6" s="1"/>
  <c r="H666" i="6" s="1"/>
  <c r="H667" i="6" s="1"/>
  <c r="H668" i="6" s="1"/>
  <c r="H669" i="6" s="1"/>
  <c r="H670" i="6" s="1"/>
  <c r="H671" i="6" s="1"/>
  <c r="H672" i="6" s="1"/>
  <c r="H673" i="6" s="1"/>
  <c r="H674" i="6" s="1"/>
  <c r="H675" i="6" s="1"/>
  <c r="H676" i="6" s="1"/>
  <c r="H677" i="6" s="1"/>
  <c r="H678" i="6" s="1"/>
  <c r="H679" i="6" s="1"/>
  <c r="H680" i="6" s="1"/>
  <c r="H681" i="6" s="1"/>
  <c r="H682" i="6" s="1"/>
  <c r="H683" i="6" s="1"/>
  <c r="H684" i="6" s="1"/>
  <c r="H685" i="6" s="1"/>
  <c r="H686" i="6" s="1"/>
  <c r="H687" i="6" s="1"/>
  <c r="H688" i="6" s="1"/>
  <c r="H689" i="6" s="1"/>
  <c r="H690" i="6" s="1"/>
  <c r="H691" i="6" s="1"/>
  <c r="H692" i="6" s="1"/>
  <c r="H693" i="6" s="1"/>
  <c r="H694" i="6" s="1"/>
  <c r="H695" i="6" s="1"/>
  <c r="H696" i="6" s="1"/>
  <c r="H697" i="6" s="1"/>
  <c r="H698" i="6" s="1"/>
  <c r="H699" i="6" s="1"/>
  <c r="H700" i="6" s="1"/>
  <c r="H701" i="6" s="1"/>
  <c r="H702" i="6" s="1"/>
  <c r="H703" i="6" s="1"/>
  <c r="H704" i="6" s="1"/>
  <c r="H705" i="6" s="1"/>
  <c r="H706" i="6" s="1"/>
  <c r="H707" i="6" s="1"/>
  <c r="H708" i="6" s="1"/>
  <c r="H709" i="6" s="1"/>
  <c r="H710" i="6" s="1"/>
  <c r="H711" i="6" s="1"/>
  <c r="H712" i="6" s="1"/>
  <c r="H713" i="6" s="1"/>
  <c r="H714" i="6" s="1"/>
  <c r="H715" i="6" s="1"/>
  <c r="H716" i="6" s="1"/>
  <c r="H717" i="6" s="1"/>
  <c r="H718" i="6" s="1"/>
  <c r="H719" i="6" s="1"/>
  <c r="H720" i="6" s="1"/>
  <c r="H721" i="6" s="1"/>
  <c r="H722" i="6" s="1"/>
  <c r="H723" i="6" s="1"/>
  <c r="H724" i="6" s="1"/>
  <c r="H725" i="6" s="1"/>
  <c r="H726" i="6" s="1"/>
  <c r="H727" i="6" s="1"/>
  <c r="H728" i="6" s="1"/>
  <c r="H729" i="6" s="1"/>
  <c r="H730" i="6" s="1"/>
  <c r="H731" i="6" s="1"/>
  <c r="H732" i="6" s="1"/>
  <c r="H733" i="6" s="1"/>
  <c r="H734" i="6" s="1"/>
  <c r="H735" i="6" s="1"/>
  <c r="H736" i="6" s="1"/>
  <c r="H737" i="6" s="1"/>
  <c r="H738" i="6" s="1"/>
  <c r="H739" i="6" s="1"/>
  <c r="H740" i="6" s="1"/>
  <c r="H741" i="6" s="1"/>
  <c r="H742" i="6" s="1"/>
  <c r="H743" i="6" s="1"/>
  <c r="H744" i="6" s="1"/>
  <c r="H745" i="6" s="1"/>
  <c r="H746" i="6" s="1"/>
  <c r="H747" i="6" s="1"/>
  <c r="H748" i="6" s="1"/>
  <c r="H749" i="6" s="1"/>
  <c r="H750" i="6" s="1"/>
  <c r="H751" i="6" s="1"/>
  <c r="H752" i="6" s="1"/>
  <c r="H753" i="6" s="1"/>
  <c r="H754" i="6" s="1"/>
  <c r="H755" i="6" s="1"/>
  <c r="H756" i="6" s="1"/>
  <c r="H757" i="6" s="1"/>
  <c r="H758" i="6" s="1"/>
  <c r="H759" i="6" s="1"/>
  <c r="H760" i="6" s="1"/>
  <c r="H761" i="6" s="1"/>
  <c r="H762" i="6" s="1"/>
  <c r="H763" i="6" s="1"/>
  <c r="H764" i="6" s="1"/>
  <c r="H765" i="6" s="1"/>
  <c r="H766" i="6" s="1"/>
  <c r="H767" i="6" s="1"/>
  <c r="H768" i="6" s="1"/>
  <c r="H769" i="6" s="1"/>
  <c r="H770" i="6" s="1"/>
  <c r="H771" i="6" s="1"/>
  <c r="H772" i="6" s="1"/>
  <c r="H773" i="6" s="1"/>
  <c r="H774" i="6" s="1"/>
  <c r="H775" i="6" s="1"/>
  <c r="H776" i="6" s="1"/>
  <c r="H777" i="6" s="1"/>
  <c r="H778" i="6" s="1"/>
  <c r="H779" i="6" s="1"/>
  <c r="H780" i="6" s="1"/>
  <c r="H781" i="6" s="1"/>
  <c r="H782" i="6" s="1"/>
  <c r="H783" i="6" s="1"/>
  <c r="H784" i="6" s="1"/>
  <c r="H785" i="6" s="1"/>
  <c r="H786" i="6" s="1"/>
  <c r="H787" i="6" s="1"/>
  <c r="H788" i="6" s="1"/>
  <c r="H789" i="6" s="1"/>
  <c r="H790" i="6" s="1"/>
  <c r="H791" i="6" s="1"/>
  <c r="H792" i="6" s="1"/>
  <c r="H793" i="6" s="1"/>
  <c r="H794" i="6" s="1"/>
  <c r="H795" i="6" s="1"/>
  <c r="H796" i="6" s="1"/>
  <c r="H797" i="6" s="1"/>
  <c r="H798" i="6" s="1"/>
  <c r="H799" i="6" s="1"/>
  <c r="H800" i="6" s="1"/>
  <c r="H801" i="6" s="1"/>
  <c r="H802" i="6" s="1"/>
  <c r="H803" i="6" s="1"/>
  <c r="H804" i="6" s="1"/>
  <c r="H805" i="6" s="1"/>
  <c r="H806" i="6" s="1"/>
  <c r="H807" i="6" s="1"/>
  <c r="H808" i="6" s="1"/>
  <c r="H809" i="6" s="1"/>
  <c r="H810" i="6" s="1"/>
  <c r="H811" i="6" s="1"/>
  <c r="H812" i="6" s="1"/>
  <c r="H813" i="6" s="1"/>
  <c r="H814" i="6" s="1"/>
  <c r="H815" i="6" s="1"/>
  <c r="H816" i="6" s="1"/>
  <c r="H817" i="6" s="1"/>
  <c r="H818" i="6" s="1"/>
  <c r="H819" i="6" s="1"/>
  <c r="H820" i="6" s="1"/>
  <c r="H821" i="6" s="1"/>
  <c r="H822" i="6" s="1"/>
  <c r="H823" i="6" s="1"/>
  <c r="H824" i="6" s="1"/>
  <c r="H825" i="6" s="1"/>
  <c r="H826" i="6" s="1"/>
  <c r="H827" i="6" s="1"/>
  <c r="H828" i="6" s="1"/>
  <c r="H829" i="6" s="1"/>
  <c r="H830" i="6" s="1"/>
  <c r="H831" i="6" s="1"/>
  <c r="H832" i="6" s="1"/>
  <c r="H833" i="6" s="1"/>
  <c r="H834" i="6" s="1"/>
  <c r="H835" i="6" s="1"/>
  <c r="H836" i="6" s="1"/>
  <c r="H837" i="6" s="1"/>
  <c r="H838" i="6" s="1"/>
  <c r="H839" i="6" s="1"/>
  <c r="H840" i="6" s="1"/>
  <c r="H841" i="6" s="1"/>
  <c r="H842" i="6" s="1"/>
  <c r="H843" i="6" s="1"/>
  <c r="H844" i="6" s="1"/>
  <c r="H845" i="6" s="1"/>
  <c r="H846" i="6" s="1"/>
  <c r="H847" i="6" s="1"/>
  <c r="H848" i="6" s="1"/>
  <c r="H849" i="6" s="1"/>
  <c r="H850" i="6" s="1"/>
  <c r="H851" i="6" s="1"/>
  <c r="H852" i="6" s="1"/>
  <c r="H853" i="6" s="1"/>
  <c r="H854" i="6" s="1"/>
  <c r="H855" i="6" s="1"/>
  <c r="H856" i="6" s="1"/>
  <c r="H857" i="6" s="1"/>
  <c r="H858" i="6" s="1"/>
  <c r="H859" i="6" s="1"/>
  <c r="H860" i="6" s="1"/>
  <c r="H861" i="6" s="1"/>
  <c r="H862" i="6" s="1"/>
  <c r="H863" i="6" s="1"/>
  <c r="H864" i="6" s="1"/>
  <c r="H865" i="6" s="1"/>
  <c r="H866" i="6" s="1"/>
  <c r="H867" i="6" s="1"/>
  <c r="H868" i="6" s="1"/>
  <c r="H869" i="6" s="1"/>
  <c r="H870" i="6" s="1"/>
  <c r="H871" i="6" s="1"/>
  <c r="H872" i="6" s="1"/>
  <c r="H873" i="6" s="1"/>
  <c r="H874" i="6" s="1"/>
  <c r="H875" i="6" s="1"/>
  <c r="H876" i="6" s="1"/>
  <c r="H877" i="6" s="1"/>
  <c r="H878" i="6" s="1"/>
  <c r="H879" i="6" s="1"/>
  <c r="H880" i="6" s="1"/>
  <c r="H881" i="6" s="1"/>
  <c r="H882" i="6" s="1"/>
  <c r="H883" i="6" s="1"/>
  <c r="H884" i="6" s="1"/>
  <c r="H885" i="6" s="1"/>
  <c r="H886" i="6" s="1"/>
  <c r="H887" i="6" s="1"/>
  <c r="H888" i="6" s="1"/>
  <c r="H889" i="6" s="1"/>
  <c r="H890" i="6" s="1"/>
  <c r="H891" i="6" s="1"/>
  <c r="H892" i="6" s="1"/>
  <c r="H893" i="6" s="1"/>
  <c r="H894" i="6" s="1"/>
  <c r="H895" i="6" s="1"/>
  <c r="H896" i="6" s="1"/>
  <c r="H897" i="6" s="1"/>
  <c r="H898" i="6" s="1"/>
  <c r="H899" i="6" s="1"/>
  <c r="H900" i="6" s="1"/>
  <c r="H901" i="6" s="1"/>
  <c r="H902" i="6" s="1"/>
  <c r="H903" i="6" s="1"/>
  <c r="H904" i="6" s="1"/>
  <c r="H905" i="6" s="1"/>
  <c r="H906" i="6" s="1"/>
  <c r="H907" i="6" s="1"/>
  <c r="H908" i="6" s="1"/>
  <c r="H909" i="6" s="1"/>
  <c r="H910" i="6" s="1"/>
  <c r="H911" i="6" s="1"/>
  <c r="H912" i="6" s="1"/>
  <c r="H913" i="6" s="1"/>
  <c r="H914" i="6" s="1"/>
  <c r="H915" i="6" s="1"/>
  <c r="H916" i="6" s="1"/>
  <c r="H917" i="6" s="1"/>
  <c r="H918" i="6" s="1"/>
  <c r="H919" i="6" s="1"/>
  <c r="H920" i="6" s="1"/>
  <c r="H921" i="6" s="1"/>
  <c r="H922" i="6" s="1"/>
  <c r="H923" i="6" s="1"/>
  <c r="H924" i="6" s="1"/>
  <c r="H925" i="6" s="1"/>
  <c r="H926" i="6" s="1"/>
  <c r="H927" i="6" s="1"/>
  <c r="H928" i="6" s="1"/>
  <c r="H929" i="6" s="1"/>
  <c r="H930" i="6" s="1"/>
  <c r="H931" i="6" s="1"/>
  <c r="H932" i="6" s="1"/>
  <c r="H933" i="6" s="1"/>
  <c r="H934" i="6" s="1"/>
  <c r="H935" i="6" s="1"/>
  <c r="H936" i="6" s="1"/>
  <c r="H937" i="6" s="1"/>
  <c r="H938" i="6" s="1"/>
  <c r="H939" i="6" s="1"/>
  <c r="H940" i="6" s="1"/>
  <c r="H941" i="6" s="1"/>
  <c r="H942" i="6" s="1"/>
  <c r="H943" i="6" s="1"/>
  <c r="H944" i="6" s="1"/>
  <c r="H945" i="6" s="1"/>
  <c r="H946" i="6" s="1"/>
  <c r="H947" i="6" s="1"/>
  <c r="H948" i="6" s="1"/>
  <c r="H949" i="6" s="1"/>
  <c r="H950" i="6" s="1"/>
  <c r="H951" i="6" s="1"/>
  <c r="H952" i="6" s="1"/>
  <c r="H953" i="6" s="1"/>
  <c r="H954" i="6" s="1"/>
  <c r="H955" i="6" s="1"/>
  <c r="H956" i="6" s="1"/>
  <c r="H957" i="6" s="1"/>
  <c r="H958" i="6" s="1"/>
  <c r="H959" i="6" s="1"/>
  <c r="H960" i="6" s="1"/>
  <c r="H961" i="6" s="1"/>
  <c r="H962" i="6" s="1"/>
  <c r="H963" i="6" s="1"/>
  <c r="H964" i="6" s="1"/>
  <c r="H965" i="6" s="1"/>
  <c r="H966" i="6" s="1"/>
  <c r="H967" i="6" s="1"/>
  <c r="H968" i="6" s="1"/>
  <c r="H969" i="6" s="1"/>
  <c r="H970" i="6" s="1"/>
  <c r="H971" i="6" s="1"/>
  <c r="H972" i="6" s="1"/>
  <c r="H973" i="6" s="1"/>
  <c r="H974" i="6" s="1"/>
  <c r="H975" i="6" s="1"/>
  <c r="H976" i="6" s="1"/>
  <c r="H977" i="6" s="1"/>
  <c r="H978" i="6" s="1"/>
  <c r="H979" i="6" s="1"/>
  <c r="H980" i="6" s="1"/>
  <c r="H981" i="6" s="1"/>
  <c r="H982" i="6" s="1"/>
  <c r="H983" i="6" s="1"/>
  <c r="H984" i="6" s="1"/>
  <c r="H985" i="6" s="1"/>
  <c r="H986" i="6" s="1"/>
  <c r="H987" i="6" s="1"/>
  <c r="H988" i="6" s="1"/>
  <c r="H989" i="6" s="1"/>
  <c r="H990" i="6" s="1"/>
  <c r="H991" i="6" s="1"/>
  <c r="H992" i="6" s="1"/>
  <c r="H993" i="6" s="1"/>
  <c r="H994" i="6" s="1"/>
  <c r="H995" i="6" s="1"/>
  <c r="H996" i="6" s="1"/>
  <c r="H997" i="6" s="1"/>
  <c r="H998" i="6" s="1"/>
  <c r="H999" i="6" s="1"/>
  <c r="H1000" i="6" s="1"/>
  <c r="H1001" i="6" s="1"/>
  <c r="H1002" i="6" s="1"/>
  <c r="H1003" i="6" s="1"/>
  <c r="H1004" i="6" s="1"/>
  <c r="H1005" i="6" s="1"/>
  <c r="H1006" i="6" s="1"/>
  <c r="H1007" i="6" s="1"/>
  <c r="H1008" i="6" s="1"/>
  <c r="H1009" i="6" s="1"/>
  <c r="H1010" i="6" s="1"/>
  <c r="H1011" i="6" s="1"/>
  <c r="H1012" i="6" s="1"/>
  <c r="H1013" i="6" s="1"/>
  <c r="H1014" i="6" s="1"/>
  <c r="H1015" i="6" s="1"/>
  <c r="H1016" i="6" s="1"/>
  <c r="H1017" i="6" s="1"/>
  <c r="H1018" i="6" s="1"/>
  <c r="H1019" i="6" s="1"/>
  <c r="H1020" i="6" s="1"/>
  <c r="H1021" i="6" s="1"/>
  <c r="H1022" i="6" s="1"/>
  <c r="H1023" i="6" s="1"/>
  <c r="H1024" i="6" s="1"/>
  <c r="H1025" i="6" s="1"/>
  <c r="H1026" i="6" s="1"/>
  <c r="H1027" i="6" s="1"/>
  <c r="H1028" i="6" s="1"/>
  <c r="H1029" i="6" s="1"/>
  <c r="H1030" i="6" s="1"/>
  <c r="H1031" i="6" s="1"/>
  <c r="H1032" i="6" s="1"/>
  <c r="H1033" i="6" s="1"/>
  <c r="H1034" i="6" s="1"/>
  <c r="H1035" i="6" s="1"/>
  <c r="H1036" i="6" s="1"/>
  <c r="H1037" i="6" s="1"/>
  <c r="H1038" i="6" s="1"/>
  <c r="H1039" i="6" s="1"/>
  <c r="H1040" i="6" s="1"/>
  <c r="H1041" i="6" s="1"/>
  <c r="H1042" i="6" s="1"/>
  <c r="H1043" i="6" s="1"/>
  <c r="H1044" i="6" s="1"/>
  <c r="H1045" i="6" s="1"/>
  <c r="H1046" i="6" s="1"/>
  <c r="H1047" i="6" s="1"/>
  <c r="H1048" i="6" s="1"/>
  <c r="H1049" i="6" s="1"/>
  <c r="H1050" i="6" s="1"/>
  <c r="H1051" i="6" s="1"/>
  <c r="H1052" i="6" s="1"/>
  <c r="H1053" i="6" s="1"/>
  <c r="H1054" i="6" s="1"/>
  <c r="H1055" i="6" s="1"/>
  <c r="H1056" i="6" s="1"/>
  <c r="H1057" i="6" s="1"/>
  <c r="H1058" i="6" s="1"/>
  <c r="H1059" i="6" s="1"/>
  <c r="H1060" i="6" s="1"/>
  <c r="H1061" i="6" s="1"/>
  <c r="H1062" i="6" s="1"/>
  <c r="H1063" i="6" s="1"/>
  <c r="H1064" i="6" s="1"/>
  <c r="H1065" i="6" s="1"/>
  <c r="H1066" i="6" s="1"/>
  <c r="H1067" i="6" s="1"/>
  <c r="H1068" i="6" s="1"/>
  <c r="H1069" i="6" s="1"/>
  <c r="H1070" i="6" s="1"/>
  <c r="H1071" i="6" s="1"/>
  <c r="H1072" i="6" s="1"/>
  <c r="H1073" i="6" s="1"/>
  <c r="H1074" i="6" s="1"/>
  <c r="H1075" i="6" s="1"/>
  <c r="H1076" i="6" s="1"/>
  <c r="H1077" i="6" s="1"/>
  <c r="H1078" i="6" s="1"/>
  <c r="H1079" i="6" s="1"/>
  <c r="H1080" i="6" s="1"/>
  <c r="H1081" i="6" s="1"/>
  <c r="H1082" i="6" s="1"/>
  <c r="H1083" i="6" s="1"/>
  <c r="H1084" i="6" s="1"/>
  <c r="H1085" i="6" s="1"/>
  <c r="H1086" i="6" s="1"/>
  <c r="H1087" i="6" s="1"/>
  <c r="H1088" i="6" s="1"/>
  <c r="H1089" i="6" s="1"/>
  <c r="H1090" i="6" s="1"/>
  <c r="H1091" i="6" s="1"/>
  <c r="H1092" i="6" s="1"/>
  <c r="H1093" i="6" s="1"/>
  <c r="H1094" i="6" s="1"/>
  <c r="H1095" i="6" s="1"/>
  <c r="H1096" i="6" s="1"/>
  <c r="H1097" i="6" s="1"/>
  <c r="H1098" i="6" s="1"/>
  <c r="H1099" i="6" s="1"/>
  <c r="H1100" i="6" s="1"/>
  <c r="H1101" i="6" s="1"/>
  <c r="H1102" i="6" s="1"/>
  <c r="H1103" i="6" s="1"/>
  <c r="H1104" i="6" s="1"/>
  <c r="H1105" i="6" s="1"/>
  <c r="H1106" i="6" s="1"/>
  <c r="H1107" i="6" s="1"/>
  <c r="H1108" i="6" s="1"/>
  <c r="H1109" i="6" s="1"/>
  <c r="H1110" i="6" s="1"/>
  <c r="H1111" i="6" s="1"/>
  <c r="H1112" i="6" s="1"/>
  <c r="H1113" i="6" s="1"/>
  <c r="H1114" i="6" s="1"/>
  <c r="H1115" i="6" s="1"/>
  <c r="H1116" i="6" s="1"/>
  <c r="H1117" i="6" s="1"/>
  <c r="H1118" i="6" s="1"/>
  <c r="H1119" i="6" s="1"/>
  <c r="H1120" i="6" s="1"/>
  <c r="H1121" i="6" s="1"/>
  <c r="H1122" i="6" s="1"/>
  <c r="H1123" i="6" s="1"/>
  <c r="H1124" i="6" s="1"/>
  <c r="H1125" i="6" s="1"/>
  <c r="H1126" i="6" s="1"/>
  <c r="H1127" i="6" s="1"/>
  <c r="H1128" i="6" s="1"/>
  <c r="H1129" i="6" s="1"/>
  <c r="H1130" i="6" s="1"/>
  <c r="H1131" i="6" s="1"/>
  <c r="H1132" i="6" s="1"/>
  <c r="H1133" i="6" s="1"/>
  <c r="H1134" i="6" s="1"/>
  <c r="H1135" i="6" s="1"/>
  <c r="H1136" i="6" s="1"/>
  <c r="H1137" i="6" s="1"/>
  <c r="H1138" i="6" s="1"/>
  <c r="H1139" i="6" s="1"/>
  <c r="H1140" i="6" s="1"/>
  <c r="H1141" i="6" s="1"/>
  <c r="H1142" i="6" s="1"/>
  <c r="H1143" i="6" s="1"/>
  <c r="H1144" i="6" s="1"/>
  <c r="H1145" i="6" s="1"/>
  <c r="H1146" i="6" s="1"/>
  <c r="H1147" i="6" s="1"/>
  <c r="H1148" i="6" s="1"/>
  <c r="H1149" i="6" s="1"/>
  <c r="H1150" i="6" s="1"/>
  <c r="H1151" i="6" s="1"/>
  <c r="H1152" i="6" s="1"/>
  <c r="H1153" i="6" s="1"/>
  <c r="H1154" i="6" s="1"/>
  <c r="H1155" i="6" s="1"/>
  <c r="H1156" i="6" s="1"/>
  <c r="H1157" i="6" s="1"/>
  <c r="H1158" i="6" s="1"/>
  <c r="H1159" i="6" s="1"/>
  <c r="H1160" i="6" s="1"/>
  <c r="H1161" i="6" s="1"/>
  <c r="H1162" i="6" s="1"/>
  <c r="H1163" i="6" s="1"/>
  <c r="H1164" i="6" s="1"/>
  <c r="H1165" i="6" s="1"/>
  <c r="H1166" i="6" s="1"/>
  <c r="H1167" i="6" s="1"/>
  <c r="H1168" i="6" s="1"/>
  <c r="H1169" i="6" s="1"/>
  <c r="H1170" i="6" s="1"/>
  <c r="H1171" i="6" s="1"/>
  <c r="H1172" i="6" s="1"/>
  <c r="H1173" i="6" s="1"/>
  <c r="H1174" i="6" s="1"/>
  <c r="H1175" i="6" s="1"/>
  <c r="H1176" i="6" s="1"/>
  <c r="H1177" i="6" s="1"/>
  <c r="H1178" i="6" s="1"/>
  <c r="H1179" i="6" s="1"/>
  <c r="H1180" i="6" s="1"/>
  <c r="H1181" i="6" s="1"/>
  <c r="H1182" i="6" s="1"/>
  <c r="H1183" i="6" s="1"/>
  <c r="H1184" i="6" s="1"/>
  <c r="H1185" i="6" s="1"/>
  <c r="H1186" i="6" s="1"/>
  <c r="H1187" i="6" s="1"/>
  <c r="H1188" i="6" s="1"/>
  <c r="H1189" i="6" s="1"/>
  <c r="H1190" i="6" s="1"/>
  <c r="H1191" i="6" s="1"/>
  <c r="H1192" i="6" s="1"/>
  <c r="H1193" i="6" s="1"/>
  <c r="H1194" i="6" s="1"/>
  <c r="H1195" i="6" s="1"/>
  <c r="H1196" i="6" s="1"/>
  <c r="H1197" i="6" s="1"/>
  <c r="H1198" i="6" s="1"/>
  <c r="H1199" i="6" s="1"/>
  <c r="H1200" i="6" s="1"/>
  <c r="H1201" i="6" s="1"/>
  <c r="H1202" i="6" s="1"/>
  <c r="H1203" i="6" s="1"/>
  <c r="H1204" i="6" s="1"/>
  <c r="H1205" i="6" s="1"/>
  <c r="H1206" i="6" s="1"/>
  <c r="H1207" i="6" s="1"/>
  <c r="H1208" i="6" s="1"/>
  <c r="H1209" i="6" s="1"/>
  <c r="H1210" i="6" s="1"/>
  <c r="H1211" i="6" s="1"/>
  <c r="H1212" i="6" s="1"/>
  <c r="H1213" i="6" s="1"/>
  <c r="H1214" i="6" s="1"/>
  <c r="H1215" i="6" s="1"/>
  <c r="H1216" i="6" s="1"/>
  <c r="H1217" i="6" s="1"/>
  <c r="H1218" i="6" s="1"/>
  <c r="H1219" i="6" s="1"/>
  <c r="H1220" i="6" s="1"/>
  <c r="H1221" i="6" s="1"/>
  <c r="H1222" i="6" s="1"/>
  <c r="H1223" i="6" s="1"/>
  <c r="H1224" i="6" s="1"/>
  <c r="H1225" i="6" s="1"/>
  <c r="H1226" i="6" s="1"/>
  <c r="H1227" i="6" s="1"/>
  <c r="H1228" i="6" s="1"/>
  <c r="H1229" i="6" s="1"/>
  <c r="H1230" i="6" s="1"/>
  <c r="H1231" i="6" s="1"/>
  <c r="H1232" i="6" s="1"/>
  <c r="H1233" i="6" s="1"/>
  <c r="H1234" i="6" s="1"/>
  <c r="H1235" i="6" s="1"/>
  <c r="H1236" i="6" s="1"/>
  <c r="H1237" i="6" s="1"/>
  <c r="H1238" i="6" s="1"/>
  <c r="H1239" i="6" s="1"/>
  <c r="H1240" i="6" s="1"/>
  <c r="H1241" i="6" s="1"/>
  <c r="H1242" i="6" s="1"/>
  <c r="H1243" i="6" s="1"/>
  <c r="H1244" i="6" s="1"/>
  <c r="H1245" i="6" s="1"/>
  <c r="H1246" i="6" s="1"/>
  <c r="H1247" i="6" s="1"/>
  <c r="H1248" i="6" s="1"/>
  <c r="H1249" i="6" s="1"/>
  <c r="H1250" i="6" s="1"/>
  <c r="H1251" i="6" s="1"/>
  <c r="H1252" i="6" s="1"/>
  <c r="H1253" i="6" s="1"/>
  <c r="H1254" i="6" s="1"/>
  <c r="H1255" i="6" s="1"/>
  <c r="H1256" i="6" s="1"/>
  <c r="H1257" i="6" s="1"/>
  <c r="H1258" i="6" s="1"/>
  <c r="H1259" i="6" s="1"/>
  <c r="H1260" i="6" s="1"/>
  <c r="H1261" i="6" s="1"/>
  <c r="H1262" i="6" s="1"/>
  <c r="H1263" i="6" s="1"/>
  <c r="H1264" i="6" s="1"/>
  <c r="H1265" i="6" s="1"/>
  <c r="H1266" i="6" s="1"/>
  <c r="H1267" i="6" s="1"/>
  <c r="H1268" i="6" s="1"/>
  <c r="H1269" i="6" s="1"/>
  <c r="H1270" i="6" s="1"/>
  <c r="H1271" i="6" s="1"/>
  <c r="H1272" i="6" s="1"/>
  <c r="H1273" i="6" s="1"/>
  <c r="H1274" i="6" s="1"/>
  <c r="H1275" i="6" s="1"/>
  <c r="H1276" i="6" s="1"/>
  <c r="H1277" i="6" s="1"/>
  <c r="H1278" i="6" s="1"/>
  <c r="H1279" i="6" s="1"/>
  <c r="H1280" i="6" s="1"/>
  <c r="H1281" i="6" s="1"/>
  <c r="H1282" i="6" s="1"/>
  <c r="H1283" i="6" s="1"/>
  <c r="H1284" i="6" s="1"/>
  <c r="H1285" i="6" s="1"/>
  <c r="H1286" i="6" s="1"/>
  <c r="H1287" i="6" s="1"/>
  <c r="H1288" i="6" s="1"/>
  <c r="H1289" i="6" s="1"/>
  <c r="H1290" i="6" s="1"/>
  <c r="H1291" i="6" s="1"/>
  <c r="H1292" i="6" s="1"/>
  <c r="H1293" i="6" s="1"/>
  <c r="H1294" i="6" s="1"/>
  <c r="H1295" i="6" s="1"/>
  <c r="H1296" i="6" s="1"/>
  <c r="H1297" i="6" s="1"/>
  <c r="H1298" i="6" s="1"/>
  <c r="H1299" i="6" s="1"/>
  <c r="H1300" i="6" s="1"/>
  <c r="H1301" i="6" s="1"/>
  <c r="H1302" i="6" s="1"/>
  <c r="H1303" i="6" s="1"/>
  <c r="H1304" i="6" s="1"/>
  <c r="H1305" i="6" s="1"/>
  <c r="H1306" i="6" s="1"/>
  <c r="H1307" i="6" s="1"/>
  <c r="H1308" i="6" s="1"/>
  <c r="H1309" i="6" s="1"/>
  <c r="H1310" i="6" s="1"/>
  <c r="H1311" i="6" s="1"/>
  <c r="H1312" i="6" s="1"/>
  <c r="H1313" i="6" s="1"/>
  <c r="H1314" i="6" s="1"/>
  <c r="H1315" i="6" s="1"/>
  <c r="H1316" i="6" s="1"/>
  <c r="H1317" i="6" s="1"/>
  <c r="H1318" i="6" s="1"/>
  <c r="H1319" i="6" s="1"/>
  <c r="H1320" i="6" s="1"/>
  <c r="H1321" i="6" s="1"/>
  <c r="H1322" i="6" s="1"/>
  <c r="H1323" i="6" s="1"/>
  <c r="H1324" i="6" s="1"/>
  <c r="H1325" i="6" s="1"/>
  <c r="H1326" i="6" s="1"/>
  <c r="H1327" i="6" s="1"/>
  <c r="H1328" i="6" s="1"/>
  <c r="H1329" i="6" s="1"/>
  <c r="H1330" i="6" s="1"/>
  <c r="H1331" i="6" s="1"/>
  <c r="H1332" i="6" s="1"/>
  <c r="H1333" i="6" s="1"/>
  <c r="H1334" i="6" s="1"/>
  <c r="H1335" i="6" s="1"/>
  <c r="H1336" i="6" s="1"/>
  <c r="H1337" i="6" s="1"/>
  <c r="H1338" i="6" s="1"/>
  <c r="H1339" i="6" s="1"/>
  <c r="H1340" i="6" s="1"/>
  <c r="H1341" i="6" s="1"/>
  <c r="H1342" i="6" s="1"/>
  <c r="H1343" i="6" s="1"/>
  <c r="H1344" i="6" s="1"/>
  <c r="H1345" i="6" s="1"/>
  <c r="H1346" i="6" s="1"/>
  <c r="H1347" i="6" s="1"/>
  <c r="H1348" i="6" s="1"/>
  <c r="H1349" i="6" s="1"/>
  <c r="H1350" i="6" s="1"/>
  <c r="H1351" i="6" s="1"/>
  <c r="H1352" i="6" s="1"/>
  <c r="H1353" i="6" s="1"/>
  <c r="H1354" i="6" s="1"/>
  <c r="H1355" i="6" s="1"/>
  <c r="H1356" i="6" s="1"/>
  <c r="H1357" i="6" s="1"/>
  <c r="H1358" i="6" s="1"/>
  <c r="H1359" i="6" s="1"/>
  <c r="H1360" i="6" s="1"/>
  <c r="H1361" i="6" s="1"/>
  <c r="H1362" i="6" s="1"/>
  <c r="H1363" i="6" s="1"/>
  <c r="H1364" i="6" s="1"/>
  <c r="H1365" i="6" s="1"/>
  <c r="H1366" i="6" s="1"/>
  <c r="H1367" i="6" s="1"/>
  <c r="H1368" i="6" s="1"/>
  <c r="H1369" i="6" s="1"/>
  <c r="H1370" i="6" s="1"/>
  <c r="H1371" i="6" s="1"/>
  <c r="H1372" i="6" s="1"/>
  <c r="H1373" i="6" s="1"/>
  <c r="H1374" i="6" s="1"/>
  <c r="H1375" i="6" s="1"/>
  <c r="H1376" i="6" s="1"/>
  <c r="H1377" i="6" s="1"/>
  <c r="H1378" i="6" s="1"/>
  <c r="H1379" i="6" s="1"/>
  <c r="H1380" i="6" s="1"/>
  <c r="H1381" i="6" s="1"/>
  <c r="H1382" i="6" s="1"/>
  <c r="H1383" i="6" s="1"/>
  <c r="H1384" i="6" s="1"/>
  <c r="H1385" i="6" s="1"/>
  <c r="H1386" i="6" s="1"/>
  <c r="H1387" i="6" s="1"/>
  <c r="H1388" i="6" s="1"/>
  <c r="H1389" i="6" s="1"/>
  <c r="H1390" i="6" s="1"/>
  <c r="H1391" i="6" s="1"/>
  <c r="H1392" i="6" s="1"/>
  <c r="H1393" i="6" s="1"/>
  <c r="H1394" i="6" s="1"/>
  <c r="H1395" i="6" s="1"/>
  <c r="H1396" i="6" s="1"/>
  <c r="H1397" i="6" s="1"/>
  <c r="H1398" i="6" s="1"/>
  <c r="H1399" i="6" s="1"/>
  <c r="H1400" i="6" s="1"/>
  <c r="H1401" i="6" s="1"/>
  <c r="H1402" i="6" s="1"/>
  <c r="H1403" i="6" s="1"/>
  <c r="H1404" i="6" s="1"/>
  <c r="H1405" i="6" s="1"/>
  <c r="H1406" i="6" s="1"/>
  <c r="H1407" i="6" s="1"/>
  <c r="H1408" i="6" s="1"/>
  <c r="H1409" i="6" s="1"/>
  <c r="H1410" i="6" s="1"/>
  <c r="H1411" i="6" s="1"/>
  <c r="H1412" i="6" s="1"/>
  <c r="H1413" i="6" s="1"/>
  <c r="H1414" i="6" s="1"/>
  <c r="H1415" i="6" s="1"/>
  <c r="H1416" i="6" s="1"/>
  <c r="H1417" i="6" s="1"/>
  <c r="H1418" i="6" s="1"/>
  <c r="H1419" i="6" s="1"/>
  <c r="H1420" i="6" s="1"/>
  <c r="H1421" i="6" s="1"/>
  <c r="H1422" i="6" s="1"/>
  <c r="H1423" i="6" s="1"/>
  <c r="H1424" i="6" s="1"/>
  <c r="H1425" i="6" s="1"/>
  <c r="H1426" i="6" s="1"/>
  <c r="H1427" i="6" s="1"/>
  <c r="H1428" i="6" s="1"/>
  <c r="H1429" i="6" s="1"/>
  <c r="H1430" i="6" s="1"/>
  <c r="H1431" i="6" s="1"/>
  <c r="H1432" i="6" s="1"/>
  <c r="H1433" i="6" s="1"/>
  <c r="H1434" i="6" s="1"/>
  <c r="H1435" i="6" s="1"/>
  <c r="H1436" i="6" s="1"/>
  <c r="H1437" i="6" s="1"/>
  <c r="H1438" i="6" s="1"/>
  <c r="H1439" i="6" s="1"/>
  <c r="H1440" i="6" s="1"/>
  <c r="H1441" i="6" s="1"/>
  <c r="H1442" i="6" s="1"/>
  <c r="H1443" i="6" s="1"/>
  <c r="H1444" i="6" s="1"/>
  <c r="H1445" i="6" s="1"/>
  <c r="H1446" i="6" s="1"/>
  <c r="H1447" i="6" s="1"/>
  <c r="H1448" i="6" s="1"/>
  <c r="H1449" i="6" s="1"/>
  <c r="H1450" i="6" s="1"/>
  <c r="H1451" i="6" s="1"/>
  <c r="H1452" i="6" s="1"/>
  <c r="H1453" i="6" s="1"/>
  <c r="H1454" i="6" s="1"/>
  <c r="H1455" i="6" s="1"/>
  <c r="H1456" i="6" s="1"/>
  <c r="H1457" i="6" s="1"/>
  <c r="H1458" i="6" s="1"/>
  <c r="H1459" i="6" s="1"/>
  <c r="H1460" i="6" s="1"/>
  <c r="H1461" i="6" s="1"/>
  <c r="H1462" i="6" s="1"/>
  <c r="H1463" i="6" s="1"/>
  <c r="H1464" i="6" s="1"/>
  <c r="H1465" i="6" s="1"/>
  <c r="H1466" i="6" s="1"/>
  <c r="H1467" i="6" s="1"/>
  <c r="H1468" i="6" s="1"/>
  <c r="H1469" i="6" s="1"/>
  <c r="H1470" i="6" s="1"/>
  <c r="H1471" i="6" s="1"/>
  <c r="H1472" i="6" s="1"/>
  <c r="H1473" i="6" s="1"/>
  <c r="H1474" i="6" s="1"/>
  <c r="H1475" i="6" s="1"/>
  <c r="H1476" i="6" s="1"/>
  <c r="H1477" i="6" s="1"/>
  <c r="H1478" i="6" s="1"/>
  <c r="H1479" i="6" s="1"/>
  <c r="H1480" i="6" s="1"/>
  <c r="H1481" i="6" s="1"/>
  <c r="H1482" i="6" s="1"/>
  <c r="H1483" i="6" s="1"/>
  <c r="H1484" i="6" s="1"/>
  <c r="H1485" i="6" s="1"/>
  <c r="H1486" i="6" s="1"/>
  <c r="H1487" i="6" s="1"/>
  <c r="H1488" i="6" s="1"/>
  <c r="H1489" i="6" s="1"/>
  <c r="H1490" i="6" s="1"/>
  <c r="H1491" i="6" s="1"/>
  <c r="H1492" i="6" s="1"/>
  <c r="H1493" i="6" s="1"/>
  <c r="H1494" i="6" s="1"/>
  <c r="H1495" i="6" s="1"/>
  <c r="H1496" i="6" s="1"/>
  <c r="H1497" i="6" s="1"/>
  <c r="H1498" i="6" s="1"/>
  <c r="H1499" i="6" s="1"/>
  <c r="H1500" i="6" s="1"/>
  <c r="H1501" i="6" s="1"/>
  <c r="H1502" i="6" s="1"/>
  <c r="H1503" i="6" s="1"/>
  <c r="H1504" i="6" s="1"/>
  <c r="H1505" i="6" s="1"/>
  <c r="H1506" i="6" s="1"/>
  <c r="H1507" i="6" s="1"/>
  <c r="H1508" i="6" s="1"/>
  <c r="H1509" i="6" s="1"/>
  <c r="H1510" i="6" s="1"/>
  <c r="H1511" i="6" s="1"/>
  <c r="H1512" i="6" s="1"/>
  <c r="H1513" i="6" s="1"/>
  <c r="H1514" i="6" s="1"/>
  <c r="H1515" i="6" s="1"/>
  <c r="H1516" i="6" s="1"/>
  <c r="H1517" i="6" s="1"/>
  <c r="H1518" i="6" s="1"/>
  <c r="H1519" i="6" s="1"/>
  <c r="H1520" i="6" s="1"/>
  <c r="H1521" i="6" s="1"/>
  <c r="H1522" i="6" s="1"/>
  <c r="H1523" i="6" s="1"/>
  <c r="H1524" i="6" s="1"/>
  <c r="H1525" i="6" s="1"/>
  <c r="H1526" i="6" s="1"/>
  <c r="H1527" i="6" s="1"/>
  <c r="H1528" i="6" s="1"/>
  <c r="H1529" i="6" s="1"/>
  <c r="H1530" i="6" s="1"/>
  <c r="H1531" i="6" s="1"/>
  <c r="H1532" i="6" s="1"/>
  <c r="H1533" i="6" s="1"/>
  <c r="H1534" i="6" s="1"/>
  <c r="H1535" i="6" s="1"/>
  <c r="H1536" i="6" s="1"/>
  <c r="H1537" i="6" s="1"/>
  <c r="H1538" i="6" s="1"/>
  <c r="H1539" i="6" s="1"/>
  <c r="H1540" i="6" s="1"/>
  <c r="H1541" i="6" s="1"/>
  <c r="H1542" i="6" s="1"/>
  <c r="H1543" i="6" s="1"/>
  <c r="H1544" i="6" s="1"/>
  <c r="H1545" i="6" s="1"/>
  <c r="H1546" i="6" s="1"/>
  <c r="H1547" i="6" s="1"/>
  <c r="H1548" i="6" s="1"/>
  <c r="H1549" i="6" s="1"/>
  <c r="H1550" i="6" s="1"/>
  <c r="H1551" i="6" s="1"/>
  <c r="H1552" i="6" s="1"/>
  <c r="H1553" i="6" s="1"/>
  <c r="H1554" i="6" s="1"/>
  <c r="H1555" i="6" s="1"/>
  <c r="H1556" i="6" s="1"/>
  <c r="H1557" i="6" s="1"/>
  <c r="H1558" i="6" s="1"/>
  <c r="H1559" i="6" s="1"/>
  <c r="H1560" i="6" s="1"/>
  <c r="H1561" i="6" s="1"/>
  <c r="H1562" i="6" s="1"/>
  <c r="H1563" i="6" s="1"/>
  <c r="H1564" i="6" s="1"/>
  <c r="H1565" i="6" s="1"/>
  <c r="H1566" i="6" s="1"/>
  <c r="H1567" i="6" s="1"/>
  <c r="H1568" i="6" s="1"/>
  <c r="H1569" i="6" s="1"/>
  <c r="H1570" i="6" s="1"/>
  <c r="H1571" i="6" s="1"/>
  <c r="H1572" i="6" s="1"/>
  <c r="H1573" i="6" s="1"/>
  <c r="H1574" i="6" s="1"/>
  <c r="H1575" i="6" s="1"/>
  <c r="H1576" i="6" s="1"/>
  <c r="H1577" i="6" s="1"/>
  <c r="H1578" i="6" s="1"/>
  <c r="H1579" i="6" s="1"/>
  <c r="H1580" i="6" s="1"/>
  <c r="H1581" i="6" s="1"/>
  <c r="H1582" i="6" s="1"/>
  <c r="H1583" i="6" s="1"/>
  <c r="H1584" i="6" s="1"/>
  <c r="H1585" i="6" s="1"/>
  <c r="H1586" i="6" s="1"/>
  <c r="H1587" i="6" s="1"/>
  <c r="H1588" i="6" s="1"/>
  <c r="H1589" i="6" s="1"/>
  <c r="H1590" i="6" s="1"/>
  <c r="H1591" i="6" s="1"/>
  <c r="H1592" i="6" s="1"/>
  <c r="H1593" i="6" s="1"/>
  <c r="H1594" i="6" s="1"/>
  <c r="H1595" i="6" s="1"/>
  <c r="H1596" i="6" s="1"/>
  <c r="H1597" i="6" s="1"/>
  <c r="H1598" i="6" s="1"/>
  <c r="H1599" i="6" s="1"/>
  <c r="H1600" i="6" s="1"/>
  <c r="H1601" i="6" s="1"/>
  <c r="H1602" i="6" s="1"/>
  <c r="H1603" i="6" s="1"/>
  <c r="H1604" i="6" s="1"/>
  <c r="H1605" i="6" s="1"/>
  <c r="H1606" i="6" s="1"/>
  <c r="H1607" i="6" s="1"/>
  <c r="H1608" i="6" s="1"/>
  <c r="H1609" i="6" s="1"/>
  <c r="H1610" i="6" s="1"/>
  <c r="H1611" i="6" s="1"/>
  <c r="H1612" i="6" s="1"/>
  <c r="H1613" i="6" s="1"/>
  <c r="H1614" i="6" s="1"/>
  <c r="H1615" i="6" s="1"/>
  <c r="H1616" i="6" s="1"/>
  <c r="H1617" i="6" s="1"/>
  <c r="H1618" i="6" s="1"/>
  <c r="H1619" i="6" s="1"/>
  <c r="H1620" i="6" s="1"/>
  <c r="H1621" i="6" s="1"/>
  <c r="H1622" i="6" s="1"/>
  <c r="H1623" i="6" s="1"/>
  <c r="H1624" i="6" s="1"/>
  <c r="H1625" i="6" s="1"/>
  <c r="H1626" i="6" s="1"/>
  <c r="H1627" i="6" s="1"/>
  <c r="H1628" i="6" s="1"/>
  <c r="H1629" i="6" s="1"/>
  <c r="H1630" i="6" s="1"/>
  <c r="H1631" i="6" s="1"/>
  <c r="H1632" i="6" s="1"/>
  <c r="H1633" i="6" s="1"/>
  <c r="H1634" i="6" s="1"/>
  <c r="H1635" i="6" s="1"/>
  <c r="H1636" i="6" s="1"/>
  <c r="H1637" i="6" s="1"/>
  <c r="H1638" i="6" s="1"/>
  <c r="H1639" i="6" s="1"/>
  <c r="H1640" i="6" s="1"/>
  <c r="H1641" i="6" s="1"/>
  <c r="H1642" i="6" s="1"/>
  <c r="H1643" i="6" s="1"/>
  <c r="H1644" i="6" s="1"/>
  <c r="H1645" i="6" s="1"/>
  <c r="H1646" i="6" s="1"/>
  <c r="H1647" i="6" s="1"/>
  <c r="H1648" i="6" s="1"/>
  <c r="H1649" i="6" s="1"/>
  <c r="H1650" i="6" s="1"/>
  <c r="H1651" i="6" s="1"/>
  <c r="H1652" i="6" s="1"/>
  <c r="H1653" i="6" s="1"/>
  <c r="H1654" i="6" s="1"/>
  <c r="H1655" i="6" s="1"/>
  <c r="H1656" i="6" s="1"/>
  <c r="H1657" i="6" s="1"/>
  <c r="H1658" i="6" s="1"/>
  <c r="H1659" i="6" s="1"/>
  <c r="H1660" i="6" s="1"/>
  <c r="H1661" i="6" s="1"/>
  <c r="H1662" i="6" s="1"/>
  <c r="H1663" i="6" s="1"/>
  <c r="H1664" i="6" s="1"/>
  <c r="H1665" i="6" s="1"/>
  <c r="H1666" i="6" s="1"/>
  <c r="H1667" i="6" s="1"/>
  <c r="H1668" i="6" s="1"/>
  <c r="H1669" i="6" s="1"/>
  <c r="H1670" i="6" s="1"/>
  <c r="H1671" i="6" s="1"/>
  <c r="H1672" i="6" s="1"/>
  <c r="H1673" i="6" s="1"/>
  <c r="H1674" i="6" s="1"/>
  <c r="H1675" i="6" s="1"/>
  <c r="H1676" i="6" s="1"/>
  <c r="H1677" i="6" s="1"/>
  <c r="H1678" i="6" s="1"/>
  <c r="H1679" i="6" s="1"/>
  <c r="H1680" i="6" s="1"/>
  <c r="H1681" i="6" s="1"/>
  <c r="H1682" i="6" s="1"/>
  <c r="H1683" i="6" s="1"/>
  <c r="H1684" i="6" s="1"/>
  <c r="H1685" i="6" s="1"/>
  <c r="H1686" i="6" s="1"/>
  <c r="H1687" i="6" s="1"/>
  <c r="H1688" i="6" s="1"/>
  <c r="H1689" i="6" s="1"/>
  <c r="H1690" i="6" s="1"/>
  <c r="H1691" i="6" s="1"/>
  <c r="H1692" i="6" s="1"/>
  <c r="H1693" i="6" s="1"/>
  <c r="H1694" i="6" s="1"/>
  <c r="H1695" i="6" s="1"/>
  <c r="H1696" i="6" s="1"/>
  <c r="H1697" i="6" s="1"/>
  <c r="H1698" i="6" s="1"/>
  <c r="H1699" i="6" s="1"/>
  <c r="H1700" i="6" s="1"/>
  <c r="H1701" i="6" s="1"/>
  <c r="H1702" i="6" s="1"/>
  <c r="H1703" i="6" s="1"/>
  <c r="H1704" i="6" s="1"/>
  <c r="H1705" i="6" s="1"/>
  <c r="H1706" i="6" s="1"/>
  <c r="H1707" i="6" s="1"/>
  <c r="H1708" i="6" s="1"/>
  <c r="H1709" i="6" s="1"/>
  <c r="H1710" i="6" s="1"/>
  <c r="H1711" i="6" s="1"/>
  <c r="H1712" i="6" s="1"/>
  <c r="H1713" i="6" s="1"/>
  <c r="H1714" i="6" s="1"/>
  <c r="H1715" i="6" s="1"/>
  <c r="H1716" i="6" s="1"/>
  <c r="H1717" i="6" s="1"/>
  <c r="H1718" i="6" s="1"/>
  <c r="H1719" i="6" s="1"/>
  <c r="H1720" i="6" s="1"/>
  <c r="H1721" i="6" s="1"/>
  <c r="H1722" i="6" s="1"/>
  <c r="H1723" i="6" s="1"/>
  <c r="H1724" i="6" s="1"/>
  <c r="H1725" i="6" s="1"/>
  <c r="H1726" i="6" s="1"/>
  <c r="H1727" i="6" s="1"/>
  <c r="H1728" i="6" s="1"/>
  <c r="H1729" i="6" s="1"/>
  <c r="H1730" i="6" s="1"/>
  <c r="H1731" i="6" s="1"/>
  <c r="H1732" i="6" s="1"/>
  <c r="H1733" i="6" s="1"/>
  <c r="H1734" i="6" s="1"/>
  <c r="H1735" i="6" s="1"/>
  <c r="H1736" i="6" s="1"/>
  <c r="H1737" i="6" s="1"/>
  <c r="H1738" i="6" s="1"/>
  <c r="H1739" i="6" s="1"/>
  <c r="H1740" i="6" s="1"/>
  <c r="H1741" i="6" s="1"/>
  <c r="H1742" i="6" s="1"/>
  <c r="H1743" i="6" s="1"/>
  <c r="H1744" i="6" s="1"/>
  <c r="H1745" i="6" s="1"/>
  <c r="H1746" i="6" s="1"/>
  <c r="H1747" i="6" s="1"/>
  <c r="H1748" i="6" s="1"/>
  <c r="H1749" i="6" s="1"/>
  <c r="H1750" i="6" s="1"/>
  <c r="H1751" i="6" s="1"/>
  <c r="H1752" i="6" s="1"/>
  <c r="H1753" i="6" s="1"/>
  <c r="H1754" i="6" s="1"/>
  <c r="H1755" i="6" s="1"/>
  <c r="H1756" i="6" s="1"/>
  <c r="H1757" i="6" s="1"/>
  <c r="H1758" i="6" s="1"/>
  <c r="H1759" i="6" s="1"/>
  <c r="H1760" i="6" s="1"/>
  <c r="H1761" i="6" s="1"/>
  <c r="H1762" i="6" s="1"/>
  <c r="H1763" i="6" s="1"/>
  <c r="H1764" i="6" s="1"/>
  <c r="H1765" i="6" s="1"/>
  <c r="H1766" i="6" s="1"/>
  <c r="H1767" i="6" s="1"/>
  <c r="H1768" i="6" s="1"/>
  <c r="H1769" i="6" s="1"/>
  <c r="H1770" i="6" s="1"/>
  <c r="H1771" i="6" s="1"/>
  <c r="H1772" i="6" s="1"/>
  <c r="H1773" i="6" s="1"/>
  <c r="H1774" i="6" s="1"/>
  <c r="H1775" i="6" s="1"/>
  <c r="H1776" i="6" s="1"/>
  <c r="H1777" i="6" s="1"/>
  <c r="H1778" i="6" s="1"/>
  <c r="H1779" i="6" s="1"/>
  <c r="H1780" i="6" s="1"/>
  <c r="H1781" i="6" s="1"/>
  <c r="H1782" i="6" s="1"/>
  <c r="H1783" i="6" s="1"/>
  <c r="H1784" i="6" s="1"/>
  <c r="H1785" i="6" s="1"/>
  <c r="H1786" i="6" s="1"/>
  <c r="H1787" i="6" s="1"/>
  <c r="H1788" i="6" s="1"/>
  <c r="H1789" i="6" s="1"/>
  <c r="H1790" i="6" s="1"/>
  <c r="H1791" i="6" s="1"/>
  <c r="H1792" i="6" s="1"/>
  <c r="H1793" i="6" s="1"/>
  <c r="H1794" i="6" s="1"/>
  <c r="H1795" i="6" s="1"/>
  <c r="H1796" i="6" s="1"/>
  <c r="H1797" i="6" s="1"/>
  <c r="H1798" i="6" s="1"/>
  <c r="H1799" i="6" s="1"/>
  <c r="H1800" i="6" s="1"/>
  <c r="H1801" i="6" s="1"/>
  <c r="H1802" i="6" s="1"/>
  <c r="H1803" i="6" s="1"/>
  <c r="H1804" i="6" s="1"/>
  <c r="H1805" i="6" s="1"/>
  <c r="H1806" i="6" s="1"/>
  <c r="H1807" i="6" s="1"/>
  <c r="H1808" i="6" s="1"/>
  <c r="H1809" i="6" s="1"/>
  <c r="H1810" i="6" s="1"/>
  <c r="H1811" i="6" s="1"/>
  <c r="H1812" i="6" s="1"/>
  <c r="H1813" i="6" s="1"/>
  <c r="H1814" i="6" s="1"/>
  <c r="H1815" i="6" s="1"/>
  <c r="H1816" i="6" s="1"/>
  <c r="H1817" i="6" s="1"/>
  <c r="H1818" i="6" s="1"/>
  <c r="H1819" i="6" s="1"/>
  <c r="H1820" i="6" s="1"/>
  <c r="H1821" i="6" s="1"/>
  <c r="H1822" i="6" s="1"/>
  <c r="H1823" i="6" s="1"/>
  <c r="H1824" i="6" s="1"/>
  <c r="H1825" i="6" s="1"/>
  <c r="H1826" i="6" s="1"/>
  <c r="H1827" i="6" s="1"/>
  <c r="C1829" i="6"/>
  <c r="F1828" i="6"/>
  <c r="E1828" i="6"/>
  <c r="D1828" i="6"/>
  <c r="G1828" i="6" s="1"/>
  <c r="E267" i="4" l="1"/>
  <c r="E276" i="4" s="1"/>
  <c r="E274" i="4" s="1"/>
  <c r="E277" i="4" s="1"/>
  <c r="E268" i="4"/>
  <c r="AE156" i="2"/>
  <c r="AA156" i="2"/>
  <c r="W156" i="2"/>
  <c r="S156" i="2"/>
  <c r="O156" i="2"/>
  <c r="K156" i="2"/>
  <c r="H1828" i="6"/>
  <c r="T1827" i="3"/>
  <c r="AB1827" i="3"/>
  <c r="AF1827" i="3"/>
  <c r="X1827" i="3"/>
  <c r="I156" i="2"/>
  <c r="F174" i="6"/>
  <c r="I174" i="6" s="1"/>
  <c r="I175" i="6" s="1"/>
  <c r="I176" i="6" s="1"/>
  <c r="I177" i="6" s="1"/>
  <c r="I178" i="6" s="1"/>
  <c r="I179" i="6" s="1"/>
  <c r="I180" i="6" s="1"/>
  <c r="I181" i="6" s="1"/>
  <c r="I182" i="6" s="1"/>
  <c r="I183" i="6" s="1"/>
  <c r="I184" i="6" s="1"/>
  <c r="I185" i="6" s="1"/>
  <c r="I186" i="6" s="1"/>
  <c r="I187" i="6" s="1"/>
  <c r="I188" i="6" s="1"/>
  <c r="I189" i="6" s="1"/>
  <c r="I190" i="6" s="1"/>
  <c r="I191" i="6" s="1"/>
  <c r="I192" i="6" s="1"/>
  <c r="I193" i="6" s="1"/>
  <c r="I194" i="6" s="1"/>
  <c r="I195" i="6" s="1"/>
  <c r="I196" i="6" s="1"/>
  <c r="I197" i="6" s="1"/>
  <c r="I198" i="6" s="1"/>
  <c r="I199" i="6" s="1"/>
  <c r="I200" i="6" s="1"/>
  <c r="I201" i="6" s="1"/>
  <c r="I202" i="6" s="1"/>
  <c r="I203" i="6" s="1"/>
  <c r="I204" i="6" s="1"/>
  <c r="I205" i="6" s="1"/>
  <c r="I206" i="6" s="1"/>
  <c r="I207" i="6" s="1"/>
  <c r="I208" i="6" s="1"/>
  <c r="I209" i="6" s="1"/>
  <c r="I210" i="6" s="1"/>
  <c r="I211" i="6" s="1"/>
  <c r="I212" i="6" s="1"/>
  <c r="I213" i="6" s="1"/>
  <c r="I214" i="6" s="1"/>
  <c r="I215" i="6" s="1"/>
  <c r="I216" i="6" s="1"/>
  <c r="I217" i="6" s="1"/>
  <c r="I218" i="6" s="1"/>
  <c r="I219" i="6" s="1"/>
  <c r="I220" i="6" s="1"/>
  <c r="I221" i="6" s="1"/>
  <c r="I222" i="6" s="1"/>
  <c r="I223" i="6" s="1"/>
  <c r="I224" i="6" s="1"/>
  <c r="I225" i="6" s="1"/>
  <c r="I226" i="6" s="1"/>
  <c r="I227" i="6" s="1"/>
  <c r="I228" i="6" s="1"/>
  <c r="I229" i="6" s="1"/>
  <c r="I230" i="6" s="1"/>
  <c r="I231" i="6" s="1"/>
  <c r="I232" i="6" s="1"/>
  <c r="I233" i="6" s="1"/>
  <c r="I234" i="6" s="1"/>
  <c r="I235" i="6" s="1"/>
  <c r="I236" i="6" s="1"/>
  <c r="I237" i="6" s="1"/>
  <c r="I238" i="6" s="1"/>
  <c r="I239" i="6" s="1"/>
  <c r="I240" i="6" s="1"/>
  <c r="I241" i="6" s="1"/>
  <c r="I242" i="6" s="1"/>
  <c r="I243" i="6" s="1"/>
  <c r="I244" i="6" s="1"/>
  <c r="I245" i="6" s="1"/>
  <c r="I246" i="6" s="1"/>
  <c r="I247" i="6" s="1"/>
  <c r="I248" i="6" s="1"/>
  <c r="I249" i="6" s="1"/>
  <c r="I250" i="6" s="1"/>
  <c r="I251" i="6" s="1"/>
  <c r="I252" i="6" s="1"/>
  <c r="I253" i="6" s="1"/>
  <c r="I254" i="6" s="1"/>
  <c r="I255" i="6" s="1"/>
  <c r="I256" i="6" s="1"/>
  <c r="I257" i="6" s="1"/>
  <c r="I258" i="6" s="1"/>
  <c r="I259" i="6" s="1"/>
  <c r="I260" i="6" s="1"/>
  <c r="I261" i="6" s="1"/>
  <c r="I262" i="6" s="1"/>
  <c r="I263" i="6" s="1"/>
  <c r="I264" i="6" s="1"/>
  <c r="I265" i="6" s="1"/>
  <c r="I266" i="6" s="1"/>
  <c r="I267" i="6" s="1"/>
  <c r="I268" i="6" s="1"/>
  <c r="I269" i="6" s="1"/>
  <c r="I270" i="6" s="1"/>
  <c r="I271" i="6" s="1"/>
  <c r="I272" i="6" s="1"/>
  <c r="I273" i="6" s="1"/>
  <c r="I274" i="6" s="1"/>
  <c r="I275" i="6" s="1"/>
  <c r="I276" i="6" s="1"/>
  <c r="I277" i="6" s="1"/>
  <c r="I278" i="6" s="1"/>
  <c r="I279" i="6" s="1"/>
  <c r="I280" i="6" s="1"/>
  <c r="I281" i="6" s="1"/>
  <c r="I282" i="6" s="1"/>
  <c r="I283" i="6" s="1"/>
  <c r="I284" i="6" s="1"/>
  <c r="I285" i="6" s="1"/>
  <c r="I286" i="6" s="1"/>
  <c r="I287" i="6" s="1"/>
  <c r="I288" i="6" s="1"/>
  <c r="I289" i="6" s="1"/>
  <c r="I290" i="6" s="1"/>
  <c r="I291" i="6" s="1"/>
  <c r="I292" i="6" s="1"/>
  <c r="I293" i="6" s="1"/>
  <c r="I294" i="6" s="1"/>
  <c r="I295" i="6" s="1"/>
  <c r="I296" i="6" s="1"/>
  <c r="I297" i="6" s="1"/>
  <c r="I298" i="6" s="1"/>
  <c r="I299" i="6" s="1"/>
  <c r="I300" i="6" s="1"/>
  <c r="I301" i="6" s="1"/>
  <c r="I302" i="6" s="1"/>
  <c r="I303" i="6" s="1"/>
  <c r="I304" i="6" s="1"/>
  <c r="I305" i="6" s="1"/>
  <c r="I306" i="6" s="1"/>
  <c r="I307" i="6" s="1"/>
  <c r="I308" i="6" s="1"/>
  <c r="I309" i="6" s="1"/>
  <c r="I310" i="6" s="1"/>
  <c r="I311" i="6" s="1"/>
  <c r="I312" i="6" s="1"/>
  <c r="I313" i="6" s="1"/>
  <c r="I314" i="6" s="1"/>
  <c r="I315" i="6" s="1"/>
  <c r="I316" i="6" s="1"/>
  <c r="I317" i="6" s="1"/>
  <c r="I318" i="6" s="1"/>
  <c r="I319" i="6" s="1"/>
  <c r="I320" i="6" s="1"/>
  <c r="I321" i="6" s="1"/>
  <c r="I322" i="6" s="1"/>
  <c r="I323" i="6" s="1"/>
  <c r="I324" i="6" s="1"/>
  <c r="I325" i="6" s="1"/>
  <c r="I326" i="6" s="1"/>
  <c r="I327" i="6" s="1"/>
  <c r="I328" i="6" s="1"/>
  <c r="I329" i="6" s="1"/>
  <c r="I330" i="6" s="1"/>
  <c r="I331" i="6" s="1"/>
  <c r="I332" i="6" s="1"/>
  <c r="I333" i="6" s="1"/>
  <c r="I334" i="6" s="1"/>
  <c r="I335" i="6" s="1"/>
  <c r="I336" i="6" s="1"/>
  <c r="I337" i="6" s="1"/>
  <c r="I338" i="6" s="1"/>
  <c r="I339" i="6" s="1"/>
  <c r="I340" i="6" s="1"/>
  <c r="I341" i="6" s="1"/>
  <c r="I342" i="6" s="1"/>
  <c r="I343" i="6" s="1"/>
  <c r="I344" i="6" s="1"/>
  <c r="I345" i="6" s="1"/>
  <c r="I346" i="6" s="1"/>
  <c r="I347" i="6" s="1"/>
  <c r="I348" i="6" s="1"/>
  <c r="I349" i="6" s="1"/>
  <c r="I350" i="6" s="1"/>
  <c r="I351" i="6" s="1"/>
  <c r="I352" i="6" s="1"/>
  <c r="I353" i="6" s="1"/>
  <c r="I354" i="6" s="1"/>
  <c r="I355" i="6" s="1"/>
  <c r="I356" i="6" s="1"/>
  <c r="I357" i="6" s="1"/>
  <c r="I358" i="6" s="1"/>
  <c r="I359" i="6" s="1"/>
  <c r="I360" i="6" s="1"/>
  <c r="I361" i="6" s="1"/>
  <c r="I362" i="6" s="1"/>
  <c r="I363" i="6" s="1"/>
  <c r="I364" i="6" s="1"/>
  <c r="I365" i="6" s="1"/>
  <c r="I366" i="6" s="1"/>
  <c r="I367" i="6" s="1"/>
  <c r="I368" i="6" s="1"/>
  <c r="I369" i="6" s="1"/>
  <c r="I370" i="6" s="1"/>
  <c r="I371" i="6" s="1"/>
  <c r="I372" i="6" s="1"/>
  <c r="I373" i="6" s="1"/>
  <c r="I374" i="6" s="1"/>
  <c r="I375" i="6" s="1"/>
  <c r="I376" i="6" s="1"/>
  <c r="I377" i="6" s="1"/>
  <c r="I378" i="6" s="1"/>
  <c r="I379" i="6" s="1"/>
  <c r="I380" i="6" s="1"/>
  <c r="I381" i="6" s="1"/>
  <c r="I382" i="6" s="1"/>
  <c r="I383" i="6" s="1"/>
  <c r="I384" i="6" s="1"/>
  <c r="I385" i="6" s="1"/>
  <c r="I386" i="6" s="1"/>
  <c r="I387" i="6" s="1"/>
  <c r="I388" i="6" s="1"/>
  <c r="I389" i="6" s="1"/>
  <c r="I390" i="6" s="1"/>
  <c r="I391" i="6" s="1"/>
  <c r="I392" i="6" s="1"/>
  <c r="I393" i="6" s="1"/>
  <c r="I394" i="6" s="1"/>
  <c r="I395" i="6" s="1"/>
  <c r="I396" i="6" s="1"/>
  <c r="I397" i="6" s="1"/>
  <c r="I398" i="6" s="1"/>
  <c r="I399" i="6" s="1"/>
  <c r="I400" i="6" s="1"/>
  <c r="I401" i="6" s="1"/>
  <c r="I402" i="6" s="1"/>
  <c r="I403" i="6" s="1"/>
  <c r="I404" i="6" s="1"/>
  <c r="I405" i="6" s="1"/>
  <c r="I406" i="6" s="1"/>
  <c r="I407" i="6" s="1"/>
  <c r="I408" i="6" s="1"/>
  <c r="I409" i="6" s="1"/>
  <c r="I410" i="6" s="1"/>
  <c r="I411" i="6" s="1"/>
  <c r="I412" i="6" s="1"/>
  <c r="I413" i="6" s="1"/>
  <c r="I414" i="6" s="1"/>
  <c r="I415" i="6" s="1"/>
  <c r="I416" i="6" s="1"/>
  <c r="I417" i="6" s="1"/>
  <c r="I418" i="6" s="1"/>
  <c r="I419" i="6" s="1"/>
  <c r="I420" i="6" s="1"/>
  <c r="I421" i="6" s="1"/>
  <c r="I422" i="6" s="1"/>
  <c r="I423" i="6" s="1"/>
  <c r="I424" i="6" s="1"/>
  <c r="I425" i="6" s="1"/>
  <c r="I426" i="6" s="1"/>
  <c r="I427" i="6" s="1"/>
  <c r="I428" i="6" s="1"/>
  <c r="I429" i="6" s="1"/>
  <c r="I430" i="6" s="1"/>
  <c r="I431" i="6" s="1"/>
  <c r="I432" i="6" s="1"/>
  <c r="I433" i="6" s="1"/>
  <c r="I434" i="6" s="1"/>
  <c r="I435" i="6" s="1"/>
  <c r="I436" i="6" s="1"/>
  <c r="I437" i="6" s="1"/>
  <c r="I438" i="6" s="1"/>
  <c r="I439" i="6" s="1"/>
  <c r="I440" i="6" s="1"/>
  <c r="I441" i="6" s="1"/>
  <c r="I442" i="6" s="1"/>
  <c r="I443" i="6" s="1"/>
  <c r="I444" i="6" s="1"/>
  <c r="I445" i="6" s="1"/>
  <c r="I446" i="6" s="1"/>
  <c r="I447" i="6" s="1"/>
  <c r="I448" i="6" s="1"/>
  <c r="I449" i="6" s="1"/>
  <c r="I450" i="6" s="1"/>
  <c r="I451" i="6" s="1"/>
  <c r="I452" i="6" s="1"/>
  <c r="I453" i="6" s="1"/>
  <c r="I454" i="6" s="1"/>
  <c r="I455" i="6" s="1"/>
  <c r="I456" i="6" s="1"/>
  <c r="I457" i="6" s="1"/>
  <c r="I458" i="6" s="1"/>
  <c r="I459" i="6" s="1"/>
  <c r="I460" i="6" s="1"/>
  <c r="I461" i="6" s="1"/>
  <c r="I462" i="6" s="1"/>
  <c r="I463" i="6" s="1"/>
  <c r="I464" i="6" s="1"/>
  <c r="I465" i="6" s="1"/>
  <c r="I466" i="6" s="1"/>
  <c r="I467" i="6" s="1"/>
  <c r="I468" i="6" s="1"/>
  <c r="I469" i="6" s="1"/>
  <c r="I470" i="6" s="1"/>
  <c r="I471" i="6" s="1"/>
  <c r="I472" i="6" s="1"/>
  <c r="I473" i="6" s="1"/>
  <c r="I474" i="6" s="1"/>
  <c r="I475" i="6" s="1"/>
  <c r="I476" i="6" s="1"/>
  <c r="I477" i="6" s="1"/>
  <c r="I478" i="6" s="1"/>
  <c r="I479" i="6" s="1"/>
  <c r="I480" i="6" s="1"/>
  <c r="I481" i="6" s="1"/>
  <c r="I482" i="6" s="1"/>
  <c r="I483" i="6" s="1"/>
  <c r="I484" i="6" s="1"/>
  <c r="I485" i="6" s="1"/>
  <c r="I486" i="6" s="1"/>
  <c r="I487" i="6" s="1"/>
  <c r="I488" i="6" s="1"/>
  <c r="I489" i="6" s="1"/>
  <c r="I490" i="6" s="1"/>
  <c r="I491" i="6" s="1"/>
  <c r="I492" i="6" s="1"/>
  <c r="I493" i="6" s="1"/>
  <c r="I494" i="6" s="1"/>
  <c r="I495" i="6" s="1"/>
  <c r="I496" i="6" s="1"/>
  <c r="I497" i="6" s="1"/>
  <c r="I498" i="6" s="1"/>
  <c r="I499" i="6" s="1"/>
  <c r="I500" i="6" s="1"/>
  <c r="I501" i="6" s="1"/>
  <c r="I502" i="6" s="1"/>
  <c r="I503" i="6" s="1"/>
  <c r="I504" i="6" s="1"/>
  <c r="I505" i="6" s="1"/>
  <c r="I506" i="6" s="1"/>
  <c r="I507" i="6" s="1"/>
  <c r="I508" i="6" s="1"/>
  <c r="I509" i="6" s="1"/>
  <c r="I510" i="6" s="1"/>
  <c r="I511" i="6" s="1"/>
  <c r="I512" i="6" s="1"/>
  <c r="I513" i="6" s="1"/>
  <c r="I514" i="6" s="1"/>
  <c r="I515" i="6" s="1"/>
  <c r="I516" i="6" s="1"/>
  <c r="I517" i="6" s="1"/>
  <c r="I518" i="6" s="1"/>
  <c r="I519" i="6" s="1"/>
  <c r="I520" i="6" s="1"/>
  <c r="I521" i="6" s="1"/>
  <c r="I522" i="6" s="1"/>
  <c r="I523" i="6" s="1"/>
  <c r="I524" i="6" s="1"/>
  <c r="I525" i="6" s="1"/>
  <c r="I526" i="6" s="1"/>
  <c r="I527" i="6" s="1"/>
  <c r="I528" i="6" s="1"/>
  <c r="I529" i="6" s="1"/>
  <c r="I530" i="6" s="1"/>
  <c r="I531" i="6" s="1"/>
  <c r="I532" i="6" s="1"/>
  <c r="I533" i="6" s="1"/>
  <c r="I534" i="6" s="1"/>
  <c r="I535" i="6" s="1"/>
  <c r="I536" i="6" s="1"/>
  <c r="I537" i="6" s="1"/>
  <c r="I538" i="6" s="1"/>
  <c r="I539" i="6" s="1"/>
  <c r="I540" i="6" s="1"/>
  <c r="I541" i="6" s="1"/>
  <c r="I542" i="6" s="1"/>
  <c r="I543" i="6" s="1"/>
  <c r="I544" i="6" s="1"/>
  <c r="I545" i="6" s="1"/>
  <c r="I546" i="6" s="1"/>
  <c r="I547" i="6" s="1"/>
  <c r="I548" i="6" s="1"/>
  <c r="I549" i="6" s="1"/>
  <c r="I550" i="6" s="1"/>
  <c r="I551" i="6" s="1"/>
  <c r="I552" i="6" s="1"/>
  <c r="I553" i="6" s="1"/>
  <c r="I554" i="6" s="1"/>
  <c r="I555" i="6" s="1"/>
  <c r="I556" i="6" s="1"/>
  <c r="I557" i="6" s="1"/>
  <c r="I558" i="6" s="1"/>
  <c r="I559" i="6" s="1"/>
  <c r="I560" i="6" s="1"/>
  <c r="I561" i="6" s="1"/>
  <c r="I562" i="6" s="1"/>
  <c r="I563" i="6" s="1"/>
  <c r="I564" i="6" s="1"/>
  <c r="I565" i="6" s="1"/>
  <c r="I566" i="6" s="1"/>
  <c r="I567" i="6" s="1"/>
  <c r="I568" i="6" s="1"/>
  <c r="I569" i="6" s="1"/>
  <c r="I570" i="6" s="1"/>
  <c r="I571" i="6" s="1"/>
  <c r="I572" i="6" s="1"/>
  <c r="I573" i="6" s="1"/>
  <c r="I574" i="6" s="1"/>
  <c r="I575" i="6" s="1"/>
  <c r="I576" i="6" s="1"/>
  <c r="I577" i="6" s="1"/>
  <c r="I578" i="6" s="1"/>
  <c r="I579" i="6" s="1"/>
  <c r="I580" i="6" s="1"/>
  <c r="I581" i="6" s="1"/>
  <c r="I582" i="6" s="1"/>
  <c r="I583" i="6" s="1"/>
  <c r="I584" i="6" s="1"/>
  <c r="I585" i="6" s="1"/>
  <c r="I586" i="6" s="1"/>
  <c r="I587" i="6" s="1"/>
  <c r="I588" i="6" s="1"/>
  <c r="I589" i="6" s="1"/>
  <c r="I590" i="6" s="1"/>
  <c r="I591" i="6" s="1"/>
  <c r="I592" i="6" s="1"/>
  <c r="I593" i="6" s="1"/>
  <c r="I594" i="6" s="1"/>
  <c r="I595" i="6" s="1"/>
  <c r="I596" i="6" s="1"/>
  <c r="I597" i="6" s="1"/>
  <c r="I598" i="6" s="1"/>
  <c r="I599" i="6" s="1"/>
  <c r="I600" i="6" s="1"/>
  <c r="I601" i="6" s="1"/>
  <c r="I602" i="6" s="1"/>
  <c r="I603" i="6" s="1"/>
  <c r="I604" i="6" s="1"/>
  <c r="I605" i="6" s="1"/>
  <c r="I606" i="6" s="1"/>
  <c r="I607" i="6" s="1"/>
  <c r="I608" i="6" s="1"/>
  <c r="I609" i="6" s="1"/>
  <c r="I610" i="6" s="1"/>
  <c r="I611" i="6" s="1"/>
  <c r="I612" i="6" s="1"/>
  <c r="I613" i="6" s="1"/>
  <c r="I614" i="6" s="1"/>
  <c r="I615" i="6" s="1"/>
  <c r="I616" i="6" s="1"/>
  <c r="I617" i="6" s="1"/>
  <c r="I618" i="6" s="1"/>
  <c r="I619" i="6" s="1"/>
  <c r="I620" i="6" s="1"/>
  <c r="I621" i="6" s="1"/>
  <c r="I622" i="6" s="1"/>
  <c r="I623" i="6" s="1"/>
  <c r="I624" i="6" s="1"/>
  <c r="I625" i="6" s="1"/>
  <c r="I626" i="6" s="1"/>
  <c r="I627" i="6" s="1"/>
  <c r="I628" i="6" s="1"/>
  <c r="I629" i="6" s="1"/>
  <c r="I630" i="6" s="1"/>
  <c r="I631" i="6" s="1"/>
  <c r="I632" i="6" s="1"/>
  <c r="I633" i="6" s="1"/>
  <c r="I634" i="6" s="1"/>
  <c r="I635" i="6" s="1"/>
  <c r="I636" i="6" s="1"/>
  <c r="I637" i="6" s="1"/>
  <c r="I638" i="6" s="1"/>
  <c r="I639" i="6" s="1"/>
  <c r="I640" i="6" s="1"/>
  <c r="I641" i="6" s="1"/>
  <c r="I642" i="6" s="1"/>
  <c r="I643" i="6" s="1"/>
  <c r="I644" i="6" s="1"/>
  <c r="I645" i="6" s="1"/>
  <c r="I646" i="6" s="1"/>
  <c r="I647" i="6" s="1"/>
  <c r="I648" i="6" s="1"/>
  <c r="I649" i="6" s="1"/>
  <c r="I650" i="6" s="1"/>
  <c r="I651" i="6" s="1"/>
  <c r="I652" i="6" s="1"/>
  <c r="I653" i="6" s="1"/>
  <c r="I654" i="6" s="1"/>
  <c r="I655" i="6" s="1"/>
  <c r="I656" i="6" s="1"/>
  <c r="I657" i="6" s="1"/>
  <c r="I658" i="6" s="1"/>
  <c r="I659" i="6" s="1"/>
  <c r="I660" i="6" s="1"/>
  <c r="I661" i="6" s="1"/>
  <c r="I662" i="6" s="1"/>
  <c r="I663" i="6" s="1"/>
  <c r="I664" i="6" s="1"/>
  <c r="I665" i="6" s="1"/>
  <c r="I666" i="6" s="1"/>
  <c r="I667" i="6" s="1"/>
  <c r="I668" i="6" s="1"/>
  <c r="I669" i="6" s="1"/>
  <c r="I670" i="6" s="1"/>
  <c r="I671" i="6" s="1"/>
  <c r="I672" i="6" s="1"/>
  <c r="I673" i="6" s="1"/>
  <c r="I674" i="6" s="1"/>
  <c r="I675" i="6" s="1"/>
  <c r="I676" i="6" s="1"/>
  <c r="I677" i="6" s="1"/>
  <c r="I678" i="6" s="1"/>
  <c r="I679" i="6" s="1"/>
  <c r="I680" i="6" s="1"/>
  <c r="I681" i="6" s="1"/>
  <c r="I682" i="6" s="1"/>
  <c r="I683" i="6" s="1"/>
  <c r="I684" i="6" s="1"/>
  <c r="I685" i="6" s="1"/>
  <c r="I686" i="6" s="1"/>
  <c r="I687" i="6" s="1"/>
  <c r="I688" i="6" s="1"/>
  <c r="I689" i="6" s="1"/>
  <c r="I690" i="6" s="1"/>
  <c r="I691" i="6" s="1"/>
  <c r="I692" i="6" s="1"/>
  <c r="I693" i="6" s="1"/>
  <c r="I694" i="6" s="1"/>
  <c r="I695" i="6" s="1"/>
  <c r="I696" i="6" s="1"/>
  <c r="I697" i="6" s="1"/>
  <c r="I698" i="6" s="1"/>
  <c r="I699" i="6" s="1"/>
  <c r="I700" i="6" s="1"/>
  <c r="I701" i="6" s="1"/>
  <c r="I702" i="6" s="1"/>
  <c r="I703" i="6" s="1"/>
  <c r="I704" i="6" s="1"/>
  <c r="I705" i="6" s="1"/>
  <c r="I706" i="6" s="1"/>
  <c r="I707" i="6" s="1"/>
  <c r="I708" i="6" s="1"/>
  <c r="I709" i="6" s="1"/>
  <c r="I710" i="6" s="1"/>
  <c r="I711" i="6" s="1"/>
  <c r="I712" i="6" s="1"/>
  <c r="I713" i="6" s="1"/>
  <c r="I714" i="6" s="1"/>
  <c r="I715" i="6" s="1"/>
  <c r="I716" i="6" s="1"/>
  <c r="I717" i="6" s="1"/>
  <c r="I718" i="6" s="1"/>
  <c r="I719" i="6" s="1"/>
  <c r="I720" i="6" s="1"/>
  <c r="I721" i="6" s="1"/>
  <c r="I722" i="6" s="1"/>
  <c r="I723" i="6" s="1"/>
  <c r="I724" i="6" s="1"/>
  <c r="I725" i="6" s="1"/>
  <c r="I726" i="6" s="1"/>
  <c r="I727" i="6" s="1"/>
  <c r="I728" i="6" s="1"/>
  <c r="I729" i="6" s="1"/>
  <c r="I730" i="6" s="1"/>
  <c r="I731" i="6" s="1"/>
  <c r="I732" i="6" s="1"/>
  <c r="I733" i="6" s="1"/>
  <c r="I734" i="6" s="1"/>
  <c r="I735" i="6" s="1"/>
  <c r="I736" i="6" s="1"/>
  <c r="I737" i="6" s="1"/>
  <c r="I738" i="6" s="1"/>
  <c r="I739" i="6" s="1"/>
  <c r="I740" i="6" s="1"/>
  <c r="I741" i="6" s="1"/>
  <c r="I742" i="6" s="1"/>
  <c r="I743" i="6" s="1"/>
  <c r="I744" i="6" s="1"/>
  <c r="I745" i="6" s="1"/>
  <c r="I746" i="6" s="1"/>
  <c r="I747" i="6" s="1"/>
  <c r="I748" i="6" s="1"/>
  <c r="I749" i="6" s="1"/>
  <c r="I750" i="6" s="1"/>
  <c r="I751" i="6" s="1"/>
  <c r="I752" i="6" s="1"/>
  <c r="I753" i="6" s="1"/>
  <c r="I754" i="6" s="1"/>
  <c r="I755" i="6" s="1"/>
  <c r="I756" i="6" s="1"/>
  <c r="I757" i="6" s="1"/>
  <c r="I758" i="6" s="1"/>
  <c r="I759" i="6" s="1"/>
  <c r="I760" i="6" s="1"/>
  <c r="I761" i="6" s="1"/>
  <c r="I762" i="6" s="1"/>
  <c r="I763" i="6" s="1"/>
  <c r="I764" i="6" s="1"/>
  <c r="I765" i="6" s="1"/>
  <c r="I766" i="6" s="1"/>
  <c r="I767" i="6" s="1"/>
  <c r="I768" i="6" s="1"/>
  <c r="I769" i="6" s="1"/>
  <c r="I770" i="6" s="1"/>
  <c r="I771" i="6" s="1"/>
  <c r="I772" i="6" s="1"/>
  <c r="I773" i="6" s="1"/>
  <c r="I774" i="6" s="1"/>
  <c r="I775" i="6" s="1"/>
  <c r="I776" i="6" s="1"/>
  <c r="I777" i="6" s="1"/>
  <c r="I778" i="6" s="1"/>
  <c r="I779" i="6" s="1"/>
  <c r="I780" i="6" s="1"/>
  <c r="I781" i="6" s="1"/>
  <c r="I782" i="6" s="1"/>
  <c r="I783" i="6" s="1"/>
  <c r="I784" i="6" s="1"/>
  <c r="I785" i="6" s="1"/>
  <c r="I786" i="6" s="1"/>
  <c r="I787" i="6" s="1"/>
  <c r="I788" i="6" s="1"/>
  <c r="I789" i="6" s="1"/>
  <c r="I790" i="6" s="1"/>
  <c r="I791" i="6" s="1"/>
  <c r="I792" i="6" s="1"/>
  <c r="I793" i="6" s="1"/>
  <c r="I794" i="6" s="1"/>
  <c r="I795" i="6" s="1"/>
  <c r="I796" i="6" s="1"/>
  <c r="I797" i="6" s="1"/>
  <c r="I798" i="6" s="1"/>
  <c r="I799" i="6" s="1"/>
  <c r="I800" i="6" s="1"/>
  <c r="I801" i="6" s="1"/>
  <c r="I802" i="6" s="1"/>
  <c r="I803" i="6" s="1"/>
  <c r="I804" i="6" s="1"/>
  <c r="I805" i="6" s="1"/>
  <c r="I806" i="6" s="1"/>
  <c r="I807" i="6" s="1"/>
  <c r="I808" i="6" s="1"/>
  <c r="I809" i="6" s="1"/>
  <c r="I810" i="6" s="1"/>
  <c r="I811" i="6" s="1"/>
  <c r="I812" i="6" s="1"/>
  <c r="I813" i="6" s="1"/>
  <c r="I814" i="6" s="1"/>
  <c r="I815" i="6" s="1"/>
  <c r="I816" i="6" s="1"/>
  <c r="I817" i="6" s="1"/>
  <c r="I818" i="6" s="1"/>
  <c r="I819" i="6" s="1"/>
  <c r="I820" i="6" s="1"/>
  <c r="I821" i="6" s="1"/>
  <c r="I822" i="6" s="1"/>
  <c r="I823" i="6" s="1"/>
  <c r="I824" i="6" s="1"/>
  <c r="I825" i="6" s="1"/>
  <c r="I826" i="6" s="1"/>
  <c r="I827" i="6" s="1"/>
  <c r="I828" i="6" s="1"/>
  <c r="I829" i="6" s="1"/>
  <c r="I830" i="6" s="1"/>
  <c r="I831" i="6" s="1"/>
  <c r="I832" i="6" s="1"/>
  <c r="I833" i="6" s="1"/>
  <c r="I834" i="6" s="1"/>
  <c r="I835" i="6" s="1"/>
  <c r="I836" i="6" s="1"/>
  <c r="I837" i="6" s="1"/>
  <c r="I838" i="6" s="1"/>
  <c r="I839" i="6" s="1"/>
  <c r="I840" i="6" s="1"/>
  <c r="I841" i="6" s="1"/>
  <c r="I842" i="6" s="1"/>
  <c r="I843" i="6" s="1"/>
  <c r="I844" i="6" s="1"/>
  <c r="I845" i="6" s="1"/>
  <c r="I846" i="6" s="1"/>
  <c r="I847" i="6" s="1"/>
  <c r="I848" i="6" s="1"/>
  <c r="I849" i="6" s="1"/>
  <c r="I850" i="6" s="1"/>
  <c r="I851" i="6" s="1"/>
  <c r="I852" i="6" s="1"/>
  <c r="I853" i="6" s="1"/>
  <c r="I854" i="6" s="1"/>
  <c r="I855" i="6" s="1"/>
  <c r="I856" i="6" s="1"/>
  <c r="I857" i="6" s="1"/>
  <c r="I858" i="6" s="1"/>
  <c r="I859" i="6" s="1"/>
  <c r="I860" i="6" s="1"/>
  <c r="I861" i="6" s="1"/>
  <c r="I862" i="6" s="1"/>
  <c r="I863" i="6" s="1"/>
  <c r="I864" i="6" s="1"/>
  <c r="I865" i="6" s="1"/>
  <c r="I866" i="6" s="1"/>
  <c r="I867" i="6" s="1"/>
  <c r="I868" i="6" s="1"/>
  <c r="I869" i="6" s="1"/>
  <c r="I870" i="6" s="1"/>
  <c r="I871" i="6" s="1"/>
  <c r="I872" i="6" s="1"/>
  <c r="I873" i="6" s="1"/>
  <c r="I874" i="6" s="1"/>
  <c r="I875" i="6" s="1"/>
  <c r="I876" i="6" s="1"/>
  <c r="I877" i="6" s="1"/>
  <c r="I878" i="6" s="1"/>
  <c r="I879" i="6" s="1"/>
  <c r="I880" i="6" s="1"/>
  <c r="I881" i="6" s="1"/>
  <c r="I882" i="6" s="1"/>
  <c r="I883" i="6" s="1"/>
  <c r="I884" i="6" s="1"/>
  <c r="I885" i="6" s="1"/>
  <c r="I886" i="6" s="1"/>
  <c r="I887" i="6" s="1"/>
  <c r="I888" i="6" s="1"/>
  <c r="I889" i="6" s="1"/>
  <c r="I890" i="6" s="1"/>
  <c r="I891" i="6" s="1"/>
  <c r="I892" i="6" s="1"/>
  <c r="I893" i="6" s="1"/>
  <c r="I894" i="6" s="1"/>
  <c r="I895" i="6" s="1"/>
  <c r="I896" i="6" s="1"/>
  <c r="I897" i="6" s="1"/>
  <c r="I898" i="6" s="1"/>
  <c r="I899" i="6" s="1"/>
  <c r="I900" i="6" s="1"/>
  <c r="I901" i="6" s="1"/>
  <c r="I902" i="6" s="1"/>
  <c r="I903" i="6" s="1"/>
  <c r="I904" i="6" s="1"/>
  <c r="I905" i="6" s="1"/>
  <c r="I906" i="6" s="1"/>
  <c r="I907" i="6" s="1"/>
  <c r="I908" i="6" s="1"/>
  <c r="I909" i="6" s="1"/>
  <c r="I910" i="6" s="1"/>
  <c r="I911" i="6" s="1"/>
  <c r="I912" i="6" s="1"/>
  <c r="I913" i="6" s="1"/>
  <c r="I914" i="6" s="1"/>
  <c r="I915" i="6" s="1"/>
  <c r="I916" i="6" s="1"/>
  <c r="I917" i="6" s="1"/>
  <c r="I918" i="6" s="1"/>
  <c r="I919" i="6" s="1"/>
  <c r="I920" i="6" s="1"/>
  <c r="I921" i="6" s="1"/>
  <c r="I922" i="6" s="1"/>
  <c r="I923" i="6" s="1"/>
  <c r="I924" i="6" s="1"/>
  <c r="I925" i="6" s="1"/>
  <c r="I926" i="6" s="1"/>
  <c r="I927" i="6" s="1"/>
  <c r="I928" i="6" s="1"/>
  <c r="I929" i="6" s="1"/>
  <c r="I930" i="6" s="1"/>
  <c r="I931" i="6" s="1"/>
  <c r="I932" i="6" s="1"/>
  <c r="I933" i="6" s="1"/>
  <c r="I934" i="6" s="1"/>
  <c r="I935" i="6" s="1"/>
  <c r="I936" i="6" s="1"/>
  <c r="I937" i="6" s="1"/>
  <c r="I938" i="6" s="1"/>
  <c r="I939" i="6" s="1"/>
  <c r="I940" i="6" s="1"/>
  <c r="I941" i="6" s="1"/>
  <c r="I942" i="6" s="1"/>
  <c r="I943" i="6" s="1"/>
  <c r="I944" i="6" s="1"/>
  <c r="I945" i="6" s="1"/>
  <c r="I946" i="6" s="1"/>
  <c r="I947" i="6" s="1"/>
  <c r="I948" i="6" s="1"/>
  <c r="I949" i="6" s="1"/>
  <c r="I950" i="6" s="1"/>
  <c r="I951" i="6" s="1"/>
  <c r="I952" i="6" s="1"/>
  <c r="I953" i="6" s="1"/>
  <c r="I954" i="6" s="1"/>
  <c r="I955" i="6" s="1"/>
  <c r="I956" i="6" s="1"/>
  <c r="I957" i="6" s="1"/>
  <c r="I958" i="6" s="1"/>
  <c r="I959" i="6" s="1"/>
  <c r="I960" i="6" s="1"/>
  <c r="I961" i="6" s="1"/>
  <c r="I962" i="6" s="1"/>
  <c r="I963" i="6" s="1"/>
  <c r="I964" i="6" s="1"/>
  <c r="I965" i="6" s="1"/>
  <c r="I966" i="6" s="1"/>
  <c r="I967" i="6" s="1"/>
  <c r="I968" i="6" s="1"/>
  <c r="I969" i="6" s="1"/>
  <c r="I970" i="6" s="1"/>
  <c r="I971" i="6" s="1"/>
  <c r="I972" i="6" s="1"/>
  <c r="I973" i="6" s="1"/>
  <c r="I974" i="6" s="1"/>
  <c r="I975" i="6" s="1"/>
  <c r="I976" i="6" s="1"/>
  <c r="I977" i="6" s="1"/>
  <c r="I978" i="6" s="1"/>
  <c r="I979" i="6" s="1"/>
  <c r="I980" i="6" s="1"/>
  <c r="I981" i="6" s="1"/>
  <c r="I982" i="6" s="1"/>
  <c r="I983" i="6" s="1"/>
  <c r="I984" i="6" s="1"/>
  <c r="I985" i="6" s="1"/>
  <c r="I986" i="6" s="1"/>
  <c r="I987" i="6" s="1"/>
  <c r="I988" i="6" s="1"/>
  <c r="I989" i="6" s="1"/>
  <c r="I990" i="6" s="1"/>
  <c r="I991" i="6" s="1"/>
  <c r="I992" i="6" s="1"/>
  <c r="I993" i="6" s="1"/>
  <c r="I994" i="6" s="1"/>
  <c r="I995" i="6" s="1"/>
  <c r="I996" i="6" s="1"/>
  <c r="I997" i="6" s="1"/>
  <c r="I998" i="6" s="1"/>
  <c r="I999" i="6" s="1"/>
  <c r="I1000" i="6" s="1"/>
  <c r="I1001" i="6" s="1"/>
  <c r="I1002" i="6" s="1"/>
  <c r="I1003" i="6" s="1"/>
  <c r="I1004" i="6" s="1"/>
  <c r="I1005" i="6" s="1"/>
  <c r="I1006" i="6" s="1"/>
  <c r="I1007" i="6" s="1"/>
  <c r="I1008" i="6" s="1"/>
  <c r="I1009" i="6" s="1"/>
  <c r="I1010" i="6" s="1"/>
  <c r="I1011" i="6" s="1"/>
  <c r="I1012" i="6" s="1"/>
  <c r="I1013" i="6" s="1"/>
  <c r="I1014" i="6" s="1"/>
  <c r="I1015" i="6" s="1"/>
  <c r="I1016" i="6" s="1"/>
  <c r="I1017" i="6" s="1"/>
  <c r="I1018" i="6" s="1"/>
  <c r="I1019" i="6" s="1"/>
  <c r="I1020" i="6" s="1"/>
  <c r="I1021" i="6" s="1"/>
  <c r="I1022" i="6" s="1"/>
  <c r="I1023" i="6" s="1"/>
  <c r="I1024" i="6" s="1"/>
  <c r="I1025" i="6" s="1"/>
  <c r="I1026" i="6" s="1"/>
  <c r="I1027" i="6" s="1"/>
  <c r="I1028" i="6" s="1"/>
  <c r="I1029" i="6" s="1"/>
  <c r="I1030" i="6" s="1"/>
  <c r="I1031" i="6" s="1"/>
  <c r="I1032" i="6" s="1"/>
  <c r="I1033" i="6" s="1"/>
  <c r="I1034" i="6" s="1"/>
  <c r="I1035" i="6" s="1"/>
  <c r="I1036" i="6" s="1"/>
  <c r="I1037" i="6" s="1"/>
  <c r="I1038" i="6" s="1"/>
  <c r="I1039" i="6" s="1"/>
  <c r="I1040" i="6" s="1"/>
  <c r="I1041" i="6" s="1"/>
  <c r="I1042" i="6" s="1"/>
  <c r="I1043" i="6" s="1"/>
  <c r="I1044" i="6" s="1"/>
  <c r="I1045" i="6" s="1"/>
  <c r="I1046" i="6" s="1"/>
  <c r="I1047" i="6" s="1"/>
  <c r="I1048" i="6" s="1"/>
  <c r="I1049" i="6" s="1"/>
  <c r="I1050" i="6" s="1"/>
  <c r="I1051" i="6" s="1"/>
  <c r="I1052" i="6" s="1"/>
  <c r="I1053" i="6" s="1"/>
  <c r="I1054" i="6" s="1"/>
  <c r="I1055" i="6" s="1"/>
  <c r="I1056" i="6" s="1"/>
  <c r="I1057" i="6" s="1"/>
  <c r="I1058" i="6" s="1"/>
  <c r="I1059" i="6" s="1"/>
  <c r="I1060" i="6" s="1"/>
  <c r="I1061" i="6" s="1"/>
  <c r="I1062" i="6" s="1"/>
  <c r="I1063" i="6" s="1"/>
  <c r="I1064" i="6" s="1"/>
  <c r="I1065" i="6" s="1"/>
  <c r="I1066" i="6" s="1"/>
  <c r="I1067" i="6" s="1"/>
  <c r="I1068" i="6" s="1"/>
  <c r="I1069" i="6" s="1"/>
  <c r="I1070" i="6" s="1"/>
  <c r="I1071" i="6" s="1"/>
  <c r="I1072" i="6" s="1"/>
  <c r="I1073" i="6" s="1"/>
  <c r="I1074" i="6" s="1"/>
  <c r="I1075" i="6" s="1"/>
  <c r="I1076" i="6" s="1"/>
  <c r="I1077" i="6" s="1"/>
  <c r="I1078" i="6" s="1"/>
  <c r="I1079" i="6" s="1"/>
  <c r="I1080" i="6" s="1"/>
  <c r="I1081" i="6" s="1"/>
  <c r="I1082" i="6" s="1"/>
  <c r="I1083" i="6" s="1"/>
  <c r="I1084" i="6" s="1"/>
  <c r="I1085" i="6" s="1"/>
  <c r="I1086" i="6" s="1"/>
  <c r="I1087" i="6" s="1"/>
  <c r="I1088" i="6" s="1"/>
  <c r="I1089" i="6" s="1"/>
  <c r="I1090" i="6" s="1"/>
  <c r="I1091" i="6" s="1"/>
  <c r="I1092" i="6" s="1"/>
  <c r="I1093" i="6" s="1"/>
  <c r="I1094" i="6" s="1"/>
  <c r="I1095" i="6" s="1"/>
  <c r="I1096" i="6" s="1"/>
  <c r="I1097" i="6" s="1"/>
  <c r="I1098" i="6" s="1"/>
  <c r="I1099" i="6" s="1"/>
  <c r="I1100" i="6" s="1"/>
  <c r="I1101" i="6" s="1"/>
  <c r="I1102" i="6" s="1"/>
  <c r="I1103" i="6" s="1"/>
  <c r="I1104" i="6" s="1"/>
  <c r="I1105" i="6" s="1"/>
  <c r="I1106" i="6" s="1"/>
  <c r="I1107" i="6" s="1"/>
  <c r="I1108" i="6" s="1"/>
  <c r="I1109" i="6" s="1"/>
  <c r="I1110" i="6" s="1"/>
  <c r="I1111" i="6" s="1"/>
  <c r="I1112" i="6" s="1"/>
  <c r="I1113" i="6" s="1"/>
  <c r="I1114" i="6" s="1"/>
  <c r="I1115" i="6" s="1"/>
  <c r="I1116" i="6" s="1"/>
  <c r="I1117" i="6" s="1"/>
  <c r="I1118" i="6" s="1"/>
  <c r="I1119" i="6" s="1"/>
  <c r="I1120" i="6" s="1"/>
  <c r="I1121" i="6" s="1"/>
  <c r="I1122" i="6" s="1"/>
  <c r="I1123" i="6" s="1"/>
  <c r="I1124" i="6" s="1"/>
  <c r="I1125" i="6" s="1"/>
  <c r="I1126" i="6" s="1"/>
  <c r="I1127" i="6" s="1"/>
  <c r="I1128" i="6" s="1"/>
  <c r="I1129" i="6" s="1"/>
  <c r="I1130" i="6" s="1"/>
  <c r="I1131" i="6" s="1"/>
  <c r="I1132" i="6" s="1"/>
  <c r="I1133" i="6" s="1"/>
  <c r="I1134" i="6" s="1"/>
  <c r="I1135" i="6" s="1"/>
  <c r="I1136" i="6" s="1"/>
  <c r="I1137" i="6" s="1"/>
  <c r="I1138" i="6" s="1"/>
  <c r="I1139" i="6" s="1"/>
  <c r="I1140" i="6" s="1"/>
  <c r="I1141" i="6" s="1"/>
  <c r="I1142" i="6" s="1"/>
  <c r="I1143" i="6" s="1"/>
  <c r="I1144" i="6" s="1"/>
  <c r="I1145" i="6" s="1"/>
  <c r="I1146" i="6" s="1"/>
  <c r="I1147" i="6" s="1"/>
  <c r="I1148" i="6" s="1"/>
  <c r="I1149" i="6" s="1"/>
  <c r="I1150" i="6" s="1"/>
  <c r="I1151" i="6" s="1"/>
  <c r="I1152" i="6" s="1"/>
  <c r="I1153" i="6" s="1"/>
  <c r="I1154" i="6" s="1"/>
  <c r="I1155" i="6" s="1"/>
  <c r="I1156" i="6" s="1"/>
  <c r="I1157" i="6" s="1"/>
  <c r="I1158" i="6" s="1"/>
  <c r="I1159" i="6" s="1"/>
  <c r="I1160" i="6" s="1"/>
  <c r="I1161" i="6" s="1"/>
  <c r="I1162" i="6" s="1"/>
  <c r="I1163" i="6" s="1"/>
  <c r="I1164" i="6" s="1"/>
  <c r="I1165" i="6" s="1"/>
  <c r="I1166" i="6" s="1"/>
  <c r="I1167" i="6" s="1"/>
  <c r="I1168" i="6" s="1"/>
  <c r="I1169" i="6" s="1"/>
  <c r="I1170" i="6" s="1"/>
  <c r="I1171" i="6" s="1"/>
  <c r="I1172" i="6" s="1"/>
  <c r="I1173" i="6" s="1"/>
  <c r="I1174" i="6" s="1"/>
  <c r="I1175" i="6" s="1"/>
  <c r="I1176" i="6" s="1"/>
  <c r="I1177" i="6" s="1"/>
  <c r="I1178" i="6" s="1"/>
  <c r="I1179" i="6" s="1"/>
  <c r="I1180" i="6" s="1"/>
  <c r="I1181" i="6" s="1"/>
  <c r="I1182" i="6" s="1"/>
  <c r="I1183" i="6" s="1"/>
  <c r="I1184" i="6" s="1"/>
  <c r="I1185" i="6" s="1"/>
  <c r="I1186" i="6" s="1"/>
  <c r="I1187" i="6" s="1"/>
  <c r="I1188" i="6" s="1"/>
  <c r="I1189" i="6" s="1"/>
  <c r="I1190" i="6" s="1"/>
  <c r="I1191" i="6" s="1"/>
  <c r="I1192" i="6" s="1"/>
  <c r="I1193" i="6" s="1"/>
  <c r="I1194" i="6" s="1"/>
  <c r="I1195" i="6" s="1"/>
  <c r="I1196" i="6" s="1"/>
  <c r="I1197" i="6" s="1"/>
  <c r="I1198" i="6" s="1"/>
  <c r="I1199" i="6" s="1"/>
  <c r="I1200" i="6" s="1"/>
  <c r="I1201" i="6" s="1"/>
  <c r="I1202" i="6" s="1"/>
  <c r="I1203" i="6" s="1"/>
  <c r="I1204" i="6" s="1"/>
  <c r="I1205" i="6" s="1"/>
  <c r="I1206" i="6" s="1"/>
  <c r="I1207" i="6" s="1"/>
  <c r="I1208" i="6" s="1"/>
  <c r="I1209" i="6" s="1"/>
  <c r="I1210" i="6" s="1"/>
  <c r="I1211" i="6" s="1"/>
  <c r="I1212" i="6" s="1"/>
  <c r="I1213" i="6" s="1"/>
  <c r="I1214" i="6" s="1"/>
  <c r="I1215" i="6" s="1"/>
  <c r="I1216" i="6" s="1"/>
  <c r="I1217" i="6" s="1"/>
  <c r="I1218" i="6" s="1"/>
  <c r="I1219" i="6" s="1"/>
  <c r="I1220" i="6" s="1"/>
  <c r="I1221" i="6" s="1"/>
  <c r="I1222" i="6" s="1"/>
  <c r="I1223" i="6" s="1"/>
  <c r="I1224" i="6" s="1"/>
  <c r="I1225" i="6" s="1"/>
  <c r="I1226" i="6" s="1"/>
  <c r="I1227" i="6" s="1"/>
  <c r="I1228" i="6" s="1"/>
  <c r="I1229" i="6" s="1"/>
  <c r="I1230" i="6" s="1"/>
  <c r="I1231" i="6" s="1"/>
  <c r="I1232" i="6" s="1"/>
  <c r="I1233" i="6" s="1"/>
  <c r="I1234" i="6" s="1"/>
  <c r="I1235" i="6" s="1"/>
  <c r="I1236" i="6" s="1"/>
  <c r="I1237" i="6" s="1"/>
  <c r="I1238" i="6" s="1"/>
  <c r="I1239" i="6" s="1"/>
  <c r="I1240" i="6" s="1"/>
  <c r="I1241" i="6" s="1"/>
  <c r="I1242" i="6" s="1"/>
  <c r="I1243" i="6" s="1"/>
  <c r="I1244" i="6" s="1"/>
  <c r="I1245" i="6" s="1"/>
  <c r="I1246" i="6" s="1"/>
  <c r="I1247" i="6" s="1"/>
  <c r="I1248" i="6" s="1"/>
  <c r="I1249" i="6" s="1"/>
  <c r="I1250" i="6" s="1"/>
  <c r="I1251" i="6" s="1"/>
  <c r="I1252" i="6" s="1"/>
  <c r="I1253" i="6" s="1"/>
  <c r="I1254" i="6" s="1"/>
  <c r="I1255" i="6" s="1"/>
  <c r="I1256" i="6" s="1"/>
  <c r="I1257" i="6" s="1"/>
  <c r="I1258" i="6" s="1"/>
  <c r="I1259" i="6" s="1"/>
  <c r="I1260" i="6" s="1"/>
  <c r="I1261" i="6" s="1"/>
  <c r="I1262" i="6" s="1"/>
  <c r="I1263" i="6" s="1"/>
  <c r="I1264" i="6" s="1"/>
  <c r="I1265" i="6" s="1"/>
  <c r="I1266" i="6" s="1"/>
  <c r="I1267" i="6" s="1"/>
  <c r="I1268" i="6" s="1"/>
  <c r="I1269" i="6" s="1"/>
  <c r="I1270" i="6" s="1"/>
  <c r="I1271" i="6" s="1"/>
  <c r="I1272" i="6" s="1"/>
  <c r="I1273" i="6" s="1"/>
  <c r="I1274" i="6" s="1"/>
  <c r="I1275" i="6" s="1"/>
  <c r="I1276" i="6" s="1"/>
  <c r="I1277" i="6" s="1"/>
  <c r="I1278" i="6" s="1"/>
  <c r="I1279" i="6" s="1"/>
  <c r="I1280" i="6" s="1"/>
  <c r="I1281" i="6" s="1"/>
  <c r="I1282" i="6" s="1"/>
  <c r="I1283" i="6" s="1"/>
  <c r="I1284" i="6" s="1"/>
  <c r="I1285" i="6" s="1"/>
  <c r="I1286" i="6" s="1"/>
  <c r="I1287" i="6" s="1"/>
  <c r="I1288" i="6" s="1"/>
  <c r="I1289" i="6" s="1"/>
  <c r="I1290" i="6" s="1"/>
  <c r="I1291" i="6" s="1"/>
  <c r="I1292" i="6" s="1"/>
  <c r="I1293" i="6" s="1"/>
  <c r="I1294" i="6" s="1"/>
  <c r="I1295" i="6" s="1"/>
  <c r="I1296" i="6" s="1"/>
  <c r="I1297" i="6" s="1"/>
  <c r="I1298" i="6" s="1"/>
  <c r="I1299" i="6" s="1"/>
  <c r="I1300" i="6" s="1"/>
  <c r="I1301" i="6" s="1"/>
  <c r="I1302" i="6" s="1"/>
  <c r="I1303" i="6" s="1"/>
  <c r="I1304" i="6" s="1"/>
  <c r="I1305" i="6" s="1"/>
  <c r="I1306" i="6" s="1"/>
  <c r="I1307" i="6" s="1"/>
  <c r="I1308" i="6" s="1"/>
  <c r="I1309" i="6" s="1"/>
  <c r="I1310" i="6" s="1"/>
  <c r="I1311" i="6" s="1"/>
  <c r="I1312" i="6" s="1"/>
  <c r="I1313" i="6" s="1"/>
  <c r="I1314" i="6" s="1"/>
  <c r="I1315" i="6" s="1"/>
  <c r="I1316" i="6" s="1"/>
  <c r="I1317" i="6" s="1"/>
  <c r="I1318" i="6" s="1"/>
  <c r="I1319" i="6" s="1"/>
  <c r="I1320" i="6" s="1"/>
  <c r="I1321" i="6" s="1"/>
  <c r="I1322" i="6" s="1"/>
  <c r="I1323" i="6" s="1"/>
  <c r="I1324" i="6" s="1"/>
  <c r="I1325" i="6" s="1"/>
  <c r="I1326" i="6" s="1"/>
  <c r="I1327" i="6" s="1"/>
  <c r="I1328" i="6" s="1"/>
  <c r="I1329" i="6" s="1"/>
  <c r="I1330" i="6" s="1"/>
  <c r="I1331" i="6" s="1"/>
  <c r="I1332" i="6" s="1"/>
  <c r="I1333" i="6" s="1"/>
  <c r="I1334" i="6" s="1"/>
  <c r="I1335" i="6" s="1"/>
  <c r="I1336" i="6" s="1"/>
  <c r="I1337" i="6" s="1"/>
  <c r="I1338" i="6" s="1"/>
  <c r="I1339" i="6" s="1"/>
  <c r="I1340" i="6" s="1"/>
  <c r="I1341" i="6" s="1"/>
  <c r="I1342" i="6" s="1"/>
  <c r="I1343" i="6" s="1"/>
  <c r="I1344" i="6" s="1"/>
  <c r="I1345" i="6" s="1"/>
  <c r="I1346" i="6" s="1"/>
  <c r="I1347" i="6" s="1"/>
  <c r="I1348" i="6" s="1"/>
  <c r="I1349" i="6" s="1"/>
  <c r="I1350" i="6" s="1"/>
  <c r="I1351" i="6" s="1"/>
  <c r="I1352" i="6" s="1"/>
  <c r="I1353" i="6" s="1"/>
  <c r="I1354" i="6" s="1"/>
  <c r="I1355" i="6" s="1"/>
  <c r="I1356" i="6" s="1"/>
  <c r="I1357" i="6" s="1"/>
  <c r="I1358" i="6" s="1"/>
  <c r="I1359" i="6" s="1"/>
  <c r="I1360" i="6" s="1"/>
  <c r="I1361" i="6" s="1"/>
  <c r="I1362" i="6" s="1"/>
  <c r="I1363" i="6" s="1"/>
  <c r="I1364" i="6" s="1"/>
  <c r="I1365" i="6" s="1"/>
  <c r="I1366" i="6" s="1"/>
  <c r="I1367" i="6" s="1"/>
  <c r="I1368" i="6" s="1"/>
  <c r="I1369" i="6" s="1"/>
  <c r="I1370" i="6" s="1"/>
  <c r="I1371" i="6" s="1"/>
  <c r="I1372" i="6" s="1"/>
  <c r="I1373" i="6" s="1"/>
  <c r="I1374" i="6" s="1"/>
  <c r="I1375" i="6" s="1"/>
  <c r="I1376" i="6" s="1"/>
  <c r="I1377" i="6" s="1"/>
  <c r="I1378" i="6" s="1"/>
  <c r="I1379" i="6" s="1"/>
  <c r="I1380" i="6" s="1"/>
  <c r="I1381" i="6" s="1"/>
  <c r="I1382" i="6" s="1"/>
  <c r="I1383" i="6" s="1"/>
  <c r="I1384" i="6" s="1"/>
  <c r="I1385" i="6" s="1"/>
  <c r="I1386" i="6" s="1"/>
  <c r="I1387" i="6" s="1"/>
  <c r="I1388" i="6" s="1"/>
  <c r="I1389" i="6" s="1"/>
  <c r="I1390" i="6" s="1"/>
  <c r="I1391" i="6" s="1"/>
  <c r="I1392" i="6" s="1"/>
  <c r="I1393" i="6" s="1"/>
  <c r="I1394" i="6" s="1"/>
  <c r="I1395" i="6" s="1"/>
  <c r="I1396" i="6" s="1"/>
  <c r="I1397" i="6" s="1"/>
  <c r="I1398" i="6" s="1"/>
  <c r="I1399" i="6" s="1"/>
  <c r="I1400" i="6" s="1"/>
  <c r="I1401" i="6" s="1"/>
  <c r="I1402" i="6" s="1"/>
  <c r="I1403" i="6" s="1"/>
  <c r="I1404" i="6" s="1"/>
  <c r="I1405" i="6" s="1"/>
  <c r="I1406" i="6" s="1"/>
  <c r="I1407" i="6" s="1"/>
  <c r="I1408" i="6" s="1"/>
  <c r="I1409" i="6" s="1"/>
  <c r="I1410" i="6" s="1"/>
  <c r="I1411" i="6" s="1"/>
  <c r="I1412" i="6" s="1"/>
  <c r="I1413" i="6" s="1"/>
  <c r="I1414" i="6" s="1"/>
  <c r="I1415" i="6" s="1"/>
  <c r="I1416" i="6" s="1"/>
  <c r="I1417" i="6" s="1"/>
  <c r="I1418" i="6" s="1"/>
  <c r="I1419" i="6" s="1"/>
  <c r="I1420" i="6" s="1"/>
  <c r="I1421" i="6" s="1"/>
  <c r="I1422" i="6" s="1"/>
  <c r="I1423" i="6" s="1"/>
  <c r="I1424" i="6" s="1"/>
  <c r="I1425" i="6" s="1"/>
  <c r="I1426" i="6" s="1"/>
  <c r="I1427" i="6" s="1"/>
  <c r="I1428" i="6" s="1"/>
  <c r="I1429" i="6" s="1"/>
  <c r="I1430" i="6" s="1"/>
  <c r="I1431" i="6" s="1"/>
  <c r="I1432" i="6" s="1"/>
  <c r="I1433" i="6" s="1"/>
  <c r="I1434" i="6" s="1"/>
  <c r="I1435" i="6" s="1"/>
  <c r="I1436" i="6" s="1"/>
  <c r="I1437" i="6" s="1"/>
  <c r="I1438" i="6" s="1"/>
  <c r="I1439" i="6" s="1"/>
  <c r="I1440" i="6" s="1"/>
  <c r="I1441" i="6" s="1"/>
  <c r="I1442" i="6" s="1"/>
  <c r="I1443" i="6" s="1"/>
  <c r="I1444" i="6" s="1"/>
  <c r="I1445" i="6" s="1"/>
  <c r="I1446" i="6" s="1"/>
  <c r="I1447" i="6" s="1"/>
  <c r="I1448" i="6" s="1"/>
  <c r="I1449" i="6" s="1"/>
  <c r="I1450" i="6" s="1"/>
  <c r="I1451" i="6" s="1"/>
  <c r="I1452" i="6" s="1"/>
  <c r="I1453" i="6" s="1"/>
  <c r="I1454" i="6" s="1"/>
  <c r="I1455" i="6" s="1"/>
  <c r="I1456" i="6" s="1"/>
  <c r="I1457" i="6" s="1"/>
  <c r="I1458" i="6" s="1"/>
  <c r="I1459" i="6" s="1"/>
  <c r="I1460" i="6" s="1"/>
  <c r="I1461" i="6" s="1"/>
  <c r="I1462" i="6" s="1"/>
  <c r="I1463" i="6" s="1"/>
  <c r="I1464" i="6" s="1"/>
  <c r="I1465" i="6" s="1"/>
  <c r="I1466" i="6" s="1"/>
  <c r="I1467" i="6" s="1"/>
  <c r="I1468" i="6" s="1"/>
  <c r="I1469" i="6" s="1"/>
  <c r="I1470" i="6" s="1"/>
  <c r="I1471" i="6" s="1"/>
  <c r="I1472" i="6" s="1"/>
  <c r="I1473" i="6" s="1"/>
  <c r="I1474" i="6" s="1"/>
  <c r="I1475" i="6" s="1"/>
  <c r="I1476" i="6" s="1"/>
  <c r="I1477" i="6" s="1"/>
  <c r="I1478" i="6" s="1"/>
  <c r="I1479" i="6" s="1"/>
  <c r="I1480" i="6" s="1"/>
  <c r="I1481" i="6" s="1"/>
  <c r="I1482" i="6" s="1"/>
  <c r="I1483" i="6" s="1"/>
  <c r="I1484" i="6" s="1"/>
  <c r="I1485" i="6" s="1"/>
  <c r="I1486" i="6" s="1"/>
  <c r="I1487" i="6" s="1"/>
  <c r="I1488" i="6" s="1"/>
  <c r="I1489" i="6" s="1"/>
  <c r="I1490" i="6" s="1"/>
  <c r="I1491" i="6" s="1"/>
  <c r="I1492" i="6" s="1"/>
  <c r="I1493" i="6" s="1"/>
  <c r="I1494" i="6" s="1"/>
  <c r="I1495" i="6" s="1"/>
  <c r="I1496" i="6" s="1"/>
  <c r="I1497" i="6" s="1"/>
  <c r="I1498" i="6" s="1"/>
  <c r="I1499" i="6" s="1"/>
  <c r="I1500" i="6" s="1"/>
  <c r="I1501" i="6" s="1"/>
  <c r="I1502" i="6" s="1"/>
  <c r="I1503" i="6" s="1"/>
  <c r="I1504" i="6" s="1"/>
  <c r="I1505" i="6" s="1"/>
  <c r="I1506" i="6" s="1"/>
  <c r="I1507" i="6" s="1"/>
  <c r="I1508" i="6" s="1"/>
  <c r="I1509" i="6" s="1"/>
  <c r="I1510" i="6" s="1"/>
  <c r="I1511" i="6" s="1"/>
  <c r="I1512" i="6" s="1"/>
  <c r="I1513" i="6" s="1"/>
  <c r="I1514" i="6" s="1"/>
  <c r="I1515" i="6" s="1"/>
  <c r="I1516" i="6" s="1"/>
  <c r="I1517" i="6" s="1"/>
  <c r="I1518" i="6" s="1"/>
  <c r="I1519" i="6" s="1"/>
  <c r="I1520" i="6" s="1"/>
  <c r="I1521" i="6" s="1"/>
  <c r="I1522" i="6" s="1"/>
  <c r="I1523" i="6" s="1"/>
  <c r="I1524" i="6" s="1"/>
  <c r="I1525" i="6" s="1"/>
  <c r="I1526" i="6" s="1"/>
  <c r="I1527" i="6" s="1"/>
  <c r="I1528" i="6" s="1"/>
  <c r="I1529" i="6" s="1"/>
  <c r="I1530" i="6" s="1"/>
  <c r="I1531" i="6" s="1"/>
  <c r="I1532" i="6" s="1"/>
  <c r="I1533" i="6" s="1"/>
  <c r="I1534" i="6" s="1"/>
  <c r="I1535" i="6" s="1"/>
  <c r="I1536" i="6" s="1"/>
  <c r="I1537" i="6" s="1"/>
  <c r="I1538" i="6" s="1"/>
  <c r="I1539" i="6" s="1"/>
  <c r="I1540" i="6" s="1"/>
  <c r="I1541" i="6" s="1"/>
  <c r="I1542" i="6" s="1"/>
  <c r="I1543" i="6" s="1"/>
  <c r="I1544" i="6" s="1"/>
  <c r="I1545" i="6" s="1"/>
  <c r="I1546" i="6" s="1"/>
  <c r="I1547" i="6" s="1"/>
  <c r="I1548" i="6" s="1"/>
  <c r="I1549" i="6" s="1"/>
  <c r="I1550" i="6" s="1"/>
  <c r="I1551" i="6" s="1"/>
  <c r="I1552" i="6" s="1"/>
  <c r="I1553" i="6" s="1"/>
  <c r="I1554" i="6" s="1"/>
  <c r="I1555" i="6" s="1"/>
  <c r="I1556" i="6" s="1"/>
  <c r="I1557" i="6" s="1"/>
  <c r="I1558" i="6" s="1"/>
  <c r="I1559" i="6" s="1"/>
  <c r="I1560" i="6" s="1"/>
  <c r="I1561" i="6" s="1"/>
  <c r="I1562" i="6" s="1"/>
  <c r="I1563" i="6" s="1"/>
  <c r="I1564" i="6" s="1"/>
  <c r="I1565" i="6" s="1"/>
  <c r="I1566" i="6" s="1"/>
  <c r="I1567" i="6" s="1"/>
  <c r="I1568" i="6" s="1"/>
  <c r="I1569" i="6" s="1"/>
  <c r="I1570" i="6" s="1"/>
  <c r="I1571" i="6" s="1"/>
  <c r="I1572" i="6" s="1"/>
  <c r="I1573" i="6" s="1"/>
  <c r="I1574" i="6" s="1"/>
  <c r="I1575" i="6" s="1"/>
  <c r="I1576" i="6" s="1"/>
  <c r="I1577" i="6" s="1"/>
  <c r="I1578" i="6" s="1"/>
  <c r="I1579" i="6" s="1"/>
  <c r="I1580" i="6" s="1"/>
  <c r="I1581" i="6" s="1"/>
  <c r="I1582" i="6" s="1"/>
  <c r="I1583" i="6" s="1"/>
  <c r="I1584" i="6" s="1"/>
  <c r="I1585" i="6" s="1"/>
  <c r="I1586" i="6" s="1"/>
  <c r="I1587" i="6" s="1"/>
  <c r="I1588" i="6" s="1"/>
  <c r="I1589" i="6" s="1"/>
  <c r="I1590" i="6" s="1"/>
  <c r="I1591" i="6" s="1"/>
  <c r="I1592" i="6" s="1"/>
  <c r="I1593" i="6" s="1"/>
  <c r="I1594" i="6" s="1"/>
  <c r="I1595" i="6" s="1"/>
  <c r="I1596" i="6" s="1"/>
  <c r="I1597" i="6" s="1"/>
  <c r="I1598" i="6" s="1"/>
  <c r="I1599" i="6" s="1"/>
  <c r="I1600" i="6" s="1"/>
  <c r="I1601" i="6" s="1"/>
  <c r="I1602" i="6" s="1"/>
  <c r="I1603" i="6" s="1"/>
  <c r="I1604" i="6" s="1"/>
  <c r="I1605" i="6" s="1"/>
  <c r="I1606" i="6" s="1"/>
  <c r="I1607" i="6" s="1"/>
  <c r="I1608" i="6" s="1"/>
  <c r="I1609" i="6" s="1"/>
  <c r="I1610" i="6" s="1"/>
  <c r="I1611" i="6" s="1"/>
  <c r="I1612" i="6" s="1"/>
  <c r="I1613" i="6" s="1"/>
  <c r="I1614" i="6" s="1"/>
  <c r="I1615" i="6" s="1"/>
  <c r="I1616" i="6" s="1"/>
  <c r="I1617" i="6" s="1"/>
  <c r="I1618" i="6" s="1"/>
  <c r="I1619" i="6" s="1"/>
  <c r="I1620" i="6" s="1"/>
  <c r="I1621" i="6" s="1"/>
  <c r="I1622" i="6" s="1"/>
  <c r="I1623" i="6" s="1"/>
  <c r="I1624" i="6" s="1"/>
  <c r="I1625" i="6" s="1"/>
  <c r="I1626" i="6" s="1"/>
  <c r="I1627" i="6" s="1"/>
  <c r="I1628" i="6" s="1"/>
  <c r="I1629" i="6" s="1"/>
  <c r="I1630" i="6" s="1"/>
  <c r="I1631" i="6" s="1"/>
  <c r="I1632" i="6" s="1"/>
  <c r="I1633" i="6" s="1"/>
  <c r="I1634" i="6" s="1"/>
  <c r="I1635" i="6" s="1"/>
  <c r="I1636" i="6" s="1"/>
  <c r="I1637" i="6" s="1"/>
  <c r="I1638" i="6" s="1"/>
  <c r="I1639" i="6" s="1"/>
  <c r="I1640" i="6" s="1"/>
  <c r="I1641" i="6" s="1"/>
  <c r="I1642" i="6" s="1"/>
  <c r="I1643" i="6" s="1"/>
  <c r="I1644" i="6" s="1"/>
  <c r="I1645" i="6" s="1"/>
  <c r="I1646" i="6" s="1"/>
  <c r="I1647" i="6" s="1"/>
  <c r="I1648" i="6" s="1"/>
  <c r="I1649" i="6" s="1"/>
  <c r="I1650" i="6" s="1"/>
  <c r="I1651" i="6" s="1"/>
  <c r="I1652" i="6" s="1"/>
  <c r="I1653" i="6" s="1"/>
  <c r="I1654" i="6" s="1"/>
  <c r="I1655" i="6" s="1"/>
  <c r="I1656" i="6" s="1"/>
  <c r="I1657" i="6" s="1"/>
  <c r="I1658" i="6" s="1"/>
  <c r="I1659" i="6" s="1"/>
  <c r="I1660" i="6" s="1"/>
  <c r="I1661" i="6" s="1"/>
  <c r="I1662" i="6" s="1"/>
  <c r="I1663" i="6" s="1"/>
  <c r="I1664" i="6" s="1"/>
  <c r="I1665" i="6" s="1"/>
  <c r="I1666" i="6" s="1"/>
  <c r="I1667" i="6" s="1"/>
  <c r="I1668" i="6" s="1"/>
  <c r="I1669" i="6" s="1"/>
  <c r="I1670" i="6" s="1"/>
  <c r="I1671" i="6" s="1"/>
  <c r="I1672" i="6" s="1"/>
  <c r="I1673" i="6" s="1"/>
  <c r="I1674" i="6" s="1"/>
  <c r="I1675" i="6" s="1"/>
  <c r="I1676" i="6" s="1"/>
  <c r="I1677" i="6" s="1"/>
  <c r="I1678" i="6" s="1"/>
  <c r="I1679" i="6" s="1"/>
  <c r="I1680" i="6" s="1"/>
  <c r="I1681" i="6" s="1"/>
  <c r="I1682" i="6" s="1"/>
  <c r="I1683" i="6" s="1"/>
  <c r="I1684" i="6" s="1"/>
  <c r="I1685" i="6" s="1"/>
  <c r="I1686" i="6" s="1"/>
  <c r="I1687" i="6" s="1"/>
  <c r="I1688" i="6" s="1"/>
  <c r="I1689" i="6" s="1"/>
  <c r="I1690" i="6" s="1"/>
  <c r="I1691" i="6" s="1"/>
  <c r="I1692" i="6" s="1"/>
  <c r="I1693" i="6" s="1"/>
  <c r="I1694" i="6" s="1"/>
  <c r="I1695" i="6" s="1"/>
  <c r="I1696" i="6" s="1"/>
  <c r="I1697" i="6" s="1"/>
  <c r="I1698" i="6" s="1"/>
  <c r="I1699" i="6" s="1"/>
  <c r="I1700" i="6" s="1"/>
  <c r="I1701" i="6" s="1"/>
  <c r="I1702" i="6" s="1"/>
  <c r="I1703" i="6" s="1"/>
  <c r="I1704" i="6" s="1"/>
  <c r="I1705" i="6" s="1"/>
  <c r="I1706" i="6" s="1"/>
  <c r="I1707" i="6" s="1"/>
  <c r="I1708" i="6" s="1"/>
  <c r="I1709" i="6" s="1"/>
  <c r="I1710" i="6" s="1"/>
  <c r="I1711" i="6" s="1"/>
  <c r="I1712" i="6" s="1"/>
  <c r="I1713" i="6" s="1"/>
  <c r="I1714" i="6" s="1"/>
  <c r="I1715" i="6" s="1"/>
  <c r="I1716" i="6" s="1"/>
  <c r="I1717" i="6" s="1"/>
  <c r="I1718" i="6" s="1"/>
  <c r="I1719" i="6" s="1"/>
  <c r="I1720" i="6" s="1"/>
  <c r="I1721" i="6" s="1"/>
  <c r="I1722" i="6" s="1"/>
  <c r="I1723" i="6" s="1"/>
  <c r="I1724" i="6" s="1"/>
  <c r="I1725" i="6" s="1"/>
  <c r="I1726" i="6" s="1"/>
  <c r="I1727" i="6" s="1"/>
  <c r="I1728" i="6" s="1"/>
  <c r="I1729" i="6" s="1"/>
  <c r="I1730" i="6" s="1"/>
  <c r="I1731" i="6" s="1"/>
  <c r="I1732" i="6" s="1"/>
  <c r="I1733" i="6" s="1"/>
  <c r="I1734" i="6" s="1"/>
  <c r="I1735" i="6" s="1"/>
  <c r="I1736" i="6" s="1"/>
  <c r="I1737" i="6" s="1"/>
  <c r="I1738" i="6" s="1"/>
  <c r="I1739" i="6" s="1"/>
  <c r="I1740" i="6" s="1"/>
  <c r="I1741" i="6" s="1"/>
  <c r="I1742" i="6" s="1"/>
  <c r="I1743" i="6" s="1"/>
  <c r="I1744" i="6" s="1"/>
  <c r="I1745" i="6" s="1"/>
  <c r="I1746" i="6" s="1"/>
  <c r="I1747" i="6" s="1"/>
  <c r="I1748" i="6" s="1"/>
  <c r="I1749" i="6" s="1"/>
  <c r="I1750" i="6" s="1"/>
  <c r="I1751" i="6" s="1"/>
  <c r="I1752" i="6" s="1"/>
  <c r="I1753" i="6" s="1"/>
  <c r="I1754" i="6" s="1"/>
  <c r="I1755" i="6" s="1"/>
  <c r="I1756" i="6" s="1"/>
  <c r="I1757" i="6" s="1"/>
  <c r="I1758" i="6" s="1"/>
  <c r="I1759" i="6" s="1"/>
  <c r="I1760" i="6" s="1"/>
  <c r="I1761" i="6" s="1"/>
  <c r="I1762" i="6" s="1"/>
  <c r="I1763" i="6" s="1"/>
  <c r="I1764" i="6" s="1"/>
  <c r="I1765" i="6" s="1"/>
  <c r="I1766" i="6" s="1"/>
  <c r="I1767" i="6" s="1"/>
  <c r="I1768" i="6" s="1"/>
  <c r="I1769" i="6" s="1"/>
  <c r="I1770" i="6" s="1"/>
  <c r="I1771" i="6" s="1"/>
  <c r="I1772" i="6" s="1"/>
  <c r="I1773" i="6" s="1"/>
  <c r="I1774" i="6" s="1"/>
  <c r="I1775" i="6" s="1"/>
  <c r="I1776" i="6" s="1"/>
  <c r="I1777" i="6" s="1"/>
  <c r="I1778" i="6" s="1"/>
  <c r="I1779" i="6" s="1"/>
  <c r="I1780" i="6" s="1"/>
  <c r="I1781" i="6" s="1"/>
  <c r="I1782" i="6" s="1"/>
  <c r="I1783" i="6" s="1"/>
  <c r="I1784" i="6" s="1"/>
  <c r="I1785" i="6" s="1"/>
  <c r="I1786" i="6" s="1"/>
  <c r="I1787" i="6" s="1"/>
  <c r="I1788" i="6" s="1"/>
  <c r="I1789" i="6" s="1"/>
  <c r="I1790" i="6" s="1"/>
  <c r="I1791" i="6" s="1"/>
  <c r="I1792" i="6" s="1"/>
  <c r="I1793" i="6" s="1"/>
  <c r="I1794" i="6" s="1"/>
  <c r="I1795" i="6" s="1"/>
  <c r="I1796" i="6" s="1"/>
  <c r="I1797" i="6" s="1"/>
  <c r="I1798" i="6" s="1"/>
  <c r="I1799" i="6" s="1"/>
  <c r="I1800" i="6" s="1"/>
  <c r="I1801" i="6" s="1"/>
  <c r="I1802" i="6" s="1"/>
  <c r="I1803" i="6" s="1"/>
  <c r="I1804" i="6" s="1"/>
  <c r="I1805" i="6" s="1"/>
  <c r="I1806" i="6" s="1"/>
  <c r="I1807" i="6" s="1"/>
  <c r="I1808" i="6" s="1"/>
  <c r="I1809" i="6" s="1"/>
  <c r="I1810" i="6" s="1"/>
  <c r="I1811" i="6" s="1"/>
  <c r="I1812" i="6" s="1"/>
  <c r="I1813" i="6" s="1"/>
  <c r="I1814" i="6" s="1"/>
  <c r="I1815" i="6" s="1"/>
  <c r="I1816" i="6" s="1"/>
  <c r="I1817" i="6" s="1"/>
  <c r="I1818" i="6" s="1"/>
  <c r="I1819" i="6" s="1"/>
  <c r="I1820" i="6" s="1"/>
  <c r="I1821" i="6" s="1"/>
  <c r="I1822" i="6" s="1"/>
  <c r="I1823" i="6" s="1"/>
  <c r="I1824" i="6" s="1"/>
  <c r="I1825" i="6" s="1"/>
  <c r="I1826" i="6" s="1"/>
  <c r="I1827" i="6" s="1"/>
  <c r="I1828" i="6" s="1"/>
  <c r="D519" i="4"/>
  <c r="D511" i="4"/>
  <c r="D517" i="4"/>
  <c r="D510" i="4"/>
  <c r="F384" i="4"/>
  <c r="D515" i="4"/>
  <c r="F386" i="4"/>
  <c r="F265" i="4"/>
  <c r="D516" i="4"/>
  <c r="D512" i="4"/>
  <c r="D513" i="4"/>
  <c r="D518" i="4"/>
  <c r="D507" i="4"/>
  <c r="D509" i="4"/>
  <c r="D514" i="4"/>
  <c r="D508" i="4"/>
  <c r="C1830" i="6"/>
  <c r="D1829" i="6"/>
  <c r="G1829" i="6" s="1"/>
  <c r="E1829" i="6"/>
  <c r="H1829" i="6" s="1"/>
  <c r="F1829" i="6"/>
  <c r="AT6" i="2" l="1"/>
  <c r="AG156" i="2"/>
  <c r="AC156" i="2"/>
  <c r="Y156" i="2"/>
  <c r="U156" i="2"/>
  <c r="Q156" i="2"/>
  <c r="M156" i="2"/>
  <c r="I1829" i="6"/>
  <c r="F268" i="4"/>
  <c r="F267" i="4"/>
  <c r="F276" i="4" s="1"/>
  <c r="F274" i="4" s="1"/>
  <c r="F277" i="4" s="1"/>
  <c r="C1831" i="6"/>
  <c r="E1830" i="6"/>
  <c r="H1830" i="6" s="1"/>
  <c r="F1830" i="6"/>
  <c r="I1830" i="6" s="1"/>
  <c r="D1830" i="6"/>
  <c r="G1830" i="6" s="1"/>
  <c r="K333" i="4" l="1"/>
  <c r="K334" i="4"/>
  <c r="AS6" i="2"/>
  <c r="AR6" i="2"/>
  <c r="AR7" i="2" s="1"/>
  <c r="AR8" i="2" s="1"/>
  <c r="AR9" i="2" s="1"/>
  <c r="AR10" i="2" s="1"/>
  <c r="AR11" i="2" s="1"/>
  <c r="AR12" i="2" s="1"/>
  <c r="AR13" i="2" s="1"/>
  <c r="AR14" i="2" s="1"/>
  <c r="AR15" i="2" s="1"/>
  <c r="AR16" i="2" s="1"/>
  <c r="AR17" i="2" s="1"/>
  <c r="AR18" i="2" s="1"/>
  <c r="AR19" i="2" s="1"/>
  <c r="AR20" i="2" s="1"/>
  <c r="AR21" i="2" s="1"/>
  <c r="AR22" i="2" s="1"/>
  <c r="AR23" i="2" s="1"/>
  <c r="AR24" i="2" s="1"/>
  <c r="AR25" i="2" s="1"/>
  <c r="AR26" i="2" s="1"/>
  <c r="AR27" i="2" s="1"/>
  <c r="AR28" i="2" s="1"/>
  <c r="AR29" i="2" s="1"/>
  <c r="AR30" i="2" s="1"/>
  <c r="AR31" i="2" s="1"/>
  <c r="AR32" i="2" s="1"/>
  <c r="AR33" i="2" s="1"/>
  <c r="AR34" i="2" s="1"/>
  <c r="AR35" i="2" s="1"/>
  <c r="AR36" i="2" s="1"/>
  <c r="AR37" i="2" s="1"/>
  <c r="AR38" i="2" s="1"/>
  <c r="AR39" i="2" s="1"/>
  <c r="AR40" i="2" s="1"/>
  <c r="AR41" i="2" s="1"/>
  <c r="AR42" i="2" s="1"/>
  <c r="AR43" i="2" s="1"/>
  <c r="AR44" i="2" s="1"/>
  <c r="AR45" i="2" s="1"/>
  <c r="AR46" i="2" s="1"/>
  <c r="AR47" i="2" s="1"/>
  <c r="AR48" i="2" s="1"/>
  <c r="AR49" i="2" s="1"/>
  <c r="AR50" i="2" s="1"/>
  <c r="AR51" i="2" s="1"/>
  <c r="AR52" i="2" s="1"/>
  <c r="AR53" i="2" s="1"/>
  <c r="AR54" i="2" s="1"/>
  <c r="AR55" i="2" s="1"/>
  <c r="AR56" i="2" s="1"/>
  <c r="AR57" i="2" s="1"/>
  <c r="AR58" i="2" s="1"/>
  <c r="AR59" i="2" s="1"/>
  <c r="AR60" i="2" s="1"/>
  <c r="AR61" i="2" s="1"/>
  <c r="AR62" i="2" s="1"/>
  <c r="AR63" i="2" s="1"/>
  <c r="AR64" i="2" s="1"/>
  <c r="AR65" i="2" s="1"/>
  <c r="AR66" i="2" s="1"/>
  <c r="AR67" i="2" s="1"/>
  <c r="AR68" i="2" s="1"/>
  <c r="AR69" i="2" s="1"/>
  <c r="AR70" i="2" s="1"/>
  <c r="AR71" i="2" s="1"/>
  <c r="AR72" i="2" s="1"/>
  <c r="AR73" i="2" s="1"/>
  <c r="AR74" i="2" s="1"/>
  <c r="AR75" i="2" s="1"/>
  <c r="AR76" i="2" s="1"/>
  <c r="AR77" i="2" s="1"/>
  <c r="AR78" i="2" s="1"/>
  <c r="AR79" i="2" s="1"/>
  <c r="AR80" i="2" s="1"/>
  <c r="AR81" i="2" s="1"/>
  <c r="AR82" i="2" s="1"/>
  <c r="AR83" i="2" s="1"/>
  <c r="AR84" i="2" s="1"/>
  <c r="AR85" i="2" s="1"/>
  <c r="AR86" i="2" s="1"/>
  <c r="AR87" i="2" s="1"/>
  <c r="AR88" i="2" s="1"/>
  <c r="AR89" i="2" s="1"/>
  <c r="AR90" i="2" s="1"/>
  <c r="AR91" i="2" s="1"/>
  <c r="AR92" i="2" s="1"/>
  <c r="AR93" i="2" s="1"/>
  <c r="AR94" i="2" s="1"/>
  <c r="AR95" i="2" s="1"/>
  <c r="AR96" i="2" s="1"/>
  <c r="AR97" i="2" s="1"/>
  <c r="AR98" i="2" s="1"/>
  <c r="AR99" i="2" s="1"/>
  <c r="AR100" i="2" s="1"/>
  <c r="AR101" i="2" s="1"/>
  <c r="AR102" i="2" s="1"/>
  <c r="AR103" i="2" s="1"/>
  <c r="AR104" i="2" s="1"/>
  <c r="AR105" i="2" s="1"/>
  <c r="AR106" i="2" s="1"/>
  <c r="AR107" i="2" s="1"/>
  <c r="AR108" i="2" s="1"/>
  <c r="AR109" i="2" s="1"/>
  <c r="AR110" i="2" s="1"/>
  <c r="AR111" i="2" s="1"/>
  <c r="AR112" i="2" s="1"/>
  <c r="AR113" i="2" s="1"/>
  <c r="AR114" i="2" s="1"/>
  <c r="AR115" i="2" s="1"/>
  <c r="AR116" i="2" s="1"/>
  <c r="AR117" i="2" s="1"/>
  <c r="AR118" i="2" s="1"/>
  <c r="AR119" i="2" s="1"/>
  <c r="AR120" i="2" s="1"/>
  <c r="AR121" i="2" s="1"/>
  <c r="AR122" i="2" s="1"/>
  <c r="AR123" i="2" s="1"/>
  <c r="AR124" i="2" s="1"/>
  <c r="AR125" i="2" s="1"/>
  <c r="AR126" i="2" s="1"/>
  <c r="AR127" i="2" s="1"/>
  <c r="AR128" i="2" s="1"/>
  <c r="AR129" i="2" s="1"/>
  <c r="AR130" i="2" s="1"/>
  <c r="AR131" i="2" s="1"/>
  <c r="AR132" i="2" s="1"/>
  <c r="AR133" i="2" s="1"/>
  <c r="AR134" i="2" s="1"/>
  <c r="AR135" i="2" s="1"/>
  <c r="AR136" i="2" s="1"/>
  <c r="AR137" i="2" s="1"/>
  <c r="AR138" i="2" s="1"/>
  <c r="AR139" i="2" s="1"/>
  <c r="AR140" i="2" s="1"/>
  <c r="AR141" i="2" s="1"/>
  <c r="AR142" i="2" s="1"/>
  <c r="AR143" i="2" s="1"/>
  <c r="AR144" i="2" s="1"/>
  <c r="AR145" i="2" s="1"/>
  <c r="AR146" i="2" s="1"/>
  <c r="AR147" i="2" s="1"/>
  <c r="AR148" i="2" s="1"/>
  <c r="AR149" i="2" s="1"/>
  <c r="AR150" i="2" s="1"/>
  <c r="AR151" i="2" s="1"/>
  <c r="AR152" i="2" s="1"/>
  <c r="AR153" i="2" s="1"/>
  <c r="AR154" i="2" s="1"/>
  <c r="AR155" i="2" s="1"/>
  <c r="AR156" i="2" s="1"/>
  <c r="E17" i="4"/>
  <c r="C9" i="4"/>
  <c r="C4" i="4"/>
  <c r="C200" i="4"/>
  <c r="E20" i="4"/>
  <c r="C203" i="4"/>
  <c r="E21" i="4"/>
  <c r="C6" i="4"/>
  <c r="D6" i="4" s="1"/>
  <c r="E14" i="4"/>
  <c r="C202" i="4"/>
  <c r="E18" i="4"/>
  <c r="J341" i="4"/>
  <c r="J340" i="4"/>
  <c r="E16" i="4"/>
  <c r="E19" i="4"/>
  <c r="E15" i="4"/>
  <c r="C201" i="4"/>
  <c r="C209" i="4" s="1"/>
  <c r="E12" i="4"/>
  <c r="C5" i="4"/>
  <c r="C205" i="4"/>
  <c r="C204" i="4"/>
  <c r="AO156" i="2"/>
  <c r="E23" i="4"/>
  <c r="E22" i="4"/>
  <c r="C8" i="4"/>
  <c r="E13" i="4"/>
  <c r="E132" i="4" s="1"/>
  <c r="E98" i="4"/>
  <c r="C79" i="4"/>
  <c r="E97" i="4"/>
  <c r="C84" i="4"/>
  <c r="C80" i="4"/>
  <c r="D80" i="4" s="1"/>
  <c r="E96" i="4"/>
  <c r="E89" i="4"/>
  <c r="E93" i="4"/>
  <c r="E88" i="4"/>
  <c r="E205" i="4"/>
  <c r="C81" i="4"/>
  <c r="D81" i="4" s="1"/>
  <c r="E204" i="4"/>
  <c r="E94" i="4"/>
  <c r="E95" i="4"/>
  <c r="E202" i="4"/>
  <c r="E92" i="4"/>
  <c r="G136" i="4" s="1"/>
  <c r="E91" i="4"/>
  <c r="E203" i="4"/>
  <c r="E201" i="4"/>
  <c r="E209" i="4" s="1"/>
  <c r="E90" i="4"/>
  <c r="E87" i="4"/>
  <c r="C83" i="4"/>
  <c r="E200" i="4"/>
  <c r="E119" i="4"/>
  <c r="E122" i="4"/>
  <c r="C108" i="4"/>
  <c r="F202" i="4"/>
  <c r="C106" i="4"/>
  <c r="E118" i="4"/>
  <c r="E121" i="4"/>
  <c r="E116" i="4"/>
  <c r="E120" i="4"/>
  <c r="E117" i="4"/>
  <c r="E114" i="4"/>
  <c r="C105" i="4"/>
  <c r="F205" i="4"/>
  <c r="C104" i="4"/>
  <c r="F200" i="4"/>
  <c r="E112" i="4"/>
  <c r="E115" i="4"/>
  <c r="F201" i="4"/>
  <c r="F209" i="4" s="1"/>
  <c r="F204" i="4"/>
  <c r="E113" i="4"/>
  <c r="E123" i="4"/>
  <c r="F203" i="4"/>
  <c r="C109" i="4"/>
  <c r="G202" i="4"/>
  <c r="G204" i="4"/>
  <c r="G203" i="4"/>
  <c r="G201" i="4"/>
  <c r="G209" i="4" s="1"/>
  <c r="G205" i="4"/>
  <c r="G200" i="4"/>
  <c r="G210" i="4" s="1"/>
  <c r="H202" i="4"/>
  <c r="H201" i="4"/>
  <c r="H209" i="4" s="1"/>
  <c r="H204" i="4"/>
  <c r="H203" i="4"/>
  <c r="H205" i="4"/>
  <c r="H200" i="4"/>
  <c r="H210" i="4" s="1"/>
  <c r="E62" i="4"/>
  <c r="C59" i="4"/>
  <c r="D203" i="4"/>
  <c r="E67" i="4"/>
  <c r="D201" i="4"/>
  <c r="D209" i="4" s="1"/>
  <c r="E66" i="4"/>
  <c r="E72" i="4"/>
  <c r="F141" i="4" s="1"/>
  <c r="E63" i="4"/>
  <c r="C56" i="4"/>
  <c r="E70" i="4"/>
  <c r="C58" i="4"/>
  <c r="D200" i="4"/>
  <c r="D204" i="4"/>
  <c r="E71" i="4"/>
  <c r="E73" i="4"/>
  <c r="E64" i="4"/>
  <c r="E65" i="4"/>
  <c r="E69" i="4"/>
  <c r="C54" i="4"/>
  <c r="D202" i="4"/>
  <c r="C55" i="4"/>
  <c r="D55" i="4" s="1"/>
  <c r="D205" i="4"/>
  <c r="E68" i="4"/>
  <c r="AT7" i="2"/>
  <c r="AT8" i="2" s="1"/>
  <c r="AT9" i="2" s="1"/>
  <c r="AT10" i="2" s="1"/>
  <c r="AT11" i="2" s="1"/>
  <c r="AT12" i="2" s="1"/>
  <c r="AT13" i="2" s="1"/>
  <c r="AT14" i="2" s="1"/>
  <c r="AT15" i="2" s="1"/>
  <c r="AT16" i="2" s="1"/>
  <c r="AT17" i="2" s="1"/>
  <c r="AT18" i="2" s="1"/>
  <c r="AT19" i="2" s="1"/>
  <c r="AT20" i="2" s="1"/>
  <c r="AT21" i="2" s="1"/>
  <c r="AT22" i="2" s="1"/>
  <c r="AT23" i="2" s="1"/>
  <c r="AT24" i="2" s="1"/>
  <c r="AT25" i="2" s="1"/>
  <c r="AT26" i="2" s="1"/>
  <c r="AT27" i="2" s="1"/>
  <c r="AT28" i="2" s="1"/>
  <c r="AT29" i="2" s="1"/>
  <c r="AT30" i="2" s="1"/>
  <c r="AT31" i="2" s="1"/>
  <c r="AT32" i="2" s="1"/>
  <c r="AT33" i="2" s="1"/>
  <c r="AT34" i="2" s="1"/>
  <c r="AT35" i="2" s="1"/>
  <c r="AT36" i="2" s="1"/>
  <c r="AT37" i="2" s="1"/>
  <c r="AT38" i="2" s="1"/>
  <c r="AT39" i="2" s="1"/>
  <c r="AT40" i="2" s="1"/>
  <c r="AT41" i="2" s="1"/>
  <c r="AT42" i="2" s="1"/>
  <c r="AT43" i="2" s="1"/>
  <c r="AT44" i="2" s="1"/>
  <c r="AT45" i="2" s="1"/>
  <c r="AT46" i="2" s="1"/>
  <c r="AT47" i="2" s="1"/>
  <c r="AT48" i="2" s="1"/>
  <c r="AT49" i="2" s="1"/>
  <c r="AT50" i="2" s="1"/>
  <c r="AT51" i="2" s="1"/>
  <c r="AT52" i="2" s="1"/>
  <c r="AT53" i="2" s="1"/>
  <c r="AT54" i="2" s="1"/>
  <c r="AT55" i="2" s="1"/>
  <c r="AT56" i="2" s="1"/>
  <c r="AT57" i="2" s="1"/>
  <c r="AT58" i="2" s="1"/>
  <c r="AT59" i="2" s="1"/>
  <c r="AT60" i="2" s="1"/>
  <c r="AT61" i="2" s="1"/>
  <c r="AT62" i="2" s="1"/>
  <c r="AT63" i="2" s="1"/>
  <c r="AT64" i="2" s="1"/>
  <c r="AT65" i="2" s="1"/>
  <c r="AT66" i="2" s="1"/>
  <c r="AT67" i="2" s="1"/>
  <c r="AT68" i="2" s="1"/>
  <c r="AT69" i="2" s="1"/>
  <c r="AT70" i="2" s="1"/>
  <c r="AT71" i="2" s="1"/>
  <c r="AT72" i="2" s="1"/>
  <c r="AT73" i="2" s="1"/>
  <c r="AT74" i="2" s="1"/>
  <c r="AT75" i="2" s="1"/>
  <c r="AT76" i="2" s="1"/>
  <c r="AT77" i="2" s="1"/>
  <c r="AT78" i="2" s="1"/>
  <c r="AT79" i="2" s="1"/>
  <c r="AT80" i="2" s="1"/>
  <c r="AT81" i="2" s="1"/>
  <c r="AT82" i="2" s="1"/>
  <c r="AT83" i="2" s="1"/>
  <c r="AT84" i="2" s="1"/>
  <c r="AT85" i="2" s="1"/>
  <c r="AT86" i="2" s="1"/>
  <c r="AT87" i="2" s="1"/>
  <c r="AT88" i="2" s="1"/>
  <c r="AT89" i="2" s="1"/>
  <c r="AT90" i="2" s="1"/>
  <c r="AT91" i="2" s="1"/>
  <c r="AT92" i="2" s="1"/>
  <c r="AT93" i="2" s="1"/>
  <c r="AT94" i="2" s="1"/>
  <c r="AT95" i="2" s="1"/>
  <c r="AT96" i="2" s="1"/>
  <c r="AT97" i="2" s="1"/>
  <c r="AT98" i="2" s="1"/>
  <c r="AT99" i="2" s="1"/>
  <c r="AT100" i="2" s="1"/>
  <c r="AT101" i="2" s="1"/>
  <c r="AT102" i="2" s="1"/>
  <c r="AT103" i="2" s="1"/>
  <c r="AT104" i="2" s="1"/>
  <c r="AT105" i="2" s="1"/>
  <c r="AT106" i="2" s="1"/>
  <c r="AT107" i="2" s="1"/>
  <c r="AT108" i="2" s="1"/>
  <c r="AT109" i="2" s="1"/>
  <c r="AT110" i="2" s="1"/>
  <c r="AT111" i="2" s="1"/>
  <c r="AT112" i="2" s="1"/>
  <c r="AT113" i="2" s="1"/>
  <c r="AT114" i="2" s="1"/>
  <c r="AT115" i="2" s="1"/>
  <c r="AT116" i="2" s="1"/>
  <c r="AT117" i="2" s="1"/>
  <c r="AT118" i="2" s="1"/>
  <c r="AT119" i="2" s="1"/>
  <c r="AT120" i="2" s="1"/>
  <c r="AT121" i="2" s="1"/>
  <c r="AT122" i="2" s="1"/>
  <c r="AT123" i="2" s="1"/>
  <c r="AT124" i="2" s="1"/>
  <c r="AT125" i="2" s="1"/>
  <c r="AT126" i="2" s="1"/>
  <c r="AT127" i="2" s="1"/>
  <c r="AT128" i="2" s="1"/>
  <c r="AT129" i="2" s="1"/>
  <c r="AT130" i="2" s="1"/>
  <c r="AT131" i="2" s="1"/>
  <c r="AT132" i="2" s="1"/>
  <c r="AT133" i="2" s="1"/>
  <c r="AT134" i="2" s="1"/>
  <c r="AT135" i="2" s="1"/>
  <c r="AT136" i="2" s="1"/>
  <c r="AT137" i="2" s="1"/>
  <c r="AT138" i="2" s="1"/>
  <c r="AT139" i="2" s="1"/>
  <c r="AT140" i="2" s="1"/>
  <c r="AT141" i="2" s="1"/>
  <c r="AT142" i="2" s="1"/>
  <c r="AT143" i="2" s="1"/>
  <c r="AT144" i="2" s="1"/>
  <c r="AT145" i="2" s="1"/>
  <c r="AT146" i="2" s="1"/>
  <c r="AT147" i="2" s="1"/>
  <c r="AT148" i="2" s="1"/>
  <c r="AT149" i="2" s="1"/>
  <c r="AT150" i="2" s="1"/>
  <c r="AT151" i="2" s="1"/>
  <c r="AT152" i="2" s="1"/>
  <c r="AT153" i="2" s="1"/>
  <c r="AT154" i="2" s="1"/>
  <c r="AT155" i="2" s="1"/>
  <c r="AT156" i="2" s="1"/>
  <c r="J338" i="4"/>
  <c r="C1832" i="6"/>
  <c r="F1831" i="6"/>
  <c r="I1831" i="6" s="1"/>
  <c r="D1831" i="6"/>
  <c r="G1831" i="6" s="1"/>
  <c r="E1831" i="6"/>
  <c r="H1831" i="6" s="1"/>
  <c r="H134" i="4" l="1"/>
  <c r="G139" i="4"/>
  <c r="F133" i="4"/>
  <c r="F132" i="4"/>
  <c r="H133" i="4"/>
  <c r="C244" i="4"/>
  <c r="C210" i="4"/>
  <c r="H136" i="4"/>
  <c r="H141" i="4"/>
  <c r="G135" i="4"/>
  <c r="G132" i="4"/>
  <c r="G142" i="4"/>
  <c r="F98" i="4"/>
  <c r="G98" i="4" s="1"/>
  <c r="D5" i="4"/>
  <c r="I12" i="4" s="1"/>
  <c r="E137" i="4"/>
  <c r="H138" i="4"/>
  <c r="G137" i="4"/>
  <c r="F93" i="4"/>
  <c r="G93" i="4" s="1"/>
  <c r="E24" i="4"/>
  <c r="F13" i="4" s="1"/>
  <c r="G13" i="4" s="1"/>
  <c r="E131" i="4"/>
  <c r="F12" i="4"/>
  <c r="F137" i="4"/>
  <c r="F142" i="4"/>
  <c r="H135" i="4"/>
  <c r="C246" i="4"/>
  <c r="E210" i="4"/>
  <c r="G133" i="4"/>
  <c r="F89" i="4"/>
  <c r="G89" i="4" s="1"/>
  <c r="E133" i="4"/>
  <c r="F14" i="4"/>
  <c r="G14" i="4" s="1"/>
  <c r="E136" i="4"/>
  <c r="F17" i="4"/>
  <c r="G17" i="4" s="1"/>
  <c r="F140" i="4"/>
  <c r="H140" i="4"/>
  <c r="G140" i="4"/>
  <c r="F96" i="4"/>
  <c r="G96" i="4" s="1"/>
  <c r="E141" i="4"/>
  <c r="F22" i="4"/>
  <c r="G22" i="4" s="1"/>
  <c r="E134" i="4"/>
  <c r="F15" i="4"/>
  <c r="G15" i="4" s="1"/>
  <c r="F135" i="4"/>
  <c r="H137" i="4"/>
  <c r="F118" i="4"/>
  <c r="G118" i="4" s="1"/>
  <c r="E99" i="4"/>
  <c r="F92" i="4" s="1"/>
  <c r="G92" i="4" s="1"/>
  <c r="G131" i="4"/>
  <c r="F87" i="4"/>
  <c r="G138" i="4"/>
  <c r="F94" i="4"/>
  <c r="G94" i="4" s="1"/>
  <c r="E142" i="4"/>
  <c r="F23" i="4"/>
  <c r="G23" i="4" s="1"/>
  <c r="E138" i="4"/>
  <c r="F19" i="4"/>
  <c r="G19" i="4" s="1"/>
  <c r="E140" i="4"/>
  <c r="F21" i="4"/>
  <c r="G21" i="4" s="1"/>
  <c r="AS7" i="2"/>
  <c r="AS8" i="2" s="1"/>
  <c r="AS9" i="2" s="1"/>
  <c r="AS10" i="2" s="1"/>
  <c r="AS11" i="2" s="1"/>
  <c r="AS12" i="2" s="1"/>
  <c r="AS13" i="2" s="1"/>
  <c r="AS14" i="2" s="1"/>
  <c r="AS15" i="2" s="1"/>
  <c r="AS16" i="2" s="1"/>
  <c r="AS17" i="2" s="1"/>
  <c r="AS18" i="2" s="1"/>
  <c r="AS19" i="2" s="1"/>
  <c r="AS20" i="2" s="1"/>
  <c r="AS21" i="2" s="1"/>
  <c r="AS22" i="2" s="1"/>
  <c r="AS23" i="2" s="1"/>
  <c r="AS24" i="2" s="1"/>
  <c r="AS25" i="2" s="1"/>
  <c r="AS26" i="2" s="1"/>
  <c r="AS27" i="2" s="1"/>
  <c r="AS28" i="2" s="1"/>
  <c r="AS29" i="2" s="1"/>
  <c r="AS30" i="2" s="1"/>
  <c r="AS31" i="2" s="1"/>
  <c r="AS32" i="2" s="1"/>
  <c r="AS33" i="2" s="1"/>
  <c r="AS34" i="2" s="1"/>
  <c r="AS35" i="2" s="1"/>
  <c r="AS36" i="2" s="1"/>
  <c r="AS37" i="2" s="1"/>
  <c r="AS38" i="2" s="1"/>
  <c r="AS39" i="2" s="1"/>
  <c r="AS40" i="2" s="1"/>
  <c r="AS41" i="2" s="1"/>
  <c r="AS42" i="2" s="1"/>
  <c r="AS43" i="2" s="1"/>
  <c r="AS44" i="2" s="1"/>
  <c r="AS45" i="2" s="1"/>
  <c r="AS46" i="2" s="1"/>
  <c r="AS47" i="2" s="1"/>
  <c r="AS48" i="2" s="1"/>
  <c r="AS49" i="2" s="1"/>
  <c r="AS50" i="2" s="1"/>
  <c r="AS51" i="2" s="1"/>
  <c r="AS52" i="2" s="1"/>
  <c r="AS53" i="2" s="1"/>
  <c r="AS54" i="2" s="1"/>
  <c r="AS55" i="2" s="1"/>
  <c r="AS56" i="2" s="1"/>
  <c r="AS57" i="2" s="1"/>
  <c r="AS58" i="2" s="1"/>
  <c r="AS59" i="2" s="1"/>
  <c r="AS60" i="2" s="1"/>
  <c r="AS61" i="2" s="1"/>
  <c r="AS62" i="2" s="1"/>
  <c r="AS63" i="2" s="1"/>
  <c r="AS64" i="2" s="1"/>
  <c r="AS65" i="2" s="1"/>
  <c r="AS66" i="2" s="1"/>
  <c r="AS67" i="2" s="1"/>
  <c r="AS68" i="2" s="1"/>
  <c r="AS69" i="2" s="1"/>
  <c r="AS70" i="2" s="1"/>
  <c r="AS71" i="2" s="1"/>
  <c r="AS72" i="2" s="1"/>
  <c r="AS73" i="2" s="1"/>
  <c r="AS74" i="2" s="1"/>
  <c r="AS75" i="2" s="1"/>
  <c r="AS76" i="2" s="1"/>
  <c r="AS77" i="2" s="1"/>
  <c r="AS78" i="2" s="1"/>
  <c r="AS79" i="2" s="1"/>
  <c r="AS80" i="2" s="1"/>
  <c r="AS81" i="2" s="1"/>
  <c r="AS82" i="2" s="1"/>
  <c r="AS83" i="2" s="1"/>
  <c r="AS84" i="2" s="1"/>
  <c r="AS85" i="2" s="1"/>
  <c r="AS86" i="2" s="1"/>
  <c r="AS87" i="2" s="1"/>
  <c r="AS88" i="2" s="1"/>
  <c r="AS89" i="2" s="1"/>
  <c r="AS90" i="2" s="1"/>
  <c r="AS91" i="2" s="1"/>
  <c r="AS92" i="2" s="1"/>
  <c r="AS93" i="2" s="1"/>
  <c r="AS94" i="2" s="1"/>
  <c r="AS95" i="2" s="1"/>
  <c r="AS96" i="2" s="1"/>
  <c r="AS97" i="2" s="1"/>
  <c r="AS98" i="2" s="1"/>
  <c r="AS99" i="2" s="1"/>
  <c r="AS100" i="2" s="1"/>
  <c r="AS101" i="2" s="1"/>
  <c r="AS102" i="2" s="1"/>
  <c r="AS103" i="2" s="1"/>
  <c r="AS104" i="2" s="1"/>
  <c r="AS105" i="2" s="1"/>
  <c r="AS106" i="2" s="1"/>
  <c r="AS107" i="2" s="1"/>
  <c r="AS108" i="2" s="1"/>
  <c r="AS109" i="2" s="1"/>
  <c r="AS110" i="2" s="1"/>
  <c r="AS111" i="2" s="1"/>
  <c r="AS112" i="2" s="1"/>
  <c r="AS113" i="2" s="1"/>
  <c r="AS114" i="2" s="1"/>
  <c r="AS115" i="2" s="1"/>
  <c r="AS116" i="2" s="1"/>
  <c r="AS117" i="2" s="1"/>
  <c r="AS118" i="2" s="1"/>
  <c r="AS119" i="2" s="1"/>
  <c r="AS120" i="2" s="1"/>
  <c r="AS121" i="2" s="1"/>
  <c r="AS122" i="2" s="1"/>
  <c r="AS123" i="2" s="1"/>
  <c r="AS124" i="2" s="1"/>
  <c r="AS125" i="2" s="1"/>
  <c r="AS126" i="2" s="1"/>
  <c r="AS127" i="2" s="1"/>
  <c r="AS128" i="2" s="1"/>
  <c r="AS129" i="2" s="1"/>
  <c r="AS130" i="2" s="1"/>
  <c r="AS131" i="2" s="1"/>
  <c r="AS132" i="2" s="1"/>
  <c r="AS133" i="2" s="1"/>
  <c r="AS134" i="2" s="1"/>
  <c r="AS135" i="2" s="1"/>
  <c r="AS136" i="2" s="1"/>
  <c r="AS137" i="2" s="1"/>
  <c r="AS138" i="2" s="1"/>
  <c r="AS139" i="2" s="1"/>
  <c r="AS140" i="2" s="1"/>
  <c r="AS141" i="2" s="1"/>
  <c r="AS142" i="2" s="1"/>
  <c r="AS143" i="2" s="1"/>
  <c r="AS144" i="2" s="1"/>
  <c r="AS145" i="2" s="1"/>
  <c r="AS146" i="2" s="1"/>
  <c r="AS147" i="2" s="1"/>
  <c r="AS148" i="2" s="1"/>
  <c r="AS149" i="2" s="1"/>
  <c r="AS150" i="2" s="1"/>
  <c r="AS151" i="2" s="1"/>
  <c r="AS152" i="2" s="1"/>
  <c r="AS153" i="2" s="1"/>
  <c r="AS154" i="2" s="1"/>
  <c r="AS155" i="2" s="1"/>
  <c r="AS156" i="2" s="1"/>
  <c r="J337" i="4"/>
  <c r="H139" i="4"/>
  <c r="H131" i="4"/>
  <c r="E124" i="4"/>
  <c r="F112" i="4" s="1"/>
  <c r="D210" i="4"/>
  <c r="C245" i="4"/>
  <c r="F138" i="4"/>
  <c r="F139" i="4"/>
  <c r="H142" i="4"/>
  <c r="F123" i="4"/>
  <c r="G123" i="4" s="1"/>
  <c r="D106" i="4"/>
  <c r="G134" i="4"/>
  <c r="F90" i="4"/>
  <c r="G90" i="4" s="1"/>
  <c r="J406" i="4"/>
  <c r="J408" i="4" s="1"/>
  <c r="J409" i="4"/>
  <c r="J405" i="4"/>
  <c r="J410" i="4"/>
  <c r="J407" i="4"/>
  <c r="E135" i="4"/>
  <c r="F16" i="4"/>
  <c r="G16" i="4" s="1"/>
  <c r="L334" i="4"/>
  <c r="J331" i="4" s="1"/>
  <c r="F136" i="4"/>
  <c r="C247" i="4"/>
  <c r="F210" i="4"/>
  <c r="F134" i="4"/>
  <c r="D56" i="4"/>
  <c r="E74" i="4"/>
  <c r="F72" i="4" s="1"/>
  <c r="G72" i="4" s="1"/>
  <c r="F131" i="4"/>
  <c r="H132" i="4"/>
  <c r="F113" i="4"/>
  <c r="G113" i="4" s="1"/>
  <c r="D105" i="4"/>
  <c r="G141" i="4"/>
  <c r="F97" i="4"/>
  <c r="G97" i="4" s="1"/>
  <c r="E139" i="4"/>
  <c r="F20" i="4"/>
  <c r="G20" i="4" s="1"/>
  <c r="K335" i="4"/>
  <c r="L335" i="4" s="1"/>
  <c r="L333" i="4"/>
  <c r="C1833" i="6"/>
  <c r="E1832" i="6"/>
  <c r="H1832" i="6" s="1"/>
  <c r="F1832" i="6"/>
  <c r="I1832" i="6" s="1"/>
  <c r="D1832" i="6"/>
  <c r="G1832" i="6" s="1"/>
  <c r="H163" i="4" l="1"/>
  <c r="H143" i="4"/>
  <c r="H145" i="4"/>
  <c r="H147" i="4" s="1"/>
  <c r="H152" i="4"/>
  <c r="F73" i="4"/>
  <c r="G73" i="4" s="1"/>
  <c r="F122" i="4"/>
  <c r="G122" i="4" s="1"/>
  <c r="F63" i="4"/>
  <c r="G63" i="4" s="1"/>
  <c r="F70" i="4"/>
  <c r="G70" i="4" s="1"/>
  <c r="F120" i="4"/>
  <c r="G120" i="4" s="1"/>
  <c r="H144" i="4"/>
  <c r="H146" i="4" s="1"/>
  <c r="H158" i="4"/>
  <c r="G144" i="4"/>
  <c r="G146" i="4" s="1"/>
  <c r="H153" i="4"/>
  <c r="F62" i="4"/>
  <c r="F67" i="4"/>
  <c r="G67" i="4" s="1"/>
  <c r="H160" i="4"/>
  <c r="F66" i="4"/>
  <c r="G66" i="4" s="1"/>
  <c r="F121" i="4"/>
  <c r="G121" i="4" s="1"/>
  <c r="F68" i="4"/>
  <c r="G68" i="4" s="1"/>
  <c r="F117" i="4"/>
  <c r="G117" i="4" s="1"/>
  <c r="F64" i="4"/>
  <c r="G64" i="4" s="1"/>
  <c r="F145" i="4"/>
  <c r="F147" i="4" s="1"/>
  <c r="F143" i="4"/>
  <c r="F152" i="4"/>
  <c r="F69" i="4"/>
  <c r="G69" i="4" s="1"/>
  <c r="H161" i="4"/>
  <c r="F144" i="4"/>
  <c r="F146" i="4" s="1"/>
  <c r="F158" i="4"/>
  <c r="F119" i="4"/>
  <c r="G119" i="4" s="1"/>
  <c r="G163" i="4"/>
  <c r="H157" i="4"/>
  <c r="F71" i="4"/>
  <c r="G71" i="4" s="1"/>
  <c r="G12" i="4"/>
  <c r="F24" i="4"/>
  <c r="H159" i="4"/>
  <c r="F88" i="4"/>
  <c r="G88" i="4" s="1"/>
  <c r="F95" i="4"/>
  <c r="G95" i="4" s="1"/>
  <c r="G87" i="4"/>
  <c r="E143" i="4"/>
  <c r="E157" i="4" s="1"/>
  <c r="E145" i="4"/>
  <c r="G153" i="4"/>
  <c r="G160" i="4"/>
  <c r="F161" i="4"/>
  <c r="F65" i="4"/>
  <c r="G65" i="4" s="1"/>
  <c r="E156" i="4"/>
  <c r="G145" i="4"/>
  <c r="G147" i="4" s="1"/>
  <c r="G143" i="4"/>
  <c r="G155" i="4" s="1"/>
  <c r="G152" i="4"/>
  <c r="F116" i="4"/>
  <c r="G116" i="4" s="1"/>
  <c r="F18" i="4"/>
  <c r="G18" i="4" s="1"/>
  <c r="F91" i="4"/>
  <c r="G91" i="4" s="1"/>
  <c r="F114" i="4"/>
  <c r="G114" i="4" s="1"/>
  <c r="F115" i="4"/>
  <c r="G115" i="4" s="1"/>
  <c r="F155" i="4"/>
  <c r="G112" i="4"/>
  <c r="H156" i="4"/>
  <c r="E144" i="4"/>
  <c r="E146" i="4" s="1"/>
  <c r="I174" i="4" s="1"/>
  <c r="E158" i="4"/>
  <c r="G156" i="4"/>
  <c r="H154" i="4"/>
  <c r="H155" i="4"/>
  <c r="C1834" i="6"/>
  <c r="D1833" i="6"/>
  <c r="G1833" i="6" s="1"/>
  <c r="E1833" i="6"/>
  <c r="H1833" i="6" s="1"/>
  <c r="F1833" i="6"/>
  <c r="I1833" i="6" s="1"/>
  <c r="E163" i="4" l="1"/>
  <c r="E161" i="4"/>
  <c r="F153" i="4"/>
  <c r="F164" i="4"/>
  <c r="F162" i="4"/>
  <c r="F163" i="4"/>
  <c r="E147" i="4"/>
  <c r="F160" i="4"/>
  <c r="E154" i="4"/>
  <c r="G161" i="4"/>
  <c r="E159" i="4"/>
  <c r="G162" i="4"/>
  <c r="F99" i="4"/>
  <c r="G159" i="4"/>
  <c r="F74" i="4"/>
  <c r="G62" i="4"/>
  <c r="F159" i="4"/>
  <c r="F156" i="4"/>
  <c r="E152" i="4"/>
  <c r="E164" i="4"/>
  <c r="E153" i="4"/>
  <c r="F124" i="4"/>
  <c r="E155" i="4"/>
  <c r="F154" i="4"/>
  <c r="H162" i="4"/>
  <c r="H164" i="4"/>
  <c r="E162" i="4"/>
  <c r="G154" i="4"/>
  <c r="G164" i="4"/>
  <c r="G157" i="4"/>
  <c r="E160" i="4"/>
  <c r="F157" i="4"/>
  <c r="G158" i="4"/>
  <c r="C1835" i="6"/>
  <c r="E1834" i="6"/>
  <c r="H1834" i="6" s="1"/>
  <c r="D1834" i="6"/>
  <c r="G1834" i="6" s="1"/>
  <c r="F1834" i="6"/>
  <c r="I1834" i="6" s="1"/>
  <c r="C1836" i="6" l="1"/>
  <c r="F1835" i="6"/>
  <c r="I1835" i="6" s="1"/>
  <c r="E1835" i="6"/>
  <c r="H1835" i="6" s="1"/>
  <c r="D1835" i="6"/>
  <c r="G1835" i="6" s="1"/>
  <c r="C1837" i="6" l="1"/>
  <c r="D1836" i="6"/>
  <c r="G1836" i="6" s="1"/>
  <c r="F1836" i="6"/>
  <c r="I1836" i="6" s="1"/>
  <c r="E1836" i="6"/>
  <c r="H1836" i="6" s="1"/>
  <c r="C1838" i="6" l="1"/>
  <c r="D1837" i="6"/>
  <c r="G1837" i="6" s="1"/>
  <c r="F1837" i="6"/>
  <c r="I1837" i="6" s="1"/>
  <c r="E1837" i="6"/>
  <c r="H1837" i="6" s="1"/>
  <c r="C1839" i="6" l="1"/>
  <c r="E1838" i="6"/>
  <c r="H1838" i="6" s="1"/>
  <c r="D1838" i="6"/>
  <c r="G1838" i="6" s="1"/>
  <c r="F1838" i="6"/>
  <c r="I1838" i="6" s="1"/>
  <c r="C1840" i="6" l="1"/>
  <c r="F1839" i="6"/>
  <c r="I1839" i="6" s="1"/>
  <c r="E1839" i="6"/>
  <c r="H1839" i="6" s="1"/>
  <c r="D1839" i="6"/>
  <c r="G1839" i="6" s="1"/>
  <c r="C1841" i="6" l="1"/>
  <c r="E1840" i="6"/>
  <c r="H1840" i="6" s="1"/>
  <c r="D1840" i="6"/>
  <c r="G1840" i="6" s="1"/>
  <c r="F1840" i="6"/>
  <c r="I1840" i="6" s="1"/>
  <c r="C1842" i="6" l="1"/>
  <c r="D1841" i="6"/>
  <c r="G1841" i="6" s="1"/>
  <c r="E1841" i="6"/>
  <c r="H1841" i="6" s="1"/>
  <c r="F1841" i="6"/>
  <c r="I1841" i="6" s="1"/>
  <c r="C1843" i="6" l="1"/>
  <c r="E1842" i="6"/>
  <c r="H1842" i="6" s="1"/>
  <c r="F1842" i="6"/>
  <c r="I1842" i="6" s="1"/>
  <c r="D1842" i="6"/>
  <c r="G1842" i="6" s="1"/>
  <c r="C1844" i="6" l="1"/>
  <c r="F1843" i="6"/>
  <c r="I1843" i="6" s="1"/>
  <c r="D1843" i="6"/>
  <c r="G1843" i="6" s="1"/>
  <c r="E1843" i="6"/>
  <c r="H1843" i="6" s="1"/>
  <c r="C1845" i="6" l="1"/>
  <c r="F1844" i="6"/>
  <c r="I1844" i="6" s="1"/>
  <c r="E1844" i="6"/>
  <c r="H1844" i="6" s="1"/>
  <c r="D1844" i="6"/>
  <c r="G1844" i="6" s="1"/>
  <c r="C1846" i="6" l="1"/>
  <c r="D1845" i="6"/>
  <c r="G1845" i="6" s="1"/>
  <c r="E1845" i="6"/>
  <c r="H1845" i="6" s="1"/>
  <c r="F1845" i="6"/>
  <c r="I1845" i="6" s="1"/>
  <c r="C1847" i="6" l="1"/>
  <c r="E1846" i="6"/>
  <c r="H1846" i="6" s="1"/>
  <c r="F1846" i="6"/>
  <c r="I1846" i="6" s="1"/>
  <c r="D1846" i="6"/>
  <c r="G1846" i="6" s="1"/>
  <c r="C1848" i="6" l="1"/>
  <c r="F1847" i="6"/>
  <c r="I1847" i="6" s="1"/>
  <c r="E1847" i="6"/>
  <c r="H1847" i="6" s="1"/>
  <c r="D1847" i="6"/>
  <c r="G1847" i="6" s="1"/>
  <c r="C1849" i="6" l="1"/>
  <c r="E1848" i="6"/>
  <c r="H1848" i="6" s="1"/>
  <c r="D1848" i="6"/>
  <c r="G1848" i="6" s="1"/>
  <c r="F1848" i="6"/>
  <c r="I1848" i="6" s="1"/>
  <c r="C1850" i="6" l="1"/>
  <c r="D1849" i="6"/>
  <c r="G1849" i="6" s="1"/>
  <c r="F1849" i="6"/>
  <c r="I1849" i="6" s="1"/>
  <c r="E1849" i="6"/>
  <c r="H1849" i="6" s="1"/>
  <c r="C1851" i="6" l="1"/>
  <c r="E1850" i="6"/>
  <c r="H1850" i="6" s="1"/>
  <c r="D1850" i="6"/>
  <c r="G1850" i="6" s="1"/>
  <c r="F1850" i="6"/>
  <c r="I1850" i="6" s="1"/>
  <c r="C1852" i="6" l="1"/>
  <c r="F1851" i="6"/>
  <c r="I1851" i="6" s="1"/>
  <c r="E1851" i="6"/>
  <c r="H1851" i="6" s="1"/>
  <c r="D1851" i="6"/>
  <c r="G1851" i="6" s="1"/>
  <c r="C1853" i="6" l="1"/>
  <c r="D1852" i="6"/>
  <c r="G1852" i="6" s="1"/>
  <c r="E1852" i="6"/>
  <c r="H1852" i="6" s="1"/>
  <c r="F1852" i="6"/>
  <c r="I1852" i="6" s="1"/>
  <c r="C1854" i="6" l="1"/>
  <c r="D1853" i="6"/>
  <c r="G1853" i="6" s="1"/>
  <c r="F1853" i="6"/>
  <c r="I1853" i="6" s="1"/>
  <c r="E1853" i="6"/>
  <c r="H1853" i="6" s="1"/>
  <c r="C1855" i="6" l="1"/>
  <c r="E1854" i="6"/>
  <c r="H1854" i="6" s="1"/>
  <c r="F1854" i="6"/>
  <c r="I1854" i="6" s="1"/>
  <c r="D1854" i="6"/>
  <c r="G1854" i="6" s="1"/>
  <c r="C1856" i="6" l="1"/>
  <c r="F1855" i="6"/>
  <c r="I1855" i="6" s="1"/>
  <c r="E1855" i="6"/>
  <c r="H1855" i="6" s="1"/>
  <c r="D1855" i="6"/>
  <c r="G1855" i="6" s="1"/>
  <c r="C1857" i="6" l="1"/>
  <c r="F1856" i="6"/>
  <c r="I1856" i="6" s="1"/>
  <c r="E1856" i="6"/>
  <c r="H1856" i="6" s="1"/>
  <c r="D1856" i="6"/>
  <c r="G1856" i="6" s="1"/>
  <c r="C1858" i="6" l="1"/>
  <c r="D1857" i="6"/>
  <c r="G1857" i="6" s="1"/>
  <c r="E1857" i="6"/>
  <c r="H1857" i="6" s="1"/>
  <c r="F1857" i="6"/>
  <c r="I1857" i="6" s="1"/>
  <c r="C1859" i="6" l="1"/>
  <c r="E1858" i="6"/>
  <c r="H1858" i="6" s="1"/>
  <c r="F1858" i="6"/>
  <c r="I1858" i="6" s="1"/>
  <c r="D1858" i="6"/>
  <c r="G1858" i="6" s="1"/>
  <c r="C1860" i="6" l="1"/>
  <c r="F1859" i="6"/>
  <c r="I1859" i="6" s="1"/>
  <c r="D1859" i="6"/>
  <c r="G1859" i="6" s="1"/>
  <c r="E1859" i="6"/>
  <c r="H1859" i="6" s="1"/>
  <c r="C1861" i="6" l="1"/>
  <c r="F1860" i="6"/>
  <c r="I1860" i="6" s="1"/>
  <c r="E1860" i="6"/>
  <c r="H1860" i="6" s="1"/>
  <c r="D1860" i="6"/>
  <c r="G1860" i="6" s="1"/>
  <c r="C1862" i="6" l="1"/>
  <c r="D1861" i="6"/>
  <c r="G1861" i="6" s="1"/>
  <c r="F1861" i="6"/>
  <c r="I1861" i="6" s="1"/>
  <c r="E1861" i="6"/>
  <c r="H1861" i="6" s="1"/>
  <c r="C1863" i="6" l="1"/>
  <c r="E1862" i="6"/>
  <c r="H1862" i="6" s="1"/>
  <c r="F1862" i="6"/>
  <c r="I1862" i="6" s="1"/>
  <c r="D1862" i="6"/>
  <c r="G1862" i="6" s="1"/>
  <c r="C1864" i="6" l="1"/>
  <c r="F1863" i="6"/>
  <c r="I1863" i="6" s="1"/>
  <c r="E1863" i="6"/>
  <c r="H1863" i="6" s="1"/>
  <c r="D1863" i="6"/>
  <c r="G1863" i="6" s="1"/>
  <c r="C1865" i="6" l="1"/>
  <c r="E1864" i="6"/>
  <c r="H1864" i="6" s="1"/>
  <c r="D1864" i="6"/>
  <c r="G1864" i="6" s="1"/>
  <c r="F1864" i="6"/>
  <c r="I1864" i="6" s="1"/>
  <c r="C1866" i="6" l="1"/>
  <c r="D1865" i="6"/>
  <c r="G1865" i="6" s="1"/>
  <c r="F1865" i="6"/>
  <c r="I1865" i="6" s="1"/>
  <c r="E1865" i="6"/>
  <c r="H1865" i="6" s="1"/>
  <c r="C1867" i="6" l="1"/>
  <c r="E1866" i="6"/>
  <c r="H1866" i="6" s="1"/>
  <c r="D1866" i="6"/>
  <c r="G1866" i="6" s="1"/>
  <c r="F1866" i="6"/>
  <c r="I1866" i="6" s="1"/>
  <c r="C1868" i="6" l="1"/>
  <c r="F1867" i="6"/>
  <c r="I1867" i="6" s="1"/>
  <c r="D1867" i="6"/>
  <c r="G1867" i="6" s="1"/>
  <c r="E1867" i="6"/>
  <c r="H1867" i="6" s="1"/>
  <c r="C1869" i="6" l="1"/>
  <c r="D1868" i="6"/>
  <c r="G1868" i="6" s="1"/>
  <c r="F1868" i="6"/>
  <c r="I1868" i="6" s="1"/>
  <c r="E1868" i="6"/>
  <c r="H1868" i="6" s="1"/>
  <c r="C1870" i="6" l="1"/>
  <c r="D1869" i="6"/>
  <c r="G1869" i="6" s="1"/>
  <c r="F1869" i="6"/>
  <c r="I1869" i="6" s="1"/>
  <c r="E1869" i="6"/>
  <c r="H1869" i="6" s="1"/>
  <c r="C1871" i="6" l="1"/>
  <c r="E1870" i="6"/>
  <c r="H1870" i="6" s="1"/>
  <c r="F1870" i="6"/>
  <c r="I1870" i="6" s="1"/>
  <c r="D1870" i="6"/>
  <c r="G1870" i="6" s="1"/>
  <c r="C1872" i="6" l="1"/>
  <c r="F1871" i="6"/>
  <c r="I1871" i="6" s="1"/>
  <c r="E1871" i="6"/>
  <c r="H1871" i="6" s="1"/>
  <c r="D1871" i="6"/>
  <c r="G1871" i="6" s="1"/>
  <c r="C1873" i="6" l="1"/>
  <c r="F1872" i="6"/>
  <c r="I1872" i="6" s="1"/>
  <c r="D1872" i="6"/>
  <c r="G1872" i="6" s="1"/>
  <c r="E1872" i="6"/>
  <c r="H1872" i="6" s="1"/>
  <c r="C1874" i="6" l="1"/>
  <c r="D1873" i="6"/>
  <c r="G1873" i="6" s="1"/>
  <c r="E1873" i="6"/>
  <c r="H1873" i="6" s="1"/>
  <c r="F1873" i="6"/>
  <c r="I1873" i="6" s="1"/>
  <c r="C1875" i="6" l="1"/>
  <c r="E1874" i="6"/>
  <c r="H1874" i="6" s="1"/>
  <c r="F1874" i="6"/>
  <c r="I1874" i="6" s="1"/>
  <c r="D1874" i="6"/>
  <c r="G1874" i="6" s="1"/>
  <c r="C1876" i="6" l="1"/>
  <c r="F1875" i="6"/>
  <c r="I1875" i="6" s="1"/>
  <c r="D1875" i="6"/>
  <c r="G1875" i="6" s="1"/>
  <c r="E1875" i="6"/>
  <c r="H1875" i="6" s="1"/>
  <c r="C1877" i="6" l="1"/>
  <c r="F1876" i="6"/>
  <c r="I1876" i="6" s="1"/>
  <c r="D1876" i="6"/>
  <c r="G1876" i="6" s="1"/>
  <c r="E1876" i="6"/>
  <c r="H1876" i="6" s="1"/>
  <c r="C1878" i="6" l="1"/>
  <c r="D1877" i="6"/>
  <c r="G1877" i="6" s="1"/>
  <c r="F1877" i="6"/>
  <c r="I1877" i="6" s="1"/>
  <c r="E1877" i="6"/>
  <c r="H1877" i="6" s="1"/>
  <c r="C1879" i="6" l="1"/>
  <c r="F1878" i="6"/>
  <c r="I1878" i="6" s="1"/>
  <c r="E1878" i="6"/>
  <c r="H1878" i="6" s="1"/>
  <c r="D1878" i="6"/>
  <c r="G1878" i="6" s="1"/>
  <c r="C1880" i="6" l="1"/>
  <c r="D1879" i="6"/>
  <c r="G1879" i="6" s="1"/>
  <c r="F1879" i="6"/>
  <c r="I1879" i="6" s="1"/>
  <c r="E1879" i="6"/>
  <c r="H1879" i="6" s="1"/>
  <c r="C1881" i="6" l="1"/>
  <c r="D1880" i="6"/>
  <c r="G1880" i="6" s="1"/>
  <c r="E1880" i="6"/>
  <c r="H1880" i="6" s="1"/>
  <c r="F1880" i="6"/>
  <c r="I1880" i="6" s="1"/>
  <c r="C1882" i="6" l="1"/>
  <c r="E1881" i="6"/>
  <c r="H1881" i="6" s="1"/>
  <c r="D1881" i="6"/>
  <c r="G1881" i="6" s="1"/>
  <c r="F1881" i="6"/>
  <c r="I1881" i="6" s="1"/>
  <c r="C1883" i="6" l="1"/>
  <c r="F1882" i="6"/>
  <c r="I1882" i="6" s="1"/>
  <c r="D1882" i="6"/>
  <c r="G1882" i="6" s="1"/>
  <c r="E1882" i="6"/>
  <c r="H1882" i="6" s="1"/>
  <c r="C1884" i="6" l="1"/>
  <c r="F1883" i="6"/>
  <c r="I1883" i="6" s="1"/>
  <c r="E1883" i="6"/>
  <c r="H1883" i="6" s="1"/>
  <c r="D1883" i="6"/>
  <c r="G1883" i="6" s="1"/>
  <c r="C1885" i="6" l="1"/>
  <c r="D1884" i="6"/>
  <c r="G1884" i="6" s="1"/>
  <c r="F1884" i="6"/>
  <c r="I1884" i="6" s="1"/>
  <c r="E1884" i="6"/>
  <c r="H1884" i="6" s="1"/>
  <c r="C1886" i="6" l="1"/>
  <c r="E1885" i="6"/>
  <c r="H1885" i="6" s="1"/>
  <c r="F1885" i="6"/>
  <c r="I1885" i="6" s="1"/>
  <c r="D1885" i="6"/>
  <c r="G1885" i="6" s="1"/>
  <c r="C1887" i="6" l="1"/>
  <c r="F1886" i="6"/>
  <c r="I1886" i="6" s="1"/>
  <c r="D1886" i="6"/>
  <c r="G1886" i="6" s="1"/>
  <c r="E1886" i="6"/>
  <c r="H1886" i="6" s="1"/>
  <c r="C1888" i="6" l="1"/>
  <c r="E1887" i="6"/>
  <c r="H1887" i="6" s="1"/>
  <c r="F1887" i="6"/>
  <c r="I1887" i="6" s="1"/>
  <c r="D1887" i="6"/>
  <c r="G1887" i="6" s="1"/>
  <c r="C1889" i="6" l="1"/>
  <c r="D1888" i="6"/>
  <c r="G1888" i="6" s="1"/>
  <c r="E1888" i="6"/>
  <c r="H1888" i="6" s="1"/>
  <c r="F1888" i="6"/>
  <c r="I1888" i="6" s="1"/>
  <c r="C1890" i="6" l="1"/>
  <c r="E1889" i="6"/>
  <c r="H1889" i="6" s="1"/>
  <c r="D1889" i="6"/>
  <c r="G1889" i="6" s="1"/>
  <c r="F1889" i="6"/>
  <c r="I1889" i="6" s="1"/>
  <c r="C1891" i="6" l="1"/>
  <c r="F1890" i="6"/>
  <c r="I1890" i="6" s="1"/>
  <c r="E1890" i="6"/>
  <c r="H1890" i="6" s="1"/>
  <c r="D1890" i="6"/>
  <c r="G1890" i="6" s="1"/>
  <c r="C1892" i="6" l="1"/>
  <c r="D1891" i="6"/>
  <c r="G1891" i="6" s="1"/>
  <c r="E1891" i="6"/>
  <c r="H1891" i="6" s="1"/>
  <c r="F1891" i="6"/>
  <c r="I1891" i="6" s="1"/>
  <c r="C1893" i="6" l="1"/>
  <c r="D1892" i="6"/>
  <c r="G1892" i="6" s="1"/>
  <c r="F1892" i="6"/>
  <c r="I1892" i="6" s="1"/>
  <c r="E1892" i="6"/>
  <c r="H1892" i="6" s="1"/>
  <c r="C1894" i="6" l="1"/>
  <c r="E1893" i="6"/>
  <c r="H1893" i="6" s="1"/>
  <c r="D1893" i="6"/>
  <c r="G1893" i="6" s="1"/>
  <c r="F1893" i="6"/>
  <c r="I1893" i="6" s="1"/>
  <c r="C1895" i="6" l="1"/>
  <c r="F1894" i="6"/>
  <c r="I1894" i="6" s="1"/>
  <c r="E1894" i="6"/>
  <c r="H1894" i="6" s="1"/>
  <c r="D1894" i="6"/>
  <c r="G1894" i="6" s="1"/>
  <c r="C1896" i="6" l="1"/>
  <c r="E1895" i="6"/>
  <c r="H1895" i="6" s="1"/>
  <c r="D1895" i="6"/>
  <c r="G1895" i="6" s="1"/>
  <c r="F1895" i="6"/>
  <c r="I1895" i="6" s="1"/>
  <c r="C1897" i="6" l="1"/>
  <c r="D1896" i="6"/>
  <c r="G1896" i="6" s="1"/>
  <c r="E1896" i="6"/>
  <c r="H1896" i="6" s="1"/>
  <c r="F1896" i="6"/>
  <c r="I1896" i="6" s="1"/>
  <c r="C1898" i="6" l="1"/>
  <c r="E1897" i="6"/>
  <c r="H1897" i="6" s="1"/>
  <c r="F1897" i="6"/>
  <c r="I1897" i="6" s="1"/>
  <c r="D1897" i="6"/>
  <c r="G1897" i="6" s="1"/>
  <c r="C1899" i="6" l="1"/>
  <c r="F1898" i="6"/>
  <c r="I1898" i="6" s="1"/>
  <c r="D1898" i="6"/>
  <c r="G1898" i="6" s="1"/>
  <c r="E1898" i="6"/>
  <c r="H1898" i="6" s="1"/>
  <c r="C1900" i="6" l="1"/>
  <c r="F1899" i="6"/>
  <c r="I1899" i="6" s="1"/>
  <c r="E1899" i="6"/>
  <c r="H1899" i="6" s="1"/>
  <c r="D1899" i="6"/>
  <c r="G1899" i="6" s="1"/>
  <c r="C1901" i="6" l="1"/>
  <c r="D1900" i="6"/>
  <c r="G1900" i="6" s="1"/>
  <c r="E1900" i="6"/>
  <c r="H1900" i="6" s="1"/>
  <c r="F1900" i="6"/>
  <c r="I1900" i="6" s="1"/>
  <c r="C1902" i="6" l="1"/>
  <c r="E1901" i="6"/>
  <c r="H1901" i="6" s="1"/>
  <c r="F1901" i="6"/>
  <c r="I1901" i="6" s="1"/>
  <c r="D1901" i="6"/>
  <c r="G1901" i="6" s="1"/>
  <c r="C1903" i="6" l="1"/>
  <c r="F1902" i="6"/>
  <c r="I1902" i="6" s="1"/>
  <c r="E1902" i="6"/>
  <c r="H1902" i="6" s="1"/>
  <c r="D1902" i="6"/>
  <c r="G1902" i="6" s="1"/>
  <c r="C1904" i="6" l="1"/>
  <c r="E1903" i="6"/>
  <c r="H1903" i="6" s="1"/>
  <c r="F1903" i="6"/>
  <c r="I1903" i="6" s="1"/>
  <c r="D1903" i="6"/>
  <c r="G1903" i="6" s="1"/>
  <c r="C1905" i="6" l="1"/>
  <c r="D1904" i="6"/>
  <c r="G1904" i="6" s="1"/>
  <c r="F1904" i="6"/>
  <c r="I1904" i="6" s="1"/>
  <c r="E1904" i="6"/>
  <c r="H1904" i="6" s="1"/>
  <c r="C1906" i="6" l="1"/>
  <c r="E1905" i="6"/>
  <c r="H1905" i="6" s="1"/>
  <c r="D1905" i="6"/>
  <c r="G1905" i="6" s="1"/>
  <c r="F1905" i="6"/>
  <c r="I1905" i="6" s="1"/>
  <c r="C1907" i="6" l="1"/>
  <c r="F1906" i="6"/>
  <c r="I1906" i="6" s="1"/>
  <c r="E1906" i="6"/>
  <c r="H1906" i="6" s="1"/>
  <c r="D1906" i="6"/>
  <c r="G1906" i="6" s="1"/>
  <c r="C1908" i="6" l="1"/>
  <c r="D1907" i="6"/>
  <c r="G1907" i="6" s="1"/>
  <c r="E1907" i="6"/>
  <c r="H1907" i="6" s="1"/>
  <c r="F1907" i="6"/>
  <c r="I1907" i="6" s="1"/>
  <c r="C1909" i="6" l="1"/>
  <c r="D1908" i="6"/>
  <c r="G1908" i="6" s="1"/>
  <c r="F1908" i="6"/>
  <c r="I1908" i="6" s="1"/>
  <c r="E1908" i="6"/>
  <c r="H1908" i="6" s="1"/>
  <c r="C1910" i="6" l="1"/>
  <c r="E1909" i="6"/>
  <c r="H1909" i="6" s="1"/>
  <c r="F1909" i="6"/>
  <c r="I1909" i="6" s="1"/>
  <c r="D1909" i="6"/>
  <c r="G1909" i="6" s="1"/>
  <c r="C1911" i="6" l="1"/>
  <c r="F1910" i="6"/>
  <c r="I1910" i="6" s="1"/>
  <c r="E1910" i="6"/>
  <c r="H1910" i="6" s="1"/>
  <c r="D1910" i="6"/>
  <c r="G1910" i="6" s="1"/>
  <c r="C1912" i="6" l="1"/>
  <c r="F1911" i="6"/>
  <c r="I1911" i="6" s="1"/>
  <c r="E1911" i="6"/>
  <c r="H1911" i="6" s="1"/>
  <c r="D1911" i="6"/>
  <c r="G1911" i="6" s="1"/>
  <c r="C1913" i="6" l="1"/>
  <c r="D1912" i="6"/>
  <c r="G1912" i="6" s="1"/>
  <c r="E1912" i="6"/>
  <c r="H1912" i="6" s="1"/>
  <c r="F1912" i="6"/>
  <c r="I1912" i="6" s="1"/>
  <c r="C1914" i="6" l="1"/>
  <c r="E1913" i="6"/>
  <c r="H1913" i="6" s="1"/>
  <c r="D1913" i="6"/>
  <c r="G1913" i="6" s="1"/>
  <c r="F1913" i="6"/>
  <c r="I1913" i="6" s="1"/>
  <c r="C1915" i="6" l="1"/>
  <c r="F1914" i="6"/>
  <c r="I1914" i="6" s="1"/>
  <c r="D1914" i="6"/>
  <c r="G1914" i="6" s="1"/>
  <c r="E1914" i="6"/>
  <c r="H1914" i="6" s="1"/>
  <c r="C1916" i="6" l="1"/>
  <c r="F1915" i="6"/>
  <c r="I1915" i="6" s="1"/>
  <c r="E1915" i="6"/>
  <c r="H1915" i="6" s="1"/>
  <c r="D1915" i="6"/>
  <c r="G1915" i="6" s="1"/>
  <c r="C1917" i="6" l="1"/>
  <c r="D1916" i="6"/>
  <c r="G1916" i="6" s="1"/>
  <c r="F1916" i="6"/>
  <c r="I1916" i="6" s="1"/>
  <c r="E1916" i="6"/>
  <c r="H1916" i="6" s="1"/>
  <c r="C1918" i="6" l="1"/>
  <c r="E1917" i="6"/>
  <c r="H1917" i="6" s="1"/>
  <c r="F1917" i="6"/>
  <c r="I1917" i="6" s="1"/>
  <c r="D1917" i="6"/>
  <c r="G1917" i="6" s="1"/>
  <c r="C1919" i="6" l="1"/>
  <c r="F1918" i="6"/>
  <c r="I1918" i="6" s="1"/>
  <c r="E1918" i="6"/>
  <c r="H1918" i="6" s="1"/>
  <c r="D1918" i="6"/>
  <c r="G1918" i="6" s="1"/>
  <c r="C1920" i="6" l="1"/>
  <c r="E1919" i="6"/>
  <c r="H1919" i="6" s="1"/>
  <c r="D1919" i="6"/>
  <c r="G1919" i="6" s="1"/>
  <c r="F1919" i="6"/>
  <c r="I1919" i="6" s="1"/>
  <c r="C1921" i="6" l="1"/>
  <c r="D1920" i="6"/>
  <c r="G1920" i="6" s="1"/>
  <c r="E1920" i="6"/>
  <c r="H1920" i="6" s="1"/>
  <c r="F1920" i="6"/>
  <c r="I1920" i="6" s="1"/>
  <c r="C1922" i="6" l="1"/>
  <c r="E1921" i="6"/>
  <c r="H1921" i="6" s="1"/>
  <c r="D1921" i="6"/>
  <c r="G1921" i="6" s="1"/>
  <c r="F1921" i="6"/>
  <c r="I1921" i="6" s="1"/>
  <c r="C1923" i="6" l="1"/>
  <c r="F1922" i="6"/>
  <c r="I1922" i="6" s="1"/>
  <c r="E1922" i="6"/>
  <c r="H1922" i="6" s="1"/>
  <c r="D1922" i="6"/>
  <c r="G1922" i="6" s="1"/>
  <c r="C1924" i="6" l="1"/>
  <c r="D1923" i="6"/>
  <c r="G1923" i="6" s="1"/>
  <c r="F1923" i="6"/>
  <c r="I1923" i="6" s="1"/>
  <c r="E1923" i="6"/>
  <c r="H1923" i="6" s="1"/>
  <c r="C1925" i="6" l="1"/>
  <c r="D1924" i="6"/>
  <c r="G1924" i="6" s="1"/>
  <c r="F1924" i="6"/>
  <c r="I1924" i="6" s="1"/>
  <c r="E1924" i="6"/>
  <c r="H1924" i="6" s="1"/>
  <c r="C1926" i="6" l="1"/>
  <c r="E1925" i="6"/>
  <c r="H1925" i="6" s="1"/>
  <c r="F1925" i="6"/>
  <c r="I1925" i="6" s="1"/>
  <c r="D1925" i="6"/>
  <c r="G1925" i="6" s="1"/>
  <c r="C1927" i="6" l="1"/>
  <c r="F1926" i="6"/>
  <c r="I1926" i="6" s="1"/>
  <c r="E1926" i="6"/>
  <c r="H1926" i="6" s="1"/>
  <c r="D1926" i="6"/>
  <c r="G1926" i="6" s="1"/>
  <c r="C1928" i="6" l="1"/>
  <c r="F1927" i="6"/>
  <c r="I1927" i="6" s="1"/>
  <c r="D1927" i="6"/>
  <c r="G1927" i="6" s="1"/>
  <c r="E1927" i="6"/>
  <c r="H1927" i="6" s="1"/>
  <c r="C1929" i="6" l="1"/>
  <c r="D1928" i="6"/>
  <c r="G1928" i="6" s="1"/>
  <c r="E1928" i="6"/>
  <c r="H1928" i="6" s="1"/>
  <c r="F1928" i="6"/>
  <c r="I1928" i="6" s="1"/>
  <c r="C1930" i="6" l="1"/>
  <c r="E1929" i="6"/>
  <c r="H1929" i="6" s="1"/>
  <c r="D1929" i="6"/>
  <c r="G1929" i="6" s="1"/>
  <c r="F1929" i="6"/>
  <c r="I1929" i="6" s="1"/>
  <c r="C1931" i="6" l="1"/>
  <c r="F1930" i="6"/>
  <c r="I1930" i="6" s="1"/>
  <c r="D1930" i="6"/>
  <c r="G1930" i="6" s="1"/>
  <c r="E1930" i="6"/>
  <c r="H1930" i="6" s="1"/>
  <c r="C1932" i="6" l="1"/>
  <c r="F1931" i="6"/>
  <c r="I1931" i="6" s="1"/>
  <c r="D1931" i="6"/>
  <c r="G1931" i="6" s="1"/>
  <c r="E1931" i="6"/>
  <c r="H1931" i="6" s="1"/>
  <c r="C1933" i="6" l="1"/>
  <c r="D1932" i="6"/>
  <c r="G1932" i="6" s="1"/>
  <c r="E1932" i="6"/>
  <c r="H1932" i="6" s="1"/>
  <c r="F1932" i="6"/>
  <c r="I1932" i="6" s="1"/>
  <c r="C1934" i="6" l="1"/>
  <c r="E1933" i="6"/>
  <c r="H1933" i="6" s="1"/>
  <c r="F1933" i="6"/>
  <c r="I1933" i="6" s="1"/>
  <c r="D1933" i="6"/>
  <c r="G1933" i="6" s="1"/>
  <c r="C1935" i="6" l="1"/>
  <c r="F1934" i="6"/>
  <c r="I1934" i="6" s="1"/>
  <c r="E1934" i="6"/>
  <c r="H1934" i="6" s="1"/>
  <c r="D1934" i="6"/>
  <c r="G1934" i="6" s="1"/>
  <c r="C1936" i="6" l="1"/>
  <c r="E1935" i="6"/>
  <c r="H1935" i="6" s="1"/>
  <c r="F1935" i="6"/>
  <c r="I1935" i="6" s="1"/>
  <c r="D1935" i="6"/>
  <c r="G1935" i="6" s="1"/>
  <c r="C1937" i="6" l="1"/>
  <c r="D1936" i="6"/>
  <c r="G1936" i="6" s="1"/>
  <c r="F1936" i="6"/>
  <c r="I1936" i="6" s="1"/>
  <c r="E1936" i="6"/>
  <c r="H1936" i="6" s="1"/>
  <c r="C1938" i="6" l="1"/>
  <c r="E1937" i="6"/>
  <c r="H1937" i="6" s="1"/>
  <c r="D1937" i="6"/>
  <c r="G1937" i="6" s="1"/>
  <c r="F1937" i="6"/>
  <c r="I1937" i="6" s="1"/>
  <c r="C1939" i="6" l="1"/>
  <c r="F1938" i="6"/>
  <c r="I1938" i="6" s="1"/>
  <c r="D1938" i="6"/>
  <c r="G1938" i="6" s="1"/>
  <c r="E1938" i="6"/>
  <c r="H1938" i="6" s="1"/>
  <c r="C1940" i="6" l="1"/>
  <c r="D1939" i="6"/>
  <c r="G1939" i="6" s="1"/>
  <c r="E1939" i="6"/>
  <c r="H1939" i="6" s="1"/>
  <c r="F1939" i="6"/>
  <c r="I1939" i="6" s="1"/>
  <c r="C1941" i="6" l="1"/>
  <c r="D1940" i="6"/>
  <c r="G1940" i="6" s="1"/>
  <c r="F1940" i="6"/>
  <c r="I1940" i="6" s="1"/>
  <c r="E1940" i="6"/>
  <c r="H1940" i="6" s="1"/>
  <c r="C1942" i="6" l="1"/>
  <c r="E1941" i="6"/>
  <c r="H1941" i="6" s="1"/>
  <c r="F1941" i="6"/>
  <c r="I1941" i="6" s="1"/>
  <c r="D1941" i="6"/>
  <c r="G1941" i="6" s="1"/>
  <c r="C1943" i="6" l="1"/>
  <c r="F1942" i="6"/>
  <c r="I1942" i="6" s="1"/>
  <c r="E1942" i="6"/>
  <c r="H1942" i="6" s="1"/>
  <c r="D1942" i="6"/>
  <c r="G1942" i="6" s="1"/>
  <c r="C1944" i="6" l="1"/>
  <c r="D1943" i="6"/>
  <c r="G1943" i="6" s="1"/>
  <c r="F1943" i="6"/>
  <c r="I1943" i="6" s="1"/>
  <c r="E1943" i="6"/>
  <c r="H1943" i="6" s="1"/>
  <c r="C1945" i="6" l="1"/>
  <c r="D1944" i="6"/>
  <c r="G1944" i="6" s="1"/>
  <c r="E1944" i="6"/>
  <c r="H1944" i="6" s="1"/>
  <c r="F1944" i="6"/>
  <c r="I1944" i="6" s="1"/>
  <c r="C1946" i="6" l="1"/>
  <c r="E1945" i="6"/>
  <c r="H1945" i="6" s="1"/>
  <c r="D1945" i="6"/>
  <c r="G1945" i="6" s="1"/>
  <c r="F1945" i="6"/>
  <c r="I1945" i="6" s="1"/>
  <c r="C1947" i="6" l="1"/>
  <c r="F1946" i="6"/>
  <c r="I1946" i="6" s="1"/>
  <c r="D1946" i="6"/>
  <c r="G1946" i="6" s="1"/>
  <c r="E1946" i="6"/>
  <c r="H1946" i="6" s="1"/>
  <c r="C1948" i="6" l="1"/>
  <c r="F1947" i="6"/>
  <c r="I1947" i="6" s="1"/>
  <c r="E1947" i="6"/>
  <c r="H1947" i="6" s="1"/>
  <c r="D1947" i="6"/>
  <c r="G1947" i="6" s="1"/>
  <c r="C1949" i="6" l="1"/>
  <c r="D1948" i="6"/>
  <c r="G1948" i="6" s="1"/>
  <c r="E1948" i="6"/>
  <c r="H1948" i="6" s="1"/>
  <c r="F1948" i="6"/>
  <c r="I1948" i="6" s="1"/>
  <c r="C1950" i="6" l="1"/>
  <c r="E1949" i="6"/>
  <c r="H1949" i="6" s="1"/>
  <c r="F1949" i="6"/>
  <c r="I1949" i="6" s="1"/>
  <c r="D1949" i="6"/>
  <c r="G1949" i="6" s="1"/>
  <c r="C1951" i="6" l="1"/>
  <c r="F1950" i="6"/>
  <c r="I1950" i="6" s="1"/>
  <c r="D1950" i="6"/>
  <c r="G1950" i="6" s="1"/>
  <c r="E1950" i="6"/>
  <c r="H1950" i="6" s="1"/>
  <c r="C1952" i="6" l="1"/>
  <c r="E1951" i="6"/>
  <c r="H1951" i="6" s="1"/>
  <c r="F1951" i="6"/>
  <c r="I1951" i="6" s="1"/>
  <c r="D1951" i="6"/>
  <c r="G1951" i="6" s="1"/>
  <c r="C1953" i="6" l="1"/>
  <c r="D1952" i="6"/>
  <c r="G1952" i="6" s="1"/>
  <c r="E1952" i="6"/>
  <c r="H1952" i="6" s="1"/>
  <c r="F1952" i="6"/>
  <c r="I1952" i="6" s="1"/>
  <c r="C1954" i="6" l="1"/>
  <c r="E1953" i="6"/>
  <c r="H1953" i="6" s="1"/>
  <c r="D1953" i="6"/>
  <c r="G1953" i="6" s="1"/>
  <c r="F1953" i="6"/>
  <c r="I1953" i="6" s="1"/>
  <c r="C1955" i="6" l="1"/>
  <c r="F1954" i="6"/>
  <c r="I1954" i="6" s="1"/>
  <c r="E1954" i="6"/>
  <c r="H1954" i="6" s="1"/>
  <c r="D1954" i="6"/>
  <c r="G1954" i="6" s="1"/>
  <c r="C1956" i="6" l="1"/>
  <c r="D1955" i="6"/>
  <c r="G1955" i="6" s="1"/>
  <c r="F1955" i="6"/>
  <c r="I1955" i="6" s="1"/>
  <c r="E1955" i="6"/>
  <c r="H1955" i="6" s="1"/>
  <c r="C1957" i="6" l="1"/>
  <c r="D1956" i="6"/>
  <c r="G1956" i="6" s="1"/>
  <c r="F1956" i="6"/>
  <c r="I1956" i="6" s="1"/>
  <c r="E1956" i="6"/>
  <c r="H1956" i="6" s="1"/>
  <c r="C1958" i="6" l="1"/>
  <c r="E1957" i="6"/>
  <c r="H1957" i="6" s="1"/>
  <c r="D1957" i="6"/>
  <c r="G1957" i="6" s="1"/>
  <c r="F1957" i="6"/>
  <c r="I1957" i="6" s="1"/>
  <c r="C1959" i="6" l="1"/>
  <c r="F1958" i="6"/>
  <c r="I1958" i="6" s="1"/>
  <c r="E1958" i="6"/>
  <c r="H1958" i="6" s="1"/>
  <c r="D1958" i="6"/>
  <c r="G1958" i="6" s="1"/>
  <c r="C1960" i="6" l="1"/>
  <c r="E1959" i="6"/>
  <c r="H1959" i="6" s="1"/>
  <c r="F1959" i="6"/>
  <c r="I1959" i="6" s="1"/>
  <c r="D1959" i="6"/>
  <c r="G1959" i="6" s="1"/>
  <c r="C1961" i="6" l="1"/>
  <c r="D1960" i="6"/>
  <c r="G1960" i="6" s="1"/>
  <c r="E1960" i="6"/>
  <c r="H1960" i="6" s="1"/>
  <c r="F1960" i="6"/>
  <c r="I1960" i="6" s="1"/>
  <c r="C1962" i="6" l="1"/>
  <c r="E1961" i="6"/>
  <c r="H1961" i="6" s="1"/>
  <c r="F1961" i="6"/>
  <c r="I1961" i="6" s="1"/>
  <c r="D1961" i="6"/>
  <c r="G1961" i="6" s="1"/>
  <c r="C1963" i="6" l="1"/>
  <c r="F1962" i="6"/>
  <c r="I1962" i="6" s="1"/>
  <c r="D1962" i="6"/>
  <c r="G1962" i="6" s="1"/>
  <c r="E1962" i="6"/>
  <c r="H1962" i="6" s="1"/>
  <c r="C1964" i="6" l="1"/>
  <c r="F1963" i="6"/>
  <c r="I1963" i="6" s="1"/>
  <c r="D1963" i="6"/>
  <c r="G1963" i="6" s="1"/>
  <c r="E1963" i="6"/>
  <c r="H1963" i="6" s="1"/>
  <c r="C1965" i="6" l="1"/>
  <c r="D1964" i="6"/>
  <c r="G1964" i="6" s="1"/>
  <c r="E1964" i="6"/>
  <c r="H1964" i="6" s="1"/>
  <c r="F1964" i="6"/>
  <c r="I1964" i="6" s="1"/>
  <c r="C1966" i="6" l="1"/>
  <c r="E1965" i="6"/>
  <c r="H1965" i="6" s="1"/>
  <c r="F1965" i="6"/>
  <c r="I1965" i="6" s="1"/>
  <c r="D1965" i="6"/>
  <c r="G1965" i="6" s="1"/>
  <c r="C1967" i="6" l="1"/>
  <c r="F1966" i="6"/>
  <c r="I1966" i="6" s="1"/>
  <c r="E1966" i="6"/>
  <c r="H1966" i="6" s="1"/>
  <c r="D1966" i="6"/>
  <c r="G1966" i="6" s="1"/>
  <c r="C1968" i="6" l="1"/>
  <c r="E1967" i="6"/>
  <c r="H1967" i="6" s="1"/>
  <c r="F1967" i="6"/>
  <c r="I1967" i="6" s="1"/>
  <c r="D1967" i="6"/>
  <c r="G1967" i="6" s="1"/>
  <c r="C1969" i="6" l="1"/>
  <c r="D1968" i="6"/>
  <c r="G1968" i="6" s="1"/>
  <c r="F1968" i="6"/>
  <c r="I1968" i="6" s="1"/>
  <c r="E1968" i="6"/>
  <c r="H1968" i="6" s="1"/>
  <c r="C1970" i="6" l="1"/>
  <c r="E1969" i="6"/>
  <c r="H1969" i="6" s="1"/>
  <c r="D1969" i="6"/>
  <c r="G1969" i="6" s="1"/>
  <c r="F1969" i="6"/>
  <c r="I1969" i="6" s="1"/>
  <c r="C1971" i="6" l="1"/>
  <c r="F1970" i="6"/>
  <c r="I1970" i="6" s="1"/>
  <c r="D1970" i="6"/>
  <c r="G1970" i="6" s="1"/>
  <c r="E1970" i="6"/>
  <c r="H1970" i="6" s="1"/>
  <c r="C1972" i="6" l="1"/>
  <c r="D1971" i="6"/>
  <c r="G1971" i="6" s="1"/>
  <c r="E1971" i="6"/>
  <c r="H1971" i="6" s="1"/>
  <c r="F1971" i="6"/>
  <c r="I1971" i="6" s="1"/>
  <c r="C1973" i="6" l="1"/>
  <c r="D1972" i="6"/>
  <c r="G1972" i="6" s="1"/>
  <c r="F1972" i="6"/>
  <c r="I1972" i="6" s="1"/>
  <c r="E1972" i="6"/>
  <c r="H1972" i="6" s="1"/>
  <c r="C1974" i="6" l="1"/>
  <c r="E1973" i="6"/>
  <c r="H1973" i="6" s="1"/>
  <c r="F1973" i="6"/>
  <c r="I1973" i="6" s="1"/>
  <c r="D1973" i="6"/>
  <c r="G1973" i="6" s="1"/>
  <c r="C1975" i="6" l="1"/>
  <c r="F1974" i="6"/>
  <c r="I1974" i="6" s="1"/>
  <c r="E1974" i="6"/>
  <c r="H1974" i="6" s="1"/>
  <c r="D1974" i="6"/>
  <c r="G1974" i="6" s="1"/>
  <c r="C1976" i="6" l="1"/>
  <c r="F1975" i="6"/>
  <c r="I1975" i="6" s="1"/>
  <c r="E1975" i="6"/>
  <c r="H1975" i="6" s="1"/>
  <c r="D1975" i="6"/>
  <c r="G1975" i="6" s="1"/>
  <c r="C1977" i="6" l="1"/>
  <c r="D1976" i="6"/>
  <c r="G1976" i="6" s="1"/>
  <c r="E1976" i="6"/>
  <c r="H1976" i="6" s="1"/>
  <c r="F1976" i="6"/>
  <c r="I1976" i="6" s="1"/>
  <c r="C1978" i="6" l="1"/>
  <c r="E1977" i="6"/>
  <c r="H1977" i="6" s="1"/>
  <c r="D1977" i="6"/>
  <c r="G1977" i="6" s="1"/>
  <c r="F1977" i="6"/>
  <c r="I1977" i="6" s="1"/>
  <c r="C1979" i="6" l="1"/>
  <c r="F1978" i="6"/>
  <c r="I1978" i="6" s="1"/>
  <c r="D1978" i="6"/>
  <c r="G1978" i="6" s="1"/>
  <c r="E1978" i="6"/>
  <c r="H1978" i="6" s="1"/>
  <c r="C1980" i="6" l="1"/>
  <c r="F1979" i="6"/>
  <c r="I1979" i="6" s="1"/>
  <c r="D1979" i="6"/>
  <c r="G1979" i="6" s="1"/>
  <c r="E1979" i="6"/>
  <c r="H1979" i="6" s="1"/>
  <c r="C1981" i="6" l="1"/>
  <c r="D1980" i="6"/>
  <c r="G1980" i="6" s="1"/>
  <c r="F1980" i="6"/>
  <c r="I1980" i="6" s="1"/>
  <c r="E1980" i="6"/>
  <c r="H1980" i="6" s="1"/>
  <c r="C1982" i="6" l="1"/>
  <c r="E1981" i="6"/>
  <c r="H1981" i="6" s="1"/>
  <c r="F1981" i="6"/>
  <c r="I1981" i="6" s="1"/>
  <c r="D1981" i="6"/>
  <c r="G1981" i="6" s="1"/>
  <c r="C1983" i="6" l="1"/>
  <c r="F1982" i="6"/>
  <c r="I1982" i="6" s="1"/>
  <c r="D1982" i="6"/>
  <c r="G1982" i="6" s="1"/>
  <c r="E1982" i="6"/>
  <c r="H1982" i="6" s="1"/>
  <c r="C1984" i="6" l="1"/>
  <c r="E1983" i="6"/>
  <c r="H1983" i="6" s="1"/>
  <c r="D1983" i="6"/>
  <c r="G1983" i="6" s="1"/>
  <c r="F1983" i="6"/>
  <c r="I1983" i="6" s="1"/>
  <c r="C1985" i="6" l="1"/>
  <c r="D1984" i="6"/>
  <c r="G1984" i="6" s="1"/>
  <c r="F1984" i="6"/>
  <c r="I1984" i="6" s="1"/>
  <c r="E1984" i="6"/>
  <c r="H1984" i="6" s="1"/>
  <c r="C1986" i="6" l="1"/>
  <c r="E1985" i="6"/>
  <c r="H1985" i="6" s="1"/>
  <c r="D1985" i="6"/>
  <c r="G1985" i="6" s="1"/>
  <c r="F1985" i="6"/>
  <c r="I1985" i="6" s="1"/>
  <c r="C1987" i="6" l="1"/>
  <c r="F1986" i="6"/>
  <c r="I1986" i="6" s="1"/>
  <c r="D1986" i="6"/>
  <c r="G1986" i="6" s="1"/>
  <c r="E1986" i="6"/>
  <c r="H1986" i="6" s="1"/>
  <c r="C1988" i="6" l="1"/>
  <c r="D1987" i="6"/>
  <c r="G1987" i="6" s="1"/>
  <c r="F1987" i="6"/>
  <c r="I1987" i="6" s="1"/>
  <c r="E1987" i="6"/>
  <c r="H1987" i="6" s="1"/>
  <c r="C1989" i="6" l="1"/>
  <c r="D1988" i="6"/>
  <c r="G1988" i="6" s="1"/>
  <c r="F1988" i="6"/>
  <c r="I1988" i="6" s="1"/>
  <c r="E1988" i="6"/>
  <c r="H1988" i="6" s="1"/>
  <c r="C1990" i="6" l="1"/>
  <c r="E1989" i="6"/>
  <c r="H1989" i="6" s="1"/>
  <c r="F1989" i="6"/>
  <c r="I1989" i="6" s="1"/>
  <c r="D1989" i="6"/>
  <c r="G1989" i="6" s="1"/>
  <c r="C1991" i="6" l="1"/>
  <c r="F1990" i="6"/>
  <c r="I1990" i="6" s="1"/>
  <c r="E1990" i="6"/>
  <c r="H1990" i="6" s="1"/>
  <c r="D1990" i="6"/>
  <c r="G1990" i="6" s="1"/>
  <c r="C1992" i="6" l="1"/>
  <c r="E1991" i="6"/>
  <c r="H1991" i="6" s="1"/>
  <c r="F1991" i="6"/>
  <c r="I1991" i="6" s="1"/>
  <c r="D1991" i="6"/>
  <c r="G1991" i="6" s="1"/>
  <c r="C1993" i="6" l="1"/>
  <c r="D1992" i="6"/>
  <c r="G1992" i="6" s="1"/>
  <c r="E1992" i="6"/>
  <c r="H1992" i="6" s="1"/>
  <c r="F1992" i="6"/>
  <c r="I1992" i="6" s="1"/>
  <c r="C1994" i="6" l="1"/>
  <c r="E1993" i="6"/>
  <c r="H1993" i="6" s="1"/>
  <c r="F1993" i="6"/>
  <c r="I1993" i="6" s="1"/>
  <c r="D1993" i="6"/>
  <c r="G1993" i="6" s="1"/>
  <c r="C1995" i="6" l="1"/>
  <c r="F1994" i="6"/>
  <c r="I1994" i="6" s="1"/>
  <c r="D1994" i="6"/>
  <c r="G1994" i="6" s="1"/>
  <c r="E1994" i="6"/>
  <c r="H1994" i="6" s="1"/>
  <c r="C1996" i="6" l="1"/>
  <c r="F1995" i="6"/>
  <c r="I1995" i="6" s="1"/>
  <c r="D1995" i="6"/>
  <c r="G1995" i="6" s="1"/>
  <c r="E1995" i="6"/>
  <c r="H1995" i="6" s="1"/>
  <c r="C1997" i="6" l="1"/>
  <c r="D1996" i="6"/>
  <c r="G1996" i="6" s="1"/>
  <c r="F1996" i="6"/>
  <c r="I1996" i="6" s="1"/>
  <c r="E1996" i="6"/>
  <c r="H1996" i="6" s="1"/>
  <c r="C1998" i="6" l="1"/>
  <c r="E1997" i="6"/>
  <c r="H1997" i="6" s="1"/>
  <c r="F1997" i="6"/>
  <c r="I1997" i="6" s="1"/>
  <c r="D1997" i="6"/>
  <c r="G1997" i="6" s="1"/>
  <c r="C1999" i="6" l="1"/>
  <c r="F1998" i="6"/>
  <c r="I1998" i="6" s="1"/>
  <c r="D1998" i="6"/>
  <c r="G1998" i="6" s="1"/>
  <c r="E1998" i="6"/>
  <c r="H1998" i="6" s="1"/>
  <c r="C2000" i="6" l="1"/>
  <c r="E1999" i="6"/>
  <c r="H1999" i="6" s="1"/>
  <c r="F1999" i="6"/>
  <c r="I1999" i="6" s="1"/>
  <c r="D1999" i="6"/>
  <c r="G1999" i="6" s="1"/>
  <c r="C2001" i="6" l="1"/>
  <c r="D2000" i="6"/>
  <c r="G2000" i="6" s="1"/>
  <c r="F2000" i="6"/>
  <c r="I2000" i="6" s="1"/>
  <c r="E2000" i="6"/>
  <c r="H2000" i="6" s="1"/>
  <c r="C2002" i="6" l="1"/>
  <c r="E2001" i="6"/>
  <c r="H2001" i="6" s="1"/>
  <c r="D2001" i="6"/>
  <c r="G2001" i="6" s="1"/>
  <c r="F2001" i="6"/>
  <c r="I2001" i="6" s="1"/>
  <c r="C2003" i="6" l="1"/>
  <c r="F2002" i="6"/>
  <c r="I2002" i="6" s="1"/>
  <c r="D2002" i="6"/>
  <c r="G2002" i="6" s="1"/>
  <c r="E2002" i="6"/>
  <c r="H2002" i="6" s="1"/>
  <c r="C2004" i="6" l="1"/>
  <c r="D2003" i="6"/>
  <c r="G2003" i="6" s="1"/>
  <c r="F2003" i="6"/>
  <c r="I2003" i="6" s="1"/>
  <c r="E2003" i="6"/>
  <c r="H2003" i="6" s="1"/>
  <c r="C2005" i="6" l="1"/>
  <c r="D2004" i="6"/>
  <c r="G2004" i="6" s="1"/>
  <c r="F2004" i="6"/>
  <c r="I2004" i="6" s="1"/>
  <c r="E2004" i="6"/>
  <c r="H2004" i="6" s="1"/>
  <c r="C2006" i="6" l="1"/>
  <c r="E2005" i="6"/>
  <c r="H2005" i="6" s="1"/>
  <c r="F2005" i="6"/>
  <c r="I2005" i="6" s="1"/>
  <c r="D2005" i="6"/>
  <c r="G2005" i="6" s="1"/>
  <c r="C2007" i="6" l="1"/>
  <c r="F2006" i="6"/>
  <c r="I2006" i="6" s="1"/>
  <c r="E2006" i="6"/>
  <c r="H2006" i="6" s="1"/>
  <c r="D2006" i="6"/>
  <c r="G2006" i="6" s="1"/>
  <c r="C2008" i="6" l="1"/>
  <c r="D2007" i="6"/>
  <c r="G2007" i="6" s="1"/>
  <c r="E2007" i="6"/>
  <c r="H2007" i="6" s="1"/>
  <c r="F2007" i="6"/>
  <c r="I2007" i="6" s="1"/>
  <c r="C2009" i="6" l="1"/>
  <c r="D2008" i="6"/>
  <c r="G2008" i="6" s="1"/>
  <c r="E2008" i="6"/>
  <c r="H2008" i="6" s="1"/>
  <c r="F2008" i="6"/>
  <c r="I2008" i="6" s="1"/>
  <c r="C2010" i="6" l="1"/>
  <c r="E2009" i="6"/>
  <c r="H2009" i="6" s="1"/>
  <c r="D2009" i="6"/>
  <c r="G2009" i="6" s="1"/>
  <c r="F2009" i="6"/>
  <c r="I2009" i="6" s="1"/>
  <c r="C2011" i="6" l="1"/>
  <c r="F2010" i="6"/>
  <c r="I2010" i="6" s="1"/>
  <c r="D2010" i="6"/>
  <c r="G2010" i="6" s="1"/>
  <c r="E2010" i="6"/>
  <c r="H2010" i="6" s="1"/>
  <c r="C2012" i="6" l="1"/>
  <c r="F2011" i="6"/>
  <c r="I2011" i="6" s="1"/>
  <c r="E2011" i="6"/>
  <c r="H2011" i="6" s="1"/>
  <c r="D2011" i="6"/>
  <c r="G2011" i="6" s="1"/>
  <c r="C2013" i="6" l="1"/>
  <c r="D2012" i="6"/>
  <c r="G2012" i="6" s="1"/>
  <c r="E2012" i="6"/>
  <c r="H2012" i="6" s="1"/>
  <c r="F2012" i="6"/>
  <c r="I2012" i="6" s="1"/>
  <c r="C2014" i="6" l="1"/>
  <c r="E2013" i="6"/>
  <c r="H2013" i="6" s="1"/>
  <c r="F2013" i="6"/>
  <c r="I2013" i="6" s="1"/>
  <c r="D2013" i="6"/>
  <c r="G2013" i="6" s="1"/>
  <c r="C2015" i="6" l="1"/>
  <c r="F2014" i="6"/>
  <c r="I2014" i="6" s="1"/>
  <c r="D2014" i="6"/>
  <c r="G2014" i="6" s="1"/>
  <c r="E2014" i="6"/>
  <c r="H2014" i="6" s="1"/>
  <c r="C2016" i="6" l="1"/>
  <c r="E2015" i="6"/>
  <c r="H2015" i="6" s="1"/>
  <c r="D2015" i="6"/>
  <c r="G2015" i="6" s="1"/>
  <c r="F2015" i="6"/>
  <c r="I2015" i="6" s="1"/>
  <c r="C2017" i="6" l="1"/>
  <c r="D2016" i="6"/>
  <c r="G2016" i="6" s="1"/>
  <c r="E2016" i="6"/>
  <c r="H2016" i="6" s="1"/>
  <c r="F2016" i="6"/>
  <c r="I2016" i="6" s="1"/>
  <c r="C2018" i="6" l="1"/>
  <c r="E2017" i="6"/>
  <c r="H2017" i="6" s="1"/>
  <c r="D2017" i="6"/>
  <c r="G2017" i="6" s="1"/>
  <c r="F2017" i="6"/>
  <c r="I2017" i="6" s="1"/>
  <c r="C2019" i="6" l="1"/>
  <c r="F2018" i="6"/>
  <c r="I2018" i="6" s="1"/>
  <c r="E2018" i="6"/>
  <c r="H2018" i="6" s="1"/>
  <c r="D2018" i="6"/>
  <c r="G2018" i="6" s="1"/>
  <c r="C2020" i="6" l="1"/>
  <c r="D2019" i="6"/>
  <c r="G2019" i="6" s="1"/>
  <c r="F2019" i="6"/>
  <c r="I2019" i="6" s="1"/>
  <c r="E2019" i="6"/>
  <c r="H2019" i="6" s="1"/>
  <c r="C2021" i="6" l="1"/>
  <c r="D2020" i="6"/>
  <c r="G2020" i="6" s="1"/>
  <c r="F2020" i="6"/>
  <c r="I2020" i="6" s="1"/>
  <c r="E2020" i="6"/>
  <c r="H2020" i="6" s="1"/>
  <c r="C2022" i="6" l="1"/>
  <c r="E2021" i="6"/>
  <c r="H2021" i="6" s="1"/>
  <c r="D2021" i="6"/>
  <c r="G2021" i="6" s="1"/>
  <c r="F2021" i="6"/>
  <c r="I2021" i="6" s="1"/>
  <c r="C2023" i="6" l="1"/>
  <c r="F2022" i="6"/>
  <c r="I2022" i="6" s="1"/>
  <c r="E2022" i="6"/>
  <c r="H2022" i="6" s="1"/>
  <c r="D2022" i="6"/>
  <c r="G2022" i="6" s="1"/>
  <c r="C2024" i="6" l="1"/>
  <c r="E2023" i="6"/>
  <c r="H2023" i="6" s="1"/>
  <c r="D2023" i="6"/>
  <c r="G2023" i="6" s="1"/>
  <c r="F2023" i="6"/>
  <c r="I2023" i="6" s="1"/>
  <c r="C2025" i="6" l="1"/>
  <c r="D2024" i="6"/>
  <c r="G2024" i="6" s="1"/>
  <c r="E2024" i="6"/>
  <c r="H2024" i="6" s="1"/>
  <c r="F2024" i="6"/>
  <c r="I2024" i="6" s="1"/>
  <c r="C2026" i="6" l="1"/>
  <c r="E2025" i="6"/>
  <c r="H2025" i="6" s="1"/>
  <c r="F2025" i="6"/>
  <c r="I2025" i="6" s="1"/>
  <c r="D2025" i="6"/>
  <c r="G2025" i="6" s="1"/>
  <c r="C2027" i="6" l="1"/>
  <c r="F2026" i="6"/>
  <c r="I2026" i="6" s="1"/>
  <c r="D2026" i="6"/>
  <c r="G2026" i="6" s="1"/>
  <c r="E2026" i="6"/>
  <c r="H2026" i="6" s="1"/>
  <c r="C2028" i="6" l="1"/>
  <c r="F2027" i="6"/>
  <c r="I2027" i="6" s="1"/>
  <c r="E2027" i="6"/>
  <c r="H2027" i="6" s="1"/>
  <c r="D2027" i="6"/>
  <c r="G2027" i="6" s="1"/>
  <c r="C2029" i="6" l="1"/>
  <c r="D2028" i="6"/>
  <c r="G2028" i="6" s="1"/>
  <c r="E2028" i="6"/>
  <c r="H2028" i="6" s="1"/>
  <c r="F2028" i="6"/>
  <c r="I2028" i="6" s="1"/>
  <c r="C2030" i="6" l="1"/>
  <c r="E2029" i="6"/>
  <c r="H2029" i="6" s="1"/>
  <c r="F2029" i="6"/>
  <c r="I2029" i="6" s="1"/>
  <c r="D2029" i="6"/>
  <c r="G2029" i="6" s="1"/>
  <c r="C2031" i="6" l="1"/>
  <c r="F2030" i="6"/>
  <c r="I2030" i="6" s="1"/>
  <c r="E2030" i="6"/>
  <c r="H2030" i="6" s="1"/>
  <c r="D2030" i="6"/>
  <c r="G2030" i="6" s="1"/>
  <c r="C2032" i="6" l="1"/>
  <c r="E2031" i="6"/>
  <c r="H2031" i="6" s="1"/>
  <c r="F2031" i="6"/>
  <c r="I2031" i="6" s="1"/>
  <c r="D2031" i="6"/>
  <c r="G2031" i="6" s="1"/>
  <c r="C2033" i="6" l="1"/>
  <c r="D2032" i="6"/>
  <c r="G2032" i="6" s="1"/>
  <c r="F2032" i="6"/>
  <c r="I2032" i="6" s="1"/>
  <c r="E2032" i="6"/>
  <c r="H2032" i="6" s="1"/>
  <c r="C2034" i="6" l="1"/>
  <c r="E2033" i="6"/>
  <c r="H2033" i="6" s="1"/>
  <c r="D2033" i="6"/>
  <c r="G2033" i="6" s="1"/>
  <c r="F2033" i="6"/>
  <c r="I2033" i="6" s="1"/>
  <c r="C2035" i="6" l="1"/>
  <c r="F2034" i="6"/>
  <c r="I2034" i="6" s="1"/>
  <c r="E2034" i="6"/>
  <c r="H2034" i="6" s="1"/>
  <c r="D2034" i="6"/>
  <c r="G2034" i="6" s="1"/>
  <c r="C2036" i="6" l="1"/>
  <c r="D2035" i="6"/>
  <c r="G2035" i="6" s="1"/>
  <c r="E2035" i="6"/>
  <c r="H2035" i="6" s="1"/>
  <c r="F2035" i="6"/>
  <c r="I2035" i="6" s="1"/>
  <c r="C2037" i="6" l="1"/>
  <c r="D2036" i="6"/>
  <c r="G2036" i="6" s="1"/>
  <c r="F2036" i="6"/>
  <c r="I2036" i="6" s="1"/>
  <c r="E2036" i="6"/>
  <c r="H2036" i="6" s="1"/>
  <c r="C2038" i="6" l="1"/>
  <c r="E2037" i="6"/>
  <c r="H2037" i="6" s="1"/>
  <c r="F2037" i="6"/>
  <c r="I2037" i="6" s="1"/>
  <c r="D2037" i="6"/>
  <c r="G2037" i="6" s="1"/>
  <c r="C2039" i="6" l="1"/>
  <c r="F2038" i="6"/>
  <c r="I2038" i="6" s="1"/>
  <c r="E2038" i="6"/>
  <c r="H2038" i="6" s="1"/>
  <c r="D2038" i="6"/>
  <c r="G2038" i="6" s="1"/>
  <c r="C2040" i="6" l="1"/>
  <c r="F2039" i="6"/>
  <c r="I2039" i="6" s="1"/>
  <c r="D2039" i="6"/>
  <c r="G2039" i="6" s="1"/>
  <c r="E2039" i="6"/>
  <c r="H2039" i="6" s="1"/>
  <c r="C2041" i="6" l="1"/>
  <c r="D2040" i="6"/>
  <c r="G2040" i="6" s="1"/>
  <c r="E2040" i="6"/>
  <c r="H2040" i="6" s="1"/>
  <c r="F2040" i="6"/>
  <c r="I2040" i="6" s="1"/>
  <c r="C2042" i="6" l="1"/>
  <c r="E2041" i="6"/>
  <c r="H2041" i="6" s="1"/>
  <c r="F2041" i="6"/>
  <c r="I2041" i="6" s="1"/>
  <c r="D2041" i="6"/>
  <c r="G2041" i="6" s="1"/>
  <c r="C2043" i="6" l="1"/>
  <c r="F2042" i="6"/>
  <c r="I2042" i="6" s="1"/>
  <c r="D2042" i="6"/>
  <c r="G2042" i="6" s="1"/>
  <c r="E2042" i="6"/>
  <c r="H2042" i="6" s="1"/>
  <c r="C2044" i="6" l="1"/>
  <c r="F2043" i="6"/>
  <c r="I2043" i="6" s="1"/>
  <c r="E2043" i="6"/>
  <c r="H2043" i="6" s="1"/>
  <c r="D2043" i="6"/>
  <c r="G2043" i="6" s="1"/>
  <c r="C2045" i="6" l="1"/>
  <c r="D2044" i="6"/>
  <c r="G2044" i="6" s="1"/>
  <c r="F2044" i="6"/>
  <c r="I2044" i="6" s="1"/>
  <c r="E2044" i="6"/>
  <c r="H2044" i="6" s="1"/>
  <c r="C2046" i="6" l="1"/>
  <c r="E2045" i="6"/>
  <c r="H2045" i="6" s="1"/>
  <c r="F2045" i="6"/>
  <c r="I2045" i="6" s="1"/>
  <c r="D2045" i="6"/>
  <c r="G2045" i="6" s="1"/>
  <c r="C2047" i="6" l="1"/>
  <c r="F2046" i="6"/>
  <c r="I2046" i="6" s="1"/>
  <c r="D2046" i="6"/>
  <c r="G2046" i="6" s="1"/>
  <c r="E2046" i="6"/>
  <c r="H2046" i="6" s="1"/>
  <c r="C2048" i="6" l="1"/>
  <c r="E2047" i="6"/>
  <c r="H2047" i="6" s="1"/>
  <c r="D2047" i="6"/>
  <c r="G2047" i="6" s="1"/>
  <c r="F2047" i="6"/>
  <c r="I2047" i="6" s="1"/>
  <c r="C2049" i="6" l="1"/>
  <c r="D2048" i="6"/>
  <c r="G2048" i="6" s="1"/>
  <c r="E2048" i="6"/>
  <c r="H2048" i="6" s="1"/>
  <c r="F2048" i="6"/>
  <c r="I2048" i="6" s="1"/>
  <c r="C2050" i="6" l="1"/>
  <c r="E2049" i="6"/>
  <c r="H2049" i="6" s="1"/>
  <c r="D2049" i="6"/>
  <c r="G2049" i="6" s="1"/>
  <c r="F2049" i="6"/>
  <c r="I2049" i="6" s="1"/>
  <c r="C2051" i="6" l="1"/>
  <c r="F2050" i="6"/>
  <c r="I2050" i="6" s="1"/>
  <c r="E2050" i="6"/>
  <c r="H2050" i="6" s="1"/>
  <c r="D2050" i="6"/>
  <c r="G2050" i="6" s="1"/>
  <c r="C2052" i="6" l="1"/>
  <c r="D2051" i="6"/>
  <c r="G2051" i="6" s="1"/>
  <c r="F2051" i="6"/>
  <c r="I2051" i="6" s="1"/>
  <c r="E2051" i="6"/>
  <c r="H2051" i="6" s="1"/>
  <c r="C2053" i="6" l="1"/>
  <c r="D2052" i="6"/>
  <c r="G2052" i="6" s="1"/>
  <c r="F2052" i="6"/>
  <c r="I2052" i="6" s="1"/>
  <c r="E2052" i="6"/>
  <c r="H2052" i="6" s="1"/>
  <c r="C2054" i="6" l="1"/>
  <c r="E2053" i="6"/>
  <c r="H2053" i="6" s="1"/>
  <c r="D2053" i="6"/>
  <c r="G2053" i="6" s="1"/>
  <c r="F2053" i="6"/>
  <c r="I2053" i="6" s="1"/>
  <c r="C2055" i="6" l="1"/>
  <c r="F2054" i="6"/>
  <c r="I2054" i="6" s="1"/>
  <c r="E2054" i="6"/>
  <c r="H2054" i="6" s="1"/>
  <c r="D2054" i="6"/>
  <c r="G2054" i="6" s="1"/>
  <c r="C2056" i="6" l="1"/>
  <c r="D2055" i="6"/>
  <c r="G2055" i="6" s="1"/>
  <c r="F2055" i="6"/>
  <c r="I2055" i="6" s="1"/>
  <c r="E2055" i="6"/>
  <c r="H2055" i="6" s="1"/>
  <c r="C2057" i="6" l="1"/>
  <c r="D2056" i="6"/>
  <c r="G2056" i="6" s="1"/>
  <c r="E2056" i="6"/>
  <c r="H2056" i="6" s="1"/>
  <c r="F2056" i="6"/>
  <c r="I2056" i="6" s="1"/>
  <c r="C2058" i="6" l="1"/>
  <c r="E2057" i="6"/>
  <c r="H2057" i="6" s="1"/>
  <c r="F2057" i="6"/>
  <c r="I2057" i="6" s="1"/>
  <c r="D2057" i="6"/>
  <c r="G2057" i="6" s="1"/>
  <c r="C2059" i="6" l="1"/>
  <c r="F2058" i="6"/>
  <c r="I2058" i="6" s="1"/>
  <c r="D2058" i="6"/>
  <c r="G2058" i="6" s="1"/>
  <c r="E2058" i="6"/>
  <c r="H2058" i="6" s="1"/>
  <c r="C2060" i="6" l="1"/>
  <c r="F2059" i="6"/>
  <c r="I2059" i="6" s="1"/>
  <c r="D2059" i="6"/>
  <c r="G2059" i="6" s="1"/>
  <c r="E2059" i="6"/>
  <c r="H2059" i="6" s="1"/>
  <c r="C2061" i="6" l="1"/>
  <c r="D2060" i="6"/>
  <c r="G2060" i="6" s="1"/>
  <c r="F2060" i="6"/>
  <c r="I2060" i="6" s="1"/>
  <c r="E2060" i="6"/>
  <c r="H2060" i="6" s="1"/>
  <c r="C2062" i="6" l="1"/>
  <c r="E2061" i="6"/>
  <c r="H2061" i="6" s="1"/>
  <c r="F2061" i="6"/>
  <c r="I2061" i="6" s="1"/>
  <c r="D2061" i="6"/>
  <c r="G2061" i="6" s="1"/>
  <c r="C2063" i="6" l="1"/>
  <c r="F2062" i="6"/>
  <c r="I2062" i="6" s="1"/>
  <c r="D2062" i="6"/>
  <c r="G2062" i="6" s="1"/>
  <c r="E2062" i="6"/>
  <c r="H2062" i="6" s="1"/>
  <c r="C2064" i="6" l="1"/>
  <c r="E2063" i="6"/>
  <c r="H2063" i="6" s="1"/>
  <c r="F2063" i="6"/>
  <c r="I2063" i="6" s="1"/>
  <c r="D2063" i="6"/>
  <c r="G2063" i="6" s="1"/>
  <c r="C2065" i="6" l="1"/>
  <c r="D2064" i="6"/>
  <c r="G2064" i="6" s="1"/>
  <c r="E2064" i="6"/>
  <c r="H2064" i="6" s="1"/>
  <c r="F2064" i="6"/>
  <c r="I2064" i="6" s="1"/>
  <c r="C2066" i="6" l="1"/>
  <c r="E2065" i="6"/>
  <c r="H2065" i="6" s="1"/>
  <c r="D2065" i="6"/>
  <c r="G2065" i="6" s="1"/>
  <c r="F2065" i="6"/>
  <c r="I2065" i="6" s="1"/>
  <c r="C2067" i="6" l="1"/>
  <c r="F2066" i="6"/>
  <c r="I2066" i="6" s="1"/>
  <c r="D2066" i="6"/>
  <c r="G2066" i="6" s="1"/>
  <c r="E2066" i="6"/>
  <c r="H2066" i="6" s="1"/>
  <c r="C2068" i="6" l="1"/>
  <c r="D2067" i="6"/>
  <c r="G2067" i="6" s="1"/>
  <c r="E2067" i="6"/>
  <c r="H2067" i="6" s="1"/>
  <c r="F2067" i="6"/>
  <c r="I2067" i="6" s="1"/>
  <c r="C2069" i="6" l="1"/>
  <c r="D2068" i="6"/>
  <c r="G2068" i="6" s="1"/>
  <c r="F2068" i="6"/>
  <c r="I2068" i="6" s="1"/>
  <c r="E2068" i="6"/>
  <c r="H2068" i="6" s="1"/>
  <c r="C2070" i="6" l="1"/>
  <c r="E2069" i="6"/>
  <c r="H2069" i="6" s="1"/>
  <c r="F2069" i="6"/>
  <c r="I2069" i="6" s="1"/>
  <c r="D2069" i="6"/>
  <c r="G2069" i="6" s="1"/>
  <c r="C2071" i="6" l="1"/>
  <c r="F2070" i="6"/>
  <c r="I2070" i="6" s="1"/>
  <c r="E2070" i="6"/>
  <c r="H2070" i="6" s="1"/>
  <c r="D2070" i="6"/>
  <c r="G2070" i="6" s="1"/>
  <c r="C2072" i="6" l="1"/>
  <c r="D2071" i="6"/>
  <c r="G2071" i="6" s="1"/>
  <c r="E2071" i="6"/>
  <c r="H2071" i="6" s="1"/>
  <c r="F2071" i="6"/>
  <c r="I2071" i="6" s="1"/>
  <c r="C2073" i="6" l="1"/>
  <c r="D2072" i="6"/>
  <c r="G2072" i="6" s="1"/>
  <c r="E2072" i="6"/>
  <c r="H2072" i="6" s="1"/>
  <c r="F2072" i="6"/>
  <c r="I2072" i="6" s="1"/>
  <c r="C2074" i="6" l="1"/>
  <c r="E2073" i="6"/>
  <c r="H2073" i="6" s="1"/>
  <c r="D2073" i="6"/>
  <c r="G2073" i="6" s="1"/>
  <c r="F2073" i="6"/>
  <c r="I2073" i="6" s="1"/>
  <c r="C2075" i="6" l="1"/>
  <c r="F2074" i="6"/>
  <c r="I2074" i="6" s="1"/>
  <c r="D2074" i="6"/>
  <c r="G2074" i="6" s="1"/>
  <c r="E2074" i="6"/>
  <c r="H2074" i="6" s="1"/>
  <c r="C2076" i="6" l="1"/>
  <c r="F2075" i="6"/>
  <c r="I2075" i="6" s="1"/>
  <c r="E2075" i="6"/>
  <c r="H2075" i="6" s="1"/>
  <c r="D2075" i="6"/>
  <c r="G2075" i="6" s="1"/>
  <c r="C2077" i="6" l="1"/>
  <c r="D2076" i="6"/>
  <c r="G2076" i="6" s="1"/>
  <c r="F2076" i="6"/>
  <c r="I2076" i="6" s="1"/>
  <c r="E2076" i="6"/>
  <c r="H2076" i="6" s="1"/>
  <c r="C2078" i="6" l="1"/>
  <c r="E2077" i="6"/>
  <c r="H2077" i="6" s="1"/>
  <c r="F2077" i="6"/>
  <c r="I2077" i="6" s="1"/>
  <c r="D2077" i="6"/>
  <c r="G2077" i="6" s="1"/>
  <c r="C2079" i="6" l="1"/>
  <c r="F2078" i="6"/>
  <c r="I2078" i="6" s="1"/>
  <c r="D2078" i="6"/>
  <c r="G2078" i="6" s="1"/>
  <c r="E2078" i="6"/>
  <c r="H2078" i="6" s="1"/>
  <c r="C2080" i="6" l="1"/>
  <c r="E2079" i="6"/>
  <c r="H2079" i="6" s="1"/>
  <c r="F2079" i="6"/>
  <c r="I2079" i="6" s="1"/>
  <c r="D2079" i="6"/>
  <c r="G2079" i="6" s="1"/>
  <c r="C2081" i="6" l="1"/>
  <c r="D2080" i="6"/>
  <c r="G2080" i="6" s="1"/>
  <c r="E2080" i="6"/>
  <c r="H2080" i="6" s="1"/>
  <c r="F2080" i="6"/>
  <c r="I2080" i="6" s="1"/>
  <c r="C2082" i="6" l="1"/>
  <c r="E2081" i="6"/>
  <c r="H2081" i="6" s="1"/>
  <c r="D2081" i="6"/>
  <c r="G2081" i="6" s="1"/>
  <c r="F2081" i="6"/>
  <c r="I2081" i="6" s="1"/>
  <c r="C2083" i="6" l="1"/>
  <c r="F2082" i="6"/>
  <c r="I2082" i="6" s="1"/>
  <c r="E2082" i="6"/>
  <c r="H2082" i="6" s="1"/>
  <c r="D2082" i="6"/>
  <c r="G2082" i="6" s="1"/>
  <c r="C2084" i="6" l="1"/>
  <c r="D2083" i="6"/>
  <c r="G2083" i="6" s="1"/>
  <c r="E2083" i="6"/>
  <c r="H2083" i="6" s="1"/>
  <c r="F2083" i="6"/>
  <c r="I2083" i="6" s="1"/>
  <c r="C2085" i="6" l="1"/>
  <c r="D2084" i="6"/>
  <c r="G2084" i="6" s="1"/>
  <c r="F2084" i="6"/>
  <c r="I2084" i="6" s="1"/>
  <c r="E2084" i="6"/>
  <c r="H2084" i="6" s="1"/>
  <c r="C2086" i="6" l="1"/>
  <c r="E2085" i="6"/>
  <c r="H2085" i="6" s="1"/>
  <c r="D2085" i="6"/>
  <c r="G2085" i="6" s="1"/>
  <c r="F2085" i="6"/>
  <c r="I2085" i="6" s="1"/>
  <c r="C2087" i="6" l="1"/>
  <c r="F2086" i="6"/>
  <c r="I2086" i="6" s="1"/>
  <c r="E2086" i="6"/>
  <c r="H2086" i="6" s="1"/>
  <c r="D2086" i="6"/>
  <c r="G2086" i="6" s="1"/>
  <c r="C2088" i="6" l="1"/>
  <c r="E2087" i="6"/>
  <c r="H2087" i="6" s="1"/>
  <c r="D2087" i="6"/>
  <c r="G2087" i="6" s="1"/>
  <c r="F2087" i="6"/>
  <c r="I2087" i="6" s="1"/>
  <c r="C2089" i="6" l="1"/>
  <c r="D2088" i="6"/>
  <c r="G2088" i="6" s="1"/>
  <c r="E2088" i="6"/>
  <c r="H2088" i="6" s="1"/>
  <c r="F2088" i="6"/>
  <c r="I2088" i="6" s="1"/>
  <c r="C2090" i="6" l="1"/>
  <c r="E2089" i="6"/>
  <c r="H2089" i="6" s="1"/>
  <c r="F2089" i="6"/>
  <c r="I2089" i="6" s="1"/>
  <c r="D2089" i="6"/>
  <c r="G2089" i="6" s="1"/>
  <c r="C2091" i="6" l="1"/>
  <c r="F2090" i="6"/>
  <c r="I2090" i="6" s="1"/>
  <c r="D2090" i="6"/>
  <c r="G2090" i="6" s="1"/>
  <c r="E2090" i="6"/>
  <c r="H2090" i="6" s="1"/>
  <c r="C2092" i="6" l="1"/>
  <c r="F2091" i="6"/>
  <c r="I2091" i="6" s="1"/>
  <c r="D2091" i="6"/>
  <c r="G2091" i="6" s="1"/>
  <c r="E2091" i="6"/>
  <c r="H2091" i="6" s="1"/>
  <c r="C2093" i="6" l="1"/>
  <c r="D2092" i="6"/>
  <c r="G2092" i="6" s="1"/>
  <c r="E2092" i="6"/>
  <c r="H2092" i="6" s="1"/>
  <c r="F2092" i="6"/>
  <c r="I2092" i="6" s="1"/>
  <c r="C2094" i="6" l="1"/>
  <c r="E2093" i="6"/>
  <c r="H2093" i="6" s="1"/>
  <c r="F2093" i="6"/>
  <c r="I2093" i="6" s="1"/>
  <c r="D2093" i="6"/>
  <c r="G2093" i="6" s="1"/>
  <c r="C2095" i="6" l="1"/>
  <c r="F2094" i="6"/>
  <c r="I2094" i="6" s="1"/>
  <c r="E2094" i="6"/>
  <c r="H2094" i="6" s="1"/>
  <c r="D2094" i="6"/>
  <c r="G2094" i="6" s="1"/>
  <c r="C2096" i="6" l="1"/>
  <c r="E2095" i="6"/>
  <c r="H2095" i="6" s="1"/>
  <c r="F2095" i="6"/>
  <c r="I2095" i="6" s="1"/>
  <c r="D2095" i="6"/>
  <c r="G2095" i="6" s="1"/>
  <c r="C2097" i="6" l="1"/>
  <c r="D2096" i="6"/>
  <c r="G2096" i="6" s="1"/>
  <c r="F2096" i="6"/>
  <c r="I2096" i="6" s="1"/>
  <c r="E2096" i="6"/>
  <c r="H2096" i="6" s="1"/>
  <c r="C2098" i="6" l="1"/>
  <c r="E2097" i="6"/>
  <c r="H2097" i="6" s="1"/>
  <c r="D2097" i="6"/>
  <c r="G2097" i="6" s="1"/>
  <c r="F2097" i="6"/>
  <c r="I2097" i="6" s="1"/>
  <c r="C2099" i="6" l="1"/>
  <c r="F2098" i="6"/>
  <c r="I2098" i="6" s="1"/>
  <c r="E2098" i="6"/>
  <c r="H2098" i="6" s="1"/>
  <c r="D2098" i="6"/>
  <c r="G2098" i="6" s="1"/>
  <c r="C2100" i="6" l="1"/>
  <c r="D2099" i="6"/>
  <c r="G2099" i="6" s="1"/>
  <c r="E2099" i="6"/>
  <c r="H2099" i="6" s="1"/>
  <c r="F2099" i="6"/>
  <c r="I2099" i="6" s="1"/>
  <c r="C2101" i="6" l="1"/>
  <c r="D2100" i="6"/>
  <c r="G2100" i="6" s="1"/>
  <c r="F2100" i="6"/>
  <c r="I2100" i="6" s="1"/>
  <c r="E2100" i="6"/>
  <c r="H2100" i="6" s="1"/>
  <c r="C2102" i="6" l="1"/>
  <c r="E2101" i="6"/>
  <c r="H2101" i="6" s="1"/>
  <c r="F2101" i="6"/>
  <c r="I2101" i="6" s="1"/>
  <c r="D2101" i="6"/>
  <c r="G2101" i="6" s="1"/>
  <c r="C2103" i="6" l="1"/>
  <c r="F2102" i="6"/>
  <c r="I2102" i="6" s="1"/>
  <c r="E2102" i="6"/>
  <c r="H2102" i="6" s="1"/>
  <c r="D2102" i="6"/>
  <c r="G2102" i="6" s="1"/>
  <c r="C2104" i="6" l="1"/>
  <c r="F2103" i="6"/>
  <c r="I2103" i="6" s="1"/>
  <c r="E2103" i="6"/>
  <c r="H2103" i="6" s="1"/>
  <c r="D2103" i="6"/>
  <c r="G2103" i="6" s="1"/>
  <c r="C2105" i="6" l="1"/>
  <c r="D2104" i="6"/>
  <c r="G2104" i="6" s="1"/>
  <c r="E2104" i="6"/>
  <c r="H2104" i="6" s="1"/>
  <c r="F2104" i="6"/>
  <c r="I2104" i="6" s="1"/>
  <c r="C2106" i="6" l="1"/>
  <c r="E2105" i="6"/>
  <c r="H2105" i="6" s="1"/>
  <c r="D2105" i="6"/>
  <c r="G2105" i="6" s="1"/>
  <c r="F2105" i="6"/>
  <c r="I2105" i="6" s="1"/>
  <c r="C2107" i="6" l="1"/>
  <c r="F2106" i="6"/>
  <c r="I2106" i="6" s="1"/>
  <c r="D2106" i="6"/>
  <c r="G2106" i="6" s="1"/>
  <c r="E2106" i="6"/>
  <c r="H2106" i="6" s="1"/>
  <c r="C2108" i="6" l="1"/>
  <c r="F2107" i="6"/>
  <c r="I2107" i="6" s="1"/>
  <c r="E2107" i="6"/>
  <c r="H2107" i="6" s="1"/>
  <c r="D2107" i="6"/>
  <c r="G2107" i="6" s="1"/>
  <c r="C2109" i="6" l="1"/>
  <c r="D2108" i="6"/>
  <c r="G2108" i="6" s="1"/>
  <c r="F2108" i="6"/>
  <c r="I2108" i="6" s="1"/>
  <c r="E2108" i="6"/>
  <c r="H2108" i="6" s="1"/>
  <c r="C2110" i="6" l="1"/>
  <c r="E2109" i="6"/>
  <c r="H2109" i="6" s="1"/>
  <c r="F2109" i="6"/>
  <c r="I2109" i="6" s="1"/>
  <c r="D2109" i="6"/>
  <c r="G2109" i="6" s="1"/>
  <c r="C2111" i="6" l="1"/>
  <c r="F2110" i="6"/>
  <c r="I2110" i="6" s="1"/>
  <c r="E2110" i="6"/>
  <c r="H2110" i="6" s="1"/>
  <c r="D2110" i="6"/>
  <c r="G2110" i="6" s="1"/>
  <c r="C2112" i="6" l="1"/>
  <c r="E2111" i="6"/>
  <c r="H2111" i="6" s="1"/>
  <c r="D2111" i="6"/>
  <c r="G2111" i="6" s="1"/>
  <c r="F2111" i="6"/>
  <c r="I2111" i="6" s="1"/>
  <c r="C2113" i="6" l="1"/>
  <c r="D2112" i="6"/>
  <c r="G2112" i="6" s="1"/>
  <c r="E2112" i="6"/>
  <c r="H2112" i="6" s="1"/>
  <c r="F2112" i="6"/>
  <c r="I2112" i="6" s="1"/>
  <c r="C2114" i="6" l="1"/>
  <c r="E2113" i="6"/>
  <c r="H2113" i="6" s="1"/>
  <c r="D2113" i="6"/>
  <c r="G2113" i="6" s="1"/>
  <c r="F2113" i="6"/>
  <c r="I2113" i="6" s="1"/>
  <c r="C2115" i="6" l="1"/>
  <c r="F2114" i="6"/>
  <c r="I2114" i="6" s="1"/>
  <c r="E2114" i="6"/>
  <c r="H2114" i="6" s="1"/>
  <c r="D2114" i="6"/>
  <c r="G2114" i="6" s="1"/>
  <c r="C2116" i="6" l="1"/>
  <c r="D2115" i="6"/>
  <c r="G2115" i="6" s="1"/>
  <c r="F2115" i="6"/>
  <c r="I2115" i="6" s="1"/>
  <c r="E2115" i="6"/>
  <c r="H2115" i="6" s="1"/>
  <c r="C2117" i="6" l="1"/>
  <c r="D2116" i="6"/>
  <c r="G2116" i="6" s="1"/>
  <c r="F2116" i="6"/>
  <c r="I2116" i="6" s="1"/>
  <c r="E2116" i="6"/>
  <c r="H2116" i="6" s="1"/>
  <c r="C2118" i="6" l="1"/>
  <c r="E2117" i="6"/>
  <c r="H2117" i="6" s="1"/>
  <c r="F2117" i="6"/>
  <c r="I2117" i="6" s="1"/>
  <c r="D2117" i="6"/>
  <c r="G2117" i="6" s="1"/>
  <c r="C2119" i="6" l="1"/>
  <c r="F2118" i="6"/>
  <c r="I2118" i="6" s="1"/>
  <c r="E2118" i="6"/>
  <c r="H2118" i="6" s="1"/>
  <c r="D2118" i="6"/>
  <c r="G2118" i="6" s="1"/>
  <c r="C2120" i="6" l="1"/>
  <c r="F2119" i="6"/>
  <c r="I2119" i="6" s="1"/>
  <c r="E2119" i="6"/>
  <c r="H2119" i="6" s="1"/>
  <c r="D2119" i="6"/>
  <c r="G2119" i="6" s="1"/>
  <c r="C2121" i="6" l="1"/>
  <c r="D2120" i="6"/>
  <c r="G2120" i="6" s="1"/>
  <c r="E2120" i="6"/>
  <c r="H2120" i="6" s="1"/>
  <c r="F2120" i="6"/>
  <c r="I2120" i="6" s="1"/>
  <c r="C2122" i="6" l="1"/>
  <c r="E2121" i="6"/>
  <c r="H2121" i="6" s="1"/>
  <c r="D2121" i="6"/>
  <c r="G2121" i="6" s="1"/>
  <c r="F2121" i="6"/>
  <c r="I2121" i="6" s="1"/>
  <c r="C2123" i="6" l="1"/>
  <c r="F2122" i="6"/>
  <c r="I2122" i="6" s="1"/>
  <c r="D2122" i="6"/>
  <c r="G2122" i="6" s="1"/>
  <c r="E2122" i="6"/>
  <c r="H2122" i="6" s="1"/>
  <c r="C2124" i="6" l="1"/>
  <c r="F2123" i="6"/>
  <c r="I2123" i="6" s="1"/>
  <c r="D2123" i="6"/>
  <c r="G2123" i="6" s="1"/>
  <c r="E2123" i="6"/>
  <c r="H2123" i="6" s="1"/>
  <c r="C2125" i="6" l="1"/>
  <c r="D2124" i="6"/>
  <c r="G2124" i="6" s="1"/>
  <c r="E2124" i="6"/>
  <c r="H2124" i="6" s="1"/>
  <c r="F2124" i="6"/>
  <c r="I2124" i="6" s="1"/>
  <c r="C2126" i="6" l="1"/>
  <c r="E2125" i="6"/>
  <c r="H2125" i="6" s="1"/>
  <c r="F2125" i="6"/>
  <c r="I2125" i="6" s="1"/>
  <c r="D2125" i="6"/>
  <c r="G2125" i="6" s="1"/>
  <c r="C2127" i="6" l="1"/>
  <c r="F2126" i="6"/>
  <c r="I2126" i="6" s="1"/>
  <c r="E2126" i="6"/>
  <c r="H2126" i="6" s="1"/>
  <c r="D2126" i="6"/>
  <c r="G2126" i="6" s="1"/>
  <c r="C2128" i="6" l="1"/>
  <c r="E2127" i="6"/>
  <c r="H2127" i="6" s="1"/>
  <c r="F2127" i="6"/>
  <c r="I2127" i="6" s="1"/>
  <c r="D2127" i="6"/>
  <c r="G2127" i="6" s="1"/>
  <c r="C2129" i="6" l="1"/>
  <c r="D2128" i="6"/>
  <c r="G2128" i="6" s="1"/>
  <c r="F2128" i="6"/>
  <c r="I2128" i="6" s="1"/>
  <c r="E2128" i="6"/>
  <c r="H2128" i="6" s="1"/>
  <c r="C2130" i="6" l="1"/>
  <c r="E2129" i="6"/>
  <c r="H2129" i="6" s="1"/>
  <c r="D2129" i="6"/>
  <c r="G2129" i="6" s="1"/>
  <c r="F2129" i="6"/>
  <c r="I2129" i="6" s="1"/>
  <c r="C2131" i="6" l="1"/>
  <c r="F2130" i="6"/>
  <c r="I2130" i="6" s="1"/>
  <c r="D2130" i="6"/>
  <c r="G2130" i="6" s="1"/>
  <c r="E2130" i="6"/>
  <c r="H2130" i="6" s="1"/>
  <c r="C2132" i="6" l="1"/>
  <c r="D2131" i="6"/>
  <c r="G2131" i="6" s="1"/>
  <c r="F2131" i="6"/>
  <c r="I2131" i="6" s="1"/>
  <c r="E2131" i="6"/>
  <c r="H2131" i="6" s="1"/>
  <c r="C2133" i="6" l="1"/>
  <c r="D2132" i="6"/>
  <c r="G2132" i="6" s="1"/>
  <c r="F2132" i="6"/>
  <c r="I2132" i="6" s="1"/>
  <c r="E2132" i="6"/>
  <c r="H2132" i="6" s="1"/>
  <c r="C2134" i="6" l="1"/>
  <c r="E2133" i="6"/>
  <c r="H2133" i="6" s="1"/>
  <c r="F2133" i="6"/>
  <c r="I2133" i="6" s="1"/>
  <c r="D2133" i="6"/>
  <c r="G2133" i="6" s="1"/>
  <c r="C2135" i="6" l="1"/>
  <c r="F2134" i="6"/>
  <c r="I2134" i="6" s="1"/>
  <c r="E2134" i="6"/>
  <c r="H2134" i="6" s="1"/>
  <c r="D2134" i="6"/>
  <c r="G2134" i="6" s="1"/>
  <c r="C2136" i="6" l="1"/>
  <c r="D2135" i="6"/>
  <c r="G2135" i="6" s="1"/>
  <c r="F2135" i="6"/>
  <c r="I2135" i="6" s="1"/>
  <c r="E2135" i="6"/>
  <c r="H2135" i="6" s="1"/>
  <c r="C2137" i="6" l="1"/>
  <c r="D2136" i="6"/>
  <c r="G2136" i="6" s="1"/>
  <c r="E2136" i="6"/>
  <c r="H2136" i="6" s="1"/>
  <c r="F2136" i="6"/>
  <c r="I2136" i="6" s="1"/>
  <c r="C2138" i="6" l="1"/>
  <c r="E2137" i="6"/>
  <c r="H2137" i="6" s="1"/>
  <c r="D2137" i="6"/>
  <c r="G2137" i="6" s="1"/>
  <c r="F2137" i="6"/>
  <c r="I2137" i="6" s="1"/>
  <c r="C2139" i="6" l="1"/>
  <c r="F2138" i="6"/>
  <c r="I2138" i="6" s="1"/>
  <c r="D2138" i="6"/>
  <c r="G2138" i="6" s="1"/>
  <c r="E2138" i="6"/>
  <c r="H2138" i="6" s="1"/>
  <c r="C2140" i="6" l="1"/>
  <c r="F2139" i="6"/>
  <c r="I2139" i="6" s="1"/>
  <c r="E2139" i="6"/>
  <c r="H2139" i="6" s="1"/>
  <c r="D2139" i="6"/>
  <c r="G2139" i="6" s="1"/>
  <c r="C2141" i="6" l="1"/>
  <c r="D2140" i="6"/>
  <c r="G2140" i="6" s="1"/>
  <c r="E2140" i="6"/>
  <c r="H2140" i="6" s="1"/>
  <c r="F2140" i="6"/>
  <c r="I2140" i="6" s="1"/>
  <c r="C2142" i="6" l="1"/>
  <c r="E2141" i="6"/>
  <c r="H2141" i="6" s="1"/>
  <c r="F2141" i="6"/>
  <c r="I2141" i="6" s="1"/>
  <c r="D2141" i="6"/>
  <c r="G2141" i="6" s="1"/>
  <c r="C2143" i="6" l="1"/>
  <c r="F2142" i="6"/>
  <c r="I2142" i="6" s="1"/>
  <c r="D2142" i="6"/>
  <c r="G2142" i="6" s="1"/>
  <c r="E2142" i="6"/>
  <c r="H2142" i="6" s="1"/>
  <c r="C2144" i="6" l="1"/>
  <c r="E2143" i="6"/>
  <c r="H2143" i="6" s="1"/>
  <c r="D2143" i="6"/>
  <c r="G2143" i="6" s="1"/>
  <c r="F2143" i="6"/>
  <c r="I2143" i="6" s="1"/>
  <c r="C2145" i="6" l="1"/>
  <c r="D2144" i="6"/>
  <c r="G2144" i="6" s="1"/>
  <c r="E2144" i="6"/>
  <c r="H2144" i="6" s="1"/>
  <c r="F2144" i="6"/>
  <c r="I2144" i="6" s="1"/>
  <c r="C2146" i="6" l="1"/>
  <c r="E2145" i="6"/>
  <c r="H2145" i="6" s="1"/>
  <c r="D2145" i="6"/>
  <c r="G2145" i="6" s="1"/>
  <c r="F2145" i="6"/>
  <c r="I2145" i="6" s="1"/>
  <c r="C2147" i="6" l="1"/>
  <c r="F2146" i="6"/>
  <c r="I2146" i="6" s="1"/>
  <c r="E2146" i="6"/>
  <c r="H2146" i="6" s="1"/>
  <c r="D2146" i="6"/>
  <c r="G2146" i="6" s="1"/>
  <c r="C2148" i="6" l="1"/>
  <c r="D2147" i="6"/>
  <c r="G2147" i="6" s="1"/>
  <c r="E2147" i="6"/>
  <c r="H2147" i="6" s="1"/>
  <c r="F2147" i="6"/>
  <c r="I2147" i="6" s="1"/>
  <c r="C2149" i="6" l="1"/>
  <c r="D2148" i="6"/>
  <c r="G2148" i="6" s="1"/>
  <c r="F2148" i="6"/>
  <c r="I2148" i="6" s="1"/>
  <c r="E2148" i="6"/>
  <c r="H2148" i="6" s="1"/>
  <c r="C2150" i="6" l="1"/>
  <c r="E2149" i="6"/>
  <c r="H2149" i="6" s="1"/>
  <c r="D2149" i="6"/>
  <c r="G2149" i="6" s="1"/>
  <c r="F2149" i="6"/>
  <c r="I2149" i="6" s="1"/>
  <c r="C2151" i="6" l="1"/>
  <c r="F2150" i="6"/>
  <c r="I2150" i="6" s="1"/>
  <c r="E2150" i="6"/>
  <c r="H2150" i="6" s="1"/>
  <c r="D2150" i="6"/>
  <c r="G2150" i="6" s="1"/>
  <c r="C2152" i="6" l="1"/>
  <c r="E2151" i="6"/>
  <c r="H2151" i="6" s="1"/>
  <c r="F2151" i="6"/>
  <c r="I2151" i="6" s="1"/>
  <c r="D2151" i="6"/>
  <c r="G2151" i="6" s="1"/>
  <c r="C2153" i="6" l="1"/>
  <c r="D2152" i="6"/>
  <c r="G2152" i="6" s="1"/>
  <c r="E2152" i="6"/>
  <c r="H2152" i="6" s="1"/>
  <c r="F2152" i="6"/>
  <c r="I2152" i="6" s="1"/>
  <c r="C2154" i="6" l="1"/>
  <c r="E2153" i="6"/>
  <c r="H2153" i="6" s="1"/>
  <c r="F2153" i="6"/>
  <c r="I2153" i="6" s="1"/>
  <c r="D2153" i="6"/>
  <c r="G2153" i="6" s="1"/>
  <c r="C2155" i="6" l="1"/>
  <c r="F2154" i="6"/>
  <c r="I2154" i="6" s="1"/>
  <c r="D2154" i="6"/>
  <c r="G2154" i="6" s="1"/>
  <c r="E2154" i="6"/>
  <c r="H2154" i="6" s="1"/>
  <c r="C2156" i="6" l="1"/>
  <c r="F2155" i="6"/>
  <c r="I2155" i="6" s="1"/>
  <c r="E2155" i="6"/>
  <c r="H2155" i="6" s="1"/>
  <c r="D2155" i="6"/>
  <c r="G2155" i="6" s="1"/>
  <c r="C2157" i="6" l="1"/>
  <c r="D2156" i="6"/>
  <c r="G2156" i="6" s="1"/>
  <c r="E2156" i="6"/>
  <c r="H2156" i="6" s="1"/>
  <c r="F2156" i="6"/>
  <c r="I2156" i="6" s="1"/>
  <c r="C2158" i="6" l="1"/>
  <c r="E2157" i="6"/>
  <c r="H2157" i="6" s="1"/>
  <c r="F2157" i="6"/>
  <c r="I2157" i="6" s="1"/>
  <c r="D2157" i="6"/>
  <c r="G2157" i="6" s="1"/>
  <c r="C2159" i="6" l="1"/>
  <c r="F2158" i="6"/>
  <c r="I2158" i="6" s="1"/>
  <c r="E2158" i="6"/>
  <c r="H2158" i="6" s="1"/>
  <c r="D2158" i="6"/>
  <c r="G2158" i="6" s="1"/>
  <c r="C2160" i="6" l="1"/>
  <c r="E2159" i="6"/>
  <c r="H2159" i="6" s="1"/>
  <c r="D2159" i="6"/>
  <c r="G2159" i="6" s="1"/>
  <c r="F2159" i="6"/>
  <c r="I2159" i="6" s="1"/>
  <c r="C2161" i="6" l="1"/>
  <c r="D2160" i="6"/>
  <c r="G2160" i="6" s="1"/>
  <c r="F2160" i="6"/>
  <c r="I2160" i="6" s="1"/>
  <c r="E2160" i="6"/>
  <c r="H2160" i="6" s="1"/>
  <c r="C2162" i="6" l="1"/>
  <c r="E2161" i="6"/>
  <c r="H2161" i="6" s="1"/>
  <c r="D2161" i="6"/>
  <c r="G2161" i="6" s="1"/>
  <c r="F2161" i="6"/>
  <c r="I2161" i="6" s="1"/>
  <c r="C2163" i="6" l="1"/>
  <c r="F2162" i="6"/>
  <c r="I2162" i="6" s="1"/>
  <c r="D2162" i="6"/>
  <c r="G2162" i="6" s="1"/>
  <c r="E2162" i="6"/>
  <c r="H2162" i="6" s="1"/>
  <c r="C2164" i="6" l="1"/>
  <c r="D2163" i="6"/>
  <c r="G2163" i="6" s="1"/>
  <c r="E2163" i="6"/>
  <c r="H2163" i="6" s="1"/>
  <c r="F2163" i="6"/>
  <c r="I2163" i="6" s="1"/>
  <c r="C2165" i="6" l="1"/>
  <c r="D2164" i="6"/>
  <c r="G2164" i="6" s="1"/>
  <c r="F2164" i="6"/>
  <c r="I2164" i="6" s="1"/>
  <c r="E2164" i="6"/>
  <c r="H2164" i="6" s="1"/>
  <c r="C2166" i="6" l="1"/>
  <c r="E2165" i="6"/>
  <c r="H2165" i="6" s="1"/>
  <c r="F2165" i="6"/>
  <c r="I2165" i="6" s="1"/>
  <c r="D2165" i="6"/>
  <c r="G2165" i="6" s="1"/>
  <c r="C2167" i="6" l="1"/>
  <c r="F2166" i="6"/>
  <c r="I2166" i="6" s="1"/>
  <c r="E2166" i="6"/>
  <c r="H2166" i="6" s="1"/>
  <c r="D2166" i="6"/>
  <c r="G2166" i="6" s="1"/>
  <c r="C2168" i="6" l="1"/>
  <c r="F2167" i="6"/>
  <c r="I2167" i="6" s="1"/>
  <c r="D2167" i="6"/>
  <c r="G2167" i="6" s="1"/>
  <c r="E2167" i="6"/>
  <c r="H2167" i="6" s="1"/>
  <c r="C2169" i="6" l="1"/>
  <c r="D2168" i="6"/>
  <c r="G2168" i="6" s="1"/>
  <c r="E2168" i="6"/>
  <c r="H2168" i="6" s="1"/>
  <c r="F2168" i="6"/>
  <c r="I2168" i="6" s="1"/>
  <c r="C2170" i="6" l="1"/>
  <c r="E2169" i="6"/>
  <c r="H2169" i="6" s="1"/>
  <c r="F2169" i="6"/>
  <c r="I2169" i="6" s="1"/>
  <c r="D2169" i="6"/>
  <c r="G2169" i="6" s="1"/>
  <c r="C2171" i="6" l="1"/>
  <c r="F2170" i="6"/>
  <c r="I2170" i="6" s="1"/>
  <c r="D2170" i="6"/>
  <c r="G2170" i="6" s="1"/>
  <c r="E2170" i="6"/>
  <c r="H2170" i="6" s="1"/>
  <c r="C2172" i="6" l="1"/>
  <c r="F2171" i="6"/>
  <c r="I2171" i="6" s="1"/>
  <c r="E2171" i="6"/>
  <c r="H2171" i="6" s="1"/>
  <c r="D2171" i="6"/>
  <c r="G2171" i="6" s="1"/>
  <c r="C2173" i="6" l="1"/>
  <c r="D2172" i="6"/>
  <c r="G2172" i="6" s="1"/>
  <c r="F2172" i="6"/>
  <c r="I2172" i="6" s="1"/>
  <c r="E2172" i="6"/>
  <c r="H2172" i="6" s="1"/>
  <c r="C2174" i="6" l="1"/>
  <c r="E2173" i="6"/>
  <c r="H2173" i="6" s="1"/>
  <c r="F2173" i="6"/>
  <c r="I2173" i="6" s="1"/>
  <c r="D2173" i="6"/>
  <c r="G2173" i="6" s="1"/>
  <c r="C2175" i="6" l="1"/>
  <c r="F2174" i="6"/>
  <c r="I2174" i="6" s="1"/>
  <c r="E2174" i="6"/>
  <c r="H2174" i="6" s="1"/>
  <c r="D2174" i="6"/>
  <c r="G2174" i="6" s="1"/>
  <c r="C2176" i="6" l="1"/>
  <c r="E2175" i="6"/>
  <c r="H2175" i="6" s="1"/>
  <c r="D2175" i="6"/>
  <c r="G2175" i="6" s="1"/>
  <c r="F2175" i="6"/>
  <c r="I2175" i="6" s="1"/>
  <c r="C2177" i="6" l="1"/>
  <c r="D2176" i="6"/>
  <c r="G2176" i="6" s="1"/>
  <c r="E2176" i="6"/>
  <c r="H2176" i="6" s="1"/>
  <c r="F2176" i="6"/>
  <c r="I2176" i="6" s="1"/>
  <c r="C2178" i="6" l="1"/>
  <c r="E2177" i="6"/>
  <c r="H2177" i="6" s="1"/>
  <c r="D2177" i="6"/>
  <c r="G2177" i="6" s="1"/>
  <c r="F2177" i="6"/>
  <c r="I2177" i="6" s="1"/>
  <c r="C2179" i="6" l="1"/>
  <c r="F2178" i="6"/>
  <c r="I2178" i="6" s="1"/>
  <c r="E2178" i="6"/>
  <c r="H2178" i="6" s="1"/>
  <c r="D2178" i="6"/>
  <c r="G2178" i="6" s="1"/>
  <c r="C2180" i="6" l="1"/>
  <c r="D2179" i="6"/>
  <c r="G2179" i="6" s="1"/>
  <c r="F2179" i="6"/>
  <c r="I2179" i="6" s="1"/>
  <c r="E2179" i="6"/>
  <c r="H2179" i="6" s="1"/>
  <c r="C2181" i="6" l="1"/>
  <c r="D2180" i="6"/>
  <c r="G2180" i="6" s="1"/>
  <c r="F2180" i="6"/>
  <c r="I2180" i="6" s="1"/>
  <c r="E2180" i="6"/>
  <c r="H2180" i="6" s="1"/>
  <c r="C2182" i="6" l="1"/>
  <c r="E2181" i="6"/>
  <c r="H2181" i="6" s="1"/>
  <c r="F2181" i="6"/>
  <c r="I2181" i="6" s="1"/>
  <c r="D2181" i="6"/>
  <c r="G2181" i="6" s="1"/>
  <c r="C2183" i="6" l="1"/>
  <c r="F2182" i="6"/>
  <c r="I2182" i="6" s="1"/>
  <c r="E2182" i="6"/>
  <c r="H2182" i="6" s="1"/>
  <c r="D2182" i="6"/>
  <c r="G2182" i="6" s="1"/>
  <c r="C2184" i="6" l="1"/>
  <c r="F2183" i="6"/>
  <c r="I2183" i="6" s="1"/>
  <c r="D2183" i="6"/>
  <c r="G2183" i="6" s="1"/>
  <c r="E2183" i="6"/>
  <c r="H2183" i="6" s="1"/>
  <c r="C2185" i="6" l="1"/>
  <c r="D2184" i="6"/>
  <c r="G2184" i="6" s="1"/>
  <c r="E2184" i="6"/>
  <c r="H2184" i="6" s="1"/>
  <c r="F2184" i="6"/>
  <c r="I2184" i="6" s="1"/>
  <c r="C2186" i="6" l="1"/>
  <c r="E2185" i="6"/>
  <c r="H2185" i="6" s="1"/>
  <c r="D2185" i="6"/>
  <c r="G2185" i="6" s="1"/>
  <c r="F2185" i="6"/>
  <c r="I2185" i="6" s="1"/>
  <c r="C2187" i="6" l="1"/>
  <c r="F2186" i="6"/>
  <c r="I2186" i="6" s="1"/>
  <c r="D2186" i="6"/>
  <c r="G2186" i="6" s="1"/>
  <c r="E2186" i="6"/>
  <c r="H2186" i="6" s="1"/>
  <c r="C2188" i="6" l="1"/>
  <c r="F2187" i="6"/>
  <c r="I2187" i="6" s="1"/>
  <c r="D2187" i="6"/>
  <c r="G2187" i="6" s="1"/>
  <c r="E2187" i="6"/>
  <c r="H2187" i="6" s="1"/>
  <c r="C2189" i="6" l="1"/>
  <c r="D2188" i="6"/>
  <c r="G2188" i="6" s="1"/>
  <c r="E2188" i="6"/>
  <c r="H2188" i="6" s="1"/>
  <c r="F2188" i="6"/>
  <c r="I2188" i="6" s="1"/>
  <c r="C2190" i="6" l="1"/>
  <c r="E2189" i="6"/>
  <c r="H2189" i="6" s="1"/>
  <c r="F2189" i="6"/>
  <c r="I2189" i="6" s="1"/>
  <c r="D2189" i="6"/>
  <c r="G2189" i="6" s="1"/>
  <c r="C2191" i="6" l="1"/>
  <c r="F2190" i="6"/>
  <c r="I2190" i="6" s="1"/>
  <c r="E2190" i="6"/>
  <c r="H2190" i="6" s="1"/>
  <c r="D2190" i="6"/>
  <c r="G2190" i="6" s="1"/>
  <c r="C2192" i="6" l="1"/>
  <c r="E2191" i="6"/>
  <c r="H2191" i="6" s="1"/>
  <c r="F2191" i="6"/>
  <c r="I2191" i="6" s="1"/>
  <c r="D2191" i="6"/>
  <c r="G2191" i="6" s="1"/>
  <c r="C2193" i="6" l="1"/>
  <c r="D2192" i="6"/>
  <c r="G2192" i="6" s="1"/>
  <c r="F2192" i="6"/>
  <c r="I2192" i="6" s="1"/>
  <c r="E2192" i="6"/>
  <c r="H2192" i="6" s="1"/>
  <c r="C2194" i="6" l="1"/>
  <c r="E2193" i="6"/>
  <c r="H2193" i="6" s="1"/>
  <c r="D2193" i="6"/>
  <c r="G2193" i="6" s="1"/>
  <c r="F2193" i="6"/>
  <c r="I2193" i="6" s="1"/>
  <c r="C2195" i="6" l="1"/>
  <c r="F2194" i="6"/>
  <c r="I2194" i="6" s="1"/>
  <c r="D2194" i="6"/>
  <c r="G2194" i="6" s="1"/>
  <c r="E2194" i="6"/>
  <c r="H2194" i="6" s="1"/>
  <c r="C2196" i="6" l="1"/>
  <c r="D2195" i="6"/>
  <c r="G2195" i="6" s="1"/>
  <c r="E2195" i="6"/>
  <c r="H2195" i="6" s="1"/>
  <c r="F2195" i="6"/>
  <c r="I2195" i="6" s="1"/>
  <c r="C2197" i="6" l="1"/>
  <c r="D2196" i="6"/>
  <c r="G2196" i="6" s="1"/>
  <c r="F2196" i="6"/>
  <c r="I2196" i="6" s="1"/>
  <c r="E2196" i="6"/>
  <c r="H2196" i="6" s="1"/>
  <c r="C2198" i="6" l="1"/>
  <c r="E2197" i="6"/>
  <c r="H2197" i="6" s="1"/>
  <c r="F2197" i="6"/>
  <c r="I2197" i="6" s="1"/>
  <c r="D2197" i="6"/>
  <c r="G2197" i="6" s="1"/>
  <c r="C2199" i="6" l="1"/>
  <c r="F2198" i="6"/>
  <c r="I2198" i="6" s="1"/>
  <c r="E2198" i="6"/>
  <c r="H2198" i="6" s="1"/>
  <c r="D2198" i="6"/>
  <c r="G2198" i="6" s="1"/>
  <c r="C2200" i="6" l="1"/>
  <c r="D2199" i="6"/>
  <c r="G2199" i="6" s="1"/>
  <c r="F2199" i="6"/>
  <c r="I2199" i="6" s="1"/>
  <c r="E2199" i="6"/>
  <c r="H2199" i="6" s="1"/>
  <c r="C2201" i="6" l="1"/>
  <c r="D2200" i="6"/>
  <c r="G2200" i="6" s="1"/>
  <c r="E2200" i="6"/>
  <c r="H2200" i="6" s="1"/>
  <c r="F2200" i="6"/>
  <c r="I2200" i="6" s="1"/>
  <c r="C2202" i="6" l="1"/>
  <c r="E2201" i="6"/>
  <c r="H2201" i="6" s="1"/>
  <c r="D2201" i="6"/>
  <c r="G2201" i="6" s="1"/>
  <c r="F2201" i="6"/>
  <c r="I2201" i="6" s="1"/>
  <c r="C2203" i="6" l="1"/>
  <c r="F2202" i="6"/>
  <c r="I2202" i="6" s="1"/>
  <c r="D2202" i="6"/>
  <c r="G2202" i="6" s="1"/>
  <c r="E2202" i="6"/>
  <c r="H2202" i="6" s="1"/>
  <c r="C2204" i="6" l="1"/>
  <c r="F2203" i="6"/>
  <c r="I2203" i="6" s="1"/>
  <c r="E2203" i="6"/>
  <c r="H2203" i="6" s="1"/>
  <c r="D2203" i="6"/>
  <c r="G2203" i="6" s="1"/>
  <c r="C2205" i="6" l="1"/>
  <c r="D2204" i="6"/>
  <c r="G2204" i="6" s="1"/>
  <c r="E2204" i="6"/>
  <c r="H2204" i="6" s="1"/>
  <c r="F2204" i="6"/>
  <c r="I2204" i="6" s="1"/>
  <c r="C2206" i="6" l="1"/>
  <c r="E2205" i="6"/>
  <c r="H2205" i="6" s="1"/>
  <c r="F2205" i="6"/>
  <c r="I2205" i="6" s="1"/>
  <c r="D2205" i="6"/>
  <c r="G2205" i="6" s="1"/>
  <c r="C2207" i="6" l="1"/>
  <c r="F2206" i="6"/>
  <c r="I2206" i="6" s="1"/>
  <c r="D2206" i="6"/>
  <c r="G2206" i="6" s="1"/>
  <c r="E2206" i="6"/>
  <c r="H2206" i="6" s="1"/>
  <c r="C2208" i="6" l="1"/>
  <c r="E2207" i="6"/>
  <c r="H2207" i="6" s="1"/>
  <c r="D2207" i="6"/>
  <c r="G2207" i="6" s="1"/>
  <c r="F2207" i="6"/>
  <c r="I2207" i="6" s="1"/>
  <c r="C2209" i="6" l="1"/>
  <c r="D2208" i="6"/>
  <c r="G2208" i="6" s="1"/>
  <c r="E2208" i="6"/>
  <c r="H2208" i="6" s="1"/>
  <c r="F2208" i="6"/>
  <c r="I2208" i="6" s="1"/>
  <c r="C2210" i="6" l="1"/>
  <c r="E2209" i="6"/>
  <c r="H2209" i="6" s="1"/>
  <c r="D2209" i="6"/>
  <c r="G2209" i="6" s="1"/>
  <c r="F2209" i="6"/>
  <c r="I2209" i="6" s="1"/>
  <c r="C2211" i="6" l="1"/>
  <c r="F2210" i="6"/>
  <c r="I2210" i="6" s="1"/>
  <c r="E2210" i="6"/>
  <c r="H2210" i="6" s="1"/>
  <c r="D2210" i="6"/>
  <c r="G2210" i="6" s="1"/>
  <c r="C2212" i="6" l="1"/>
  <c r="D2211" i="6"/>
  <c r="G2211" i="6" s="1"/>
  <c r="F2211" i="6"/>
  <c r="I2211" i="6" s="1"/>
  <c r="E2211" i="6"/>
  <c r="H2211" i="6" s="1"/>
  <c r="C2213" i="6" l="1"/>
  <c r="D2212" i="6"/>
  <c r="G2212" i="6" s="1"/>
  <c r="F2212" i="6"/>
  <c r="I2212" i="6" s="1"/>
  <c r="E2212" i="6"/>
  <c r="H2212" i="6" s="1"/>
  <c r="C2214" i="6" l="1"/>
  <c r="E2213" i="6"/>
  <c r="H2213" i="6" s="1"/>
  <c r="D2213" i="6"/>
  <c r="G2213" i="6" s="1"/>
  <c r="F2213" i="6"/>
  <c r="I2213" i="6" s="1"/>
  <c r="C2215" i="6" l="1"/>
  <c r="F2214" i="6"/>
  <c r="I2214" i="6" s="1"/>
  <c r="E2214" i="6"/>
  <c r="H2214" i="6" s="1"/>
  <c r="D2214" i="6"/>
  <c r="G2214" i="6" s="1"/>
  <c r="C2216" i="6" l="1"/>
  <c r="E2215" i="6"/>
  <c r="H2215" i="6" s="1"/>
  <c r="F2215" i="6"/>
  <c r="I2215" i="6" s="1"/>
  <c r="D2215" i="6"/>
  <c r="G2215" i="6" s="1"/>
  <c r="C2217" i="6" l="1"/>
  <c r="D2216" i="6"/>
  <c r="G2216" i="6" s="1"/>
  <c r="E2216" i="6"/>
  <c r="H2216" i="6" s="1"/>
  <c r="F2216" i="6"/>
  <c r="I2216" i="6" s="1"/>
  <c r="C2218" i="6" l="1"/>
  <c r="E2217" i="6"/>
  <c r="H2217" i="6" s="1"/>
  <c r="F2217" i="6"/>
  <c r="I2217" i="6" s="1"/>
  <c r="D2217" i="6"/>
  <c r="G2217" i="6" s="1"/>
  <c r="C2219" i="6" l="1"/>
  <c r="F2218" i="6"/>
  <c r="I2218" i="6" s="1"/>
  <c r="D2218" i="6"/>
  <c r="G2218" i="6" s="1"/>
  <c r="E2218" i="6"/>
  <c r="H2218" i="6" s="1"/>
  <c r="C2220" i="6" l="1"/>
  <c r="F2219" i="6"/>
  <c r="I2219" i="6" s="1"/>
  <c r="E2219" i="6"/>
  <c r="H2219" i="6" s="1"/>
  <c r="D2219" i="6"/>
  <c r="G2219" i="6" s="1"/>
  <c r="C2221" i="6" l="1"/>
  <c r="D2220" i="6"/>
  <c r="G2220" i="6" s="1"/>
  <c r="E2220" i="6"/>
  <c r="H2220" i="6" s="1"/>
  <c r="F2220" i="6"/>
  <c r="I2220" i="6" s="1"/>
  <c r="C2222" i="6" l="1"/>
  <c r="E2221" i="6"/>
  <c r="H2221" i="6" s="1"/>
  <c r="F2221" i="6"/>
  <c r="I2221" i="6" s="1"/>
  <c r="D2221" i="6"/>
  <c r="G2221" i="6" s="1"/>
  <c r="C2223" i="6" l="1"/>
  <c r="F2222" i="6"/>
  <c r="I2222" i="6" s="1"/>
  <c r="E2222" i="6"/>
  <c r="H2222" i="6" s="1"/>
  <c r="D2222" i="6"/>
  <c r="G2222" i="6" s="1"/>
  <c r="C2224" i="6" l="1"/>
  <c r="E2223" i="6"/>
  <c r="H2223" i="6" s="1"/>
  <c r="D2223" i="6"/>
  <c r="G2223" i="6" s="1"/>
  <c r="F2223" i="6"/>
  <c r="I2223" i="6" s="1"/>
  <c r="C2225" i="6" l="1"/>
  <c r="D2224" i="6"/>
  <c r="G2224" i="6" s="1"/>
  <c r="F2224" i="6"/>
  <c r="I2224" i="6" s="1"/>
  <c r="E2224" i="6"/>
  <c r="H2224" i="6" s="1"/>
  <c r="C2226" i="6" l="1"/>
  <c r="E2225" i="6"/>
  <c r="H2225" i="6" s="1"/>
  <c r="D2225" i="6"/>
  <c r="G2225" i="6" s="1"/>
  <c r="F2225" i="6"/>
  <c r="I2225" i="6" s="1"/>
  <c r="C2227" i="6" l="1"/>
  <c r="F2226" i="6"/>
  <c r="I2226" i="6" s="1"/>
  <c r="D2226" i="6"/>
  <c r="G2226" i="6" s="1"/>
  <c r="E2226" i="6"/>
  <c r="H2226" i="6" s="1"/>
  <c r="C2228" i="6" l="1"/>
  <c r="D2227" i="6"/>
  <c r="G2227" i="6" s="1"/>
  <c r="E2227" i="6"/>
  <c r="H2227" i="6" s="1"/>
  <c r="F2227" i="6"/>
  <c r="I2227" i="6" s="1"/>
  <c r="C2229" i="6" l="1"/>
  <c r="D2228" i="6"/>
  <c r="G2228" i="6" s="1"/>
  <c r="F2228" i="6"/>
  <c r="I2228" i="6" s="1"/>
  <c r="E2228" i="6"/>
  <c r="H2228" i="6" s="1"/>
  <c r="C2230" i="6" l="1"/>
  <c r="E2229" i="6"/>
  <c r="H2229" i="6" s="1"/>
  <c r="F2229" i="6"/>
  <c r="I2229" i="6" s="1"/>
  <c r="D2229" i="6"/>
  <c r="G2229" i="6" s="1"/>
  <c r="C2231" i="6" l="1"/>
  <c r="F2230" i="6"/>
  <c r="I2230" i="6" s="1"/>
  <c r="E2230" i="6"/>
  <c r="H2230" i="6" s="1"/>
  <c r="D2230" i="6"/>
  <c r="G2230" i="6" s="1"/>
  <c r="C2232" i="6" l="1"/>
  <c r="F2231" i="6"/>
  <c r="I2231" i="6" s="1"/>
  <c r="E2231" i="6"/>
  <c r="H2231" i="6" s="1"/>
  <c r="D2231" i="6"/>
  <c r="G2231" i="6" s="1"/>
  <c r="C2233" i="6" l="1"/>
  <c r="D2232" i="6"/>
  <c r="G2232" i="6" s="1"/>
  <c r="E2232" i="6"/>
  <c r="H2232" i="6" s="1"/>
  <c r="F2232" i="6"/>
  <c r="I2232" i="6" s="1"/>
  <c r="C2234" i="6" l="1"/>
  <c r="E2233" i="6"/>
  <c r="H2233" i="6" s="1"/>
  <c r="D2233" i="6"/>
  <c r="G2233" i="6" s="1"/>
  <c r="F2233" i="6"/>
  <c r="I2233" i="6" s="1"/>
  <c r="C2235" i="6" l="1"/>
  <c r="F2234" i="6"/>
  <c r="I2234" i="6" s="1"/>
  <c r="D2234" i="6"/>
  <c r="G2234" i="6" s="1"/>
  <c r="E2234" i="6"/>
  <c r="H2234" i="6" s="1"/>
  <c r="C2236" i="6" l="1"/>
  <c r="F2235" i="6"/>
  <c r="I2235" i="6" s="1"/>
  <c r="E2235" i="6"/>
  <c r="H2235" i="6" s="1"/>
  <c r="D2235" i="6"/>
  <c r="G2235" i="6" s="1"/>
  <c r="C2237" i="6" l="1"/>
  <c r="D2236" i="6"/>
  <c r="G2236" i="6" s="1"/>
  <c r="F2236" i="6"/>
  <c r="I2236" i="6" s="1"/>
  <c r="E2236" i="6"/>
  <c r="H2236" i="6" s="1"/>
  <c r="C2238" i="6" l="1"/>
  <c r="E2237" i="6"/>
  <c r="H2237" i="6" s="1"/>
  <c r="F2237" i="6"/>
  <c r="I2237" i="6" s="1"/>
  <c r="D2237" i="6"/>
  <c r="G2237" i="6" s="1"/>
  <c r="C2239" i="6" l="1"/>
  <c r="F2238" i="6"/>
  <c r="I2238" i="6" s="1"/>
  <c r="E2238" i="6"/>
  <c r="H2238" i="6" s="1"/>
  <c r="D2238" i="6"/>
  <c r="G2238" i="6" s="1"/>
  <c r="C2240" i="6" l="1"/>
  <c r="E2239" i="6"/>
  <c r="H2239" i="6" s="1"/>
  <c r="D2239" i="6"/>
  <c r="G2239" i="6" s="1"/>
  <c r="F2239" i="6"/>
  <c r="I2239" i="6" s="1"/>
  <c r="C2241" i="6" l="1"/>
  <c r="D2240" i="6"/>
  <c r="G2240" i="6" s="1"/>
  <c r="F2240" i="6"/>
  <c r="I2240" i="6" s="1"/>
  <c r="E2240" i="6"/>
  <c r="H2240" i="6" s="1"/>
  <c r="C2242" i="6" l="1"/>
  <c r="E2241" i="6"/>
  <c r="H2241" i="6" s="1"/>
  <c r="D2241" i="6"/>
  <c r="G2241" i="6" s="1"/>
  <c r="F2241" i="6"/>
  <c r="I2241" i="6" s="1"/>
  <c r="C2243" i="6" l="1"/>
  <c r="F2242" i="6"/>
  <c r="I2242" i="6" s="1"/>
  <c r="D2242" i="6"/>
  <c r="G2242" i="6" s="1"/>
  <c r="E2242" i="6"/>
  <c r="H2242" i="6" s="1"/>
  <c r="C2244" i="6" l="1"/>
  <c r="D2243" i="6"/>
  <c r="G2243" i="6" s="1"/>
  <c r="F2243" i="6"/>
  <c r="I2243" i="6" s="1"/>
  <c r="E2243" i="6"/>
  <c r="H2243" i="6" s="1"/>
  <c r="C2245" i="6" l="1"/>
  <c r="D2244" i="6"/>
  <c r="G2244" i="6" s="1"/>
  <c r="F2244" i="6"/>
  <c r="I2244" i="6" s="1"/>
  <c r="E2244" i="6"/>
  <c r="H2244" i="6" s="1"/>
  <c r="C2246" i="6" l="1"/>
  <c r="E2245" i="6"/>
  <c r="H2245" i="6" s="1"/>
  <c r="D2245" i="6"/>
  <c r="G2245" i="6" s="1"/>
  <c r="F2245" i="6"/>
  <c r="I2245" i="6" s="1"/>
  <c r="C2247" i="6" l="1"/>
  <c r="F2246" i="6"/>
  <c r="I2246" i="6" s="1"/>
  <c r="E2246" i="6"/>
  <c r="H2246" i="6" s="1"/>
  <c r="D2246" i="6"/>
  <c r="G2246" i="6" s="1"/>
  <c r="C2248" i="6" l="1"/>
  <c r="F2247" i="6"/>
  <c r="I2247" i="6" s="1"/>
  <c r="E2247" i="6"/>
  <c r="H2247" i="6" s="1"/>
  <c r="D2247" i="6"/>
  <c r="G2247" i="6" s="1"/>
  <c r="C2249" i="6" l="1"/>
  <c r="D2248" i="6"/>
  <c r="G2248" i="6" s="1"/>
  <c r="E2248" i="6"/>
  <c r="H2248" i="6" s="1"/>
  <c r="F2248" i="6"/>
  <c r="I2248" i="6" s="1"/>
  <c r="C2250" i="6" l="1"/>
  <c r="E2249" i="6"/>
  <c r="H2249" i="6" s="1"/>
  <c r="F2249" i="6"/>
  <c r="I2249" i="6" s="1"/>
  <c r="D2249" i="6"/>
  <c r="G2249" i="6" s="1"/>
  <c r="C2251" i="6" l="1"/>
  <c r="F2250" i="6"/>
  <c r="I2250" i="6" s="1"/>
  <c r="D2250" i="6"/>
  <c r="G2250" i="6" s="1"/>
  <c r="E2250" i="6"/>
  <c r="H2250" i="6" s="1"/>
  <c r="C2252" i="6" l="1"/>
  <c r="F2251" i="6"/>
  <c r="I2251" i="6" s="1"/>
  <c r="D2251" i="6"/>
  <c r="G2251" i="6" s="1"/>
  <c r="E2251" i="6"/>
  <c r="H2251" i="6" s="1"/>
  <c r="C2253" i="6" l="1"/>
  <c r="D2252" i="6"/>
  <c r="G2252" i="6" s="1"/>
  <c r="E2252" i="6"/>
  <c r="H2252" i="6" s="1"/>
  <c r="F2252" i="6"/>
  <c r="I2252" i="6" s="1"/>
  <c r="C2254" i="6" l="1"/>
  <c r="E2253" i="6"/>
  <c r="H2253" i="6" s="1"/>
  <c r="F2253" i="6"/>
  <c r="I2253" i="6" s="1"/>
  <c r="D2253" i="6"/>
  <c r="G2253" i="6" s="1"/>
  <c r="C2255" i="6" l="1"/>
  <c r="F2254" i="6"/>
  <c r="I2254" i="6" s="1"/>
  <c r="E2254" i="6"/>
  <c r="H2254" i="6" s="1"/>
  <c r="D2254" i="6"/>
  <c r="G2254" i="6" s="1"/>
  <c r="C2256" i="6" l="1"/>
  <c r="E2255" i="6"/>
  <c r="H2255" i="6" s="1"/>
  <c r="F2255" i="6"/>
  <c r="I2255" i="6" s="1"/>
  <c r="D2255" i="6"/>
  <c r="G2255" i="6" s="1"/>
  <c r="C2257" i="6" l="1"/>
  <c r="D2256" i="6"/>
  <c r="G2256" i="6" s="1"/>
  <c r="F2256" i="6"/>
  <c r="I2256" i="6" s="1"/>
  <c r="E2256" i="6"/>
  <c r="H2256" i="6" s="1"/>
  <c r="C2258" i="6" l="1"/>
  <c r="E2257" i="6"/>
  <c r="H2257" i="6" s="1"/>
  <c r="D2257" i="6"/>
  <c r="G2257" i="6" s="1"/>
  <c r="F2257" i="6"/>
  <c r="I2257" i="6" s="1"/>
  <c r="C2259" i="6" l="1"/>
  <c r="F2258" i="6"/>
  <c r="I2258" i="6" s="1"/>
  <c r="D2258" i="6"/>
  <c r="G2258" i="6" s="1"/>
  <c r="E2258" i="6"/>
  <c r="H2258" i="6" s="1"/>
  <c r="C2260" i="6" l="1"/>
  <c r="D2259" i="6"/>
  <c r="G2259" i="6" s="1"/>
  <c r="F2259" i="6"/>
  <c r="I2259" i="6" s="1"/>
  <c r="E2259" i="6"/>
  <c r="H2259" i="6" s="1"/>
  <c r="C2261" i="6" l="1"/>
  <c r="D2260" i="6"/>
  <c r="G2260" i="6" s="1"/>
  <c r="F2260" i="6"/>
  <c r="I2260" i="6" s="1"/>
  <c r="E2260" i="6"/>
  <c r="H2260" i="6" s="1"/>
  <c r="C2262" i="6" l="1"/>
  <c r="E2261" i="6"/>
  <c r="H2261" i="6" s="1"/>
  <c r="D2261" i="6"/>
  <c r="G2261" i="6" s="1"/>
  <c r="F2261" i="6"/>
  <c r="I2261" i="6" s="1"/>
  <c r="C2263" i="6" l="1"/>
  <c r="F2262" i="6"/>
  <c r="I2262" i="6" s="1"/>
  <c r="E2262" i="6"/>
  <c r="H2262" i="6" s="1"/>
  <c r="D2262" i="6"/>
  <c r="G2262" i="6" s="1"/>
  <c r="C2264" i="6" l="1"/>
  <c r="D2263" i="6"/>
  <c r="G2263" i="6" s="1"/>
  <c r="F2263" i="6"/>
  <c r="I2263" i="6" s="1"/>
  <c r="E2263" i="6"/>
  <c r="H2263" i="6" s="1"/>
  <c r="C2265" i="6" l="1"/>
  <c r="D2264" i="6"/>
  <c r="G2264" i="6" s="1"/>
  <c r="E2264" i="6"/>
  <c r="H2264" i="6" s="1"/>
  <c r="F2264" i="6"/>
  <c r="I2264" i="6" s="1"/>
  <c r="C2266" i="6" l="1"/>
  <c r="E2265" i="6"/>
  <c r="H2265" i="6" s="1"/>
  <c r="D2265" i="6"/>
  <c r="G2265" i="6" s="1"/>
  <c r="F2265" i="6"/>
  <c r="I2265" i="6" s="1"/>
  <c r="C2267" i="6" l="1"/>
  <c r="F2266" i="6"/>
  <c r="I2266" i="6" s="1"/>
  <c r="D2266" i="6"/>
  <c r="G2266" i="6" s="1"/>
  <c r="E2266" i="6"/>
  <c r="H2266" i="6" s="1"/>
  <c r="C2268" i="6" l="1"/>
  <c r="F2267" i="6"/>
  <c r="I2267" i="6" s="1"/>
  <c r="E2267" i="6"/>
  <c r="H2267" i="6" s="1"/>
  <c r="D2267" i="6"/>
  <c r="G2267" i="6" s="1"/>
  <c r="C2269" i="6" l="1"/>
  <c r="D2268" i="6"/>
  <c r="G2268" i="6" s="1"/>
  <c r="F2268" i="6"/>
  <c r="I2268" i="6" s="1"/>
  <c r="E2268" i="6"/>
  <c r="H2268" i="6" s="1"/>
  <c r="C2270" i="6" l="1"/>
  <c r="E2269" i="6"/>
  <c r="H2269" i="6" s="1"/>
  <c r="F2269" i="6"/>
  <c r="I2269" i="6" s="1"/>
  <c r="D2269" i="6"/>
  <c r="G2269" i="6" s="1"/>
  <c r="C2271" i="6" l="1"/>
  <c r="F2270" i="6"/>
  <c r="I2270" i="6" s="1"/>
  <c r="D2270" i="6"/>
  <c r="G2270" i="6" s="1"/>
  <c r="E2270" i="6"/>
  <c r="H2270" i="6" s="1"/>
  <c r="C2272" i="6" l="1"/>
  <c r="E2271" i="6"/>
  <c r="H2271" i="6" s="1"/>
  <c r="D2271" i="6"/>
  <c r="G2271" i="6" s="1"/>
  <c r="F2271" i="6"/>
  <c r="I2271" i="6" s="1"/>
  <c r="C2273" i="6" l="1"/>
  <c r="D2272" i="6"/>
  <c r="G2272" i="6" s="1"/>
  <c r="E2272" i="6"/>
  <c r="H2272" i="6" s="1"/>
  <c r="F2272" i="6"/>
  <c r="I2272" i="6" s="1"/>
  <c r="C2274" i="6" l="1"/>
  <c r="E2273" i="6"/>
  <c r="H2273" i="6" s="1"/>
  <c r="D2273" i="6"/>
  <c r="G2273" i="6" s="1"/>
  <c r="F2273" i="6"/>
  <c r="I2273" i="6" s="1"/>
  <c r="C2275" i="6" l="1"/>
  <c r="F2274" i="6"/>
  <c r="I2274" i="6" s="1"/>
  <c r="E2274" i="6"/>
  <c r="H2274" i="6" s="1"/>
  <c r="D2274" i="6"/>
  <c r="G2274" i="6" s="1"/>
  <c r="C2276" i="6" l="1"/>
  <c r="D2275" i="6"/>
  <c r="G2275" i="6" s="1"/>
  <c r="F2275" i="6"/>
  <c r="I2275" i="6" s="1"/>
  <c r="E2275" i="6"/>
  <c r="H2275" i="6" s="1"/>
  <c r="C2277" i="6" l="1"/>
  <c r="D2276" i="6"/>
  <c r="G2276" i="6" s="1"/>
  <c r="F2276" i="6"/>
  <c r="I2276" i="6" s="1"/>
  <c r="E2276" i="6"/>
  <c r="H2276" i="6" s="1"/>
  <c r="C2278" i="6" l="1"/>
  <c r="E2277" i="6"/>
  <c r="H2277" i="6" s="1"/>
  <c r="D2277" i="6"/>
  <c r="G2277" i="6" s="1"/>
  <c r="F2277" i="6"/>
  <c r="I2277" i="6" s="1"/>
  <c r="C2279" i="6" l="1"/>
  <c r="F2278" i="6"/>
  <c r="I2278" i="6" s="1"/>
  <c r="E2278" i="6"/>
  <c r="H2278" i="6" s="1"/>
  <c r="D2278" i="6"/>
  <c r="G2278" i="6" s="1"/>
  <c r="C2280" i="6" l="1"/>
  <c r="E2279" i="6"/>
  <c r="H2279" i="6" s="1"/>
  <c r="F2279" i="6"/>
  <c r="I2279" i="6" s="1"/>
  <c r="D2279" i="6"/>
  <c r="G2279" i="6" s="1"/>
  <c r="C2281" i="6" l="1"/>
  <c r="D2280" i="6"/>
  <c r="G2280" i="6" s="1"/>
  <c r="E2280" i="6"/>
  <c r="H2280" i="6" s="1"/>
  <c r="F2280" i="6"/>
  <c r="I2280" i="6" s="1"/>
  <c r="C2282" i="6" l="1"/>
  <c r="E2281" i="6"/>
  <c r="H2281" i="6" s="1"/>
  <c r="F2281" i="6"/>
  <c r="I2281" i="6" s="1"/>
  <c r="D2281" i="6"/>
  <c r="G2281" i="6" s="1"/>
  <c r="C2283" i="6" l="1"/>
  <c r="F2282" i="6"/>
  <c r="I2282" i="6" s="1"/>
  <c r="D2282" i="6"/>
  <c r="G2282" i="6" s="1"/>
  <c r="E2282" i="6"/>
  <c r="H2282" i="6" s="1"/>
  <c r="C2284" i="6" l="1"/>
  <c r="F2283" i="6"/>
  <c r="I2283" i="6" s="1"/>
  <c r="D2283" i="6"/>
  <c r="G2283" i="6" s="1"/>
  <c r="E2283" i="6"/>
  <c r="H2283" i="6" s="1"/>
  <c r="C2285" i="6" l="1"/>
  <c r="D2284" i="6"/>
  <c r="G2284" i="6" s="1"/>
  <c r="E2284" i="6"/>
  <c r="H2284" i="6" s="1"/>
  <c r="F2284" i="6"/>
  <c r="I2284" i="6" s="1"/>
  <c r="C2286" i="6" l="1"/>
  <c r="E2285" i="6"/>
  <c r="H2285" i="6" s="1"/>
  <c r="F2285" i="6"/>
  <c r="I2285" i="6" s="1"/>
  <c r="D2285" i="6"/>
  <c r="G2285" i="6" s="1"/>
  <c r="C2287" i="6" l="1"/>
  <c r="F2286" i="6"/>
  <c r="I2286" i="6" s="1"/>
  <c r="E2286" i="6"/>
  <c r="H2286" i="6" s="1"/>
  <c r="D2286" i="6"/>
  <c r="G2286" i="6" s="1"/>
  <c r="C2288" i="6" l="1"/>
  <c r="E2287" i="6"/>
  <c r="H2287" i="6" s="1"/>
  <c r="F2287" i="6"/>
  <c r="I2287" i="6" s="1"/>
  <c r="D2287" i="6"/>
  <c r="G2287" i="6" s="1"/>
  <c r="C2289" i="6" l="1"/>
  <c r="D2288" i="6"/>
  <c r="G2288" i="6" s="1"/>
  <c r="F2288" i="6"/>
  <c r="I2288" i="6" s="1"/>
  <c r="E2288" i="6"/>
  <c r="H2288" i="6" s="1"/>
  <c r="C2290" i="6" l="1"/>
  <c r="E2289" i="6"/>
  <c r="H2289" i="6" s="1"/>
  <c r="D2289" i="6"/>
  <c r="G2289" i="6" s="1"/>
  <c r="F2289" i="6"/>
  <c r="I2289" i="6" s="1"/>
  <c r="C2291" i="6" l="1"/>
  <c r="F2290" i="6"/>
  <c r="I2290" i="6" s="1"/>
  <c r="D2290" i="6"/>
  <c r="G2290" i="6" s="1"/>
  <c r="E2290" i="6"/>
  <c r="H2290" i="6" s="1"/>
  <c r="C2292" i="6" l="1"/>
  <c r="D2291" i="6"/>
  <c r="G2291" i="6" s="1"/>
  <c r="E2291" i="6"/>
  <c r="H2291" i="6" s="1"/>
  <c r="F2291" i="6"/>
  <c r="I2291" i="6" s="1"/>
  <c r="C2293" i="6" l="1"/>
  <c r="D2292" i="6"/>
  <c r="G2292" i="6" s="1"/>
  <c r="F2292" i="6"/>
  <c r="I2292" i="6" s="1"/>
  <c r="E2292" i="6"/>
  <c r="H2292" i="6" s="1"/>
  <c r="C2294" i="6" l="1"/>
  <c r="E2293" i="6"/>
  <c r="H2293" i="6" s="1"/>
  <c r="F2293" i="6"/>
  <c r="I2293" i="6" s="1"/>
  <c r="D2293" i="6"/>
  <c r="G2293" i="6" s="1"/>
  <c r="C2295" i="6" l="1"/>
  <c r="F2294" i="6"/>
  <c r="I2294" i="6" s="1"/>
  <c r="E2294" i="6"/>
  <c r="H2294" i="6" s="1"/>
  <c r="D2294" i="6"/>
  <c r="G2294" i="6" s="1"/>
  <c r="C2296" i="6" l="1"/>
  <c r="F2295" i="6"/>
  <c r="I2295" i="6" s="1"/>
  <c r="E2295" i="6"/>
  <c r="H2295" i="6" s="1"/>
  <c r="D2295" i="6"/>
  <c r="G2295" i="6" s="1"/>
  <c r="C2297" i="6" l="1"/>
  <c r="D2296" i="6"/>
  <c r="G2296" i="6" s="1"/>
  <c r="E2296" i="6"/>
  <c r="H2296" i="6" s="1"/>
  <c r="F2296" i="6"/>
  <c r="I2296" i="6" s="1"/>
  <c r="C2298" i="6" l="1"/>
  <c r="E2297" i="6"/>
  <c r="H2297" i="6" s="1"/>
  <c r="F2297" i="6"/>
  <c r="I2297" i="6" s="1"/>
  <c r="D2297" i="6"/>
  <c r="G2297" i="6" s="1"/>
  <c r="C2299" i="6" l="1"/>
  <c r="F2298" i="6"/>
  <c r="I2298" i="6" s="1"/>
  <c r="D2298" i="6"/>
  <c r="G2298" i="6" s="1"/>
  <c r="E2298" i="6"/>
  <c r="H2298" i="6" s="1"/>
  <c r="C2300" i="6" l="1"/>
  <c r="F2299" i="6"/>
  <c r="I2299" i="6" s="1"/>
  <c r="D2299" i="6"/>
  <c r="G2299" i="6" s="1"/>
  <c r="E2299" i="6"/>
  <c r="H2299" i="6" s="1"/>
  <c r="C2301" i="6" l="1"/>
  <c r="D2300" i="6"/>
  <c r="G2300" i="6" s="1"/>
  <c r="F2300" i="6"/>
  <c r="I2300" i="6" s="1"/>
  <c r="E2300" i="6"/>
  <c r="H2300" i="6" s="1"/>
  <c r="C2302" i="6" l="1"/>
  <c r="E2301" i="6"/>
  <c r="H2301" i="6" s="1"/>
  <c r="F2301" i="6"/>
  <c r="I2301" i="6" s="1"/>
  <c r="D2301" i="6"/>
  <c r="G2301" i="6" s="1"/>
  <c r="C2303" i="6" l="1"/>
  <c r="F2302" i="6"/>
  <c r="I2302" i="6" s="1"/>
  <c r="D2302" i="6"/>
  <c r="G2302" i="6" s="1"/>
  <c r="E2302" i="6"/>
  <c r="H2302" i="6" s="1"/>
  <c r="C2304" i="6" l="1"/>
  <c r="E2303" i="6"/>
  <c r="H2303" i="6" s="1"/>
  <c r="D2303" i="6"/>
  <c r="G2303" i="6" s="1"/>
  <c r="F2303" i="6"/>
  <c r="I2303" i="6" s="1"/>
  <c r="C2305" i="6" l="1"/>
  <c r="D2304" i="6"/>
  <c r="G2304" i="6" s="1"/>
  <c r="F2304" i="6"/>
  <c r="I2304" i="6" s="1"/>
  <c r="E2304" i="6"/>
  <c r="H2304" i="6" s="1"/>
  <c r="C2306" i="6" l="1"/>
  <c r="E2305" i="6"/>
  <c r="H2305" i="6" s="1"/>
  <c r="D2305" i="6"/>
  <c r="G2305" i="6" s="1"/>
  <c r="F2305" i="6"/>
  <c r="I2305" i="6" s="1"/>
  <c r="C2307" i="6" l="1"/>
  <c r="F2306" i="6"/>
  <c r="I2306" i="6" s="1"/>
  <c r="E2306" i="6"/>
  <c r="H2306" i="6" s="1"/>
  <c r="D2306" i="6"/>
  <c r="G2306" i="6" s="1"/>
  <c r="C2308" i="6" l="1"/>
  <c r="D2307" i="6"/>
  <c r="G2307" i="6" s="1"/>
  <c r="F2307" i="6"/>
  <c r="I2307" i="6" s="1"/>
  <c r="E2307" i="6"/>
  <c r="H2307" i="6" s="1"/>
  <c r="C2309" i="6" l="1"/>
  <c r="D2308" i="6"/>
  <c r="G2308" i="6" s="1"/>
  <c r="F2308" i="6"/>
  <c r="I2308" i="6" s="1"/>
  <c r="E2308" i="6"/>
  <c r="H2308" i="6" s="1"/>
  <c r="C2310" i="6" l="1"/>
  <c r="E2309" i="6"/>
  <c r="H2309" i="6" s="1"/>
  <c r="D2309" i="6"/>
  <c r="G2309" i="6" s="1"/>
  <c r="F2309" i="6"/>
  <c r="I2309" i="6" s="1"/>
  <c r="C2311" i="6" l="1"/>
  <c r="F2310" i="6"/>
  <c r="I2310" i="6" s="1"/>
  <c r="E2310" i="6"/>
  <c r="H2310" i="6" s="1"/>
  <c r="D2310" i="6"/>
  <c r="G2310" i="6" s="1"/>
  <c r="C2312" i="6" l="1"/>
  <c r="E2311" i="6"/>
  <c r="H2311" i="6" s="1"/>
  <c r="D2311" i="6"/>
  <c r="G2311" i="6" s="1"/>
  <c r="F2311" i="6"/>
  <c r="I2311" i="6" s="1"/>
  <c r="C2313" i="6" l="1"/>
  <c r="D2312" i="6"/>
  <c r="G2312" i="6" s="1"/>
  <c r="E2312" i="6"/>
  <c r="H2312" i="6" s="1"/>
  <c r="F2312" i="6"/>
  <c r="I2312" i="6" s="1"/>
  <c r="C2314" i="6" l="1"/>
  <c r="E2313" i="6"/>
  <c r="H2313" i="6" s="1"/>
  <c r="F2313" i="6"/>
  <c r="I2313" i="6" s="1"/>
  <c r="D2313" i="6"/>
  <c r="G2313" i="6" s="1"/>
  <c r="C2315" i="6" l="1"/>
  <c r="F2314" i="6"/>
  <c r="I2314" i="6" s="1"/>
  <c r="D2314" i="6"/>
  <c r="G2314" i="6" s="1"/>
  <c r="E2314" i="6"/>
  <c r="H2314" i="6" s="1"/>
  <c r="C2316" i="6" l="1"/>
  <c r="F2315" i="6"/>
  <c r="I2315" i="6" s="1"/>
  <c r="D2315" i="6"/>
  <c r="G2315" i="6" s="1"/>
  <c r="E2315" i="6"/>
  <c r="H2315" i="6" s="1"/>
  <c r="C2317" i="6" l="1"/>
  <c r="D2316" i="6"/>
  <c r="G2316" i="6" s="1"/>
  <c r="F2316" i="6"/>
  <c r="I2316" i="6" s="1"/>
  <c r="E2316" i="6"/>
  <c r="H2316" i="6" s="1"/>
  <c r="C2318" i="6" l="1"/>
  <c r="E2317" i="6"/>
  <c r="H2317" i="6" s="1"/>
  <c r="F2317" i="6"/>
  <c r="I2317" i="6" s="1"/>
  <c r="D2317" i="6"/>
  <c r="G2317" i="6" s="1"/>
  <c r="C2319" i="6" l="1"/>
  <c r="F2318" i="6"/>
  <c r="I2318" i="6" s="1"/>
  <c r="D2318" i="6"/>
  <c r="G2318" i="6" s="1"/>
  <c r="E2318" i="6"/>
  <c r="H2318" i="6" s="1"/>
  <c r="C2320" i="6" l="1"/>
  <c r="E2319" i="6"/>
  <c r="H2319" i="6" s="1"/>
  <c r="F2319" i="6"/>
  <c r="I2319" i="6" s="1"/>
  <c r="D2319" i="6"/>
  <c r="G2319" i="6" s="1"/>
  <c r="C2321" i="6" l="1"/>
  <c r="D2320" i="6"/>
  <c r="G2320" i="6" s="1"/>
  <c r="F2320" i="6"/>
  <c r="I2320" i="6" s="1"/>
  <c r="E2320" i="6"/>
  <c r="H2320" i="6" s="1"/>
  <c r="C2322" i="6" l="1"/>
  <c r="E2321" i="6"/>
  <c r="H2321" i="6" s="1"/>
  <c r="D2321" i="6"/>
  <c r="G2321" i="6" s="1"/>
  <c r="F2321" i="6"/>
  <c r="I2321" i="6" s="1"/>
  <c r="C2323" i="6" l="1"/>
  <c r="F2322" i="6"/>
  <c r="I2322" i="6" s="1"/>
  <c r="D2322" i="6"/>
  <c r="G2322" i="6" s="1"/>
  <c r="E2322" i="6"/>
  <c r="H2322" i="6" s="1"/>
  <c r="C2324" i="6" l="1"/>
  <c r="D2323" i="6"/>
  <c r="G2323" i="6" s="1"/>
  <c r="F2323" i="6"/>
  <c r="I2323" i="6" s="1"/>
  <c r="E2323" i="6"/>
  <c r="H2323" i="6" s="1"/>
  <c r="C2325" i="6" l="1"/>
  <c r="D2324" i="6"/>
  <c r="G2324" i="6" s="1"/>
  <c r="F2324" i="6"/>
  <c r="I2324" i="6" s="1"/>
  <c r="E2324" i="6"/>
  <c r="H2324" i="6" s="1"/>
  <c r="C2326" i="6" l="1"/>
  <c r="E2325" i="6"/>
  <c r="H2325" i="6" s="1"/>
  <c r="F2325" i="6"/>
  <c r="I2325" i="6" s="1"/>
  <c r="D2325" i="6"/>
  <c r="G2325" i="6" s="1"/>
  <c r="C2327" i="6" l="1"/>
  <c r="F2326" i="6"/>
  <c r="I2326" i="6" s="1"/>
  <c r="E2326" i="6"/>
  <c r="H2326" i="6" s="1"/>
  <c r="D2326" i="6"/>
  <c r="G2326" i="6" s="1"/>
  <c r="C2328" i="6" l="1"/>
  <c r="D2327" i="6"/>
  <c r="G2327" i="6" s="1"/>
  <c r="E2327" i="6"/>
  <c r="H2327" i="6" s="1"/>
  <c r="F2327" i="6"/>
  <c r="I2327" i="6" s="1"/>
  <c r="C2329" i="6" l="1"/>
  <c r="D2328" i="6"/>
  <c r="G2328" i="6" s="1"/>
  <c r="E2328" i="6"/>
  <c r="H2328" i="6" s="1"/>
  <c r="F2328" i="6"/>
  <c r="I2328" i="6" s="1"/>
  <c r="C2330" i="6" l="1"/>
  <c r="E2329" i="6"/>
  <c r="H2329" i="6" s="1"/>
  <c r="D2329" i="6"/>
  <c r="G2329" i="6" s="1"/>
  <c r="F2329" i="6"/>
  <c r="I2329" i="6" s="1"/>
  <c r="C2331" i="6" l="1"/>
  <c r="F2330" i="6"/>
  <c r="I2330" i="6" s="1"/>
  <c r="D2330" i="6"/>
  <c r="G2330" i="6" s="1"/>
  <c r="E2330" i="6"/>
  <c r="H2330" i="6" s="1"/>
  <c r="C2332" i="6" l="1"/>
  <c r="F2331" i="6"/>
  <c r="I2331" i="6" s="1"/>
  <c r="E2331" i="6"/>
  <c r="H2331" i="6" s="1"/>
  <c r="D2331" i="6"/>
  <c r="G2331" i="6" s="1"/>
  <c r="C2333" i="6" l="1"/>
  <c r="D2332" i="6"/>
  <c r="G2332" i="6" s="1"/>
  <c r="F2332" i="6"/>
  <c r="I2332" i="6" s="1"/>
  <c r="E2332" i="6"/>
  <c r="H2332" i="6" s="1"/>
  <c r="C2334" i="6" l="1"/>
  <c r="E2333" i="6"/>
  <c r="H2333" i="6" s="1"/>
  <c r="F2333" i="6"/>
  <c r="I2333" i="6" s="1"/>
  <c r="D2333" i="6"/>
  <c r="G2333" i="6" s="1"/>
  <c r="C2335" i="6" l="1"/>
  <c r="F2334" i="6"/>
  <c r="I2334" i="6" s="1"/>
  <c r="D2334" i="6"/>
  <c r="G2334" i="6" s="1"/>
  <c r="E2334" i="6"/>
  <c r="H2334" i="6" s="1"/>
  <c r="C2336" i="6" l="1"/>
  <c r="E2335" i="6"/>
  <c r="H2335" i="6" s="1"/>
  <c r="F2335" i="6"/>
  <c r="I2335" i="6" s="1"/>
  <c r="D2335" i="6"/>
  <c r="G2335" i="6" s="1"/>
  <c r="C2337" i="6" l="1"/>
  <c r="D2336" i="6"/>
  <c r="G2336" i="6" s="1"/>
  <c r="E2336" i="6"/>
  <c r="H2336" i="6" s="1"/>
  <c r="F2336" i="6"/>
  <c r="I2336" i="6" s="1"/>
  <c r="C2338" i="6" l="1"/>
  <c r="E2337" i="6"/>
  <c r="H2337" i="6" s="1"/>
  <c r="D2337" i="6"/>
  <c r="G2337" i="6" s="1"/>
  <c r="F2337" i="6"/>
  <c r="I2337" i="6" s="1"/>
  <c r="C2339" i="6" l="1"/>
  <c r="F2338" i="6"/>
  <c r="I2338" i="6" s="1"/>
  <c r="E2338" i="6"/>
  <c r="H2338" i="6" s="1"/>
  <c r="D2338" i="6"/>
  <c r="G2338" i="6" s="1"/>
  <c r="C2340" i="6" l="1"/>
  <c r="D2339" i="6"/>
  <c r="G2339" i="6" s="1"/>
  <c r="F2339" i="6"/>
  <c r="I2339" i="6" s="1"/>
  <c r="E2339" i="6"/>
  <c r="H2339" i="6" s="1"/>
  <c r="C2341" i="6" l="1"/>
  <c r="D2340" i="6"/>
  <c r="G2340" i="6" s="1"/>
  <c r="F2340" i="6"/>
  <c r="I2340" i="6" s="1"/>
  <c r="E2340" i="6"/>
  <c r="H2340" i="6" s="1"/>
  <c r="C2342" i="6" l="1"/>
  <c r="E2341" i="6"/>
  <c r="H2341" i="6" s="1"/>
  <c r="D2341" i="6"/>
  <c r="G2341" i="6" s="1"/>
  <c r="F2341" i="6"/>
  <c r="I2341" i="6" s="1"/>
  <c r="C2343" i="6" l="1"/>
  <c r="F2342" i="6"/>
  <c r="I2342" i="6" s="1"/>
  <c r="E2342" i="6"/>
  <c r="H2342" i="6" s="1"/>
  <c r="D2342" i="6"/>
  <c r="G2342" i="6" s="1"/>
  <c r="C2344" i="6" l="1"/>
  <c r="E2343" i="6"/>
  <c r="H2343" i="6" s="1"/>
  <c r="D2343" i="6"/>
  <c r="G2343" i="6" s="1"/>
  <c r="F2343" i="6"/>
  <c r="I2343" i="6" s="1"/>
  <c r="C2345" i="6" l="1"/>
  <c r="D2344" i="6"/>
  <c r="G2344" i="6" s="1"/>
  <c r="E2344" i="6"/>
  <c r="H2344" i="6" s="1"/>
  <c r="F2344" i="6"/>
  <c r="I2344" i="6" s="1"/>
  <c r="C2346" i="6" l="1"/>
  <c r="E2345" i="6"/>
  <c r="H2345" i="6" s="1"/>
  <c r="F2345" i="6"/>
  <c r="I2345" i="6" s="1"/>
  <c r="D2345" i="6"/>
  <c r="G2345" i="6" s="1"/>
  <c r="C2347" i="6" l="1"/>
  <c r="F2346" i="6"/>
  <c r="I2346" i="6" s="1"/>
  <c r="D2346" i="6"/>
  <c r="G2346" i="6" s="1"/>
  <c r="E2346" i="6"/>
  <c r="H2346" i="6" s="1"/>
  <c r="C2348" i="6" l="1"/>
  <c r="F2347" i="6"/>
  <c r="I2347" i="6" s="1"/>
  <c r="D2347" i="6"/>
  <c r="G2347" i="6" s="1"/>
  <c r="E2347" i="6"/>
  <c r="H2347" i="6" s="1"/>
  <c r="C2349" i="6" l="1"/>
  <c r="D2348" i="6"/>
  <c r="G2348" i="6" s="1"/>
  <c r="E2348" i="6"/>
  <c r="H2348" i="6" s="1"/>
  <c r="F2348" i="6"/>
  <c r="I2348" i="6" s="1"/>
  <c r="C2350" i="6" l="1"/>
  <c r="E2349" i="6"/>
  <c r="H2349" i="6" s="1"/>
  <c r="F2349" i="6"/>
  <c r="I2349" i="6" s="1"/>
  <c r="D2349" i="6"/>
  <c r="G2349" i="6" s="1"/>
  <c r="C2351" i="6" l="1"/>
  <c r="F2350" i="6"/>
  <c r="I2350" i="6" s="1"/>
  <c r="E2350" i="6"/>
  <c r="H2350" i="6" s="1"/>
  <c r="D2350" i="6"/>
  <c r="G2350" i="6" s="1"/>
  <c r="C2352" i="6" l="1"/>
  <c r="E2351" i="6"/>
  <c r="H2351" i="6" s="1"/>
  <c r="F2351" i="6"/>
  <c r="I2351" i="6" s="1"/>
  <c r="D2351" i="6"/>
  <c r="G2351" i="6" s="1"/>
  <c r="C2353" i="6" l="1"/>
  <c r="D2352" i="6"/>
  <c r="G2352" i="6" s="1"/>
  <c r="F2352" i="6"/>
  <c r="I2352" i="6" s="1"/>
  <c r="E2352" i="6"/>
  <c r="H2352" i="6" s="1"/>
  <c r="C2354" i="6" l="1"/>
  <c r="E2353" i="6"/>
  <c r="H2353" i="6" s="1"/>
  <c r="D2353" i="6"/>
  <c r="G2353" i="6" s="1"/>
  <c r="F2353" i="6"/>
  <c r="I2353" i="6" s="1"/>
  <c r="C2355" i="6" l="1"/>
  <c r="F2354" i="6"/>
  <c r="I2354" i="6" s="1"/>
  <c r="E2354" i="6"/>
  <c r="H2354" i="6" s="1"/>
  <c r="D2354" i="6"/>
  <c r="G2354" i="6" s="1"/>
  <c r="C2356" i="6" l="1"/>
  <c r="D2355" i="6"/>
  <c r="G2355" i="6" s="1"/>
  <c r="E2355" i="6"/>
  <c r="H2355" i="6" s="1"/>
  <c r="F2355" i="6"/>
  <c r="I2355" i="6" s="1"/>
  <c r="C2357" i="6" l="1"/>
  <c r="D2356" i="6"/>
  <c r="G2356" i="6" s="1"/>
  <c r="F2356" i="6"/>
  <c r="I2356" i="6" s="1"/>
  <c r="E2356" i="6"/>
  <c r="H2356" i="6" s="1"/>
  <c r="C2358" i="6" l="1"/>
  <c r="E2357" i="6"/>
  <c r="H2357" i="6" s="1"/>
  <c r="F2357" i="6"/>
  <c r="I2357" i="6" s="1"/>
  <c r="D2357" i="6"/>
  <c r="G2357" i="6" s="1"/>
  <c r="C2359" i="6" l="1"/>
  <c r="F2358" i="6"/>
  <c r="I2358" i="6" s="1"/>
  <c r="E2358" i="6"/>
  <c r="H2358" i="6" s="1"/>
  <c r="D2358" i="6"/>
  <c r="G2358" i="6" s="1"/>
  <c r="C2360" i="6" l="1"/>
  <c r="F2359" i="6"/>
  <c r="I2359" i="6" s="1"/>
  <c r="D2359" i="6"/>
  <c r="G2359" i="6" s="1"/>
  <c r="E2359" i="6"/>
  <c r="H2359" i="6" s="1"/>
  <c r="C2361" i="6" l="1"/>
  <c r="D2360" i="6"/>
  <c r="G2360" i="6" s="1"/>
  <c r="E2360" i="6"/>
  <c r="H2360" i="6" s="1"/>
  <c r="F2360" i="6"/>
  <c r="I2360" i="6" s="1"/>
  <c r="C2362" i="6" l="1"/>
  <c r="E2361" i="6"/>
  <c r="H2361" i="6" s="1"/>
  <c r="F2361" i="6"/>
  <c r="I2361" i="6" s="1"/>
  <c r="D2361" i="6"/>
  <c r="G2361" i="6" s="1"/>
  <c r="C2363" i="6" l="1"/>
  <c r="F2362" i="6"/>
  <c r="I2362" i="6" s="1"/>
  <c r="D2362" i="6"/>
  <c r="G2362" i="6" s="1"/>
  <c r="E2362" i="6"/>
  <c r="H2362" i="6" s="1"/>
  <c r="C2364" i="6" l="1"/>
  <c r="F2363" i="6"/>
  <c r="I2363" i="6" s="1"/>
  <c r="E2363" i="6"/>
  <c r="H2363" i="6" s="1"/>
  <c r="D2363" i="6"/>
  <c r="G2363" i="6" s="1"/>
  <c r="C2365" i="6" l="1"/>
  <c r="D2364" i="6"/>
  <c r="G2364" i="6" s="1"/>
  <c r="F2364" i="6"/>
  <c r="I2364" i="6" s="1"/>
  <c r="E2364" i="6"/>
  <c r="H2364" i="6" s="1"/>
  <c r="C2366" i="6" l="1"/>
  <c r="E2365" i="6"/>
  <c r="H2365" i="6" s="1"/>
  <c r="F2365" i="6"/>
  <c r="I2365" i="6" s="1"/>
  <c r="D2365" i="6"/>
  <c r="G2365" i="6" s="1"/>
  <c r="C2367" i="6" l="1"/>
  <c r="F2366" i="6"/>
  <c r="I2366" i="6" s="1"/>
  <c r="D2366" i="6"/>
  <c r="G2366" i="6" s="1"/>
  <c r="E2366" i="6"/>
  <c r="H2366" i="6" s="1"/>
  <c r="C2368" i="6" l="1"/>
  <c r="E2367" i="6"/>
  <c r="H2367" i="6" s="1"/>
  <c r="D2367" i="6"/>
  <c r="G2367" i="6" s="1"/>
  <c r="F2367" i="6"/>
  <c r="I2367" i="6" s="1"/>
  <c r="C2369" i="6" l="1"/>
  <c r="D2368" i="6"/>
  <c r="G2368" i="6" s="1"/>
  <c r="E2368" i="6"/>
  <c r="H2368" i="6" s="1"/>
  <c r="F2368" i="6"/>
  <c r="I2368" i="6" s="1"/>
  <c r="C2370" i="6" l="1"/>
  <c r="E2369" i="6"/>
  <c r="H2369" i="6" s="1"/>
  <c r="D2369" i="6"/>
  <c r="G2369" i="6" s="1"/>
  <c r="F2369" i="6"/>
  <c r="I2369" i="6" s="1"/>
  <c r="C2371" i="6" l="1"/>
  <c r="F2370" i="6"/>
  <c r="I2370" i="6" s="1"/>
  <c r="E2370" i="6"/>
  <c r="H2370" i="6" s="1"/>
  <c r="D2370" i="6"/>
  <c r="G2370" i="6" s="1"/>
  <c r="C2372" i="6" l="1"/>
  <c r="D2371" i="6"/>
  <c r="G2371" i="6" s="1"/>
  <c r="F2371" i="6"/>
  <c r="I2371" i="6" s="1"/>
  <c r="E2371" i="6"/>
  <c r="H2371" i="6" s="1"/>
  <c r="C2373" i="6" l="1"/>
  <c r="D2372" i="6"/>
  <c r="G2372" i="6" s="1"/>
  <c r="F2372" i="6"/>
  <c r="I2372" i="6" s="1"/>
  <c r="E2372" i="6"/>
  <c r="H2372" i="6" s="1"/>
  <c r="C2374" i="6" l="1"/>
  <c r="E2373" i="6"/>
  <c r="H2373" i="6" s="1"/>
  <c r="F2373" i="6"/>
  <c r="I2373" i="6" s="1"/>
  <c r="D2373" i="6"/>
  <c r="G2373" i="6" s="1"/>
  <c r="C2375" i="6" l="1"/>
  <c r="F2374" i="6"/>
  <c r="I2374" i="6" s="1"/>
  <c r="E2374" i="6"/>
  <c r="H2374" i="6" s="1"/>
  <c r="D2374" i="6"/>
  <c r="G2374" i="6" s="1"/>
  <c r="C2376" i="6" l="1"/>
  <c r="D2375" i="6"/>
  <c r="G2375" i="6" s="1"/>
  <c r="F2375" i="6"/>
  <c r="I2375" i="6" s="1"/>
  <c r="E2375" i="6"/>
  <c r="H2375" i="6" s="1"/>
  <c r="C2377" i="6" l="1"/>
  <c r="D2376" i="6"/>
  <c r="G2376" i="6" s="1"/>
  <c r="E2376" i="6"/>
  <c r="H2376" i="6" s="1"/>
  <c r="F2376" i="6"/>
  <c r="I2376" i="6" s="1"/>
  <c r="C2378" i="6" l="1"/>
  <c r="E2377" i="6"/>
  <c r="H2377" i="6" s="1"/>
  <c r="F2377" i="6"/>
  <c r="I2377" i="6" s="1"/>
  <c r="D2377" i="6"/>
  <c r="G2377" i="6" s="1"/>
  <c r="C2379" i="6" l="1"/>
  <c r="F2378" i="6"/>
  <c r="I2378" i="6" s="1"/>
  <c r="D2378" i="6"/>
  <c r="G2378" i="6" s="1"/>
  <c r="E2378" i="6"/>
  <c r="H2378" i="6" s="1"/>
  <c r="C2380" i="6" l="1"/>
  <c r="F2379" i="6"/>
  <c r="I2379" i="6" s="1"/>
  <c r="D2379" i="6"/>
  <c r="G2379" i="6" s="1"/>
  <c r="E2379" i="6"/>
  <c r="H2379" i="6" s="1"/>
  <c r="C2381" i="6" l="1"/>
  <c r="D2380" i="6"/>
  <c r="G2380" i="6" s="1"/>
  <c r="F2380" i="6"/>
  <c r="I2380" i="6" s="1"/>
  <c r="E2380" i="6"/>
  <c r="H2380" i="6" s="1"/>
  <c r="C2382" i="6" l="1"/>
  <c r="E2381" i="6"/>
  <c r="H2381" i="6" s="1"/>
  <c r="F2381" i="6"/>
  <c r="I2381" i="6" s="1"/>
  <c r="D2381" i="6"/>
  <c r="G2381" i="6" s="1"/>
  <c r="C2383" i="6" l="1"/>
  <c r="F2382" i="6"/>
  <c r="I2382" i="6" s="1"/>
  <c r="E2382" i="6"/>
  <c r="H2382" i="6" s="1"/>
  <c r="D2382" i="6"/>
  <c r="G2382" i="6" s="1"/>
  <c r="C2384" i="6" l="1"/>
  <c r="E2383" i="6"/>
  <c r="H2383" i="6" s="1"/>
  <c r="F2383" i="6"/>
  <c r="I2383" i="6" s="1"/>
  <c r="D2383" i="6"/>
  <c r="G2383" i="6" s="1"/>
  <c r="C2385" i="6" l="1"/>
  <c r="D2384" i="6"/>
  <c r="G2384" i="6" s="1"/>
  <c r="E2384" i="6"/>
  <c r="H2384" i="6" s="1"/>
  <c r="F2384" i="6"/>
  <c r="I2384" i="6" s="1"/>
  <c r="C2386" i="6" l="1"/>
  <c r="E2385" i="6"/>
  <c r="H2385" i="6" s="1"/>
  <c r="D2385" i="6"/>
  <c r="G2385" i="6" s="1"/>
  <c r="F2385" i="6"/>
  <c r="I2385" i="6" s="1"/>
  <c r="C2387" i="6" l="1"/>
  <c r="F2386" i="6"/>
  <c r="I2386" i="6" s="1"/>
  <c r="D2386" i="6"/>
  <c r="G2386" i="6" s="1"/>
  <c r="E2386" i="6"/>
  <c r="H2386" i="6" s="1"/>
  <c r="C2388" i="6" l="1"/>
  <c r="D2387" i="6"/>
  <c r="G2387" i="6" s="1"/>
  <c r="E2387" i="6"/>
  <c r="H2387" i="6" s="1"/>
  <c r="F2387" i="6"/>
  <c r="I2387" i="6" s="1"/>
  <c r="C2389" i="6" l="1"/>
  <c r="D2388" i="6"/>
  <c r="G2388" i="6" s="1"/>
  <c r="F2388" i="6"/>
  <c r="I2388" i="6" s="1"/>
  <c r="E2388" i="6"/>
  <c r="H2388" i="6" s="1"/>
  <c r="C2390" i="6" l="1"/>
  <c r="E2389" i="6"/>
  <c r="H2389" i="6" s="1"/>
  <c r="F2389" i="6"/>
  <c r="I2389" i="6" s="1"/>
  <c r="D2389" i="6"/>
  <c r="G2389" i="6" s="1"/>
  <c r="C2391" i="6" l="1"/>
  <c r="F2390" i="6"/>
  <c r="I2390" i="6" s="1"/>
  <c r="E2390" i="6"/>
  <c r="H2390" i="6" s="1"/>
  <c r="D2390" i="6"/>
  <c r="G2390" i="6" s="1"/>
  <c r="C2392" i="6" l="1"/>
  <c r="D2391" i="6"/>
  <c r="G2391" i="6" s="1"/>
  <c r="E2391" i="6"/>
  <c r="H2391" i="6" s="1"/>
  <c r="F2391" i="6"/>
  <c r="I2391" i="6" s="1"/>
  <c r="C2393" i="6" l="1"/>
  <c r="D2392" i="6"/>
  <c r="G2392" i="6" s="1"/>
  <c r="E2392" i="6"/>
  <c r="H2392" i="6" s="1"/>
  <c r="F2392" i="6"/>
  <c r="I2392" i="6" s="1"/>
  <c r="C2394" i="6" l="1"/>
  <c r="E2393" i="6"/>
  <c r="H2393" i="6" s="1"/>
  <c r="D2393" i="6"/>
  <c r="G2393" i="6" s="1"/>
  <c r="F2393" i="6"/>
  <c r="I2393" i="6" s="1"/>
  <c r="C2395" i="6" l="1"/>
  <c r="F2394" i="6"/>
  <c r="I2394" i="6" s="1"/>
  <c r="D2394" i="6"/>
  <c r="G2394" i="6" s="1"/>
  <c r="E2394" i="6"/>
  <c r="H2394" i="6" s="1"/>
  <c r="C2396" i="6" l="1"/>
  <c r="F2395" i="6"/>
  <c r="I2395" i="6" s="1"/>
  <c r="E2395" i="6"/>
  <c r="H2395" i="6" s="1"/>
  <c r="D2395" i="6"/>
  <c r="G2395" i="6" s="1"/>
  <c r="C2397" i="6" l="1"/>
  <c r="D2396" i="6"/>
  <c r="G2396" i="6" s="1"/>
  <c r="F2396" i="6"/>
  <c r="I2396" i="6" s="1"/>
  <c r="E2396" i="6"/>
  <c r="H2396" i="6" s="1"/>
  <c r="C2398" i="6" l="1"/>
  <c r="E2397" i="6"/>
  <c r="H2397" i="6" s="1"/>
  <c r="F2397" i="6"/>
  <c r="I2397" i="6" s="1"/>
  <c r="D2397" i="6"/>
  <c r="G2397" i="6" s="1"/>
  <c r="C2399" i="6" l="1"/>
  <c r="F2398" i="6"/>
  <c r="I2398" i="6" s="1"/>
  <c r="D2398" i="6"/>
  <c r="G2398" i="6" s="1"/>
  <c r="E2398" i="6"/>
  <c r="H2398" i="6" s="1"/>
  <c r="C2400" i="6" l="1"/>
  <c r="E2399" i="6"/>
  <c r="H2399" i="6" s="1"/>
  <c r="F2399" i="6"/>
  <c r="I2399" i="6" s="1"/>
  <c r="D2399" i="6"/>
  <c r="G2399" i="6" s="1"/>
  <c r="C2401" i="6" l="1"/>
  <c r="D2400" i="6"/>
  <c r="G2400" i="6" s="1"/>
  <c r="E2400" i="6"/>
  <c r="H2400" i="6" s="1"/>
  <c r="F2400" i="6"/>
  <c r="I2400" i="6" s="1"/>
  <c r="C2402" i="6" l="1"/>
  <c r="E2401" i="6"/>
  <c r="H2401" i="6" s="1"/>
  <c r="D2401" i="6"/>
  <c r="G2401" i="6" s="1"/>
  <c r="F2401" i="6"/>
  <c r="I2401" i="6" s="1"/>
  <c r="C2403" i="6" l="1"/>
  <c r="F2402" i="6"/>
  <c r="I2402" i="6" s="1"/>
  <c r="E2402" i="6"/>
  <c r="H2402" i="6" s="1"/>
  <c r="D2402" i="6"/>
  <c r="G2402" i="6" s="1"/>
  <c r="C2404" i="6" l="1"/>
  <c r="D2403" i="6"/>
  <c r="G2403" i="6" s="1"/>
  <c r="E2403" i="6"/>
  <c r="H2403" i="6" s="1"/>
  <c r="F2403" i="6"/>
  <c r="I2403" i="6" s="1"/>
  <c r="C2405" i="6" l="1"/>
  <c r="D2404" i="6"/>
  <c r="G2404" i="6" s="1"/>
  <c r="F2404" i="6"/>
  <c r="I2404" i="6" s="1"/>
  <c r="E2404" i="6"/>
  <c r="H2404" i="6" s="1"/>
  <c r="C2406" i="6" l="1"/>
  <c r="E2405" i="6"/>
  <c r="H2405" i="6" s="1"/>
  <c r="D2405" i="6"/>
  <c r="G2405" i="6" s="1"/>
  <c r="F2405" i="6"/>
  <c r="I2405" i="6" s="1"/>
  <c r="F2406" i="6" l="1"/>
  <c r="I2406" i="6" s="1"/>
  <c r="E2406" i="6"/>
  <c r="H2406" i="6" s="1"/>
  <c r="D2406" i="6"/>
  <c r="G2406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 Comment</author>
  </authors>
  <commentList>
    <comment ref="J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Author Comment:</t>
        </r>
        <r>
          <rPr>
            <sz val="9"/>
            <color indexed="81"/>
            <rFont val="Tahoma"/>
            <family val="2"/>
          </rPr>
          <t xml:space="preserve">
Assumes dividends reinvested; dividends received each quarter</t>
        </r>
      </text>
    </comment>
    <comment ref="E952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Author Comment:</t>
        </r>
        <r>
          <rPr>
            <sz val="9"/>
            <color indexed="81"/>
            <rFont val="Tahoma"/>
            <family val="2"/>
          </rPr>
          <t xml:space="preserve">
Switching from Shiller data to Yahoo finance data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 Comment</author>
  </authors>
  <commentList>
    <comment ref="C34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Author Comment:</t>
        </r>
        <r>
          <rPr>
            <sz val="9"/>
            <color indexed="81"/>
            <rFont val="Tahoma"/>
            <family val="2"/>
          </rPr>
          <t xml:space="preserve">
Working with 1900+ dates now</t>
        </r>
      </text>
    </comment>
  </commentList>
</comments>
</file>

<file path=xl/sharedStrings.xml><?xml version="1.0" encoding="utf-8"?>
<sst xmlns="http://schemas.openxmlformats.org/spreadsheetml/2006/main" count="3469" uniqueCount="2938">
  <si>
    <t>Year</t>
  </si>
  <si>
    <t>Month</t>
  </si>
  <si>
    <t>Shiller Data</t>
  </si>
  <si>
    <t>CPI</t>
  </si>
  <si>
    <t>Sources:</t>
  </si>
  <si>
    <t>http://www.econ.yale.edu/~shiller/data.htm</t>
  </si>
  <si>
    <t>Shiller</t>
  </si>
  <si>
    <t>S&amp;P Composite Price (Monthly Avg)</t>
  </si>
  <si>
    <t>May</t>
  </si>
  <si>
    <t>Notes:</t>
  </si>
  <si>
    <t>Shiller prices are monthly averages</t>
  </si>
  <si>
    <t>S&amp;P 500 Month Closing Price</t>
  </si>
  <si>
    <t>Closing Value</t>
  </si>
  <si>
    <t>Annual Dividend</t>
  </si>
  <si>
    <t>Full Date</t>
  </si>
  <si>
    <t>Jan-31-1871</t>
  </si>
  <si>
    <t>Feb-28-1871</t>
  </si>
  <si>
    <t>Mar-31-1871</t>
  </si>
  <si>
    <t>Apr-30-1871</t>
  </si>
  <si>
    <t>May-31-1871</t>
  </si>
  <si>
    <t>Jun-30-1871</t>
  </si>
  <si>
    <t>Jul-31-1871</t>
  </si>
  <si>
    <t>Aug-31-1871</t>
  </si>
  <si>
    <t>Sep-30-1871</t>
  </si>
  <si>
    <t>Oct-31-1871</t>
  </si>
  <si>
    <t>Nov-30-1871</t>
  </si>
  <si>
    <t>Dec-31-1871</t>
  </si>
  <si>
    <t>Jan-31-1872</t>
  </si>
  <si>
    <t>Feb-28-1872</t>
  </si>
  <si>
    <t>Mar-31-1872</t>
  </si>
  <si>
    <t>Apr-30-1872</t>
  </si>
  <si>
    <t>May-31-1872</t>
  </si>
  <si>
    <t>Jun-30-1872</t>
  </si>
  <si>
    <t>Jul-31-1872</t>
  </si>
  <si>
    <t>Aug-31-1872</t>
  </si>
  <si>
    <t>Sep-30-1872</t>
  </si>
  <si>
    <t>Oct-31-1872</t>
  </si>
  <si>
    <t>Nov-30-1872</t>
  </si>
  <si>
    <t>Dec-31-1872</t>
  </si>
  <si>
    <t>Jan-31-1873</t>
  </si>
  <si>
    <t>Feb-28-1873</t>
  </si>
  <si>
    <t>Mar-31-1873</t>
  </si>
  <si>
    <t>Apr-30-1873</t>
  </si>
  <si>
    <t>May-31-1873</t>
  </si>
  <si>
    <t>Jun-30-1873</t>
  </si>
  <si>
    <t>Jul-31-1873</t>
  </si>
  <si>
    <t>Aug-31-1873</t>
  </si>
  <si>
    <t>Sep-30-1873</t>
  </si>
  <si>
    <t>Oct-31-1873</t>
  </si>
  <si>
    <t>Nov-30-1873</t>
  </si>
  <si>
    <t>Dec-31-1873</t>
  </si>
  <si>
    <t>Jan-31-1874</t>
  </si>
  <si>
    <t>Feb-28-1874</t>
  </si>
  <si>
    <t>Mar-31-1874</t>
  </si>
  <si>
    <t>Apr-30-1874</t>
  </si>
  <si>
    <t>May-31-1874</t>
  </si>
  <si>
    <t>Jun-30-1874</t>
  </si>
  <si>
    <t>Jul-31-1874</t>
  </si>
  <si>
    <t>Aug-31-1874</t>
  </si>
  <si>
    <t>Sep-30-1874</t>
  </si>
  <si>
    <t>Oct-31-1874</t>
  </si>
  <si>
    <t>Nov-30-1874</t>
  </si>
  <si>
    <t>Dec-31-1874</t>
  </si>
  <si>
    <t>Jan-31-1875</t>
  </si>
  <si>
    <t>Feb-28-1875</t>
  </si>
  <si>
    <t>Mar-31-1875</t>
  </si>
  <si>
    <t>Apr-30-1875</t>
  </si>
  <si>
    <t>May-31-1875</t>
  </si>
  <si>
    <t>Jun-30-1875</t>
  </si>
  <si>
    <t>Jul-31-1875</t>
  </si>
  <si>
    <t>Aug-31-1875</t>
  </si>
  <si>
    <t>Sep-30-1875</t>
  </si>
  <si>
    <t>Oct-31-1875</t>
  </si>
  <si>
    <t>Nov-30-1875</t>
  </si>
  <si>
    <t>Dec-31-1875</t>
  </si>
  <si>
    <t>Jan-31-1876</t>
  </si>
  <si>
    <t>Feb-28-1876</t>
  </si>
  <si>
    <t>Mar-31-1876</t>
  </si>
  <si>
    <t>Apr-30-1876</t>
  </si>
  <si>
    <t>May-31-1876</t>
  </si>
  <si>
    <t>Jun-30-1876</t>
  </si>
  <si>
    <t>Jul-31-1876</t>
  </si>
  <si>
    <t>Aug-31-1876</t>
  </si>
  <si>
    <t>Sep-30-1876</t>
  </si>
  <si>
    <t>Oct-31-1876</t>
  </si>
  <si>
    <t>Nov-30-1876</t>
  </si>
  <si>
    <t>Dec-31-1876</t>
  </si>
  <si>
    <t>Jan-31-1877</t>
  </si>
  <si>
    <t>Feb-28-1877</t>
  </si>
  <si>
    <t>Mar-31-1877</t>
  </si>
  <si>
    <t>Apr-30-1877</t>
  </si>
  <si>
    <t>May-31-1877</t>
  </si>
  <si>
    <t>Jun-30-1877</t>
  </si>
  <si>
    <t>Jul-31-1877</t>
  </si>
  <si>
    <t>Aug-31-1877</t>
  </si>
  <si>
    <t>Sep-30-1877</t>
  </si>
  <si>
    <t>Oct-31-1877</t>
  </si>
  <si>
    <t>Nov-30-1877</t>
  </si>
  <si>
    <t>Dec-31-1877</t>
  </si>
  <si>
    <t>Jan-31-1878</t>
  </si>
  <si>
    <t>Feb-28-1878</t>
  </si>
  <si>
    <t>Mar-31-1878</t>
  </si>
  <si>
    <t>Apr-30-1878</t>
  </si>
  <si>
    <t>May-31-1878</t>
  </si>
  <si>
    <t>Jun-30-1878</t>
  </si>
  <si>
    <t>Jul-31-1878</t>
  </si>
  <si>
    <t>Aug-31-1878</t>
  </si>
  <si>
    <t>Sep-30-1878</t>
  </si>
  <si>
    <t>Oct-31-1878</t>
  </si>
  <si>
    <t>Nov-30-1878</t>
  </si>
  <si>
    <t>Dec-31-1878</t>
  </si>
  <si>
    <t>Jan-31-1879</t>
  </si>
  <si>
    <t>Feb-28-1879</t>
  </si>
  <si>
    <t>Mar-31-1879</t>
  </si>
  <si>
    <t>Apr-30-1879</t>
  </si>
  <si>
    <t>May-31-1879</t>
  </si>
  <si>
    <t>Jun-30-1879</t>
  </si>
  <si>
    <t>Jul-31-1879</t>
  </si>
  <si>
    <t>Aug-31-1879</t>
  </si>
  <si>
    <t>Sep-30-1879</t>
  </si>
  <si>
    <t>Oct-31-1879</t>
  </si>
  <si>
    <t>Nov-30-1879</t>
  </si>
  <si>
    <t>Dec-31-1879</t>
  </si>
  <si>
    <t>Jan-31-1880</t>
  </si>
  <si>
    <t>Feb-28-1880</t>
  </si>
  <si>
    <t>Mar-31-1880</t>
  </si>
  <si>
    <t>Apr-30-1880</t>
  </si>
  <si>
    <t>May-31-1880</t>
  </si>
  <si>
    <t>Jun-30-1880</t>
  </si>
  <si>
    <t>Jul-31-1880</t>
  </si>
  <si>
    <t>Aug-31-1880</t>
  </si>
  <si>
    <t>Sep-30-1880</t>
  </si>
  <si>
    <t>Oct-31-1880</t>
  </si>
  <si>
    <t>Nov-30-1880</t>
  </si>
  <si>
    <t>Dec-31-1880</t>
  </si>
  <si>
    <t>Jan-31-1881</t>
  </si>
  <si>
    <t>Feb-28-1881</t>
  </si>
  <si>
    <t>Mar-31-1881</t>
  </si>
  <si>
    <t>Apr-30-1881</t>
  </si>
  <si>
    <t>May-31-1881</t>
  </si>
  <si>
    <t>Jun-30-1881</t>
  </si>
  <si>
    <t>Jul-31-1881</t>
  </si>
  <si>
    <t>Aug-31-1881</t>
  </si>
  <si>
    <t>Sep-30-1881</t>
  </si>
  <si>
    <t>Oct-31-1881</t>
  </si>
  <si>
    <t>Nov-30-1881</t>
  </si>
  <si>
    <t>Dec-31-1881</t>
  </si>
  <si>
    <t>Jan-31-1882</t>
  </si>
  <si>
    <t>Feb-28-1882</t>
  </si>
  <si>
    <t>Mar-31-1882</t>
  </si>
  <si>
    <t>Apr-30-1882</t>
  </si>
  <si>
    <t>May-31-1882</t>
  </si>
  <si>
    <t>Jun-30-1882</t>
  </si>
  <si>
    <t>Jul-31-1882</t>
  </si>
  <si>
    <t>Aug-31-1882</t>
  </si>
  <si>
    <t>Sep-30-1882</t>
  </si>
  <si>
    <t>Oct-31-1882</t>
  </si>
  <si>
    <t>Nov-30-1882</t>
  </si>
  <si>
    <t>Dec-31-1882</t>
  </si>
  <si>
    <t>Jan-31-1883</t>
  </si>
  <si>
    <t>Feb-28-1883</t>
  </si>
  <si>
    <t>Mar-31-1883</t>
  </si>
  <si>
    <t>Apr-30-1883</t>
  </si>
  <si>
    <t>May-31-1883</t>
  </si>
  <si>
    <t>Jun-30-1883</t>
  </si>
  <si>
    <t>Jul-31-1883</t>
  </si>
  <si>
    <t>Aug-31-1883</t>
  </si>
  <si>
    <t>Sep-30-1883</t>
  </si>
  <si>
    <t>Oct-31-1883</t>
  </si>
  <si>
    <t>Nov-30-1883</t>
  </si>
  <si>
    <t>Dec-31-1883</t>
  </si>
  <si>
    <t>Jan-31-1884</t>
  </si>
  <si>
    <t>Feb-28-1884</t>
  </si>
  <si>
    <t>Mar-31-1884</t>
  </si>
  <si>
    <t>Apr-30-1884</t>
  </si>
  <si>
    <t>May-31-1884</t>
  </si>
  <si>
    <t>Jun-30-1884</t>
  </si>
  <si>
    <t>Jul-31-1884</t>
  </si>
  <si>
    <t>Aug-31-1884</t>
  </si>
  <si>
    <t>Sep-30-1884</t>
  </si>
  <si>
    <t>Oct-31-1884</t>
  </si>
  <si>
    <t>Nov-30-1884</t>
  </si>
  <si>
    <t>Dec-31-1884</t>
  </si>
  <si>
    <t>Jan-31-1885</t>
  </si>
  <si>
    <t>Feb-28-1885</t>
  </si>
  <si>
    <t>Mar-31-1885</t>
  </si>
  <si>
    <t>Apr-30-1885</t>
  </si>
  <si>
    <t>May-31-1885</t>
  </si>
  <si>
    <t>Jun-30-1885</t>
  </si>
  <si>
    <t>Jul-31-1885</t>
  </si>
  <si>
    <t>Aug-31-1885</t>
  </si>
  <si>
    <t>Sep-30-1885</t>
  </si>
  <si>
    <t>Oct-31-1885</t>
  </si>
  <si>
    <t>Nov-30-1885</t>
  </si>
  <si>
    <t>Dec-31-1885</t>
  </si>
  <si>
    <t>Jan-31-1886</t>
  </si>
  <si>
    <t>Feb-28-1886</t>
  </si>
  <si>
    <t>Mar-31-1886</t>
  </si>
  <si>
    <t>Apr-30-1886</t>
  </si>
  <si>
    <t>May-31-1886</t>
  </si>
  <si>
    <t>Jun-30-1886</t>
  </si>
  <si>
    <t>Jul-31-1886</t>
  </si>
  <si>
    <t>Aug-31-1886</t>
  </si>
  <si>
    <t>Sep-30-1886</t>
  </si>
  <si>
    <t>Oct-31-1886</t>
  </si>
  <si>
    <t>Nov-30-1886</t>
  </si>
  <si>
    <t>Dec-31-1886</t>
  </si>
  <si>
    <t>Jan-31-1887</t>
  </si>
  <si>
    <t>Feb-28-1887</t>
  </si>
  <si>
    <t>Mar-31-1887</t>
  </si>
  <si>
    <t>Apr-30-1887</t>
  </si>
  <si>
    <t>May-31-1887</t>
  </si>
  <si>
    <t>Jun-30-1887</t>
  </si>
  <si>
    <t>Jul-31-1887</t>
  </si>
  <si>
    <t>Aug-31-1887</t>
  </si>
  <si>
    <t>Sep-30-1887</t>
  </si>
  <si>
    <t>Oct-31-1887</t>
  </si>
  <si>
    <t>Nov-30-1887</t>
  </si>
  <si>
    <t>Dec-31-1887</t>
  </si>
  <si>
    <t>Jan-31-1888</t>
  </si>
  <si>
    <t>Feb-28-1888</t>
  </si>
  <si>
    <t>Mar-31-1888</t>
  </si>
  <si>
    <t>Apr-30-1888</t>
  </si>
  <si>
    <t>May-31-1888</t>
  </si>
  <si>
    <t>Jun-30-1888</t>
  </si>
  <si>
    <t>Jul-31-1888</t>
  </si>
  <si>
    <t>Aug-31-1888</t>
  </si>
  <si>
    <t>Sep-30-1888</t>
  </si>
  <si>
    <t>Oct-31-1888</t>
  </si>
  <si>
    <t>Nov-30-1888</t>
  </si>
  <si>
    <t>Dec-31-1888</t>
  </si>
  <si>
    <t>Jan-31-1889</t>
  </si>
  <si>
    <t>Feb-28-1889</t>
  </si>
  <si>
    <t>Mar-31-1889</t>
  </si>
  <si>
    <t>Apr-30-1889</t>
  </si>
  <si>
    <t>May-31-1889</t>
  </si>
  <si>
    <t>Jun-30-1889</t>
  </si>
  <si>
    <t>Jul-31-1889</t>
  </si>
  <si>
    <t>Aug-31-1889</t>
  </si>
  <si>
    <t>Sep-30-1889</t>
  </si>
  <si>
    <t>Oct-31-1889</t>
  </si>
  <si>
    <t>Nov-30-1889</t>
  </si>
  <si>
    <t>Dec-31-1889</t>
  </si>
  <si>
    <t>Jan-31-1890</t>
  </si>
  <si>
    <t>Feb-28-1890</t>
  </si>
  <si>
    <t>Mar-31-1890</t>
  </si>
  <si>
    <t>Apr-30-1890</t>
  </si>
  <si>
    <t>May-31-1890</t>
  </si>
  <si>
    <t>Jun-30-1890</t>
  </si>
  <si>
    <t>Jul-31-1890</t>
  </si>
  <si>
    <t>Aug-31-1890</t>
  </si>
  <si>
    <t>Sep-30-1890</t>
  </si>
  <si>
    <t>Oct-31-1890</t>
  </si>
  <si>
    <t>Nov-30-1890</t>
  </si>
  <si>
    <t>Dec-31-1890</t>
  </si>
  <si>
    <t>Jan-31-1891</t>
  </si>
  <si>
    <t>Feb-28-1891</t>
  </si>
  <si>
    <t>Mar-31-1891</t>
  </si>
  <si>
    <t>Apr-30-1891</t>
  </si>
  <si>
    <t>May-31-1891</t>
  </si>
  <si>
    <t>Jun-30-1891</t>
  </si>
  <si>
    <t>Jul-31-1891</t>
  </si>
  <si>
    <t>Aug-31-1891</t>
  </si>
  <si>
    <t>Sep-30-1891</t>
  </si>
  <si>
    <t>Oct-31-1891</t>
  </si>
  <si>
    <t>Nov-30-1891</t>
  </si>
  <si>
    <t>Dec-31-1891</t>
  </si>
  <si>
    <t>Jan-31-1892</t>
  </si>
  <si>
    <t>Feb-28-1892</t>
  </si>
  <si>
    <t>Mar-31-1892</t>
  </si>
  <si>
    <t>Apr-30-1892</t>
  </si>
  <si>
    <t>May-31-1892</t>
  </si>
  <si>
    <t>Jun-30-1892</t>
  </si>
  <si>
    <t>Jul-31-1892</t>
  </si>
  <si>
    <t>Aug-31-1892</t>
  </si>
  <si>
    <t>Sep-30-1892</t>
  </si>
  <si>
    <t>Oct-31-1892</t>
  </si>
  <si>
    <t>Nov-30-1892</t>
  </si>
  <si>
    <t>Dec-31-1892</t>
  </si>
  <si>
    <t>Jan-31-1893</t>
  </si>
  <si>
    <t>Feb-28-1893</t>
  </si>
  <si>
    <t>Mar-31-1893</t>
  </si>
  <si>
    <t>Apr-30-1893</t>
  </si>
  <si>
    <t>May-31-1893</t>
  </si>
  <si>
    <t>Jun-30-1893</t>
  </si>
  <si>
    <t>Jul-31-1893</t>
  </si>
  <si>
    <t>Aug-31-1893</t>
  </si>
  <si>
    <t>Sep-30-1893</t>
  </si>
  <si>
    <t>Oct-31-1893</t>
  </si>
  <si>
    <t>Nov-30-1893</t>
  </si>
  <si>
    <t>Dec-31-1893</t>
  </si>
  <si>
    <t>Jan-31-1894</t>
  </si>
  <si>
    <t>Feb-28-1894</t>
  </si>
  <si>
    <t>Mar-31-1894</t>
  </si>
  <si>
    <t>Apr-30-1894</t>
  </si>
  <si>
    <t>May-31-1894</t>
  </si>
  <si>
    <t>Jun-30-1894</t>
  </si>
  <si>
    <t>Jul-31-1894</t>
  </si>
  <si>
    <t>Aug-31-1894</t>
  </si>
  <si>
    <t>Sep-30-1894</t>
  </si>
  <si>
    <t>Oct-31-1894</t>
  </si>
  <si>
    <t>Nov-30-1894</t>
  </si>
  <si>
    <t>Dec-31-1894</t>
  </si>
  <si>
    <t>Jan-31-1895</t>
  </si>
  <si>
    <t>Feb-28-1895</t>
  </si>
  <si>
    <t>Mar-31-1895</t>
  </si>
  <si>
    <t>Apr-30-1895</t>
  </si>
  <si>
    <t>May-31-1895</t>
  </si>
  <si>
    <t>Jun-30-1895</t>
  </si>
  <si>
    <t>Jul-31-1895</t>
  </si>
  <si>
    <t>Aug-31-1895</t>
  </si>
  <si>
    <t>Sep-30-1895</t>
  </si>
  <si>
    <t>Oct-31-1895</t>
  </si>
  <si>
    <t>Nov-30-1895</t>
  </si>
  <si>
    <t>Dec-31-1895</t>
  </si>
  <si>
    <t>Jan-31-1896</t>
  </si>
  <si>
    <t>Feb-28-1896</t>
  </si>
  <si>
    <t>Mar-31-1896</t>
  </si>
  <si>
    <t>Apr-30-1896</t>
  </si>
  <si>
    <t>May-31-1896</t>
  </si>
  <si>
    <t>Jun-30-1896</t>
  </si>
  <si>
    <t>Jul-31-1896</t>
  </si>
  <si>
    <t>Aug-31-1896</t>
  </si>
  <si>
    <t>Sep-30-1896</t>
  </si>
  <si>
    <t>Oct-31-1896</t>
  </si>
  <si>
    <t>Nov-30-1896</t>
  </si>
  <si>
    <t>Dec-31-1896</t>
  </si>
  <si>
    <t>Jan-31-1897</t>
  </si>
  <si>
    <t>Feb-28-1897</t>
  </si>
  <si>
    <t>Mar-31-1897</t>
  </si>
  <si>
    <t>Apr-30-1897</t>
  </si>
  <si>
    <t>May-31-1897</t>
  </si>
  <si>
    <t>Jun-30-1897</t>
  </si>
  <si>
    <t>Jul-31-1897</t>
  </si>
  <si>
    <t>Aug-31-1897</t>
  </si>
  <si>
    <t>Sep-30-1897</t>
  </si>
  <si>
    <t>Oct-31-1897</t>
  </si>
  <si>
    <t>Nov-30-1897</t>
  </si>
  <si>
    <t>Dec-31-1897</t>
  </si>
  <si>
    <t>Jan-31-1898</t>
  </si>
  <si>
    <t>Feb-28-1898</t>
  </si>
  <si>
    <t>Mar-31-1898</t>
  </si>
  <si>
    <t>Apr-30-1898</t>
  </si>
  <si>
    <t>May-31-1898</t>
  </si>
  <si>
    <t>Jun-30-1898</t>
  </si>
  <si>
    <t>Jul-31-1898</t>
  </si>
  <si>
    <t>Aug-31-1898</t>
  </si>
  <si>
    <t>Sep-30-1898</t>
  </si>
  <si>
    <t>Oct-31-1898</t>
  </si>
  <si>
    <t>Nov-30-1898</t>
  </si>
  <si>
    <t>Dec-31-1898</t>
  </si>
  <si>
    <t>Jan-31-1899</t>
  </si>
  <si>
    <t>Feb-28-1899</t>
  </si>
  <si>
    <t>Mar-31-1899</t>
  </si>
  <si>
    <t>Apr-30-1899</t>
  </si>
  <si>
    <t>May-31-1899</t>
  </si>
  <si>
    <t>Jun-30-1899</t>
  </si>
  <si>
    <t>Jul-31-1899</t>
  </si>
  <si>
    <t>Aug-31-1899</t>
  </si>
  <si>
    <t>Sep-30-1899</t>
  </si>
  <si>
    <t>Oct-31-1899</t>
  </si>
  <si>
    <t>Nov-30-1899</t>
  </si>
  <si>
    <t>Dec-31-1899</t>
  </si>
  <si>
    <t>Excel cannot work with pre-1900 dates. Therefore, working with a text lookup for pre-1900 and normal lookup thereafter.</t>
  </si>
  <si>
    <t>Annualized Dividend</t>
  </si>
  <si>
    <t>Implied Monthly Dividend</t>
  </si>
  <si>
    <t>Dividend Return</t>
  </si>
  <si>
    <t>Total Return</t>
  </si>
  <si>
    <t>Inflation Rate</t>
  </si>
  <si>
    <t>Real Total Return</t>
  </si>
  <si>
    <t>Price Return</t>
  </si>
  <si>
    <t>Return Distribution - 1yr Total Return</t>
  </si>
  <si>
    <t>Min</t>
  </si>
  <si>
    <t>Max</t>
  </si>
  <si>
    <t>Count</t>
  </si>
  <si>
    <t>Total</t>
  </si>
  <si>
    <t>Bucket Label</t>
  </si>
  <si>
    <t>% of Total</t>
  </si>
  <si>
    <t>Data Label</t>
  </si>
  <si>
    <t>1-Yr Return</t>
  </si>
  <si>
    <t>5-Yr Return (Annualized)</t>
  </si>
  <si>
    <t>10-Yr Return (Annualized)</t>
  </si>
  <si>
    <t>20-Yr Return (Annualized)</t>
  </si>
  <si>
    <t>S&amp;P</t>
  </si>
  <si>
    <t>Indexed Values</t>
  </si>
  <si>
    <t>S&amp;P + Dividend</t>
  </si>
  <si>
    <t>S&amp;P + Dividend (Real)</t>
  </si>
  <si>
    <t>Average</t>
  </si>
  <si>
    <t>Median</t>
  </si>
  <si>
    <t>Return Distribution - 5yr Total Return (Annualized)</t>
  </si>
  <si>
    <t>Positive Count</t>
  </si>
  <si>
    <t>Negative Count</t>
  </si>
  <si>
    <t>Return Distribution - 10yr Total Return (Annualized)</t>
  </si>
  <si>
    <t>Return Distribution - 20yr Total Return (Annualized)</t>
  </si>
  <si>
    <t>Comparison of Return Distributions (1 vs 5 vs 10 vs 20 yr)</t>
  </si>
  <si>
    <t>1yr</t>
  </si>
  <si>
    <t>5yr</t>
  </si>
  <si>
    <t>10yr</t>
  </si>
  <si>
    <t>20yr</t>
  </si>
  <si>
    <t>Quarterly Dividend</t>
  </si>
  <si>
    <t>1-Month Return</t>
  </si>
  <si>
    <t>1-Yr Return (Annualized)</t>
  </si>
  <si>
    <t>Start</t>
  </si>
  <si>
    <t>End</t>
  </si>
  <si>
    <t>Month in range</t>
  </si>
  <si>
    <t>Years in range</t>
  </si>
  <si>
    <t>Cumulative return</t>
  </si>
  <si>
    <t>Annualized return</t>
  </si>
  <si>
    <t>Start value - indexed</t>
  </si>
  <si>
    <t>End value - indexed</t>
  </si>
  <si>
    <t>S&amp;P value as of start date</t>
  </si>
  <si>
    <t>Table Before Recasting</t>
  </si>
  <si>
    <t>Table After Recasting</t>
  </si>
  <si>
    <t>Performance Metrics Over Given Time Period</t>
  </si>
  <si>
    <t>From Monthly Returns Tab</t>
  </si>
  <si>
    <t>Recasted</t>
  </si>
  <si>
    <t>S&amp;P + Dividends</t>
  </si>
  <si>
    <t>S&amp;P + Dividends (Real)</t>
  </si>
  <si>
    <t>Start + 1</t>
  </si>
  <si>
    <t>Start + 2</t>
  </si>
  <si>
    <t>Start + 3</t>
  </si>
  <si>
    <t>Start + 4</t>
  </si>
  <si>
    <t>Start + 5</t>
  </si>
  <si>
    <t>Start + 6</t>
  </si>
  <si>
    <t>Start + 7</t>
  </si>
  <si>
    <t>Start + 8</t>
  </si>
  <si>
    <t>Start + 9</t>
  </si>
  <si>
    <t>Start + 10</t>
  </si>
  <si>
    <t>Start + 11</t>
  </si>
  <si>
    <t>Start + 12</t>
  </si>
  <si>
    <t>Start + 13</t>
  </si>
  <si>
    <t>Start + 14</t>
  </si>
  <si>
    <t>Start + 15</t>
  </si>
  <si>
    <t>Start + 16</t>
  </si>
  <si>
    <t>Start + 17</t>
  </si>
  <si>
    <t>Start + 18</t>
  </si>
  <si>
    <t>Start + 19</t>
  </si>
  <si>
    <t>Start + 20</t>
  </si>
  <si>
    <t>Start + 21</t>
  </si>
  <si>
    <t>Start + 22</t>
  </si>
  <si>
    <t>Start + 23</t>
  </si>
  <si>
    <t>Start + 24</t>
  </si>
  <si>
    <t>Start + 25</t>
  </si>
  <si>
    <t>Start + 26</t>
  </si>
  <si>
    <t>Start + 27</t>
  </si>
  <si>
    <t>Start + 28</t>
  </si>
  <si>
    <t>Start + 29</t>
  </si>
  <si>
    <t>Start + 30</t>
  </si>
  <si>
    <t>Start + 31</t>
  </si>
  <si>
    <t>Start + 32</t>
  </si>
  <si>
    <t>Start + 33</t>
  </si>
  <si>
    <t>Start + 34</t>
  </si>
  <si>
    <t>Start + 35</t>
  </si>
  <si>
    <t>Start + 36</t>
  </si>
  <si>
    <t>Start + 37</t>
  </si>
  <si>
    <t>Start + 38</t>
  </si>
  <si>
    <t>Start + 39</t>
  </si>
  <si>
    <t>Start + 40</t>
  </si>
  <si>
    <t>Start + 41</t>
  </si>
  <si>
    <t>Start + 42</t>
  </si>
  <si>
    <t>Start + 43</t>
  </si>
  <si>
    <t>Start + 44</t>
  </si>
  <si>
    <t>Start + 45</t>
  </si>
  <si>
    <t>Start + 46</t>
  </si>
  <si>
    <t>Start + 47</t>
  </si>
  <si>
    <t>Start + 48</t>
  </si>
  <si>
    <t>Start + 49</t>
  </si>
  <si>
    <t>Start + 50</t>
  </si>
  <si>
    <t>Start + 51</t>
  </si>
  <si>
    <t>Start + 52</t>
  </si>
  <si>
    <t>Start + 53</t>
  </si>
  <si>
    <t>Start + 54</t>
  </si>
  <si>
    <t>Start + 55</t>
  </si>
  <si>
    <t>Start + 56</t>
  </si>
  <si>
    <t>Start + 57</t>
  </si>
  <si>
    <t>Start + 58</t>
  </si>
  <si>
    <t>Start + 59</t>
  </si>
  <si>
    <t>Start + 60</t>
  </si>
  <si>
    <t>Start + 61</t>
  </si>
  <si>
    <t>Start + 62</t>
  </si>
  <si>
    <t>Start + 63</t>
  </si>
  <si>
    <t>Start + 64</t>
  </si>
  <si>
    <t>Start + 65</t>
  </si>
  <si>
    <t>Start + 66</t>
  </si>
  <si>
    <t>Start + 67</t>
  </si>
  <si>
    <t>Start + 68</t>
  </si>
  <si>
    <t>Start + 69</t>
  </si>
  <si>
    <t>Start + 70</t>
  </si>
  <si>
    <t>Start + 71</t>
  </si>
  <si>
    <t>Start + 72</t>
  </si>
  <si>
    <t>Start + 73</t>
  </si>
  <si>
    <t>Start + 74</t>
  </si>
  <si>
    <t>Start + 75</t>
  </si>
  <si>
    <t>Start + 76</t>
  </si>
  <si>
    <t>Start + 77</t>
  </si>
  <si>
    <t>Start + 78</t>
  </si>
  <si>
    <t>Start + 79</t>
  </si>
  <si>
    <t>Start + 80</t>
  </si>
  <si>
    <t>Start + 81</t>
  </si>
  <si>
    <t>Start + 82</t>
  </si>
  <si>
    <t>Start + 83</t>
  </si>
  <si>
    <t>Start + 84</t>
  </si>
  <si>
    <t>Start + 85</t>
  </si>
  <si>
    <t>Start + 86</t>
  </si>
  <si>
    <t>Start + 87</t>
  </si>
  <si>
    <t>Start + 88</t>
  </si>
  <si>
    <t>Start + 89</t>
  </si>
  <si>
    <t>Start + 90</t>
  </si>
  <si>
    <t>Start + 91</t>
  </si>
  <si>
    <t>Start + 92</t>
  </si>
  <si>
    <t>Start + 93</t>
  </si>
  <si>
    <t>Start + 94</t>
  </si>
  <si>
    <t>Start + 95</t>
  </si>
  <si>
    <t>Start + 96</t>
  </si>
  <si>
    <t>Start + 97</t>
  </si>
  <si>
    <t>Start + 98</t>
  </si>
  <si>
    <t>Start + 99</t>
  </si>
  <si>
    <t>Start + 100</t>
  </si>
  <si>
    <t>Start + 101</t>
  </si>
  <si>
    <t>Start + 102</t>
  </si>
  <si>
    <t>Start + 103</t>
  </si>
  <si>
    <t>Start + 104</t>
  </si>
  <si>
    <t>Start + 105</t>
  </si>
  <si>
    <t>Start + 106</t>
  </si>
  <si>
    <t>Start + 107</t>
  </si>
  <si>
    <t>Start + 108</t>
  </si>
  <si>
    <t>Start + 109</t>
  </si>
  <si>
    <t>Start + 110</t>
  </si>
  <si>
    <t>Start + 111</t>
  </si>
  <si>
    <t>Start + 112</t>
  </si>
  <si>
    <t>Start + 113</t>
  </si>
  <si>
    <t>Start + 114</t>
  </si>
  <si>
    <t>Start + 115</t>
  </si>
  <si>
    <t>Start + 116</t>
  </si>
  <si>
    <t>Start + 117</t>
  </si>
  <si>
    <t>Start + 118</t>
  </si>
  <si>
    <t>Start + 119</t>
  </si>
  <si>
    <t>Start + 120</t>
  </si>
  <si>
    <t>Start + 121</t>
  </si>
  <si>
    <t>Start + 122</t>
  </si>
  <si>
    <t>Start + 123</t>
  </si>
  <si>
    <t>Start + 124</t>
  </si>
  <si>
    <t>Start + 125</t>
  </si>
  <si>
    <t>Start + 126</t>
  </si>
  <si>
    <t>Start + 127</t>
  </si>
  <si>
    <t>Start + 128</t>
  </si>
  <si>
    <t>Start + 129</t>
  </si>
  <si>
    <t>Start + 130</t>
  </si>
  <si>
    <t>Start + 131</t>
  </si>
  <si>
    <t>Start + 132</t>
  </si>
  <si>
    <t>Start + 133</t>
  </si>
  <si>
    <t>Start + 134</t>
  </si>
  <si>
    <t>Start + 135</t>
  </si>
  <si>
    <t>Start + 136</t>
  </si>
  <si>
    <t>Start + 137</t>
  </si>
  <si>
    <t>Start + 138</t>
  </si>
  <si>
    <t>Start + 139</t>
  </si>
  <si>
    <t>Start + 140</t>
  </si>
  <si>
    <t>Start + 141</t>
  </si>
  <si>
    <t>Start + 142</t>
  </si>
  <si>
    <t>Start + 143</t>
  </si>
  <si>
    <t>Start + 144</t>
  </si>
  <si>
    <t>Start + 145</t>
  </si>
  <si>
    <t>Start + 146</t>
  </si>
  <si>
    <t>Start + 147</t>
  </si>
  <si>
    <t>Start + 148</t>
  </si>
  <si>
    <t>Start + 149</t>
  </si>
  <si>
    <t>Start + 150</t>
  </si>
  <si>
    <t>Start + 151</t>
  </si>
  <si>
    <t>Start + 152</t>
  </si>
  <si>
    <t>Start + 153</t>
  </si>
  <si>
    <t>Start + 154</t>
  </si>
  <si>
    <t>Start + 155</t>
  </si>
  <si>
    <t>Start + 156</t>
  </si>
  <si>
    <t>Start + 157</t>
  </si>
  <si>
    <t>Start + 158</t>
  </si>
  <si>
    <t>Start + 159</t>
  </si>
  <si>
    <t>Start + 160</t>
  </si>
  <si>
    <t>Start + 161</t>
  </si>
  <si>
    <t>Start + 162</t>
  </si>
  <si>
    <t>Start + 163</t>
  </si>
  <si>
    <t>Start + 164</t>
  </si>
  <si>
    <t>Start + 165</t>
  </si>
  <si>
    <t>Start + 166</t>
  </si>
  <si>
    <t>Start + 167</t>
  </si>
  <si>
    <t>Start + 168</t>
  </si>
  <si>
    <t>Start + 169</t>
  </si>
  <si>
    <t>Start + 170</t>
  </si>
  <si>
    <t>Start + 171</t>
  </si>
  <si>
    <t>Start + 172</t>
  </si>
  <si>
    <t>Start + 173</t>
  </si>
  <si>
    <t>Start + 174</t>
  </si>
  <si>
    <t>Start + 175</t>
  </si>
  <si>
    <t>Start + 176</t>
  </si>
  <si>
    <t>Start + 177</t>
  </si>
  <si>
    <t>Start + 178</t>
  </si>
  <si>
    <t>Start + 179</t>
  </si>
  <si>
    <t>Start + 180</t>
  </si>
  <si>
    <t>Start + 181</t>
  </si>
  <si>
    <t>Start + 182</t>
  </si>
  <si>
    <t>Start + 183</t>
  </si>
  <si>
    <t>Start + 184</t>
  </si>
  <si>
    <t>Start + 185</t>
  </si>
  <si>
    <t>Start + 186</t>
  </si>
  <si>
    <t>Start + 187</t>
  </si>
  <si>
    <t>Start + 188</t>
  </si>
  <si>
    <t>Start + 189</t>
  </si>
  <si>
    <t>Start + 190</t>
  </si>
  <si>
    <t>Start + 191</t>
  </si>
  <si>
    <t>Start + 192</t>
  </si>
  <si>
    <t>Start + 193</t>
  </si>
  <si>
    <t>Start + 194</t>
  </si>
  <si>
    <t>Start + 195</t>
  </si>
  <si>
    <t>Start + 196</t>
  </si>
  <si>
    <t>Start + 197</t>
  </si>
  <si>
    <t>Start + 198</t>
  </si>
  <si>
    <t>Start + 199</t>
  </si>
  <si>
    <t>Start + 200</t>
  </si>
  <si>
    <t>Start + 201</t>
  </si>
  <si>
    <t>Start + 202</t>
  </si>
  <si>
    <t>Start + 203</t>
  </si>
  <si>
    <t>Start + 204</t>
  </si>
  <si>
    <t>Start + 205</t>
  </si>
  <si>
    <t>Start + 206</t>
  </si>
  <si>
    <t>Start + 207</t>
  </si>
  <si>
    <t>Start + 208</t>
  </si>
  <si>
    <t>Start + 209</t>
  </si>
  <si>
    <t>Start + 210</t>
  </si>
  <si>
    <t>Start + 211</t>
  </si>
  <si>
    <t>Start + 212</t>
  </si>
  <si>
    <t>Start + 213</t>
  </si>
  <si>
    <t>Start + 214</t>
  </si>
  <si>
    <t>Start + 215</t>
  </si>
  <si>
    <t>Start + 216</t>
  </si>
  <si>
    <t>Start + 217</t>
  </si>
  <si>
    <t>Start + 218</t>
  </si>
  <si>
    <t>Start + 219</t>
  </si>
  <si>
    <t>Start + 220</t>
  </si>
  <si>
    <t>Start + 221</t>
  </si>
  <si>
    <t>Start + 222</t>
  </si>
  <si>
    <t>Start + 223</t>
  </si>
  <si>
    <t>Start + 224</t>
  </si>
  <si>
    <t>Start + 225</t>
  </si>
  <si>
    <t>Start + 226</t>
  </si>
  <si>
    <t>Start + 227</t>
  </si>
  <si>
    <t>Start + 228</t>
  </si>
  <si>
    <t>Start + 229</t>
  </si>
  <si>
    <t>Start + 230</t>
  </si>
  <si>
    <t>Start + 231</t>
  </si>
  <si>
    <t>Start + 232</t>
  </si>
  <si>
    <t>Start + 233</t>
  </si>
  <si>
    <t>Start + 234</t>
  </si>
  <si>
    <t>Start + 235</t>
  </si>
  <si>
    <t>Start + 236</t>
  </si>
  <si>
    <t>Start + 237</t>
  </si>
  <si>
    <t>Start + 238</t>
  </si>
  <si>
    <t>Start + 239</t>
  </si>
  <si>
    <t>Start + 240</t>
  </si>
  <si>
    <t>Start + 241</t>
  </si>
  <si>
    <t>Start + 242</t>
  </si>
  <si>
    <t>Start + 243</t>
  </si>
  <si>
    <t>Start + 244</t>
  </si>
  <si>
    <t>Start + 245</t>
  </si>
  <si>
    <t>Start + 246</t>
  </si>
  <si>
    <t>Start + 247</t>
  </si>
  <si>
    <t>Start + 248</t>
  </si>
  <si>
    <t>Start + 249</t>
  </si>
  <si>
    <t>Start + 250</t>
  </si>
  <si>
    <t>Start + 251</t>
  </si>
  <si>
    <t>Start + 252</t>
  </si>
  <si>
    <t>Start + 253</t>
  </si>
  <si>
    <t>Start + 254</t>
  </si>
  <si>
    <t>Start + 255</t>
  </si>
  <si>
    <t>Start + 256</t>
  </si>
  <si>
    <t>Start + 257</t>
  </si>
  <si>
    <t>Start + 258</t>
  </si>
  <si>
    <t>Start + 259</t>
  </si>
  <si>
    <t>Start + 260</t>
  </si>
  <si>
    <t>Start + 261</t>
  </si>
  <si>
    <t>Start + 262</t>
  </si>
  <si>
    <t>Start + 263</t>
  </si>
  <si>
    <t>Start + 264</t>
  </si>
  <si>
    <t>Start + 265</t>
  </si>
  <si>
    <t>Start + 266</t>
  </si>
  <si>
    <t>Start + 267</t>
  </si>
  <si>
    <t>Start + 268</t>
  </si>
  <si>
    <t>Start + 269</t>
  </si>
  <si>
    <t>Start + 270</t>
  </si>
  <si>
    <t>Start + 271</t>
  </si>
  <si>
    <t>Start + 272</t>
  </si>
  <si>
    <t>Start + 273</t>
  </si>
  <si>
    <t>Start + 274</t>
  </si>
  <si>
    <t>Start + 275</t>
  </si>
  <si>
    <t>Start + 276</t>
  </si>
  <si>
    <t>Start + 277</t>
  </si>
  <si>
    <t>Start + 278</t>
  </si>
  <si>
    <t>Start + 279</t>
  </si>
  <si>
    <t>Start + 280</t>
  </si>
  <si>
    <t>Start + 281</t>
  </si>
  <si>
    <t>Start + 282</t>
  </si>
  <si>
    <t>Start + 283</t>
  </si>
  <si>
    <t>Start + 284</t>
  </si>
  <si>
    <t>Start + 285</t>
  </si>
  <si>
    <t>Start + 286</t>
  </si>
  <si>
    <t>Start + 287</t>
  </si>
  <si>
    <t>Start + 288</t>
  </si>
  <si>
    <t>Start + 289</t>
  </si>
  <si>
    <t>Start + 290</t>
  </si>
  <si>
    <t>Start + 291</t>
  </si>
  <si>
    <t>Start + 292</t>
  </si>
  <si>
    <t>Start + 293</t>
  </si>
  <si>
    <t>Start + 294</t>
  </si>
  <si>
    <t>Start + 295</t>
  </si>
  <si>
    <t>Start + 296</t>
  </si>
  <si>
    <t>Start + 297</t>
  </si>
  <si>
    <t>Start + 298</t>
  </si>
  <si>
    <t>Start + 299</t>
  </si>
  <si>
    <t>Start + 300</t>
  </si>
  <si>
    <t>Start + 301</t>
  </si>
  <si>
    <t>Start + 302</t>
  </si>
  <si>
    <t>Start + 303</t>
  </si>
  <si>
    <t>Start + 304</t>
  </si>
  <si>
    <t>Start + 305</t>
  </si>
  <si>
    <t>Start + 306</t>
  </si>
  <si>
    <t>Start + 307</t>
  </si>
  <si>
    <t>Start + 308</t>
  </si>
  <si>
    <t>Start + 309</t>
  </si>
  <si>
    <t>Start + 310</t>
  </si>
  <si>
    <t>Start + 311</t>
  </si>
  <si>
    <t>Start + 312</t>
  </si>
  <si>
    <t>Start + 313</t>
  </si>
  <si>
    <t>Start + 314</t>
  </si>
  <si>
    <t>Start + 315</t>
  </si>
  <si>
    <t>Start + 316</t>
  </si>
  <si>
    <t>Start + 317</t>
  </si>
  <si>
    <t>Start + 318</t>
  </si>
  <si>
    <t>Start + 319</t>
  </si>
  <si>
    <t>Start + 320</t>
  </si>
  <si>
    <t>Start + 321</t>
  </si>
  <si>
    <t>Start + 322</t>
  </si>
  <si>
    <t>Start + 323</t>
  </si>
  <si>
    <t>Start + 324</t>
  </si>
  <si>
    <t>Start + 325</t>
  </si>
  <si>
    <t>Start + 326</t>
  </si>
  <si>
    <t>Start + 327</t>
  </si>
  <si>
    <t>Start + 328</t>
  </si>
  <si>
    <t>Start + 329</t>
  </si>
  <si>
    <t>Start + 330</t>
  </si>
  <si>
    <t>Start + 331</t>
  </si>
  <si>
    <t>Start + 332</t>
  </si>
  <si>
    <t>Start + 333</t>
  </si>
  <si>
    <t>Start + 334</t>
  </si>
  <si>
    <t>Start + 335</t>
  </si>
  <si>
    <t>Start + 336</t>
  </si>
  <si>
    <t>Start + 337</t>
  </si>
  <si>
    <t>Start + 338</t>
  </si>
  <si>
    <t>Start + 339</t>
  </si>
  <si>
    <t>Start + 340</t>
  </si>
  <si>
    <t>Start + 341</t>
  </si>
  <si>
    <t>Start + 342</t>
  </si>
  <si>
    <t>Start + 343</t>
  </si>
  <si>
    <t>Start + 344</t>
  </si>
  <si>
    <t>Start + 345</t>
  </si>
  <si>
    <t>Start + 346</t>
  </si>
  <si>
    <t>Start + 347</t>
  </si>
  <si>
    <t>Start + 348</t>
  </si>
  <si>
    <t>Start + 349</t>
  </si>
  <si>
    <t>Start + 350</t>
  </si>
  <si>
    <t>Start + 351</t>
  </si>
  <si>
    <t>Start + 352</t>
  </si>
  <si>
    <t>Start + 353</t>
  </si>
  <si>
    <t>Start + 354</t>
  </si>
  <si>
    <t>Start + 355</t>
  </si>
  <si>
    <t>Start + 356</t>
  </si>
  <si>
    <t>Start + 357</t>
  </si>
  <si>
    <t>Start + 358</t>
  </si>
  <si>
    <t>Start + 359</t>
  </si>
  <si>
    <t>Start + 360</t>
  </si>
  <si>
    <t>Start + 361</t>
  </si>
  <si>
    <t>Start + 362</t>
  </si>
  <si>
    <t>Start + 363</t>
  </si>
  <si>
    <t>Start + 364</t>
  </si>
  <si>
    <t>Start + 365</t>
  </si>
  <si>
    <t>Start + 366</t>
  </si>
  <si>
    <t>Start + 367</t>
  </si>
  <si>
    <t>Start + 368</t>
  </si>
  <si>
    <t>Start + 369</t>
  </si>
  <si>
    <t>Start + 370</t>
  </si>
  <si>
    <t>Start + 371</t>
  </si>
  <si>
    <t>Start + 372</t>
  </si>
  <si>
    <t>Start + 373</t>
  </si>
  <si>
    <t>Start + 374</t>
  </si>
  <si>
    <t>Start + 375</t>
  </si>
  <si>
    <t>Start + 376</t>
  </si>
  <si>
    <t>Start + 377</t>
  </si>
  <si>
    <t>Start + 378</t>
  </si>
  <si>
    <t>Start + 379</t>
  </si>
  <si>
    <t>Start + 380</t>
  </si>
  <si>
    <t>Start + 381</t>
  </si>
  <si>
    <t>Start + 382</t>
  </si>
  <si>
    <t>Start + 383</t>
  </si>
  <si>
    <t>Start + 384</t>
  </si>
  <si>
    <t>Start + 385</t>
  </si>
  <si>
    <t>Start + 386</t>
  </si>
  <si>
    <t>Start + 387</t>
  </si>
  <si>
    <t>Start + 388</t>
  </si>
  <si>
    <t>Start + 389</t>
  </si>
  <si>
    <t>Start + 390</t>
  </si>
  <si>
    <t>Start + 391</t>
  </si>
  <si>
    <t>Start + 392</t>
  </si>
  <si>
    <t>Start + 393</t>
  </si>
  <si>
    <t>Start + 394</t>
  </si>
  <si>
    <t>Start + 395</t>
  </si>
  <si>
    <t>Start + 396</t>
  </si>
  <si>
    <t>Start + 397</t>
  </si>
  <si>
    <t>Start + 398</t>
  </si>
  <si>
    <t>Start + 399</t>
  </si>
  <si>
    <t>Start + 400</t>
  </si>
  <si>
    <t>Start + 401</t>
  </si>
  <si>
    <t>Start + 402</t>
  </si>
  <si>
    <t>Start + 403</t>
  </si>
  <si>
    <t>Start + 404</t>
  </si>
  <si>
    <t>Start + 405</t>
  </si>
  <si>
    <t>Start + 406</t>
  </si>
  <si>
    <t>Start + 407</t>
  </si>
  <si>
    <t>Start + 408</t>
  </si>
  <si>
    <t>Start + 409</t>
  </si>
  <si>
    <t>Start + 410</t>
  </si>
  <si>
    <t>Start + 411</t>
  </si>
  <si>
    <t>Start + 412</t>
  </si>
  <si>
    <t>Start + 413</t>
  </si>
  <si>
    <t>Start + 414</t>
  </si>
  <si>
    <t>Start + 415</t>
  </si>
  <si>
    <t>Start + 416</t>
  </si>
  <si>
    <t>Start + 417</t>
  </si>
  <si>
    <t>Start + 418</t>
  </si>
  <si>
    <t>Start + 419</t>
  </si>
  <si>
    <t>Start + 420</t>
  </si>
  <si>
    <t>Start + 421</t>
  </si>
  <si>
    <t>Start + 422</t>
  </si>
  <si>
    <t>Start + 423</t>
  </si>
  <si>
    <t>Start + 424</t>
  </si>
  <si>
    <t>Start + 425</t>
  </si>
  <si>
    <t>Start + 426</t>
  </si>
  <si>
    <t>Start + 427</t>
  </si>
  <si>
    <t>Start + 428</t>
  </si>
  <si>
    <t>Start + 429</t>
  </si>
  <si>
    <t>Start + 430</t>
  </si>
  <si>
    <t>Start + 431</t>
  </si>
  <si>
    <t>Start + 432</t>
  </si>
  <si>
    <t>Start + 433</t>
  </si>
  <si>
    <t>Start + 434</t>
  </si>
  <si>
    <t>Start + 435</t>
  </si>
  <si>
    <t>Start + 436</t>
  </si>
  <si>
    <t>Start + 437</t>
  </si>
  <si>
    <t>Start + 438</t>
  </si>
  <si>
    <t>Start + 439</t>
  </si>
  <si>
    <t>Start + 440</t>
  </si>
  <si>
    <t>Start + 441</t>
  </si>
  <si>
    <t>Start + 442</t>
  </si>
  <si>
    <t>Start + 443</t>
  </si>
  <si>
    <t>Start + 444</t>
  </si>
  <si>
    <t>Start + 445</t>
  </si>
  <si>
    <t>Start + 446</t>
  </si>
  <si>
    <t>Start + 447</t>
  </si>
  <si>
    <t>Start + 448</t>
  </si>
  <si>
    <t>Start + 449</t>
  </si>
  <si>
    <t>Start + 450</t>
  </si>
  <si>
    <t>Start + 451</t>
  </si>
  <si>
    <t>Start + 452</t>
  </si>
  <si>
    <t>Start + 453</t>
  </si>
  <si>
    <t>Start + 454</t>
  </si>
  <si>
    <t>Start + 455</t>
  </si>
  <si>
    <t>Start + 456</t>
  </si>
  <si>
    <t>Start + 457</t>
  </si>
  <si>
    <t>Start + 458</t>
  </si>
  <si>
    <t>Start + 459</t>
  </si>
  <si>
    <t>Start + 460</t>
  </si>
  <si>
    <t>Start + 461</t>
  </si>
  <si>
    <t>Start + 462</t>
  </si>
  <si>
    <t>Start + 463</t>
  </si>
  <si>
    <t>Start + 464</t>
  </si>
  <si>
    <t>Start + 465</t>
  </si>
  <si>
    <t>Start + 466</t>
  </si>
  <si>
    <t>Start + 467</t>
  </si>
  <si>
    <t>Start + 468</t>
  </si>
  <si>
    <t>Start + 469</t>
  </si>
  <si>
    <t>Start + 470</t>
  </si>
  <si>
    <t>Start + 471</t>
  </si>
  <si>
    <t>Start + 472</t>
  </si>
  <si>
    <t>Start + 473</t>
  </si>
  <si>
    <t>Start + 474</t>
  </si>
  <si>
    <t>Start + 475</t>
  </si>
  <si>
    <t>Start + 476</t>
  </si>
  <si>
    <t>Start + 477</t>
  </si>
  <si>
    <t>Start + 478</t>
  </si>
  <si>
    <t>Start + 479</t>
  </si>
  <si>
    <t>Start + 480</t>
  </si>
  <si>
    <t>Start + 481</t>
  </si>
  <si>
    <t>Start + 482</t>
  </si>
  <si>
    <t>Start + 483</t>
  </si>
  <si>
    <t>Start + 484</t>
  </si>
  <si>
    <t>Start + 485</t>
  </si>
  <si>
    <t>Start + 486</t>
  </si>
  <si>
    <t>Start + 487</t>
  </si>
  <si>
    <t>Start + 488</t>
  </si>
  <si>
    <t>Start + 489</t>
  </si>
  <si>
    <t>Start + 490</t>
  </si>
  <si>
    <t>Start + 491</t>
  </si>
  <si>
    <t>Start + 492</t>
  </si>
  <si>
    <t>Start + 493</t>
  </si>
  <si>
    <t>Start + 494</t>
  </si>
  <si>
    <t>Start + 495</t>
  </si>
  <si>
    <t>Start + 496</t>
  </si>
  <si>
    <t>Start + 497</t>
  </si>
  <si>
    <t>Start + 498</t>
  </si>
  <si>
    <t>Start + 499</t>
  </si>
  <si>
    <t>Start + 500</t>
  </si>
  <si>
    <t>Start + 501</t>
  </si>
  <si>
    <t>Start + 502</t>
  </si>
  <si>
    <t>Start + 503</t>
  </si>
  <si>
    <t>Start + 504</t>
  </si>
  <si>
    <t>Start + 505</t>
  </si>
  <si>
    <t>Start + 506</t>
  </si>
  <si>
    <t>Start + 507</t>
  </si>
  <si>
    <t>Start + 508</t>
  </si>
  <si>
    <t>Start + 509</t>
  </si>
  <si>
    <t>Start + 510</t>
  </si>
  <si>
    <t>Start + 511</t>
  </si>
  <si>
    <t>Start + 512</t>
  </si>
  <si>
    <t>Start + 513</t>
  </si>
  <si>
    <t>Start + 514</t>
  </si>
  <si>
    <t>Start + 515</t>
  </si>
  <si>
    <t>Start + 516</t>
  </si>
  <si>
    <t>Start + 517</t>
  </si>
  <si>
    <t>Start + 518</t>
  </si>
  <si>
    <t>Start + 519</t>
  </si>
  <si>
    <t>Start + 520</t>
  </si>
  <si>
    <t>Start + 521</t>
  </si>
  <si>
    <t>Start + 522</t>
  </si>
  <si>
    <t>Start + 523</t>
  </si>
  <si>
    <t>Start + 524</t>
  </si>
  <si>
    <t>Start + 525</t>
  </si>
  <si>
    <t>Start + 526</t>
  </si>
  <si>
    <t>Start + 527</t>
  </si>
  <si>
    <t>Start + 528</t>
  </si>
  <si>
    <t>Start + 529</t>
  </si>
  <si>
    <t>Start + 530</t>
  </si>
  <si>
    <t>Start + 531</t>
  </si>
  <si>
    <t>Start + 532</t>
  </si>
  <si>
    <t>Start + 533</t>
  </si>
  <si>
    <t>Start + 534</t>
  </si>
  <si>
    <t>Start + 535</t>
  </si>
  <si>
    <t>Start + 536</t>
  </si>
  <si>
    <t>Start + 537</t>
  </si>
  <si>
    <t>Start + 538</t>
  </si>
  <si>
    <t>Start + 539</t>
  </si>
  <si>
    <t>Start + 540</t>
  </si>
  <si>
    <t>Start + 541</t>
  </si>
  <si>
    <t>Start + 542</t>
  </si>
  <si>
    <t>Start + 543</t>
  </si>
  <si>
    <t>Start + 544</t>
  </si>
  <si>
    <t>Start + 545</t>
  </si>
  <si>
    <t>Start + 546</t>
  </si>
  <si>
    <t>Start + 547</t>
  </si>
  <si>
    <t>Start + 548</t>
  </si>
  <si>
    <t>Start + 549</t>
  </si>
  <si>
    <t>Start + 550</t>
  </si>
  <si>
    <t>Start + 551</t>
  </si>
  <si>
    <t>Start + 552</t>
  </si>
  <si>
    <t>Start + 553</t>
  </si>
  <si>
    <t>Start + 554</t>
  </si>
  <si>
    <t>Start + 555</t>
  </si>
  <si>
    <t>Start + 556</t>
  </si>
  <si>
    <t>Start + 557</t>
  </si>
  <si>
    <t>Start + 558</t>
  </si>
  <si>
    <t>Start + 559</t>
  </si>
  <si>
    <t>Start + 560</t>
  </si>
  <si>
    <t>Start + 561</t>
  </si>
  <si>
    <t>Start + 562</t>
  </si>
  <si>
    <t>Start + 563</t>
  </si>
  <si>
    <t>Start + 564</t>
  </si>
  <si>
    <t>Start + 565</t>
  </si>
  <si>
    <t>Start + 566</t>
  </si>
  <si>
    <t>Start + 567</t>
  </si>
  <si>
    <t>Start + 568</t>
  </si>
  <si>
    <t>Start + 569</t>
  </si>
  <si>
    <t>Start + 570</t>
  </si>
  <si>
    <t>Start + 571</t>
  </si>
  <si>
    <t>Start + 572</t>
  </si>
  <si>
    <t>Start + 573</t>
  </si>
  <si>
    <t>Start + 574</t>
  </si>
  <si>
    <t>Start + 575</t>
  </si>
  <si>
    <t>Start + 576</t>
  </si>
  <si>
    <t>Start + 577</t>
  </si>
  <si>
    <t>Start + 578</t>
  </si>
  <si>
    <t>Start + 579</t>
  </si>
  <si>
    <t>Start + 580</t>
  </si>
  <si>
    <t>Start + 581</t>
  </si>
  <si>
    <t>Start + 582</t>
  </si>
  <si>
    <t>Start + 583</t>
  </si>
  <si>
    <t>Start + 584</t>
  </si>
  <si>
    <t>Start + 585</t>
  </si>
  <si>
    <t>Start + 586</t>
  </si>
  <si>
    <t>Start + 587</t>
  </si>
  <si>
    <t>Start + 588</t>
  </si>
  <si>
    <t>Start + 589</t>
  </si>
  <si>
    <t>Start + 590</t>
  </si>
  <si>
    <t>Start + 591</t>
  </si>
  <si>
    <t>Start + 592</t>
  </si>
  <si>
    <t>Start + 593</t>
  </si>
  <si>
    <t>Start + 594</t>
  </si>
  <si>
    <t>Start + 595</t>
  </si>
  <si>
    <t>Start + 596</t>
  </si>
  <si>
    <t>Start + 597</t>
  </si>
  <si>
    <t>Start + 598</t>
  </si>
  <si>
    <t>Start + 599</t>
  </si>
  <si>
    <t>Start + 600</t>
  </si>
  <si>
    <t>Start + 601</t>
  </si>
  <si>
    <t>Start + 602</t>
  </si>
  <si>
    <t>Start + 603</t>
  </si>
  <si>
    <t>Start + 604</t>
  </si>
  <si>
    <t>Start + 605</t>
  </si>
  <si>
    <t>Start + 606</t>
  </si>
  <si>
    <t>Start + 607</t>
  </si>
  <si>
    <t>Start + 608</t>
  </si>
  <si>
    <t>Start + 609</t>
  </si>
  <si>
    <t>Start + 610</t>
  </si>
  <si>
    <t>Start + 611</t>
  </si>
  <si>
    <t>Start + 612</t>
  </si>
  <si>
    <t>Start + 613</t>
  </si>
  <si>
    <t>Start + 614</t>
  </si>
  <si>
    <t>Start + 615</t>
  </si>
  <si>
    <t>Start + 616</t>
  </si>
  <si>
    <t>Start + 617</t>
  </si>
  <si>
    <t>Start + 618</t>
  </si>
  <si>
    <t>Start + 619</t>
  </si>
  <si>
    <t>Start + 620</t>
  </si>
  <si>
    <t>Start + 621</t>
  </si>
  <si>
    <t>Start + 622</t>
  </si>
  <si>
    <t>Start + 623</t>
  </si>
  <si>
    <t>Start + 624</t>
  </si>
  <si>
    <t>Start + 625</t>
  </si>
  <si>
    <t>Start + 626</t>
  </si>
  <si>
    <t>Start + 627</t>
  </si>
  <si>
    <t>Start + 628</t>
  </si>
  <si>
    <t>Start + 629</t>
  </si>
  <si>
    <t>Start + 630</t>
  </si>
  <si>
    <t>Start + 631</t>
  </si>
  <si>
    <t>Start + 632</t>
  </si>
  <si>
    <t>Start + 633</t>
  </si>
  <si>
    <t>Start + 634</t>
  </si>
  <si>
    <t>Start + 635</t>
  </si>
  <si>
    <t>Start + 636</t>
  </si>
  <si>
    <t>Start + 637</t>
  </si>
  <si>
    <t>Start + 638</t>
  </si>
  <si>
    <t>Start + 639</t>
  </si>
  <si>
    <t>Start + 640</t>
  </si>
  <si>
    <t>Start + 641</t>
  </si>
  <si>
    <t>Start + 642</t>
  </si>
  <si>
    <t>Start + 643</t>
  </si>
  <si>
    <t>Start + 644</t>
  </si>
  <si>
    <t>Start + 645</t>
  </si>
  <si>
    <t>Start + 646</t>
  </si>
  <si>
    <t>Start + 647</t>
  </si>
  <si>
    <t>Start + 648</t>
  </si>
  <si>
    <t>Start + 649</t>
  </si>
  <si>
    <t>Start + 650</t>
  </si>
  <si>
    <t>Start + 651</t>
  </si>
  <si>
    <t>Start + 652</t>
  </si>
  <si>
    <t>Start + 653</t>
  </si>
  <si>
    <t>Start + 654</t>
  </si>
  <si>
    <t>Start + 655</t>
  </si>
  <si>
    <t>Start + 656</t>
  </si>
  <si>
    <t>Start + 657</t>
  </si>
  <si>
    <t>Start + 658</t>
  </si>
  <si>
    <t>Start + 659</t>
  </si>
  <si>
    <t>Start + 660</t>
  </si>
  <si>
    <t>Start + 661</t>
  </si>
  <si>
    <t>Start + 662</t>
  </si>
  <si>
    <t>Start + 663</t>
  </si>
  <si>
    <t>Start + 664</t>
  </si>
  <si>
    <t>Start + 665</t>
  </si>
  <si>
    <t>Start + 666</t>
  </si>
  <si>
    <t>Start + 667</t>
  </si>
  <si>
    <t>Start + 668</t>
  </si>
  <si>
    <t>Start + 669</t>
  </si>
  <si>
    <t>Start + 670</t>
  </si>
  <si>
    <t>Start + 671</t>
  </si>
  <si>
    <t>Start + 672</t>
  </si>
  <si>
    <t>Start + 673</t>
  </si>
  <si>
    <t>Start + 674</t>
  </si>
  <si>
    <t>Start + 675</t>
  </si>
  <si>
    <t>Start + 676</t>
  </si>
  <si>
    <t>Start + 677</t>
  </si>
  <si>
    <t>Start + 678</t>
  </si>
  <si>
    <t>Start + 679</t>
  </si>
  <si>
    <t>Start + 680</t>
  </si>
  <si>
    <t>Start + 681</t>
  </si>
  <si>
    <t>Start + 682</t>
  </si>
  <si>
    <t>Start + 683</t>
  </si>
  <si>
    <t>Start + 684</t>
  </si>
  <si>
    <t>Start + 685</t>
  </si>
  <si>
    <t>Start + 686</t>
  </si>
  <si>
    <t>Start + 687</t>
  </si>
  <si>
    <t>Start + 688</t>
  </si>
  <si>
    <t>Start + 689</t>
  </si>
  <si>
    <t>Start + 690</t>
  </si>
  <si>
    <t>Start + 691</t>
  </si>
  <si>
    <t>Start + 692</t>
  </si>
  <si>
    <t>Start + 693</t>
  </si>
  <si>
    <t>Start + 694</t>
  </si>
  <si>
    <t>Start + 695</t>
  </si>
  <si>
    <t>Start + 696</t>
  </si>
  <si>
    <t>Start + 697</t>
  </si>
  <si>
    <t>Start + 698</t>
  </si>
  <si>
    <t>Start + 699</t>
  </si>
  <si>
    <t>Start + 700</t>
  </si>
  <si>
    <t>Start + 701</t>
  </si>
  <si>
    <t>Start + 702</t>
  </si>
  <si>
    <t>Start + 703</t>
  </si>
  <si>
    <t>Start + 704</t>
  </si>
  <si>
    <t>Start + 705</t>
  </si>
  <si>
    <t>Start + 706</t>
  </si>
  <si>
    <t>Start + 707</t>
  </si>
  <si>
    <t>Start + 708</t>
  </si>
  <si>
    <t>Start + 709</t>
  </si>
  <si>
    <t>Start + 710</t>
  </si>
  <si>
    <t>Start + 711</t>
  </si>
  <si>
    <t>Start + 712</t>
  </si>
  <si>
    <t>Start + 713</t>
  </si>
  <si>
    <t>Start + 714</t>
  </si>
  <si>
    <t>Start + 715</t>
  </si>
  <si>
    <t>Start + 716</t>
  </si>
  <si>
    <t>Start + 717</t>
  </si>
  <si>
    <t>Start + 718</t>
  </si>
  <si>
    <t>Start + 719</t>
  </si>
  <si>
    <t>Start + 720</t>
  </si>
  <si>
    <t>Start + 721</t>
  </si>
  <si>
    <t>Start + 722</t>
  </si>
  <si>
    <t>Start + 723</t>
  </si>
  <si>
    <t>Start + 724</t>
  </si>
  <si>
    <t>Start + 725</t>
  </si>
  <si>
    <t>Start + 726</t>
  </si>
  <si>
    <t>Start + 727</t>
  </si>
  <si>
    <t>Start + 728</t>
  </si>
  <si>
    <t>Start + 729</t>
  </si>
  <si>
    <t>Start + 730</t>
  </si>
  <si>
    <t>Start + 731</t>
  </si>
  <si>
    <t>Start + 732</t>
  </si>
  <si>
    <t>Start + 733</t>
  </si>
  <si>
    <t>Start + 734</t>
  </si>
  <si>
    <t>Start + 735</t>
  </si>
  <si>
    <t>Start + 736</t>
  </si>
  <si>
    <t>Start + 737</t>
  </si>
  <si>
    <t>Start + 738</t>
  </si>
  <si>
    <t>Start + 739</t>
  </si>
  <si>
    <t>Start + 740</t>
  </si>
  <si>
    <t>Start + 741</t>
  </si>
  <si>
    <t>Start + 742</t>
  </si>
  <si>
    <t>Start + 743</t>
  </si>
  <si>
    <t>Start + 744</t>
  </si>
  <si>
    <t>Start + 745</t>
  </si>
  <si>
    <t>Start + 746</t>
  </si>
  <si>
    <t>Start + 747</t>
  </si>
  <si>
    <t>Start + 748</t>
  </si>
  <si>
    <t>Start + 749</t>
  </si>
  <si>
    <t>Start + 750</t>
  </si>
  <si>
    <t>Start + 751</t>
  </si>
  <si>
    <t>Start + 752</t>
  </si>
  <si>
    <t>Start + 753</t>
  </si>
  <si>
    <t>Start + 754</t>
  </si>
  <si>
    <t>Start + 755</t>
  </si>
  <si>
    <t>Start + 756</t>
  </si>
  <si>
    <t>Start + 757</t>
  </si>
  <si>
    <t>Start + 758</t>
  </si>
  <si>
    <t>Start + 759</t>
  </si>
  <si>
    <t>Start + 760</t>
  </si>
  <si>
    <t>Start + 761</t>
  </si>
  <si>
    <t>Start + 762</t>
  </si>
  <si>
    <t>Start + 763</t>
  </si>
  <si>
    <t>Start + 764</t>
  </si>
  <si>
    <t>Start + 765</t>
  </si>
  <si>
    <t>Start + 766</t>
  </si>
  <si>
    <t>Start + 767</t>
  </si>
  <si>
    <t>Start + 768</t>
  </si>
  <si>
    <t>Start + 769</t>
  </si>
  <si>
    <t>Start + 770</t>
  </si>
  <si>
    <t>Start + 771</t>
  </si>
  <si>
    <t>Start + 772</t>
  </si>
  <si>
    <t>Start + 773</t>
  </si>
  <si>
    <t>Start + 774</t>
  </si>
  <si>
    <t>Start + 775</t>
  </si>
  <si>
    <t>Start + 776</t>
  </si>
  <si>
    <t>Start + 777</t>
  </si>
  <si>
    <t>Start + 778</t>
  </si>
  <si>
    <t>Start + 779</t>
  </si>
  <si>
    <t>Start + 780</t>
  </si>
  <si>
    <t>Start + 781</t>
  </si>
  <si>
    <t>Start + 782</t>
  </si>
  <si>
    <t>Start + 783</t>
  </si>
  <si>
    <t>Start + 784</t>
  </si>
  <si>
    <t>Start + 785</t>
  </si>
  <si>
    <t>Start + 786</t>
  </si>
  <si>
    <t>Start + 787</t>
  </si>
  <si>
    <t>Start + 788</t>
  </si>
  <si>
    <t>Start + 789</t>
  </si>
  <si>
    <t>Start + 790</t>
  </si>
  <si>
    <t>Start + 791</t>
  </si>
  <si>
    <t>Start + 792</t>
  </si>
  <si>
    <t>Start + 793</t>
  </si>
  <si>
    <t>Start + 794</t>
  </si>
  <si>
    <t>Start + 795</t>
  </si>
  <si>
    <t>Start + 796</t>
  </si>
  <si>
    <t>Start + 797</t>
  </si>
  <si>
    <t>Start + 798</t>
  </si>
  <si>
    <t>Start + 799</t>
  </si>
  <si>
    <t>Start + 800</t>
  </si>
  <si>
    <t>Start + 801</t>
  </si>
  <si>
    <t>Start + 802</t>
  </si>
  <si>
    <t>Start + 803</t>
  </si>
  <si>
    <t>Start + 804</t>
  </si>
  <si>
    <t>Start + 805</t>
  </si>
  <si>
    <t>Start + 806</t>
  </si>
  <si>
    <t>Start + 807</t>
  </si>
  <si>
    <t>Start + 808</t>
  </si>
  <si>
    <t>Start + 809</t>
  </si>
  <si>
    <t>Start + 810</t>
  </si>
  <si>
    <t>Start + 811</t>
  </si>
  <si>
    <t>Start + 812</t>
  </si>
  <si>
    <t>Start + 813</t>
  </si>
  <si>
    <t>Start + 814</t>
  </si>
  <si>
    <t>Start + 815</t>
  </si>
  <si>
    <t>Start + 816</t>
  </si>
  <si>
    <t>Start + 817</t>
  </si>
  <si>
    <t>Start + 818</t>
  </si>
  <si>
    <t>Start + 819</t>
  </si>
  <si>
    <t>Start + 820</t>
  </si>
  <si>
    <t>Start + 821</t>
  </si>
  <si>
    <t>Start + 822</t>
  </si>
  <si>
    <t>Start + 823</t>
  </si>
  <si>
    <t>Start + 824</t>
  </si>
  <si>
    <t>Start + 825</t>
  </si>
  <si>
    <t>Start + 826</t>
  </si>
  <si>
    <t>Start + 827</t>
  </si>
  <si>
    <t>Start + 828</t>
  </si>
  <si>
    <t>Start + 829</t>
  </si>
  <si>
    <t>Start + 830</t>
  </si>
  <si>
    <t>Start + 831</t>
  </si>
  <si>
    <t>Start + 832</t>
  </si>
  <si>
    <t>Start + 833</t>
  </si>
  <si>
    <t>Start + 834</t>
  </si>
  <si>
    <t>Start + 835</t>
  </si>
  <si>
    <t>Start + 836</t>
  </si>
  <si>
    <t>Start + 837</t>
  </si>
  <si>
    <t>Start + 838</t>
  </si>
  <si>
    <t>Start + 839</t>
  </si>
  <si>
    <t>Start + 840</t>
  </si>
  <si>
    <t>Start + 841</t>
  </si>
  <si>
    <t>Start + 842</t>
  </si>
  <si>
    <t>Start + 843</t>
  </si>
  <si>
    <t>Start + 844</t>
  </si>
  <si>
    <t>Start + 845</t>
  </si>
  <si>
    <t>Start + 846</t>
  </si>
  <si>
    <t>Start + 847</t>
  </si>
  <si>
    <t>Start + 848</t>
  </si>
  <si>
    <t>Start + 849</t>
  </si>
  <si>
    <t>Start + 850</t>
  </si>
  <si>
    <t>Start + 851</t>
  </si>
  <si>
    <t>Start + 852</t>
  </si>
  <si>
    <t>Start + 853</t>
  </si>
  <si>
    <t>Start + 854</t>
  </si>
  <si>
    <t>Start + 855</t>
  </si>
  <si>
    <t>Start + 856</t>
  </si>
  <si>
    <t>Start + 857</t>
  </si>
  <si>
    <t>Start + 858</t>
  </si>
  <si>
    <t>Start + 859</t>
  </si>
  <si>
    <t>Start + 860</t>
  </si>
  <si>
    <t>Start + 861</t>
  </si>
  <si>
    <t>Start + 862</t>
  </si>
  <si>
    <t>Start + 863</t>
  </si>
  <si>
    <t>Start + 864</t>
  </si>
  <si>
    <t>Start + 865</t>
  </si>
  <si>
    <t>Start + 866</t>
  </si>
  <si>
    <t>Start + 867</t>
  </si>
  <si>
    <t>Start + 868</t>
  </si>
  <si>
    <t>Start + 869</t>
  </si>
  <si>
    <t>Start + 870</t>
  </si>
  <si>
    <t>Start + 871</t>
  </si>
  <si>
    <t>Start + 872</t>
  </si>
  <si>
    <t>Start + 873</t>
  </si>
  <si>
    <t>Start + 874</t>
  </si>
  <si>
    <t>Start + 875</t>
  </si>
  <si>
    <t>Start + 876</t>
  </si>
  <si>
    <t>Start + 877</t>
  </si>
  <si>
    <t>Start + 878</t>
  </si>
  <si>
    <t>Start + 879</t>
  </si>
  <si>
    <t>Start + 880</t>
  </si>
  <si>
    <t>Start + 881</t>
  </si>
  <si>
    <t>Start + 882</t>
  </si>
  <si>
    <t>Start + 883</t>
  </si>
  <si>
    <t>Start + 884</t>
  </si>
  <si>
    <t>Start + 885</t>
  </si>
  <si>
    <t>Start + 886</t>
  </si>
  <si>
    <t>Start + 887</t>
  </si>
  <si>
    <t>Start + 888</t>
  </si>
  <si>
    <t>Start + 889</t>
  </si>
  <si>
    <t>Start + 890</t>
  </si>
  <si>
    <t>Start + 891</t>
  </si>
  <si>
    <t>Start + 892</t>
  </si>
  <si>
    <t>Start + 893</t>
  </si>
  <si>
    <t>Start + 894</t>
  </si>
  <si>
    <t>Start + 895</t>
  </si>
  <si>
    <t>Start + 896</t>
  </si>
  <si>
    <t>Start + 897</t>
  </si>
  <si>
    <t>Start + 898</t>
  </si>
  <si>
    <t>Start + 899</t>
  </si>
  <si>
    <t>Start + 900</t>
  </si>
  <si>
    <t>Start + 901</t>
  </si>
  <si>
    <t>Start + 902</t>
  </si>
  <si>
    <t>Start + 903</t>
  </si>
  <si>
    <t>Start + 904</t>
  </si>
  <si>
    <t>Start + 905</t>
  </si>
  <si>
    <t>Start + 906</t>
  </si>
  <si>
    <t>Start + 907</t>
  </si>
  <si>
    <t>Start + 908</t>
  </si>
  <si>
    <t>Start + 909</t>
  </si>
  <si>
    <t>Start + 910</t>
  </si>
  <si>
    <t>Start + 911</t>
  </si>
  <si>
    <t>Start + 912</t>
  </si>
  <si>
    <t>Start + 913</t>
  </si>
  <si>
    <t>Start + 914</t>
  </si>
  <si>
    <t>Start + 915</t>
  </si>
  <si>
    <t>Start + 916</t>
  </si>
  <si>
    <t>Start + 917</t>
  </si>
  <si>
    <t>Start + 918</t>
  </si>
  <si>
    <t>Start + 919</t>
  </si>
  <si>
    <t>Start + 920</t>
  </si>
  <si>
    <t>Start + 921</t>
  </si>
  <si>
    <t>Start + 922</t>
  </si>
  <si>
    <t>Start + 923</t>
  </si>
  <si>
    <t>Start + 924</t>
  </si>
  <si>
    <t>Start + 925</t>
  </si>
  <si>
    <t>Start + 926</t>
  </si>
  <si>
    <t>Start + 927</t>
  </si>
  <si>
    <t>Start + 928</t>
  </si>
  <si>
    <t>Start + 929</t>
  </si>
  <si>
    <t>Start + 930</t>
  </si>
  <si>
    <t>Start + 931</t>
  </si>
  <si>
    <t>Start + 932</t>
  </si>
  <si>
    <t>Start + 933</t>
  </si>
  <si>
    <t>Start + 934</t>
  </si>
  <si>
    <t>Start + 935</t>
  </si>
  <si>
    <t>Start + 936</t>
  </si>
  <si>
    <t>Start + 937</t>
  </si>
  <si>
    <t>Start + 938</t>
  </si>
  <si>
    <t>Start + 939</t>
  </si>
  <si>
    <t>Start + 940</t>
  </si>
  <si>
    <t>Start + 941</t>
  </si>
  <si>
    <t>Start + 942</t>
  </si>
  <si>
    <t>Start + 943</t>
  </si>
  <si>
    <t>Start + 944</t>
  </si>
  <si>
    <t>Start + 945</t>
  </si>
  <si>
    <t>Start + 946</t>
  </si>
  <si>
    <t>Start + 947</t>
  </si>
  <si>
    <t>Start + 948</t>
  </si>
  <si>
    <t>Start + 949</t>
  </si>
  <si>
    <t>Start + 950</t>
  </si>
  <si>
    <t>Start + 951</t>
  </si>
  <si>
    <t>Start + 952</t>
  </si>
  <si>
    <t>Start + 953</t>
  </si>
  <si>
    <t>Start + 954</t>
  </si>
  <si>
    <t>Start + 955</t>
  </si>
  <si>
    <t>Start + 956</t>
  </si>
  <si>
    <t>Start + 957</t>
  </si>
  <si>
    <t>Start + 958</t>
  </si>
  <si>
    <t>Start + 959</t>
  </si>
  <si>
    <t>Start + 960</t>
  </si>
  <si>
    <t>Start + 961</t>
  </si>
  <si>
    <t>Start + 962</t>
  </si>
  <si>
    <t>Start + 963</t>
  </si>
  <si>
    <t>Start + 964</t>
  </si>
  <si>
    <t>Start + 965</t>
  </si>
  <si>
    <t>Start + 966</t>
  </si>
  <si>
    <t>Start + 967</t>
  </si>
  <si>
    <t>Start + 968</t>
  </si>
  <si>
    <t>Start + 969</t>
  </si>
  <si>
    <t>Start + 970</t>
  </si>
  <si>
    <t>Start + 971</t>
  </si>
  <si>
    <t>Start + 972</t>
  </si>
  <si>
    <t>Start + 973</t>
  </si>
  <si>
    <t>Start + 974</t>
  </si>
  <si>
    <t>Start + 975</t>
  </si>
  <si>
    <t>Start + 976</t>
  </si>
  <si>
    <t>Start + 977</t>
  </si>
  <si>
    <t>Start + 978</t>
  </si>
  <si>
    <t>Start + 979</t>
  </si>
  <si>
    <t>Start + 980</t>
  </si>
  <si>
    <t>Start + 981</t>
  </si>
  <si>
    <t>Start + 982</t>
  </si>
  <si>
    <t>Start + 983</t>
  </si>
  <si>
    <t>Start + 984</t>
  </si>
  <si>
    <t>Start + 985</t>
  </si>
  <si>
    <t>Start + 986</t>
  </si>
  <si>
    <t>Start + 987</t>
  </si>
  <si>
    <t>Start + 988</t>
  </si>
  <si>
    <t>Start + 989</t>
  </si>
  <si>
    <t>Start + 990</t>
  </si>
  <si>
    <t>Start + 991</t>
  </si>
  <si>
    <t>Start + 992</t>
  </si>
  <si>
    <t>Start + 993</t>
  </si>
  <si>
    <t>Start + 994</t>
  </si>
  <si>
    <t>Start + 995</t>
  </si>
  <si>
    <t>Start + 996</t>
  </si>
  <si>
    <t>Start + 997</t>
  </si>
  <si>
    <t>Start + 998</t>
  </si>
  <si>
    <t>Start + 999</t>
  </si>
  <si>
    <t>Start + 1000</t>
  </si>
  <si>
    <t>Start + 1001</t>
  </si>
  <si>
    <t>Start + 1002</t>
  </si>
  <si>
    <t>Start + 1003</t>
  </si>
  <si>
    <t>Start + 1004</t>
  </si>
  <si>
    <t>Start + 1005</t>
  </si>
  <si>
    <t>Start + 1006</t>
  </si>
  <si>
    <t>Start + 1007</t>
  </si>
  <si>
    <t>Start + 1008</t>
  </si>
  <si>
    <t>Start + 1009</t>
  </si>
  <si>
    <t>Start + 1010</t>
  </si>
  <si>
    <t>Start + 1011</t>
  </si>
  <si>
    <t>Start + 1012</t>
  </si>
  <si>
    <t>Start + 1013</t>
  </si>
  <si>
    <t>Start + 1014</t>
  </si>
  <si>
    <t>Start + 1015</t>
  </si>
  <si>
    <t>Start + 1016</t>
  </si>
  <si>
    <t>Start + 1017</t>
  </si>
  <si>
    <t>Start + 1018</t>
  </si>
  <si>
    <t>Start + 1019</t>
  </si>
  <si>
    <t>Start + 1020</t>
  </si>
  <si>
    <t>Start + 1021</t>
  </si>
  <si>
    <t>Start + 1022</t>
  </si>
  <si>
    <t>Start + 1023</t>
  </si>
  <si>
    <t>Start + 1024</t>
  </si>
  <si>
    <t>Start + 1025</t>
  </si>
  <si>
    <t>Start + 1026</t>
  </si>
  <si>
    <t>Start + 1027</t>
  </si>
  <si>
    <t>Start + 1028</t>
  </si>
  <si>
    <t>Start + 1029</t>
  </si>
  <si>
    <t>Start + 1030</t>
  </si>
  <si>
    <t>Start + 1031</t>
  </si>
  <si>
    <t>Start + 1032</t>
  </si>
  <si>
    <t>Start + 1033</t>
  </si>
  <si>
    <t>Start + 1034</t>
  </si>
  <si>
    <t>Start + 1035</t>
  </si>
  <si>
    <t>Start + 1036</t>
  </si>
  <si>
    <t>Start + 1037</t>
  </si>
  <si>
    <t>Start + 1038</t>
  </si>
  <si>
    <t>Start + 1039</t>
  </si>
  <si>
    <t>Start + 1040</t>
  </si>
  <si>
    <t>Start + 1041</t>
  </si>
  <si>
    <t>Start + 1042</t>
  </si>
  <si>
    <t>Start + 1043</t>
  </si>
  <si>
    <t>Start + 1044</t>
  </si>
  <si>
    <t>Start + 1045</t>
  </si>
  <si>
    <t>Start + 1046</t>
  </si>
  <si>
    <t>Start + 1047</t>
  </si>
  <si>
    <t>Start + 1048</t>
  </si>
  <si>
    <t>Start + 1049</t>
  </si>
  <si>
    <t>Start + 1050</t>
  </si>
  <si>
    <t>Start + 1051</t>
  </si>
  <si>
    <t>Start + 1052</t>
  </si>
  <si>
    <t>Start + 1053</t>
  </si>
  <si>
    <t>Start + 1054</t>
  </si>
  <si>
    <t>Start + 1055</t>
  </si>
  <si>
    <t>Start + 1056</t>
  </si>
  <si>
    <t>Start + 1057</t>
  </si>
  <si>
    <t>Start + 1058</t>
  </si>
  <si>
    <t>Start + 1059</t>
  </si>
  <si>
    <t>Start + 1060</t>
  </si>
  <si>
    <t>Start + 1061</t>
  </si>
  <si>
    <t>Start + 1062</t>
  </si>
  <si>
    <t>Start + 1063</t>
  </si>
  <si>
    <t>Start + 1064</t>
  </si>
  <si>
    <t>Start + 1065</t>
  </si>
  <si>
    <t>Start + 1066</t>
  </si>
  <si>
    <t>Start + 1067</t>
  </si>
  <si>
    <t>Start + 1068</t>
  </si>
  <si>
    <t>Start + 1069</t>
  </si>
  <si>
    <t>Start + 1070</t>
  </si>
  <si>
    <t>Start + 1071</t>
  </si>
  <si>
    <t>Start + 1072</t>
  </si>
  <si>
    <t>Start + 1073</t>
  </si>
  <si>
    <t>Start + 1074</t>
  </si>
  <si>
    <t>Start + 1075</t>
  </si>
  <si>
    <t>Start + 1076</t>
  </si>
  <si>
    <t>Start + 1077</t>
  </si>
  <si>
    <t>Start + 1078</t>
  </si>
  <si>
    <t>Start + 1079</t>
  </si>
  <si>
    <t>Start + 1080</t>
  </si>
  <si>
    <t>Start + 1081</t>
  </si>
  <si>
    <t>Start + 1082</t>
  </si>
  <si>
    <t>Start + 1083</t>
  </si>
  <si>
    <t>Start + 1084</t>
  </si>
  <si>
    <t>Start + 1085</t>
  </si>
  <si>
    <t>Start + 1086</t>
  </si>
  <si>
    <t>Start + 1087</t>
  </si>
  <si>
    <t>Start + 1088</t>
  </si>
  <si>
    <t>Start + 1089</t>
  </si>
  <si>
    <t>Start + 1090</t>
  </si>
  <si>
    <t>Start + 1091</t>
  </si>
  <si>
    <t>Start + 1092</t>
  </si>
  <si>
    <t>Start + 1093</t>
  </si>
  <si>
    <t>Start + 1094</t>
  </si>
  <si>
    <t>Start + 1095</t>
  </si>
  <si>
    <t>Start + 1096</t>
  </si>
  <si>
    <t>Start + 1097</t>
  </si>
  <si>
    <t>Start + 1098</t>
  </si>
  <si>
    <t>Start + 1099</t>
  </si>
  <si>
    <t>Start + 1100</t>
  </si>
  <si>
    <t>Start + 1101</t>
  </si>
  <si>
    <t>Start + 1102</t>
  </si>
  <si>
    <t>Start + 1103</t>
  </si>
  <si>
    <t>Start + 1104</t>
  </si>
  <si>
    <t>Start + 1105</t>
  </si>
  <si>
    <t>Start + 1106</t>
  </si>
  <si>
    <t>Start + 1107</t>
  </si>
  <si>
    <t>Start + 1108</t>
  </si>
  <si>
    <t>Start + 1109</t>
  </si>
  <si>
    <t>Start + 1110</t>
  </si>
  <si>
    <t>Start + 1111</t>
  </si>
  <si>
    <t>Start + 1112</t>
  </si>
  <si>
    <t>Start + 1113</t>
  </si>
  <si>
    <t>Start + 1114</t>
  </si>
  <si>
    <t>Start + 1115</t>
  </si>
  <si>
    <t>Start + 1116</t>
  </si>
  <si>
    <t>Start + 1117</t>
  </si>
  <si>
    <t>Start + 1118</t>
  </si>
  <si>
    <t>Start + 1119</t>
  </si>
  <si>
    <t>Start + 1120</t>
  </si>
  <si>
    <t>Start + 1121</t>
  </si>
  <si>
    <t>Start + 1122</t>
  </si>
  <si>
    <t>Start + 1123</t>
  </si>
  <si>
    <t>Start + 1124</t>
  </si>
  <si>
    <t>Start + 1125</t>
  </si>
  <si>
    <t>Start + 1126</t>
  </si>
  <si>
    <t>Start + 1127</t>
  </si>
  <si>
    <t>Start + 1128</t>
  </si>
  <si>
    <t>Start + 1129</t>
  </si>
  <si>
    <t>Start + 1130</t>
  </si>
  <si>
    <t>Start + 1131</t>
  </si>
  <si>
    <t>Start + 1132</t>
  </si>
  <si>
    <t>Start + 1133</t>
  </si>
  <si>
    <t>Start + 1134</t>
  </si>
  <si>
    <t>Start + 1135</t>
  </si>
  <si>
    <t>Start + 1136</t>
  </si>
  <si>
    <t>Start + 1137</t>
  </si>
  <si>
    <t>Start + 1138</t>
  </si>
  <si>
    <t>Start + 1139</t>
  </si>
  <si>
    <t>Start + 1140</t>
  </si>
  <si>
    <t>Start + 1141</t>
  </si>
  <si>
    <t>Start + 1142</t>
  </si>
  <si>
    <t>Start + 1143</t>
  </si>
  <si>
    <t>Start + 1144</t>
  </si>
  <si>
    <t>Start + 1145</t>
  </si>
  <si>
    <t>Start + 1146</t>
  </si>
  <si>
    <t>Start + 1147</t>
  </si>
  <si>
    <t>Start + 1148</t>
  </si>
  <si>
    <t>Start + 1149</t>
  </si>
  <si>
    <t>Start + 1150</t>
  </si>
  <si>
    <t>Start + 1151</t>
  </si>
  <si>
    <t>Start + 1152</t>
  </si>
  <si>
    <t>Start + 1153</t>
  </si>
  <si>
    <t>Start + 1154</t>
  </si>
  <si>
    <t>Start + 1155</t>
  </si>
  <si>
    <t>Start + 1156</t>
  </si>
  <si>
    <t>Start + 1157</t>
  </si>
  <si>
    <t>Start + 1158</t>
  </si>
  <si>
    <t>Start + 1159</t>
  </si>
  <si>
    <t>Start + 1160</t>
  </si>
  <si>
    <t>Start + 1161</t>
  </si>
  <si>
    <t>Start + 1162</t>
  </si>
  <si>
    <t>Start + 1163</t>
  </si>
  <si>
    <t>Start + 1164</t>
  </si>
  <si>
    <t>Start + 1165</t>
  </si>
  <si>
    <t>Start + 1166</t>
  </si>
  <si>
    <t>Start + 1167</t>
  </si>
  <si>
    <t>Start + 1168</t>
  </si>
  <si>
    <t>Start + 1169</t>
  </si>
  <si>
    <t>Start + 1170</t>
  </si>
  <si>
    <t>Start + 1171</t>
  </si>
  <si>
    <t>Start + 1172</t>
  </si>
  <si>
    <t>Start + 1173</t>
  </si>
  <si>
    <t>Start + 1174</t>
  </si>
  <si>
    <t>Start + 1175</t>
  </si>
  <si>
    <t>Start + 1176</t>
  </si>
  <si>
    <t>Start + 1177</t>
  </si>
  <si>
    <t>Start + 1178</t>
  </si>
  <si>
    <t>Start + 1179</t>
  </si>
  <si>
    <t>Start + 1180</t>
  </si>
  <si>
    <t>Start + 1181</t>
  </si>
  <si>
    <t>Start + 1182</t>
  </si>
  <si>
    <t>Start + 1183</t>
  </si>
  <si>
    <t>Start + 1184</t>
  </si>
  <si>
    <t>Start + 1185</t>
  </si>
  <si>
    <t>Start + 1186</t>
  </si>
  <si>
    <t>Start + 1187</t>
  </si>
  <si>
    <t>Start + 1188</t>
  </si>
  <si>
    <t>Start + 1189</t>
  </si>
  <si>
    <t>Start + 1190</t>
  </si>
  <si>
    <t>Start + 1191</t>
  </si>
  <si>
    <t>Start + 1192</t>
  </si>
  <si>
    <t>Start + 1193</t>
  </si>
  <si>
    <t>Start + 1194</t>
  </si>
  <si>
    <t>Start + 1195</t>
  </si>
  <si>
    <t>Start + 1196</t>
  </si>
  <si>
    <t>Start + 1197</t>
  </si>
  <si>
    <t>Start + 1198</t>
  </si>
  <si>
    <t>Start + 1199</t>
  </si>
  <si>
    <t>Start + 1200</t>
  </si>
  <si>
    <t>Start + 1201</t>
  </si>
  <si>
    <t>Start + 1202</t>
  </si>
  <si>
    <t>Start + 1203</t>
  </si>
  <si>
    <t>Start + 1204</t>
  </si>
  <si>
    <t>Start + 1205</t>
  </si>
  <si>
    <t>Start + 1206</t>
  </si>
  <si>
    <t>Start + 1207</t>
  </si>
  <si>
    <t>Start + 1208</t>
  </si>
  <si>
    <t>Start + 1209</t>
  </si>
  <si>
    <t>Start + 1210</t>
  </si>
  <si>
    <t>Start + 1211</t>
  </si>
  <si>
    <t>Start + 1212</t>
  </si>
  <si>
    <t>Start + 1213</t>
  </si>
  <si>
    <t>Start + 1214</t>
  </si>
  <si>
    <t>Start + 1215</t>
  </si>
  <si>
    <t>Start + 1216</t>
  </si>
  <si>
    <t>Start + 1217</t>
  </si>
  <si>
    <t>Start + 1218</t>
  </si>
  <si>
    <t>Start + 1219</t>
  </si>
  <si>
    <t>Start + 1220</t>
  </si>
  <si>
    <t>Start + 1221</t>
  </si>
  <si>
    <t>Start + 1222</t>
  </si>
  <si>
    <t>Start + 1223</t>
  </si>
  <si>
    <t>Start + 1224</t>
  </si>
  <si>
    <t>Start + 1225</t>
  </si>
  <si>
    <t>Start + 1226</t>
  </si>
  <si>
    <t>Start + 1227</t>
  </si>
  <si>
    <t>Start + 1228</t>
  </si>
  <si>
    <t>Start + 1229</t>
  </si>
  <si>
    <t>Start + 1230</t>
  </si>
  <si>
    <t>Start + 1231</t>
  </si>
  <si>
    <t>Start + 1232</t>
  </si>
  <si>
    <t>Start + 1233</t>
  </si>
  <si>
    <t>Start + 1234</t>
  </si>
  <si>
    <t>Start + 1235</t>
  </si>
  <si>
    <t>Start + 1236</t>
  </si>
  <si>
    <t>Start + 1237</t>
  </si>
  <si>
    <t>Start + 1238</t>
  </si>
  <si>
    <t>Start + 1239</t>
  </si>
  <si>
    <t>Start + 1240</t>
  </si>
  <si>
    <t>Start + 1241</t>
  </si>
  <si>
    <t>Start + 1242</t>
  </si>
  <si>
    <t>Start + 1243</t>
  </si>
  <si>
    <t>Start + 1244</t>
  </si>
  <si>
    <t>Start + 1245</t>
  </si>
  <si>
    <t>Start + 1246</t>
  </si>
  <si>
    <t>Start + 1247</t>
  </si>
  <si>
    <t>Start + 1248</t>
  </si>
  <si>
    <t>Start + 1249</t>
  </si>
  <si>
    <t>Start + 1250</t>
  </si>
  <si>
    <t>Start + 1251</t>
  </si>
  <si>
    <t>Start + 1252</t>
  </si>
  <si>
    <t>Start + 1253</t>
  </si>
  <si>
    <t>Start + 1254</t>
  </si>
  <si>
    <t>Start + 1255</t>
  </si>
  <si>
    <t>Start + 1256</t>
  </si>
  <si>
    <t>Start + 1257</t>
  </si>
  <si>
    <t>Start + 1258</t>
  </si>
  <si>
    <t>Start + 1259</t>
  </si>
  <si>
    <t>Start + 1260</t>
  </si>
  <si>
    <t>Start + 1261</t>
  </si>
  <si>
    <t>Start + 1262</t>
  </si>
  <si>
    <t>Start + 1263</t>
  </si>
  <si>
    <t>Start + 1264</t>
  </si>
  <si>
    <t>Start + 1265</t>
  </si>
  <si>
    <t>Start + 1266</t>
  </si>
  <si>
    <t>Start + 1267</t>
  </si>
  <si>
    <t>Start + 1268</t>
  </si>
  <si>
    <t>Start + 1269</t>
  </si>
  <si>
    <t>Start + 1270</t>
  </si>
  <si>
    <t>Start + 1271</t>
  </si>
  <si>
    <t>Start + 1272</t>
  </si>
  <si>
    <t>Start + 1273</t>
  </si>
  <si>
    <t>Start + 1274</t>
  </si>
  <si>
    <t>Start + 1275</t>
  </si>
  <si>
    <t>Start + 1276</t>
  </si>
  <si>
    <t>Start + 1277</t>
  </si>
  <si>
    <t>Start + 1278</t>
  </si>
  <si>
    <t>Start + 1279</t>
  </si>
  <si>
    <t>Start + 1280</t>
  </si>
  <si>
    <t>Start + 1281</t>
  </si>
  <si>
    <t>Start + 1282</t>
  </si>
  <si>
    <t>Start + 1283</t>
  </si>
  <si>
    <t>Start + 1284</t>
  </si>
  <si>
    <t>Start + 1285</t>
  </si>
  <si>
    <t>Start + 1286</t>
  </si>
  <si>
    <t>Start + 1287</t>
  </si>
  <si>
    <t>Start + 1288</t>
  </si>
  <si>
    <t>Start + 1289</t>
  </si>
  <si>
    <t>Start + 1290</t>
  </si>
  <si>
    <t>Start + 1291</t>
  </si>
  <si>
    <t>Start + 1292</t>
  </si>
  <si>
    <t>Start + 1293</t>
  </si>
  <si>
    <t>Start + 1294</t>
  </si>
  <si>
    <t>Start + 1295</t>
  </si>
  <si>
    <t>Start + 1296</t>
  </si>
  <si>
    <t>Start + 1297</t>
  </si>
  <si>
    <t>Start + 1298</t>
  </si>
  <si>
    <t>Start + 1299</t>
  </si>
  <si>
    <t>Start + 1300</t>
  </si>
  <si>
    <t>Start + 1301</t>
  </si>
  <si>
    <t>Start + 1302</t>
  </si>
  <si>
    <t>Start + 1303</t>
  </si>
  <si>
    <t>Start + 1304</t>
  </si>
  <si>
    <t>Start + 1305</t>
  </si>
  <si>
    <t>Start + 1306</t>
  </si>
  <si>
    <t>Start + 1307</t>
  </si>
  <si>
    <t>Start + 1308</t>
  </si>
  <si>
    <t>Start + 1309</t>
  </si>
  <si>
    <t>Start + 1310</t>
  </si>
  <si>
    <t>Start + 1311</t>
  </si>
  <si>
    <t>Start + 1312</t>
  </si>
  <si>
    <t>Start + 1313</t>
  </si>
  <si>
    <t>Start + 1314</t>
  </si>
  <si>
    <t>Start + 1315</t>
  </si>
  <si>
    <t>Start + 1316</t>
  </si>
  <si>
    <t>Start + 1317</t>
  </si>
  <si>
    <t>Start + 1318</t>
  </si>
  <si>
    <t>Start + 1319</t>
  </si>
  <si>
    <t>Start + 1320</t>
  </si>
  <si>
    <t>Start + 1321</t>
  </si>
  <si>
    <t>Start + 1322</t>
  </si>
  <si>
    <t>Start + 1323</t>
  </si>
  <si>
    <t>Start + 1324</t>
  </si>
  <si>
    <t>Start + 1325</t>
  </si>
  <si>
    <t>Start + 1326</t>
  </si>
  <si>
    <t>Start + 1327</t>
  </si>
  <si>
    <t>Start + 1328</t>
  </si>
  <si>
    <t>Start + 1329</t>
  </si>
  <si>
    <t>Start + 1330</t>
  </si>
  <si>
    <t>Start + 1331</t>
  </si>
  <si>
    <t>Start + 1332</t>
  </si>
  <si>
    <t>Start + 1333</t>
  </si>
  <si>
    <t>Start + 1334</t>
  </si>
  <si>
    <t>Start + 1335</t>
  </si>
  <si>
    <t>Start + 1336</t>
  </si>
  <si>
    <t>Start + 1337</t>
  </si>
  <si>
    <t>Start + 1338</t>
  </si>
  <si>
    <t>Start + 1339</t>
  </si>
  <si>
    <t>Start + 1340</t>
  </si>
  <si>
    <t>Start + 1341</t>
  </si>
  <si>
    <t>Start + 1342</t>
  </si>
  <si>
    <t>Start + 1343</t>
  </si>
  <si>
    <t>Start + 1344</t>
  </si>
  <si>
    <t>Start + 1345</t>
  </si>
  <si>
    <t>Start + 1346</t>
  </si>
  <si>
    <t>Start + 1347</t>
  </si>
  <si>
    <t>Start + 1348</t>
  </si>
  <si>
    <t>Start + 1349</t>
  </si>
  <si>
    <t>Start + 1350</t>
  </si>
  <si>
    <t>Start + 1351</t>
  </si>
  <si>
    <t>Start + 1352</t>
  </si>
  <si>
    <t>Start + 1353</t>
  </si>
  <si>
    <t>Start + 1354</t>
  </si>
  <si>
    <t>Start + 1355</t>
  </si>
  <si>
    <t>Start + 1356</t>
  </si>
  <si>
    <t>Start + 1357</t>
  </si>
  <si>
    <t>Start + 1358</t>
  </si>
  <si>
    <t>Start + 1359</t>
  </si>
  <si>
    <t>Start + 1360</t>
  </si>
  <si>
    <t>Start + 1361</t>
  </si>
  <si>
    <t>Start + 1362</t>
  </si>
  <si>
    <t>Start + 1363</t>
  </si>
  <si>
    <t>Start + 1364</t>
  </si>
  <si>
    <t>Start + 1365</t>
  </si>
  <si>
    <t>Start + 1366</t>
  </si>
  <si>
    <t>Start + 1367</t>
  </si>
  <si>
    <t>Start + 1368</t>
  </si>
  <si>
    <t>Start + 1369</t>
  </si>
  <si>
    <t>Start + 1370</t>
  </si>
  <si>
    <t>Start + 1371</t>
  </si>
  <si>
    <t>Start + 1372</t>
  </si>
  <si>
    <t>Start + 1373</t>
  </si>
  <si>
    <t>Start + 1374</t>
  </si>
  <si>
    <t>Start + 1375</t>
  </si>
  <si>
    <t>Start + 1376</t>
  </si>
  <si>
    <t>Start + 1377</t>
  </si>
  <si>
    <t>Start + 1378</t>
  </si>
  <si>
    <t>Start + 1379</t>
  </si>
  <si>
    <t>Start + 1380</t>
  </si>
  <si>
    <t>Start + 1381</t>
  </si>
  <si>
    <t>Start + 1382</t>
  </si>
  <si>
    <t>Start + 1383</t>
  </si>
  <si>
    <t>Start + 1384</t>
  </si>
  <si>
    <t>Start + 1385</t>
  </si>
  <si>
    <t>Start + 1386</t>
  </si>
  <si>
    <t>Start + 1387</t>
  </si>
  <si>
    <t>Start + 1388</t>
  </si>
  <si>
    <t>Start + 1389</t>
  </si>
  <si>
    <t>Start + 1390</t>
  </si>
  <si>
    <t>Start + 1391</t>
  </si>
  <si>
    <t>Start + 1392</t>
  </si>
  <si>
    <t>Start + 1393</t>
  </si>
  <si>
    <t>Start + 1394</t>
  </si>
  <si>
    <t>Start + 1395</t>
  </si>
  <si>
    <t>Start + 1396</t>
  </si>
  <si>
    <t>Start + 1397</t>
  </si>
  <si>
    <t>Start + 1398</t>
  </si>
  <si>
    <t>Start + 1399</t>
  </si>
  <si>
    <t>Start + 1400</t>
  </si>
  <si>
    <t>Start + 1401</t>
  </si>
  <si>
    <t>Start + 1402</t>
  </si>
  <si>
    <t>Start + 1403</t>
  </si>
  <si>
    <t>Start + 1404</t>
  </si>
  <si>
    <t>Start + 1405</t>
  </si>
  <si>
    <t>Start + 1406</t>
  </si>
  <si>
    <t>Start + 1407</t>
  </si>
  <si>
    <t>Start + 1408</t>
  </si>
  <si>
    <t>Start + 1409</t>
  </si>
  <si>
    <t>Start + 1410</t>
  </si>
  <si>
    <t>Start + 1411</t>
  </si>
  <si>
    <t>Start + 1412</t>
  </si>
  <si>
    <t>Start + 1413</t>
  </si>
  <si>
    <t>Start + 1414</t>
  </si>
  <si>
    <t>Start + 1415</t>
  </si>
  <si>
    <t>Start + 1416</t>
  </si>
  <si>
    <t>Start + 1417</t>
  </si>
  <si>
    <t>Start + 1418</t>
  </si>
  <si>
    <t>Start + 1419</t>
  </si>
  <si>
    <t>Start + 1420</t>
  </si>
  <si>
    <t>Start + 1421</t>
  </si>
  <si>
    <t>Start + 1422</t>
  </si>
  <si>
    <t>Start + 1423</t>
  </si>
  <si>
    <t>Start + 1424</t>
  </si>
  <si>
    <t>Start + 1425</t>
  </si>
  <si>
    <t>Start + 1426</t>
  </si>
  <si>
    <t>Start + 1427</t>
  </si>
  <si>
    <t>Start + 1428</t>
  </si>
  <si>
    <t>Start + 1429</t>
  </si>
  <si>
    <t>Start + 1430</t>
  </si>
  <si>
    <t>Start + 1431</t>
  </si>
  <si>
    <t>Start + 1432</t>
  </si>
  <si>
    <t>Start + 1433</t>
  </si>
  <si>
    <t>Start + 1434</t>
  </si>
  <si>
    <t>Start + 1435</t>
  </si>
  <si>
    <t>Start + 1436</t>
  </si>
  <si>
    <t>Start + 1437</t>
  </si>
  <si>
    <t>Start + 1438</t>
  </si>
  <si>
    <t>Start + 1439</t>
  </si>
  <si>
    <t>Start + 1440</t>
  </si>
  <si>
    <t>Start + 1441</t>
  </si>
  <si>
    <t>Start + 1442</t>
  </si>
  <si>
    <t>Start + 1443</t>
  </si>
  <si>
    <t>Start + 1444</t>
  </si>
  <si>
    <t>Start + 1445</t>
  </si>
  <si>
    <t>Start + 1446</t>
  </si>
  <si>
    <t>Start + 1447</t>
  </si>
  <si>
    <t>Start + 1448</t>
  </si>
  <si>
    <t>Start + 1449</t>
  </si>
  <si>
    <t>Start + 1450</t>
  </si>
  <si>
    <t>Start + 1451</t>
  </si>
  <si>
    <t>Start + 1452</t>
  </si>
  <si>
    <t>Start + 1453</t>
  </si>
  <si>
    <t>Start + 1454</t>
  </si>
  <si>
    <t>Start + 1455</t>
  </si>
  <si>
    <t>Start + 1456</t>
  </si>
  <si>
    <t>Start + 1457</t>
  </si>
  <si>
    <t>Start + 1458</t>
  </si>
  <si>
    <t>Start + 1459</t>
  </si>
  <si>
    <t>Start + 1460</t>
  </si>
  <si>
    <t>Start + 1461</t>
  </si>
  <si>
    <t>Start + 1462</t>
  </si>
  <si>
    <t>Start + 1463</t>
  </si>
  <si>
    <t>Start + 1464</t>
  </si>
  <si>
    <t>Start + 1465</t>
  </si>
  <si>
    <t>Start + 1466</t>
  </si>
  <si>
    <t>Start + 1467</t>
  </si>
  <si>
    <t>Start + 1468</t>
  </si>
  <si>
    <t>Start + 1469</t>
  </si>
  <si>
    <t>Start + 1470</t>
  </si>
  <si>
    <t>Start + 1471</t>
  </si>
  <si>
    <t>Start + 1472</t>
  </si>
  <si>
    <t>Start + 1473</t>
  </si>
  <si>
    <t>Start + 1474</t>
  </si>
  <si>
    <t>Start + 1475</t>
  </si>
  <si>
    <t>Start + 1476</t>
  </si>
  <si>
    <t>Start + 1477</t>
  </si>
  <si>
    <t>Start + 1478</t>
  </si>
  <si>
    <t>Start + 1479</t>
  </si>
  <si>
    <t>Start + 1480</t>
  </si>
  <si>
    <t>Start + 1481</t>
  </si>
  <si>
    <t>Start + 1482</t>
  </si>
  <si>
    <t>Start + 1483</t>
  </si>
  <si>
    <t>Start + 1484</t>
  </si>
  <si>
    <t>Start + 1485</t>
  </si>
  <si>
    <t>Start + 1486</t>
  </si>
  <si>
    <t>Start + 1487</t>
  </si>
  <si>
    <t>Start + 1488</t>
  </si>
  <si>
    <t>Start + 1489</t>
  </si>
  <si>
    <t>Start + 1490</t>
  </si>
  <si>
    <t>Start + 1491</t>
  </si>
  <si>
    <t>Start + 1492</t>
  </si>
  <si>
    <t>Start + 1493</t>
  </si>
  <si>
    <t>Start + 1494</t>
  </si>
  <si>
    <t>Start + 1495</t>
  </si>
  <si>
    <t>Start + 1496</t>
  </si>
  <si>
    <t>Start + 1497</t>
  </si>
  <si>
    <t>Start + 1498</t>
  </si>
  <si>
    <t>Start + 1499</t>
  </si>
  <si>
    <t>Start + 1500</t>
  </si>
  <si>
    <t>Start + 1501</t>
  </si>
  <si>
    <t>Start + 1502</t>
  </si>
  <si>
    <t>Start + 1503</t>
  </si>
  <si>
    <t>Start + 1504</t>
  </si>
  <si>
    <t>Start + 1505</t>
  </si>
  <si>
    <t>Start + 1506</t>
  </si>
  <si>
    <t>Start + 1507</t>
  </si>
  <si>
    <t>Start + 1508</t>
  </si>
  <si>
    <t>Start + 1509</t>
  </si>
  <si>
    <t>Start + 1510</t>
  </si>
  <si>
    <t>Start + 1511</t>
  </si>
  <si>
    <t>Start + 1512</t>
  </si>
  <si>
    <t>Start + 1513</t>
  </si>
  <si>
    <t>Start + 1514</t>
  </si>
  <si>
    <t>Start + 1515</t>
  </si>
  <si>
    <t>Start + 1516</t>
  </si>
  <si>
    <t>Start + 1517</t>
  </si>
  <si>
    <t>Start + 1518</t>
  </si>
  <si>
    <t>Start + 1519</t>
  </si>
  <si>
    <t>Start + 1520</t>
  </si>
  <si>
    <t>Start + 1521</t>
  </si>
  <si>
    <t>Start + 1522</t>
  </si>
  <si>
    <t>Start + 1523</t>
  </si>
  <si>
    <t>Start + 1524</t>
  </si>
  <si>
    <t>Start + 1525</t>
  </si>
  <si>
    <t>Start + 1526</t>
  </si>
  <si>
    <t>Start + 1527</t>
  </si>
  <si>
    <t>Start + 1528</t>
  </si>
  <si>
    <t>Start + 1529</t>
  </si>
  <si>
    <t>Start + 1530</t>
  </si>
  <si>
    <t>Start + 1531</t>
  </si>
  <si>
    <t>Start + 1532</t>
  </si>
  <si>
    <t>Start + 1533</t>
  </si>
  <si>
    <t>Start + 1534</t>
  </si>
  <si>
    <t>Start + 1535</t>
  </si>
  <si>
    <t>Start + 1536</t>
  </si>
  <si>
    <t>Start + 1537</t>
  </si>
  <si>
    <t>Start + 1538</t>
  </si>
  <si>
    <t>Start + 1539</t>
  </si>
  <si>
    <t>Start + 1540</t>
  </si>
  <si>
    <t>Start + 1541</t>
  </si>
  <si>
    <t>Start + 1542</t>
  </si>
  <si>
    <t>Start + 1543</t>
  </si>
  <si>
    <t>Start + 1544</t>
  </si>
  <si>
    <t>Start + 1545</t>
  </si>
  <si>
    <t>Start + 1546</t>
  </si>
  <si>
    <t>Start + 1547</t>
  </si>
  <si>
    <t>Start + 1548</t>
  </si>
  <si>
    <t>Start + 1549</t>
  </si>
  <si>
    <t>Start + 1550</t>
  </si>
  <si>
    <t>Start + 1551</t>
  </si>
  <si>
    <t>Start + 1552</t>
  </si>
  <si>
    <t>Start + 1553</t>
  </si>
  <si>
    <t>Start + 1554</t>
  </si>
  <si>
    <t>Start + 1555</t>
  </si>
  <si>
    <t>Start + 1556</t>
  </si>
  <si>
    <t>Start + 1557</t>
  </si>
  <si>
    <t>Start + 1558</t>
  </si>
  <si>
    <t>Start + 1559</t>
  </si>
  <si>
    <t>Start + 1560</t>
  </si>
  <si>
    <t>Start + 1561</t>
  </si>
  <si>
    <t>Start + 1562</t>
  </si>
  <si>
    <t>Start + 1563</t>
  </si>
  <si>
    <t>Start + 1564</t>
  </si>
  <si>
    <t>Start + 1565</t>
  </si>
  <si>
    <t>Start + 1566</t>
  </si>
  <si>
    <t>Start + 1567</t>
  </si>
  <si>
    <t>Start + 1568</t>
  </si>
  <si>
    <t>Start + 1569</t>
  </si>
  <si>
    <t>Start + 1570</t>
  </si>
  <si>
    <t>Start + 1571</t>
  </si>
  <si>
    <t>Start + 1572</t>
  </si>
  <si>
    <t>Start + 1573</t>
  </si>
  <si>
    <t>Start + 1574</t>
  </si>
  <si>
    <t>Start + 1575</t>
  </si>
  <si>
    <t>Start + 1576</t>
  </si>
  <si>
    <t>Start + 1577</t>
  </si>
  <si>
    <t>Start + 1578</t>
  </si>
  <si>
    <t>Start + 1579</t>
  </si>
  <si>
    <t>Start + 1580</t>
  </si>
  <si>
    <t>Start + 1581</t>
  </si>
  <si>
    <t>Start + 1582</t>
  </si>
  <si>
    <t>Start + 1583</t>
  </si>
  <si>
    <t>Start + 1584</t>
  </si>
  <si>
    <t>Start + 1585</t>
  </si>
  <si>
    <t>Start + 1586</t>
  </si>
  <si>
    <t>Start + 1587</t>
  </si>
  <si>
    <t>Start + 1588</t>
  </si>
  <si>
    <t>Start + 1589</t>
  </si>
  <si>
    <t>Start + 1590</t>
  </si>
  <si>
    <t>Start + 1591</t>
  </si>
  <si>
    <t>Start + 1592</t>
  </si>
  <si>
    <t>Start + 1593</t>
  </si>
  <si>
    <t>Start + 1594</t>
  </si>
  <si>
    <t>Start + 1595</t>
  </si>
  <si>
    <t>Start + 1596</t>
  </si>
  <si>
    <t>Start + 1597</t>
  </si>
  <si>
    <t>Start + 1598</t>
  </si>
  <si>
    <t>Start + 1599</t>
  </si>
  <si>
    <t>Start + 1600</t>
  </si>
  <si>
    <t>Start + 1601</t>
  </si>
  <si>
    <t>Start + 1602</t>
  </si>
  <si>
    <t>Start + 1603</t>
  </si>
  <si>
    <t>Start + 1604</t>
  </si>
  <si>
    <t>Start + 1605</t>
  </si>
  <si>
    <t>Start + 1606</t>
  </si>
  <si>
    <t>Start + 1607</t>
  </si>
  <si>
    <t>Start + 1608</t>
  </si>
  <si>
    <t>Start + 1609</t>
  </si>
  <si>
    <t>Start + 1610</t>
  </si>
  <si>
    <t>Start + 1611</t>
  </si>
  <si>
    <t>Start + 1612</t>
  </si>
  <si>
    <t>Start + 1613</t>
  </si>
  <si>
    <t>Start + 1614</t>
  </si>
  <si>
    <t>Start + 1615</t>
  </si>
  <si>
    <t>Start + 1616</t>
  </si>
  <si>
    <t>Start + 1617</t>
  </si>
  <si>
    <t>Start + 1618</t>
  </si>
  <si>
    <t>Start + 1619</t>
  </si>
  <si>
    <t>Start + 1620</t>
  </si>
  <si>
    <t>Start + 1621</t>
  </si>
  <si>
    <t>Start + 1622</t>
  </si>
  <si>
    <t>Start + 1623</t>
  </si>
  <si>
    <t>Start + 1624</t>
  </si>
  <si>
    <t>Start + 1625</t>
  </si>
  <si>
    <t>Start + 1626</t>
  </si>
  <si>
    <t>Start + 1627</t>
  </si>
  <si>
    <t>Start + 1628</t>
  </si>
  <si>
    <t>Start + 1629</t>
  </si>
  <si>
    <t>Start + 1630</t>
  </si>
  <si>
    <t>Start + 1631</t>
  </si>
  <si>
    <t>Start + 1632</t>
  </si>
  <si>
    <t>Start + 1633</t>
  </si>
  <si>
    <t>Start + 1634</t>
  </si>
  <si>
    <t>Start + 1635</t>
  </si>
  <si>
    <t>Start + 1636</t>
  </si>
  <si>
    <t>Start + 1637</t>
  </si>
  <si>
    <t>Start + 1638</t>
  </si>
  <si>
    <t>Start + 1639</t>
  </si>
  <si>
    <t>Start + 1640</t>
  </si>
  <si>
    <t>Start + 1641</t>
  </si>
  <si>
    <t>Start + 1642</t>
  </si>
  <si>
    <t>Start + 1643</t>
  </si>
  <si>
    <t>Start + 1644</t>
  </si>
  <si>
    <t>Start + 1645</t>
  </si>
  <si>
    <t>Start + 1646</t>
  </si>
  <si>
    <t>Start + 1647</t>
  </si>
  <si>
    <t>Start + 1648</t>
  </si>
  <si>
    <t>Start + 1649</t>
  </si>
  <si>
    <t>Start + 1650</t>
  </si>
  <si>
    <t>Start + 1651</t>
  </si>
  <si>
    <t>Start + 1652</t>
  </si>
  <si>
    <t>Start + 1653</t>
  </si>
  <si>
    <t>Start + 1654</t>
  </si>
  <si>
    <t>Start + 1655</t>
  </si>
  <si>
    <t>Start + 1656</t>
  </si>
  <si>
    <t>Start + 1657</t>
  </si>
  <si>
    <t>Start + 1658</t>
  </si>
  <si>
    <t>Start + 1659</t>
  </si>
  <si>
    <t>Start + 1660</t>
  </si>
  <si>
    <t>Start + 1661</t>
  </si>
  <si>
    <t>Start + 1662</t>
  </si>
  <si>
    <t>Start + 1663</t>
  </si>
  <si>
    <t>Start + 1664</t>
  </si>
  <si>
    <t>Start + 1665</t>
  </si>
  <si>
    <t>Start + 1666</t>
  </si>
  <si>
    <t>Start + 1667</t>
  </si>
  <si>
    <t>Start + 1668</t>
  </si>
  <si>
    <t>Start + 1669</t>
  </si>
  <si>
    <t>Start + 1670</t>
  </si>
  <si>
    <t>Start + 1671</t>
  </si>
  <si>
    <t>Start + 1672</t>
  </si>
  <si>
    <t>Start + 1673</t>
  </si>
  <si>
    <t>Start + 1674</t>
  </si>
  <si>
    <t>Start + 1675</t>
  </si>
  <si>
    <t>Start + 1676</t>
  </si>
  <si>
    <t>Start + 1677</t>
  </si>
  <si>
    <t>Start + 1678</t>
  </si>
  <si>
    <t>Start + 1679</t>
  </si>
  <si>
    <t>Start + 1680</t>
  </si>
  <si>
    <t>Start + 1681</t>
  </si>
  <si>
    <t>Start + 1682</t>
  </si>
  <si>
    <t>Start + 1683</t>
  </si>
  <si>
    <t>Start + 1684</t>
  </si>
  <si>
    <t>Start + 1685</t>
  </si>
  <si>
    <t>Start + 1686</t>
  </si>
  <si>
    <t>Start + 1687</t>
  </si>
  <si>
    <t>Start + 1688</t>
  </si>
  <si>
    <t>Start + 1689</t>
  </si>
  <si>
    <t>Start + 1690</t>
  </si>
  <si>
    <t>Start + 1691</t>
  </si>
  <si>
    <t>Start + 1692</t>
  </si>
  <si>
    <t>Start + 1693</t>
  </si>
  <si>
    <t>Start + 1694</t>
  </si>
  <si>
    <t>Start + 1695</t>
  </si>
  <si>
    <t>Start + 1696</t>
  </si>
  <si>
    <t>Start + 1697</t>
  </si>
  <si>
    <t>Start + 1698</t>
  </si>
  <si>
    <t>Start + 1699</t>
  </si>
  <si>
    <t>Start + 1700</t>
  </si>
  <si>
    <t>Start + 1701</t>
  </si>
  <si>
    <t>Start + 1702</t>
  </si>
  <si>
    <t>Start + 1703</t>
  </si>
  <si>
    <t>Start + 1704</t>
  </si>
  <si>
    <t>Start + 1705</t>
  </si>
  <si>
    <t>Start + 1706</t>
  </si>
  <si>
    <t>Start + 1707</t>
  </si>
  <si>
    <t>Start + 1708</t>
  </si>
  <si>
    <t>Start + 1709</t>
  </si>
  <si>
    <t>Start + 1710</t>
  </si>
  <si>
    <t>Start + 1711</t>
  </si>
  <si>
    <t>Start + 1712</t>
  </si>
  <si>
    <t>Start + 1713</t>
  </si>
  <si>
    <t>Start + 1714</t>
  </si>
  <si>
    <t>Start + 1715</t>
  </si>
  <si>
    <t>Start + 1716</t>
  </si>
  <si>
    <t>Start + 1717</t>
  </si>
  <si>
    <t>Start + 1718</t>
  </si>
  <si>
    <t>Start + 1719</t>
  </si>
  <si>
    <t>Start + 1720</t>
  </si>
  <si>
    <t>Start + 1721</t>
  </si>
  <si>
    <t>Start + 1722</t>
  </si>
  <si>
    <t>Start + 1723</t>
  </si>
  <si>
    <t>Start + 1724</t>
  </si>
  <si>
    <t>Start + 1725</t>
  </si>
  <si>
    <t>Start + 1726</t>
  </si>
  <si>
    <t>Start + 1727</t>
  </si>
  <si>
    <t>Start + 1728</t>
  </si>
  <si>
    <t>Start + 1729</t>
  </si>
  <si>
    <t>Start + 1730</t>
  </si>
  <si>
    <t>Start + 1731</t>
  </si>
  <si>
    <t>Start + 1732</t>
  </si>
  <si>
    <t>Start + 1733</t>
  </si>
  <si>
    <t>Start + 1734</t>
  </si>
  <si>
    <t>Start + 1735</t>
  </si>
  <si>
    <t>Start + 1736</t>
  </si>
  <si>
    <t>Start + 1737</t>
  </si>
  <si>
    <t>Start + 1738</t>
  </si>
  <si>
    <t>Start + 1739</t>
  </si>
  <si>
    <t>Start + 1740</t>
  </si>
  <si>
    <t>Start + 1741</t>
  </si>
  <si>
    <t>Start + 1742</t>
  </si>
  <si>
    <t>Start + 1743</t>
  </si>
  <si>
    <t>Start + 1744</t>
  </si>
  <si>
    <t>Start + 1745</t>
  </si>
  <si>
    <t>Start + 1746</t>
  </si>
  <si>
    <t>Start + 1747</t>
  </si>
  <si>
    <t>Start + 1748</t>
  </si>
  <si>
    <t>Start + 1749</t>
  </si>
  <si>
    <t>Start + 1750</t>
  </si>
  <si>
    <t>Start + 1751</t>
  </si>
  <si>
    <t>Start + 1752</t>
  </si>
  <si>
    <t>Start + 1753</t>
  </si>
  <si>
    <t>Start + 1754</t>
  </si>
  <si>
    <t>Start + 1755</t>
  </si>
  <si>
    <t>Start + 1756</t>
  </si>
  <si>
    <t>Start + 1757</t>
  </si>
  <si>
    <t>Start + 1758</t>
  </si>
  <si>
    <t>Start + 1759</t>
  </si>
  <si>
    <t>Start + 1760</t>
  </si>
  <si>
    <t>Start + 1761</t>
  </si>
  <si>
    <t>Start + 1762</t>
  </si>
  <si>
    <t>Start + 1763</t>
  </si>
  <si>
    <t>Start + 1764</t>
  </si>
  <si>
    <t>Start + 1765</t>
  </si>
  <si>
    <t>Start + 1766</t>
  </si>
  <si>
    <t>Start + 1767</t>
  </si>
  <si>
    <t>Start + 1768</t>
  </si>
  <si>
    <t>Start + 1769</t>
  </si>
  <si>
    <t>Start + 1770</t>
  </si>
  <si>
    <t>Start + 1771</t>
  </si>
  <si>
    <t>Start + 1772</t>
  </si>
  <si>
    <t>Start + 1773</t>
  </si>
  <si>
    <t>Start + 1774</t>
  </si>
  <si>
    <t>Start + 1775</t>
  </si>
  <si>
    <t>Start + 1776</t>
  </si>
  <si>
    <t>Start + 1777</t>
  </si>
  <si>
    <t>Start + 1778</t>
  </si>
  <si>
    <t>Start + 1779</t>
  </si>
  <si>
    <t>Start + 1780</t>
  </si>
  <si>
    <t>Start + 1781</t>
  </si>
  <si>
    <t>Start + 1782</t>
  </si>
  <si>
    <t>Start + 1783</t>
  </si>
  <si>
    <t>Start + 1784</t>
  </si>
  <si>
    <t>Start + 1785</t>
  </si>
  <si>
    <t>Start + 1786</t>
  </si>
  <si>
    <t>Start + 1787</t>
  </si>
  <si>
    <t>Start + 1788</t>
  </si>
  <si>
    <t>Start + 1789</t>
  </si>
  <si>
    <t>Start + 1790</t>
  </si>
  <si>
    <t>Start + 1791</t>
  </si>
  <si>
    <t>Start + 1792</t>
  </si>
  <si>
    <t>Start + 1793</t>
  </si>
  <si>
    <t>Start + 1794</t>
  </si>
  <si>
    <t>Start + 1795</t>
  </si>
  <si>
    <t>Start + 1796</t>
  </si>
  <si>
    <t>Start + 1797</t>
  </si>
  <si>
    <t>Start + 1798</t>
  </si>
  <si>
    <t>Start + 1799</t>
  </si>
  <si>
    <t>Start + 1800</t>
  </si>
  <si>
    <t>Start + 1801</t>
  </si>
  <si>
    <t>Start + 1802</t>
  </si>
  <si>
    <t>Start + 1803</t>
  </si>
  <si>
    <t>Start + 1804</t>
  </si>
  <si>
    <t>Start + 1805</t>
  </si>
  <si>
    <t>Start + 1806</t>
  </si>
  <si>
    <t>Start + 1807</t>
  </si>
  <si>
    <t>Start + 1808</t>
  </si>
  <si>
    <t>Start + 1809</t>
  </si>
  <si>
    <t>Start + 1810</t>
  </si>
  <si>
    <t>Start + 1811</t>
  </si>
  <si>
    <t>Start + 1812</t>
  </si>
  <si>
    <t>Start + 1813</t>
  </si>
  <si>
    <t>Start + 1814</t>
  </si>
  <si>
    <t>Start + 1815</t>
  </si>
  <si>
    <t>Start + 1816</t>
  </si>
  <si>
    <t>Start + 1817</t>
  </si>
  <si>
    <t>Start + 1818</t>
  </si>
  <si>
    <t>Start + 1819</t>
  </si>
  <si>
    <t>Start + 1820</t>
  </si>
  <si>
    <t>Start + 1821</t>
  </si>
  <si>
    <t>Start + 1822</t>
  </si>
  <si>
    <t>Start + 1823</t>
  </si>
  <si>
    <t>Start + 1824</t>
  </si>
  <si>
    <t>Start + 1825</t>
  </si>
  <si>
    <t>Start + 1826</t>
  </si>
  <si>
    <t>Start + 1827</t>
  </si>
  <si>
    <t>Start + 1828</t>
  </si>
  <si>
    <t>Start + 1829</t>
  </si>
  <si>
    <t>Start + 1830</t>
  </si>
  <si>
    <t>Start + 1831</t>
  </si>
  <si>
    <t>Start + 1832</t>
  </si>
  <si>
    <t>Start + 1833</t>
  </si>
  <si>
    <t>Start + 1834</t>
  </si>
  <si>
    <t>Start + 1835</t>
  </si>
  <si>
    <t>Start + 1836</t>
  </si>
  <si>
    <t>Start + 1837</t>
  </si>
  <si>
    <t>Start + 1838</t>
  </si>
  <si>
    <t>Start + 1839</t>
  </si>
  <si>
    <t>Start + 1840</t>
  </si>
  <si>
    <t>Start + 1841</t>
  </si>
  <si>
    <t>Start + 1842</t>
  </si>
  <si>
    <t>Start + 1843</t>
  </si>
  <si>
    <t>Start + 1844</t>
  </si>
  <si>
    <t>Start + 1845</t>
  </si>
  <si>
    <t>Start + 1846</t>
  </si>
  <si>
    <t>Start + 1847</t>
  </si>
  <si>
    <t>Start + 1848</t>
  </si>
  <si>
    <t>Start + 1849</t>
  </si>
  <si>
    <t>Start + 1850</t>
  </si>
  <si>
    <t>Start + 1851</t>
  </si>
  <si>
    <t>Start + 1852</t>
  </si>
  <si>
    <t>Start + 1853</t>
  </si>
  <si>
    <t>Start + 1854</t>
  </si>
  <si>
    <t>Start + 1855</t>
  </si>
  <si>
    <t>Start + 1856</t>
  </si>
  <si>
    <t>Start + 1857</t>
  </si>
  <si>
    <t>Start + 1858</t>
  </si>
  <si>
    <t>Start + 1859</t>
  </si>
  <si>
    <t>Start + 1860</t>
  </si>
  <si>
    <t>Start + 1861</t>
  </si>
  <si>
    <t>Start + 1862</t>
  </si>
  <si>
    <t>Start + 1863</t>
  </si>
  <si>
    <t>Start + 1864</t>
  </si>
  <si>
    <t>Start + 1865</t>
  </si>
  <si>
    <t>Start + 1866</t>
  </si>
  <si>
    <t>Start + 1867</t>
  </si>
  <si>
    <t>Start + 1868</t>
  </si>
  <si>
    <t>Start + 1869</t>
  </si>
  <si>
    <t>Start + 1870</t>
  </si>
  <si>
    <t>Start + 1871</t>
  </si>
  <si>
    <t>Start + 1872</t>
  </si>
  <si>
    <t>Start + 1873</t>
  </si>
  <si>
    <t>Start + 1874</t>
  </si>
  <si>
    <t>Start + 1875</t>
  </si>
  <si>
    <t>Start + 1876</t>
  </si>
  <si>
    <t>Start + 1877</t>
  </si>
  <si>
    <t>Start + 1878</t>
  </si>
  <si>
    <t>Start + 1879</t>
  </si>
  <si>
    <t>Start + 1880</t>
  </si>
  <si>
    <t>Start + 1881</t>
  </si>
  <si>
    <t>Start + 1882</t>
  </si>
  <si>
    <t>Start + 1883</t>
  </si>
  <si>
    <t>Start + 1884</t>
  </si>
  <si>
    <t>Start + 1885</t>
  </si>
  <si>
    <t>Start + 1886</t>
  </si>
  <si>
    <t>Start + 1887</t>
  </si>
  <si>
    <t>Start + 1888</t>
  </si>
  <si>
    <t>Start + 1889</t>
  </si>
  <si>
    <t>Start + 1890</t>
  </si>
  <si>
    <t>Start + 1891</t>
  </si>
  <si>
    <t>Start + 1892</t>
  </si>
  <si>
    <t>Start + 1893</t>
  </si>
  <si>
    <t>Start + 1894</t>
  </si>
  <si>
    <t>Start + 1895</t>
  </si>
  <si>
    <t>Start + 1896</t>
  </si>
  <si>
    <t>Start + 1897</t>
  </si>
  <si>
    <t>Start + 1898</t>
  </si>
  <si>
    <t>Start + 1899</t>
  </si>
  <si>
    <t>Start + 1900</t>
  </si>
  <si>
    <t>Start + 1901</t>
  </si>
  <si>
    <t>Start + 1902</t>
  </si>
  <si>
    <t>Start + 1903</t>
  </si>
  <si>
    <t>Start + 1904</t>
  </si>
  <si>
    <t>Start + 1905</t>
  </si>
  <si>
    <t>Start + 1906</t>
  </si>
  <si>
    <t>Start + 1907</t>
  </si>
  <si>
    <t>Start + 1908</t>
  </si>
  <si>
    <t>Start + 1909</t>
  </si>
  <si>
    <t>Start + 1910</t>
  </si>
  <si>
    <t>Start + 1911</t>
  </si>
  <si>
    <t>Start + 1912</t>
  </si>
  <si>
    <t>Start + 1913</t>
  </si>
  <si>
    <t>Start + 1914</t>
  </si>
  <si>
    <t>Start + 1915</t>
  </si>
  <si>
    <t>Start + 1916</t>
  </si>
  <si>
    <t>Start + 1917</t>
  </si>
  <si>
    <t>Start + 1918</t>
  </si>
  <si>
    <t>Start + 1919</t>
  </si>
  <si>
    <t>Start + 1920</t>
  </si>
  <si>
    <t>Start + 1921</t>
  </si>
  <si>
    <t>Start + 1922</t>
  </si>
  <si>
    <t>Start + 1923</t>
  </si>
  <si>
    <t>Start + 1924</t>
  </si>
  <si>
    <t>Start + 1925</t>
  </si>
  <si>
    <t>Start + 1926</t>
  </si>
  <si>
    <t>Start + 1927</t>
  </si>
  <si>
    <t>Start + 1928</t>
  </si>
  <si>
    <t>Start + 1929</t>
  </si>
  <si>
    <t>Start + 1930</t>
  </si>
  <si>
    <t>Start + 1931</t>
  </si>
  <si>
    <t>Start + 1932</t>
  </si>
  <si>
    <t>Start + 1933</t>
  </si>
  <si>
    <t>Start + 1934</t>
  </si>
  <si>
    <t>Start + 1935</t>
  </si>
  <si>
    <t>Start + 1936</t>
  </si>
  <si>
    <t>Start + 1937</t>
  </si>
  <si>
    <t>Start + 1938</t>
  </si>
  <si>
    <t>Start + 1939</t>
  </si>
  <si>
    <t>Start + 1940</t>
  </si>
  <si>
    <t>Start + 1941</t>
  </si>
  <si>
    <t>Start + 1942</t>
  </si>
  <si>
    <t>Start + 1943</t>
  </si>
  <si>
    <t>Start + 1944</t>
  </si>
  <si>
    <t>Start + 1945</t>
  </si>
  <si>
    <t>Start + 1946</t>
  </si>
  <si>
    <t>Start + 1947</t>
  </si>
  <si>
    <t>Start + 1948</t>
  </si>
  <si>
    <t>Start + 1949</t>
  </si>
  <si>
    <t>Start + 1950</t>
  </si>
  <si>
    <t>Start + 1951</t>
  </si>
  <si>
    <t>Start + 1952</t>
  </si>
  <si>
    <t>Start + 1953</t>
  </si>
  <si>
    <t>Start + 1954</t>
  </si>
  <si>
    <t>Start + 1955</t>
  </si>
  <si>
    <t>Start + 1956</t>
  </si>
  <si>
    <t>Start + 1957</t>
  </si>
  <si>
    <t>Start + 1958</t>
  </si>
  <si>
    <t>Start + 1959</t>
  </si>
  <si>
    <t>Start + 1960</t>
  </si>
  <si>
    <t>Start + 1961</t>
  </si>
  <si>
    <t>Start + 1962</t>
  </si>
  <si>
    <t>Start + 1963</t>
  </si>
  <si>
    <t>Start + 1964</t>
  </si>
  <si>
    <t>Start + 1965</t>
  </si>
  <si>
    <t>Start + 1966</t>
  </si>
  <si>
    <t>Start + 1967</t>
  </si>
  <si>
    <t>Start + 1968</t>
  </si>
  <si>
    <t>Start + 1969</t>
  </si>
  <si>
    <t>Start + 1970</t>
  </si>
  <si>
    <t>Start + 1971</t>
  </si>
  <si>
    <t>Start + 1972</t>
  </si>
  <si>
    <t>Start + 1973</t>
  </si>
  <si>
    <t>Start + 1974</t>
  </si>
  <si>
    <t>Start + 1975</t>
  </si>
  <si>
    <t>Start + 1976</t>
  </si>
  <si>
    <t>Start + 1977</t>
  </si>
  <si>
    <t>Start + 1978</t>
  </si>
  <si>
    <t>Start + 1979</t>
  </si>
  <si>
    <t>Start + 1980</t>
  </si>
  <si>
    <t>Start + 1981</t>
  </si>
  <si>
    <t>Start + 1982</t>
  </si>
  <si>
    <t>Start + 1983</t>
  </si>
  <si>
    <t>Start + 1984</t>
  </si>
  <si>
    <t>Start + 1985</t>
  </si>
  <si>
    <t>Start + 1986</t>
  </si>
  <si>
    <t>Start + 1987</t>
  </si>
  <si>
    <t>Start + 1988</t>
  </si>
  <si>
    <t>Start + 1989</t>
  </si>
  <si>
    <t>Start + 1990</t>
  </si>
  <si>
    <t>Start + 1991</t>
  </si>
  <si>
    <t>Start + 1992</t>
  </si>
  <si>
    <t>Start + 1993</t>
  </si>
  <si>
    <t>Start + 1994</t>
  </si>
  <si>
    <t>Start + 1995</t>
  </si>
  <si>
    <t>Start + 1996</t>
  </si>
  <si>
    <t>Start + 1997</t>
  </si>
  <si>
    <t>Start + 1998</t>
  </si>
  <si>
    <t>Start + 1999</t>
  </si>
  <si>
    <t>Start + 2000</t>
  </si>
  <si>
    <t>Start + 2001</t>
  </si>
  <si>
    <t>Start + 2002</t>
  </si>
  <si>
    <t>Start + 2003</t>
  </si>
  <si>
    <t>Start + 2004</t>
  </si>
  <si>
    <t>Start + 2005</t>
  </si>
  <si>
    <t>Start + 2006</t>
  </si>
  <si>
    <t>Start + 2007</t>
  </si>
  <si>
    <t>Start + 2008</t>
  </si>
  <si>
    <t>Start + 2009</t>
  </si>
  <si>
    <t>Start + 2010</t>
  </si>
  <si>
    <t>Start + 2011</t>
  </si>
  <si>
    <t>Start + 2012</t>
  </si>
  <si>
    <t>Start + 2013</t>
  </si>
  <si>
    <t>Start + 2014</t>
  </si>
  <si>
    <t>Start + 2015</t>
  </si>
  <si>
    <t>Start + 2016</t>
  </si>
  <si>
    <t>Start + 2017</t>
  </si>
  <si>
    <t>Start + 2018</t>
  </si>
  <si>
    <t>Start + 2019</t>
  </si>
  <si>
    <t>Start + 2020</t>
  </si>
  <si>
    <t>Start + 2021</t>
  </si>
  <si>
    <t>Start + 2022</t>
  </si>
  <si>
    <t>Start + 2023</t>
  </si>
  <si>
    <t>Start + 2024</t>
  </si>
  <si>
    <t>Start + 2025</t>
  </si>
  <si>
    <t>Start + 2026</t>
  </si>
  <si>
    <t>Start + 2027</t>
  </si>
  <si>
    <t>Start + 2028</t>
  </si>
  <si>
    <t>Start + 2029</t>
  </si>
  <si>
    <t>Start + 2030</t>
  </si>
  <si>
    <t>Start + 2031</t>
  </si>
  <si>
    <t>Start + 2032</t>
  </si>
  <si>
    <t>Start + 2033</t>
  </si>
  <si>
    <t>Start + 2034</t>
  </si>
  <si>
    <t>Start + 2035</t>
  </si>
  <si>
    <t>Start + 2036</t>
  </si>
  <si>
    <t>Start + 2037</t>
  </si>
  <si>
    <t>Start + 2038</t>
  </si>
  <si>
    <t>Start + 2039</t>
  </si>
  <si>
    <t>Start + 2040</t>
  </si>
  <si>
    <t>Start + 2041</t>
  </si>
  <si>
    <t>Start + 2042</t>
  </si>
  <si>
    <t>Start + 2043</t>
  </si>
  <si>
    <t>Start + 2044</t>
  </si>
  <si>
    <t>Start + 2045</t>
  </si>
  <si>
    <t>Start + 2046</t>
  </si>
  <si>
    <t>Start + 2047</t>
  </si>
  <si>
    <t>Start + 2048</t>
  </si>
  <si>
    <t>Start + 2049</t>
  </si>
  <si>
    <t>Start + 2050</t>
  </si>
  <si>
    <t>Start + 2051</t>
  </si>
  <si>
    <t>Start + 2052</t>
  </si>
  <si>
    <t>Start + 2053</t>
  </si>
  <si>
    <t>Start + 2054</t>
  </si>
  <si>
    <t>Start + 2055</t>
  </si>
  <si>
    <t>Start + 2056</t>
  </si>
  <si>
    <t>Start + 2057</t>
  </si>
  <si>
    <t>Start + 2058</t>
  </si>
  <si>
    <t>Start + 2059</t>
  </si>
  <si>
    <t>Start + 2060</t>
  </si>
  <si>
    <t>Start + 2061</t>
  </si>
  <si>
    <t>Start + 2062</t>
  </si>
  <si>
    <t>Start + 2063</t>
  </si>
  <si>
    <t>Start + 2064</t>
  </si>
  <si>
    <t>Start + 2065</t>
  </si>
  <si>
    <t>Start + 2066</t>
  </si>
  <si>
    <t>Start + 2067</t>
  </si>
  <si>
    <t>Start + 2068</t>
  </si>
  <si>
    <t>Start + 2069</t>
  </si>
  <si>
    <t>Start + 2070</t>
  </si>
  <si>
    <t>Start + 2071</t>
  </si>
  <si>
    <t>Start + 2072</t>
  </si>
  <si>
    <t>Start + 2073</t>
  </si>
  <si>
    <t>Start + 2074</t>
  </si>
  <si>
    <t>Start + 2075</t>
  </si>
  <si>
    <t>Start + 2076</t>
  </si>
  <si>
    <t>Start + 2077</t>
  </si>
  <si>
    <t>Start + 2078</t>
  </si>
  <si>
    <t>Start + 2079</t>
  </si>
  <si>
    <t>Start + 2080</t>
  </si>
  <si>
    <t>Start + 2081</t>
  </si>
  <si>
    <t>Start + 2082</t>
  </si>
  <si>
    <t>Start + 2083</t>
  </si>
  <si>
    <t>Start + 2084</t>
  </si>
  <si>
    <t>Start + 2085</t>
  </si>
  <si>
    <t>Start + 2086</t>
  </si>
  <si>
    <t>Start + 2087</t>
  </si>
  <si>
    <t>Start + 2088</t>
  </si>
  <si>
    <t>Start + 2089</t>
  </si>
  <si>
    <t>Start + 2090</t>
  </si>
  <si>
    <t>Start + 2091</t>
  </si>
  <si>
    <t>Start + 2092</t>
  </si>
  <si>
    <t>Start + 2093</t>
  </si>
  <si>
    <t>Start + 2094</t>
  </si>
  <si>
    <t>Start + 2095</t>
  </si>
  <si>
    <t>Start + 2096</t>
  </si>
  <si>
    <t>Start + 2097</t>
  </si>
  <si>
    <t>Start + 2098</t>
  </si>
  <si>
    <t>Start + 2099</t>
  </si>
  <si>
    <t>Start + 2100</t>
  </si>
  <si>
    <t>Start + 2101</t>
  </si>
  <si>
    <t>Start + 2102</t>
  </si>
  <si>
    <t>Start + 2103</t>
  </si>
  <si>
    <t>Start + 2104</t>
  </si>
  <si>
    <t>Start + 2105</t>
  </si>
  <si>
    <t>Start + 2106</t>
  </si>
  <si>
    <t>Start + 2107</t>
  </si>
  <si>
    <t>Start + 2108</t>
  </si>
  <si>
    <t>Start + 2109</t>
  </si>
  <si>
    <t>Start + 2110</t>
  </si>
  <si>
    <t>Start + 2111</t>
  </si>
  <si>
    <t>Start + 2112</t>
  </si>
  <si>
    <t>Start + 2113</t>
  </si>
  <si>
    <t>Start + 2114</t>
  </si>
  <si>
    <t>Start + 2115</t>
  </si>
  <si>
    <t>Start + 2116</t>
  </si>
  <si>
    <t>Start + 2117</t>
  </si>
  <si>
    <t>Start + 2118</t>
  </si>
  <si>
    <t>Start + 2119</t>
  </si>
  <si>
    <t>Start + 2120</t>
  </si>
  <si>
    <t>Start + 2121</t>
  </si>
  <si>
    <t>Start + 2122</t>
  </si>
  <si>
    <t>Start + 2123</t>
  </si>
  <si>
    <t>Start + 2124</t>
  </si>
  <si>
    <t>Start + 2125</t>
  </si>
  <si>
    <t>Start + 2126</t>
  </si>
  <si>
    <t>Start + 2127</t>
  </si>
  <si>
    <t>Start + 2128</t>
  </si>
  <si>
    <t>Start + 2129</t>
  </si>
  <si>
    <t>Start + 2130</t>
  </si>
  <si>
    <t>Start + 2131</t>
  </si>
  <si>
    <t>Start + 2132</t>
  </si>
  <si>
    <t>Start + 2133</t>
  </si>
  <si>
    <t>Start + 2134</t>
  </si>
  <si>
    <t>Start + 2135</t>
  </si>
  <si>
    <t>Start + 2136</t>
  </si>
  <si>
    <t>Start + 2137</t>
  </si>
  <si>
    <t>Start + 2138</t>
  </si>
  <si>
    <t>Start + 2139</t>
  </si>
  <si>
    <t>Start + 2140</t>
  </si>
  <si>
    <t>Start + 2141</t>
  </si>
  <si>
    <t>Start + 2142</t>
  </si>
  <si>
    <t>Start + 2143</t>
  </si>
  <si>
    <t>Start + 2144</t>
  </si>
  <si>
    <t>Start + 2145</t>
  </si>
  <si>
    <t>Start + 2146</t>
  </si>
  <si>
    <t>Start + 2147</t>
  </si>
  <si>
    <t>Start + 2148</t>
  </si>
  <si>
    <t>Start + 2149</t>
  </si>
  <si>
    <t>Start + 2150</t>
  </si>
  <si>
    <t>Start + 2151</t>
  </si>
  <si>
    <t>Start + 2152</t>
  </si>
  <si>
    <t>Start + 2153</t>
  </si>
  <si>
    <t>Start + 2154</t>
  </si>
  <si>
    <t>Start + 2155</t>
  </si>
  <si>
    <t>Start + 2156</t>
  </si>
  <si>
    <t>Start + 2157</t>
  </si>
  <si>
    <t>Start + 2158</t>
  </si>
  <si>
    <t>Start + 2159</t>
  </si>
  <si>
    <t>Start + 2160</t>
  </si>
  <si>
    <t>Start + 2161</t>
  </si>
  <si>
    <t>Start + 2162</t>
  </si>
  <si>
    <t>Start + 2163</t>
  </si>
  <si>
    <t>Start + 2164</t>
  </si>
  <si>
    <t>Start + 2165</t>
  </si>
  <si>
    <t>Start + 2166</t>
  </si>
  <si>
    <t>Start + 2167</t>
  </si>
  <si>
    <t>Start + 2168</t>
  </si>
  <si>
    <t>Start + 2169</t>
  </si>
  <si>
    <t>Start + 2170</t>
  </si>
  <si>
    <t>Start + 2171</t>
  </si>
  <si>
    <t>Start + 2172</t>
  </si>
  <si>
    <t>Start + 2173</t>
  </si>
  <si>
    <t>Start + 2174</t>
  </si>
  <si>
    <t>Start + 2175</t>
  </si>
  <si>
    <t>Start + 2176</t>
  </si>
  <si>
    <t>Start + 2177</t>
  </si>
  <si>
    <t>Start + 2178</t>
  </si>
  <si>
    <t>Start + 2179</t>
  </si>
  <si>
    <t>Start + 2180</t>
  </si>
  <si>
    <t>Start + 2181</t>
  </si>
  <si>
    <t>Start + 2182</t>
  </si>
  <si>
    <t>Start + 2183</t>
  </si>
  <si>
    <t>Start + 2184</t>
  </si>
  <si>
    <t>Start + 2185</t>
  </si>
  <si>
    <t>Start + 2186</t>
  </si>
  <si>
    <t>Start + 2187</t>
  </si>
  <si>
    <t>Start + 2188</t>
  </si>
  <si>
    <t>Start + 2189</t>
  </si>
  <si>
    <t>Start + 2190</t>
  </si>
  <si>
    <t>Start + 2191</t>
  </si>
  <si>
    <t>Start + 2192</t>
  </si>
  <si>
    <t>Start + 2193</t>
  </si>
  <si>
    <t>Start + 2194</t>
  </si>
  <si>
    <t>Start + 2195</t>
  </si>
  <si>
    <t>Start + 2196</t>
  </si>
  <si>
    <t>Start + 2197</t>
  </si>
  <si>
    <t>Start + 2198</t>
  </si>
  <si>
    <t>Start + 2199</t>
  </si>
  <si>
    <t>Start + 2200</t>
  </si>
  <si>
    <t>Start + 2201</t>
  </si>
  <si>
    <t>Start + 2202</t>
  </si>
  <si>
    <t>Start + 2203</t>
  </si>
  <si>
    <t>Start + 2204</t>
  </si>
  <si>
    <t>Start + 2205</t>
  </si>
  <si>
    <t>Start + 2206</t>
  </si>
  <si>
    <t>Start + 2207</t>
  </si>
  <si>
    <t>Start + 2208</t>
  </si>
  <si>
    <t>Start + 2209</t>
  </si>
  <si>
    <t>Start + 2210</t>
  </si>
  <si>
    <t>Start + 2211</t>
  </si>
  <si>
    <t>Start + 2212</t>
  </si>
  <si>
    <t>Start + 2213</t>
  </si>
  <si>
    <t>Start + 2214</t>
  </si>
  <si>
    <t>Start + 2215</t>
  </si>
  <si>
    <t>Start + 2216</t>
  </si>
  <si>
    <t>Start + 2217</t>
  </si>
  <si>
    <t>Start + 2218</t>
  </si>
  <si>
    <t>Start + 2219</t>
  </si>
  <si>
    <t>Start + 2220</t>
  </si>
  <si>
    <t>Start + 2221</t>
  </si>
  <si>
    <t>Start + 2222</t>
  </si>
  <si>
    <t>Start + 2223</t>
  </si>
  <si>
    <t>Start + 2224</t>
  </si>
  <si>
    <t>Start + 2225</t>
  </si>
  <si>
    <t>Start + 2226</t>
  </si>
  <si>
    <t>Start + 2227</t>
  </si>
  <si>
    <t>Start + 2228</t>
  </si>
  <si>
    <t>Start + 2229</t>
  </si>
  <si>
    <t>Start + 2230</t>
  </si>
  <si>
    <t>Start + 2231</t>
  </si>
  <si>
    <t>Start + 2232</t>
  </si>
  <si>
    <t>Start + 2233</t>
  </si>
  <si>
    <t>Start + 2234</t>
  </si>
  <si>
    <t>Start + 2235</t>
  </si>
  <si>
    <t>Start + 2236</t>
  </si>
  <si>
    <t>Start + 2237</t>
  </si>
  <si>
    <t>Start + 2238</t>
  </si>
  <si>
    <t>Start + 2239</t>
  </si>
  <si>
    <t>Start + 2240</t>
  </si>
  <si>
    <t>Start + 2241</t>
  </si>
  <si>
    <t>Start + 2242</t>
  </si>
  <si>
    <t>Start + 2243</t>
  </si>
  <si>
    <t>Start + 2244</t>
  </si>
  <si>
    <t>Start + 2245</t>
  </si>
  <si>
    <t>Start + 2246</t>
  </si>
  <si>
    <t>Start + 2247</t>
  </si>
  <si>
    <t>Start + 2248</t>
  </si>
  <si>
    <t>Start + 2249</t>
  </si>
  <si>
    <t>Start + 2250</t>
  </si>
  <si>
    <t>Start + 2251</t>
  </si>
  <si>
    <t>Start + 2252</t>
  </si>
  <si>
    <t>Start + 2253</t>
  </si>
  <si>
    <t>Start + 2254</t>
  </si>
  <si>
    <t>Start + 2255</t>
  </si>
  <si>
    <t>Start + 2256</t>
  </si>
  <si>
    <t>Start + 2257</t>
  </si>
  <si>
    <t>Start + 2258</t>
  </si>
  <si>
    <t>Start + 2259</t>
  </si>
  <si>
    <t>Start + 2260</t>
  </si>
  <si>
    <t>Start + 2261</t>
  </si>
  <si>
    <t>Start + 2262</t>
  </si>
  <si>
    <t>Start + 2263</t>
  </si>
  <si>
    <t>Start + 2264</t>
  </si>
  <si>
    <t>Start + 2265</t>
  </si>
  <si>
    <t>Start + 2266</t>
  </si>
  <si>
    <t>Start + 2267</t>
  </si>
  <si>
    <t>Start + 2268</t>
  </si>
  <si>
    <t>Start + 2269</t>
  </si>
  <si>
    <t>Start + 2270</t>
  </si>
  <si>
    <t>Start + 2271</t>
  </si>
  <si>
    <t>Start + 2272</t>
  </si>
  <si>
    <t>Start + 2273</t>
  </si>
  <si>
    <t>Start + 2274</t>
  </si>
  <si>
    <t>Start + 2275</t>
  </si>
  <si>
    <t>Start + 2276</t>
  </si>
  <si>
    <t>Start + 2277</t>
  </si>
  <si>
    <t>Start + 2278</t>
  </si>
  <si>
    <t>Start + 2279</t>
  </si>
  <si>
    <t>Start + 2280</t>
  </si>
  <si>
    <t>Start + 2281</t>
  </si>
  <si>
    <t>Start + 2282</t>
  </si>
  <si>
    <t>Start + 2283</t>
  </si>
  <si>
    <t>Start + 2284</t>
  </si>
  <si>
    <t>Start + 2285</t>
  </si>
  <si>
    <t>Start + 2286</t>
  </si>
  <si>
    <t>Start + 2287</t>
  </si>
  <si>
    <t>Start + 2288</t>
  </si>
  <si>
    <t>Start + 2289</t>
  </si>
  <si>
    <t>Start + 2290</t>
  </si>
  <si>
    <t>Start + 2291</t>
  </si>
  <si>
    <t>Start + 2292</t>
  </si>
  <si>
    <t>Start + 2293</t>
  </si>
  <si>
    <t>Start + 2294</t>
  </si>
  <si>
    <t>Start + 2295</t>
  </si>
  <si>
    <t>Start + 2296</t>
  </si>
  <si>
    <t>Start + 2297</t>
  </si>
  <si>
    <t>Start + 2298</t>
  </si>
  <si>
    <t>Start + 2299</t>
  </si>
  <si>
    <t>Start + 2300</t>
  </si>
  <si>
    <t>Start + 2301</t>
  </si>
  <si>
    <t>Start + 2302</t>
  </si>
  <si>
    <t>Start + 2303</t>
  </si>
  <si>
    <t>Start + 2304</t>
  </si>
  <si>
    <t>Start + 2305</t>
  </si>
  <si>
    <t>Start + 2306</t>
  </si>
  <si>
    <t>Start + 2307</t>
  </si>
  <si>
    <t>Start + 2308</t>
  </si>
  <si>
    <t>Start + 2309</t>
  </si>
  <si>
    <t>Start + 2310</t>
  </si>
  <si>
    <t>Start + 2311</t>
  </si>
  <si>
    <t>Start + 2312</t>
  </si>
  <si>
    <t>Start + 2313</t>
  </si>
  <si>
    <t>Start + 2314</t>
  </si>
  <si>
    <t>Start + 2315</t>
  </si>
  <si>
    <t>Start + 2316</t>
  </si>
  <si>
    <t>Start + 2317</t>
  </si>
  <si>
    <t>Start + 2318</t>
  </si>
  <si>
    <t>Start + 2319</t>
  </si>
  <si>
    <t>Start + 2320</t>
  </si>
  <si>
    <t>Start + 2321</t>
  </si>
  <si>
    <t>Start + 2322</t>
  </si>
  <si>
    <t>Start + 2323</t>
  </si>
  <si>
    <t>Start + 2324</t>
  </si>
  <si>
    <t>Start + 2325</t>
  </si>
  <si>
    <t>Start + 2326</t>
  </si>
  <si>
    <t>Start + 2327</t>
  </si>
  <si>
    <t>Start + 2328</t>
  </si>
  <si>
    <t>Start + 2329</t>
  </si>
  <si>
    <t>Start + 2330</t>
  </si>
  <si>
    <t>Start + 2331</t>
  </si>
  <si>
    <t>Start + 2332</t>
  </si>
  <si>
    <t>Start + 2333</t>
  </si>
  <si>
    <t>Start + 2334</t>
  </si>
  <si>
    <t>Start + 2335</t>
  </si>
  <si>
    <t>Start + 2336</t>
  </si>
  <si>
    <t>Start + 2337</t>
  </si>
  <si>
    <t>Start + 2338</t>
  </si>
  <si>
    <t>Start + 2339</t>
  </si>
  <si>
    <t>Start + 2340</t>
  </si>
  <si>
    <t>Start + 2341</t>
  </si>
  <si>
    <t>Start + 2342</t>
  </si>
  <si>
    <t>Start + 2343</t>
  </si>
  <si>
    <t>Start + 2344</t>
  </si>
  <si>
    <t>Start + 2345</t>
  </si>
  <si>
    <t>Start + 2346</t>
  </si>
  <si>
    <t>Start + 2347</t>
  </si>
  <si>
    <t>Start + 2348</t>
  </si>
  <si>
    <t>Start + 2349</t>
  </si>
  <si>
    <t>Start + 2350</t>
  </si>
  <si>
    <t>Start + 2351</t>
  </si>
  <si>
    <t>Start + 2352</t>
  </si>
  <si>
    <t>Start + 2353</t>
  </si>
  <si>
    <t>Start + 2354</t>
  </si>
  <si>
    <t>Start + 2355</t>
  </si>
  <si>
    <t>Start + 2356</t>
  </si>
  <si>
    <t>Start + 2357</t>
  </si>
  <si>
    <t>Start + 2358</t>
  </si>
  <si>
    <t>Start + 2359</t>
  </si>
  <si>
    <t>Start + 2360</t>
  </si>
  <si>
    <t>Start + 2361</t>
  </si>
  <si>
    <t>Start + 2362</t>
  </si>
  <si>
    <t>Start + 2363</t>
  </si>
  <si>
    <t>Start + 2364</t>
  </si>
  <si>
    <t>Start + 2365</t>
  </si>
  <si>
    <t>Start + 2366</t>
  </si>
  <si>
    <t>Start + 2367</t>
  </si>
  <si>
    <t>Start + 2368</t>
  </si>
  <si>
    <t>Start + 2369</t>
  </si>
  <si>
    <t>Start + 2370</t>
  </si>
  <si>
    <t>Start + 2371</t>
  </si>
  <si>
    <t>Start + 2372</t>
  </si>
  <si>
    <t>Start + 2373</t>
  </si>
  <si>
    <t>Start + 2374</t>
  </si>
  <si>
    <t>Start + 2375</t>
  </si>
  <si>
    <t>Start + 2376</t>
  </si>
  <si>
    <t>Start + 2377</t>
  </si>
  <si>
    <t>Start + 2378</t>
  </si>
  <si>
    <t>Start + 2379</t>
  </si>
  <si>
    <t>Start + 2380</t>
  </si>
  <si>
    <t>Start + 2381</t>
  </si>
  <si>
    <t>Start + 2382</t>
  </si>
  <si>
    <t>Start + 2383</t>
  </si>
  <si>
    <t>Start + 2384</t>
  </si>
  <si>
    <t>Start + 2385</t>
  </si>
  <si>
    <t>Start + 2386</t>
  </si>
  <si>
    <t>Start + 2387</t>
  </si>
  <si>
    <t>Start + 2388</t>
  </si>
  <si>
    <t>Start + 2389</t>
  </si>
  <si>
    <t>Start + 2390</t>
  </si>
  <si>
    <t>Start + 2391</t>
  </si>
  <si>
    <t>Start + 2392</t>
  </si>
  <si>
    <t>Start + 2393</t>
  </si>
  <si>
    <t>Start + 2394</t>
  </si>
  <si>
    <t>Start + 2395</t>
  </si>
  <si>
    <t>Start + 2396</t>
  </si>
  <si>
    <t>Start + 2397</t>
  </si>
  <si>
    <t>Start + 2398</t>
  </si>
  <si>
    <t>Start + 2399</t>
  </si>
  <si>
    <t>Start + 2400</t>
  </si>
  <si>
    <t>Start + 0</t>
  </si>
  <si>
    <t>Months in range</t>
  </si>
  <si>
    <t>S&amp;P - Actual Price</t>
  </si>
  <si>
    <t>S&amp;P + Dividends - Indexed</t>
  </si>
  <si>
    <t>S&amp;P + Dividends (Real) - Indexed</t>
  </si>
  <si>
    <t>Date</t>
  </si>
  <si>
    <t>Yahoo finance</t>
  </si>
  <si>
    <t>https://ca.finance.yahoo.com/quote/%5EGSPC/history?period1=-630961200&amp;period2=1519880400&amp;interval=1d&amp;filter=history&amp;frequency=1d</t>
  </si>
  <si>
    <t>Yahoo Finance Data</t>
  </si>
  <si>
    <t>Closing price is as per Yahoo Finance from March-1-1950 and onwards</t>
  </si>
  <si>
    <t>Annual Returns Over Time</t>
  </si>
  <si>
    <t>Time Period</t>
  </si>
  <si>
    <t>Inflation</t>
  </si>
  <si>
    <t>Year lookup</t>
  </si>
  <si>
    <t>na</t>
  </si>
  <si>
    <t>Start date</t>
  </si>
  <si>
    <t>End date</t>
  </si>
  <si>
    <t># of months</t>
  </si>
  <si>
    <t># of years</t>
  </si>
  <si>
    <t>Prices for March-1-1950 and beyond are based on month closing price; prices before March-1-1950 are sourced from Shiller and are monthly averages</t>
  </si>
  <si>
    <t>Annual real total return if previous year real total return is:</t>
  </si>
  <si>
    <t>Return Correlation</t>
  </si>
  <si>
    <t>Arithmetic average</t>
  </si>
  <si>
    <t>Positive count</t>
  </si>
  <si>
    <t>Negative count</t>
  </si>
  <si>
    <t>% Positive return</t>
  </si>
  <si>
    <t>Ranking of Nominal Price Return</t>
  </si>
  <si>
    <t>Return</t>
  </si>
  <si>
    <t>#</t>
  </si>
  <si>
    <t>Total # of months</t>
  </si>
  <si>
    <t>Rank Lookup</t>
  </si>
  <si>
    <t># of months of returns:</t>
  </si>
  <si>
    <t>Month Schedule</t>
  </si>
  <si>
    <t>Top 20 Best and Worst Months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</si>
  <si>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</si>
  <si>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</si>
  <si>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</si>
  <si>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</si>
  <si>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</si>
  <si>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</si>
  <si>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</si>
  <si>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</si>
  <si>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</si>
  <si>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</si>
  <si>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</si>
  <si>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Positive Months</t>
  </si>
  <si>
    <t>Negative Months</t>
  </si>
  <si>
    <t>Streak Count (All Data)</t>
  </si>
  <si>
    <t>Streak Count (March 1957+)</t>
  </si>
  <si>
    <t>Longest Streak of Positive Returns (nominal, ex div)</t>
  </si>
  <si>
    <t>Price</t>
  </si>
  <si>
    <t>Occurences of max streak</t>
  </si>
  <si>
    <t>Longest Positive / Negative Return Streaks</t>
  </si>
  <si>
    <t>Longest Streak of Negative Returns (nominal, ex div)</t>
  </si>
  <si>
    <t>Starting Date</t>
  </si>
  <si>
    <t>Nominal</t>
  </si>
  <si>
    <t>Inflation adjusted</t>
  </si>
  <si>
    <t>Ending date</t>
  </si>
  <si>
    <t>Starting value</t>
  </si>
  <si>
    <t>1950 starting point is a good example to use</t>
  </si>
  <si>
    <t>Potentially start at 1950 and show how that $1,000 grows over time (nominal and inflation adjusted) up until today? Supplement to the initial chart</t>
  </si>
  <si>
    <t># of months - total</t>
  </si>
  <si>
    <t># of years - total</t>
  </si>
  <si>
    <t/>
  </si>
  <si>
    <t>Median Real Annual Return</t>
  </si>
  <si>
    <t>Average Real Annual Return (Arithmetic)</t>
  </si>
  <si>
    <t>Average Real Annual Return (Geometric)</t>
  </si>
  <si>
    <t>Note: Row for 1870s not shown given Shiller S&amp;P data begins in January 1871</t>
  </si>
  <si>
    <t>Positive %</t>
  </si>
  <si>
    <t>Negative %</t>
  </si>
  <si>
    <t>Text:</t>
  </si>
  <si>
    <t>Positive periods</t>
  </si>
  <si>
    <t>Negative periods</t>
  </si>
  <si>
    <t>Percentage</t>
  </si>
  <si>
    <t>Metrics</t>
  </si>
  <si>
    <t>Max return</t>
  </si>
  <si>
    <t>Min return</t>
  </si>
  <si>
    <t>Mean return</t>
  </si>
  <si>
    <t>Median return</t>
  </si>
  <si>
    <t>Standard deviation</t>
  </si>
  <si>
    <t>Charting input</t>
  </si>
  <si>
    <t>Minimum</t>
  </si>
  <si>
    <t>Maximum</t>
  </si>
  <si>
    <t>1880 - 1889</t>
  </si>
  <si>
    <t>1890 - 1899</t>
  </si>
  <si>
    <t>1900 - 1909</t>
  </si>
  <si>
    <t>1910 - 1919</t>
  </si>
  <si>
    <t>1920 - 1929</t>
  </si>
  <si>
    <t>1930 - 1939</t>
  </si>
  <si>
    <t>1940 - 1949</t>
  </si>
  <si>
    <t>1950 - 1959</t>
  </si>
  <si>
    <t>1960 - 1969</t>
  </si>
  <si>
    <t>1970 - 1979</t>
  </si>
  <si>
    <t>1980 - 1989</t>
  </si>
  <si>
    <t>1990 - 1999</t>
  </si>
  <si>
    <t>2000 - 2009</t>
  </si>
  <si>
    <t>Price Return
(excl. Dividends)</t>
  </si>
  <si>
    <t>Total Return
(incl. Dividends)</t>
  </si>
  <si>
    <t>Real Total Return
(adj. for Inflation)</t>
  </si>
  <si>
    <t>Comparison of Total Real Return Distributions (1 vs 5 vs 10 vs 20 yr) - Max and Min</t>
  </si>
  <si>
    <t>Growth of an initial investment of $1,000</t>
  </si>
  <si>
    <t>25-Yr Return (Annualized)</t>
  </si>
  <si>
    <t>30-Yr Return (Annualized)</t>
  </si>
  <si>
    <t>25yr</t>
  </si>
  <si>
    <t>30yr</t>
  </si>
  <si>
    <t>Shiller prices are S&amp;P 500 from 1957 to present, and a composite of indices before 1957</t>
  </si>
  <si>
    <t>Dec 2022 price is Dec 16 close</t>
  </si>
  <si>
    <t>Dec 2022 CPI estimated</t>
  </si>
  <si>
    <t>Est. div</t>
  </si>
  <si>
    <t>2010 - 2019</t>
  </si>
  <si>
    <t>2020 - 2022</t>
  </si>
  <si>
    <t>2020 - Current</t>
  </si>
  <si>
    <t>U.S. Stock Market Returns - 1/5/10/20 Year Annualized Returns - Rolling Periods</t>
  </si>
  <si>
    <t>Real total returns (adjusted for dividends and inflation); Source: Professor Robert Shiller and Yahoo Finance</t>
  </si>
  <si>
    <t>Best Months in U.S. Stock Market History</t>
  </si>
  <si>
    <t>Worst Months in U.S. Stock Market History</t>
  </si>
  <si>
    <t>Total (1871 - 2022)</t>
  </si>
  <si>
    <t>Annualized Returns</t>
  </si>
  <si>
    <t>U.S. Stock Market Returns by Decade</t>
  </si>
  <si>
    <t>SP Historical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</si>
</sst>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6" formatCode="&quot;$&quot;#,##0_);[Red]\(&quot;$&quot;#,##0\)"/>
    <numFmt numFmtId="43" formatCode="_(* #,##0.00_);_(* \(#,##0.00\);_(* &quot;-&quot;??_);_(@_)"/>
    <numFmt numFmtId="164" formatCode="#,##0.00_);\(#,##0.00\);\-\-_)"/>
    <numFmt numFmtId="165" formatCode="mmm\-dd\-yyyy"/>
    <numFmt numFmtId="166" formatCode="#,##0.0%_);\(#,##0.0%\);\-\-_)"/>
    <numFmt numFmtId="167" formatCode="#,##0.00%_);\(#,##0.00%\);\-\-_)"/>
    <numFmt numFmtId="168" formatCode="#,##0%_);\(#,##0%\);\-\-_)"/>
    <numFmt numFmtId="169" formatCode="0.0%"/>
    <numFmt numFmtId="170" formatCode="&quot;$&quot;#,##0"/>
    <numFmt numFmtId="171" formatCode="#,##0.0"/>
    <numFmt numFmtId="172" formatCode="#,##0_);\(#,##0_);\-\-_)"/>
    <numFmt numFmtId="173" formatCode="#,##0_);\(#,##0\);\-\-_)"/>
    <numFmt numFmtId="174" formatCode="##,##0.00_);\(#,##0.00\);\-\-_)"/>
    <numFmt numFmtId="175" formatCode="&quot;$&quot;#,##0_);\(&quot;$&quot;#,##0\);\-\-_)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u/>
      <sz val="10"/>
      <color indexed="12"/>
      <name val="Arial"/>
      <family val="2"/>
    </font>
    <font>
      <sz val="10"/>
      <color rgb="FF0000FF"/>
      <name val="Arial"/>
      <family val="2"/>
    </font>
    <font>
      <sz val="10"/>
      <color rgb="FF008000"/>
      <name val="Arial"/>
      <family val="2"/>
    </font>
    <font>
      <b/>
      <sz val="10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u val="singleAccounting"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sz val="10"/>
      <name val="Arial"/>
      <family val="2"/>
    </font>
    <font>
      <i/>
      <sz val="10"/>
      <color theme="1"/>
      <name val="Arial"/>
      <family val="2"/>
    </font>
    <font>
      <i/>
      <sz val="10"/>
      <color rgb="FF008000"/>
      <name val="Arial"/>
      <family val="2"/>
    </font>
    <font>
      <b/>
      <sz val="10"/>
      <color rgb="FFFF0000"/>
      <name val="Arial"/>
      <family val="2"/>
    </font>
    <font>
      <u/>
      <sz val="10"/>
      <color theme="1"/>
      <name val="Arial"/>
      <family val="2"/>
    </font>
    <font>
      <b/>
      <sz val="10"/>
      <color rgb="FF0066A4"/>
      <name val="Arial"/>
      <family val="2"/>
    </font>
    <font>
      <b/>
      <sz val="10"/>
      <color rgb="FF7030A0"/>
      <name val="Arial"/>
      <family val="2"/>
    </font>
    <font>
      <b/>
      <sz val="15"/>
      <color theme="0"/>
      <name val="Arial"/>
      <family val="2"/>
    </font>
    <font>
      <b/>
      <sz val="14"/>
      <color theme="0"/>
      <name val="Arial"/>
      <family val="2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b/>
      <sz val="11"/>
      <color theme="1"/>
      <name val="Arial"/>
      <family val="2"/>
    </font>
    <font>
      <b/>
      <u val="singleAccounting"/>
      <sz val="11"/>
      <color theme="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u/>
      <sz val="11"/>
      <color theme="1"/>
      <name val="Arial"/>
      <family val="2"/>
    </font>
    <font>
      <sz val="11"/>
      <color rgb="FF0000FF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C9C9C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rgb="FFC9C9C9"/>
      </bottom>
      <diagonal/>
    </border>
    <border>
      <left/>
      <right/>
      <top style="thin">
        <color rgb="FFC9C9C9"/>
      </top>
      <bottom style="thin">
        <color rgb="FFC9C9C9"/>
      </bottom>
      <diagonal/>
    </border>
    <border>
      <left/>
      <right/>
      <top style="thin">
        <color indexed="64"/>
      </top>
      <bottom/>
      <diagonal/>
    </border>
    <border>
      <left style="thin">
        <color rgb="FFC9C9C9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rgb="FFC9C9C9"/>
      </left>
      <right/>
      <top/>
      <bottom/>
      <diagonal/>
    </border>
    <border>
      <left/>
      <right style="thin">
        <color rgb="FFC9C9C9"/>
      </right>
      <top style="thin">
        <color theme="0"/>
      </top>
      <bottom/>
      <diagonal/>
    </border>
    <border>
      <left/>
      <right style="thin">
        <color rgb="FFC9C9C9"/>
      </right>
      <top/>
      <bottom/>
      <diagonal/>
    </border>
    <border>
      <left/>
      <right style="thin">
        <color rgb="FFC9C9C9"/>
      </right>
      <top style="thin">
        <color rgb="FFC9C9C9"/>
      </top>
      <bottom style="thin">
        <color rgb="FFC9C9C9"/>
      </bottom>
      <diagonal/>
    </border>
    <border>
      <left style="thin">
        <color rgb="FFC9C9C9"/>
      </left>
      <right/>
      <top style="thin">
        <color rgb="FFC9C9C9"/>
      </top>
      <bottom style="thin">
        <color rgb="FFC9C9C9"/>
      </bottom>
      <diagonal/>
    </border>
    <border>
      <left/>
      <right/>
      <top style="thin">
        <color rgb="FFC9C9C9"/>
      </top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C9C9C9"/>
      </top>
      <bottom/>
      <diagonal/>
    </border>
  </borders>
  <cellStyleXfs count="8">
    <xf numFmtId="0" fontId="0" fillId="0" borderId="0"/>
    <xf numFmtId="0" fontId="3" fillId="0" borderId="0" applyNumberFormat="0" applyFill="0" applyBorder="0" applyAlignment="0" applyProtection="0"/>
    <xf numFmtId="0" fontId="6" fillId="0" borderId="0">
      <alignment horizontal="left" wrapText="1"/>
    </xf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6" fillId="0" borderId="0">
      <alignment horizontal="left" wrapText="1"/>
    </xf>
    <xf numFmtId="9" fontId="1" fillId="0" borderId="0" applyFont="0" applyFill="0" applyBorder="0" applyAlignment="0" applyProtection="0"/>
  </cellStyleXfs>
  <cellXfs count="200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vertical="center"/>
    </xf>
    <xf numFmtId="0" fontId="4" fillId="0" borderId="0" xfId="1" applyFont="1" applyAlignment="1">
      <alignment vertical="center"/>
    </xf>
    <xf numFmtId="0" fontId="5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Continuous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164" fontId="6" fillId="0" borderId="2" xfId="0" applyNumberFormat="1" applyFont="1" applyFill="1" applyBorder="1" applyAlignment="1">
      <alignment horizontal="center"/>
    </xf>
    <xf numFmtId="164" fontId="6" fillId="0" borderId="3" xfId="0" applyNumberFormat="1" applyFont="1" applyFill="1" applyBorder="1" applyAlignment="1">
      <alignment horizontal="center"/>
    </xf>
    <xf numFmtId="164" fontId="7" fillId="0" borderId="3" xfId="0" applyNumberFormat="1" applyFont="1" applyFill="1" applyBorder="1" applyAlignment="1">
      <alignment horizontal="center"/>
    </xf>
    <xf numFmtId="0" fontId="5" fillId="2" borderId="1" xfId="0" applyFont="1" applyFill="1" applyBorder="1"/>
    <xf numFmtId="0" fontId="5" fillId="2" borderId="1" xfId="0" applyFont="1" applyFill="1" applyBorder="1" applyAlignment="1">
      <alignment horizontal="centerContinuous"/>
    </xf>
    <xf numFmtId="0" fontId="5" fillId="2" borderId="1" xfId="0" applyFont="1" applyFill="1" applyBorder="1" applyAlignment="1">
      <alignment horizontal="center" wrapText="1"/>
    </xf>
    <xf numFmtId="10" fontId="2" fillId="0" borderId="0" xfId="0" applyNumberFormat="1" applyFont="1"/>
    <xf numFmtId="170" fontId="2" fillId="0" borderId="0" xfId="0" applyNumberFormat="1" applyFont="1"/>
    <xf numFmtId="4" fontId="2" fillId="0" borderId="0" xfId="0" applyNumberFormat="1" applyFont="1"/>
    <xf numFmtId="164" fontId="10" fillId="0" borderId="5" xfId="0" applyNumberFormat="1" applyFont="1" applyBorder="1" applyAlignment="1">
      <alignment horizontal="center"/>
    </xf>
    <xf numFmtId="164" fontId="10" fillId="0" borderId="6" xfId="0" applyNumberFormat="1" applyFont="1" applyBorder="1" applyAlignment="1">
      <alignment horizontal="center"/>
    </xf>
    <xf numFmtId="164" fontId="10" fillId="0" borderId="7" xfId="0" applyNumberFormat="1" applyFont="1" applyBorder="1" applyAlignment="1">
      <alignment horizontal="center"/>
    </xf>
    <xf numFmtId="164" fontId="10" fillId="0" borderId="0" xfId="0" applyNumberFormat="1" applyFont="1" applyBorder="1" applyAlignment="1">
      <alignment horizontal="center"/>
    </xf>
    <xf numFmtId="164" fontId="10" fillId="0" borderId="8" xfId="0" applyNumberFormat="1" applyFont="1" applyBorder="1" applyAlignment="1">
      <alignment horizontal="center"/>
    </xf>
    <xf numFmtId="164" fontId="10" fillId="0" borderId="9" xfId="0" applyNumberFormat="1" applyFont="1" applyBorder="1" applyAlignment="1">
      <alignment horizontal="center"/>
    </xf>
    <xf numFmtId="0" fontId="2" fillId="0" borderId="6" xfId="0" applyFont="1" applyBorder="1"/>
    <xf numFmtId="169" fontId="2" fillId="0" borderId="6" xfId="0" applyNumberFormat="1" applyFont="1" applyBorder="1"/>
    <xf numFmtId="0" fontId="2" fillId="0" borderId="8" xfId="0" applyFont="1" applyBorder="1"/>
    <xf numFmtId="166" fontId="2" fillId="0" borderId="0" xfId="0" applyNumberFormat="1" applyFont="1" applyBorder="1"/>
    <xf numFmtId="166" fontId="2" fillId="0" borderId="9" xfId="0" applyNumberFormat="1" applyFont="1" applyBorder="1"/>
    <xf numFmtId="4" fontId="2" fillId="0" borderId="6" xfId="0" applyNumberFormat="1" applyFont="1" applyBorder="1"/>
    <xf numFmtId="4" fontId="2" fillId="0" borderId="0" xfId="0" applyNumberFormat="1" applyFont="1" applyBorder="1"/>
    <xf numFmtId="167" fontId="2" fillId="0" borderId="0" xfId="0" applyNumberFormat="1" applyFont="1" applyBorder="1"/>
    <xf numFmtId="0" fontId="5" fillId="2" borderId="0" xfId="0" applyFont="1" applyFill="1"/>
    <xf numFmtId="0" fontId="14" fillId="2" borderId="0" xfId="0" applyFont="1" applyFill="1" applyAlignment="1">
      <alignment horizontal="centerContinuous"/>
    </xf>
    <xf numFmtId="14" fontId="2" fillId="0" borderId="0" xfId="0" applyNumberFormat="1" applyFont="1"/>
    <xf numFmtId="166" fontId="9" fillId="0" borderId="0" xfId="0" applyNumberFormat="1" applyFont="1"/>
    <xf numFmtId="0" fontId="5" fillId="2" borderId="0" xfId="0" applyFont="1" applyFill="1" applyAlignment="1">
      <alignment horizontal="center" wrapText="1"/>
    </xf>
    <xf numFmtId="4" fontId="10" fillId="0" borderId="0" xfId="0" applyNumberFormat="1" applyFont="1"/>
    <xf numFmtId="0" fontId="9" fillId="0" borderId="2" xfId="0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49" fontId="9" fillId="0" borderId="2" xfId="0" applyNumberFormat="1" applyFont="1" applyBorder="1" applyAlignment="1">
      <alignment horizontal="center"/>
    </xf>
    <xf numFmtId="164" fontId="9" fillId="0" borderId="2" xfId="0" applyNumberFormat="1" applyFont="1" applyBorder="1" applyAlignment="1">
      <alignment horizontal="center"/>
    </xf>
    <xf numFmtId="164" fontId="9" fillId="0" borderId="2" xfId="0" applyNumberFormat="1" applyFont="1" applyFill="1" applyBorder="1" applyAlignment="1">
      <alignment horizontal="center"/>
    </xf>
    <xf numFmtId="0" fontId="9" fillId="0" borderId="3" xfId="0" applyNumberFormat="1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164" fontId="9" fillId="0" borderId="3" xfId="0" applyNumberFormat="1" applyFont="1" applyBorder="1" applyAlignment="1">
      <alignment horizontal="center"/>
    </xf>
    <xf numFmtId="164" fontId="9" fillId="0" borderId="3" xfId="0" applyNumberFormat="1" applyFont="1" applyFill="1" applyBorder="1" applyAlignment="1">
      <alignment horizontal="center"/>
    </xf>
    <xf numFmtId="165" fontId="9" fillId="0" borderId="2" xfId="0" applyNumberFormat="1" applyFont="1" applyBorder="1" applyAlignment="1">
      <alignment horizontal="center"/>
    </xf>
    <xf numFmtId="164" fontId="9" fillId="0" borderId="2" xfId="0" applyNumberFormat="1" applyFont="1" applyBorder="1" applyAlignment="1">
      <alignment horizontal="center" vertical="center"/>
    </xf>
    <xf numFmtId="164" fontId="9" fillId="0" borderId="3" xfId="0" applyNumberFormat="1" applyFont="1" applyBorder="1" applyAlignment="1">
      <alignment horizontal="center" vertical="center"/>
    </xf>
    <xf numFmtId="0" fontId="2" fillId="0" borderId="0" xfId="0" applyFont="1" applyBorder="1"/>
    <xf numFmtId="166" fontId="2" fillId="0" borderId="0" xfId="0" applyNumberFormat="1" applyFont="1" applyBorder="1" applyAlignment="1">
      <alignment horizontal="right"/>
    </xf>
    <xf numFmtId="166" fontId="2" fillId="0" borderId="0" xfId="0" applyNumberFormat="1" applyFont="1" applyAlignment="1">
      <alignment horizontal="right"/>
    </xf>
    <xf numFmtId="164" fontId="10" fillId="0" borderId="6" xfId="0" applyNumberFormat="1" applyFont="1" applyBorder="1" applyAlignment="1">
      <alignment horizontal="center" vertical="center"/>
    </xf>
    <xf numFmtId="164" fontId="10" fillId="0" borderId="8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164" fontId="9" fillId="0" borderId="6" xfId="0" applyNumberFormat="1" applyFont="1" applyBorder="1" applyAlignment="1">
      <alignment vertical="center"/>
    </xf>
    <xf numFmtId="164" fontId="9" fillId="0" borderId="8" xfId="0" applyNumberFormat="1" applyFont="1" applyBorder="1" applyAlignment="1">
      <alignment vertical="center"/>
    </xf>
    <xf numFmtId="166" fontId="2" fillId="0" borderId="6" xfId="0" applyNumberFormat="1" applyFont="1" applyBorder="1" applyAlignment="1">
      <alignment vertical="center"/>
    </xf>
    <xf numFmtId="166" fontId="2" fillId="0" borderId="8" xfId="0" applyNumberFormat="1" applyFont="1" applyBorder="1" applyAlignment="1">
      <alignment vertical="center"/>
    </xf>
    <xf numFmtId="164" fontId="10" fillId="0" borderId="3" xfId="0" applyNumberFormat="1" applyFont="1" applyBorder="1" applyAlignment="1">
      <alignment horizontal="center" vertical="center"/>
    </xf>
    <xf numFmtId="164" fontId="10" fillId="0" borderId="10" xfId="0" applyNumberFormat="1" applyFont="1" applyBorder="1" applyAlignment="1">
      <alignment horizontal="center" vertical="center"/>
    </xf>
    <xf numFmtId="166" fontId="2" fillId="0" borderId="3" xfId="0" applyNumberFormat="1" applyFont="1" applyBorder="1" applyAlignment="1">
      <alignment vertical="center"/>
    </xf>
    <xf numFmtId="166" fontId="2" fillId="0" borderId="10" xfId="0" applyNumberFormat="1" applyFont="1" applyBorder="1" applyAlignment="1">
      <alignment vertical="center"/>
    </xf>
    <xf numFmtId="164" fontId="2" fillId="0" borderId="3" xfId="0" applyNumberFormat="1" applyFont="1" applyBorder="1" applyAlignment="1">
      <alignment vertical="center"/>
    </xf>
    <xf numFmtId="164" fontId="2" fillId="0" borderId="10" xfId="0" applyNumberFormat="1" applyFont="1" applyBorder="1" applyAlignment="1">
      <alignment vertical="center"/>
    </xf>
    <xf numFmtId="165" fontId="6" fillId="0" borderId="2" xfId="0" applyNumberFormat="1" applyFont="1" applyBorder="1" applyAlignment="1">
      <alignment horizontal="center" vertical="center"/>
    </xf>
    <xf numFmtId="172" fontId="2" fillId="0" borderId="8" xfId="0" applyNumberFormat="1" applyFont="1" applyBorder="1" applyAlignment="1">
      <alignment vertical="center"/>
    </xf>
    <xf numFmtId="172" fontId="2" fillId="0" borderId="10" xfId="0" applyNumberFormat="1" applyFont="1" applyBorder="1" applyAlignment="1">
      <alignment vertical="center"/>
    </xf>
    <xf numFmtId="172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 wrapText="1"/>
    </xf>
    <xf numFmtId="0" fontId="10" fillId="0" borderId="0" xfId="0" applyFont="1"/>
    <xf numFmtId="0" fontId="5" fillId="2" borderId="13" xfId="0" applyFont="1" applyFill="1" applyBorder="1" applyAlignment="1">
      <alignment horizontal="centerContinuous" vertical="center"/>
    </xf>
    <xf numFmtId="0" fontId="5" fillId="2" borderId="13" xfId="0" applyFont="1" applyFill="1" applyBorder="1" applyAlignment="1">
      <alignment horizontal="center" vertical="center" wrapText="1"/>
    </xf>
    <xf numFmtId="173" fontId="2" fillId="0" borderId="3" xfId="0" applyNumberFormat="1" applyFont="1" applyBorder="1" applyAlignment="1">
      <alignment vertical="center"/>
    </xf>
    <xf numFmtId="173" fontId="2" fillId="0" borderId="10" xfId="0" applyNumberFormat="1" applyFont="1" applyBorder="1" applyAlignment="1">
      <alignment vertical="center"/>
    </xf>
    <xf numFmtId="172" fontId="9" fillId="0" borderId="6" xfId="0" applyNumberFormat="1" applyFont="1" applyBorder="1" applyAlignment="1">
      <alignment vertical="center"/>
    </xf>
    <xf numFmtId="166" fontId="9" fillId="0" borderId="8" xfId="0" applyNumberFormat="1" applyFont="1" applyBorder="1" applyAlignment="1">
      <alignment vertical="center"/>
    </xf>
    <xf numFmtId="173" fontId="9" fillId="0" borderId="3" xfId="0" applyNumberFormat="1" applyFont="1" applyBorder="1" applyAlignment="1">
      <alignment vertical="center"/>
    </xf>
    <xf numFmtId="173" fontId="9" fillId="0" borderId="10" xfId="0" applyNumberFormat="1" applyFont="1" applyBorder="1" applyAlignment="1">
      <alignment vertical="center"/>
    </xf>
    <xf numFmtId="165" fontId="6" fillId="0" borderId="0" xfId="0" applyNumberFormat="1" applyFont="1" applyBorder="1" applyAlignment="1">
      <alignment horizontal="right" vertical="center"/>
    </xf>
    <xf numFmtId="165" fontId="9" fillId="0" borderId="0" xfId="0" applyNumberFormat="1" applyFont="1" applyBorder="1" applyAlignment="1">
      <alignment horizontal="right" vertical="center"/>
    </xf>
    <xf numFmtId="49" fontId="9" fillId="0" borderId="2" xfId="0" applyNumberFormat="1" applyFont="1" applyBorder="1" applyAlignment="1">
      <alignment horizontal="center" vertical="center"/>
    </xf>
    <xf numFmtId="14" fontId="10" fillId="0" borderId="0" xfId="0" applyNumberFormat="1" applyFont="1"/>
    <xf numFmtId="0" fontId="5" fillId="2" borderId="1" xfId="0" quotePrefix="1" applyFont="1" applyFill="1" applyBorder="1" applyAlignment="1">
      <alignment horizontal="centerContinuous"/>
    </xf>
    <xf numFmtId="0" fontId="6" fillId="0" borderId="0" xfId="0" applyFont="1" applyAlignment="1">
      <alignment vertical="center"/>
    </xf>
    <xf numFmtId="4" fontId="2" fillId="0" borderId="0" xfId="0" applyNumberFormat="1" applyFont="1" applyAlignment="1">
      <alignment vertical="center"/>
    </xf>
    <xf numFmtId="4" fontId="7" fillId="0" borderId="0" xfId="0" applyNumberFormat="1" applyFont="1" applyAlignment="1">
      <alignment vertical="center"/>
    </xf>
    <xf numFmtId="169" fontId="2" fillId="0" borderId="0" xfId="0" applyNumberFormat="1" applyFont="1"/>
    <xf numFmtId="0" fontId="23" fillId="3" borderId="0" xfId="0" applyFont="1" applyFill="1" applyAlignment="1">
      <alignment vertical="center"/>
    </xf>
    <xf numFmtId="0" fontId="9" fillId="0" borderId="0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165" fontId="9" fillId="0" borderId="0" xfId="0" applyNumberFormat="1" applyFont="1" applyBorder="1" applyAlignment="1">
      <alignment horizontal="center"/>
    </xf>
    <xf numFmtId="164" fontId="9" fillId="0" borderId="0" xfId="0" applyNumberFormat="1" applyFont="1" applyBorder="1" applyAlignment="1">
      <alignment horizontal="center"/>
    </xf>
    <xf numFmtId="164" fontId="7" fillId="0" borderId="0" xfId="0" applyNumberFormat="1" applyFont="1" applyFill="1" applyBorder="1" applyAlignment="1">
      <alignment horizontal="center"/>
    </xf>
    <xf numFmtId="164" fontId="6" fillId="0" borderId="0" xfId="0" applyNumberFormat="1" applyFont="1" applyFill="1" applyBorder="1" applyAlignment="1">
      <alignment horizontal="center"/>
    </xf>
    <xf numFmtId="164" fontId="9" fillId="0" borderId="0" xfId="0" applyNumberFormat="1" applyFont="1" applyBorder="1" applyAlignment="1">
      <alignment horizontal="center" vertical="center"/>
    </xf>
    <xf numFmtId="165" fontId="6" fillId="0" borderId="2" xfId="0" applyNumberFormat="1" applyFont="1" applyBorder="1" applyAlignment="1">
      <alignment horizontal="center"/>
    </xf>
    <xf numFmtId="164" fontId="7" fillId="0" borderId="0" xfId="0" applyNumberFormat="1" applyFont="1" applyBorder="1" applyAlignment="1">
      <alignment horizontal="center"/>
    </xf>
    <xf numFmtId="166" fontId="2" fillId="6" borderId="0" xfId="0" applyNumberFormat="1" applyFont="1" applyFill="1" applyAlignment="1">
      <alignment horizontal="right"/>
    </xf>
    <xf numFmtId="166" fontId="2" fillId="0" borderId="0" xfId="0" applyNumberFormat="1" applyFont="1" applyFill="1" applyAlignment="1">
      <alignment horizontal="right"/>
    </xf>
    <xf numFmtId="0" fontId="11" fillId="3" borderId="0" xfId="0" applyFont="1" applyFill="1" applyAlignment="1">
      <alignment vertical="center"/>
    </xf>
    <xf numFmtId="0" fontId="19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69" fontId="2" fillId="0" borderId="0" xfId="0" applyNumberFormat="1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17" fillId="0" borderId="0" xfId="0" applyFont="1" applyAlignment="1">
      <alignment vertical="center"/>
    </xf>
    <xf numFmtId="167" fontId="9" fillId="0" borderId="0" xfId="0" applyNumberFormat="1" applyFont="1" applyAlignment="1">
      <alignment horizontal="center" vertical="center"/>
    </xf>
    <xf numFmtId="168" fontId="2" fillId="0" borderId="0" xfId="0" applyNumberFormat="1" applyFont="1" applyAlignment="1">
      <alignment horizontal="center" vertical="center"/>
    </xf>
    <xf numFmtId="167" fontId="9" fillId="0" borderId="0" xfId="0" applyNumberFormat="1" applyFont="1" applyAlignment="1">
      <alignment vertical="center"/>
    </xf>
    <xf numFmtId="0" fontId="5" fillId="0" borderId="4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5" fillId="0" borderId="4" xfId="0" applyFont="1" applyBorder="1" applyAlignment="1">
      <alignment horizontal="center" vertical="center"/>
    </xf>
    <xf numFmtId="168" fontId="5" fillId="0" borderId="4" xfId="0" applyNumberFormat="1" applyFont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14" fillId="2" borderId="0" xfId="0" applyFont="1" applyFill="1" applyAlignment="1">
      <alignment horizontal="centerContinuous" vertical="center"/>
    </xf>
    <xf numFmtId="0" fontId="2" fillId="0" borderId="4" xfId="0" applyFont="1" applyBorder="1" applyAlignment="1">
      <alignment horizontal="center" vertical="center"/>
    </xf>
    <xf numFmtId="0" fontId="17" fillId="0" borderId="0" xfId="0" applyFont="1" applyBorder="1" applyAlignment="1">
      <alignment vertical="center"/>
    </xf>
    <xf numFmtId="0" fontId="17" fillId="0" borderId="0" xfId="0" applyFont="1" applyBorder="1" applyAlignment="1">
      <alignment horizontal="center" vertical="center"/>
    </xf>
    <xf numFmtId="169" fontId="17" fillId="0" borderId="0" xfId="0" applyNumberFormat="1" applyFont="1" applyBorder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vertical="center"/>
    </xf>
    <xf numFmtId="166" fontId="2" fillId="0" borderId="4" xfId="0" applyNumberFormat="1" applyFont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166" fontId="2" fillId="0" borderId="0" xfId="0" applyNumberFormat="1" applyFont="1" applyAlignment="1">
      <alignment vertical="center"/>
    </xf>
    <xf numFmtId="0" fontId="2" fillId="0" borderId="3" xfId="0" applyFont="1" applyBorder="1" applyAlignment="1">
      <alignment vertical="center"/>
    </xf>
    <xf numFmtId="0" fontId="5" fillId="0" borderId="0" xfId="0" applyFont="1" applyAlignment="1">
      <alignment vertical="center"/>
    </xf>
    <xf numFmtId="166" fontId="2" fillId="0" borderId="3" xfId="0" applyNumberFormat="1" applyFont="1" applyBorder="1" applyAlignment="1">
      <alignment horizontal="left" vertical="center"/>
    </xf>
    <xf numFmtId="0" fontId="16" fillId="2" borderId="0" xfId="0" applyFont="1" applyFill="1" applyAlignment="1">
      <alignment vertical="center"/>
    </xf>
    <xf numFmtId="0" fontId="16" fillId="2" borderId="0" xfId="0" applyFont="1" applyFill="1" applyAlignment="1">
      <alignment horizontal="right" vertical="center"/>
    </xf>
    <xf numFmtId="0" fontId="9" fillId="0" borderId="0" xfId="0" applyFont="1" applyAlignment="1">
      <alignment vertical="center"/>
    </xf>
    <xf numFmtId="14" fontId="16" fillId="0" borderId="0" xfId="0" applyNumberFormat="1" applyFont="1" applyAlignment="1">
      <alignment vertical="center"/>
    </xf>
    <xf numFmtId="171" fontId="17" fillId="0" borderId="0" xfId="0" applyNumberFormat="1" applyFont="1" applyAlignment="1">
      <alignment vertical="center"/>
    </xf>
    <xf numFmtId="164" fontId="18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5" fillId="2" borderId="0" xfId="0" applyFont="1" applyFill="1" applyAlignment="1">
      <alignment vertical="center" wrapText="1"/>
    </xf>
    <xf numFmtId="0" fontId="5" fillId="2" borderId="0" xfId="0" applyFont="1" applyFill="1" applyAlignment="1">
      <alignment horizontal="right" vertical="center" wrapText="1"/>
    </xf>
    <xf numFmtId="164" fontId="10" fillId="0" borderId="0" xfId="0" applyNumberFormat="1" applyFont="1" applyAlignment="1">
      <alignment vertical="center"/>
    </xf>
    <xf numFmtId="164" fontId="2" fillId="0" borderId="0" xfId="0" applyNumberFormat="1" applyFont="1" applyAlignment="1">
      <alignment vertical="center"/>
    </xf>
    <xf numFmtId="164" fontId="9" fillId="0" borderId="0" xfId="0" applyNumberFormat="1" applyFont="1" applyAlignment="1">
      <alignment vertical="center"/>
    </xf>
    <xf numFmtId="164" fontId="6" fillId="0" borderId="0" xfId="0" applyNumberFormat="1" applyFont="1" applyAlignment="1">
      <alignment vertical="center"/>
    </xf>
    <xf numFmtId="166" fontId="6" fillId="0" borderId="0" xfId="0" applyNumberFormat="1" applyFont="1" applyAlignment="1">
      <alignment vertical="center"/>
    </xf>
    <xf numFmtId="169" fontId="2" fillId="0" borderId="0" xfId="0" applyNumberFormat="1" applyFont="1" applyAlignment="1">
      <alignment vertical="center"/>
    </xf>
    <xf numFmtId="169" fontId="21" fillId="0" borderId="0" xfId="0" applyNumberFormat="1" applyFont="1" applyAlignment="1">
      <alignment vertical="center"/>
    </xf>
    <xf numFmtId="169" fontId="22" fillId="0" borderId="0" xfId="0" applyNumberFormat="1" applyFont="1" applyAlignment="1">
      <alignment vertical="center"/>
    </xf>
    <xf numFmtId="0" fontId="11" fillId="0" borderId="0" xfId="0" applyFont="1" applyFill="1" applyAlignment="1">
      <alignment vertical="center"/>
    </xf>
    <xf numFmtId="0" fontId="5" fillId="2" borderId="7" xfId="0" applyFont="1" applyFill="1" applyBorder="1" applyAlignment="1">
      <alignment horizontal="right" vertical="center" wrapText="1"/>
    </xf>
    <xf numFmtId="0" fontId="5" fillId="2" borderId="0" xfId="0" applyFont="1" applyFill="1" applyBorder="1" applyAlignment="1">
      <alignment horizontal="right" vertical="center" wrapText="1"/>
    </xf>
    <xf numFmtId="0" fontId="20" fillId="0" borderId="0" xfId="0" applyFont="1" applyAlignment="1">
      <alignment horizontal="right" vertical="center"/>
    </xf>
    <xf numFmtId="0" fontId="20" fillId="0" borderId="0" xfId="0" quotePrefix="1" applyFont="1" applyAlignment="1">
      <alignment vertical="center"/>
    </xf>
    <xf numFmtId="14" fontId="9" fillId="0" borderId="0" xfId="0" applyNumberFormat="1" applyFont="1" applyAlignment="1">
      <alignment vertical="center"/>
    </xf>
    <xf numFmtId="171" fontId="18" fillId="0" borderId="0" xfId="0" applyNumberFormat="1" applyFont="1" applyAlignment="1">
      <alignment vertical="center"/>
    </xf>
    <xf numFmtId="0" fontId="11" fillId="4" borderId="0" xfId="0" applyFont="1" applyFill="1" applyAlignment="1">
      <alignment vertical="center"/>
    </xf>
    <xf numFmtId="0" fontId="25" fillId="4" borderId="0" xfId="0" applyFont="1" applyFill="1" applyAlignment="1">
      <alignment vertical="center"/>
    </xf>
    <xf numFmtId="0" fontId="10" fillId="0" borderId="0" xfId="0" applyFont="1" applyAlignment="1">
      <alignment vertical="center"/>
    </xf>
    <xf numFmtId="0" fontId="2" fillId="0" borderId="3" xfId="0" applyFont="1" applyBorder="1" applyAlignment="1">
      <alignment horizontal="center" vertical="center"/>
    </xf>
    <xf numFmtId="166" fontId="2" fillId="0" borderId="3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166" fontId="2" fillId="0" borderId="12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11" fillId="5" borderId="0" xfId="0" applyFont="1" applyFill="1" applyAlignment="1">
      <alignment vertical="center"/>
    </xf>
    <xf numFmtId="0" fontId="25" fillId="5" borderId="0" xfId="0" applyFont="1" applyFill="1" applyAlignment="1">
      <alignment vertical="center"/>
    </xf>
    <xf numFmtId="0" fontId="20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173" fontId="2" fillId="0" borderId="0" xfId="0" applyNumberFormat="1" applyFont="1" applyAlignment="1">
      <alignment vertical="center"/>
    </xf>
    <xf numFmtId="0" fontId="5" fillId="2" borderId="0" xfId="0" applyFont="1" applyFill="1" applyAlignment="1">
      <alignment horizontal="right" vertical="center"/>
    </xf>
    <xf numFmtId="165" fontId="2" fillId="0" borderId="0" xfId="0" applyNumberFormat="1" applyFont="1" applyAlignment="1">
      <alignment vertical="center"/>
    </xf>
    <xf numFmtId="174" fontId="2" fillId="0" borderId="0" xfId="0" applyNumberFormat="1" applyFont="1" applyAlignment="1">
      <alignment vertical="center"/>
    </xf>
    <xf numFmtId="166" fontId="17" fillId="0" borderId="0" xfId="0" applyNumberFormat="1" applyFont="1" applyAlignment="1">
      <alignment vertical="center"/>
    </xf>
    <xf numFmtId="165" fontId="2" fillId="0" borderId="0" xfId="0" applyNumberFormat="1" applyFont="1" applyAlignment="1">
      <alignment horizontal="right" vertical="center"/>
    </xf>
    <xf numFmtId="6" fontId="9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24" fillId="3" borderId="0" xfId="0" applyFont="1" applyFill="1" applyAlignment="1">
      <alignment vertical="center"/>
    </xf>
    <xf numFmtId="0" fontId="26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8" fillId="2" borderId="0" xfId="0" applyFont="1" applyFill="1" applyAlignment="1">
      <alignment horizontal="centerContinuous" vertical="center"/>
    </xf>
    <xf numFmtId="165" fontId="29" fillId="0" borderId="15" xfId="0" applyNumberFormat="1" applyFont="1" applyBorder="1" applyAlignment="1">
      <alignment horizontal="left" vertical="center"/>
    </xf>
    <xf numFmtId="175" fontId="30" fillId="0" borderId="15" xfId="0" applyNumberFormat="1" applyFont="1" applyBorder="1" applyAlignment="1">
      <alignment vertical="center"/>
    </xf>
    <xf numFmtId="165" fontId="29" fillId="0" borderId="3" xfId="0" applyNumberFormat="1" applyFont="1" applyBorder="1" applyAlignment="1">
      <alignment horizontal="left" vertical="center"/>
    </xf>
    <xf numFmtId="175" fontId="30" fillId="0" borderId="3" xfId="0" applyNumberFormat="1" applyFont="1" applyBorder="1" applyAlignment="1">
      <alignment vertical="center"/>
    </xf>
    <xf numFmtId="165" fontId="29" fillId="0" borderId="12" xfId="0" applyNumberFormat="1" applyFont="1" applyBorder="1" applyAlignment="1">
      <alignment horizontal="left" vertical="center"/>
    </xf>
    <xf numFmtId="175" fontId="30" fillId="0" borderId="12" xfId="0" applyNumberFormat="1" applyFont="1" applyBorder="1" applyAlignment="1">
      <alignment vertical="center"/>
    </xf>
    <xf numFmtId="175" fontId="30" fillId="7" borderId="3" xfId="0" applyNumberFormat="1" applyFont="1" applyFill="1" applyBorder="1" applyAlignment="1">
      <alignment vertical="center"/>
    </xf>
    <xf numFmtId="0" fontId="27" fillId="2" borderId="0" xfId="0" applyFont="1" applyFill="1" applyAlignment="1">
      <alignment horizontal="right" vertical="center" wrapText="1"/>
    </xf>
    <xf numFmtId="0" fontId="28" fillId="2" borderId="7" xfId="0" applyFont="1" applyFill="1" applyBorder="1" applyAlignment="1">
      <alignment horizontal="centerContinuous" vertical="center"/>
    </xf>
    <xf numFmtId="0" fontId="28" fillId="2" borderId="0" xfId="0" applyFont="1" applyFill="1" applyBorder="1" applyAlignment="1">
      <alignment horizontal="centerContinuous"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horizontal="right" vertical="center"/>
    </xf>
    <xf numFmtId="0" fontId="30" fillId="0" borderId="0" xfId="0" quotePrefix="1" applyFont="1" applyAlignment="1">
      <alignment vertical="center"/>
    </xf>
    <xf numFmtId="166" fontId="30" fillId="0" borderId="7" xfId="0" applyNumberFormat="1" applyFont="1" applyBorder="1" applyAlignment="1">
      <alignment horizontal="right" vertical="center"/>
    </xf>
    <xf numFmtId="166" fontId="30" fillId="0" borderId="0" xfId="0" applyNumberFormat="1" applyFont="1" applyBorder="1" applyAlignment="1">
      <alignment horizontal="right" vertical="center"/>
    </xf>
    <xf numFmtId="0" fontId="32" fillId="0" borderId="0" xfId="0" applyFont="1" applyAlignment="1">
      <alignment vertical="center"/>
    </xf>
    <xf numFmtId="0" fontId="30" fillId="0" borderId="3" xfId="0" quotePrefix="1" applyFont="1" applyBorder="1" applyAlignment="1">
      <alignment vertical="center"/>
    </xf>
    <xf numFmtId="166" fontId="30" fillId="0" borderId="11" xfId="0" applyNumberFormat="1" applyFont="1" applyBorder="1" applyAlignment="1">
      <alignment horizontal="right" vertical="center"/>
    </xf>
    <xf numFmtId="166" fontId="30" fillId="0" borderId="3" xfId="0" applyNumberFormat="1" applyFont="1" applyBorder="1" applyAlignment="1">
      <alignment horizontal="right" vertical="center"/>
    </xf>
    <xf numFmtId="0" fontId="32" fillId="0" borderId="0" xfId="0" applyFont="1" applyAlignment="1">
      <alignment horizontal="right" vertical="center"/>
    </xf>
    <xf numFmtId="0" fontId="27" fillId="0" borderId="14" xfId="0" applyFont="1" applyBorder="1" applyAlignment="1">
      <alignment vertical="center"/>
    </xf>
    <xf numFmtId="166" fontId="27" fillId="0" borderId="14" xfId="0" applyNumberFormat="1" applyFont="1" applyBorder="1" applyAlignment="1">
      <alignment vertical="center"/>
    </xf>
  </cellXfs>
  <cellStyles count="8">
    <cellStyle name="Comma 2" xfId="3" xr:uid="{00000000-0005-0000-0000-000000000000}"/>
    <cellStyle name="Hyperlink" xfId="1" builtinId="8"/>
    <cellStyle name="Hyperlink 2" xfId="4" xr:uid="{00000000-0005-0000-0000-000002000000}"/>
    <cellStyle name="Normal" xfId="0" builtinId="0"/>
    <cellStyle name="Normal 2" xfId="5" xr:uid="{00000000-0005-0000-0000-000004000000}"/>
    <cellStyle name="Normal 2 2" xfId="6" xr:uid="{00000000-0005-0000-0000-000005000000}"/>
    <cellStyle name="Normal 3" xfId="2" xr:uid="{00000000-0005-0000-0000-000006000000}"/>
    <cellStyle name="Percent 2" xfId="7" xr:uid="{00000000-0005-0000-0000-000007000000}"/>
  </cellStyles>
  <dxfs count="0"/>
  <tableStyles count="0" defaultTableStyle="TableStyleMedium2" defaultPivotStyle="PivotStyleLight16"/>
  <colors>
    <mruColors>
      <color rgb="FF0066A4"/>
      <color rgb="FF0000FF"/>
      <color rgb="FFC9C9C9"/>
      <color rgb="FF008000"/>
      <color rgb="FFFBB1B1"/>
      <color rgb="FFF3B9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Distribution of 1-Year Total Real</a:t>
            </a:r>
            <a:r>
              <a:rPr lang="en-US" b="1" baseline="0"/>
              <a:t> </a:t>
            </a:r>
            <a:r>
              <a:rPr lang="en-US" b="1"/>
              <a:t>Returns</a:t>
            </a:r>
          </a:p>
        </c:rich>
      </c:tx>
      <c:layout>
        <c:manualLayout>
          <c:xMode val="edge"/>
          <c:yMode val="edge"/>
          <c:x val="0.35832051374339002"/>
          <c:y val="1.00125143289329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 w="28575">
              <a:solidFill>
                <a:schemeClr val="bg1"/>
              </a:solidFill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FF0000"/>
              </a:solidFill>
              <a:ln w="28575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8F3C-44E9-A8F7-128421E46520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 w="28575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F3C-44E9-A8F7-128421E4652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28575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8F3C-44E9-A8F7-128421E46520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28575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F3C-44E9-A8F7-128421E46520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 w="28575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8F3C-44E9-A8F7-128421E4652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6284425B-054E-4D47-9A95-52845F622D0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8F3C-44E9-A8F7-128421E4652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AD9522F-A0FF-4A02-9525-3D8339CDC20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8F3C-44E9-A8F7-128421E4652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6E4A597-9AE4-493F-9B20-E66E694C732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8F3C-44E9-A8F7-128421E4652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885F5A0-D485-4CEB-AB78-E63E945D687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8F3C-44E9-A8F7-128421E4652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FB0CE1F-17A9-40CA-A7B7-29065902B11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8F3C-44E9-A8F7-128421E4652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D83F16C-B560-4A66-940E-8947320F5C3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8F3C-44E9-A8F7-128421E4652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431B4AB-7908-4676-9D4F-629264687B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8F3C-44E9-A8F7-128421E4652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ABC1A5D7-2884-4A98-BB3D-C5367C7D53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8F3C-44E9-A8F7-128421E4652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ABFC93A0-9299-4791-A8E9-63A33E4310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8F3C-44E9-A8F7-128421E4652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053F9881-BE5E-42B7-8861-8478DEF3C99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F3C-44E9-A8F7-128421E4652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118E017E-8D91-41B6-8294-774C5549A56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8F3C-44E9-A8F7-128421E46520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7B6BF3C6-F5E4-498E-BCBE-39B592B3300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8F3C-44E9-A8F7-128421E465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1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'Charts and Output'!$B$12:$B$23</c:f>
              <c:strCache>
                <c:ptCount val="12"/>
                <c:pt idx="0">
                  <c:v>&lt;= (50%)</c:v>
                </c:pt>
                <c:pt idx="1">
                  <c:v>(50%) -
(40%)</c:v>
                </c:pt>
                <c:pt idx="2">
                  <c:v>(40%) -
(30%)</c:v>
                </c:pt>
                <c:pt idx="3">
                  <c:v>(30%) -
(20%)</c:v>
                </c:pt>
                <c:pt idx="4">
                  <c:v>(20%) -
(10%)</c:v>
                </c:pt>
                <c:pt idx="5">
                  <c:v>(10%) -
0%</c:v>
                </c:pt>
                <c:pt idx="6">
                  <c:v>0% -
10%</c:v>
                </c:pt>
                <c:pt idx="7">
                  <c:v>10% -
20%</c:v>
                </c:pt>
                <c:pt idx="8">
                  <c:v>20% -
30%</c:v>
                </c:pt>
                <c:pt idx="9">
                  <c:v>30% -
40%</c:v>
                </c:pt>
                <c:pt idx="10">
                  <c:v>40% -
50%</c:v>
                </c:pt>
                <c:pt idx="11">
                  <c:v>&gt;= 50%</c:v>
                </c:pt>
              </c:strCache>
            </c:strRef>
          </c:cat>
          <c:val>
            <c:numRef>
              <c:f>'Charts and Output'!$E$12:$E$23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6</c:v>
                </c:pt>
                <c:pt idx="4">
                  <c:v>13</c:v>
                </c:pt>
                <c:pt idx="5">
                  <c:v>23</c:v>
                </c:pt>
                <c:pt idx="6">
                  <c:v>31</c:v>
                </c:pt>
                <c:pt idx="7">
                  <c:v>32</c:v>
                </c:pt>
                <c:pt idx="8">
                  <c:v>25</c:v>
                </c:pt>
                <c:pt idx="9">
                  <c:v>11</c:v>
                </c:pt>
                <c:pt idx="10">
                  <c:v>3</c:v>
                </c:pt>
                <c:pt idx="11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'Charts and Output'!$G$12:$G$23</c15:f>
                <c15:dlblRangeCache>
                  <c:ptCount val="12"/>
                  <c:pt idx="0">
                    <c:v>0%
(0)</c:v>
                  </c:pt>
                  <c:pt idx="1">
                    <c:v>0%
(0)</c:v>
                  </c:pt>
                  <c:pt idx="2">
                    <c:v>3%
(5)</c:v>
                  </c:pt>
                  <c:pt idx="3">
                    <c:v>4%
(6)</c:v>
                  </c:pt>
                  <c:pt idx="4">
                    <c:v>9%
(13)</c:v>
                  </c:pt>
                  <c:pt idx="5">
                    <c:v>15%
(23)</c:v>
                  </c:pt>
                  <c:pt idx="6">
                    <c:v>21%
(31)</c:v>
                  </c:pt>
                  <c:pt idx="7">
                    <c:v>21%
(32)</c:v>
                  </c:pt>
                  <c:pt idx="8">
                    <c:v>17%
(25)</c:v>
                  </c:pt>
                  <c:pt idx="9">
                    <c:v>7%
(11)</c:v>
                  </c:pt>
                  <c:pt idx="10">
                    <c:v>2%
(3)</c:v>
                  </c:pt>
                  <c:pt idx="11">
                    <c:v>1%
(2)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8F3C-44E9-A8F7-128421E4652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"/>
        <c:overlap val="-100"/>
        <c:axId val="814877816"/>
        <c:axId val="814877488"/>
      </c:barChart>
      <c:catAx>
        <c:axId val="814877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2857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4877488"/>
        <c:crosses val="autoZero"/>
        <c:auto val="1"/>
        <c:lblAlgn val="ctr"/>
        <c:lblOffset val="100"/>
        <c:noMultiLvlLbl val="0"/>
      </c:catAx>
      <c:valAx>
        <c:axId val="814877488"/>
        <c:scaling>
          <c:orientation val="minMax"/>
          <c:max val="37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4877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v>Annual Return</c:v>
          </c:tx>
          <c:spPr>
            <a:solidFill>
              <a:srgbClr val="00B050"/>
            </a:solidFill>
            <a:ln w="3175">
              <a:solidFill>
                <a:schemeClr val="bg1"/>
              </a:solidFill>
            </a:ln>
            <a:effectLst/>
          </c:spPr>
          <c:invertIfNegative val="1"/>
          <c:cat>
            <c:numRef>
              <c:f>'Annual Returns'!$B$6:$B$156</c:f>
              <c:numCache>
                <c:formatCode>General</c:formatCode>
                <c:ptCount val="151"/>
                <c:pt idx="0">
                  <c:v>1872</c:v>
                </c:pt>
                <c:pt idx="1">
                  <c:v>1873</c:v>
                </c:pt>
                <c:pt idx="2">
                  <c:v>1874</c:v>
                </c:pt>
                <c:pt idx="3">
                  <c:v>1875</c:v>
                </c:pt>
                <c:pt idx="4">
                  <c:v>1876</c:v>
                </c:pt>
                <c:pt idx="5">
                  <c:v>1877</c:v>
                </c:pt>
                <c:pt idx="6">
                  <c:v>1878</c:v>
                </c:pt>
                <c:pt idx="7">
                  <c:v>1879</c:v>
                </c:pt>
                <c:pt idx="8">
                  <c:v>1880</c:v>
                </c:pt>
                <c:pt idx="9">
                  <c:v>1881</c:v>
                </c:pt>
                <c:pt idx="10">
                  <c:v>1882</c:v>
                </c:pt>
                <c:pt idx="11">
                  <c:v>1883</c:v>
                </c:pt>
                <c:pt idx="12">
                  <c:v>1884</c:v>
                </c:pt>
                <c:pt idx="13">
                  <c:v>1885</c:v>
                </c:pt>
                <c:pt idx="14">
                  <c:v>1886</c:v>
                </c:pt>
                <c:pt idx="15">
                  <c:v>1887</c:v>
                </c:pt>
                <c:pt idx="16">
                  <c:v>1888</c:v>
                </c:pt>
                <c:pt idx="17">
                  <c:v>1889</c:v>
                </c:pt>
                <c:pt idx="18">
                  <c:v>1890</c:v>
                </c:pt>
                <c:pt idx="19">
                  <c:v>1891</c:v>
                </c:pt>
                <c:pt idx="20">
                  <c:v>1892</c:v>
                </c:pt>
                <c:pt idx="21">
                  <c:v>1893</c:v>
                </c:pt>
                <c:pt idx="22">
                  <c:v>1894</c:v>
                </c:pt>
                <c:pt idx="23">
                  <c:v>1895</c:v>
                </c:pt>
                <c:pt idx="24">
                  <c:v>1896</c:v>
                </c:pt>
                <c:pt idx="25">
                  <c:v>1897</c:v>
                </c:pt>
                <c:pt idx="26">
                  <c:v>1898</c:v>
                </c:pt>
                <c:pt idx="27">
                  <c:v>1899</c:v>
                </c:pt>
                <c:pt idx="28">
                  <c:v>1900</c:v>
                </c:pt>
                <c:pt idx="29">
                  <c:v>1901</c:v>
                </c:pt>
                <c:pt idx="30">
                  <c:v>1902</c:v>
                </c:pt>
                <c:pt idx="31">
                  <c:v>1903</c:v>
                </c:pt>
                <c:pt idx="32">
                  <c:v>1904</c:v>
                </c:pt>
                <c:pt idx="33">
                  <c:v>1905</c:v>
                </c:pt>
                <c:pt idx="34">
                  <c:v>1906</c:v>
                </c:pt>
                <c:pt idx="35">
                  <c:v>1907</c:v>
                </c:pt>
                <c:pt idx="36">
                  <c:v>1908</c:v>
                </c:pt>
                <c:pt idx="37">
                  <c:v>1909</c:v>
                </c:pt>
                <c:pt idx="38">
                  <c:v>1910</c:v>
                </c:pt>
                <c:pt idx="39">
                  <c:v>1911</c:v>
                </c:pt>
                <c:pt idx="40">
                  <c:v>1912</c:v>
                </c:pt>
                <c:pt idx="41">
                  <c:v>1913</c:v>
                </c:pt>
                <c:pt idx="42">
                  <c:v>1914</c:v>
                </c:pt>
                <c:pt idx="43">
                  <c:v>1915</c:v>
                </c:pt>
                <c:pt idx="44">
                  <c:v>1916</c:v>
                </c:pt>
                <c:pt idx="45">
                  <c:v>1917</c:v>
                </c:pt>
                <c:pt idx="46">
                  <c:v>1918</c:v>
                </c:pt>
                <c:pt idx="47">
                  <c:v>1919</c:v>
                </c:pt>
                <c:pt idx="48">
                  <c:v>1920</c:v>
                </c:pt>
                <c:pt idx="49">
                  <c:v>1921</c:v>
                </c:pt>
                <c:pt idx="50">
                  <c:v>1922</c:v>
                </c:pt>
                <c:pt idx="51">
                  <c:v>1923</c:v>
                </c:pt>
                <c:pt idx="52">
                  <c:v>1924</c:v>
                </c:pt>
                <c:pt idx="53">
                  <c:v>1925</c:v>
                </c:pt>
                <c:pt idx="54">
                  <c:v>1926</c:v>
                </c:pt>
                <c:pt idx="55">
                  <c:v>1927</c:v>
                </c:pt>
                <c:pt idx="56">
                  <c:v>1928</c:v>
                </c:pt>
                <c:pt idx="57">
                  <c:v>1929</c:v>
                </c:pt>
                <c:pt idx="58">
                  <c:v>1930</c:v>
                </c:pt>
                <c:pt idx="59">
                  <c:v>1931</c:v>
                </c:pt>
                <c:pt idx="60">
                  <c:v>1932</c:v>
                </c:pt>
                <c:pt idx="61">
                  <c:v>1933</c:v>
                </c:pt>
                <c:pt idx="62">
                  <c:v>1934</c:v>
                </c:pt>
                <c:pt idx="63">
                  <c:v>1935</c:v>
                </c:pt>
                <c:pt idx="64">
                  <c:v>1936</c:v>
                </c:pt>
                <c:pt idx="65">
                  <c:v>1937</c:v>
                </c:pt>
                <c:pt idx="66">
                  <c:v>1938</c:v>
                </c:pt>
                <c:pt idx="67">
                  <c:v>1939</c:v>
                </c:pt>
                <c:pt idx="68">
                  <c:v>1940</c:v>
                </c:pt>
                <c:pt idx="69">
                  <c:v>1941</c:v>
                </c:pt>
                <c:pt idx="70">
                  <c:v>1942</c:v>
                </c:pt>
                <c:pt idx="71">
                  <c:v>1943</c:v>
                </c:pt>
                <c:pt idx="72">
                  <c:v>1944</c:v>
                </c:pt>
                <c:pt idx="73">
                  <c:v>1945</c:v>
                </c:pt>
                <c:pt idx="74">
                  <c:v>1946</c:v>
                </c:pt>
                <c:pt idx="75">
                  <c:v>1947</c:v>
                </c:pt>
                <c:pt idx="76">
                  <c:v>1948</c:v>
                </c:pt>
                <c:pt idx="77">
                  <c:v>1949</c:v>
                </c:pt>
                <c:pt idx="78">
                  <c:v>1950</c:v>
                </c:pt>
                <c:pt idx="79">
                  <c:v>1951</c:v>
                </c:pt>
                <c:pt idx="80">
                  <c:v>1952</c:v>
                </c:pt>
                <c:pt idx="81">
                  <c:v>1953</c:v>
                </c:pt>
                <c:pt idx="82">
                  <c:v>1954</c:v>
                </c:pt>
                <c:pt idx="83">
                  <c:v>1955</c:v>
                </c:pt>
                <c:pt idx="84">
                  <c:v>1956</c:v>
                </c:pt>
                <c:pt idx="85">
                  <c:v>1957</c:v>
                </c:pt>
                <c:pt idx="86">
                  <c:v>1958</c:v>
                </c:pt>
                <c:pt idx="87">
                  <c:v>1959</c:v>
                </c:pt>
                <c:pt idx="88">
                  <c:v>1960</c:v>
                </c:pt>
                <c:pt idx="89">
                  <c:v>1961</c:v>
                </c:pt>
                <c:pt idx="90">
                  <c:v>1962</c:v>
                </c:pt>
                <c:pt idx="91">
                  <c:v>1963</c:v>
                </c:pt>
                <c:pt idx="92">
                  <c:v>1964</c:v>
                </c:pt>
                <c:pt idx="93">
                  <c:v>1965</c:v>
                </c:pt>
                <c:pt idx="94">
                  <c:v>1966</c:v>
                </c:pt>
                <c:pt idx="95">
                  <c:v>1967</c:v>
                </c:pt>
                <c:pt idx="96">
                  <c:v>1968</c:v>
                </c:pt>
                <c:pt idx="97">
                  <c:v>1969</c:v>
                </c:pt>
                <c:pt idx="98">
                  <c:v>1970</c:v>
                </c:pt>
                <c:pt idx="99">
                  <c:v>1971</c:v>
                </c:pt>
                <c:pt idx="100">
                  <c:v>1972</c:v>
                </c:pt>
                <c:pt idx="101">
                  <c:v>1973</c:v>
                </c:pt>
                <c:pt idx="102">
                  <c:v>1974</c:v>
                </c:pt>
                <c:pt idx="103">
                  <c:v>1975</c:v>
                </c:pt>
                <c:pt idx="104">
                  <c:v>1976</c:v>
                </c:pt>
                <c:pt idx="105">
                  <c:v>1977</c:v>
                </c:pt>
                <c:pt idx="106">
                  <c:v>1978</c:v>
                </c:pt>
                <c:pt idx="107">
                  <c:v>1979</c:v>
                </c:pt>
                <c:pt idx="108">
                  <c:v>1980</c:v>
                </c:pt>
                <c:pt idx="109">
                  <c:v>1981</c:v>
                </c:pt>
                <c:pt idx="110">
                  <c:v>1982</c:v>
                </c:pt>
                <c:pt idx="111">
                  <c:v>1983</c:v>
                </c:pt>
                <c:pt idx="112">
                  <c:v>1984</c:v>
                </c:pt>
                <c:pt idx="113">
                  <c:v>1985</c:v>
                </c:pt>
                <c:pt idx="114">
                  <c:v>1986</c:v>
                </c:pt>
                <c:pt idx="115">
                  <c:v>1987</c:v>
                </c:pt>
                <c:pt idx="116">
                  <c:v>1988</c:v>
                </c:pt>
                <c:pt idx="117">
                  <c:v>1989</c:v>
                </c:pt>
                <c:pt idx="118">
                  <c:v>1990</c:v>
                </c:pt>
                <c:pt idx="119">
                  <c:v>1991</c:v>
                </c:pt>
                <c:pt idx="120">
                  <c:v>1992</c:v>
                </c:pt>
                <c:pt idx="121">
                  <c:v>1993</c:v>
                </c:pt>
                <c:pt idx="122">
                  <c:v>1994</c:v>
                </c:pt>
                <c:pt idx="123">
                  <c:v>1995</c:v>
                </c:pt>
                <c:pt idx="124">
                  <c:v>1996</c:v>
                </c:pt>
                <c:pt idx="125">
                  <c:v>1997</c:v>
                </c:pt>
                <c:pt idx="126">
                  <c:v>1998</c:v>
                </c:pt>
                <c:pt idx="127">
                  <c:v>1999</c:v>
                </c:pt>
                <c:pt idx="128">
                  <c:v>2000</c:v>
                </c:pt>
                <c:pt idx="129">
                  <c:v>2001</c:v>
                </c:pt>
                <c:pt idx="130">
                  <c:v>2002</c:v>
                </c:pt>
                <c:pt idx="131">
                  <c:v>2003</c:v>
                </c:pt>
                <c:pt idx="132">
                  <c:v>2004</c:v>
                </c:pt>
                <c:pt idx="133">
                  <c:v>2005</c:v>
                </c:pt>
                <c:pt idx="134">
                  <c:v>2006</c:v>
                </c:pt>
                <c:pt idx="135">
                  <c:v>2007</c:v>
                </c:pt>
                <c:pt idx="136">
                  <c:v>2008</c:v>
                </c:pt>
                <c:pt idx="137">
                  <c:v>2009</c:v>
                </c:pt>
                <c:pt idx="138">
                  <c:v>2010</c:v>
                </c:pt>
                <c:pt idx="139">
                  <c:v>2011</c:v>
                </c:pt>
                <c:pt idx="140">
                  <c:v>2012</c:v>
                </c:pt>
                <c:pt idx="141">
                  <c:v>2013</c:v>
                </c:pt>
                <c:pt idx="142">
                  <c:v>2014</c:v>
                </c:pt>
                <c:pt idx="143">
                  <c:v>2015</c:v>
                </c:pt>
                <c:pt idx="144">
                  <c:v>2016</c:v>
                </c:pt>
                <c:pt idx="145">
                  <c:v>2017</c:v>
                </c:pt>
                <c:pt idx="146">
                  <c:v>2018</c:v>
                </c:pt>
                <c:pt idx="147">
                  <c:v>2019</c:v>
                </c:pt>
                <c:pt idx="148">
                  <c:v>2020</c:v>
                </c:pt>
                <c:pt idx="149">
                  <c:v>2021</c:v>
                </c:pt>
                <c:pt idx="150">
                  <c:v>2022</c:v>
                </c:pt>
              </c:numCache>
            </c:numRef>
          </c:cat>
          <c:val>
            <c:numRef>
              <c:f>'Annual Returns'!$Y$6:$Y$156</c:f>
              <c:numCache>
                <c:formatCode>#,##0.0%_);\(#,##0.0%\);\-\-_)</c:formatCode>
                <c:ptCount val="151"/>
                <c:pt idx="19">
                  <c:v>9.1784646221818145E-2</c:v>
                </c:pt>
                <c:pt idx="20">
                  <c:v>8.8887503130441248E-2</c:v>
                </c:pt>
                <c:pt idx="21">
                  <c:v>8.4450923758935703E-2</c:v>
                </c:pt>
                <c:pt idx="22">
                  <c:v>8.128341534233674E-2</c:v>
                </c:pt>
                <c:pt idx="23">
                  <c:v>7.7895201542258041E-2</c:v>
                </c:pt>
                <c:pt idx="24">
                  <c:v>8.5509053764549758E-2</c:v>
                </c:pt>
                <c:pt idx="25">
                  <c:v>8.8491111905332653E-2</c:v>
                </c:pt>
                <c:pt idx="26">
                  <c:v>8.4786753956550331E-2</c:v>
                </c:pt>
                <c:pt idx="27">
                  <c:v>6.9181234976741335E-2</c:v>
                </c:pt>
                <c:pt idx="28">
                  <c:v>6.7865510918043492E-2</c:v>
                </c:pt>
                <c:pt idx="29">
                  <c:v>7.4747760019302945E-2</c:v>
                </c:pt>
                <c:pt idx="30">
                  <c:v>7.1419433403214549E-2</c:v>
                </c:pt>
                <c:pt idx="31">
                  <c:v>6.3674156319599717E-2</c:v>
                </c:pt>
                <c:pt idx="32">
                  <c:v>7.7512835605139552E-2</c:v>
                </c:pt>
                <c:pt idx="33">
                  <c:v>7.3703082371759265E-2</c:v>
                </c:pt>
                <c:pt idx="34">
                  <c:v>6.5304638084194844E-2</c:v>
                </c:pt>
                <c:pt idx="35">
                  <c:v>5.2485394112396833E-2</c:v>
                </c:pt>
                <c:pt idx="36">
                  <c:v>6.9343568094916819E-2</c:v>
                </c:pt>
                <c:pt idx="37">
                  <c:v>6.6087688266599276E-2</c:v>
                </c:pt>
                <c:pt idx="38">
                  <c:v>7.21921037742419E-2</c:v>
                </c:pt>
                <c:pt idx="39">
                  <c:v>6.2782650827023501E-2</c:v>
                </c:pt>
                <c:pt idx="40">
                  <c:v>6.0681846754408575E-2</c:v>
                </c:pt>
                <c:pt idx="41">
                  <c:v>5.8833033265013768E-2</c:v>
                </c:pt>
                <c:pt idx="42">
                  <c:v>5.1481388473776812E-2</c:v>
                </c:pt>
                <c:pt idx="43">
                  <c:v>6.5513255133790915E-2</c:v>
                </c:pt>
                <c:pt idx="44">
                  <c:v>6.1918804518919623E-2</c:v>
                </c:pt>
                <c:pt idx="45">
                  <c:v>2.9863022101485948E-2</c:v>
                </c:pt>
                <c:pt idx="46">
                  <c:v>2.2163005229557831E-2</c:v>
                </c:pt>
                <c:pt idx="47">
                  <c:v>2.766253132934815E-2</c:v>
                </c:pt>
                <c:pt idx="48">
                  <c:v>5.2897782406029492E-3</c:v>
                </c:pt>
                <c:pt idx="49">
                  <c:v>1.1319469039428265E-2</c:v>
                </c:pt>
                <c:pt idx="50">
                  <c:v>2.5647900797780121E-2</c:v>
                </c:pt>
                <c:pt idx="51">
                  <c:v>3.1198074928848962E-2</c:v>
                </c:pt>
                <c:pt idx="52">
                  <c:v>3.1361114511029964E-2</c:v>
                </c:pt>
                <c:pt idx="53">
                  <c:v>3.3452808214227137E-2</c:v>
                </c:pt>
                <c:pt idx="54">
                  <c:v>4.0058788846099924E-2</c:v>
                </c:pt>
                <c:pt idx="55">
                  <c:v>7.4615598084720514E-2</c:v>
                </c:pt>
                <c:pt idx="56">
                  <c:v>7.4325489335429262E-2</c:v>
                </c:pt>
                <c:pt idx="57">
                  <c:v>6.7729858047000047E-2</c:v>
                </c:pt>
                <c:pt idx="58">
                  <c:v>5.6782235538502812E-2</c:v>
                </c:pt>
                <c:pt idx="59">
                  <c:v>2.983913332072774E-2</c:v>
                </c:pt>
                <c:pt idx="60">
                  <c:v>2.8973621560978602E-2</c:v>
                </c:pt>
                <c:pt idx="61">
                  <c:v>5.7767399853031476E-2</c:v>
                </c:pt>
                <c:pt idx="62">
                  <c:v>5.7775902964577242E-2</c:v>
                </c:pt>
                <c:pt idx="63">
                  <c:v>6.1484098643079577E-2</c:v>
                </c:pt>
                <c:pt idx="64">
                  <c:v>7.8825130341082739E-2</c:v>
                </c:pt>
                <c:pt idx="65">
                  <c:v>8.1225339184419543E-2</c:v>
                </c:pt>
                <c:pt idx="66">
                  <c:v>9.1313402416398404E-2</c:v>
                </c:pt>
                <c:pt idx="67">
                  <c:v>8.9760043568599901E-2</c:v>
                </c:pt>
                <c:pt idx="68">
                  <c:v>9.6434865141348469E-2</c:v>
                </c:pt>
                <c:pt idx="69">
                  <c:v>7.133488311348124E-2</c:v>
                </c:pt>
                <c:pt idx="70">
                  <c:v>6.109002696388921E-2</c:v>
                </c:pt>
                <c:pt idx="71">
                  <c:v>7.1681465031114611E-2</c:v>
                </c:pt>
                <c:pt idx="72">
                  <c:v>6.781588955373774E-2</c:v>
                </c:pt>
                <c:pt idx="73">
                  <c:v>7.2027248820029088E-2</c:v>
                </c:pt>
                <c:pt idx="74">
                  <c:v>5.0673046911731801E-2</c:v>
                </c:pt>
                <c:pt idx="75">
                  <c:v>3.1524139991887079E-2</c:v>
                </c:pt>
                <c:pt idx="76">
                  <c:v>1.632934265908248E-2</c:v>
                </c:pt>
                <c:pt idx="77">
                  <c:v>2.7669006799774021E-2</c:v>
                </c:pt>
                <c:pt idx="78">
                  <c:v>4.9882397465054185E-2</c:v>
                </c:pt>
                <c:pt idx="79">
                  <c:v>8.1770799850066744E-2</c:v>
                </c:pt>
                <c:pt idx="80">
                  <c:v>9.0986291795477348E-2</c:v>
                </c:pt>
                <c:pt idx="81">
                  <c:v>6.7088879089457931E-2</c:v>
                </c:pt>
                <c:pt idx="82">
                  <c:v>9.2452940533919614E-2</c:v>
                </c:pt>
                <c:pt idx="83">
                  <c:v>8.7733510317490548E-2</c:v>
                </c:pt>
                <c:pt idx="84">
                  <c:v>7.3864114937947756E-2</c:v>
                </c:pt>
                <c:pt idx="85">
                  <c:v>8.8341600292719535E-2</c:v>
                </c:pt>
                <c:pt idx="86">
                  <c:v>9.4326867416214988E-2</c:v>
                </c:pt>
                <c:pt idx="87">
                  <c:v>9.8501903016317005E-2</c:v>
                </c:pt>
                <c:pt idx="88">
                  <c:v>0.10392016747417698</c:v>
                </c:pt>
                <c:pt idx="89">
                  <c:v>0.12836892672311295</c:v>
                </c:pt>
                <c:pt idx="90">
                  <c:v>0.11847102029006273</c:v>
                </c:pt>
                <c:pt idx="91">
                  <c:v>0.11728802518355175</c:v>
                </c:pt>
                <c:pt idx="92">
                  <c:v>0.11630086031891929</c:v>
                </c:pt>
                <c:pt idx="93">
                  <c:v>0.10506330547436349</c:v>
                </c:pt>
                <c:pt idx="94">
                  <c:v>0.11175555673116366</c:v>
                </c:pt>
                <c:pt idx="95">
                  <c:v>0.12431831148336125</c:v>
                </c:pt>
                <c:pt idx="96">
                  <c:v>0.12550368644827214</c:v>
                </c:pt>
                <c:pt idx="97">
                  <c:v>0.10756277507084788</c:v>
                </c:pt>
                <c:pt idx="98">
                  <c:v>9.4558544975540615E-2</c:v>
                </c:pt>
                <c:pt idx="99">
                  <c:v>9.1333673553842143E-2</c:v>
                </c:pt>
                <c:pt idx="100">
                  <c:v>9.018878991955237E-2</c:v>
                </c:pt>
                <c:pt idx="101">
                  <c:v>7.7971382511861309E-2</c:v>
                </c:pt>
                <c:pt idx="102">
                  <c:v>3.3131290753940279E-2</c:v>
                </c:pt>
                <c:pt idx="103">
                  <c:v>3.2106508238711751E-2</c:v>
                </c:pt>
                <c:pt idx="104">
                  <c:v>3.8825267530128826E-2</c:v>
                </c:pt>
                <c:pt idx="105">
                  <c:v>3.8848383951213705E-2</c:v>
                </c:pt>
                <c:pt idx="106">
                  <c:v>1.9993214166472706E-2</c:v>
                </c:pt>
                <c:pt idx="107">
                  <c:v>1.7280405583960601E-2</c:v>
                </c:pt>
                <c:pt idx="108">
                  <c:v>2.5991490683004326E-2</c:v>
                </c:pt>
                <c:pt idx="109">
                  <c:v>7.2991922922938102E-3</c:v>
                </c:pt>
                <c:pt idx="110">
                  <c:v>2.0545595149288554E-2</c:v>
                </c:pt>
                <c:pt idx="111">
                  <c:v>1.9370861293065644E-2</c:v>
                </c:pt>
                <c:pt idx="112">
                  <c:v>1.3223704493820376E-2</c:v>
                </c:pt>
                <c:pt idx="113">
                  <c:v>2.03215282683471E-2</c:v>
                </c:pt>
                <c:pt idx="114">
                  <c:v>3.5704174316371073E-2</c:v>
                </c:pt>
                <c:pt idx="115">
                  <c:v>2.6531510623361454E-2</c:v>
                </c:pt>
                <c:pt idx="116">
                  <c:v>2.9094148849576618E-2</c:v>
                </c:pt>
                <c:pt idx="117">
                  <c:v>4.8593854165993378E-2</c:v>
                </c:pt>
                <c:pt idx="118">
                  <c:v>4.4586150900032484E-2</c:v>
                </c:pt>
                <c:pt idx="119">
                  <c:v>5.1581455195083059E-2</c:v>
                </c:pt>
                <c:pt idx="120">
                  <c:v>4.6601901975236615E-2</c:v>
                </c:pt>
                <c:pt idx="121">
                  <c:v>6.3048646709926937E-2</c:v>
                </c:pt>
                <c:pt idx="122">
                  <c:v>8.5029318102539664E-2</c:v>
                </c:pt>
                <c:pt idx="123">
                  <c:v>8.7393423070807108E-2</c:v>
                </c:pt>
                <c:pt idx="124">
                  <c:v>8.7881791979699031E-2</c:v>
                </c:pt>
                <c:pt idx="125">
                  <c:v>0.11056994309708368</c:v>
                </c:pt>
                <c:pt idx="126">
                  <c:v>0.12506736785640382</c:v>
                </c:pt>
                <c:pt idx="127">
                  <c:v>0.13196009015861709</c:v>
                </c:pt>
                <c:pt idx="128">
                  <c:v>0.11566734340566187</c:v>
                </c:pt>
                <c:pt idx="129">
                  <c:v>0.11543917266927917</c:v>
                </c:pt>
                <c:pt idx="130">
                  <c:v>9.1752090818724374E-2</c:v>
                </c:pt>
                <c:pt idx="131">
                  <c:v>9.5452339597108748E-2</c:v>
                </c:pt>
                <c:pt idx="132">
                  <c:v>9.8195039128931683E-2</c:v>
                </c:pt>
                <c:pt idx="133">
                  <c:v>8.598277314459235E-2</c:v>
                </c:pt>
                <c:pt idx="134">
                  <c:v>8.387405496713507E-2</c:v>
                </c:pt>
                <c:pt idx="135">
                  <c:v>8.4212630547468414E-2</c:v>
                </c:pt>
                <c:pt idx="136">
                  <c:v>5.3764662111621009E-2</c:v>
                </c:pt>
                <c:pt idx="137">
                  <c:v>5.288437306490601E-2</c:v>
                </c:pt>
                <c:pt idx="138">
                  <c:v>6.4372775889930844E-2</c:v>
                </c:pt>
                <c:pt idx="139">
                  <c:v>5.1446595968907882E-2</c:v>
                </c:pt>
                <c:pt idx="140">
                  <c:v>5.5884517605082396E-2</c:v>
                </c:pt>
                <c:pt idx="141">
                  <c:v>6.6279885953598683E-2</c:v>
                </c:pt>
                <c:pt idx="142">
                  <c:v>7.3393462975319235E-2</c:v>
                </c:pt>
                <c:pt idx="143">
                  <c:v>5.8135665661791069E-2</c:v>
                </c:pt>
                <c:pt idx="144">
                  <c:v>5.3834142011406128E-2</c:v>
                </c:pt>
                <c:pt idx="145">
                  <c:v>4.8849587377173709E-2</c:v>
                </c:pt>
                <c:pt idx="146">
                  <c:v>3.329046623852161E-2</c:v>
                </c:pt>
                <c:pt idx="147">
                  <c:v>3.7730640247933378E-2</c:v>
                </c:pt>
                <c:pt idx="148">
                  <c:v>5.2598275583692455E-2</c:v>
                </c:pt>
                <c:pt idx="149">
                  <c:v>6.9842651153864788E-2</c:v>
                </c:pt>
                <c:pt idx="150">
                  <c:v>7.0259484195479782E-2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w="3175">
                    <a:solidFill>
                      <a:schemeClr val="bg1"/>
                    </a:solidFill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4-A2CD-478E-91AF-A57690BC8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00493552"/>
        <c:axId val="500493224"/>
      </c:barChart>
      <c:catAx>
        <c:axId val="50049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2857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0493224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500493224"/>
        <c:scaling>
          <c:orientation val="minMax"/>
          <c:max val="0.60000000000000009"/>
          <c:min val="-0.4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.0%_);\(#,##0.0%\);0.0%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0493552"/>
        <c:crosses val="autoZero"/>
        <c:crossBetween val="between"/>
        <c:majorUnit val="0.1"/>
      </c:valAx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>
                <a:solidFill>
                  <a:sysClr val="windowText" lastClr="000000"/>
                </a:solidFill>
              </a:rPr>
              <a:t>Distribution of Total Real Return - 1yr /</a:t>
            </a:r>
            <a:r>
              <a:rPr lang="en-US" baseline="0">
                <a:solidFill>
                  <a:sysClr val="windowText" lastClr="000000"/>
                </a:solidFill>
              </a:rPr>
              <a:t> </a:t>
            </a:r>
            <a:r>
              <a:rPr lang="en-US">
                <a:solidFill>
                  <a:sysClr val="windowText" lastClr="000000"/>
                </a:solidFill>
              </a:rPr>
              <a:t>5yr / 10yr /</a:t>
            </a:r>
            <a:r>
              <a:rPr lang="en-US" baseline="0">
                <a:solidFill>
                  <a:sysClr val="windowText" lastClr="000000"/>
                </a:solidFill>
              </a:rPr>
              <a:t> </a:t>
            </a:r>
            <a:r>
              <a:rPr lang="en-US">
                <a:solidFill>
                  <a:sysClr val="windowText" lastClr="000000"/>
                </a:solidFill>
              </a:rPr>
              <a:t>20yr (Annualized)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1yr</c:v>
          </c:tx>
          <c:spPr>
            <a:solidFill>
              <a:srgbClr val="0066A4"/>
            </a:solidFill>
            <a:ln>
              <a:solidFill>
                <a:schemeClr val="bg1"/>
              </a:solidFill>
            </a:ln>
            <a:effectLst/>
          </c:spPr>
          <c:invertIfNegative val="0"/>
          <c:cat>
            <c:strRef>
              <c:f>'Charts and Output'!$B$131:$B$142</c:f>
              <c:strCache>
                <c:ptCount val="12"/>
                <c:pt idx="0">
                  <c:v>&lt;= (50%)</c:v>
                </c:pt>
                <c:pt idx="1">
                  <c:v>(50%) -
(40%)</c:v>
                </c:pt>
                <c:pt idx="2">
                  <c:v>(40%) -
(30%)</c:v>
                </c:pt>
                <c:pt idx="3">
                  <c:v>(30%) -
(20%)</c:v>
                </c:pt>
                <c:pt idx="4">
                  <c:v>(20%) -
(10%)</c:v>
                </c:pt>
                <c:pt idx="5">
                  <c:v>(10%) -
0%</c:v>
                </c:pt>
                <c:pt idx="6">
                  <c:v>0% -
10%</c:v>
                </c:pt>
                <c:pt idx="7">
                  <c:v>10% -
20%</c:v>
                </c:pt>
                <c:pt idx="8">
                  <c:v>20% -
30%</c:v>
                </c:pt>
                <c:pt idx="9">
                  <c:v>30% -
40%</c:v>
                </c:pt>
                <c:pt idx="10">
                  <c:v>40% -
50%</c:v>
                </c:pt>
                <c:pt idx="11">
                  <c:v>&gt;= 50%</c:v>
                </c:pt>
              </c:strCache>
            </c:strRef>
          </c:cat>
          <c:val>
            <c:numRef>
              <c:f>'Charts and Output'!$E$152:$E$163</c:f>
              <c:numCache>
                <c:formatCode>#,##0.0%_);\(#,##0.0%\);\-\-_)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3.3112582781456956E-2</c:v>
                </c:pt>
                <c:pt idx="3">
                  <c:v>3.9735099337748346E-2</c:v>
                </c:pt>
                <c:pt idx="4">
                  <c:v>8.6092715231788075E-2</c:v>
                </c:pt>
                <c:pt idx="5">
                  <c:v>0.15231788079470199</c:v>
                </c:pt>
                <c:pt idx="6">
                  <c:v>0.20529801324503311</c:v>
                </c:pt>
                <c:pt idx="7">
                  <c:v>0.2119205298013245</c:v>
                </c:pt>
                <c:pt idx="8">
                  <c:v>0.16556291390728478</c:v>
                </c:pt>
                <c:pt idx="9">
                  <c:v>7.2847682119205295E-2</c:v>
                </c:pt>
                <c:pt idx="10">
                  <c:v>1.9867549668874173E-2</c:v>
                </c:pt>
                <c:pt idx="11">
                  <c:v>1.3245033112582781E-2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E2-4402-94B7-6101B90BF90E}"/>
            </c:ext>
          </c:extLst>
        </c:ser>
        <c:ser>
          <c:idx val="1"/>
          <c:order val="1"/>
          <c:tx>
            <c:v>5yr</c:v>
          </c:tx>
          <c:spPr>
            <a:solidFill>
              <a:srgbClr val="00B050"/>
            </a:solidFill>
            <a:ln>
              <a:solidFill>
                <a:schemeClr val="bg1"/>
              </a:solidFill>
            </a:ln>
            <a:effectLst/>
          </c:spPr>
          <c:invertIfNegative val="0"/>
          <c:cat>
            <c:strRef>
              <c:f>'Charts and Output'!$B$131:$B$142</c:f>
              <c:strCache>
                <c:ptCount val="12"/>
                <c:pt idx="0">
                  <c:v>&lt;= (50%)</c:v>
                </c:pt>
                <c:pt idx="1">
                  <c:v>(50%) -
(40%)</c:v>
                </c:pt>
                <c:pt idx="2">
                  <c:v>(40%) -
(30%)</c:v>
                </c:pt>
                <c:pt idx="3">
                  <c:v>(30%) -
(20%)</c:v>
                </c:pt>
                <c:pt idx="4">
                  <c:v>(20%) -
(10%)</c:v>
                </c:pt>
                <c:pt idx="5">
                  <c:v>(10%) -
0%</c:v>
                </c:pt>
                <c:pt idx="6">
                  <c:v>0% -
10%</c:v>
                </c:pt>
                <c:pt idx="7">
                  <c:v>10% -
20%</c:v>
                </c:pt>
                <c:pt idx="8">
                  <c:v>20% -
30%</c:v>
                </c:pt>
                <c:pt idx="9">
                  <c:v>30% -
40%</c:v>
                </c:pt>
                <c:pt idx="10">
                  <c:v>40% -
50%</c:v>
                </c:pt>
                <c:pt idx="11">
                  <c:v>&gt;= 50%</c:v>
                </c:pt>
              </c:strCache>
            </c:strRef>
          </c:cat>
          <c:val>
            <c:numRef>
              <c:f>'Charts and Output'!$F$152:$F$163</c:f>
              <c:numCache>
                <c:formatCode>#,##0.0%_);\(#,##0.0%\);\-\-_)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6.8027210884353739E-3</c:v>
                </c:pt>
                <c:pt idx="5">
                  <c:v>0.19047619047619047</c:v>
                </c:pt>
                <c:pt idx="6">
                  <c:v>0.42176870748299322</c:v>
                </c:pt>
                <c:pt idx="7">
                  <c:v>0.31292517006802723</c:v>
                </c:pt>
                <c:pt idx="8">
                  <c:v>6.8027210884353748E-2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E2-4402-94B7-6101B90BF90E}"/>
            </c:ext>
          </c:extLst>
        </c:ser>
        <c:ser>
          <c:idx val="2"/>
          <c:order val="2"/>
          <c:tx>
            <c:v>10yr</c:v>
          </c:tx>
          <c:spPr>
            <a:solidFill>
              <a:srgbClr val="7030A0"/>
            </a:solidFill>
            <a:ln>
              <a:solidFill>
                <a:schemeClr val="bg1"/>
              </a:solidFill>
            </a:ln>
            <a:effectLst/>
          </c:spPr>
          <c:invertIfNegative val="0"/>
          <c:cat>
            <c:strRef>
              <c:f>'Charts and Output'!$B$131:$B$142</c:f>
              <c:strCache>
                <c:ptCount val="12"/>
                <c:pt idx="0">
                  <c:v>&lt;= (50%)</c:v>
                </c:pt>
                <c:pt idx="1">
                  <c:v>(50%) -
(40%)</c:v>
                </c:pt>
                <c:pt idx="2">
                  <c:v>(40%) -
(30%)</c:v>
                </c:pt>
                <c:pt idx="3">
                  <c:v>(30%) -
(20%)</c:v>
                </c:pt>
                <c:pt idx="4">
                  <c:v>(20%) -
(10%)</c:v>
                </c:pt>
                <c:pt idx="5">
                  <c:v>(10%) -
0%</c:v>
                </c:pt>
                <c:pt idx="6">
                  <c:v>0% -
10%</c:v>
                </c:pt>
                <c:pt idx="7">
                  <c:v>10% -
20%</c:v>
                </c:pt>
                <c:pt idx="8">
                  <c:v>20% -
30%</c:v>
                </c:pt>
                <c:pt idx="9">
                  <c:v>30% -
40%</c:v>
                </c:pt>
                <c:pt idx="10">
                  <c:v>40% -
50%</c:v>
                </c:pt>
                <c:pt idx="11">
                  <c:v>&gt;= 50%</c:v>
                </c:pt>
              </c:strCache>
            </c:strRef>
          </c:cat>
          <c:val>
            <c:numRef>
              <c:f>'Charts and Output'!$G$152:$G$163</c:f>
              <c:numCache>
                <c:formatCode>#,##0.0%_);\(#,##0.0%\);\-\-_)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9.8591549295774641E-2</c:v>
                </c:pt>
                <c:pt idx="6">
                  <c:v>0.59859154929577463</c:v>
                </c:pt>
                <c:pt idx="7">
                  <c:v>0.30281690140845069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E2-4402-94B7-6101B90BF90E}"/>
            </c:ext>
          </c:extLst>
        </c:ser>
        <c:ser>
          <c:idx val="3"/>
          <c:order val="3"/>
          <c:tx>
            <c:v>20yr</c:v>
          </c:tx>
          <c:spPr>
            <a:solidFill>
              <a:srgbClr val="FFC000"/>
            </a:solidFill>
            <a:ln>
              <a:solidFill>
                <a:schemeClr val="bg1"/>
              </a:solidFill>
            </a:ln>
            <a:effectLst/>
          </c:spPr>
          <c:invertIfNegative val="0"/>
          <c:cat>
            <c:strRef>
              <c:f>'Charts and Output'!$B$131:$B$142</c:f>
              <c:strCache>
                <c:ptCount val="12"/>
                <c:pt idx="0">
                  <c:v>&lt;= (50%)</c:v>
                </c:pt>
                <c:pt idx="1">
                  <c:v>(50%) -
(40%)</c:v>
                </c:pt>
                <c:pt idx="2">
                  <c:v>(40%) -
(30%)</c:v>
                </c:pt>
                <c:pt idx="3">
                  <c:v>(30%) -
(20%)</c:v>
                </c:pt>
                <c:pt idx="4">
                  <c:v>(20%) -
(10%)</c:v>
                </c:pt>
                <c:pt idx="5">
                  <c:v>(10%) -
0%</c:v>
                </c:pt>
                <c:pt idx="6">
                  <c:v>0% -
10%</c:v>
                </c:pt>
                <c:pt idx="7">
                  <c:v>10% -
20%</c:v>
                </c:pt>
                <c:pt idx="8">
                  <c:v>20% -
30%</c:v>
                </c:pt>
                <c:pt idx="9">
                  <c:v>30% -
40%</c:v>
                </c:pt>
                <c:pt idx="10">
                  <c:v>40% -
50%</c:v>
                </c:pt>
                <c:pt idx="11">
                  <c:v>&gt;= 50%</c:v>
                </c:pt>
              </c:strCache>
            </c:strRef>
          </c:cat>
          <c:val>
            <c:numRef>
              <c:f>'Charts and Output'!$H$152:$H$163</c:f>
              <c:numCache>
                <c:formatCode>#,##0.0%_);\(#,##0.0%\);\-\-_)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0.88636363636363635</c:v>
                </c:pt>
                <c:pt idx="7">
                  <c:v>0.11363636363636363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E2-4402-94B7-6101B90BF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5"/>
        <c:overlap val="-15"/>
        <c:axId val="781125152"/>
        <c:axId val="781130072"/>
      </c:barChart>
      <c:catAx>
        <c:axId val="78112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81130072"/>
        <c:crosses val="autoZero"/>
        <c:auto val="1"/>
        <c:lblAlgn val="ctr"/>
        <c:lblOffset val="100"/>
        <c:noMultiLvlLbl val="0"/>
      </c:catAx>
      <c:valAx>
        <c:axId val="781130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9C9C9"/>
              </a:solidFill>
              <a:prstDash val="dash"/>
              <a:round/>
            </a:ln>
            <a:effectLst/>
          </c:spPr>
        </c:majorGridlines>
        <c:numFmt formatCode="#,##0.0%_);\(#,##0.0%\);\-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8112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533341061074023E-2"/>
          <c:y val="0.92671765638670156"/>
          <c:w val="0.94845872972503031"/>
          <c:h val="5.32502923312470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chemeClr val="tx1">
              <a:lumMod val="75000"/>
              <a:lumOff val="25000"/>
            </a:schemeClr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S&amp;P</c:v>
          </c:tx>
          <c:spPr>
            <a:ln w="28575" cap="rnd">
              <a:solidFill>
                <a:srgbClr val="0066A4"/>
              </a:solidFill>
              <a:round/>
            </a:ln>
            <a:effectLst/>
          </c:spPr>
          <c:marker>
            <c:symbol val="none"/>
          </c:marker>
          <c:cat>
            <c:numRef>
              <c:f>[0]!rangeDate</c:f>
              <c:numCache>
                <c:formatCode>m/d/yyyy</c:formatCode>
                <c:ptCount val="169"/>
                <c:pt idx="0">
                  <c:v>39813</c:v>
                </c:pt>
                <c:pt idx="1">
                  <c:v>39844</c:v>
                </c:pt>
                <c:pt idx="2">
                  <c:v>39872</c:v>
                </c:pt>
                <c:pt idx="3">
                  <c:v>39903</c:v>
                </c:pt>
                <c:pt idx="4">
                  <c:v>39933</c:v>
                </c:pt>
                <c:pt idx="5">
                  <c:v>39964</c:v>
                </c:pt>
                <c:pt idx="6">
                  <c:v>39994</c:v>
                </c:pt>
                <c:pt idx="7">
                  <c:v>40025</c:v>
                </c:pt>
                <c:pt idx="8">
                  <c:v>40056</c:v>
                </c:pt>
                <c:pt idx="9">
                  <c:v>40086</c:v>
                </c:pt>
                <c:pt idx="10">
                  <c:v>40117</c:v>
                </c:pt>
                <c:pt idx="11">
                  <c:v>40147</c:v>
                </c:pt>
                <c:pt idx="12">
                  <c:v>40178</c:v>
                </c:pt>
                <c:pt idx="13">
                  <c:v>40209</c:v>
                </c:pt>
                <c:pt idx="14">
                  <c:v>40237</c:v>
                </c:pt>
                <c:pt idx="15">
                  <c:v>40268</c:v>
                </c:pt>
                <c:pt idx="16">
                  <c:v>40298</c:v>
                </c:pt>
                <c:pt idx="17">
                  <c:v>40329</c:v>
                </c:pt>
                <c:pt idx="18">
                  <c:v>40359</c:v>
                </c:pt>
                <c:pt idx="19">
                  <c:v>40390</c:v>
                </c:pt>
                <c:pt idx="20">
                  <c:v>40421</c:v>
                </c:pt>
                <c:pt idx="21">
                  <c:v>40451</c:v>
                </c:pt>
                <c:pt idx="22">
                  <c:v>40482</c:v>
                </c:pt>
                <c:pt idx="23">
                  <c:v>40512</c:v>
                </c:pt>
                <c:pt idx="24">
                  <c:v>40543</c:v>
                </c:pt>
                <c:pt idx="25">
                  <c:v>40574</c:v>
                </c:pt>
                <c:pt idx="26">
                  <c:v>40602</c:v>
                </c:pt>
                <c:pt idx="27">
                  <c:v>40633</c:v>
                </c:pt>
                <c:pt idx="28">
                  <c:v>40663</c:v>
                </c:pt>
                <c:pt idx="29">
                  <c:v>40694</c:v>
                </c:pt>
                <c:pt idx="30">
                  <c:v>40724</c:v>
                </c:pt>
                <c:pt idx="31">
                  <c:v>40755</c:v>
                </c:pt>
                <c:pt idx="32">
                  <c:v>40786</c:v>
                </c:pt>
                <c:pt idx="33">
                  <c:v>40816</c:v>
                </c:pt>
                <c:pt idx="34">
                  <c:v>40847</c:v>
                </c:pt>
                <c:pt idx="35">
                  <c:v>40877</c:v>
                </c:pt>
                <c:pt idx="36">
                  <c:v>40908</c:v>
                </c:pt>
                <c:pt idx="37">
                  <c:v>40939</c:v>
                </c:pt>
                <c:pt idx="38">
                  <c:v>40968</c:v>
                </c:pt>
                <c:pt idx="39">
                  <c:v>40999</c:v>
                </c:pt>
                <c:pt idx="40">
                  <c:v>41029</c:v>
                </c:pt>
                <c:pt idx="41">
                  <c:v>41060</c:v>
                </c:pt>
                <c:pt idx="42">
                  <c:v>41090</c:v>
                </c:pt>
                <c:pt idx="43">
                  <c:v>41121</c:v>
                </c:pt>
                <c:pt idx="44">
                  <c:v>41152</c:v>
                </c:pt>
                <c:pt idx="45">
                  <c:v>41182</c:v>
                </c:pt>
                <c:pt idx="46">
                  <c:v>41213</c:v>
                </c:pt>
                <c:pt idx="47">
                  <c:v>41243</c:v>
                </c:pt>
                <c:pt idx="48">
                  <c:v>41274</c:v>
                </c:pt>
                <c:pt idx="49">
                  <c:v>41305</c:v>
                </c:pt>
                <c:pt idx="50">
                  <c:v>41333</c:v>
                </c:pt>
                <c:pt idx="51">
                  <c:v>41364</c:v>
                </c:pt>
                <c:pt idx="52">
                  <c:v>41394</c:v>
                </c:pt>
                <c:pt idx="53">
                  <c:v>41425</c:v>
                </c:pt>
                <c:pt idx="54">
                  <c:v>41455</c:v>
                </c:pt>
                <c:pt idx="55">
                  <c:v>41486</c:v>
                </c:pt>
                <c:pt idx="56">
                  <c:v>41517</c:v>
                </c:pt>
                <c:pt idx="57">
                  <c:v>41547</c:v>
                </c:pt>
                <c:pt idx="58">
                  <c:v>41578</c:v>
                </c:pt>
                <c:pt idx="59">
                  <c:v>41608</c:v>
                </c:pt>
                <c:pt idx="60">
                  <c:v>41639</c:v>
                </c:pt>
                <c:pt idx="61">
                  <c:v>41670</c:v>
                </c:pt>
                <c:pt idx="62">
                  <c:v>41698</c:v>
                </c:pt>
                <c:pt idx="63">
                  <c:v>41729</c:v>
                </c:pt>
                <c:pt idx="64">
                  <c:v>41759</c:v>
                </c:pt>
                <c:pt idx="65">
                  <c:v>41790</c:v>
                </c:pt>
                <c:pt idx="66">
                  <c:v>41820</c:v>
                </c:pt>
                <c:pt idx="67">
                  <c:v>41851</c:v>
                </c:pt>
                <c:pt idx="68">
                  <c:v>41882</c:v>
                </c:pt>
                <c:pt idx="69">
                  <c:v>41912</c:v>
                </c:pt>
                <c:pt idx="70">
                  <c:v>41943</c:v>
                </c:pt>
                <c:pt idx="71">
                  <c:v>41973</c:v>
                </c:pt>
                <c:pt idx="72">
                  <c:v>42004</c:v>
                </c:pt>
                <c:pt idx="73">
                  <c:v>42035</c:v>
                </c:pt>
                <c:pt idx="74">
                  <c:v>42063</c:v>
                </c:pt>
                <c:pt idx="75">
                  <c:v>42094</c:v>
                </c:pt>
                <c:pt idx="76">
                  <c:v>42124</c:v>
                </c:pt>
                <c:pt idx="77">
                  <c:v>42155</c:v>
                </c:pt>
                <c:pt idx="78">
                  <c:v>42185</c:v>
                </c:pt>
                <c:pt idx="79">
                  <c:v>42216</c:v>
                </c:pt>
                <c:pt idx="80">
                  <c:v>42247</c:v>
                </c:pt>
                <c:pt idx="81">
                  <c:v>42277</c:v>
                </c:pt>
                <c:pt idx="82">
                  <c:v>42308</c:v>
                </c:pt>
                <c:pt idx="83">
                  <c:v>42338</c:v>
                </c:pt>
                <c:pt idx="84">
                  <c:v>42369</c:v>
                </c:pt>
                <c:pt idx="85">
                  <c:v>42400</c:v>
                </c:pt>
                <c:pt idx="86">
                  <c:v>42429</c:v>
                </c:pt>
                <c:pt idx="87">
                  <c:v>42460</c:v>
                </c:pt>
                <c:pt idx="88">
                  <c:v>42490</c:v>
                </c:pt>
                <c:pt idx="89">
                  <c:v>42521</c:v>
                </c:pt>
                <c:pt idx="90">
                  <c:v>42551</c:v>
                </c:pt>
                <c:pt idx="91">
                  <c:v>42582</c:v>
                </c:pt>
                <c:pt idx="92">
                  <c:v>42613</c:v>
                </c:pt>
                <c:pt idx="93">
                  <c:v>42643</c:v>
                </c:pt>
                <c:pt idx="94">
                  <c:v>42674</c:v>
                </c:pt>
                <c:pt idx="95">
                  <c:v>42704</c:v>
                </c:pt>
                <c:pt idx="96">
                  <c:v>42735</c:v>
                </c:pt>
                <c:pt idx="97">
                  <c:v>42766</c:v>
                </c:pt>
                <c:pt idx="98">
                  <c:v>42794</c:v>
                </c:pt>
                <c:pt idx="99">
                  <c:v>42825</c:v>
                </c:pt>
                <c:pt idx="100">
                  <c:v>42855</c:v>
                </c:pt>
                <c:pt idx="101">
                  <c:v>42886</c:v>
                </c:pt>
                <c:pt idx="102">
                  <c:v>42916</c:v>
                </c:pt>
                <c:pt idx="103">
                  <c:v>42947</c:v>
                </c:pt>
                <c:pt idx="104">
                  <c:v>42978</c:v>
                </c:pt>
                <c:pt idx="105">
                  <c:v>43008</c:v>
                </c:pt>
                <c:pt idx="106">
                  <c:v>43039</c:v>
                </c:pt>
                <c:pt idx="107">
                  <c:v>43069</c:v>
                </c:pt>
                <c:pt idx="108">
                  <c:v>43100</c:v>
                </c:pt>
                <c:pt idx="109">
                  <c:v>43131</c:v>
                </c:pt>
                <c:pt idx="110">
                  <c:v>43159</c:v>
                </c:pt>
                <c:pt idx="111">
                  <c:v>43190</c:v>
                </c:pt>
                <c:pt idx="112">
                  <c:v>43220</c:v>
                </c:pt>
                <c:pt idx="113">
                  <c:v>43251</c:v>
                </c:pt>
                <c:pt idx="114">
                  <c:v>43281</c:v>
                </c:pt>
                <c:pt idx="115">
                  <c:v>43312</c:v>
                </c:pt>
                <c:pt idx="116">
                  <c:v>43343</c:v>
                </c:pt>
                <c:pt idx="117">
                  <c:v>43373</c:v>
                </c:pt>
                <c:pt idx="118">
                  <c:v>43404</c:v>
                </c:pt>
                <c:pt idx="119">
                  <c:v>43434</c:v>
                </c:pt>
                <c:pt idx="120">
                  <c:v>43465</c:v>
                </c:pt>
                <c:pt idx="121">
                  <c:v>43496</c:v>
                </c:pt>
                <c:pt idx="122">
                  <c:v>43524</c:v>
                </c:pt>
                <c:pt idx="123">
                  <c:v>43555</c:v>
                </c:pt>
                <c:pt idx="124">
                  <c:v>43585</c:v>
                </c:pt>
                <c:pt idx="125">
                  <c:v>43616</c:v>
                </c:pt>
                <c:pt idx="126">
                  <c:v>43646</c:v>
                </c:pt>
                <c:pt idx="127">
                  <c:v>43677</c:v>
                </c:pt>
                <c:pt idx="128">
                  <c:v>43708</c:v>
                </c:pt>
                <c:pt idx="129">
                  <c:v>43738</c:v>
                </c:pt>
                <c:pt idx="130">
                  <c:v>43769</c:v>
                </c:pt>
                <c:pt idx="131">
                  <c:v>43799</c:v>
                </c:pt>
                <c:pt idx="132">
                  <c:v>43830</c:v>
                </c:pt>
                <c:pt idx="133">
                  <c:v>43861</c:v>
                </c:pt>
                <c:pt idx="134">
                  <c:v>43890</c:v>
                </c:pt>
                <c:pt idx="135">
                  <c:v>43921</c:v>
                </c:pt>
                <c:pt idx="136">
                  <c:v>43951</c:v>
                </c:pt>
                <c:pt idx="137">
                  <c:v>43982</c:v>
                </c:pt>
                <c:pt idx="138">
                  <c:v>44012</c:v>
                </c:pt>
                <c:pt idx="139">
                  <c:v>44043</c:v>
                </c:pt>
                <c:pt idx="140">
                  <c:v>44074</c:v>
                </c:pt>
                <c:pt idx="141">
                  <c:v>44104</c:v>
                </c:pt>
                <c:pt idx="142">
                  <c:v>44135</c:v>
                </c:pt>
                <c:pt idx="143">
                  <c:v>44165</c:v>
                </c:pt>
                <c:pt idx="144">
                  <c:v>44196</c:v>
                </c:pt>
                <c:pt idx="145">
                  <c:v>44227</c:v>
                </c:pt>
                <c:pt idx="146">
                  <c:v>44255</c:v>
                </c:pt>
                <c:pt idx="147">
                  <c:v>44286</c:v>
                </c:pt>
                <c:pt idx="148">
                  <c:v>44316</c:v>
                </c:pt>
                <c:pt idx="149">
                  <c:v>44347</c:v>
                </c:pt>
                <c:pt idx="150">
                  <c:v>44377</c:v>
                </c:pt>
                <c:pt idx="151">
                  <c:v>44408</c:v>
                </c:pt>
                <c:pt idx="152">
                  <c:v>44439</c:v>
                </c:pt>
                <c:pt idx="153">
                  <c:v>44469</c:v>
                </c:pt>
                <c:pt idx="154">
                  <c:v>44500</c:v>
                </c:pt>
                <c:pt idx="155">
                  <c:v>44530</c:v>
                </c:pt>
                <c:pt idx="156">
                  <c:v>44561</c:v>
                </c:pt>
                <c:pt idx="157">
                  <c:v>44592</c:v>
                </c:pt>
                <c:pt idx="158">
                  <c:v>44620</c:v>
                </c:pt>
                <c:pt idx="159">
                  <c:v>44651</c:v>
                </c:pt>
                <c:pt idx="160">
                  <c:v>44681</c:v>
                </c:pt>
                <c:pt idx="161">
                  <c:v>44712</c:v>
                </c:pt>
                <c:pt idx="162">
                  <c:v>44742</c:v>
                </c:pt>
                <c:pt idx="163">
                  <c:v>44773</c:v>
                </c:pt>
                <c:pt idx="164">
                  <c:v>44804</c:v>
                </c:pt>
                <c:pt idx="165">
                  <c:v>44834</c:v>
                </c:pt>
                <c:pt idx="166">
                  <c:v>44865</c:v>
                </c:pt>
                <c:pt idx="167">
                  <c:v>44895</c:v>
                </c:pt>
                <c:pt idx="168">
                  <c:v>44926</c:v>
                </c:pt>
              </c:numCache>
            </c:numRef>
          </c:cat>
          <c:val>
            <c:numRef>
              <c:f>[0]!rangeSP</c:f>
              <c:numCache>
                <c:formatCode>#,##0.00</c:formatCode>
                <c:ptCount val="169"/>
                <c:pt idx="0">
                  <c:v>903.25</c:v>
                </c:pt>
                <c:pt idx="1">
                  <c:v>825.88000499999998</c:v>
                </c:pt>
                <c:pt idx="2">
                  <c:v>735.09002699999996</c:v>
                </c:pt>
                <c:pt idx="3">
                  <c:v>797.86999500000002</c:v>
                </c:pt>
                <c:pt idx="4">
                  <c:v>872.80999799999995</c:v>
                </c:pt>
                <c:pt idx="5">
                  <c:v>919.14001499999995</c:v>
                </c:pt>
                <c:pt idx="6">
                  <c:v>919.32000700000003</c:v>
                </c:pt>
                <c:pt idx="7">
                  <c:v>987.47997999999995</c:v>
                </c:pt>
                <c:pt idx="8">
                  <c:v>1020.619995</c:v>
                </c:pt>
                <c:pt idx="9">
                  <c:v>1057.079956</c:v>
                </c:pt>
                <c:pt idx="10">
                  <c:v>1036.1899410000001</c:v>
                </c:pt>
                <c:pt idx="11">
                  <c:v>1095.630005</c:v>
                </c:pt>
                <c:pt idx="12">
                  <c:v>1115.099976</c:v>
                </c:pt>
                <c:pt idx="13">
                  <c:v>1073.869995</c:v>
                </c:pt>
                <c:pt idx="14">
                  <c:v>1104.48999</c:v>
                </c:pt>
                <c:pt idx="15">
                  <c:v>1169.4300539999999</c:v>
                </c:pt>
                <c:pt idx="16">
                  <c:v>1186.6899410000001</c:v>
                </c:pt>
                <c:pt idx="17">
                  <c:v>1089.410034</c:v>
                </c:pt>
                <c:pt idx="18">
                  <c:v>1030.709961</c:v>
                </c:pt>
                <c:pt idx="19">
                  <c:v>1101.599976</c:v>
                </c:pt>
                <c:pt idx="20">
                  <c:v>1049.329956</c:v>
                </c:pt>
                <c:pt idx="21">
                  <c:v>1141.1999510000001</c:v>
                </c:pt>
                <c:pt idx="22">
                  <c:v>1183.26001</c:v>
                </c:pt>
                <c:pt idx="23">
                  <c:v>1180.5500489999999</c:v>
                </c:pt>
                <c:pt idx="24">
                  <c:v>1257.6400149999999</c:v>
                </c:pt>
                <c:pt idx="25">
                  <c:v>1286.119995</c:v>
                </c:pt>
                <c:pt idx="26">
                  <c:v>1327.219971</c:v>
                </c:pt>
                <c:pt idx="27">
                  <c:v>1325.829956</c:v>
                </c:pt>
                <c:pt idx="28">
                  <c:v>1363.6099850000001</c:v>
                </c:pt>
                <c:pt idx="29">
                  <c:v>1345.1999510000001</c:v>
                </c:pt>
                <c:pt idx="30">
                  <c:v>1320.6400149999999</c:v>
                </c:pt>
                <c:pt idx="31">
                  <c:v>1292.280029</c:v>
                </c:pt>
                <c:pt idx="32">
                  <c:v>1218.8900149999999</c:v>
                </c:pt>
                <c:pt idx="33">
                  <c:v>1131.420044</c:v>
                </c:pt>
                <c:pt idx="34">
                  <c:v>1253.3000489999999</c:v>
                </c:pt>
                <c:pt idx="35">
                  <c:v>1246.959961</c:v>
                </c:pt>
                <c:pt idx="36">
                  <c:v>1257.599976</c:v>
                </c:pt>
                <c:pt idx="37">
                  <c:v>1312.410034</c:v>
                </c:pt>
                <c:pt idx="38">
                  <c:v>1365.6800539999999</c:v>
                </c:pt>
                <c:pt idx="39">
                  <c:v>1408.469971</c:v>
                </c:pt>
                <c:pt idx="40">
                  <c:v>1397.910034</c:v>
                </c:pt>
                <c:pt idx="41">
                  <c:v>1310.329956</c:v>
                </c:pt>
                <c:pt idx="42">
                  <c:v>1362.160034</c:v>
                </c:pt>
                <c:pt idx="43">
                  <c:v>1379.3199460000001</c:v>
                </c:pt>
                <c:pt idx="44">
                  <c:v>1406.579956</c:v>
                </c:pt>
                <c:pt idx="45">
                  <c:v>1440.670044</c:v>
                </c:pt>
                <c:pt idx="46">
                  <c:v>1412.160034</c:v>
                </c:pt>
                <c:pt idx="47">
                  <c:v>1416.1800539999999</c:v>
                </c:pt>
                <c:pt idx="48">
                  <c:v>1426.1899410000001</c:v>
                </c:pt>
                <c:pt idx="49">
                  <c:v>1498.1099850000001</c:v>
                </c:pt>
                <c:pt idx="50">
                  <c:v>1514.6800539999999</c:v>
                </c:pt>
                <c:pt idx="51">
                  <c:v>1569.1899410000001</c:v>
                </c:pt>
                <c:pt idx="52">
                  <c:v>1597.5699460000001</c:v>
                </c:pt>
                <c:pt idx="53">
                  <c:v>1630.73999</c:v>
                </c:pt>
                <c:pt idx="54">
                  <c:v>1606.280029</c:v>
                </c:pt>
                <c:pt idx="55">
                  <c:v>1685.7299800000001</c:v>
                </c:pt>
                <c:pt idx="56">
                  <c:v>1632.969971</c:v>
                </c:pt>
                <c:pt idx="57">
                  <c:v>1681.5500489999999</c:v>
                </c:pt>
                <c:pt idx="58">
                  <c:v>1756.540039</c:v>
                </c:pt>
                <c:pt idx="59">
                  <c:v>1805.8100589999999</c:v>
                </c:pt>
                <c:pt idx="60">
                  <c:v>1848.3599850000001</c:v>
                </c:pt>
                <c:pt idx="61">
                  <c:v>1782.589966</c:v>
                </c:pt>
                <c:pt idx="62">
                  <c:v>1859.4499510000001</c:v>
                </c:pt>
                <c:pt idx="63">
                  <c:v>1872.339966</c:v>
                </c:pt>
                <c:pt idx="64">
                  <c:v>1883.9499510000001</c:v>
                </c:pt>
                <c:pt idx="65">
                  <c:v>1923.5699460000001</c:v>
                </c:pt>
                <c:pt idx="66">
                  <c:v>1960.2299800000001</c:v>
                </c:pt>
                <c:pt idx="67">
                  <c:v>1930.670044</c:v>
                </c:pt>
                <c:pt idx="68">
                  <c:v>2003.369995</c:v>
                </c:pt>
                <c:pt idx="69">
                  <c:v>1972.290039</c:v>
                </c:pt>
                <c:pt idx="70">
                  <c:v>2018.0500489999999</c:v>
                </c:pt>
                <c:pt idx="71">
                  <c:v>2067.5600589999999</c:v>
                </c:pt>
                <c:pt idx="72">
                  <c:v>2058.8999020000001</c:v>
                </c:pt>
                <c:pt idx="73">
                  <c:v>1994.98999</c:v>
                </c:pt>
                <c:pt idx="74">
                  <c:v>2104.5</c:v>
                </c:pt>
                <c:pt idx="75">
                  <c:v>2067.889893</c:v>
                </c:pt>
                <c:pt idx="76">
                  <c:v>2085.51001</c:v>
                </c:pt>
                <c:pt idx="77">
                  <c:v>2107.389893</c:v>
                </c:pt>
                <c:pt idx="78">
                  <c:v>2063.110107</c:v>
                </c:pt>
                <c:pt idx="79">
                  <c:v>2103.8400879999999</c:v>
                </c:pt>
                <c:pt idx="80">
                  <c:v>1972.1800539999999</c:v>
                </c:pt>
                <c:pt idx="81">
                  <c:v>1920.030029</c:v>
                </c:pt>
                <c:pt idx="82">
                  <c:v>2079.360107</c:v>
                </c:pt>
                <c:pt idx="83">
                  <c:v>2080.4099120000001</c:v>
                </c:pt>
                <c:pt idx="84">
                  <c:v>2043.9399410000001</c:v>
                </c:pt>
                <c:pt idx="85">
                  <c:v>1940.23999</c:v>
                </c:pt>
                <c:pt idx="86">
                  <c:v>1932.2299800000001</c:v>
                </c:pt>
                <c:pt idx="87">
                  <c:v>2059.73999</c:v>
                </c:pt>
                <c:pt idx="88">
                  <c:v>2065.3000489999999</c:v>
                </c:pt>
                <c:pt idx="89">
                  <c:v>2096.9499510000001</c:v>
                </c:pt>
                <c:pt idx="90">
                  <c:v>2098.860107</c:v>
                </c:pt>
                <c:pt idx="91">
                  <c:v>2173.6000979999999</c:v>
                </c:pt>
                <c:pt idx="92">
                  <c:v>2170.9499510000001</c:v>
                </c:pt>
                <c:pt idx="93">
                  <c:v>2168.2700199999999</c:v>
                </c:pt>
                <c:pt idx="94">
                  <c:v>2126.1499020000001</c:v>
                </c:pt>
                <c:pt idx="95">
                  <c:v>2198.8100589999999</c:v>
                </c:pt>
                <c:pt idx="96">
                  <c:v>2238.830078</c:v>
                </c:pt>
                <c:pt idx="97">
                  <c:v>2278.8701169999999</c:v>
                </c:pt>
                <c:pt idx="98">
                  <c:v>2363.639893</c:v>
                </c:pt>
                <c:pt idx="99">
                  <c:v>2362.719971</c:v>
                </c:pt>
                <c:pt idx="100">
                  <c:v>2384.1999510000001</c:v>
                </c:pt>
                <c:pt idx="101">
                  <c:v>2411.8000489999999</c:v>
                </c:pt>
                <c:pt idx="102">
                  <c:v>2423.4099120000001</c:v>
                </c:pt>
                <c:pt idx="103">
                  <c:v>2470.3000489999999</c:v>
                </c:pt>
                <c:pt idx="104">
                  <c:v>2471.6499020000001</c:v>
                </c:pt>
                <c:pt idx="105">
                  <c:v>2519.360107</c:v>
                </c:pt>
                <c:pt idx="106">
                  <c:v>2575.26001</c:v>
                </c:pt>
                <c:pt idx="107">
                  <c:v>2647.580078</c:v>
                </c:pt>
                <c:pt idx="108">
                  <c:v>2673.610107</c:v>
                </c:pt>
                <c:pt idx="109">
                  <c:v>2823.81</c:v>
                </c:pt>
                <c:pt idx="110">
                  <c:v>2713.83</c:v>
                </c:pt>
                <c:pt idx="111">
                  <c:v>2640.87</c:v>
                </c:pt>
                <c:pt idx="112">
                  <c:v>2648.0500489999999</c:v>
                </c:pt>
                <c:pt idx="113">
                  <c:v>2705.2700199999999</c:v>
                </c:pt>
                <c:pt idx="114">
                  <c:v>2718.37</c:v>
                </c:pt>
                <c:pt idx="115">
                  <c:v>2816.290039</c:v>
                </c:pt>
                <c:pt idx="116">
                  <c:v>2901.5200199999999</c:v>
                </c:pt>
                <c:pt idx="117">
                  <c:v>2913.98</c:v>
                </c:pt>
                <c:pt idx="118">
                  <c:v>2711.73999</c:v>
                </c:pt>
                <c:pt idx="119">
                  <c:v>2760.169922</c:v>
                </c:pt>
                <c:pt idx="120">
                  <c:v>2506.8500979999999</c:v>
                </c:pt>
                <c:pt idx="121">
                  <c:v>2704.1000979999999</c:v>
                </c:pt>
                <c:pt idx="122">
                  <c:v>2784.49</c:v>
                </c:pt>
                <c:pt idx="123">
                  <c:v>2834.4</c:v>
                </c:pt>
                <c:pt idx="124">
                  <c:v>2945.83</c:v>
                </c:pt>
                <c:pt idx="125">
                  <c:v>2752.06</c:v>
                </c:pt>
                <c:pt idx="126">
                  <c:v>2941.76</c:v>
                </c:pt>
                <c:pt idx="127">
                  <c:v>2980.38</c:v>
                </c:pt>
                <c:pt idx="128">
                  <c:v>2926.46</c:v>
                </c:pt>
                <c:pt idx="129">
                  <c:v>2976.74</c:v>
                </c:pt>
                <c:pt idx="130">
                  <c:v>3037.56</c:v>
                </c:pt>
                <c:pt idx="131">
                  <c:v>3140.98</c:v>
                </c:pt>
                <c:pt idx="132">
                  <c:v>3230.78</c:v>
                </c:pt>
                <c:pt idx="133">
                  <c:v>3225.52</c:v>
                </c:pt>
                <c:pt idx="134">
                  <c:v>2954.22</c:v>
                </c:pt>
                <c:pt idx="135">
                  <c:v>2584.59</c:v>
                </c:pt>
                <c:pt idx="136">
                  <c:v>2912.43</c:v>
                </c:pt>
                <c:pt idx="137">
                  <c:v>3044.31</c:v>
                </c:pt>
                <c:pt idx="138">
                  <c:v>3100.29</c:v>
                </c:pt>
                <c:pt idx="139">
                  <c:v>3271.12</c:v>
                </c:pt>
                <c:pt idx="140">
                  <c:v>3500.31</c:v>
                </c:pt>
                <c:pt idx="141">
                  <c:v>3363</c:v>
                </c:pt>
                <c:pt idx="142">
                  <c:v>3269.96</c:v>
                </c:pt>
                <c:pt idx="143">
                  <c:v>3621.63</c:v>
                </c:pt>
                <c:pt idx="144">
                  <c:v>3756.07</c:v>
                </c:pt>
                <c:pt idx="145">
                  <c:v>3714.24</c:v>
                </c:pt>
                <c:pt idx="146">
                  <c:v>3811.15</c:v>
                </c:pt>
                <c:pt idx="147">
                  <c:v>3972.89</c:v>
                </c:pt>
                <c:pt idx="148">
                  <c:v>4181.17</c:v>
                </c:pt>
                <c:pt idx="149">
                  <c:v>4204.1099999999997</c:v>
                </c:pt>
                <c:pt idx="150">
                  <c:v>4297.5</c:v>
                </c:pt>
                <c:pt idx="151">
                  <c:v>4395.26</c:v>
                </c:pt>
                <c:pt idx="152">
                  <c:v>4522.68</c:v>
                </c:pt>
                <c:pt idx="153">
                  <c:v>4307.54</c:v>
                </c:pt>
                <c:pt idx="154">
                  <c:v>4605.38</c:v>
                </c:pt>
                <c:pt idx="155">
                  <c:v>4567</c:v>
                </c:pt>
                <c:pt idx="156">
                  <c:v>4766.18</c:v>
                </c:pt>
                <c:pt idx="157">
                  <c:v>4515.55</c:v>
                </c:pt>
                <c:pt idx="158">
                  <c:v>4373.9399999999996</c:v>
                </c:pt>
                <c:pt idx="159">
                  <c:v>4530.41</c:v>
                </c:pt>
                <c:pt idx="160">
                  <c:v>4131.93</c:v>
                </c:pt>
                <c:pt idx="161">
                  <c:v>4132.1499999999996</c:v>
                </c:pt>
                <c:pt idx="162">
                  <c:v>3785.38</c:v>
                </c:pt>
                <c:pt idx="163">
                  <c:v>4130.29</c:v>
                </c:pt>
                <c:pt idx="164">
                  <c:v>3955</c:v>
                </c:pt>
                <c:pt idx="165">
                  <c:v>3585.62</c:v>
                </c:pt>
                <c:pt idx="166">
                  <c:v>3871.98</c:v>
                </c:pt>
                <c:pt idx="167">
                  <c:v>4080.11</c:v>
                </c:pt>
                <c:pt idx="168">
                  <c:v>3839.5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A9-438C-AF4F-554EC8138B8A}"/>
            </c:ext>
          </c:extLst>
        </c:ser>
        <c:ser>
          <c:idx val="1"/>
          <c:order val="1"/>
          <c:tx>
            <c:v>S&amp;P + Dividends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[0]!rangeDate</c:f>
              <c:numCache>
                <c:formatCode>m/d/yyyy</c:formatCode>
                <c:ptCount val="169"/>
                <c:pt idx="0">
                  <c:v>39813</c:v>
                </c:pt>
                <c:pt idx="1">
                  <c:v>39844</c:v>
                </c:pt>
                <c:pt idx="2">
                  <c:v>39872</c:v>
                </c:pt>
                <c:pt idx="3">
                  <c:v>39903</c:v>
                </c:pt>
                <c:pt idx="4">
                  <c:v>39933</c:v>
                </c:pt>
                <c:pt idx="5">
                  <c:v>39964</c:v>
                </c:pt>
                <c:pt idx="6">
                  <c:v>39994</c:v>
                </c:pt>
                <c:pt idx="7">
                  <c:v>40025</c:v>
                </c:pt>
                <c:pt idx="8">
                  <c:v>40056</c:v>
                </c:pt>
                <c:pt idx="9">
                  <c:v>40086</c:v>
                </c:pt>
                <c:pt idx="10">
                  <c:v>40117</c:v>
                </c:pt>
                <c:pt idx="11">
                  <c:v>40147</c:v>
                </c:pt>
                <c:pt idx="12">
                  <c:v>40178</c:v>
                </c:pt>
                <c:pt idx="13">
                  <c:v>40209</c:v>
                </c:pt>
                <c:pt idx="14">
                  <c:v>40237</c:v>
                </c:pt>
                <c:pt idx="15">
                  <c:v>40268</c:v>
                </c:pt>
                <c:pt idx="16">
                  <c:v>40298</c:v>
                </c:pt>
                <c:pt idx="17">
                  <c:v>40329</c:v>
                </c:pt>
                <c:pt idx="18">
                  <c:v>40359</c:v>
                </c:pt>
                <c:pt idx="19">
                  <c:v>40390</c:v>
                </c:pt>
                <c:pt idx="20">
                  <c:v>40421</c:v>
                </c:pt>
                <c:pt idx="21">
                  <c:v>40451</c:v>
                </c:pt>
                <c:pt idx="22">
                  <c:v>40482</c:v>
                </c:pt>
                <c:pt idx="23">
                  <c:v>40512</c:v>
                </c:pt>
                <c:pt idx="24">
                  <c:v>40543</c:v>
                </c:pt>
                <c:pt idx="25">
                  <c:v>40574</c:v>
                </c:pt>
                <c:pt idx="26">
                  <c:v>40602</c:v>
                </c:pt>
                <c:pt idx="27">
                  <c:v>40633</c:v>
                </c:pt>
                <c:pt idx="28">
                  <c:v>40663</c:v>
                </c:pt>
                <c:pt idx="29">
                  <c:v>40694</c:v>
                </c:pt>
                <c:pt idx="30">
                  <c:v>40724</c:v>
                </c:pt>
                <c:pt idx="31">
                  <c:v>40755</c:v>
                </c:pt>
                <c:pt idx="32">
                  <c:v>40786</c:v>
                </c:pt>
                <c:pt idx="33">
                  <c:v>40816</c:v>
                </c:pt>
                <c:pt idx="34">
                  <c:v>40847</c:v>
                </c:pt>
                <c:pt idx="35">
                  <c:v>40877</c:v>
                </c:pt>
                <c:pt idx="36">
                  <c:v>40908</c:v>
                </c:pt>
                <c:pt idx="37">
                  <c:v>40939</c:v>
                </c:pt>
                <c:pt idx="38">
                  <c:v>40968</c:v>
                </c:pt>
                <c:pt idx="39">
                  <c:v>40999</c:v>
                </c:pt>
                <c:pt idx="40">
                  <c:v>41029</c:v>
                </c:pt>
                <c:pt idx="41">
                  <c:v>41060</c:v>
                </c:pt>
                <c:pt idx="42">
                  <c:v>41090</c:v>
                </c:pt>
                <c:pt idx="43">
                  <c:v>41121</c:v>
                </c:pt>
                <c:pt idx="44">
                  <c:v>41152</c:v>
                </c:pt>
                <c:pt idx="45">
                  <c:v>41182</c:v>
                </c:pt>
                <c:pt idx="46">
                  <c:v>41213</c:v>
                </c:pt>
                <c:pt idx="47">
                  <c:v>41243</c:v>
                </c:pt>
                <c:pt idx="48">
                  <c:v>41274</c:v>
                </c:pt>
                <c:pt idx="49">
                  <c:v>41305</c:v>
                </c:pt>
                <c:pt idx="50">
                  <c:v>41333</c:v>
                </c:pt>
                <c:pt idx="51">
                  <c:v>41364</c:v>
                </c:pt>
                <c:pt idx="52">
                  <c:v>41394</c:v>
                </c:pt>
                <c:pt idx="53">
                  <c:v>41425</c:v>
                </c:pt>
                <c:pt idx="54">
                  <c:v>41455</c:v>
                </c:pt>
                <c:pt idx="55">
                  <c:v>41486</c:v>
                </c:pt>
                <c:pt idx="56">
                  <c:v>41517</c:v>
                </c:pt>
                <c:pt idx="57">
                  <c:v>41547</c:v>
                </c:pt>
                <c:pt idx="58">
                  <c:v>41578</c:v>
                </c:pt>
                <c:pt idx="59">
                  <c:v>41608</c:v>
                </c:pt>
                <c:pt idx="60">
                  <c:v>41639</c:v>
                </c:pt>
                <c:pt idx="61">
                  <c:v>41670</c:v>
                </c:pt>
                <c:pt idx="62">
                  <c:v>41698</c:v>
                </c:pt>
                <c:pt idx="63">
                  <c:v>41729</c:v>
                </c:pt>
                <c:pt idx="64">
                  <c:v>41759</c:v>
                </c:pt>
                <c:pt idx="65">
                  <c:v>41790</c:v>
                </c:pt>
                <c:pt idx="66">
                  <c:v>41820</c:v>
                </c:pt>
                <c:pt idx="67">
                  <c:v>41851</c:v>
                </c:pt>
                <c:pt idx="68">
                  <c:v>41882</c:v>
                </c:pt>
                <c:pt idx="69">
                  <c:v>41912</c:v>
                </c:pt>
                <c:pt idx="70">
                  <c:v>41943</c:v>
                </c:pt>
                <c:pt idx="71">
                  <c:v>41973</c:v>
                </c:pt>
                <c:pt idx="72">
                  <c:v>42004</c:v>
                </c:pt>
                <c:pt idx="73">
                  <c:v>42035</c:v>
                </c:pt>
                <c:pt idx="74">
                  <c:v>42063</c:v>
                </c:pt>
                <c:pt idx="75">
                  <c:v>42094</c:v>
                </c:pt>
                <c:pt idx="76">
                  <c:v>42124</c:v>
                </c:pt>
                <c:pt idx="77">
                  <c:v>42155</c:v>
                </c:pt>
                <c:pt idx="78">
                  <c:v>42185</c:v>
                </c:pt>
                <c:pt idx="79">
                  <c:v>42216</c:v>
                </c:pt>
                <c:pt idx="80">
                  <c:v>42247</c:v>
                </c:pt>
                <c:pt idx="81">
                  <c:v>42277</c:v>
                </c:pt>
                <c:pt idx="82">
                  <c:v>42308</c:v>
                </c:pt>
                <c:pt idx="83">
                  <c:v>42338</c:v>
                </c:pt>
                <c:pt idx="84">
                  <c:v>42369</c:v>
                </c:pt>
                <c:pt idx="85">
                  <c:v>42400</c:v>
                </c:pt>
                <c:pt idx="86">
                  <c:v>42429</c:v>
                </c:pt>
                <c:pt idx="87">
                  <c:v>42460</c:v>
                </c:pt>
                <c:pt idx="88">
                  <c:v>42490</c:v>
                </c:pt>
                <c:pt idx="89">
                  <c:v>42521</c:v>
                </c:pt>
                <c:pt idx="90">
                  <c:v>42551</c:v>
                </c:pt>
                <c:pt idx="91">
                  <c:v>42582</c:v>
                </c:pt>
                <c:pt idx="92">
                  <c:v>42613</c:v>
                </c:pt>
                <c:pt idx="93">
                  <c:v>42643</c:v>
                </c:pt>
                <c:pt idx="94">
                  <c:v>42674</c:v>
                </c:pt>
                <c:pt idx="95">
                  <c:v>42704</c:v>
                </c:pt>
                <c:pt idx="96">
                  <c:v>42735</c:v>
                </c:pt>
                <c:pt idx="97">
                  <c:v>42766</c:v>
                </c:pt>
                <c:pt idx="98">
                  <c:v>42794</c:v>
                </c:pt>
                <c:pt idx="99">
                  <c:v>42825</c:v>
                </c:pt>
                <c:pt idx="100">
                  <c:v>42855</c:v>
                </c:pt>
                <c:pt idx="101">
                  <c:v>42886</c:v>
                </c:pt>
                <c:pt idx="102">
                  <c:v>42916</c:v>
                </c:pt>
                <c:pt idx="103">
                  <c:v>42947</c:v>
                </c:pt>
                <c:pt idx="104">
                  <c:v>42978</c:v>
                </c:pt>
                <c:pt idx="105">
                  <c:v>43008</c:v>
                </c:pt>
                <c:pt idx="106">
                  <c:v>43039</c:v>
                </c:pt>
                <c:pt idx="107">
                  <c:v>43069</c:v>
                </c:pt>
                <c:pt idx="108">
                  <c:v>43100</c:v>
                </c:pt>
                <c:pt idx="109">
                  <c:v>43131</c:v>
                </c:pt>
                <c:pt idx="110">
                  <c:v>43159</c:v>
                </c:pt>
                <c:pt idx="111">
                  <c:v>43190</c:v>
                </c:pt>
                <c:pt idx="112">
                  <c:v>43220</c:v>
                </c:pt>
                <c:pt idx="113">
                  <c:v>43251</c:v>
                </c:pt>
                <c:pt idx="114">
                  <c:v>43281</c:v>
                </c:pt>
                <c:pt idx="115">
                  <c:v>43312</c:v>
                </c:pt>
                <c:pt idx="116">
                  <c:v>43343</c:v>
                </c:pt>
                <c:pt idx="117">
                  <c:v>43373</c:v>
                </c:pt>
                <c:pt idx="118">
                  <c:v>43404</c:v>
                </c:pt>
                <c:pt idx="119">
                  <c:v>43434</c:v>
                </c:pt>
                <c:pt idx="120">
                  <c:v>43465</c:v>
                </c:pt>
                <c:pt idx="121">
                  <c:v>43496</c:v>
                </c:pt>
                <c:pt idx="122">
                  <c:v>43524</c:v>
                </c:pt>
                <c:pt idx="123">
                  <c:v>43555</c:v>
                </c:pt>
                <c:pt idx="124">
                  <c:v>43585</c:v>
                </c:pt>
                <c:pt idx="125">
                  <c:v>43616</c:v>
                </c:pt>
                <c:pt idx="126">
                  <c:v>43646</c:v>
                </c:pt>
                <c:pt idx="127">
                  <c:v>43677</c:v>
                </c:pt>
                <c:pt idx="128">
                  <c:v>43708</c:v>
                </c:pt>
                <c:pt idx="129">
                  <c:v>43738</c:v>
                </c:pt>
                <c:pt idx="130">
                  <c:v>43769</c:v>
                </c:pt>
                <c:pt idx="131">
                  <c:v>43799</c:v>
                </c:pt>
                <c:pt idx="132">
                  <c:v>43830</c:v>
                </c:pt>
                <c:pt idx="133">
                  <c:v>43861</c:v>
                </c:pt>
                <c:pt idx="134">
                  <c:v>43890</c:v>
                </c:pt>
                <c:pt idx="135">
                  <c:v>43921</c:v>
                </c:pt>
                <c:pt idx="136">
                  <c:v>43951</c:v>
                </c:pt>
                <c:pt idx="137">
                  <c:v>43982</c:v>
                </c:pt>
                <c:pt idx="138">
                  <c:v>44012</c:v>
                </c:pt>
                <c:pt idx="139">
                  <c:v>44043</c:v>
                </c:pt>
                <c:pt idx="140">
                  <c:v>44074</c:v>
                </c:pt>
                <c:pt idx="141">
                  <c:v>44104</c:v>
                </c:pt>
                <c:pt idx="142">
                  <c:v>44135</c:v>
                </c:pt>
                <c:pt idx="143">
                  <c:v>44165</c:v>
                </c:pt>
                <c:pt idx="144">
                  <c:v>44196</c:v>
                </c:pt>
                <c:pt idx="145">
                  <c:v>44227</c:v>
                </c:pt>
                <c:pt idx="146">
                  <c:v>44255</c:v>
                </c:pt>
                <c:pt idx="147">
                  <c:v>44286</c:v>
                </c:pt>
                <c:pt idx="148">
                  <c:v>44316</c:v>
                </c:pt>
                <c:pt idx="149">
                  <c:v>44347</c:v>
                </c:pt>
                <c:pt idx="150">
                  <c:v>44377</c:v>
                </c:pt>
                <c:pt idx="151">
                  <c:v>44408</c:v>
                </c:pt>
                <c:pt idx="152">
                  <c:v>44439</c:v>
                </c:pt>
                <c:pt idx="153">
                  <c:v>44469</c:v>
                </c:pt>
                <c:pt idx="154">
                  <c:v>44500</c:v>
                </c:pt>
                <c:pt idx="155">
                  <c:v>44530</c:v>
                </c:pt>
                <c:pt idx="156">
                  <c:v>44561</c:v>
                </c:pt>
                <c:pt idx="157">
                  <c:v>44592</c:v>
                </c:pt>
                <c:pt idx="158">
                  <c:v>44620</c:v>
                </c:pt>
                <c:pt idx="159">
                  <c:v>44651</c:v>
                </c:pt>
                <c:pt idx="160">
                  <c:v>44681</c:v>
                </c:pt>
                <c:pt idx="161">
                  <c:v>44712</c:v>
                </c:pt>
                <c:pt idx="162">
                  <c:v>44742</c:v>
                </c:pt>
                <c:pt idx="163">
                  <c:v>44773</c:v>
                </c:pt>
                <c:pt idx="164">
                  <c:v>44804</c:v>
                </c:pt>
                <c:pt idx="165">
                  <c:v>44834</c:v>
                </c:pt>
                <c:pt idx="166">
                  <c:v>44865</c:v>
                </c:pt>
                <c:pt idx="167">
                  <c:v>44895</c:v>
                </c:pt>
                <c:pt idx="168">
                  <c:v>44926</c:v>
                </c:pt>
              </c:numCache>
            </c:numRef>
          </c:cat>
          <c:val>
            <c:numRef>
              <c:f>[0]!rangeSPDividends</c:f>
              <c:numCache>
                <c:formatCode>#,##0.00</c:formatCode>
                <c:ptCount val="169"/>
                <c:pt idx="0">
                  <c:v>903.25</c:v>
                </c:pt>
                <c:pt idx="1">
                  <c:v>825.88000499999998</c:v>
                </c:pt>
                <c:pt idx="2">
                  <c:v>735.09002699999996</c:v>
                </c:pt>
                <c:pt idx="3">
                  <c:v>804.77916166666671</c:v>
                </c:pt>
                <c:pt idx="4">
                  <c:v>880.36810869761439</c:v>
                </c:pt>
                <c:pt idx="5">
                  <c:v>927.09932114440221</c:v>
                </c:pt>
                <c:pt idx="6">
                  <c:v>933.87414281313943</c:v>
                </c:pt>
                <c:pt idx="7">
                  <c:v>1003.1131845775615</c:v>
                </c:pt>
                <c:pt idx="8">
                  <c:v>1036.77785288162</c:v>
                </c:pt>
                <c:pt idx="9">
                  <c:v>1080.0276822499372</c:v>
                </c:pt>
                <c:pt idx="10">
                  <c:v>1058.6841742640415</c:v>
                </c:pt>
                <c:pt idx="11">
                  <c:v>1119.4145988552234</c:v>
                </c:pt>
                <c:pt idx="12">
                  <c:v>1145.1582202578995</c:v>
                </c:pt>
                <c:pt idx="13">
                  <c:v>1102.8168583357226</c:v>
                </c:pt>
                <c:pt idx="14">
                  <c:v>1134.2622351926814</c:v>
                </c:pt>
                <c:pt idx="15">
                  <c:v>1206.6190286018018</c:v>
                </c:pt>
                <c:pt idx="16">
                  <c:v>1224.4277962270926</c:v>
                </c:pt>
                <c:pt idx="17">
                  <c:v>1124.0542967729612</c:v>
                </c:pt>
                <c:pt idx="18">
                  <c:v>1069.1606917925308</c:v>
                </c:pt>
                <c:pt idx="19">
                  <c:v>1142.6952653839689</c:v>
                </c:pt>
                <c:pt idx="20">
                  <c:v>1088.4753074348002</c:v>
                </c:pt>
                <c:pt idx="21">
                  <c:v>1189.5416662860941</c:v>
                </c:pt>
                <c:pt idx="22">
                  <c:v>1233.3834072738234</c:v>
                </c:pt>
                <c:pt idx="23">
                  <c:v>1230.5586511732945</c:v>
                </c:pt>
                <c:pt idx="24">
                  <c:v>1316.804385956731</c:v>
                </c:pt>
                <c:pt idx="25">
                  <c:v>1346.624177096217</c:v>
                </c:pt>
                <c:pt idx="26">
                  <c:v>1389.6576588668463</c:v>
                </c:pt>
                <c:pt idx="27">
                  <c:v>1394.2742345035679</c:v>
                </c:pt>
                <c:pt idx="28">
                  <c:v>1434.0046092587281</c:v>
                </c:pt>
                <c:pt idx="29">
                  <c:v>1414.6441807615649</c:v>
                </c:pt>
                <c:pt idx="30">
                  <c:v>1395.1357516491928</c:v>
                </c:pt>
                <c:pt idx="31">
                  <c:v>1365.1760124807031</c:v>
                </c:pt>
                <c:pt idx="32">
                  <c:v>1287.6461548491859</c:v>
                </c:pt>
                <c:pt idx="33">
                  <c:v>1201.8182514111684</c:v>
                </c:pt>
                <c:pt idx="34">
                  <c:v>1331.2817652209735</c:v>
                </c:pt>
                <c:pt idx="35">
                  <c:v>1324.5471899283045</c:v>
                </c:pt>
                <c:pt idx="36">
                  <c:v>1342.7572163694651</c:v>
                </c:pt>
                <c:pt idx="37">
                  <c:v>1401.2786876748439</c:v>
                </c:pt>
                <c:pt idx="38">
                  <c:v>1458.155838705535</c:v>
                </c:pt>
                <c:pt idx="39">
                  <c:v>1511.0618731014874</c:v>
                </c:pt>
                <c:pt idx="40">
                  <c:v>1499.7327581671275</c:v>
                </c:pt>
                <c:pt idx="41">
                  <c:v>1405.77341261211</c:v>
                </c:pt>
                <c:pt idx="42">
                  <c:v>1468.8877355792119</c:v>
                </c:pt>
                <c:pt idx="43">
                  <c:v>1487.3921577111701</c:v>
                </c:pt>
                <c:pt idx="44">
                  <c:v>1516.7880387833693</c:v>
                </c:pt>
                <c:pt idx="45">
                  <c:v>1561.4121287503303</c:v>
                </c:pt>
                <c:pt idx="46">
                  <c:v>1530.5127041456547</c:v>
                </c:pt>
                <c:pt idx="47">
                  <c:v>1534.8696407058064</c:v>
                </c:pt>
                <c:pt idx="48">
                  <c:v>1554.0357891209849</c:v>
                </c:pt>
                <c:pt idx="49">
                  <c:v>1632.4028558896573</c:v>
                </c:pt>
                <c:pt idx="50">
                  <c:v>1650.4582912239921</c:v>
                </c:pt>
                <c:pt idx="51">
                  <c:v>1718.5235342891324</c:v>
                </c:pt>
                <c:pt idx="52">
                  <c:v>1749.6043519909474</c:v>
                </c:pt>
                <c:pt idx="53">
                  <c:v>1785.9310577376584</c:v>
                </c:pt>
                <c:pt idx="54">
                  <c:v>1768.1465165917293</c:v>
                </c:pt>
                <c:pt idx="55">
                  <c:v>1855.6027207204015</c:v>
                </c:pt>
                <c:pt idx="56">
                  <c:v>1797.5260314479992</c:v>
                </c:pt>
                <c:pt idx="57">
                  <c:v>1860.3645486730038</c:v>
                </c:pt>
                <c:pt idx="58">
                  <c:v>1943.3289058649336</c:v>
                </c:pt>
                <c:pt idx="59">
                  <c:v>1997.8382548878301</c:v>
                </c:pt>
                <c:pt idx="60">
                  <c:v>2054.5362074118316</c:v>
                </c:pt>
                <c:pt idx="61">
                  <c:v>1981.4298393372899</c:v>
                </c:pt>
                <c:pt idx="62">
                  <c:v>2066.8632091165164</c:v>
                </c:pt>
                <c:pt idx="63">
                  <c:v>2091.1440107567055</c:v>
                </c:pt>
                <c:pt idx="64">
                  <c:v>2104.1107534629418</c:v>
                </c:pt>
                <c:pt idx="65">
                  <c:v>2148.3607917866234</c:v>
                </c:pt>
                <c:pt idx="66">
                  <c:v>2199.6350004004707</c:v>
                </c:pt>
                <c:pt idx="67">
                  <c:v>2166.4648772523706</c:v>
                </c:pt>
                <c:pt idx="68">
                  <c:v>2248.0437523734413</c:v>
                </c:pt>
                <c:pt idx="69">
                  <c:v>2223.861876798469</c:v>
                </c:pt>
                <c:pt idx="70">
                  <c:v>2275.4587209282067</c:v>
                </c:pt>
                <c:pt idx="71">
                  <c:v>2331.2838894286451</c:v>
                </c:pt>
                <c:pt idx="72">
                  <c:v>2332.5475115758186</c:v>
                </c:pt>
                <c:pt idx="73">
                  <c:v>2260.1433572719493</c:v>
                </c:pt>
                <c:pt idx="74">
                  <c:v>2384.2083014054706</c:v>
                </c:pt>
                <c:pt idx="75">
                  <c:v>2354.1615288019711</c:v>
                </c:pt>
                <c:pt idx="76">
                  <c:v>2374.2209148044876</c:v>
                </c:pt>
                <c:pt idx="77">
                  <c:v>2399.1297743079122</c:v>
                </c:pt>
                <c:pt idx="78">
                  <c:v>2360.511402536501</c:v>
                </c:pt>
                <c:pt idx="79">
                  <c:v>2407.1126887448263</c:v>
                </c:pt>
                <c:pt idx="80">
                  <c:v>2256.4736072625196</c:v>
                </c:pt>
                <c:pt idx="81">
                  <c:v>2208.8921138948776</c:v>
                </c:pt>
                <c:pt idx="82">
                  <c:v>2392.192868302222</c:v>
                </c:pt>
                <c:pt idx="83">
                  <c:v>2393.4006129471513</c:v>
                </c:pt>
                <c:pt idx="84">
                  <c:v>2363.838960944423</c:v>
                </c:pt>
                <c:pt idx="85">
                  <c:v>2243.9088301687129</c:v>
                </c:pt>
                <c:pt idx="86">
                  <c:v>2234.6451657450457</c:v>
                </c:pt>
                <c:pt idx="87">
                  <c:v>2394.7515920452379</c:v>
                </c:pt>
                <c:pt idx="88">
                  <c:v>2401.2159808548736</c:v>
                </c:pt>
                <c:pt idx="89">
                  <c:v>2438.013660936123</c:v>
                </c:pt>
                <c:pt idx="90">
                  <c:v>2453.1011316322119</c:v>
                </c:pt>
                <c:pt idx="91">
                  <c:v>2540.4555750697714</c:v>
                </c:pt>
                <c:pt idx="92">
                  <c:v>2537.3581420474325</c:v>
                </c:pt>
                <c:pt idx="93">
                  <c:v>2547.3278974622945</c:v>
                </c:pt>
                <c:pt idx="94">
                  <c:v>2497.8443227063221</c:v>
                </c:pt>
                <c:pt idx="95">
                  <c:v>2583.2069589337461</c:v>
                </c:pt>
                <c:pt idx="96">
                  <c:v>2643.5800236669706</c:v>
                </c:pt>
                <c:pt idx="97">
                  <c:v>2690.8587556651592</c:v>
                </c:pt>
                <c:pt idx="98">
                  <c:v>2790.9537511033632</c:v>
                </c:pt>
                <c:pt idx="99">
                  <c:v>2803.4918263953282</c:v>
                </c:pt>
                <c:pt idx="100">
                  <c:v>2828.9789552553971</c:v>
                </c:pt>
                <c:pt idx="101">
                  <c:v>2861.7279268222478</c:v>
                </c:pt>
                <c:pt idx="102">
                  <c:v>2889.4278376928196</c:v>
                </c:pt>
                <c:pt idx="103">
                  <c:v>2945.3348745049352</c:v>
                </c:pt>
                <c:pt idx="104">
                  <c:v>2946.9443021199995</c:v>
                </c:pt>
                <c:pt idx="105">
                  <c:v>3018.0929682949532</c:v>
                </c:pt>
                <c:pt idx="106">
                  <c:v>3085.0588235150585</c:v>
                </c:pt>
                <c:pt idx="107">
                  <c:v>3171.6953817787844</c:v>
                </c:pt>
                <c:pt idx="108">
                  <c:v>3217.4564952916012</c:v>
                </c:pt>
                <c:pt idx="109">
                  <c:v>3398.2089618010923</c:v>
                </c:pt>
                <c:pt idx="110">
                  <c:v>3265.8576273915946</c:v>
                </c:pt>
                <c:pt idx="111">
                  <c:v>3192.9919881324886</c:v>
                </c:pt>
                <c:pt idx="112">
                  <c:v>3201.6731571909422</c:v>
                </c:pt>
                <c:pt idx="113">
                  <c:v>3270.8560056326201</c:v>
                </c:pt>
                <c:pt idx="114">
                  <c:v>3302.0076241198585</c:v>
                </c:pt>
                <c:pt idx="115">
                  <c:v>3420.9512246349154</c:v>
                </c:pt>
                <c:pt idx="116">
                  <c:v>3524.4801949611001</c:v>
                </c:pt>
                <c:pt idx="117">
                  <c:v>3555.3730619587036</c:v>
                </c:pt>
                <c:pt idx="118">
                  <c:v>3308.6182168313312</c:v>
                </c:pt>
                <c:pt idx="119">
                  <c:v>3367.7080100438075</c:v>
                </c:pt>
                <c:pt idx="120">
                  <c:v>3074.8820781141339</c:v>
                </c:pt>
                <c:pt idx="121">
                  <c:v>3316.8273345903408</c:v>
                </c:pt>
                <c:pt idx="122">
                  <c:v>3415.4329389375503</c:v>
                </c:pt>
                <c:pt idx="123">
                  <c:v>3493.3777447364232</c:v>
                </c:pt>
                <c:pt idx="124">
                  <c:v>3630.714423432436</c:v>
                </c:pt>
                <c:pt idx="125">
                  <c:v>3391.8942831566892</c:v>
                </c:pt>
                <c:pt idx="126">
                  <c:v>3642.8600806961631</c:v>
                </c:pt>
                <c:pt idx="127">
                  <c:v>3690.6842595266885</c:v>
                </c:pt>
                <c:pt idx="128">
                  <c:v>3623.9136815219781</c:v>
                </c:pt>
                <c:pt idx="129">
                  <c:v>3703.7730919745291</c:v>
                </c:pt>
                <c:pt idx="130">
                  <c:v>3779.4476485209157</c:v>
                </c:pt>
                <c:pt idx="131">
                  <c:v>3908.126744838366</c:v>
                </c:pt>
                <c:pt idx="132">
                  <c:v>4037.8696646653057</c:v>
                </c:pt>
                <c:pt idx="133">
                  <c:v>4031.2956502055963</c:v>
                </c:pt>
                <c:pt idx="134">
                  <c:v>3692.2214823502491</c:v>
                </c:pt>
                <c:pt idx="135">
                  <c:v>3248.7297606172897</c:v>
                </c:pt>
                <c:pt idx="136">
                  <c:v>3660.8119727750291</c:v>
                </c:pt>
                <c:pt idx="137">
                  <c:v>3826.5800368897276</c:v>
                </c:pt>
                <c:pt idx="138">
                  <c:v>3915.6881858368256</c:v>
                </c:pt>
                <c:pt idx="139">
                  <c:v>4131.4476834278594</c:v>
                </c:pt>
                <c:pt idx="140">
                  <c:v>4420.9162735636019</c:v>
                </c:pt>
                <c:pt idx="141">
                  <c:v>4266.1621224152868</c:v>
                </c:pt>
                <c:pt idx="142">
                  <c:v>4148.1354427038632</c:v>
                </c:pt>
                <c:pt idx="143">
                  <c:v>4594.2493985735582</c:v>
                </c:pt>
                <c:pt idx="144">
                  <c:v>4783.3373082177577</c:v>
                </c:pt>
                <c:pt idx="145">
                  <c:v>4730.0670018595829</c:v>
                </c:pt>
                <c:pt idx="146">
                  <c:v>4853.4814266544845</c:v>
                </c:pt>
                <c:pt idx="147">
                  <c:v>5077.8740088585118</c:v>
                </c:pt>
                <c:pt idx="148">
                  <c:v>5344.0831408921331</c:v>
                </c:pt>
                <c:pt idx="149">
                  <c:v>5373.4034668420618</c:v>
                </c:pt>
                <c:pt idx="150">
                  <c:v>5511.2332269876697</c:v>
                </c:pt>
                <c:pt idx="151">
                  <c:v>5636.6033631762257</c:v>
                </c:pt>
                <c:pt idx="152">
                  <c:v>5800.010306232135</c:v>
                </c:pt>
                <c:pt idx="153">
                  <c:v>5542.9577115799384</c:v>
                </c:pt>
                <c:pt idx="154">
                  <c:v>5926.2192773035231</c:v>
                </c:pt>
                <c:pt idx="155">
                  <c:v>5876.8317575195069</c:v>
                </c:pt>
                <c:pt idx="156">
                  <c:v>6152.4445633979185</c:v>
                </c:pt>
                <c:pt idx="157">
                  <c:v>5828.9177178057625</c:v>
                </c:pt>
                <c:pt idx="158">
                  <c:v>5646.1198220857559</c:v>
                </c:pt>
                <c:pt idx="159">
                  <c:v>5867.9291744590673</c:v>
                </c:pt>
                <c:pt idx="160">
                  <c:v>5351.8053760747171</c:v>
                </c:pt>
                <c:pt idx="161">
                  <c:v>5352.0903269772571</c:v>
                </c:pt>
                <c:pt idx="162">
                  <c:v>4923.4518496990495</c:v>
                </c:pt>
                <c:pt idx="163">
                  <c:v>5372.0587999866548</c:v>
                </c:pt>
                <c:pt idx="164">
                  <c:v>5144.0679840755056</c:v>
                </c:pt>
                <c:pt idx="165">
                  <c:v>4684.7324774473973</c:v>
                </c:pt>
                <c:pt idx="166">
                  <c:v>5058.8713968649145</c:v>
                </c:pt>
                <c:pt idx="167">
                  <c:v>5330.800204304388</c:v>
                </c:pt>
                <c:pt idx="168">
                  <c:v>5037.770328077967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A9-438C-AF4F-554EC8138B8A}"/>
            </c:ext>
          </c:extLst>
        </c:ser>
        <c:ser>
          <c:idx val="2"/>
          <c:order val="2"/>
          <c:tx>
            <c:v>S&amp;P + Dividends (Real)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[0]!rangeDate</c:f>
              <c:numCache>
                <c:formatCode>m/d/yyyy</c:formatCode>
                <c:ptCount val="169"/>
                <c:pt idx="0">
                  <c:v>39813</c:v>
                </c:pt>
                <c:pt idx="1">
                  <c:v>39844</c:v>
                </c:pt>
                <c:pt idx="2">
                  <c:v>39872</c:v>
                </c:pt>
                <c:pt idx="3">
                  <c:v>39903</c:v>
                </c:pt>
                <c:pt idx="4">
                  <c:v>39933</c:v>
                </c:pt>
                <c:pt idx="5">
                  <c:v>39964</c:v>
                </c:pt>
                <c:pt idx="6">
                  <c:v>39994</c:v>
                </c:pt>
                <c:pt idx="7">
                  <c:v>40025</c:v>
                </c:pt>
                <c:pt idx="8">
                  <c:v>40056</c:v>
                </c:pt>
                <c:pt idx="9">
                  <c:v>40086</c:v>
                </c:pt>
                <c:pt idx="10">
                  <c:v>40117</c:v>
                </c:pt>
                <c:pt idx="11">
                  <c:v>40147</c:v>
                </c:pt>
                <c:pt idx="12">
                  <c:v>40178</c:v>
                </c:pt>
                <c:pt idx="13">
                  <c:v>40209</c:v>
                </c:pt>
                <c:pt idx="14">
                  <c:v>40237</c:v>
                </c:pt>
                <c:pt idx="15">
                  <c:v>40268</c:v>
                </c:pt>
                <c:pt idx="16">
                  <c:v>40298</c:v>
                </c:pt>
                <c:pt idx="17">
                  <c:v>40329</c:v>
                </c:pt>
                <c:pt idx="18">
                  <c:v>40359</c:v>
                </c:pt>
                <c:pt idx="19">
                  <c:v>40390</c:v>
                </c:pt>
                <c:pt idx="20">
                  <c:v>40421</c:v>
                </c:pt>
                <c:pt idx="21">
                  <c:v>40451</c:v>
                </c:pt>
                <c:pt idx="22">
                  <c:v>40482</c:v>
                </c:pt>
                <c:pt idx="23">
                  <c:v>40512</c:v>
                </c:pt>
                <c:pt idx="24">
                  <c:v>40543</c:v>
                </c:pt>
                <c:pt idx="25">
                  <c:v>40574</c:v>
                </c:pt>
                <c:pt idx="26">
                  <c:v>40602</c:v>
                </c:pt>
                <c:pt idx="27">
                  <c:v>40633</c:v>
                </c:pt>
                <c:pt idx="28">
                  <c:v>40663</c:v>
                </c:pt>
                <c:pt idx="29">
                  <c:v>40694</c:v>
                </c:pt>
                <c:pt idx="30">
                  <c:v>40724</c:v>
                </c:pt>
                <c:pt idx="31">
                  <c:v>40755</c:v>
                </c:pt>
                <c:pt idx="32">
                  <c:v>40786</c:v>
                </c:pt>
                <c:pt idx="33">
                  <c:v>40816</c:v>
                </c:pt>
                <c:pt idx="34">
                  <c:v>40847</c:v>
                </c:pt>
                <c:pt idx="35">
                  <c:v>40877</c:v>
                </c:pt>
                <c:pt idx="36">
                  <c:v>40908</c:v>
                </c:pt>
                <c:pt idx="37">
                  <c:v>40939</c:v>
                </c:pt>
                <c:pt idx="38">
                  <c:v>40968</c:v>
                </c:pt>
                <c:pt idx="39">
                  <c:v>40999</c:v>
                </c:pt>
                <c:pt idx="40">
                  <c:v>41029</c:v>
                </c:pt>
                <c:pt idx="41">
                  <c:v>41060</c:v>
                </c:pt>
                <c:pt idx="42">
                  <c:v>41090</c:v>
                </c:pt>
                <c:pt idx="43">
                  <c:v>41121</c:v>
                </c:pt>
                <c:pt idx="44">
                  <c:v>41152</c:v>
                </c:pt>
                <c:pt idx="45">
                  <c:v>41182</c:v>
                </c:pt>
                <c:pt idx="46">
                  <c:v>41213</c:v>
                </c:pt>
                <c:pt idx="47">
                  <c:v>41243</c:v>
                </c:pt>
                <c:pt idx="48">
                  <c:v>41274</c:v>
                </c:pt>
                <c:pt idx="49">
                  <c:v>41305</c:v>
                </c:pt>
                <c:pt idx="50">
                  <c:v>41333</c:v>
                </c:pt>
                <c:pt idx="51">
                  <c:v>41364</c:v>
                </c:pt>
                <c:pt idx="52">
                  <c:v>41394</c:v>
                </c:pt>
                <c:pt idx="53">
                  <c:v>41425</c:v>
                </c:pt>
                <c:pt idx="54">
                  <c:v>41455</c:v>
                </c:pt>
                <c:pt idx="55">
                  <c:v>41486</c:v>
                </c:pt>
                <c:pt idx="56">
                  <c:v>41517</c:v>
                </c:pt>
                <c:pt idx="57">
                  <c:v>41547</c:v>
                </c:pt>
                <c:pt idx="58">
                  <c:v>41578</c:v>
                </c:pt>
                <c:pt idx="59">
                  <c:v>41608</c:v>
                </c:pt>
                <c:pt idx="60">
                  <c:v>41639</c:v>
                </c:pt>
                <c:pt idx="61">
                  <c:v>41670</c:v>
                </c:pt>
                <c:pt idx="62">
                  <c:v>41698</c:v>
                </c:pt>
                <c:pt idx="63">
                  <c:v>41729</c:v>
                </c:pt>
                <c:pt idx="64">
                  <c:v>41759</c:v>
                </c:pt>
                <c:pt idx="65">
                  <c:v>41790</c:v>
                </c:pt>
                <c:pt idx="66">
                  <c:v>41820</c:v>
                </c:pt>
                <c:pt idx="67">
                  <c:v>41851</c:v>
                </c:pt>
                <c:pt idx="68">
                  <c:v>41882</c:v>
                </c:pt>
                <c:pt idx="69">
                  <c:v>41912</c:v>
                </c:pt>
                <c:pt idx="70">
                  <c:v>41943</c:v>
                </c:pt>
                <c:pt idx="71">
                  <c:v>41973</c:v>
                </c:pt>
                <c:pt idx="72">
                  <c:v>42004</c:v>
                </c:pt>
                <c:pt idx="73">
                  <c:v>42035</c:v>
                </c:pt>
                <c:pt idx="74">
                  <c:v>42063</c:v>
                </c:pt>
                <c:pt idx="75">
                  <c:v>42094</c:v>
                </c:pt>
                <c:pt idx="76">
                  <c:v>42124</c:v>
                </c:pt>
                <c:pt idx="77">
                  <c:v>42155</c:v>
                </c:pt>
                <c:pt idx="78">
                  <c:v>42185</c:v>
                </c:pt>
                <c:pt idx="79">
                  <c:v>42216</c:v>
                </c:pt>
                <c:pt idx="80">
                  <c:v>42247</c:v>
                </c:pt>
                <c:pt idx="81">
                  <c:v>42277</c:v>
                </c:pt>
                <c:pt idx="82">
                  <c:v>42308</c:v>
                </c:pt>
                <c:pt idx="83">
                  <c:v>42338</c:v>
                </c:pt>
                <c:pt idx="84">
                  <c:v>42369</c:v>
                </c:pt>
                <c:pt idx="85">
                  <c:v>42400</c:v>
                </c:pt>
                <c:pt idx="86">
                  <c:v>42429</c:v>
                </c:pt>
                <c:pt idx="87">
                  <c:v>42460</c:v>
                </c:pt>
                <c:pt idx="88">
                  <c:v>42490</c:v>
                </c:pt>
                <c:pt idx="89">
                  <c:v>42521</c:v>
                </c:pt>
                <c:pt idx="90">
                  <c:v>42551</c:v>
                </c:pt>
                <c:pt idx="91">
                  <c:v>42582</c:v>
                </c:pt>
                <c:pt idx="92">
                  <c:v>42613</c:v>
                </c:pt>
                <c:pt idx="93">
                  <c:v>42643</c:v>
                </c:pt>
                <c:pt idx="94">
                  <c:v>42674</c:v>
                </c:pt>
                <c:pt idx="95">
                  <c:v>42704</c:v>
                </c:pt>
                <c:pt idx="96">
                  <c:v>42735</c:v>
                </c:pt>
                <c:pt idx="97">
                  <c:v>42766</c:v>
                </c:pt>
                <c:pt idx="98">
                  <c:v>42794</c:v>
                </c:pt>
                <c:pt idx="99">
                  <c:v>42825</c:v>
                </c:pt>
                <c:pt idx="100">
                  <c:v>42855</c:v>
                </c:pt>
                <c:pt idx="101">
                  <c:v>42886</c:v>
                </c:pt>
                <c:pt idx="102">
                  <c:v>42916</c:v>
                </c:pt>
                <c:pt idx="103">
                  <c:v>42947</c:v>
                </c:pt>
                <c:pt idx="104">
                  <c:v>42978</c:v>
                </c:pt>
                <c:pt idx="105">
                  <c:v>43008</c:v>
                </c:pt>
                <c:pt idx="106">
                  <c:v>43039</c:v>
                </c:pt>
                <c:pt idx="107">
                  <c:v>43069</c:v>
                </c:pt>
                <c:pt idx="108">
                  <c:v>43100</c:v>
                </c:pt>
                <c:pt idx="109">
                  <c:v>43131</c:v>
                </c:pt>
                <c:pt idx="110">
                  <c:v>43159</c:v>
                </c:pt>
                <c:pt idx="111">
                  <c:v>43190</c:v>
                </c:pt>
                <c:pt idx="112">
                  <c:v>43220</c:v>
                </c:pt>
                <c:pt idx="113">
                  <c:v>43251</c:v>
                </c:pt>
                <c:pt idx="114">
                  <c:v>43281</c:v>
                </c:pt>
                <c:pt idx="115">
                  <c:v>43312</c:v>
                </c:pt>
                <c:pt idx="116">
                  <c:v>43343</c:v>
                </c:pt>
                <c:pt idx="117">
                  <c:v>43373</c:v>
                </c:pt>
                <c:pt idx="118">
                  <c:v>43404</c:v>
                </c:pt>
                <c:pt idx="119">
                  <c:v>43434</c:v>
                </c:pt>
                <c:pt idx="120">
                  <c:v>43465</c:v>
                </c:pt>
                <c:pt idx="121">
                  <c:v>43496</c:v>
                </c:pt>
                <c:pt idx="122">
                  <c:v>43524</c:v>
                </c:pt>
                <c:pt idx="123">
                  <c:v>43555</c:v>
                </c:pt>
                <c:pt idx="124">
                  <c:v>43585</c:v>
                </c:pt>
                <c:pt idx="125">
                  <c:v>43616</c:v>
                </c:pt>
                <c:pt idx="126">
                  <c:v>43646</c:v>
                </c:pt>
                <c:pt idx="127">
                  <c:v>43677</c:v>
                </c:pt>
                <c:pt idx="128">
                  <c:v>43708</c:v>
                </c:pt>
                <c:pt idx="129">
                  <c:v>43738</c:v>
                </c:pt>
                <c:pt idx="130">
                  <c:v>43769</c:v>
                </c:pt>
                <c:pt idx="131">
                  <c:v>43799</c:v>
                </c:pt>
                <c:pt idx="132">
                  <c:v>43830</c:v>
                </c:pt>
                <c:pt idx="133">
                  <c:v>43861</c:v>
                </c:pt>
                <c:pt idx="134">
                  <c:v>43890</c:v>
                </c:pt>
                <c:pt idx="135">
                  <c:v>43921</c:v>
                </c:pt>
                <c:pt idx="136">
                  <c:v>43951</c:v>
                </c:pt>
                <c:pt idx="137">
                  <c:v>43982</c:v>
                </c:pt>
                <c:pt idx="138">
                  <c:v>44012</c:v>
                </c:pt>
                <c:pt idx="139">
                  <c:v>44043</c:v>
                </c:pt>
                <c:pt idx="140">
                  <c:v>44074</c:v>
                </c:pt>
                <c:pt idx="141">
                  <c:v>44104</c:v>
                </c:pt>
                <c:pt idx="142">
                  <c:v>44135</c:v>
                </c:pt>
                <c:pt idx="143">
                  <c:v>44165</c:v>
                </c:pt>
                <c:pt idx="144">
                  <c:v>44196</c:v>
                </c:pt>
                <c:pt idx="145">
                  <c:v>44227</c:v>
                </c:pt>
                <c:pt idx="146">
                  <c:v>44255</c:v>
                </c:pt>
                <c:pt idx="147">
                  <c:v>44286</c:v>
                </c:pt>
                <c:pt idx="148">
                  <c:v>44316</c:v>
                </c:pt>
                <c:pt idx="149">
                  <c:v>44347</c:v>
                </c:pt>
                <c:pt idx="150">
                  <c:v>44377</c:v>
                </c:pt>
                <c:pt idx="151">
                  <c:v>44408</c:v>
                </c:pt>
                <c:pt idx="152">
                  <c:v>44439</c:v>
                </c:pt>
                <c:pt idx="153">
                  <c:v>44469</c:v>
                </c:pt>
                <c:pt idx="154">
                  <c:v>44500</c:v>
                </c:pt>
                <c:pt idx="155">
                  <c:v>44530</c:v>
                </c:pt>
                <c:pt idx="156">
                  <c:v>44561</c:v>
                </c:pt>
                <c:pt idx="157">
                  <c:v>44592</c:v>
                </c:pt>
                <c:pt idx="158">
                  <c:v>44620</c:v>
                </c:pt>
                <c:pt idx="159">
                  <c:v>44651</c:v>
                </c:pt>
                <c:pt idx="160">
                  <c:v>44681</c:v>
                </c:pt>
                <c:pt idx="161">
                  <c:v>44712</c:v>
                </c:pt>
                <c:pt idx="162">
                  <c:v>44742</c:v>
                </c:pt>
                <c:pt idx="163">
                  <c:v>44773</c:v>
                </c:pt>
                <c:pt idx="164">
                  <c:v>44804</c:v>
                </c:pt>
                <c:pt idx="165">
                  <c:v>44834</c:v>
                </c:pt>
                <c:pt idx="166">
                  <c:v>44865</c:v>
                </c:pt>
                <c:pt idx="167">
                  <c:v>44895</c:v>
                </c:pt>
                <c:pt idx="168">
                  <c:v>44926</c:v>
                </c:pt>
              </c:numCache>
            </c:numRef>
          </c:cat>
          <c:val>
            <c:numRef>
              <c:f>[0]!rangeSPDividendsReal</c:f>
              <c:numCache>
                <c:formatCode>#,##0.00</c:formatCode>
                <c:ptCount val="169"/>
                <c:pt idx="0">
                  <c:v>903.25</c:v>
                </c:pt>
                <c:pt idx="1">
                  <c:v>822.30100780579983</c:v>
                </c:pt>
                <c:pt idx="2">
                  <c:v>728.28277179810823</c:v>
                </c:pt>
                <c:pt idx="3">
                  <c:v>795.39236044953441</c:v>
                </c:pt>
                <c:pt idx="4">
                  <c:v>867.93297109023649</c:v>
                </c:pt>
                <c:pt idx="5">
                  <c:v>911.37137179010801</c:v>
                </c:pt>
                <c:pt idx="6">
                  <c:v>910.21263228440716</c:v>
                </c:pt>
                <c:pt idx="7">
                  <c:v>979.25005487493229</c:v>
                </c:pt>
                <c:pt idx="8">
                  <c:v>1009.8489323072226</c:v>
                </c:pt>
                <c:pt idx="9">
                  <c:v>1051.3178260955956</c:v>
                </c:pt>
                <c:pt idx="10">
                  <c:v>1029.5501213689743</c:v>
                </c:pt>
                <c:pt idx="11">
                  <c:v>1087.8393763608176</c:v>
                </c:pt>
                <c:pt idx="12">
                  <c:v>1114.8202692690284</c:v>
                </c:pt>
                <c:pt idx="13">
                  <c:v>1069.944124447715</c:v>
                </c:pt>
                <c:pt idx="14">
                  <c:v>1100.1780059152939</c:v>
                </c:pt>
                <c:pt idx="15">
                  <c:v>1165.5743214197391</c:v>
                </c:pt>
                <c:pt idx="16">
                  <c:v>1180.7265147091584</c:v>
                </c:pt>
                <c:pt idx="17">
                  <c:v>1083.0958515615039</c:v>
                </c:pt>
                <c:pt idx="18">
                  <c:v>1031.2092029186331</c:v>
                </c:pt>
                <c:pt idx="19">
                  <c:v>1101.9010061471242</c:v>
                </c:pt>
                <c:pt idx="20">
                  <c:v>1048.1695322813353</c:v>
                </c:pt>
                <c:pt idx="21">
                  <c:v>1144.8274594737784</c:v>
                </c:pt>
                <c:pt idx="22">
                  <c:v>1185.5449746211257</c:v>
                </c:pt>
                <c:pt idx="23">
                  <c:v>1182.3324365701524</c:v>
                </c:pt>
                <c:pt idx="24">
                  <c:v>1263.0277191287094</c:v>
                </c:pt>
                <c:pt idx="25">
                  <c:v>1285.5065433791351</c:v>
                </c:pt>
                <c:pt idx="26">
                  <c:v>1320.0771333667367</c:v>
                </c:pt>
                <c:pt idx="27">
                  <c:v>1311.6723443336862</c:v>
                </c:pt>
                <c:pt idx="28">
                  <c:v>1340.417423257911</c:v>
                </c:pt>
                <c:pt idx="29">
                  <c:v>1316.1291924073842</c:v>
                </c:pt>
                <c:pt idx="30">
                  <c:v>1299.3709022501412</c:v>
                </c:pt>
                <c:pt idx="31">
                  <c:v>1270.3420771407525</c:v>
                </c:pt>
                <c:pt idx="32">
                  <c:v>1194.902892765828</c:v>
                </c:pt>
                <c:pt idx="33">
                  <c:v>1113.5658729936972</c:v>
                </c:pt>
                <c:pt idx="34">
                  <c:v>1236.0721970968891</c:v>
                </c:pt>
                <c:pt idx="35">
                  <c:v>1230.8575637371148</c:v>
                </c:pt>
                <c:pt idx="36">
                  <c:v>1250.8648130158806</c:v>
                </c:pt>
                <c:pt idx="37">
                  <c:v>1299.6625678975886</c:v>
                </c:pt>
                <c:pt idx="38">
                  <c:v>1346.4866300601634</c:v>
                </c:pt>
                <c:pt idx="39">
                  <c:v>1384.8238624641629</c:v>
                </c:pt>
                <c:pt idx="40">
                  <c:v>1370.3014898144536</c:v>
                </c:pt>
                <c:pt idx="41">
                  <c:v>1285.96015484898</c:v>
                </c:pt>
                <c:pt idx="42">
                  <c:v>1345.6685646351555</c:v>
                </c:pt>
                <c:pt idx="43">
                  <c:v>1364.8451294228973</c:v>
                </c:pt>
                <c:pt idx="44">
                  <c:v>1384.1162424411505</c:v>
                </c:pt>
                <c:pt idx="45">
                  <c:v>1418.5074306435158</c:v>
                </c:pt>
                <c:pt idx="46">
                  <c:v>1390.9769916051666</c:v>
                </c:pt>
                <c:pt idx="47">
                  <c:v>1401.5775052071701</c:v>
                </c:pt>
                <c:pt idx="48">
                  <c:v>1422.9112062897202</c:v>
                </c:pt>
                <c:pt idx="49">
                  <c:v>1490.2587614554909</c:v>
                </c:pt>
                <c:pt idx="50">
                  <c:v>1494.5019755150925</c:v>
                </c:pt>
                <c:pt idx="51">
                  <c:v>1552.0776274161319</c:v>
                </c:pt>
                <c:pt idx="52">
                  <c:v>1581.7926371552714</c:v>
                </c:pt>
                <c:pt idx="53">
                  <c:v>1611.7655000367981</c:v>
                </c:pt>
                <c:pt idx="54">
                  <c:v>1591.8952390110901</c:v>
                </c:pt>
                <c:pt idx="55">
                  <c:v>1669.9757220654803</c:v>
                </c:pt>
                <c:pt idx="56">
                  <c:v>1615.7651352601981</c:v>
                </c:pt>
                <c:pt idx="57">
                  <c:v>1670.3070196260828</c:v>
                </c:pt>
                <c:pt idx="58">
                  <c:v>1749.3005627249993</c:v>
                </c:pt>
                <c:pt idx="59">
                  <c:v>1802.0480658026513</c:v>
                </c:pt>
                <c:pt idx="60">
                  <c:v>1853.3485997012381</c:v>
                </c:pt>
                <c:pt idx="61">
                  <c:v>1780.7761429923523</c:v>
                </c:pt>
                <c:pt idx="62">
                  <c:v>1850.7141494675727</c:v>
                </c:pt>
                <c:pt idx="63">
                  <c:v>1860.4741701758405</c:v>
                </c:pt>
                <c:pt idx="64">
                  <c:v>1865.8592979306143</c:v>
                </c:pt>
                <c:pt idx="65">
                  <c:v>1898.4682326007462</c:v>
                </c:pt>
                <c:pt idx="66">
                  <c:v>1940.1655046055032</c:v>
                </c:pt>
                <c:pt idx="67">
                  <c:v>1911.6540533683549</c:v>
                </c:pt>
                <c:pt idx="68">
                  <c:v>1986.9571917577441</c:v>
                </c:pt>
                <c:pt idx="69">
                  <c:v>1964.1056611768545</c:v>
                </c:pt>
                <c:pt idx="70">
                  <c:v>2014.7373616274667</c:v>
                </c:pt>
                <c:pt idx="71">
                  <c:v>2075.3718997878664</c:v>
                </c:pt>
                <c:pt idx="72">
                  <c:v>2088.3378969710257</c:v>
                </c:pt>
                <c:pt idx="73">
                  <c:v>2033.0816694089892</c:v>
                </c:pt>
                <c:pt idx="74">
                  <c:v>2135.4084525006965</c:v>
                </c:pt>
                <c:pt idx="75">
                  <c:v>2096.0222170896036</c:v>
                </c:pt>
                <c:pt idx="76">
                  <c:v>2109.5935083306231</c:v>
                </c:pt>
                <c:pt idx="77">
                  <c:v>2120.9152633174363</c:v>
                </c:pt>
                <c:pt idx="78">
                  <c:v>2079.4910749019132</c:v>
                </c:pt>
                <c:pt idx="79">
                  <c:v>2120.4022825070879</c:v>
                </c:pt>
                <c:pt idx="80">
                  <c:v>1990.5249060389744</c:v>
                </c:pt>
                <c:pt idx="81">
                  <c:v>1951.5895325385766</c:v>
                </c:pt>
                <c:pt idx="82">
                  <c:v>2114.4893680464802</c:v>
                </c:pt>
                <c:pt idx="83">
                  <c:v>2120.0316178694043</c:v>
                </c:pt>
                <c:pt idx="84">
                  <c:v>2101.0258411644581</c:v>
                </c:pt>
                <c:pt idx="85">
                  <c:v>1991.1380639074928</c:v>
                </c:pt>
                <c:pt idx="86">
                  <c:v>1981.2871773314982</c:v>
                </c:pt>
                <c:pt idx="87">
                  <c:v>2114.1376954482625</c:v>
                </c:pt>
                <c:pt idx="88">
                  <c:v>2109.8416926417499</c:v>
                </c:pt>
                <c:pt idx="89">
                  <c:v>2133.5423113415891</c:v>
                </c:pt>
                <c:pt idx="90">
                  <c:v>2139.7179658812875</c:v>
                </c:pt>
                <c:pt idx="91">
                  <c:v>2219.5043579124931</c:v>
                </c:pt>
                <c:pt idx="92">
                  <c:v>2214.7641363939533</c:v>
                </c:pt>
                <c:pt idx="93">
                  <c:v>2218.1339746330291</c:v>
                </c:pt>
                <c:pt idx="94">
                  <c:v>2172.3368576956191</c:v>
                </c:pt>
                <c:pt idx="95">
                  <c:v>2250.075335971474</c:v>
                </c:pt>
                <c:pt idx="96">
                  <c:v>2301.9091968565044</c:v>
                </c:pt>
                <c:pt idx="97">
                  <c:v>2329.5016635959414</c:v>
                </c:pt>
                <c:pt idx="98">
                  <c:v>2408.5771734623854</c:v>
                </c:pt>
                <c:pt idx="99">
                  <c:v>2417.4325768944209</c:v>
                </c:pt>
                <c:pt idx="100">
                  <c:v>2432.1971986611998</c:v>
                </c:pt>
                <c:pt idx="101">
                  <c:v>2458.25180339385</c:v>
                </c:pt>
                <c:pt idx="102">
                  <c:v>2479.7968421240048</c:v>
                </c:pt>
                <c:pt idx="103">
                  <c:v>2529.5231753344679</c:v>
                </c:pt>
                <c:pt idx="104">
                  <c:v>2523.3493405646109</c:v>
                </c:pt>
                <c:pt idx="105">
                  <c:v>2570.659667767517</c:v>
                </c:pt>
                <c:pt idx="106">
                  <c:v>2629.3596783867988</c:v>
                </c:pt>
                <c:pt idx="107">
                  <c:v>2703.1332543634971</c:v>
                </c:pt>
                <c:pt idx="108">
                  <c:v>2743.7468323252992</c:v>
                </c:pt>
                <c:pt idx="109">
                  <c:v>2882.1855011821635</c:v>
                </c:pt>
                <c:pt idx="110">
                  <c:v>2757.4278479594814</c:v>
                </c:pt>
                <c:pt idx="111">
                  <c:v>2689.8239246059611</c:v>
                </c:pt>
                <c:pt idx="112">
                  <c:v>2686.4581533528235</c:v>
                </c:pt>
                <c:pt idx="113">
                  <c:v>2733.1411528059107</c:v>
                </c:pt>
                <c:pt idx="114">
                  <c:v>2754.7807991756331</c:v>
                </c:pt>
                <c:pt idx="115">
                  <c:v>2853.8198854493462</c:v>
                </c:pt>
                <c:pt idx="116">
                  <c:v>2938.5531494700731</c:v>
                </c:pt>
                <c:pt idx="117">
                  <c:v>2960.8696281852376</c:v>
                </c:pt>
                <c:pt idx="118">
                  <c:v>2750.5158095103152</c:v>
                </c:pt>
                <c:pt idx="119">
                  <c:v>2809.0467292054705</c:v>
                </c:pt>
                <c:pt idx="120">
                  <c:v>2573.0151274624636</c:v>
                </c:pt>
                <c:pt idx="121">
                  <c:v>2770.1896488695693</c:v>
                </c:pt>
                <c:pt idx="122">
                  <c:v>2840.5372182761103</c:v>
                </c:pt>
                <c:pt idx="123">
                  <c:v>2889.0638803803567</c:v>
                </c:pt>
                <c:pt idx="124">
                  <c:v>2986.8276480714103</c:v>
                </c:pt>
                <c:pt idx="125">
                  <c:v>2784.4335291983471</c:v>
                </c:pt>
                <c:pt idx="126">
                  <c:v>2989.8579662321113</c:v>
                </c:pt>
                <c:pt idx="127">
                  <c:v>3024.056384048763</c:v>
                </c:pt>
                <c:pt idx="128">
                  <c:v>2969.4966652335961</c:v>
                </c:pt>
                <c:pt idx="129">
                  <c:v>3032.5589739001157</c:v>
                </c:pt>
                <c:pt idx="130">
                  <c:v>3087.4609290731296</c:v>
                </c:pt>
                <c:pt idx="131">
                  <c:v>3194.292826482374</c:v>
                </c:pt>
                <c:pt idx="132">
                  <c:v>3303.3429991487719</c:v>
                </c:pt>
                <c:pt idx="133">
                  <c:v>3285.2189662846622</c:v>
                </c:pt>
                <c:pt idx="134">
                  <c:v>3000.6739567784152</c:v>
                </c:pt>
                <c:pt idx="135">
                  <c:v>2646.0064704300426</c:v>
                </c:pt>
                <c:pt idx="136">
                  <c:v>3001.7090413884666</c:v>
                </c:pt>
                <c:pt idx="137">
                  <c:v>3137.5705671554424</c:v>
                </c:pt>
                <c:pt idx="138">
                  <c:v>3193.1608821363434</c:v>
                </c:pt>
                <c:pt idx="139">
                  <c:v>3352.152186180952</c:v>
                </c:pt>
                <c:pt idx="140">
                  <c:v>3575.7446054475931</c:v>
                </c:pt>
                <c:pt idx="141">
                  <c:v>3445.7765893311807</c:v>
                </c:pt>
                <c:pt idx="142">
                  <c:v>3349.0568607184146</c:v>
                </c:pt>
                <c:pt idx="143">
                  <c:v>3711.4997274067096</c:v>
                </c:pt>
                <c:pt idx="144">
                  <c:v>3860.6211584726361</c:v>
                </c:pt>
                <c:pt idx="145">
                  <c:v>3801.4562380704137</c:v>
                </c:pt>
                <c:pt idx="146">
                  <c:v>3879.404493155183</c:v>
                </c:pt>
                <c:pt idx="147">
                  <c:v>4030.2151456498887</c:v>
                </c:pt>
                <c:pt idx="148">
                  <c:v>4206.9241072721989</c:v>
                </c:pt>
                <c:pt idx="149">
                  <c:v>4196.3627260063195</c:v>
                </c:pt>
                <c:pt idx="150">
                  <c:v>4264.3820256579484</c:v>
                </c:pt>
                <c:pt idx="151">
                  <c:v>4340.5085359274799</c:v>
                </c:pt>
                <c:pt idx="152">
                  <c:v>4457.133231195895</c:v>
                </c:pt>
                <c:pt idx="153">
                  <c:v>4248.0584513507547</c:v>
                </c:pt>
                <c:pt idx="154">
                  <c:v>4504.3628858304683</c:v>
                </c:pt>
                <c:pt idx="155">
                  <c:v>4444.9846256127375</c:v>
                </c:pt>
                <c:pt idx="156">
                  <c:v>4639.1923862598387</c:v>
                </c:pt>
                <c:pt idx="157">
                  <c:v>4358.564578011823</c:v>
                </c:pt>
                <c:pt idx="158">
                  <c:v>4183.6642204085874</c:v>
                </c:pt>
                <c:pt idx="159">
                  <c:v>4290.7333967116265</c:v>
                </c:pt>
                <c:pt idx="160">
                  <c:v>3891.6095334335305</c:v>
                </c:pt>
                <c:pt idx="161">
                  <c:v>3849.3829722602218</c:v>
                </c:pt>
                <c:pt idx="162">
                  <c:v>3493.1117490019974</c:v>
                </c:pt>
                <c:pt idx="163">
                  <c:v>3811.8415848856926</c:v>
                </c:pt>
                <c:pt idx="164">
                  <c:v>3651.3606131465422</c:v>
                </c:pt>
                <c:pt idx="165">
                  <c:v>3318.1785506752199</c:v>
                </c:pt>
                <c:pt idx="166">
                  <c:v>3568.7033274502915</c:v>
                </c:pt>
                <c:pt idx="167">
                  <c:v>3764.3334151257491</c:v>
                </c:pt>
                <c:pt idx="168">
                  <c:v>3559.2102464244203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A9-438C-AF4F-554EC8138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05875352"/>
        <c:axId val="863592120"/>
      </c:lineChart>
      <c:dateAx>
        <c:axId val="905875352"/>
        <c:scaling>
          <c:orientation val="minMax"/>
        </c:scaling>
        <c:delete val="0"/>
        <c:axPos val="b"/>
        <c:numFmt formatCode="mmm\-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3592120"/>
        <c:crosses val="autoZero"/>
        <c:auto val="1"/>
        <c:lblOffset val="100"/>
        <c:baseTimeUnit val="months"/>
      </c:dateAx>
      <c:valAx>
        <c:axId val="863592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05875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6.6741829188770266E-2"/>
          <c:y val="2.0563862117498489E-2"/>
          <c:w val="0.25222148116441201"/>
          <c:h val="0.2089921746402431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 w="3175">
              <a:solidFill>
                <a:schemeClr val="bg1"/>
              </a:solidFill>
            </a:ln>
            <a:effectLst/>
          </c:spPr>
          <c:invertIfNegative val="1"/>
          <c:cat>
            <c:numRef>
              <c:f>'Annual Returns'!$B$6:$B$156</c:f>
              <c:numCache>
                <c:formatCode>General</c:formatCode>
                <c:ptCount val="151"/>
                <c:pt idx="0">
                  <c:v>1872</c:v>
                </c:pt>
                <c:pt idx="1">
                  <c:v>1873</c:v>
                </c:pt>
                <c:pt idx="2">
                  <c:v>1874</c:v>
                </c:pt>
                <c:pt idx="3">
                  <c:v>1875</c:v>
                </c:pt>
                <c:pt idx="4">
                  <c:v>1876</c:v>
                </c:pt>
                <c:pt idx="5">
                  <c:v>1877</c:v>
                </c:pt>
                <c:pt idx="6">
                  <c:v>1878</c:v>
                </c:pt>
                <c:pt idx="7">
                  <c:v>1879</c:v>
                </c:pt>
                <c:pt idx="8">
                  <c:v>1880</c:v>
                </c:pt>
                <c:pt idx="9">
                  <c:v>1881</c:v>
                </c:pt>
                <c:pt idx="10">
                  <c:v>1882</c:v>
                </c:pt>
                <c:pt idx="11">
                  <c:v>1883</c:v>
                </c:pt>
                <c:pt idx="12">
                  <c:v>1884</c:v>
                </c:pt>
                <c:pt idx="13">
                  <c:v>1885</c:v>
                </c:pt>
                <c:pt idx="14">
                  <c:v>1886</c:v>
                </c:pt>
                <c:pt idx="15">
                  <c:v>1887</c:v>
                </c:pt>
                <c:pt idx="16">
                  <c:v>1888</c:v>
                </c:pt>
                <c:pt idx="17">
                  <c:v>1889</c:v>
                </c:pt>
                <c:pt idx="18">
                  <c:v>1890</c:v>
                </c:pt>
                <c:pt idx="19">
                  <c:v>1891</c:v>
                </c:pt>
                <c:pt idx="20">
                  <c:v>1892</c:v>
                </c:pt>
                <c:pt idx="21">
                  <c:v>1893</c:v>
                </c:pt>
                <c:pt idx="22">
                  <c:v>1894</c:v>
                </c:pt>
                <c:pt idx="23">
                  <c:v>1895</c:v>
                </c:pt>
                <c:pt idx="24">
                  <c:v>1896</c:v>
                </c:pt>
                <c:pt idx="25">
                  <c:v>1897</c:v>
                </c:pt>
                <c:pt idx="26">
                  <c:v>1898</c:v>
                </c:pt>
                <c:pt idx="27">
                  <c:v>1899</c:v>
                </c:pt>
                <c:pt idx="28">
                  <c:v>1900</c:v>
                </c:pt>
                <c:pt idx="29">
                  <c:v>1901</c:v>
                </c:pt>
                <c:pt idx="30">
                  <c:v>1902</c:v>
                </c:pt>
                <c:pt idx="31">
                  <c:v>1903</c:v>
                </c:pt>
                <c:pt idx="32">
                  <c:v>1904</c:v>
                </c:pt>
                <c:pt idx="33">
                  <c:v>1905</c:v>
                </c:pt>
                <c:pt idx="34">
                  <c:v>1906</c:v>
                </c:pt>
                <c:pt idx="35">
                  <c:v>1907</c:v>
                </c:pt>
                <c:pt idx="36">
                  <c:v>1908</c:v>
                </c:pt>
                <c:pt idx="37">
                  <c:v>1909</c:v>
                </c:pt>
                <c:pt idx="38">
                  <c:v>1910</c:v>
                </c:pt>
                <c:pt idx="39">
                  <c:v>1911</c:v>
                </c:pt>
                <c:pt idx="40">
                  <c:v>1912</c:v>
                </c:pt>
                <c:pt idx="41">
                  <c:v>1913</c:v>
                </c:pt>
                <c:pt idx="42">
                  <c:v>1914</c:v>
                </c:pt>
                <c:pt idx="43">
                  <c:v>1915</c:v>
                </c:pt>
                <c:pt idx="44">
                  <c:v>1916</c:v>
                </c:pt>
                <c:pt idx="45">
                  <c:v>1917</c:v>
                </c:pt>
                <c:pt idx="46">
                  <c:v>1918</c:v>
                </c:pt>
                <c:pt idx="47">
                  <c:v>1919</c:v>
                </c:pt>
                <c:pt idx="48">
                  <c:v>1920</c:v>
                </c:pt>
                <c:pt idx="49">
                  <c:v>1921</c:v>
                </c:pt>
                <c:pt idx="50">
                  <c:v>1922</c:v>
                </c:pt>
                <c:pt idx="51">
                  <c:v>1923</c:v>
                </c:pt>
                <c:pt idx="52">
                  <c:v>1924</c:v>
                </c:pt>
                <c:pt idx="53">
                  <c:v>1925</c:v>
                </c:pt>
                <c:pt idx="54">
                  <c:v>1926</c:v>
                </c:pt>
                <c:pt idx="55">
                  <c:v>1927</c:v>
                </c:pt>
                <c:pt idx="56">
                  <c:v>1928</c:v>
                </c:pt>
                <c:pt idx="57">
                  <c:v>1929</c:v>
                </c:pt>
                <c:pt idx="58">
                  <c:v>1930</c:v>
                </c:pt>
                <c:pt idx="59">
                  <c:v>1931</c:v>
                </c:pt>
                <c:pt idx="60">
                  <c:v>1932</c:v>
                </c:pt>
                <c:pt idx="61">
                  <c:v>1933</c:v>
                </c:pt>
                <c:pt idx="62">
                  <c:v>1934</c:v>
                </c:pt>
                <c:pt idx="63">
                  <c:v>1935</c:v>
                </c:pt>
                <c:pt idx="64">
                  <c:v>1936</c:v>
                </c:pt>
                <c:pt idx="65">
                  <c:v>1937</c:v>
                </c:pt>
                <c:pt idx="66">
                  <c:v>1938</c:v>
                </c:pt>
                <c:pt idx="67">
                  <c:v>1939</c:v>
                </c:pt>
                <c:pt idx="68">
                  <c:v>1940</c:v>
                </c:pt>
                <c:pt idx="69">
                  <c:v>1941</c:v>
                </c:pt>
                <c:pt idx="70">
                  <c:v>1942</c:v>
                </c:pt>
                <c:pt idx="71">
                  <c:v>1943</c:v>
                </c:pt>
                <c:pt idx="72">
                  <c:v>1944</c:v>
                </c:pt>
                <c:pt idx="73">
                  <c:v>1945</c:v>
                </c:pt>
                <c:pt idx="74">
                  <c:v>1946</c:v>
                </c:pt>
                <c:pt idx="75">
                  <c:v>1947</c:v>
                </c:pt>
                <c:pt idx="76">
                  <c:v>1948</c:v>
                </c:pt>
                <c:pt idx="77">
                  <c:v>1949</c:v>
                </c:pt>
                <c:pt idx="78">
                  <c:v>1950</c:v>
                </c:pt>
                <c:pt idx="79">
                  <c:v>1951</c:v>
                </c:pt>
                <c:pt idx="80">
                  <c:v>1952</c:v>
                </c:pt>
                <c:pt idx="81">
                  <c:v>1953</c:v>
                </c:pt>
                <c:pt idx="82">
                  <c:v>1954</c:v>
                </c:pt>
                <c:pt idx="83">
                  <c:v>1955</c:v>
                </c:pt>
                <c:pt idx="84">
                  <c:v>1956</c:v>
                </c:pt>
                <c:pt idx="85">
                  <c:v>1957</c:v>
                </c:pt>
                <c:pt idx="86">
                  <c:v>1958</c:v>
                </c:pt>
                <c:pt idx="87">
                  <c:v>1959</c:v>
                </c:pt>
                <c:pt idx="88">
                  <c:v>1960</c:v>
                </c:pt>
                <c:pt idx="89">
                  <c:v>1961</c:v>
                </c:pt>
                <c:pt idx="90">
                  <c:v>1962</c:v>
                </c:pt>
                <c:pt idx="91">
                  <c:v>1963</c:v>
                </c:pt>
                <c:pt idx="92">
                  <c:v>1964</c:v>
                </c:pt>
                <c:pt idx="93">
                  <c:v>1965</c:v>
                </c:pt>
                <c:pt idx="94">
                  <c:v>1966</c:v>
                </c:pt>
                <c:pt idx="95">
                  <c:v>1967</c:v>
                </c:pt>
                <c:pt idx="96">
                  <c:v>1968</c:v>
                </c:pt>
                <c:pt idx="97">
                  <c:v>1969</c:v>
                </c:pt>
                <c:pt idx="98">
                  <c:v>1970</c:v>
                </c:pt>
                <c:pt idx="99">
                  <c:v>1971</c:v>
                </c:pt>
                <c:pt idx="100">
                  <c:v>1972</c:v>
                </c:pt>
                <c:pt idx="101">
                  <c:v>1973</c:v>
                </c:pt>
                <c:pt idx="102">
                  <c:v>1974</c:v>
                </c:pt>
                <c:pt idx="103">
                  <c:v>1975</c:v>
                </c:pt>
                <c:pt idx="104">
                  <c:v>1976</c:v>
                </c:pt>
                <c:pt idx="105">
                  <c:v>1977</c:v>
                </c:pt>
                <c:pt idx="106">
                  <c:v>1978</c:v>
                </c:pt>
                <c:pt idx="107">
                  <c:v>1979</c:v>
                </c:pt>
                <c:pt idx="108">
                  <c:v>1980</c:v>
                </c:pt>
                <c:pt idx="109">
                  <c:v>1981</c:v>
                </c:pt>
                <c:pt idx="110">
                  <c:v>1982</c:v>
                </c:pt>
                <c:pt idx="111">
                  <c:v>1983</c:v>
                </c:pt>
                <c:pt idx="112">
                  <c:v>1984</c:v>
                </c:pt>
                <c:pt idx="113">
                  <c:v>1985</c:v>
                </c:pt>
                <c:pt idx="114">
                  <c:v>1986</c:v>
                </c:pt>
                <c:pt idx="115">
                  <c:v>1987</c:v>
                </c:pt>
                <c:pt idx="116">
                  <c:v>1988</c:v>
                </c:pt>
                <c:pt idx="117">
                  <c:v>1989</c:v>
                </c:pt>
                <c:pt idx="118">
                  <c:v>1990</c:v>
                </c:pt>
                <c:pt idx="119">
                  <c:v>1991</c:v>
                </c:pt>
                <c:pt idx="120">
                  <c:v>1992</c:v>
                </c:pt>
                <c:pt idx="121">
                  <c:v>1993</c:v>
                </c:pt>
                <c:pt idx="122">
                  <c:v>1994</c:v>
                </c:pt>
                <c:pt idx="123">
                  <c:v>1995</c:v>
                </c:pt>
                <c:pt idx="124">
                  <c:v>1996</c:v>
                </c:pt>
                <c:pt idx="125">
                  <c:v>1997</c:v>
                </c:pt>
                <c:pt idx="126">
                  <c:v>1998</c:v>
                </c:pt>
                <c:pt idx="127">
                  <c:v>1999</c:v>
                </c:pt>
                <c:pt idx="128">
                  <c:v>2000</c:v>
                </c:pt>
                <c:pt idx="129">
                  <c:v>2001</c:v>
                </c:pt>
                <c:pt idx="130">
                  <c:v>2002</c:v>
                </c:pt>
                <c:pt idx="131">
                  <c:v>2003</c:v>
                </c:pt>
                <c:pt idx="132">
                  <c:v>2004</c:v>
                </c:pt>
                <c:pt idx="133">
                  <c:v>2005</c:v>
                </c:pt>
                <c:pt idx="134">
                  <c:v>2006</c:v>
                </c:pt>
                <c:pt idx="135">
                  <c:v>2007</c:v>
                </c:pt>
                <c:pt idx="136">
                  <c:v>2008</c:v>
                </c:pt>
                <c:pt idx="137">
                  <c:v>2009</c:v>
                </c:pt>
                <c:pt idx="138">
                  <c:v>2010</c:v>
                </c:pt>
                <c:pt idx="139">
                  <c:v>2011</c:v>
                </c:pt>
                <c:pt idx="140">
                  <c:v>2012</c:v>
                </c:pt>
                <c:pt idx="141">
                  <c:v>2013</c:v>
                </c:pt>
                <c:pt idx="142">
                  <c:v>2014</c:v>
                </c:pt>
                <c:pt idx="143">
                  <c:v>2015</c:v>
                </c:pt>
                <c:pt idx="144">
                  <c:v>2016</c:v>
                </c:pt>
                <c:pt idx="145">
                  <c:v>2017</c:v>
                </c:pt>
                <c:pt idx="146">
                  <c:v>2018</c:v>
                </c:pt>
                <c:pt idx="147">
                  <c:v>2019</c:v>
                </c:pt>
                <c:pt idx="148">
                  <c:v>2020</c:v>
                </c:pt>
                <c:pt idx="149">
                  <c:v>2021</c:v>
                </c:pt>
                <c:pt idx="150">
                  <c:v>2022</c:v>
                </c:pt>
              </c:numCache>
            </c:numRef>
          </c:cat>
          <c:val>
            <c:numRef>
              <c:f>'Annual Returns'!$J$6:$J$156</c:f>
              <c:numCache>
                <c:formatCode>#,##0.0%_);\(#,##0.0%\);\-\-_)</c:formatCode>
                <c:ptCount val="151"/>
                <c:pt idx="0">
                  <c:v>6.9620253164556889E-2</c:v>
                </c:pt>
                <c:pt idx="1">
                  <c:v>-0.1282051282051283</c:v>
                </c:pt>
                <c:pt idx="2">
                  <c:v>2.7149321266968451E-2</c:v>
                </c:pt>
                <c:pt idx="3">
                  <c:v>-3.7444933920704915E-2</c:v>
                </c:pt>
                <c:pt idx="4">
                  <c:v>-0.18077803203661325</c:v>
                </c:pt>
                <c:pt idx="5">
                  <c:v>-9.2178770949720712E-2</c:v>
                </c:pt>
                <c:pt idx="6">
                  <c:v>6.1538461538461542E-2</c:v>
                </c:pt>
                <c:pt idx="7">
                  <c:v>0.42608695652173889</c:v>
                </c:pt>
                <c:pt idx="8">
                  <c:v>0.18699186991869943</c:v>
                </c:pt>
                <c:pt idx="9">
                  <c:v>2.9109589041095951E-2</c:v>
                </c:pt>
                <c:pt idx="10">
                  <c:v>-2.8286189683860208E-2</c:v>
                </c:pt>
                <c:pt idx="11">
                  <c:v>-8.5616438356164393E-2</c:v>
                </c:pt>
                <c:pt idx="12">
                  <c:v>-0.18726591760299627</c:v>
                </c:pt>
                <c:pt idx="13">
                  <c:v>0.19815668202764991</c:v>
                </c:pt>
                <c:pt idx="14">
                  <c:v>8.4615384615384537E-2</c:v>
                </c:pt>
                <c:pt idx="15">
                  <c:v>-6.5602836879432691E-2</c:v>
                </c:pt>
                <c:pt idx="16">
                  <c:v>-2.4667931688804545E-2</c:v>
                </c:pt>
                <c:pt idx="17">
                  <c:v>3.5019455252918608E-2</c:v>
                </c:pt>
                <c:pt idx="18">
                  <c:v>-0.13533834586466176</c:v>
                </c:pt>
                <c:pt idx="19">
                  <c:v>0.17608695652173911</c:v>
                </c:pt>
                <c:pt idx="20">
                  <c:v>1.8484288354898348E-2</c:v>
                </c:pt>
                <c:pt idx="21">
                  <c:v>-0.19963702359346636</c:v>
                </c:pt>
                <c:pt idx="22">
                  <c:v>-2.4943310657596474E-2</c:v>
                </c:pt>
                <c:pt idx="23">
                  <c:v>4.6511627906977715E-3</c:v>
                </c:pt>
                <c:pt idx="24">
                  <c:v>-2.3148148148148251E-2</c:v>
                </c:pt>
                <c:pt idx="25">
                  <c:v>0.12559241706161139</c:v>
                </c:pt>
                <c:pt idx="26">
                  <c:v>0.18947368421052646</c:v>
                </c:pt>
                <c:pt idx="27">
                  <c:v>6.5486725663716605E-2</c:v>
                </c:pt>
                <c:pt idx="28">
                  <c:v>0.14119601328903664</c:v>
                </c:pt>
                <c:pt idx="29">
                  <c:v>0.15720524017467241</c:v>
                </c:pt>
                <c:pt idx="30">
                  <c:v>1.2578616352201477E-2</c:v>
                </c:pt>
                <c:pt idx="31">
                  <c:v>-0.18385093167701871</c:v>
                </c:pt>
                <c:pt idx="32">
                  <c:v>0.25570776255707761</c:v>
                </c:pt>
                <c:pt idx="33">
                  <c:v>0.15636363636363626</c:v>
                </c:pt>
                <c:pt idx="34">
                  <c:v>3.1446540880503138E-2</c:v>
                </c:pt>
                <c:pt idx="35">
                  <c:v>-0.33231707317073167</c:v>
                </c:pt>
                <c:pt idx="36">
                  <c:v>0.37442922374429211</c:v>
                </c:pt>
                <c:pt idx="37">
                  <c:v>0.14064230343300133</c:v>
                </c:pt>
                <c:pt idx="38">
                  <c:v>-0.12135922330097082</c:v>
                </c:pt>
                <c:pt idx="39">
                  <c:v>6.6298342541435407E-3</c:v>
                </c:pt>
                <c:pt idx="40">
                  <c:v>2.9637760702524885E-2</c:v>
                </c:pt>
                <c:pt idx="41">
                  <c:v>-0.14285714285714302</c:v>
                </c:pt>
                <c:pt idx="42">
                  <c:v>-8.582089552238803E-2</c:v>
                </c:pt>
                <c:pt idx="43">
                  <c:v>0.28979591836734708</c:v>
                </c:pt>
                <c:pt idx="44">
                  <c:v>3.3755274261603407E-2</c:v>
                </c:pt>
                <c:pt idx="45">
                  <c:v>-0.30612244897959195</c:v>
                </c:pt>
                <c:pt idx="46">
                  <c:v>0.16176470588235303</c:v>
                </c:pt>
                <c:pt idx="47">
                  <c:v>0.12911392405063293</c:v>
                </c:pt>
                <c:pt idx="48">
                  <c:v>-0.23654708520179379</c:v>
                </c:pt>
                <c:pt idx="49">
                  <c:v>7.3421439060205484E-2</c:v>
                </c:pt>
                <c:pt idx="50">
                  <c:v>0.20109439124487016</c:v>
                </c:pt>
                <c:pt idx="51">
                  <c:v>-2.6195899772209486E-2</c:v>
                </c:pt>
                <c:pt idx="52">
                  <c:v>0.18830409356725131</c:v>
                </c:pt>
                <c:pt idx="53">
                  <c:v>0.22637795275590555</c:v>
                </c:pt>
                <c:pt idx="54">
                  <c:v>8.26645264847512E-2</c:v>
                </c:pt>
                <c:pt idx="55">
                  <c:v>0.29429206819866582</c:v>
                </c:pt>
                <c:pt idx="56">
                  <c:v>0.32588774341351656</c:v>
                </c:pt>
                <c:pt idx="57">
                  <c:v>-7.5593952483801408E-2</c:v>
                </c:pt>
                <c:pt idx="58">
                  <c:v>-0.27523364485981305</c:v>
                </c:pt>
                <c:pt idx="59">
                  <c:v>-0.45583494519664736</c:v>
                </c:pt>
                <c:pt idx="60">
                  <c:v>-0.19194312796208524</c:v>
                </c:pt>
                <c:pt idx="61">
                  <c:v>0.46187683284457481</c:v>
                </c:pt>
                <c:pt idx="62">
                  <c:v>-7.1213640922768273E-2</c:v>
                </c:pt>
                <c:pt idx="63">
                  <c:v>0.40820734341252707</c:v>
                </c:pt>
                <c:pt idx="64">
                  <c:v>0.30828220858895694</c:v>
                </c:pt>
                <c:pt idx="65">
                  <c:v>-0.354044548651817</c:v>
                </c:pt>
                <c:pt idx="66">
                  <c:v>0.15154264972776765</c:v>
                </c:pt>
                <c:pt idx="67">
                  <c:v>-2.5216706067769934E-2</c:v>
                </c:pt>
                <c:pt idx="68">
                  <c:v>-0.14874696847210989</c:v>
                </c:pt>
                <c:pt idx="69">
                  <c:v>-0.16809116809116809</c:v>
                </c:pt>
                <c:pt idx="70">
                  <c:v>8.6757990867579959E-2</c:v>
                </c:pt>
                <c:pt idx="71">
                  <c:v>0.20588235294117641</c:v>
                </c:pt>
                <c:pt idx="72">
                  <c:v>0.14111498257839727</c:v>
                </c:pt>
                <c:pt idx="73">
                  <c:v>0.32290076335877838</c:v>
                </c:pt>
                <c:pt idx="74">
                  <c:v>-0.12694748990190408</c:v>
                </c:pt>
                <c:pt idx="75">
                  <c:v>-6.6093853271647074E-3</c:v>
                </c:pt>
                <c:pt idx="76">
                  <c:v>1.0645375914837052E-2</c:v>
                </c:pt>
                <c:pt idx="77">
                  <c:v>8.8874259381171772E-2</c:v>
                </c:pt>
                <c:pt idx="78">
                  <c:v>0.23518742442563489</c:v>
                </c:pt>
                <c:pt idx="79">
                  <c:v>0.16348507097405784</c:v>
                </c:pt>
                <c:pt idx="80">
                  <c:v>0.11779554059739161</c:v>
                </c:pt>
                <c:pt idx="81">
                  <c:v>-6.6240158073014532E-2</c:v>
                </c:pt>
                <c:pt idx="82">
                  <c:v>0.45022174325762743</c:v>
                </c:pt>
                <c:pt idx="83">
                  <c:v>0.26403557531962196</c:v>
                </c:pt>
                <c:pt idx="84">
                  <c:v>2.6165303430079279E-2</c:v>
                </c:pt>
                <c:pt idx="85">
                  <c:v>-0.14313255380898027</c:v>
                </c:pt>
                <c:pt idx="86">
                  <c:v>0.38059505473393096</c:v>
                </c:pt>
                <c:pt idx="87">
                  <c:v>8.476725384472461E-2</c:v>
                </c:pt>
                <c:pt idx="88">
                  <c:v>-2.9721122553366564E-2</c:v>
                </c:pt>
                <c:pt idx="89">
                  <c:v>0.23128552346781062</c:v>
                </c:pt>
                <c:pt idx="90">
                  <c:v>-0.11809929623622795</c:v>
                </c:pt>
                <c:pt idx="91">
                  <c:v>0.18890648776248775</c:v>
                </c:pt>
                <c:pt idx="92">
                  <c:v>0.12969879217670455</c:v>
                </c:pt>
                <c:pt idx="93">
                  <c:v>9.0619469026548938E-2</c:v>
                </c:pt>
                <c:pt idx="94">
                  <c:v>-0.13090985610732475</c:v>
                </c:pt>
                <c:pt idx="95">
                  <c:v>0.20092118259875069</c:v>
                </c:pt>
                <c:pt idx="96">
                  <c:v>7.6604124840840448E-2</c:v>
                </c:pt>
                <c:pt idx="97">
                  <c:v>-0.11361450882327651</c:v>
                </c:pt>
                <c:pt idx="98">
                  <c:v>9.7766676032318145E-4</c:v>
                </c:pt>
                <c:pt idx="99">
                  <c:v>0.1078675397098745</c:v>
                </c:pt>
                <c:pt idx="100">
                  <c:v>0.1563327223560671</c:v>
                </c:pt>
                <c:pt idx="101">
                  <c:v>-0.17365522642129871</c:v>
                </c:pt>
                <c:pt idx="102">
                  <c:v>-0.29718097497136942</c:v>
                </c:pt>
                <c:pt idx="103">
                  <c:v>0.31549014922666729</c:v>
                </c:pt>
                <c:pt idx="104">
                  <c:v>0.19148460602096429</c:v>
                </c:pt>
                <c:pt idx="105">
                  <c:v>-0.11501955253135632</c:v>
                </c:pt>
                <c:pt idx="106">
                  <c:v>1.0620431348484338E-2</c:v>
                </c:pt>
                <c:pt idx="107">
                  <c:v>0.12308813731049706</c:v>
                </c:pt>
                <c:pt idx="108">
                  <c:v>0.25773570951017755</c:v>
                </c:pt>
                <c:pt idx="109">
                  <c:v>-9.7304010654979733E-2</c:v>
                </c:pt>
                <c:pt idx="110">
                  <c:v>0.14761318284096636</c:v>
                </c:pt>
                <c:pt idx="111">
                  <c:v>0.17271042500505152</c:v>
                </c:pt>
                <c:pt idx="112">
                  <c:v>1.4006015267338245E-2</c:v>
                </c:pt>
                <c:pt idx="113">
                  <c:v>0.26333408684124349</c:v>
                </c:pt>
                <c:pt idx="114">
                  <c:v>0.1462040853190274</c:v>
                </c:pt>
                <c:pt idx="115">
                  <c:v>2.0275030105091796E-2</c:v>
                </c:pt>
                <c:pt idx="116">
                  <c:v>0.12400841327498457</c:v>
                </c:pt>
                <c:pt idx="117">
                  <c:v>0.272504654787179</c:v>
                </c:pt>
                <c:pt idx="118">
                  <c:v>-6.559137915548463E-2</c:v>
                </c:pt>
                <c:pt idx="119">
                  <c:v>0.26306703027355383</c:v>
                </c:pt>
                <c:pt idx="120">
                  <c:v>4.464263151494996E-2</c:v>
                </c:pt>
                <c:pt idx="121">
                  <c:v>7.0551563275949691E-2</c:v>
                </c:pt>
                <c:pt idx="122">
                  <c:v>-1.5392909883771289E-2</c:v>
                </c:pt>
                <c:pt idx="123">
                  <c:v>0.34110655551673785</c:v>
                </c:pt>
                <c:pt idx="124">
                  <c:v>0.20263666068945607</c:v>
                </c:pt>
                <c:pt idx="125">
                  <c:v>0.31008181831792281</c:v>
                </c:pt>
                <c:pt idx="126">
                  <c:v>0.26668589065342307</c:v>
                </c:pt>
                <c:pt idx="127">
                  <c:v>0.19526046704458011</c:v>
                </c:pt>
                <c:pt idx="128">
                  <c:v>-0.10139184686064318</c:v>
                </c:pt>
                <c:pt idx="129">
                  <c:v>-0.13042693157331697</c:v>
                </c:pt>
                <c:pt idx="130">
                  <c:v>-0.23365963981693283</c:v>
                </c:pt>
                <c:pt idx="131">
                  <c:v>0.26380399985607506</c:v>
                </c:pt>
                <c:pt idx="132">
                  <c:v>8.9934524105044433E-2</c:v>
                </c:pt>
                <c:pt idx="133">
                  <c:v>3.0010226483224933E-2</c:v>
                </c:pt>
                <c:pt idx="134">
                  <c:v>0.13619431757718292</c:v>
                </c:pt>
                <c:pt idx="135">
                  <c:v>3.5295730290142657E-2</c:v>
                </c:pt>
                <c:pt idx="136">
                  <c:v>-0.38485793046178662</c:v>
                </c:pt>
                <c:pt idx="137">
                  <c:v>0.23454190534182118</c:v>
                </c:pt>
                <c:pt idx="138">
                  <c:v>0.12782713843408788</c:v>
                </c:pt>
                <c:pt idx="139">
                  <c:v>-3.1836614231783855E-5</c:v>
                </c:pt>
                <c:pt idx="140">
                  <c:v>0.13405690856978847</c:v>
                </c:pt>
                <c:pt idx="141">
                  <c:v>0.29601249585590783</c:v>
                </c:pt>
                <c:pt idx="142">
                  <c:v>0.11390633789337312</c:v>
                </c:pt>
                <c:pt idx="143">
                  <c:v>-7.2659972373926296E-3</c:v>
                </c:pt>
                <c:pt idx="144">
                  <c:v>9.5350226829389984E-2</c:v>
                </c:pt>
                <c:pt idx="145">
                  <c:v>0.19419965511111914</c:v>
                </c:pt>
                <c:pt idx="146">
                  <c:v>-6.2372598219684994E-2</c:v>
                </c:pt>
                <c:pt idx="147">
                  <c:v>0.28878069038813359</c:v>
                </c:pt>
                <c:pt idx="148">
                  <c:v>0.16258921994069553</c:v>
                </c:pt>
                <c:pt idx="149">
                  <c:v>0.268927362908572</c:v>
                </c:pt>
                <c:pt idx="150">
                  <c:v>-0.19442824232404154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w="3175">
                    <a:solidFill>
                      <a:schemeClr val="bg1"/>
                    </a:solidFill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CB25-4330-B80D-349AFCC7A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8"/>
        <c:overlap val="-27"/>
        <c:axId val="500493552"/>
        <c:axId val="500493224"/>
      </c:barChart>
      <c:catAx>
        <c:axId val="50049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0493224"/>
        <c:crosses val="autoZero"/>
        <c:auto val="1"/>
        <c:lblAlgn val="ctr"/>
        <c:lblOffset val="100"/>
        <c:noMultiLvlLbl val="0"/>
      </c:catAx>
      <c:valAx>
        <c:axId val="500493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9C9C9"/>
              </a:solidFill>
              <a:prstDash val="dash"/>
              <a:round/>
            </a:ln>
            <a:effectLst/>
          </c:spPr>
        </c:majorGridlines>
        <c:numFmt formatCode="#,##0.0%_);\(#,##0.0%\);\-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049355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400" b="1"/>
              <a:t>Annual Real</a:t>
            </a:r>
            <a:r>
              <a:rPr lang="en-US" sz="1400" b="1" baseline="0"/>
              <a:t> Total Returns - S&amp;P Index - 1872 to 2022</a:t>
            </a:r>
            <a:endParaRPr lang="en-US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v>Annual Return</c:v>
          </c:tx>
          <c:spPr>
            <a:solidFill>
              <a:srgbClr val="00B050"/>
            </a:solidFill>
            <a:ln w="3175">
              <a:solidFill>
                <a:schemeClr val="bg1"/>
              </a:solidFill>
            </a:ln>
            <a:effectLst/>
          </c:spPr>
          <c:invertIfNegative val="1"/>
          <c:cat>
            <c:numRef>
              <c:f>'Annual Returns'!$B$6:$B$151</c:f>
              <c:numCache>
                <c:formatCode>General</c:formatCode>
                <c:ptCount val="146"/>
                <c:pt idx="0">
                  <c:v>1872</c:v>
                </c:pt>
                <c:pt idx="1">
                  <c:v>1873</c:v>
                </c:pt>
                <c:pt idx="2">
                  <c:v>1874</c:v>
                </c:pt>
                <c:pt idx="3">
                  <c:v>1875</c:v>
                </c:pt>
                <c:pt idx="4">
                  <c:v>1876</c:v>
                </c:pt>
                <c:pt idx="5">
                  <c:v>1877</c:v>
                </c:pt>
                <c:pt idx="6">
                  <c:v>1878</c:v>
                </c:pt>
                <c:pt idx="7">
                  <c:v>1879</c:v>
                </c:pt>
                <c:pt idx="8">
                  <c:v>1880</c:v>
                </c:pt>
                <c:pt idx="9">
                  <c:v>1881</c:v>
                </c:pt>
                <c:pt idx="10">
                  <c:v>1882</c:v>
                </c:pt>
                <c:pt idx="11">
                  <c:v>1883</c:v>
                </c:pt>
                <c:pt idx="12">
                  <c:v>1884</c:v>
                </c:pt>
                <c:pt idx="13">
                  <c:v>1885</c:v>
                </c:pt>
                <c:pt idx="14">
                  <c:v>1886</c:v>
                </c:pt>
                <c:pt idx="15">
                  <c:v>1887</c:v>
                </c:pt>
                <c:pt idx="16">
                  <c:v>1888</c:v>
                </c:pt>
                <c:pt idx="17">
                  <c:v>1889</c:v>
                </c:pt>
                <c:pt idx="18">
                  <c:v>1890</c:v>
                </c:pt>
                <c:pt idx="19">
                  <c:v>1891</c:v>
                </c:pt>
                <c:pt idx="20">
                  <c:v>1892</c:v>
                </c:pt>
                <c:pt idx="21">
                  <c:v>1893</c:v>
                </c:pt>
                <c:pt idx="22">
                  <c:v>1894</c:v>
                </c:pt>
                <c:pt idx="23">
                  <c:v>1895</c:v>
                </c:pt>
                <c:pt idx="24">
                  <c:v>1896</c:v>
                </c:pt>
                <c:pt idx="25">
                  <c:v>1897</c:v>
                </c:pt>
                <c:pt idx="26">
                  <c:v>1898</c:v>
                </c:pt>
                <c:pt idx="27">
                  <c:v>1899</c:v>
                </c:pt>
                <c:pt idx="28">
                  <c:v>1900</c:v>
                </c:pt>
                <c:pt idx="29">
                  <c:v>1901</c:v>
                </c:pt>
                <c:pt idx="30">
                  <c:v>1902</c:v>
                </c:pt>
                <c:pt idx="31">
                  <c:v>1903</c:v>
                </c:pt>
                <c:pt idx="32">
                  <c:v>1904</c:v>
                </c:pt>
                <c:pt idx="33">
                  <c:v>1905</c:v>
                </c:pt>
                <c:pt idx="34">
                  <c:v>1906</c:v>
                </c:pt>
                <c:pt idx="35">
                  <c:v>1907</c:v>
                </c:pt>
                <c:pt idx="36">
                  <c:v>1908</c:v>
                </c:pt>
                <c:pt idx="37">
                  <c:v>1909</c:v>
                </c:pt>
                <c:pt idx="38">
                  <c:v>1910</c:v>
                </c:pt>
                <c:pt idx="39">
                  <c:v>1911</c:v>
                </c:pt>
                <c:pt idx="40">
                  <c:v>1912</c:v>
                </c:pt>
                <c:pt idx="41">
                  <c:v>1913</c:v>
                </c:pt>
                <c:pt idx="42">
                  <c:v>1914</c:v>
                </c:pt>
                <c:pt idx="43">
                  <c:v>1915</c:v>
                </c:pt>
                <c:pt idx="44">
                  <c:v>1916</c:v>
                </c:pt>
                <c:pt idx="45">
                  <c:v>1917</c:v>
                </c:pt>
                <c:pt idx="46">
                  <c:v>1918</c:v>
                </c:pt>
                <c:pt idx="47">
                  <c:v>1919</c:v>
                </c:pt>
                <c:pt idx="48">
                  <c:v>1920</c:v>
                </c:pt>
                <c:pt idx="49">
                  <c:v>1921</c:v>
                </c:pt>
                <c:pt idx="50">
                  <c:v>1922</c:v>
                </c:pt>
                <c:pt idx="51">
                  <c:v>1923</c:v>
                </c:pt>
                <c:pt idx="52">
                  <c:v>1924</c:v>
                </c:pt>
                <c:pt idx="53">
                  <c:v>1925</c:v>
                </c:pt>
                <c:pt idx="54">
                  <c:v>1926</c:v>
                </c:pt>
                <c:pt idx="55">
                  <c:v>1927</c:v>
                </c:pt>
                <c:pt idx="56">
                  <c:v>1928</c:v>
                </c:pt>
                <c:pt idx="57">
                  <c:v>1929</c:v>
                </c:pt>
                <c:pt idx="58">
                  <c:v>1930</c:v>
                </c:pt>
                <c:pt idx="59">
                  <c:v>1931</c:v>
                </c:pt>
                <c:pt idx="60">
                  <c:v>1932</c:v>
                </c:pt>
                <c:pt idx="61">
                  <c:v>1933</c:v>
                </c:pt>
                <c:pt idx="62">
                  <c:v>1934</c:v>
                </c:pt>
                <c:pt idx="63">
                  <c:v>1935</c:v>
                </c:pt>
                <c:pt idx="64">
                  <c:v>1936</c:v>
                </c:pt>
                <c:pt idx="65">
                  <c:v>1937</c:v>
                </c:pt>
                <c:pt idx="66">
                  <c:v>1938</c:v>
                </c:pt>
                <c:pt idx="67">
                  <c:v>1939</c:v>
                </c:pt>
                <c:pt idx="68">
                  <c:v>1940</c:v>
                </c:pt>
                <c:pt idx="69">
                  <c:v>1941</c:v>
                </c:pt>
                <c:pt idx="70">
                  <c:v>1942</c:v>
                </c:pt>
                <c:pt idx="71">
                  <c:v>1943</c:v>
                </c:pt>
                <c:pt idx="72">
                  <c:v>1944</c:v>
                </c:pt>
                <c:pt idx="73">
                  <c:v>1945</c:v>
                </c:pt>
                <c:pt idx="74">
                  <c:v>1946</c:v>
                </c:pt>
                <c:pt idx="75">
                  <c:v>1947</c:v>
                </c:pt>
                <c:pt idx="76">
                  <c:v>1948</c:v>
                </c:pt>
                <c:pt idx="77">
                  <c:v>1949</c:v>
                </c:pt>
                <c:pt idx="78">
                  <c:v>1950</c:v>
                </c:pt>
                <c:pt idx="79">
                  <c:v>1951</c:v>
                </c:pt>
                <c:pt idx="80">
                  <c:v>1952</c:v>
                </c:pt>
                <c:pt idx="81">
                  <c:v>1953</c:v>
                </c:pt>
                <c:pt idx="82">
                  <c:v>1954</c:v>
                </c:pt>
                <c:pt idx="83">
                  <c:v>1955</c:v>
                </c:pt>
                <c:pt idx="84">
                  <c:v>1956</c:v>
                </c:pt>
                <c:pt idx="85">
                  <c:v>1957</c:v>
                </c:pt>
                <c:pt idx="86">
                  <c:v>1958</c:v>
                </c:pt>
                <c:pt idx="87">
                  <c:v>1959</c:v>
                </c:pt>
                <c:pt idx="88">
                  <c:v>1960</c:v>
                </c:pt>
                <c:pt idx="89">
                  <c:v>1961</c:v>
                </c:pt>
                <c:pt idx="90">
                  <c:v>1962</c:v>
                </c:pt>
                <c:pt idx="91">
                  <c:v>1963</c:v>
                </c:pt>
                <c:pt idx="92">
                  <c:v>1964</c:v>
                </c:pt>
                <c:pt idx="93">
                  <c:v>1965</c:v>
                </c:pt>
                <c:pt idx="94">
                  <c:v>1966</c:v>
                </c:pt>
                <c:pt idx="95">
                  <c:v>1967</c:v>
                </c:pt>
                <c:pt idx="96">
                  <c:v>1968</c:v>
                </c:pt>
                <c:pt idx="97">
                  <c:v>1969</c:v>
                </c:pt>
                <c:pt idx="98">
                  <c:v>1970</c:v>
                </c:pt>
                <c:pt idx="99">
                  <c:v>1971</c:v>
                </c:pt>
                <c:pt idx="100">
                  <c:v>1972</c:v>
                </c:pt>
                <c:pt idx="101">
                  <c:v>1973</c:v>
                </c:pt>
                <c:pt idx="102">
                  <c:v>1974</c:v>
                </c:pt>
                <c:pt idx="103">
                  <c:v>1975</c:v>
                </c:pt>
                <c:pt idx="104">
                  <c:v>1976</c:v>
                </c:pt>
                <c:pt idx="105">
                  <c:v>1977</c:v>
                </c:pt>
                <c:pt idx="106">
                  <c:v>1978</c:v>
                </c:pt>
                <c:pt idx="107">
                  <c:v>1979</c:v>
                </c:pt>
                <c:pt idx="108">
                  <c:v>1980</c:v>
                </c:pt>
                <c:pt idx="109">
                  <c:v>1981</c:v>
                </c:pt>
                <c:pt idx="110">
                  <c:v>1982</c:v>
                </c:pt>
                <c:pt idx="111">
                  <c:v>1983</c:v>
                </c:pt>
                <c:pt idx="112">
                  <c:v>1984</c:v>
                </c:pt>
                <c:pt idx="113">
                  <c:v>1985</c:v>
                </c:pt>
                <c:pt idx="114">
                  <c:v>1986</c:v>
                </c:pt>
                <c:pt idx="115">
                  <c:v>1987</c:v>
                </c:pt>
                <c:pt idx="116">
                  <c:v>1988</c:v>
                </c:pt>
                <c:pt idx="117">
                  <c:v>1989</c:v>
                </c:pt>
                <c:pt idx="118">
                  <c:v>1990</c:v>
                </c:pt>
                <c:pt idx="119">
                  <c:v>1991</c:v>
                </c:pt>
                <c:pt idx="120">
                  <c:v>1992</c:v>
                </c:pt>
                <c:pt idx="121">
                  <c:v>1993</c:v>
                </c:pt>
                <c:pt idx="122">
                  <c:v>1994</c:v>
                </c:pt>
                <c:pt idx="123">
                  <c:v>1995</c:v>
                </c:pt>
                <c:pt idx="124">
                  <c:v>1996</c:v>
                </c:pt>
                <c:pt idx="125">
                  <c:v>1997</c:v>
                </c:pt>
                <c:pt idx="126">
                  <c:v>1998</c:v>
                </c:pt>
                <c:pt idx="127">
                  <c:v>1999</c:v>
                </c:pt>
                <c:pt idx="128">
                  <c:v>2000</c:v>
                </c:pt>
                <c:pt idx="129">
                  <c:v>2001</c:v>
                </c:pt>
                <c:pt idx="130">
                  <c:v>2002</c:v>
                </c:pt>
                <c:pt idx="131">
                  <c:v>2003</c:v>
                </c:pt>
                <c:pt idx="132">
                  <c:v>2004</c:v>
                </c:pt>
                <c:pt idx="133">
                  <c:v>2005</c:v>
                </c:pt>
                <c:pt idx="134">
                  <c:v>2006</c:v>
                </c:pt>
                <c:pt idx="135">
                  <c:v>2007</c:v>
                </c:pt>
                <c:pt idx="136">
                  <c:v>2008</c:v>
                </c:pt>
                <c:pt idx="137">
                  <c:v>2009</c:v>
                </c:pt>
                <c:pt idx="138">
                  <c:v>2010</c:v>
                </c:pt>
                <c:pt idx="139">
                  <c:v>2011</c:v>
                </c:pt>
                <c:pt idx="140">
                  <c:v>2012</c:v>
                </c:pt>
                <c:pt idx="141">
                  <c:v>2013</c:v>
                </c:pt>
                <c:pt idx="142">
                  <c:v>2014</c:v>
                </c:pt>
                <c:pt idx="143">
                  <c:v>2015</c:v>
                </c:pt>
                <c:pt idx="144">
                  <c:v>2016</c:v>
                </c:pt>
                <c:pt idx="145">
                  <c:v>2017</c:v>
                </c:pt>
              </c:numCache>
            </c:numRef>
          </c:cat>
          <c:val>
            <c:numRef>
              <c:f>'Annual Returns'!$M$6:$M$156</c:f>
              <c:numCache>
                <c:formatCode>#,##0.0%_);\(#,##0.0%\);\-\-_)</c:formatCode>
                <c:ptCount val="151"/>
                <c:pt idx="0">
                  <c:v>0.10564628043590329</c:v>
                </c:pt>
                <c:pt idx="1">
                  <c:v>-1.0510478879356411E-2</c:v>
                </c:pt>
                <c:pt idx="2">
                  <c:v>0.16726392845768423</c:v>
                </c:pt>
                <c:pt idx="3">
                  <c:v>8.6477508970883354E-2</c:v>
                </c:pt>
                <c:pt idx="4">
                  <c:v>-0.1011159134446461</c:v>
                </c:pt>
                <c:pt idx="5">
                  <c:v>0.108527468163931</c:v>
                </c:pt>
                <c:pt idx="6">
                  <c:v>0.30272824839617862</c:v>
                </c:pt>
                <c:pt idx="7">
                  <c:v>0.25862999761131755</c:v>
                </c:pt>
                <c:pt idx="8">
                  <c:v>0.26506772836513171</c:v>
                </c:pt>
                <c:pt idx="9">
                  <c:v>7.5420568452952974E-3</c:v>
                </c:pt>
                <c:pt idx="10">
                  <c:v>4.5240713313476677E-2</c:v>
                </c:pt>
                <c:pt idx="11">
                  <c:v>4.8564667507706716E-2</c:v>
                </c:pt>
                <c:pt idx="12">
                  <c:v>-3.0037427836931196E-2</c:v>
                </c:pt>
                <c:pt idx="13">
                  <c:v>0.28561343573066345</c:v>
                </c:pt>
                <c:pt idx="14">
                  <c:v>0.18669091056853948</c:v>
                </c:pt>
                <c:pt idx="15">
                  <c:v>-8.0859034782732264E-2</c:v>
                </c:pt>
                <c:pt idx="16">
                  <c:v>2.1444836993165683E-2</c:v>
                </c:pt>
                <c:pt idx="17">
                  <c:v>0.14494326042164607</c:v>
                </c:pt>
                <c:pt idx="18">
                  <c:v>-0.10880922593755971</c:v>
                </c:pt>
                <c:pt idx="19">
                  <c:v>0.28996283180636451</c:v>
                </c:pt>
                <c:pt idx="20">
                  <c:v>4.8423700081440701E-2</c:v>
                </c:pt>
                <c:pt idx="21">
                  <c:v>-8.8096276831616582E-2</c:v>
                </c:pt>
                <c:pt idx="22">
                  <c:v>0.10093541259001082</c:v>
                </c:pt>
                <c:pt idx="23">
                  <c:v>2.0377033350007512E-2</c:v>
                </c:pt>
                <c:pt idx="24">
                  <c:v>3.476545505362405E-2</c:v>
                </c:pt>
                <c:pt idx="25">
                  <c:v>0.17104935874328486</c:v>
                </c:pt>
                <c:pt idx="26">
                  <c:v>0.21686824341072164</c:v>
                </c:pt>
                <c:pt idx="27">
                  <c:v>-5.802979357049709E-2</c:v>
                </c:pt>
                <c:pt idx="28">
                  <c:v>0.23429344735416446</c:v>
                </c:pt>
                <c:pt idx="29">
                  <c:v>0.14567899706708443</c:v>
                </c:pt>
                <c:pt idx="30">
                  <c:v>-1.7628551470724951E-2</c:v>
                </c:pt>
                <c:pt idx="31">
                  <c:v>-9.3063287226228919E-2</c:v>
                </c:pt>
                <c:pt idx="32">
                  <c:v>0.25612214638834718</c:v>
                </c:pt>
                <c:pt idx="33">
                  <c:v>0.19769256701372706</c:v>
                </c:pt>
                <c:pt idx="34">
                  <c:v>1.4214873409528872E-2</c:v>
                </c:pt>
                <c:pt idx="35">
                  <c:v>-0.27851498033573829</c:v>
                </c:pt>
                <c:pt idx="36">
                  <c:v>0.40358460701404497</c:v>
                </c:pt>
                <c:pt idx="37">
                  <c:v>7.720234940455728E-2</c:v>
                </c:pt>
                <c:pt idx="38">
                  <c:v>-1.002931784879868E-3</c:v>
                </c:pt>
                <c:pt idx="39">
                  <c:v>8.1469390085995297E-2</c:v>
                </c:pt>
                <c:pt idx="40">
                  <c:v>7.7444774013906148E-3</c:v>
                </c:pt>
                <c:pt idx="41">
                  <c:v>-0.11936507640934468</c:v>
                </c:pt>
                <c:pt idx="42">
                  <c:v>-4.2267989983117427E-2</c:v>
                </c:pt>
                <c:pt idx="43">
                  <c:v>0.33016651610618508</c:v>
                </c:pt>
                <c:pt idx="44">
                  <c:v>-3.2856284950098957E-2</c:v>
                </c:pt>
                <c:pt idx="45">
                  <c:v>-0.36563637962319395</c:v>
                </c:pt>
                <c:pt idx="46">
                  <c:v>4.7267037239177467E-2</c:v>
                </c:pt>
                <c:pt idx="47">
                  <c:v>4.8683516859417963E-2</c:v>
                </c:pt>
                <c:pt idx="48">
                  <c:v>-0.20524492639503045</c:v>
                </c:pt>
                <c:pt idx="49">
                  <c:v>0.29123407245040944</c:v>
                </c:pt>
                <c:pt idx="50">
                  <c:v>0.30159023558440778</c:v>
                </c:pt>
                <c:pt idx="51">
                  <c:v>1.0306028798970912E-2</c:v>
                </c:pt>
                <c:pt idx="52">
                  <c:v>0.26010015092949068</c:v>
                </c:pt>
                <c:pt idx="53">
                  <c:v>0.2472206296534023</c:v>
                </c:pt>
                <c:pt idx="54">
                  <c:v>0.15205906820561843</c:v>
                </c:pt>
                <c:pt idx="55">
                  <c:v>0.38717851583782847</c:v>
                </c:pt>
                <c:pt idx="56">
                  <c:v>0.39602563332812335</c:v>
                </c:pt>
                <c:pt idx="57">
                  <c:v>-4.7626188002964365E-2</c:v>
                </c:pt>
                <c:pt idx="58">
                  <c:v>-0.18708236098525943</c:v>
                </c:pt>
                <c:pt idx="59">
                  <c:v>-0.35480355934790819</c:v>
                </c:pt>
                <c:pt idx="60">
                  <c:v>-9.0598134833073107E-3</c:v>
                </c:pt>
                <c:pt idx="61">
                  <c:v>0.5293772853609362</c:v>
                </c:pt>
                <c:pt idx="62">
                  <c:v>-4.2113999151837778E-2</c:v>
                </c:pt>
                <c:pt idx="63">
                  <c:v>0.42660085852190877</c:v>
                </c:pt>
                <c:pt idx="64">
                  <c:v>0.33734127542885717</c:v>
                </c:pt>
                <c:pt idx="65">
                  <c:v>-0.33680463469118893</c:v>
                </c:pt>
                <c:pt idx="66">
                  <c:v>0.26102271106611674</c:v>
                </c:pt>
                <c:pt idx="67">
                  <c:v>1.9230172685262392E-2</c:v>
                </c:pt>
                <c:pt idx="68">
                  <c:v>-0.10200804832278232</c:v>
                </c:pt>
                <c:pt idx="69">
                  <c:v>-0.18744427360333005</c:v>
                </c:pt>
                <c:pt idx="70">
                  <c:v>7.402407491263352E-2</c:v>
                </c:pt>
                <c:pt idx="71">
                  <c:v>0.23231768788722307</c:v>
                </c:pt>
                <c:pt idx="72">
                  <c:v>0.17224463436427007</c:v>
                </c:pt>
                <c:pt idx="73">
                  <c:v>0.34937354908189322</c:v>
                </c:pt>
                <c:pt idx="74">
                  <c:v>-0.22961097698977539</c:v>
                </c:pt>
                <c:pt idx="75">
                  <c:v>-3.9785091808574258E-2</c:v>
                </c:pt>
                <c:pt idx="76">
                  <c:v>3.7515902553223679E-2</c:v>
                </c:pt>
                <c:pt idx="77">
                  <c:v>0.18900405713036972</c:v>
                </c:pt>
                <c:pt idx="78">
                  <c:v>0.24679328454395844</c:v>
                </c:pt>
                <c:pt idx="79">
                  <c:v>0.17377259190733252</c:v>
                </c:pt>
                <c:pt idx="80">
                  <c:v>0.17416255940162628</c:v>
                </c:pt>
                <c:pt idx="81">
                  <c:v>-1.7934085773222974E-2</c:v>
                </c:pt>
                <c:pt idx="82">
                  <c:v>0.53234554312794491</c:v>
                </c:pt>
                <c:pt idx="83">
                  <c:v>0.3082715169097745</c:v>
                </c:pt>
                <c:pt idx="84">
                  <c:v>3.4614788569764299E-2</c:v>
                </c:pt>
                <c:pt idx="85">
                  <c:v>-0.13311900896866846</c:v>
                </c:pt>
                <c:pt idx="86">
                  <c:v>0.40721207140804294</c:v>
                </c:pt>
                <c:pt idx="87">
                  <c:v>9.9885065300918674E-2</c:v>
                </c:pt>
                <c:pt idx="88">
                  <c:v>-9.146329703700995E-3</c:v>
                </c:pt>
                <c:pt idx="89">
                  <c:v>0.25927958790162542</c:v>
                </c:pt>
                <c:pt idx="90">
                  <c:v>-9.9494485555581491E-2</c:v>
                </c:pt>
                <c:pt idx="91">
                  <c:v>0.20650977682868543</c:v>
                </c:pt>
                <c:pt idx="92">
                  <c:v>0.15170316380879956</c:v>
                </c:pt>
                <c:pt idx="93">
                  <c:v>0.10217400718907221</c:v>
                </c:pt>
                <c:pt idx="94">
                  <c:v>-0.13073318362616559</c:v>
                </c:pt>
                <c:pt idx="95">
                  <c:v>0.20217570724694323</c:v>
                </c:pt>
                <c:pt idx="96">
                  <c:v>5.9613588712553511E-2</c:v>
                </c:pt>
                <c:pt idx="97">
                  <c:v>-0.13779226269436795</c:v>
                </c:pt>
                <c:pt idx="98">
                  <c:v>-1.5518965658385064E-2</c:v>
                </c:pt>
                <c:pt idx="99">
                  <c:v>0.10650954351903419</c:v>
                </c:pt>
                <c:pt idx="100">
                  <c:v>0.14977100632482254</c:v>
                </c:pt>
                <c:pt idx="101">
                  <c:v>-0.21611739200990521</c:v>
                </c:pt>
                <c:pt idx="102">
                  <c:v>-0.3448776960470934</c:v>
                </c:pt>
                <c:pt idx="103">
                  <c:v>0.28256065140626263</c:v>
                </c:pt>
                <c:pt idx="104">
                  <c:v>0.1779814171855012</c:v>
                </c:pt>
                <c:pt idx="105">
                  <c:v>-0.13273312265143455</c:v>
                </c:pt>
                <c:pt idx="106">
                  <c:v>-2.4422374740173503E-2</c:v>
                </c:pt>
                <c:pt idx="107">
                  <c:v>4.2834145951304192E-2</c:v>
                </c:pt>
                <c:pt idx="108">
                  <c:v>0.17508994990544657</c:v>
                </c:pt>
                <c:pt idx="109">
                  <c:v>-0.12820032903897605</c:v>
                </c:pt>
                <c:pt idx="110">
                  <c:v>0.16940491180711259</c:v>
                </c:pt>
                <c:pt idx="111">
                  <c:v>0.1790355413581568</c:v>
                </c:pt>
                <c:pt idx="112">
                  <c:v>2.0476691562101967E-2</c:v>
                </c:pt>
                <c:pt idx="113">
                  <c:v>0.26731430015285107</c:v>
                </c:pt>
                <c:pt idx="114">
                  <c:v>0.17253720236563974</c:v>
                </c:pt>
                <c:pt idx="115">
                  <c:v>6.2342997584574622E-3</c:v>
                </c:pt>
                <c:pt idx="116">
                  <c:v>0.1137917472060308</c:v>
                </c:pt>
                <c:pt idx="117">
                  <c:v>0.25503517144104793</c:v>
                </c:pt>
                <c:pt idx="118">
                  <c:v>-8.8101569999749607E-2</c:v>
                </c:pt>
                <c:pt idx="119">
                  <c:v>0.26452745654654897</c:v>
                </c:pt>
                <c:pt idx="120">
                  <c:v>4.5642851381383354E-2</c:v>
                </c:pt>
                <c:pt idx="121">
                  <c:v>7.0738490968859091E-2</c:v>
                </c:pt>
                <c:pt idx="122">
                  <c:v>-1.3518214151682084E-2</c:v>
                </c:pt>
                <c:pt idx="123">
                  <c:v>0.33962266118146589</c:v>
                </c:pt>
                <c:pt idx="124">
                  <c:v>0.18860775832612275</c:v>
                </c:pt>
                <c:pt idx="125">
                  <c:v>0.31049964686209841</c:v>
                </c:pt>
                <c:pt idx="126">
                  <c:v>0.26448618887322173</c:v>
                </c:pt>
                <c:pt idx="127">
                  <c:v>0.17833011721201242</c:v>
                </c:pt>
                <c:pt idx="128">
                  <c:v>-0.12068753070113114</c:v>
                </c:pt>
                <c:pt idx="129">
                  <c:v>-0.13175933198528533</c:v>
                </c:pt>
                <c:pt idx="130">
                  <c:v>-0.23874928225782532</c:v>
                </c:pt>
                <c:pt idx="131">
                  <c:v>0.26158348551122312</c:v>
                </c:pt>
                <c:pt idx="132">
                  <c:v>7.2810204042992765E-2</c:v>
                </c:pt>
                <c:pt idx="133">
                  <c:v>1.3336082597524834E-2</c:v>
                </c:pt>
                <c:pt idx="134">
                  <c:v>0.12783175861722285</c:v>
                </c:pt>
                <c:pt idx="135">
                  <c:v>1.2539446877058325E-2</c:v>
                </c:pt>
                <c:pt idx="136">
                  <c:v>-0.36993209312804787</c:v>
                </c:pt>
                <c:pt idx="137">
                  <c:v>0.23423223832718332</c:v>
                </c:pt>
                <c:pt idx="138">
                  <c:v>0.13294290922505203</c:v>
                </c:pt>
                <c:pt idx="139">
                  <c:v>-9.6299597614685206E-3</c:v>
                </c:pt>
                <c:pt idx="140">
                  <c:v>0.13754195615993847</c:v>
                </c:pt>
                <c:pt idx="141">
                  <c:v>0.3025047462616417</c:v>
                </c:pt>
                <c:pt idx="142">
                  <c:v>0.12679174188151543</c:v>
                </c:pt>
                <c:pt idx="143">
                  <c:v>6.0756184197179319E-3</c:v>
                </c:pt>
                <c:pt idx="144">
                  <c:v>9.5612034729049222E-2</c:v>
                </c:pt>
                <c:pt idx="145">
                  <c:v>0.19194398982903893</c:v>
                </c:pt>
                <c:pt idx="146">
                  <c:v>-6.22257501498934E-2</c:v>
                </c:pt>
                <c:pt idx="147">
                  <c:v>0.28384126618274719</c:v>
                </c:pt>
                <c:pt idx="148">
                  <c:v>0.16870127003688928</c:v>
                </c:pt>
                <c:pt idx="149">
                  <c:v>0.20166993751213491</c:v>
                </c:pt>
                <c:pt idx="150">
                  <c:v>-0.23279529062732229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w="3175">
                    <a:solidFill>
                      <a:schemeClr val="bg1"/>
                    </a:solidFill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1-D30C-4C39-888C-8C5CD2D5A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00493552"/>
        <c:axId val="500493224"/>
      </c:barChart>
      <c:lineChart>
        <c:grouping val="standard"/>
        <c:varyColors val="0"/>
        <c:ser>
          <c:idx val="0"/>
          <c:order val="1"/>
          <c:tx>
            <c:v>Arithmetic Average</c:v>
          </c:tx>
          <c:spPr>
            <a:ln w="19050" cap="rnd">
              <a:solidFill>
                <a:srgbClr val="0066A4"/>
              </a:solidFill>
              <a:round/>
            </a:ln>
            <a:effectLst/>
          </c:spPr>
          <c:marker>
            <c:symbol val="none"/>
          </c:marker>
          <c:cat>
            <c:numRef>
              <c:f>'Annual Returns'!$B$6:$B$156</c:f>
              <c:numCache>
                <c:formatCode>General</c:formatCode>
                <c:ptCount val="151"/>
                <c:pt idx="0">
                  <c:v>1872</c:v>
                </c:pt>
                <c:pt idx="1">
                  <c:v>1873</c:v>
                </c:pt>
                <c:pt idx="2">
                  <c:v>1874</c:v>
                </c:pt>
                <c:pt idx="3">
                  <c:v>1875</c:v>
                </c:pt>
                <c:pt idx="4">
                  <c:v>1876</c:v>
                </c:pt>
                <c:pt idx="5">
                  <c:v>1877</c:v>
                </c:pt>
                <c:pt idx="6">
                  <c:v>1878</c:v>
                </c:pt>
                <c:pt idx="7">
                  <c:v>1879</c:v>
                </c:pt>
                <c:pt idx="8">
                  <c:v>1880</c:v>
                </c:pt>
                <c:pt idx="9">
                  <c:v>1881</c:v>
                </c:pt>
                <c:pt idx="10">
                  <c:v>1882</c:v>
                </c:pt>
                <c:pt idx="11">
                  <c:v>1883</c:v>
                </c:pt>
                <c:pt idx="12">
                  <c:v>1884</c:v>
                </c:pt>
                <c:pt idx="13">
                  <c:v>1885</c:v>
                </c:pt>
                <c:pt idx="14">
                  <c:v>1886</c:v>
                </c:pt>
                <c:pt idx="15">
                  <c:v>1887</c:v>
                </c:pt>
                <c:pt idx="16">
                  <c:v>1888</c:v>
                </c:pt>
                <c:pt idx="17">
                  <c:v>1889</c:v>
                </c:pt>
                <c:pt idx="18">
                  <c:v>1890</c:v>
                </c:pt>
                <c:pt idx="19">
                  <c:v>1891</c:v>
                </c:pt>
                <c:pt idx="20">
                  <c:v>1892</c:v>
                </c:pt>
                <c:pt idx="21">
                  <c:v>1893</c:v>
                </c:pt>
                <c:pt idx="22">
                  <c:v>1894</c:v>
                </c:pt>
                <c:pt idx="23">
                  <c:v>1895</c:v>
                </c:pt>
                <c:pt idx="24">
                  <c:v>1896</c:v>
                </c:pt>
                <c:pt idx="25">
                  <c:v>1897</c:v>
                </c:pt>
                <c:pt idx="26">
                  <c:v>1898</c:v>
                </c:pt>
                <c:pt idx="27">
                  <c:v>1899</c:v>
                </c:pt>
                <c:pt idx="28">
                  <c:v>1900</c:v>
                </c:pt>
                <c:pt idx="29">
                  <c:v>1901</c:v>
                </c:pt>
                <c:pt idx="30">
                  <c:v>1902</c:v>
                </c:pt>
                <c:pt idx="31">
                  <c:v>1903</c:v>
                </c:pt>
                <c:pt idx="32">
                  <c:v>1904</c:v>
                </c:pt>
                <c:pt idx="33">
                  <c:v>1905</c:v>
                </c:pt>
                <c:pt idx="34">
                  <c:v>1906</c:v>
                </c:pt>
                <c:pt idx="35">
                  <c:v>1907</c:v>
                </c:pt>
                <c:pt idx="36">
                  <c:v>1908</c:v>
                </c:pt>
                <c:pt idx="37">
                  <c:v>1909</c:v>
                </c:pt>
                <c:pt idx="38">
                  <c:v>1910</c:v>
                </c:pt>
                <c:pt idx="39">
                  <c:v>1911</c:v>
                </c:pt>
                <c:pt idx="40">
                  <c:v>1912</c:v>
                </c:pt>
                <c:pt idx="41">
                  <c:v>1913</c:v>
                </c:pt>
                <c:pt idx="42">
                  <c:v>1914</c:v>
                </c:pt>
                <c:pt idx="43">
                  <c:v>1915</c:v>
                </c:pt>
                <c:pt idx="44">
                  <c:v>1916</c:v>
                </c:pt>
                <c:pt idx="45">
                  <c:v>1917</c:v>
                </c:pt>
                <c:pt idx="46">
                  <c:v>1918</c:v>
                </c:pt>
                <c:pt idx="47">
                  <c:v>1919</c:v>
                </c:pt>
                <c:pt idx="48">
                  <c:v>1920</c:v>
                </c:pt>
                <c:pt idx="49">
                  <c:v>1921</c:v>
                </c:pt>
                <c:pt idx="50">
                  <c:v>1922</c:v>
                </c:pt>
                <c:pt idx="51">
                  <c:v>1923</c:v>
                </c:pt>
                <c:pt idx="52">
                  <c:v>1924</c:v>
                </c:pt>
                <c:pt idx="53">
                  <c:v>1925</c:v>
                </c:pt>
                <c:pt idx="54">
                  <c:v>1926</c:v>
                </c:pt>
                <c:pt idx="55">
                  <c:v>1927</c:v>
                </c:pt>
                <c:pt idx="56">
                  <c:v>1928</c:v>
                </c:pt>
                <c:pt idx="57">
                  <c:v>1929</c:v>
                </c:pt>
                <c:pt idx="58">
                  <c:v>1930</c:v>
                </c:pt>
                <c:pt idx="59">
                  <c:v>1931</c:v>
                </c:pt>
                <c:pt idx="60">
                  <c:v>1932</c:v>
                </c:pt>
                <c:pt idx="61">
                  <c:v>1933</c:v>
                </c:pt>
                <c:pt idx="62">
                  <c:v>1934</c:v>
                </c:pt>
                <c:pt idx="63">
                  <c:v>1935</c:v>
                </c:pt>
                <c:pt idx="64">
                  <c:v>1936</c:v>
                </c:pt>
                <c:pt idx="65">
                  <c:v>1937</c:v>
                </c:pt>
                <c:pt idx="66">
                  <c:v>1938</c:v>
                </c:pt>
                <c:pt idx="67">
                  <c:v>1939</c:v>
                </c:pt>
                <c:pt idx="68">
                  <c:v>1940</c:v>
                </c:pt>
                <c:pt idx="69">
                  <c:v>1941</c:v>
                </c:pt>
                <c:pt idx="70">
                  <c:v>1942</c:v>
                </c:pt>
                <c:pt idx="71">
                  <c:v>1943</c:v>
                </c:pt>
                <c:pt idx="72">
                  <c:v>1944</c:v>
                </c:pt>
                <c:pt idx="73">
                  <c:v>1945</c:v>
                </c:pt>
                <c:pt idx="74">
                  <c:v>1946</c:v>
                </c:pt>
                <c:pt idx="75">
                  <c:v>1947</c:v>
                </c:pt>
                <c:pt idx="76">
                  <c:v>1948</c:v>
                </c:pt>
                <c:pt idx="77">
                  <c:v>1949</c:v>
                </c:pt>
                <c:pt idx="78">
                  <c:v>1950</c:v>
                </c:pt>
                <c:pt idx="79">
                  <c:v>1951</c:v>
                </c:pt>
                <c:pt idx="80">
                  <c:v>1952</c:v>
                </c:pt>
                <c:pt idx="81">
                  <c:v>1953</c:v>
                </c:pt>
                <c:pt idx="82">
                  <c:v>1954</c:v>
                </c:pt>
                <c:pt idx="83">
                  <c:v>1955</c:v>
                </c:pt>
                <c:pt idx="84">
                  <c:v>1956</c:v>
                </c:pt>
                <c:pt idx="85">
                  <c:v>1957</c:v>
                </c:pt>
                <c:pt idx="86">
                  <c:v>1958</c:v>
                </c:pt>
                <c:pt idx="87">
                  <c:v>1959</c:v>
                </c:pt>
                <c:pt idx="88">
                  <c:v>1960</c:v>
                </c:pt>
                <c:pt idx="89">
                  <c:v>1961</c:v>
                </c:pt>
                <c:pt idx="90">
                  <c:v>1962</c:v>
                </c:pt>
                <c:pt idx="91">
                  <c:v>1963</c:v>
                </c:pt>
                <c:pt idx="92">
                  <c:v>1964</c:v>
                </c:pt>
                <c:pt idx="93">
                  <c:v>1965</c:v>
                </c:pt>
                <c:pt idx="94">
                  <c:v>1966</c:v>
                </c:pt>
                <c:pt idx="95">
                  <c:v>1967</c:v>
                </c:pt>
                <c:pt idx="96">
                  <c:v>1968</c:v>
                </c:pt>
                <c:pt idx="97">
                  <c:v>1969</c:v>
                </c:pt>
                <c:pt idx="98">
                  <c:v>1970</c:v>
                </c:pt>
                <c:pt idx="99">
                  <c:v>1971</c:v>
                </c:pt>
                <c:pt idx="100">
                  <c:v>1972</c:v>
                </c:pt>
                <c:pt idx="101">
                  <c:v>1973</c:v>
                </c:pt>
                <c:pt idx="102">
                  <c:v>1974</c:v>
                </c:pt>
                <c:pt idx="103">
                  <c:v>1975</c:v>
                </c:pt>
                <c:pt idx="104">
                  <c:v>1976</c:v>
                </c:pt>
                <c:pt idx="105">
                  <c:v>1977</c:v>
                </c:pt>
                <c:pt idx="106">
                  <c:v>1978</c:v>
                </c:pt>
                <c:pt idx="107">
                  <c:v>1979</c:v>
                </c:pt>
                <c:pt idx="108">
                  <c:v>1980</c:v>
                </c:pt>
                <c:pt idx="109">
                  <c:v>1981</c:v>
                </c:pt>
                <c:pt idx="110">
                  <c:v>1982</c:v>
                </c:pt>
                <c:pt idx="111">
                  <c:v>1983</c:v>
                </c:pt>
                <c:pt idx="112">
                  <c:v>1984</c:v>
                </c:pt>
                <c:pt idx="113">
                  <c:v>1985</c:v>
                </c:pt>
                <c:pt idx="114">
                  <c:v>1986</c:v>
                </c:pt>
                <c:pt idx="115">
                  <c:v>1987</c:v>
                </c:pt>
                <c:pt idx="116">
                  <c:v>1988</c:v>
                </c:pt>
                <c:pt idx="117">
                  <c:v>1989</c:v>
                </c:pt>
                <c:pt idx="118">
                  <c:v>1990</c:v>
                </c:pt>
                <c:pt idx="119">
                  <c:v>1991</c:v>
                </c:pt>
                <c:pt idx="120">
                  <c:v>1992</c:v>
                </c:pt>
                <c:pt idx="121">
                  <c:v>1993</c:v>
                </c:pt>
                <c:pt idx="122">
                  <c:v>1994</c:v>
                </c:pt>
                <c:pt idx="123">
                  <c:v>1995</c:v>
                </c:pt>
                <c:pt idx="124">
                  <c:v>1996</c:v>
                </c:pt>
                <c:pt idx="125">
                  <c:v>1997</c:v>
                </c:pt>
                <c:pt idx="126">
                  <c:v>1998</c:v>
                </c:pt>
                <c:pt idx="127">
                  <c:v>1999</c:v>
                </c:pt>
                <c:pt idx="128">
                  <c:v>2000</c:v>
                </c:pt>
                <c:pt idx="129">
                  <c:v>2001</c:v>
                </c:pt>
                <c:pt idx="130">
                  <c:v>2002</c:v>
                </c:pt>
                <c:pt idx="131">
                  <c:v>2003</c:v>
                </c:pt>
                <c:pt idx="132">
                  <c:v>2004</c:v>
                </c:pt>
                <c:pt idx="133">
                  <c:v>2005</c:v>
                </c:pt>
                <c:pt idx="134">
                  <c:v>2006</c:v>
                </c:pt>
                <c:pt idx="135">
                  <c:v>2007</c:v>
                </c:pt>
                <c:pt idx="136">
                  <c:v>2008</c:v>
                </c:pt>
                <c:pt idx="137">
                  <c:v>2009</c:v>
                </c:pt>
                <c:pt idx="138">
                  <c:v>2010</c:v>
                </c:pt>
                <c:pt idx="139">
                  <c:v>2011</c:v>
                </c:pt>
                <c:pt idx="140">
                  <c:v>2012</c:v>
                </c:pt>
                <c:pt idx="141">
                  <c:v>2013</c:v>
                </c:pt>
                <c:pt idx="142">
                  <c:v>2014</c:v>
                </c:pt>
                <c:pt idx="143">
                  <c:v>2015</c:v>
                </c:pt>
                <c:pt idx="144">
                  <c:v>2016</c:v>
                </c:pt>
                <c:pt idx="145">
                  <c:v>2017</c:v>
                </c:pt>
                <c:pt idx="146">
                  <c:v>2018</c:v>
                </c:pt>
                <c:pt idx="147">
                  <c:v>2019</c:v>
                </c:pt>
                <c:pt idx="148">
                  <c:v>2020</c:v>
                </c:pt>
                <c:pt idx="149">
                  <c:v>2021</c:v>
                </c:pt>
                <c:pt idx="150">
                  <c:v>2022</c:v>
                </c:pt>
              </c:numCache>
            </c:numRef>
          </c:cat>
          <c:val>
            <c:numRef>
              <c:f>'Annual Returns'!$AS$6:$AS$156</c:f>
              <c:numCache>
                <c:formatCode>#,##0.0%_);\(#,##0.0%\);\-\-_)</c:formatCode>
                <c:ptCount val="151"/>
                <c:pt idx="0">
                  <c:v>8.4220446829313164E-2</c:v>
                </c:pt>
                <c:pt idx="1">
                  <c:v>8.4220446829313164E-2</c:v>
                </c:pt>
                <c:pt idx="2">
                  <c:v>8.4220446829313164E-2</c:v>
                </c:pt>
                <c:pt idx="3">
                  <c:v>8.4220446829313164E-2</c:v>
                </c:pt>
                <c:pt idx="4">
                  <c:v>8.4220446829313164E-2</c:v>
                </c:pt>
                <c:pt idx="5">
                  <c:v>8.4220446829313164E-2</c:v>
                </c:pt>
                <c:pt idx="6">
                  <c:v>8.4220446829313164E-2</c:v>
                </c:pt>
                <c:pt idx="7">
                  <c:v>8.4220446829313164E-2</c:v>
                </c:pt>
                <c:pt idx="8">
                  <c:v>8.4220446829313164E-2</c:v>
                </c:pt>
                <c:pt idx="9">
                  <c:v>8.4220446829313164E-2</c:v>
                </c:pt>
                <c:pt idx="10">
                  <c:v>8.4220446829313164E-2</c:v>
                </c:pt>
                <c:pt idx="11">
                  <c:v>8.4220446829313164E-2</c:v>
                </c:pt>
                <c:pt idx="12">
                  <c:v>8.4220446829313164E-2</c:v>
                </c:pt>
                <c:pt idx="13">
                  <c:v>8.4220446829313164E-2</c:v>
                </c:pt>
                <c:pt idx="14">
                  <c:v>8.4220446829313164E-2</c:v>
                </c:pt>
                <c:pt idx="15">
                  <c:v>8.4220446829313164E-2</c:v>
                </c:pt>
                <c:pt idx="16">
                  <c:v>8.4220446829313164E-2</c:v>
                </c:pt>
                <c:pt idx="17">
                  <c:v>8.4220446829313164E-2</c:v>
                </c:pt>
                <c:pt idx="18">
                  <c:v>8.4220446829313164E-2</c:v>
                </c:pt>
                <c:pt idx="19">
                  <c:v>8.4220446829313164E-2</c:v>
                </c:pt>
                <c:pt idx="20">
                  <c:v>8.4220446829313164E-2</c:v>
                </c:pt>
                <c:pt idx="21">
                  <c:v>8.4220446829313164E-2</c:v>
                </c:pt>
                <c:pt idx="22">
                  <c:v>8.4220446829313164E-2</c:v>
                </c:pt>
                <c:pt idx="23">
                  <c:v>8.4220446829313164E-2</c:v>
                </c:pt>
                <c:pt idx="24">
                  <c:v>8.4220446829313164E-2</c:v>
                </c:pt>
                <c:pt idx="25">
                  <c:v>8.4220446829313164E-2</c:v>
                </c:pt>
                <c:pt idx="26">
                  <c:v>8.4220446829313164E-2</c:v>
                </c:pt>
                <c:pt idx="27">
                  <c:v>8.4220446829313164E-2</c:v>
                </c:pt>
                <c:pt idx="28">
                  <c:v>8.4220446829313164E-2</c:v>
                </c:pt>
                <c:pt idx="29">
                  <c:v>8.4220446829313164E-2</c:v>
                </c:pt>
                <c:pt idx="30">
                  <c:v>8.4220446829313164E-2</c:v>
                </c:pt>
                <c:pt idx="31">
                  <c:v>8.4220446829313164E-2</c:v>
                </c:pt>
                <c:pt idx="32">
                  <c:v>8.4220446829313164E-2</c:v>
                </c:pt>
                <c:pt idx="33">
                  <c:v>8.4220446829313164E-2</c:v>
                </c:pt>
                <c:pt idx="34">
                  <c:v>8.4220446829313164E-2</c:v>
                </c:pt>
                <c:pt idx="35">
                  <c:v>8.4220446829313164E-2</c:v>
                </c:pt>
                <c:pt idx="36">
                  <c:v>8.4220446829313164E-2</c:v>
                </c:pt>
                <c:pt idx="37">
                  <c:v>8.4220446829313164E-2</c:v>
                </c:pt>
                <c:pt idx="38">
                  <c:v>8.4220446829313164E-2</c:v>
                </c:pt>
                <c:pt idx="39">
                  <c:v>8.4220446829313164E-2</c:v>
                </c:pt>
                <c:pt idx="40">
                  <c:v>8.4220446829313164E-2</c:v>
                </c:pt>
                <c:pt idx="41">
                  <c:v>8.4220446829313164E-2</c:v>
                </c:pt>
                <c:pt idx="42">
                  <c:v>8.4220446829313164E-2</c:v>
                </c:pt>
                <c:pt idx="43">
                  <c:v>8.4220446829313164E-2</c:v>
                </c:pt>
                <c:pt idx="44">
                  <c:v>8.4220446829313164E-2</c:v>
                </c:pt>
                <c:pt idx="45">
                  <c:v>8.4220446829313164E-2</c:v>
                </c:pt>
                <c:pt idx="46">
                  <c:v>8.4220446829313164E-2</c:v>
                </c:pt>
                <c:pt idx="47">
                  <c:v>8.4220446829313164E-2</c:v>
                </c:pt>
                <c:pt idx="48">
                  <c:v>8.4220446829313164E-2</c:v>
                </c:pt>
                <c:pt idx="49">
                  <c:v>8.4220446829313164E-2</c:v>
                </c:pt>
                <c:pt idx="50">
                  <c:v>8.4220446829313164E-2</c:v>
                </c:pt>
                <c:pt idx="51">
                  <c:v>8.4220446829313164E-2</c:v>
                </c:pt>
                <c:pt idx="52">
                  <c:v>8.4220446829313164E-2</c:v>
                </c:pt>
                <c:pt idx="53">
                  <c:v>8.4220446829313164E-2</c:v>
                </c:pt>
                <c:pt idx="54">
                  <c:v>8.4220446829313164E-2</c:v>
                </c:pt>
                <c:pt idx="55">
                  <c:v>8.4220446829313164E-2</c:v>
                </c:pt>
                <c:pt idx="56">
                  <c:v>8.4220446829313164E-2</c:v>
                </c:pt>
                <c:pt idx="57">
                  <c:v>8.4220446829313164E-2</c:v>
                </c:pt>
                <c:pt idx="58">
                  <c:v>8.4220446829313164E-2</c:v>
                </c:pt>
                <c:pt idx="59">
                  <c:v>8.4220446829313164E-2</c:v>
                </c:pt>
                <c:pt idx="60">
                  <c:v>8.4220446829313164E-2</c:v>
                </c:pt>
                <c:pt idx="61">
                  <c:v>8.4220446829313164E-2</c:v>
                </c:pt>
                <c:pt idx="62">
                  <c:v>8.4220446829313164E-2</c:v>
                </c:pt>
                <c:pt idx="63">
                  <c:v>8.4220446829313164E-2</c:v>
                </c:pt>
                <c:pt idx="64">
                  <c:v>8.4220446829313164E-2</c:v>
                </c:pt>
                <c:pt idx="65">
                  <c:v>8.4220446829313164E-2</c:v>
                </c:pt>
                <c:pt idx="66">
                  <c:v>8.4220446829313164E-2</c:v>
                </c:pt>
                <c:pt idx="67">
                  <c:v>8.4220446829313164E-2</c:v>
                </c:pt>
                <c:pt idx="68">
                  <c:v>8.4220446829313164E-2</c:v>
                </c:pt>
                <c:pt idx="69">
                  <c:v>8.4220446829313164E-2</c:v>
                </c:pt>
                <c:pt idx="70">
                  <c:v>8.4220446829313164E-2</c:v>
                </c:pt>
                <c:pt idx="71">
                  <c:v>8.4220446829313164E-2</c:v>
                </c:pt>
                <c:pt idx="72">
                  <c:v>8.4220446829313164E-2</c:v>
                </c:pt>
                <c:pt idx="73">
                  <c:v>8.4220446829313164E-2</c:v>
                </c:pt>
                <c:pt idx="74">
                  <c:v>8.4220446829313164E-2</c:v>
                </c:pt>
                <c:pt idx="75">
                  <c:v>8.4220446829313164E-2</c:v>
                </c:pt>
                <c:pt idx="76">
                  <c:v>8.4220446829313164E-2</c:v>
                </c:pt>
                <c:pt idx="77">
                  <c:v>8.4220446829313164E-2</c:v>
                </c:pt>
                <c:pt idx="78">
                  <c:v>8.4220446829313164E-2</c:v>
                </c:pt>
                <c:pt idx="79">
                  <c:v>8.4220446829313164E-2</c:v>
                </c:pt>
                <c:pt idx="80">
                  <c:v>8.4220446829313164E-2</c:v>
                </c:pt>
                <c:pt idx="81">
                  <c:v>8.4220446829313164E-2</c:v>
                </c:pt>
                <c:pt idx="82">
                  <c:v>8.4220446829313164E-2</c:v>
                </c:pt>
                <c:pt idx="83">
                  <c:v>8.4220446829313164E-2</c:v>
                </c:pt>
                <c:pt idx="84">
                  <c:v>8.4220446829313164E-2</c:v>
                </c:pt>
                <c:pt idx="85">
                  <c:v>8.4220446829313164E-2</c:v>
                </c:pt>
                <c:pt idx="86">
                  <c:v>8.4220446829313164E-2</c:v>
                </c:pt>
                <c:pt idx="87">
                  <c:v>8.4220446829313164E-2</c:v>
                </c:pt>
                <c:pt idx="88">
                  <c:v>8.4220446829313164E-2</c:v>
                </c:pt>
                <c:pt idx="89">
                  <c:v>8.4220446829313164E-2</c:v>
                </c:pt>
                <c:pt idx="90">
                  <c:v>8.4220446829313164E-2</c:v>
                </c:pt>
                <c:pt idx="91">
                  <c:v>8.4220446829313164E-2</c:v>
                </c:pt>
                <c:pt idx="92">
                  <c:v>8.4220446829313164E-2</c:v>
                </c:pt>
                <c:pt idx="93">
                  <c:v>8.4220446829313164E-2</c:v>
                </c:pt>
                <c:pt idx="94">
                  <c:v>8.4220446829313164E-2</c:v>
                </c:pt>
                <c:pt idx="95">
                  <c:v>8.4220446829313164E-2</c:v>
                </c:pt>
                <c:pt idx="96">
                  <c:v>8.4220446829313164E-2</c:v>
                </c:pt>
                <c:pt idx="97">
                  <c:v>8.4220446829313164E-2</c:v>
                </c:pt>
                <c:pt idx="98">
                  <c:v>8.4220446829313164E-2</c:v>
                </c:pt>
                <c:pt idx="99">
                  <c:v>8.4220446829313164E-2</c:v>
                </c:pt>
                <c:pt idx="100">
                  <c:v>8.4220446829313164E-2</c:v>
                </c:pt>
                <c:pt idx="101">
                  <c:v>8.4220446829313164E-2</c:v>
                </c:pt>
                <c:pt idx="102">
                  <c:v>8.4220446829313164E-2</c:v>
                </c:pt>
                <c:pt idx="103">
                  <c:v>8.4220446829313164E-2</c:v>
                </c:pt>
                <c:pt idx="104">
                  <c:v>8.4220446829313164E-2</c:v>
                </c:pt>
                <c:pt idx="105">
                  <c:v>8.4220446829313164E-2</c:v>
                </c:pt>
                <c:pt idx="106">
                  <c:v>8.4220446829313164E-2</c:v>
                </c:pt>
                <c:pt idx="107">
                  <c:v>8.4220446829313164E-2</c:v>
                </c:pt>
                <c:pt idx="108">
                  <c:v>8.4220446829313164E-2</c:v>
                </c:pt>
                <c:pt idx="109">
                  <c:v>8.4220446829313164E-2</c:v>
                </c:pt>
                <c:pt idx="110">
                  <c:v>8.4220446829313164E-2</c:v>
                </c:pt>
                <c:pt idx="111">
                  <c:v>8.4220446829313164E-2</c:v>
                </c:pt>
                <c:pt idx="112">
                  <c:v>8.4220446829313164E-2</c:v>
                </c:pt>
                <c:pt idx="113">
                  <c:v>8.4220446829313164E-2</c:v>
                </c:pt>
                <c:pt idx="114">
                  <c:v>8.4220446829313164E-2</c:v>
                </c:pt>
                <c:pt idx="115">
                  <c:v>8.4220446829313164E-2</c:v>
                </c:pt>
                <c:pt idx="116">
                  <c:v>8.4220446829313164E-2</c:v>
                </c:pt>
                <c:pt idx="117">
                  <c:v>8.4220446829313164E-2</c:v>
                </c:pt>
                <c:pt idx="118">
                  <c:v>8.4220446829313164E-2</c:v>
                </c:pt>
                <c:pt idx="119">
                  <c:v>8.4220446829313164E-2</c:v>
                </c:pt>
                <c:pt idx="120">
                  <c:v>8.4220446829313164E-2</c:v>
                </c:pt>
                <c:pt idx="121">
                  <c:v>8.4220446829313164E-2</c:v>
                </c:pt>
                <c:pt idx="122">
                  <c:v>8.4220446829313164E-2</c:v>
                </c:pt>
                <c:pt idx="123">
                  <c:v>8.4220446829313164E-2</c:v>
                </c:pt>
                <c:pt idx="124">
                  <c:v>8.4220446829313164E-2</c:v>
                </c:pt>
                <c:pt idx="125">
                  <c:v>8.4220446829313164E-2</c:v>
                </c:pt>
                <c:pt idx="126">
                  <c:v>8.4220446829313164E-2</c:v>
                </c:pt>
                <c:pt idx="127">
                  <c:v>8.4220446829313164E-2</c:v>
                </c:pt>
                <c:pt idx="128">
                  <c:v>8.4220446829313164E-2</c:v>
                </c:pt>
                <c:pt idx="129">
                  <c:v>8.4220446829313164E-2</c:v>
                </c:pt>
                <c:pt idx="130">
                  <c:v>8.4220446829313164E-2</c:v>
                </c:pt>
                <c:pt idx="131">
                  <c:v>8.4220446829313164E-2</c:v>
                </c:pt>
                <c:pt idx="132">
                  <c:v>8.4220446829313164E-2</c:v>
                </c:pt>
                <c:pt idx="133">
                  <c:v>8.4220446829313164E-2</c:v>
                </c:pt>
                <c:pt idx="134">
                  <c:v>8.4220446829313164E-2</c:v>
                </c:pt>
                <c:pt idx="135">
                  <c:v>8.4220446829313164E-2</c:v>
                </c:pt>
                <c:pt idx="136">
                  <c:v>8.4220446829313164E-2</c:v>
                </c:pt>
                <c:pt idx="137">
                  <c:v>8.4220446829313164E-2</c:v>
                </c:pt>
                <c:pt idx="138">
                  <c:v>8.4220446829313164E-2</c:v>
                </c:pt>
                <c:pt idx="139">
                  <c:v>8.4220446829313164E-2</c:v>
                </c:pt>
                <c:pt idx="140">
                  <c:v>8.4220446829313164E-2</c:v>
                </c:pt>
                <c:pt idx="141">
                  <c:v>8.4220446829313164E-2</c:v>
                </c:pt>
                <c:pt idx="142">
                  <c:v>8.4220446829313164E-2</c:v>
                </c:pt>
                <c:pt idx="143">
                  <c:v>8.4220446829313164E-2</c:v>
                </c:pt>
                <c:pt idx="144">
                  <c:v>8.4220446829313164E-2</c:v>
                </c:pt>
                <c:pt idx="145">
                  <c:v>8.4220446829313164E-2</c:v>
                </c:pt>
                <c:pt idx="146">
                  <c:v>8.4220446829313164E-2</c:v>
                </c:pt>
                <c:pt idx="147">
                  <c:v>8.4220446829313164E-2</c:v>
                </c:pt>
                <c:pt idx="148">
                  <c:v>8.4220446829313164E-2</c:v>
                </c:pt>
                <c:pt idx="149">
                  <c:v>8.4220446829313164E-2</c:v>
                </c:pt>
                <c:pt idx="150">
                  <c:v>8.4220446829313164E-2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17-4CBE-A6D2-1C3F85D11030}"/>
            </c:ext>
          </c:extLst>
        </c:ser>
        <c:ser>
          <c:idx val="2"/>
          <c:order val="2"/>
          <c:tx>
            <c:v>Geometric Average</c:v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'Annual Returns'!$B$6:$B$156</c:f>
              <c:numCache>
                <c:formatCode>General</c:formatCode>
                <c:ptCount val="151"/>
                <c:pt idx="0">
                  <c:v>1872</c:v>
                </c:pt>
                <c:pt idx="1">
                  <c:v>1873</c:v>
                </c:pt>
                <c:pt idx="2">
                  <c:v>1874</c:v>
                </c:pt>
                <c:pt idx="3">
                  <c:v>1875</c:v>
                </c:pt>
                <c:pt idx="4">
                  <c:v>1876</c:v>
                </c:pt>
                <c:pt idx="5">
                  <c:v>1877</c:v>
                </c:pt>
                <c:pt idx="6">
                  <c:v>1878</c:v>
                </c:pt>
                <c:pt idx="7">
                  <c:v>1879</c:v>
                </c:pt>
                <c:pt idx="8">
                  <c:v>1880</c:v>
                </c:pt>
                <c:pt idx="9">
                  <c:v>1881</c:v>
                </c:pt>
                <c:pt idx="10">
                  <c:v>1882</c:v>
                </c:pt>
                <c:pt idx="11">
                  <c:v>1883</c:v>
                </c:pt>
                <c:pt idx="12">
                  <c:v>1884</c:v>
                </c:pt>
                <c:pt idx="13">
                  <c:v>1885</c:v>
                </c:pt>
                <c:pt idx="14">
                  <c:v>1886</c:v>
                </c:pt>
                <c:pt idx="15">
                  <c:v>1887</c:v>
                </c:pt>
                <c:pt idx="16">
                  <c:v>1888</c:v>
                </c:pt>
                <c:pt idx="17">
                  <c:v>1889</c:v>
                </c:pt>
                <c:pt idx="18">
                  <c:v>1890</c:v>
                </c:pt>
                <c:pt idx="19">
                  <c:v>1891</c:v>
                </c:pt>
                <c:pt idx="20">
                  <c:v>1892</c:v>
                </c:pt>
                <c:pt idx="21">
                  <c:v>1893</c:v>
                </c:pt>
                <c:pt idx="22">
                  <c:v>1894</c:v>
                </c:pt>
                <c:pt idx="23">
                  <c:v>1895</c:v>
                </c:pt>
                <c:pt idx="24">
                  <c:v>1896</c:v>
                </c:pt>
                <c:pt idx="25">
                  <c:v>1897</c:v>
                </c:pt>
                <c:pt idx="26">
                  <c:v>1898</c:v>
                </c:pt>
                <c:pt idx="27">
                  <c:v>1899</c:v>
                </c:pt>
                <c:pt idx="28">
                  <c:v>1900</c:v>
                </c:pt>
                <c:pt idx="29">
                  <c:v>1901</c:v>
                </c:pt>
                <c:pt idx="30">
                  <c:v>1902</c:v>
                </c:pt>
                <c:pt idx="31">
                  <c:v>1903</c:v>
                </c:pt>
                <c:pt idx="32">
                  <c:v>1904</c:v>
                </c:pt>
                <c:pt idx="33">
                  <c:v>1905</c:v>
                </c:pt>
                <c:pt idx="34">
                  <c:v>1906</c:v>
                </c:pt>
                <c:pt idx="35">
                  <c:v>1907</c:v>
                </c:pt>
                <c:pt idx="36">
                  <c:v>1908</c:v>
                </c:pt>
                <c:pt idx="37">
                  <c:v>1909</c:v>
                </c:pt>
                <c:pt idx="38">
                  <c:v>1910</c:v>
                </c:pt>
                <c:pt idx="39">
                  <c:v>1911</c:v>
                </c:pt>
                <c:pt idx="40">
                  <c:v>1912</c:v>
                </c:pt>
                <c:pt idx="41">
                  <c:v>1913</c:v>
                </c:pt>
                <c:pt idx="42">
                  <c:v>1914</c:v>
                </c:pt>
                <c:pt idx="43">
                  <c:v>1915</c:v>
                </c:pt>
                <c:pt idx="44">
                  <c:v>1916</c:v>
                </c:pt>
                <c:pt idx="45">
                  <c:v>1917</c:v>
                </c:pt>
                <c:pt idx="46">
                  <c:v>1918</c:v>
                </c:pt>
                <c:pt idx="47">
                  <c:v>1919</c:v>
                </c:pt>
                <c:pt idx="48">
                  <c:v>1920</c:v>
                </c:pt>
                <c:pt idx="49">
                  <c:v>1921</c:v>
                </c:pt>
                <c:pt idx="50">
                  <c:v>1922</c:v>
                </c:pt>
                <c:pt idx="51">
                  <c:v>1923</c:v>
                </c:pt>
                <c:pt idx="52">
                  <c:v>1924</c:v>
                </c:pt>
                <c:pt idx="53">
                  <c:v>1925</c:v>
                </c:pt>
                <c:pt idx="54">
                  <c:v>1926</c:v>
                </c:pt>
                <c:pt idx="55">
                  <c:v>1927</c:v>
                </c:pt>
                <c:pt idx="56">
                  <c:v>1928</c:v>
                </c:pt>
                <c:pt idx="57">
                  <c:v>1929</c:v>
                </c:pt>
                <c:pt idx="58">
                  <c:v>1930</c:v>
                </c:pt>
                <c:pt idx="59">
                  <c:v>1931</c:v>
                </c:pt>
                <c:pt idx="60">
                  <c:v>1932</c:v>
                </c:pt>
                <c:pt idx="61">
                  <c:v>1933</c:v>
                </c:pt>
                <c:pt idx="62">
                  <c:v>1934</c:v>
                </c:pt>
                <c:pt idx="63">
                  <c:v>1935</c:v>
                </c:pt>
                <c:pt idx="64">
                  <c:v>1936</c:v>
                </c:pt>
                <c:pt idx="65">
                  <c:v>1937</c:v>
                </c:pt>
                <c:pt idx="66">
                  <c:v>1938</c:v>
                </c:pt>
                <c:pt idx="67">
                  <c:v>1939</c:v>
                </c:pt>
                <c:pt idx="68">
                  <c:v>1940</c:v>
                </c:pt>
                <c:pt idx="69">
                  <c:v>1941</c:v>
                </c:pt>
                <c:pt idx="70">
                  <c:v>1942</c:v>
                </c:pt>
                <c:pt idx="71">
                  <c:v>1943</c:v>
                </c:pt>
                <c:pt idx="72">
                  <c:v>1944</c:v>
                </c:pt>
                <c:pt idx="73">
                  <c:v>1945</c:v>
                </c:pt>
                <c:pt idx="74">
                  <c:v>1946</c:v>
                </c:pt>
                <c:pt idx="75">
                  <c:v>1947</c:v>
                </c:pt>
                <c:pt idx="76">
                  <c:v>1948</c:v>
                </c:pt>
                <c:pt idx="77">
                  <c:v>1949</c:v>
                </c:pt>
                <c:pt idx="78">
                  <c:v>1950</c:v>
                </c:pt>
                <c:pt idx="79">
                  <c:v>1951</c:v>
                </c:pt>
                <c:pt idx="80">
                  <c:v>1952</c:v>
                </c:pt>
                <c:pt idx="81">
                  <c:v>1953</c:v>
                </c:pt>
                <c:pt idx="82">
                  <c:v>1954</c:v>
                </c:pt>
                <c:pt idx="83">
                  <c:v>1955</c:v>
                </c:pt>
                <c:pt idx="84">
                  <c:v>1956</c:v>
                </c:pt>
                <c:pt idx="85">
                  <c:v>1957</c:v>
                </c:pt>
                <c:pt idx="86">
                  <c:v>1958</c:v>
                </c:pt>
                <c:pt idx="87">
                  <c:v>1959</c:v>
                </c:pt>
                <c:pt idx="88">
                  <c:v>1960</c:v>
                </c:pt>
                <c:pt idx="89">
                  <c:v>1961</c:v>
                </c:pt>
                <c:pt idx="90">
                  <c:v>1962</c:v>
                </c:pt>
                <c:pt idx="91">
                  <c:v>1963</c:v>
                </c:pt>
                <c:pt idx="92">
                  <c:v>1964</c:v>
                </c:pt>
                <c:pt idx="93">
                  <c:v>1965</c:v>
                </c:pt>
                <c:pt idx="94">
                  <c:v>1966</c:v>
                </c:pt>
                <c:pt idx="95">
                  <c:v>1967</c:v>
                </c:pt>
                <c:pt idx="96">
                  <c:v>1968</c:v>
                </c:pt>
                <c:pt idx="97">
                  <c:v>1969</c:v>
                </c:pt>
                <c:pt idx="98">
                  <c:v>1970</c:v>
                </c:pt>
                <c:pt idx="99">
                  <c:v>1971</c:v>
                </c:pt>
                <c:pt idx="100">
                  <c:v>1972</c:v>
                </c:pt>
                <c:pt idx="101">
                  <c:v>1973</c:v>
                </c:pt>
                <c:pt idx="102">
                  <c:v>1974</c:v>
                </c:pt>
                <c:pt idx="103">
                  <c:v>1975</c:v>
                </c:pt>
                <c:pt idx="104">
                  <c:v>1976</c:v>
                </c:pt>
                <c:pt idx="105">
                  <c:v>1977</c:v>
                </c:pt>
                <c:pt idx="106">
                  <c:v>1978</c:v>
                </c:pt>
                <c:pt idx="107">
                  <c:v>1979</c:v>
                </c:pt>
                <c:pt idx="108">
                  <c:v>1980</c:v>
                </c:pt>
                <c:pt idx="109">
                  <c:v>1981</c:v>
                </c:pt>
                <c:pt idx="110">
                  <c:v>1982</c:v>
                </c:pt>
                <c:pt idx="111">
                  <c:v>1983</c:v>
                </c:pt>
                <c:pt idx="112">
                  <c:v>1984</c:v>
                </c:pt>
                <c:pt idx="113">
                  <c:v>1985</c:v>
                </c:pt>
                <c:pt idx="114">
                  <c:v>1986</c:v>
                </c:pt>
                <c:pt idx="115">
                  <c:v>1987</c:v>
                </c:pt>
                <c:pt idx="116">
                  <c:v>1988</c:v>
                </c:pt>
                <c:pt idx="117">
                  <c:v>1989</c:v>
                </c:pt>
                <c:pt idx="118">
                  <c:v>1990</c:v>
                </c:pt>
                <c:pt idx="119">
                  <c:v>1991</c:v>
                </c:pt>
                <c:pt idx="120">
                  <c:v>1992</c:v>
                </c:pt>
                <c:pt idx="121">
                  <c:v>1993</c:v>
                </c:pt>
                <c:pt idx="122">
                  <c:v>1994</c:v>
                </c:pt>
                <c:pt idx="123">
                  <c:v>1995</c:v>
                </c:pt>
                <c:pt idx="124">
                  <c:v>1996</c:v>
                </c:pt>
                <c:pt idx="125">
                  <c:v>1997</c:v>
                </c:pt>
                <c:pt idx="126">
                  <c:v>1998</c:v>
                </c:pt>
                <c:pt idx="127">
                  <c:v>1999</c:v>
                </c:pt>
                <c:pt idx="128">
                  <c:v>2000</c:v>
                </c:pt>
                <c:pt idx="129">
                  <c:v>2001</c:v>
                </c:pt>
                <c:pt idx="130">
                  <c:v>2002</c:v>
                </c:pt>
                <c:pt idx="131">
                  <c:v>2003</c:v>
                </c:pt>
                <c:pt idx="132">
                  <c:v>2004</c:v>
                </c:pt>
                <c:pt idx="133">
                  <c:v>2005</c:v>
                </c:pt>
                <c:pt idx="134">
                  <c:v>2006</c:v>
                </c:pt>
                <c:pt idx="135">
                  <c:v>2007</c:v>
                </c:pt>
                <c:pt idx="136">
                  <c:v>2008</c:v>
                </c:pt>
                <c:pt idx="137">
                  <c:v>2009</c:v>
                </c:pt>
                <c:pt idx="138">
                  <c:v>2010</c:v>
                </c:pt>
                <c:pt idx="139">
                  <c:v>2011</c:v>
                </c:pt>
                <c:pt idx="140">
                  <c:v>2012</c:v>
                </c:pt>
                <c:pt idx="141">
                  <c:v>2013</c:v>
                </c:pt>
                <c:pt idx="142">
                  <c:v>2014</c:v>
                </c:pt>
                <c:pt idx="143">
                  <c:v>2015</c:v>
                </c:pt>
                <c:pt idx="144">
                  <c:v>2016</c:v>
                </c:pt>
                <c:pt idx="145">
                  <c:v>2017</c:v>
                </c:pt>
                <c:pt idx="146">
                  <c:v>2018</c:v>
                </c:pt>
                <c:pt idx="147">
                  <c:v>2019</c:v>
                </c:pt>
                <c:pt idx="148">
                  <c:v>2020</c:v>
                </c:pt>
                <c:pt idx="149">
                  <c:v>2021</c:v>
                </c:pt>
                <c:pt idx="150">
                  <c:v>2022</c:v>
                </c:pt>
              </c:numCache>
            </c:numRef>
          </c:cat>
          <c:val>
            <c:numRef>
              <c:f>'Annual Returns'!$AT$6:$AT$156</c:f>
              <c:numCache>
                <c:formatCode>#,##0.0%_);\(#,##0.0%\);\-\-_)</c:formatCode>
                <c:ptCount val="151"/>
                <c:pt idx="0">
                  <c:v>6.8762127193829903E-2</c:v>
                </c:pt>
                <c:pt idx="1">
                  <c:v>6.8762127193829903E-2</c:v>
                </c:pt>
                <c:pt idx="2">
                  <c:v>6.8762127193829903E-2</c:v>
                </c:pt>
                <c:pt idx="3">
                  <c:v>6.8762127193829903E-2</c:v>
                </c:pt>
                <c:pt idx="4">
                  <c:v>6.8762127193829903E-2</c:v>
                </c:pt>
                <c:pt idx="5">
                  <c:v>6.8762127193829903E-2</c:v>
                </c:pt>
                <c:pt idx="6">
                  <c:v>6.8762127193829903E-2</c:v>
                </c:pt>
                <c:pt idx="7">
                  <c:v>6.8762127193829903E-2</c:v>
                </c:pt>
                <c:pt idx="8">
                  <c:v>6.8762127193829903E-2</c:v>
                </c:pt>
                <c:pt idx="9">
                  <c:v>6.8762127193829903E-2</c:v>
                </c:pt>
                <c:pt idx="10">
                  <c:v>6.8762127193829903E-2</c:v>
                </c:pt>
                <c:pt idx="11">
                  <c:v>6.8762127193829903E-2</c:v>
                </c:pt>
                <c:pt idx="12">
                  <c:v>6.8762127193829903E-2</c:v>
                </c:pt>
                <c:pt idx="13">
                  <c:v>6.8762127193829903E-2</c:v>
                </c:pt>
                <c:pt idx="14">
                  <c:v>6.8762127193829903E-2</c:v>
                </c:pt>
                <c:pt idx="15">
                  <c:v>6.8762127193829903E-2</c:v>
                </c:pt>
                <c:pt idx="16">
                  <c:v>6.8762127193829903E-2</c:v>
                </c:pt>
                <c:pt idx="17">
                  <c:v>6.8762127193829903E-2</c:v>
                </c:pt>
                <c:pt idx="18">
                  <c:v>6.8762127193829903E-2</c:v>
                </c:pt>
                <c:pt idx="19">
                  <c:v>6.8762127193829903E-2</c:v>
                </c:pt>
                <c:pt idx="20">
                  <c:v>6.8762127193829903E-2</c:v>
                </c:pt>
                <c:pt idx="21">
                  <c:v>6.8762127193829903E-2</c:v>
                </c:pt>
                <c:pt idx="22">
                  <c:v>6.8762127193829903E-2</c:v>
                </c:pt>
                <c:pt idx="23">
                  <c:v>6.8762127193829903E-2</c:v>
                </c:pt>
                <c:pt idx="24">
                  <c:v>6.8762127193829903E-2</c:v>
                </c:pt>
                <c:pt idx="25">
                  <c:v>6.8762127193829903E-2</c:v>
                </c:pt>
                <c:pt idx="26">
                  <c:v>6.8762127193829903E-2</c:v>
                </c:pt>
                <c:pt idx="27">
                  <c:v>6.8762127193829903E-2</c:v>
                </c:pt>
                <c:pt idx="28">
                  <c:v>6.8762127193829903E-2</c:v>
                </c:pt>
                <c:pt idx="29">
                  <c:v>6.8762127193829903E-2</c:v>
                </c:pt>
                <c:pt idx="30">
                  <c:v>6.8762127193829903E-2</c:v>
                </c:pt>
                <c:pt idx="31">
                  <c:v>6.8762127193829903E-2</c:v>
                </c:pt>
                <c:pt idx="32">
                  <c:v>6.8762127193829903E-2</c:v>
                </c:pt>
                <c:pt idx="33">
                  <c:v>6.8762127193829903E-2</c:v>
                </c:pt>
                <c:pt idx="34">
                  <c:v>6.8762127193829903E-2</c:v>
                </c:pt>
                <c:pt idx="35">
                  <c:v>6.8762127193829903E-2</c:v>
                </c:pt>
                <c:pt idx="36">
                  <c:v>6.8762127193829903E-2</c:v>
                </c:pt>
                <c:pt idx="37">
                  <c:v>6.8762127193829903E-2</c:v>
                </c:pt>
                <c:pt idx="38">
                  <c:v>6.8762127193829903E-2</c:v>
                </c:pt>
                <c:pt idx="39">
                  <c:v>6.8762127193829903E-2</c:v>
                </c:pt>
                <c:pt idx="40">
                  <c:v>6.8762127193829903E-2</c:v>
                </c:pt>
                <c:pt idx="41">
                  <c:v>6.8762127193829903E-2</c:v>
                </c:pt>
                <c:pt idx="42">
                  <c:v>6.8762127193829903E-2</c:v>
                </c:pt>
                <c:pt idx="43">
                  <c:v>6.8762127193829903E-2</c:v>
                </c:pt>
                <c:pt idx="44">
                  <c:v>6.8762127193829903E-2</c:v>
                </c:pt>
                <c:pt idx="45">
                  <c:v>6.8762127193829903E-2</c:v>
                </c:pt>
                <c:pt idx="46">
                  <c:v>6.8762127193829903E-2</c:v>
                </c:pt>
                <c:pt idx="47">
                  <c:v>6.8762127193829903E-2</c:v>
                </c:pt>
                <c:pt idx="48">
                  <c:v>6.8762127193829903E-2</c:v>
                </c:pt>
                <c:pt idx="49">
                  <c:v>6.8762127193829903E-2</c:v>
                </c:pt>
                <c:pt idx="50">
                  <c:v>6.8762127193829903E-2</c:v>
                </c:pt>
                <c:pt idx="51">
                  <c:v>6.8762127193829903E-2</c:v>
                </c:pt>
                <c:pt idx="52">
                  <c:v>6.8762127193829903E-2</c:v>
                </c:pt>
                <c:pt idx="53">
                  <c:v>6.8762127193829903E-2</c:v>
                </c:pt>
                <c:pt idx="54">
                  <c:v>6.8762127193829903E-2</c:v>
                </c:pt>
                <c:pt idx="55">
                  <c:v>6.8762127193829903E-2</c:v>
                </c:pt>
                <c:pt idx="56">
                  <c:v>6.8762127193829903E-2</c:v>
                </c:pt>
                <c:pt idx="57">
                  <c:v>6.8762127193829903E-2</c:v>
                </c:pt>
                <c:pt idx="58">
                  <c:v>6.8762127193829903E-2</c:v>
                </c:pt>
                <c:pt idx="59">
                  <c:v>6.8762127193829903E-2</c:v>
                </c:pt>
                <c:pt idx="60">
                  <c:v>6.8762127193829903E-2</c:v>
                </c:pt>
                <c:pt idx="61">
                  <c:v>6.8762127193829903E-2</c:v>
                </c:pt>
                <c:pt idx="62">
                  <c:v>6.8762127193829903E-2</c:v>
                </c:pt>
                <c:pt idx="63">
                  <c:v>6.8762127193829903E-2</c:v>
                </c:pt>
                <c:pt idx="64">
                  <c:v>6.8762127193829903E-2</c:v>
                </c:pt>
                <c:pt idx="65">
                  <c:v>6.8762127193829903E-2</c:v>
                </c:pt>
                <c:pt idx="66">
                  <c:v>6.8762127193829903E-2</c:v>
                </c:pt>
                <c:pt idx="67">
                  <c:v>6.8762127193829903E-2</c:v>
                </c:pt>
                <c:pt idx="68">
                  <c:v>6.8762127193829903E-2</c:v>
                </c:pt>
                <c:pt idx="69">
                  <c:v>6.8762127193829903E-2</c:v>
                </c:pt>
                <c:pt idx="70">
                  <c:v>6.8762127193829903E-2</c:v>
                </c:pt>
                <c:pt idx="71">
                  <c:v>6.8762127193829903E-2</c:v>
                </c:pt>
                <c:pt idx="72">
                  <c:v>6.8762127193829903E-2</c:v>
                </c:pt>
                <c:pt idx="73">
                  <c:v>6.8762127193829903E-2</c:v>
                </c:pt>
                <c:pt idx="74">
                  <c:v>6.8762127193829903E-2</c:v>
                </c:pt>
                <c:pt idx="75">
                  <c:v>6.8762127193829903E-2</c:v>
                </c:pt>
                <c:pt idx="76">
                  <c:v>6.8762127193829903E-2</c:v>
                </c:pt>
                <c:pt idx="77">
                  <c:v>6.8762127193829903E-2</c:v>
                </c:pt>
                <c:pt idx="78">
                  <c:v>6.8762127193829903E-2</c:v>
                </c:pt>
                <c:pt idx="79">
                  <c:v>6.8762127193829903E-2</c:v>
                </c:pt>
                <c:pt idx="80">
                  <c:v>6.8762127193829903E-2</c:v>
                </c:pt>
                <c:pt idx="81">
                  <c:v>6.8762127193829903E-2</c:v>
                </c:pt>
                <c:pt idx="82">
                  <c:v>6.8762127193829903E-2</c:v>
                </c:pt>
                <c:pt idx="83">
                  <c:v>6.8762127193829903E-2</c:v>
                </c:pt>
                <c:pt idx="84">
                  <c:v>6.8762127193829903E-2</c:v>
                </c:pt>
                <c:pt idx="85">
                  <c:v>6.8762127193829903E-2</c:v>
                </c:pt>
                <c:pt idx="86">
                  <c:v>6.8762127193829903E-2</c:v>
                </c:pt>
                <c:pt idx="87">
                  <c:v>6.8762127193829903E-2</c:v>
                </c:pt>
                <c:pt idx="88">
                  <c:v>6.8762127193829903E-2</c:v>
                </c:pt>
                <c:pt idx="89">
                  <c:v>6.8762127193829903E-2</c:v>
                </c:pt>
                <c:pt idx="90">
                  <c:v>6.8762127193829903E-2</c:v>
                </c:pt>
                <c:pt idx="91">
                  <c:v>6.8762127193829903E-2</c:v>
                </c:pt>
                <c:pt idx="92">
                  <c:v>6.8762127193829903E-2</c:v>
                </c:pt>
                <c:pt idx="93">
                  <c:v>6.8762127193829903E-2</c:v>
                </c:pt>
                <c:pt idx="94">
                  <c:v>6.8762127193829903E-2</c:v>
                </c:pt>
                <c:pt idx="95">
                  <c:v>6.8762127193829903E-2</c:v>
                </c:pt>
                <c:pt idx="96">
                  <c:v>6.8762127193829903E-2</c:v>
                </c:pt>
                <c:pt idx="97">
                  <c:v>6.8762127193829903E-2</c:v>
                </c:pt>
                <c:pt idx="98">
                  <c:v>6.8762127193829903E-2</c:v>
                </c:pt>
                <c:pt idx="99">
                  <c:v>6.8762127193829903E-2</c:v>
                </c:pt>
                <c:pt idx="100">
                  <c:v>6.8762127193829903E-2</c:v>
                </c:pt>
                <c:pt idx="101">
                  <c:v>6.8762127193829903E-2</c:v>
                </c:pt>
                <c:pt idx="102">
                  <c:v>6.8762127193829903E-2</c:v>
                </c:pt>
                <c:pt idx="103">
                  <c:v>6.8762127193829903E-2</c:v>
                </c:pt>
                <c:pt idx="104">
                  <c:v>6.8762127193829903E-2</c:v>
                </c:pt>
                <c:pt idx="105">
                  <c:v>6.8762127193829903E-2</c:v>
                </c:pt>
                <c:pt idx="106">
                  <c:v>6.8762127193829903E-2</c:v>
                </c:pt>
                <c:pt idx="107">
                  <c:v>6.8762127193829903E-2</c:v>
                </c:pt>
                <c:pt idx="108">
                  <c:v>6.8762127193829903E-2</c:v>
                </c:pt>
                <c:pt idx="109">
                  <c:v>6.8762127193829903E-2</c:v>
                </c:pt>
                <c:pt idx="110">
                  <c:v>6.8762127193829903E-2</c:v>
                </c:pt>
                <c:pt idx="111">
                  <c:v>6.8762127193829903E-2</c:v>
                </c:pt>
                <c:pt idx="112">
                  <c:v>6.8762127193829903E-2</c:v>
                </c:pt>
                <c:pt idx="113">
                  <c:v>6.8762127193829903E-2</c:v>
                </c:pt>
                <c:pt idx="114">
                  <c:v>6.8762127193829903E-2</c:v>
                </c:pt>
                <c:pt idx="115">
                  <c:v>6.8762127193829903E-2</c:v>
                </c:pt>
                <c:pt idx="116">
                  <c:v>6.8762127193829903E-2</c:v>
                </c:pt>
                <c:pt idx="117">
                  <c:v>6.8762127193829903E-2</c:v>
                </c:pt>
                <c:pt idx="118">
                  <c:v>6.8762127193829903E-2</c:v>
                </c:pt>
                <c:pt idx="119">
                  <c:v>6.8762127193829903E-2</c:v>
                </c:pt>
                <c:pt idx="120">
                  <c:v>6.8762127193829903E-2</c:v>
                </c:pt>
                <c:pt idx="121">
                  <c:v>6.8762127193829903E-2</c:v>
                </c:pt>
                <c:pt idx="122">
                  <c:v>6.8762127193829903E-2</c:v>
                </c:pt>
                <c:pt idx="123">
                  <c:v>6.8762127193829903E-2</c:v>
                </c:pt>
                <c:pt idx="124">
                  <c:v>6.8762127193829903E-2</c:v>
                </c:pt>
                <c:pt idx="125">
                  <c:v>6.8762127193829903E-2</c:v>
                </c:pt>
                <c:pt idx="126">
                  <c:v>6.8762127193829903E-2</c:v>
                </c:pt>
                <c:pt idx="127">
                  <c:v>6.8762127193829903E-2</c:v>
                </c:pt>
                <c:pt idx="128">
                  <c:v>6.8762127193829903E-2</c:v>
                </c:pt>
                <c:pt idx="129">
                  <c:v>6.8762127193829903E-2</c:v>
                </c:pt>
                <c:pt idx="130">
                  <c:v>6.8762127193829903E-2</c:v>
                </c:pt>
                <c:pt idx="131">
                  <c:v>6.8762127193829903E-2</c:v>
                </c:pt>
                <c:pt idx="132">
                  <c:v>6.8762127193829903E-2</c:v>
                </c:pt>
                <c:pt idx="133">
                  <c:v>6.8762127193829903E-2</c:v>
                </c:pt>
                <c:pt idx="134">
                  <c:v>6.8762127193829903E-2</c:v>
                </c:pt>
                <c:pt idx="135">
                  <c:v>6.8762127193829903E-2</c:v>
                </c:pt>
                <c:pt idx="136">
                  <c:v>6.8762127193829903E-2</c:v>
                </c:pt>
                <c:pt idx="137">
                  <c:v>6.8762127193829903E-2</c:v>
                </c:pt>
                <c:pt idx="138">
                  <c:v>6.8762127193829903E-2</c:v>
                </c:pt>
                <c:pt idx="139">
                  <c:v>6.8762127193829903E-2</c:v>
                </c:pt>
                <c:pt idx="140">
                  <c:v>6.8762127193829903E-2</c:v>
                </c:pt>
                <c:pt idx="141">
                  <c:v>6.8762127193829903E-2</c:v>
                </c:pt>
                <c:pt idx="142">
                  <c:v>6.8762127193829903E-2</c:v>
                </c:pt>
                <c:pt idx="143">
                  <c:v>6.8762127193829903E-2</c:v>
                </c:pt>
                <c:pt idx="144">
                  <c:v>6.8762127193829903E-2</c:v>
                </c:pt>
                <c:pt idx="145">
                  <c:v>6.8762127193829903E-2</c:v>
                </c:pt>
                <c:pt idx="146">
                  <c:v>6.8762127193829903E-2</c:v>
                </c:pt>
                <c:pt idx="147">
                  <c:v>6.8762127193829903E-2</c:v>
                </c:pt>
                <c:pt idx="148">
                  <c:v>6.8762127193829903E-2</c:v>
                </c:pt>
                <c:pt idx="149">
                  <c:v>6.8762127193829903E-2</c:v>
                </c:pt>
                <c:pt idx="150">
                  <c:v>6.8762127193829903E-2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17-4CBE-A6D2-1C3F85D11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493552"/>
        <c:axId val="500493224"/>
      </c:lineChart>
      <c:catAx>
        <c:axId val="50049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2857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0493224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500493224"/>
        <c:scaling>
          <c:orientation val="minMax"/>
          <c:min val="-0.4"/>
        </c:scaling>
        <c:delete val="0"/>
        <c:axPos val="l"/>
        <c:majorGridlines>
          <c:spPr>
            <a:ln w="9525" cap="flat" cmpd="sng" algn="ctr">
              <a:solidFill>
                <a:srgbClr val="C9C9C9"/>
              </a:solidFill>
              <a:prstDash val="dash"/>
              <a:round/>
            </a:ln>
            <a:effectLst/>
          </c:spPr>
        </c:majorGridlines>
        <c:numFmt formatCode="#,##0.0%_);\(#,##0.0%\);0.0%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049355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400" b="1">
                <a:solidFill>
                  <a:sysClr val="windowText" lastClr="000000"/>
                </a:solidFill>
              </a:rPr>
              <a:t>Range</a:t>
            </a:r>
            <a:r>
              <a:rPr lang="en-US" sz="1400" b="1" baseline="0">
                <a:solidFill>
                  <a:sysClr val="windowText" lastClr="000000"/>
                </a:solidFill>
              </a:rPr>
              <a:t> of Total Real Returns (Annualized)</a:t>
            </a:r>
            <a:endParaRPr lang="en-US" sz="1400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3918514983382714"/>
          <c:y val="1.9106493123543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bg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6A04-4492-A5A5-0E3ECB38C8CA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A04-4492-A5A5-0E3ECB38C8CA}"/>
              </c:ext>
            </c:extLst>
          </c:dPt>
          <c:dPt>
            <c:idx val="2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6A04-4492-A5A5-0E3ECB38C8CA}"/>
              </c:ext>
            </c:extLst>
          </c:dPt>
          <c:cat>
            <c:strRef>
              <c:f>'Charts and Output'!$C$199:$F$199</c:f>
              <c:strCache>
                <c:ptCount val="4"/>
                <c:pt idx="0">
                  <c:v>1yr</c:v>
                </c:pt>
                <c:pt idx="1">
                  <c:v>5yr</c:v>
                </c:pt>
                <c:pt idx="2">
                  <c:v>10yr</c:v>
                </c:pt>
                <c:pt idx="3">
                  <c:v>20yr</c:v>
                </c:pt>
              </c:strCache>
            </c:strRef>
          </c:cat>
          <c:val>
            <c:numRef>
              <c:f>'Charts and Output'!$C$209:$F$209</c:f>
              <c:numCache>
                <c:formatCode>#,##0.0%_);\(#,##0.0%\);\-\-_)</c:formatCode>
                <c:ptCount val="4"/>
                <c:pt idx="0">
                  <c:v>-0.36993209312804787</c:v>
                </c:pt>
                <c:pt idx="1">
                  <c:v>-0.11742241450436508</c:v>
                </c:pt>
                <c:pt idx="2">
                  <c:v>-4.1466039163614021E-2</c:v>
                </c:pt>
                <c:pt idx="3">
                  <c:v>5.2897782406029492E-3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04-4492-A5A5-0E3ECB38C8CA}"/>
            </c:ext>
          </c:extLst>
        </c:ser>
        <c:ser>
          <c:idx val="1"/>
          <c:order val="1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'Charts and Output'!$C$199:$F$199</c:f>
              <c:strCache>
                <c:ptCount val="4"/>
                <c:pt idx="0">
                  <c:v>1yr</c:v>
                </c:pt>
                <c:pt idx="1">
                  <c:v>5yr</c:v>
                </c:pt>
                <c:pt idx="2">
                  <c:v>10yr</c:v>
                </c:pt>
                <c:pt idx="3">
                  <c:v>20yr</c:v>
                </c:pt>
              </c:strCache>
            </c:strRef>
          </c:cat>
          <c:val>
            <c:numRef>
              <c:f>'Charts and Output'!$C$210:$F$210</c:f>
              <c:numCache>
                <c:formatCode>#,##0.0%_);\(#,##0.0%\);\-\-_)</c:formatCode>
                <c:ptCount val="4"/>
                <c:pt idx="0">
                  <c:v>0.53234554312794491</c:v>
                </c:pt>
                <c:pt idx="1">
                  <c:v>0.28519719360503837</c:v>
                </c:pt>
                <c:pt idx="2">
                  <c:v>0.17640887716086362</c:v>
                </c:pt>
                <c:pt idx="3">
                  <c:v>0.13196009015861709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04-4492-A5A5-0E3ECB38C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3"/>
        <c:overlap val="100"/>
        <c:axId val="764872528"/>
        <c:axId val="764872200"/>
      </c:barChart>
      <c:catAx>
        <c:axId val="76487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64872200"/>
        <c:crosses val="autoZero"/>
        <c:auto val="1"/>
        <c:lblAlgn val="ctr"/>
        <c:lblOffset val="100"/>
        <c:noMultiLvlLbl val="0"/>
      </c:catAx>
      <c:valAx>
        <c:axId val="764872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9C9C9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Annualized Rerurn</a:t>
                </a:r>
              </a:p>
            </c:rich>
          </c:tx>
          <c:layout>
            <c:manualLayout>
              <c:xMode val="edge"/>
              <c:yMode val="edge"/>
              <c:x val="3.5496050814285661E-3"/>
              <c:y val="0.344932128069669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%_);\(#,##0.0%\);0.0%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64872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v>Annual Return</c:v>
          </c:tx>
          <c:spPr>
            <a:solidFill>
              <a:srgbClr val="00B050"/>
            </a:solidFill>
            <a:ln w="3175">
              <a:solidFill>
                <a:schemeClr val="bg1"/>
              </a:solidFill>
            </a:ln>
            <a:effectLst/>
          </c:spPr>
          <c:invertIfNegative val="1"/>
          <c:cat>
            <c:numRef>
              <c:f>'Annual Returns'!$B$6:$B$156</c:f>
              <c:numCache>
                <c:formatCode>General</c:formatCode>
                <c:ptCount val="151"/>
                <c:pt idx="0">
                  <c:v>1872</c:v>
                </c:pt>
                <c:pt idx="1">
                  <c:v>1873</c:v>
                </c:pt>
                <c:pt idx="2">
                  <c:v>1874</c:v>
                </c:pt>
                <c:pt idx="3">
                  <c:v>1875</c:v>
                </c:pt>
                <c:pt idx="4">
                  <c:v>1876</c:v>
                </c:pt>
                <c:pt idx="5">
                  <c:v>1877</c:v>
                </c:pt>
                <c:pt idx="6">
                  <c:v>1878</c:v>
                </c:pt>
                <c:pt idx="7">
                  <c:v>1879</c:v>
                </c:pt>
                <c:pt idx="8">
                  <c:v>1880</c:v>
                </c:pt>
                <c:pt idx="9">
                  <c:v>1881</c:v>
                </c:pt>
                <c:pt idx="10">
                  <c:v>1882</c:v>
                </c:pt>
                <c:pt idx="11">
                  <c:v>1883</c:v>
                </c:pt>
                <c:pt idx="12">
                  <c:v>1884</c:v>
                </c:pt>
                <c:pt idx="13">
                  <c:v>1885</c:v>
                </c:pt>
                <c:pt idx="14">
                  <c:v>1886</c:v>
                </c:pt>
                <c:pt idx="15">
                  <c:v>1887</c:v>
                </c:pt>
                <c:pt idx="16">
                  <c:v>1888</c:v>
                </c:pt>
                <c:pt idx="17">
                  <c:v>1889</c:v>
                </c:pt>
                <c:pt idx="18">
                  <c:v>1890</c:v>
                </c:pt>
                <c:pt idx="19">
                  <c:v>1891</c:v>
                </c:pt>
                <c:pt idx="20">
                  <c:v>1892</c:v>
                </c:pt>
                <c:pt idx="21">
                  <c:v>1893</c:v>
                </c:pt>
                <c:pt idx="22">
                  <c:v>1894</c:v>
                </c:pt>
                <c:pt idx="23">
                  <c:v>1895</c:v>
                </c:pt>
                <c:pt idx="24">
                  <c:v>1896</c:v>
                </c:pt>
                <c:pt idx="25">
                  <c:v>1897</c:v>
                </c:pt>
                <c:pt idx="26">
                  <c:v>1898</c:v>
                </c:pt>
                <c:pt idx="27">
                  <c:v>1899</c:v>
                </c:pt>
                <c:pt idx="28">
                  <c:v>1900</c:v>
                </c:pt>
                <c:pt idx="29">
                  <c:v>1901</c:v>
                </c:pt>
                <c:pt idx="30">
                  <c:v>1902</c:v>
                </c:pt>
                <c:pt idx="31">
                  <c:v>1903</c:v>
                </c:pt>
                <c:pt idx="32">
                  <c:v>1904</c:v>
                </c:pt>
                <c:pt idx="33">
                  <c:v>1905</c:v>
                </c:pt>
                <c:pt idx="34">
                  <c:v>1906</c:v>
                </c:pt>
                <c:pt idx="35">
                  <c:v>1907</c:v>
                </c:pt>
                <c:pt idx="36">
                  <c:v>1908</c:v>
                </c:pt>
                <c:pt idx="37">
                  <c:v>1909</c:v>
                </c:pt>
                <c:pt idx="38">
                  <c:v>1910</c:v>
                </c:pt>
                <c:pt idx="39">
                  <c:v>1911</c:v>
                </c:pt>
                <c:pt idx="40">
                  <c:v>1912</c:v>
                </c:pt>
                <c:pt idx="41">
                  <c:v>1913</c:v>
                </c:pt>
                <c:pt idx="42">
                  <c:v>1914</c:v>
                </c:pt>
                <c:pt idx="43">
                  <c:v>1915</c:v>
                </c:pt>
                <c:pt idx="44">
                  <c:v>1916</c:v>
                </c:pt>
                <c:pt idx="45">
                  <c:v>1917</c:v>
                </c:pt>
                <c:pt idx="46">
                  <c:v>1918</c:v>
                </c:pt>
                <c:pt idx="47">
                  <c:v>1919</c:v>
                </c:pt>
                <c:pt idx="48">
                  <c:v>1920</c:v>
                </c:pt>
                <c:pt idx="49">
                  <c:v>1921</c:v>
                </c:pt>
                <c:pt idx="50">
                  <c:v>1922</c:v>
                </c:pt>
                <c:pt idx="51">
                  <c:v>1923</c:v>
                </c:pt>
                <c:pt idx="52">
                  <c:v>1924</c:v>
                </c:pt>
                <c:pt idx="53">
                  <c:v>1925</c:v>
                </c:pt>
                <c:pt idx="54">
                  <c:v>1926</c:v>
                </c:pt>
                <c:pt idx="55">
                  <c:v>1927</c:v>
                </c:pt>
                <c:pt idx="56">
                  <c:v>1928</c:v>
                </c:pt>
                <c:pt idx="57">
                  <c:v>1929</c:v>
                </c:pt>
                <c:pt idx="58">
                  <c:v>1930</c:v>
                </c:pt>
                <c:pt idx="59">
                  <c:v>1931</c:v>
                </c:pt>
                <c:pt idx="60">
                  <c:v>1932</c:v>
                </c:pt>
                <c:pt idx="61">
                  <c:v>1933</c:v>
                </c:pt>
                <c:pt idx="62">
                  <c:v>1934</c:v>
                </c:pt>
                <c:pt idx="63">
                  <c:v>1935</c:v>
                </c:pt>
                <c:pt idx="64">
                  <c:v>1936</c:v>
                </c:pt>
                <c:pt idx="65">
                  <c:v>1937</c:v>
                </c:pt>
                <c:pt idx="66">
                  <c:v>1938</c:v>
                </c:pt>
                <c:pt idx="67">
                  <c:v>1939</c:v>
                </c:pt>
                <c:pt idx="68">
                  <c:v>1940</c:v>
                </c:pt>
                <c:pt idx="69">
                  <c:v>1941</c:v>
                </c:pt>
                <c:pt idx="70">
                  <c:v>1942</c:v>
                </c:pt>
                <c:pt idx="71">
                  <c:v>1943</c:v>
                </c:pt>
                <c:pt idx="72">
                  <c:v>1944</c:v>
                </c:pt>
                <c:pt idx="73">
                  <c:v>1945</c:v>
                </c:pt>
                <c:pt idx="74">
                  <c:v>1946</c:v>
                </c:pt>
                <c:pt idx="75">
                  <c:v>1947</c:v>
                </c:pt>
                <c:pt idx="76">
                  <c:v>1948</c:v>
                </c:pt>
                <c:pt idx="77">
                  <c:v>1949</c:v>
                </c:pt>
                <c:pt idx="78">
                  <c:v>1950</c:v>
                </c:pt>
                <c:pt idx="79">
                  <c:v>1951</c:v>
                </c:pt>
                <c:pt idx="80">
                  <c:v>1952</c:v>
                </c:pt>
                <c:pt idx="81">
                  <c:v>1953</c:v>
                </c:pt>
                <c:pt idx="82">
                  <c:v>1954</c:v>
                </c:pt>
                <c:pt idx="83">
                  <c:v>1955</c:v>
                </c:pt>
                <c:pt idx="84">
                  <c:v>1956</c:v>
                </c:pt>
                <c:pt idx="85">
                  <c:v>1957</c:v>
                </c:pt>
                <c:pt idx="86">
                  <c:v>1958</c:v>
                </c:pt>
                <c:pt idx="87">
                  <c:v>1959</c:v>
                </c:pt>
                <c:pt idx="88">
                  <c:v>1960</c:v>
                </c:pt>
                <c:pt idx="89">
                  <c:v>1961</c:v>
                </c:pt>
                <c:pt idx="90">
                  <c:v>1962</c:v>
                </c:pt>
                <c:pt idx="91">
                  <c:v>1963</c:v>
                </c:pt>
                <c:pt idx="92">
                  <c:v>1964</c:v>
                </c:pt>
                <c:pt idx="93">
                  <c:v>1965</c:v>
                </c:pt>
                <c:pt idx="94">
                  <c:v>1966</c:v>
                </c:pt>
                <c:pt idx="95">
                  <c:v>1967</c:v>
                </c:pt>
                <c:pt idx="96">
                  <c:v>1968</c:v>
                </c:pt>
                <c:pt idx="97">
                  <c:v>1969</c:v>
                </c:pt>
                <c:pt idx="98">
                  <c:v>1970</c:v>
                </c:pt>
                <c:pt idx="99">
                  <c:v>1971</c:v>
                </c:pt>
                <c:pt idx="100">
                  <c:v>1972</c:v>
                </c:pt>
                <c:pt idx="101">
                  <c:v>1973</c:v>
                </c:pt>
                <c:pt idx="102">
                  <c:v>1974</c:v>
                </c:pt>
                <c:pt idx="103">
                  <c:v>1975</c:v>
                </c:pt>
                <c:pt idx="104">
                  <c:v>1976</c:v>
                </c:pt>
                <c:pt idx="105">
                  <c:v>1977</c:v>
                </c:pt>
                <c:pt idx="106">
                  <c:v>1978</c:v>
                </c:pt>
                <c:pt idx="107">
                  <c:v>1979</c:v>
                </c:pt>
                <c:pt idx="108">
                  <c:v>1980</c:v>
                </c:pt>
                <c:pt idx="109">
                  <c:v>1981</c:v>
                </c:pt>
                <c:pt idx="110">
                  <c:v>1982</c:v>
                </c:pt>
                <c:pt idx="111">
                  <c:v>1983</c:v>
                </c:pt>
                <c:pt idx="112">
                  <c:v>1984</c:v>
                </c:pt>
                <c:pt idx="113">
                  <c:v>1985</c:v>
                </c:pt>
                <c:pt idx="114">
                  <c:v>1986</c:v>
                </c:pt>
                <c:pt idx="115">
                  <c:v>1987</c:v>
                </c:pt>
                <c:pt idx="116">
                  <c:v>1988</c:v>
                </c:pt>
                <c:pt idx="117">
                  <c:v>1989</c:v>
                </c:pt>
                <c:pt idx="118">
                  <c:v>1990</c:v>
                </c:pt>
                <c:pt idx="119">
                  <c:v>1991</c:v>
                </c:pt>
                <c:pt idx="120">
                  <c:v>1992</c:v>
                </c:pt>
                <c:pt idx="121">
                  <c:v>1993</c:v>
                </c:pt>
                <c:pt idx="122">
                  <c:v>1994</c:v>
                </c:pt>
                <c:pt idx="123">
                  <c:v>1995</c:v>
                </c:pt>
                <c:pt idx="124">
                  <c:v>1996</c:v>
                </c:pt>
                <c:pt idx="125">
                  <c:v>1997</c:v>
                </c:pt>
                <c:pt idx="126">
                  <c:v>1998</c:v>
                </c:pt>
                <c:pt idx="127">
                  <c:v>1999</c:v>
                </c:pt>
                <c:pt idx="128">
                  <c:v>2000</c:v>
                </c:pt>
                <c:pt idx="129">
                  <c:v>2001</c:v>
                </c:pt>
                <c:pt idx="130">
                  <c:v>2002</c:v>
                </c:pt>
                <c:pt idx="131">
                  <c:v>2003</c:v>
                </c:pt>
                <c:pt idx="132">
                  <c:v>2004</c:v>
                </c:pt>
                <c:pt idx="133">
                  <c:v>2005</c:v>
                </c:pt>
                <c:pt idx="134">
                  <c:v>2006</c:v>
                </c:pt>
                <c:pt idx="135">
                  <c:v>2007</c:v>
                </c:pt>
                <c:pt idx="136">
                  <c:v>2008</c:v>
                </c:pt>
                <c:pt idx="137">
                  <c:v>2009</c:v>
                </c:pt>
                <c:pt idx="138">
                  <c:v>2010</c:v>
                </c:pt>
                <c:pt idx="139">
                  <c:v>2011</c:v>
                </c:pt>
                <c:pt idx="140">
                  <c:v>2012</c:v>
                </c:pt>
                <c:pt idx="141">
                  <c:v>2013</c:v>
                </c:pt>
                <c:pt idx="142">
                  <c:v>2014</c:v>
                </c:pt>
                <c:pt idx="143">
                  <c:v>2015</c:v>
                </c:pt>
                <c:pt idx="144">
                  <c:v>2016</c:v>
                </c:pt>
                <c:pt idx="145">
                  <c:v>2017</c:v>
                </c:pt>
                <c:pt idx="146">
                  <c:v>2018</c:v>
                </c:pt>
                <c:pt idx="147">
                  <c:v>2019</c:v>
                </c:pt>
                <c:pt idx="148">
                  <c:v>2020</c:v>
                </c:pt>
                <c:pt idx="149">
                  <c:v>2021</c:v>
                </c:pt>
                <c:pt idx="150">
                  <c:v>2022</c:v>
                </c:pt>
              </c:numCache>
            </c:numRef>
          </c:cat>
          <c:val>
            <c:numRef>
              <c:f>'Annual Returns'!$M$6:$M$156</c:f>
              <c:numCache>
                <c:formatCode>#,##0.0%_);\(#,##0.0%\);\-\-_)</c:formatCode>
                <c:ptCount val="151"/>
                <c:pt idx="0">
                  <c:v>0.10564628043590329</c:v>
                </c:pt>
                <c:pt idx="1">
                  <c:v>-1.0510478879356411E-2</c:v>
                </c:pt>
                <c:pt idx="2">
                  <c:v>0.16726392845768423</c:v>
                </c:pt>
                <c:pt idx="3">
                  <c:v>8.6477508970883354E-2</c:v>
                </c:pt>
                <c:pt idx="4">
                  <c:v>-0.1011159134446461</c:v>
                </c:pt>
                <c:pt idx="5">
                  <c:v>0.108527468163931</c:v>
                </c:pt>
                <c:pt idx="6">
                  <c:v>0.30272824839617862</c:v>
                </c:pt>
                <c:pt idx="7">
                  <c:v>0.25862999761131755</c:v>
                </c:pt>
                <c:pt idx="8">
                  <c:v>0.26506772836513171</c:v>
                </c:pt>
                <c:pt idx="9">
                  <c:v>7.5420568452952974E-3</c:v>
                </c:pt>
                <c:pt idx="10">
                  <c:v>4.5240713313476677E-2</c:v>
                </c:pt>
                <c:pt idx="11">
                  <c:v>4.8564667507706716E-2</c:v>
                </c:pt>
                <c:pt idx="12">
                  <c:v>-3.0037427836931196E-2</c:v>
                </c:pt>
                <c:pt idx="13">
                  <c:v>0.28561343573066345</c:v>
                </c:pt>
                <c:pt idx="14">
                  <c:v>0.18669091056853948</c:v>
                </c:pt>
                <c:pt idx="15">
                  <c:v>-8.0859034782732264E-2</c:v>
                </c:pt>
                <c:pt idx="16">
                  <c:v>2.1444836993165683E-2</c:v>
                </c:pt>
                <c:pt idx="17">
                  <c:v>0.14494326042164607</c:v>
                </c:pt>
                <c:pt idx="18">
                  <c:v>-0.10880922593755971</c:v>
                </c:pt>
                <c:pt idx="19">
                  <c:v>0.28996283180636451</c:v>
                </c:pt>
                <c:pt idx="20">
                  <c:v>4.8423700081440701E-2</c:v>
                </c:pt>
                <c:pt idx="21">
                  <c:v>-8.8096276831616582E-2</c:v>
                </c:pt>
                <c:pt idx="22">
                  <c:v>0.10093541259001082</c:v>
                </c:pt>
                <c:pt idx="23">
                  <c:v>2.0377033350007512E-2</c:v>
                </c:pt>
                <c:pt idx="24">
                  <c:v>3.476545505362405E-2</c:v>
                </c:pt>
                <c:pt idx="25">
                  <c:v>0.17104935874328486</c:v>
                </c:pt>
                <c:pt idx="26">
                  <c:v>0.21686824341072164</c:v>
                </c:pt>
                <c:pt idx="27">
                  <c:v>-5.802979357049709E-2</c:v>
                </c:pt>
                <c:pt idx="28">
                  <c:v>0.23429344735416446</c:v>
                </c:pt>
                <c:pt idx="29">
                  <c:v>0.14567899706708443</c:v>
                </c:pt>
                <c:pt idx="30">
                  <c:v>-1.7628551470724951E-2</c:v>
                </c:pt>
                <c:pt idx="31">
                  <c:v>-9.3063287226228919E-2</c:v>
                </c:pt>
                <c:pt idx="32">
                  <c:v>0.25612214638834718</c:v>
                </c:pt>
                <c:pt idx="33">
                  <c:v>0.19769256701372706</c:v>
                </c:pt>
                <c:pt idx="34">
                  <c:v>1.4214873409528872E-2</c:v>
                </c:pt>
                <c:pt idx="35">
                  <c:v>-0.27851498033573829</c:v>
                </c:pt>
                <c:pt idx="36">
                  <c:v>0.40358460701404497</c:v>
                </c:pt>
                <c:pt idx="37">
                  <c:v>7.720234940455728E-2</c:v>
                </c:pt>
                <c:pt idx="38">
                  <c:v>-1.002931784879868E-3</c:v>
                </c:pt>
                <c:pt idx="39">
                  <c:v>8.1469390085995297E-2</c:v>
                </c:pt>
                <c:pt idx="40">
                  <c:v>7.7444774013906148E-3</c:v>
                </c:pt>
                <c:pt idx="41">
                  <c:v>-0.11936507640934468</c:v>
                </c:pt>
                <c:pt idx="42">
                  <c:v>-4.2267989983117427E-2</c:v>
                </c:pt>
                <c:pt idx="43">
                  <c:v>0.33016651610618508</c:v>
                </c:pt>
                <c:pt idx="44">
                  <c:v>-3.2856284950098957E-2</c:v>
                </c:pt>
                <c:pt idx="45">
                  <c:v>-0.36563637962319395</c:v>
                </c:pt>
                <c:pt idx="46">
                  <c:v>4.7267037239177467E-2</c:v>
                </c:pt>
                <c:pt idx="47">
                  <c:v>4.8683516859417963E-2</c:v>
                </c:pt>
                <c:pt idx="48">
                  <c:v>-0.20524492639503045</c:v>
                </c:pt>
                <c:pt idx="49">
                  <c:v>0.29123407245040944</c:v>
                </c:pt>
                <c:pt idx="50">
                  <c:v>0.30159023558440778</c:v>
                </c:pt>
                <c:pt idx="51">
                  <c:v>1.0306028798970912E-2</c:v>
                </c:pt>
                <c:pt idx="52">
                  <c:v>0.26010015092949068</c:v>
                </c:pt>
                <c:pt idx="53">
                  <c:v>0.2472206296534023</c:v>
                </c:pt>
                <c:pt idx="54">
                  <c:v>0.15205906820561843</c:v>
                </c:pt>
                <c:pt idx="55">
                  <c:v>0.38717851583782847</c:v>
                </c:pt>
                <c:pt idx="56">
                  <c:v>0.39602563332812335</c:v>
                </c:pt>
                <c:pt idx="57">
                  <c:v>-4.7626188002964365E-2</c:v>
                </c:pt>
                <c:pt idx="58">
                  <c:v>-0.18708236098525943</c:v>
                </c:pt>
                <c:pt idx="59">
                  <c:v>-0.35480355934790819</c:v>
                </c:pt>
                <c:pt idx="60">
                  <c:v>-9.0598134833073107E-3</c:v>
                </c:pt>
                <c:pt idx="61">
                  <c:v>0.5293772853609362</c:v>
                </c:pt>
                <c:pt idx="62">
                  <c:v>-4.2113999151837778E-2</c:v>
                </c:pt>
                <c:pt idx="63">
                  <c:v>0.42660085852190877</c:v>
                </c:pt>
                <c:pt idx="64">
                  <c:v>0.33734127542885717</c:v>
                </c:pt>
                <c:pt idx="65">
                  <c:v>-0.33680463469118893</c:v>
                </c:pt>
                <c:pt idx="66">
                  <c:v>0.26102271106611674</c:v>
                </c:pt>
                <c:pt idx="67">
                  <c:v>1.9230172685262392E-2</c:v>
                </c:pt>
                <c:pt idx="68">
                  <c:v>-0.10200804832278232</c:v>
                </c:pt>
                <c:pt idx="69">
                  <c:v>-0.18744427360333005</c:v>
                </c:pt>
                <c:pt idx="70">
                  <c:v>7.402407491263352E-2</c:v>
                </c:pt>
                <c:pt idx="71">
                  <c:v>0.23231768788722307</c:v>
                </c:pt>
                <c:pt idx="72">
                  <c:v>0.17224463436427007</c:v>
                </c:pt>
                <c:pt idx="73">
                  <c:v>0.34937354908189322</c:v>
                </c:pt>
                <c:pt idx="74">
                  <c:v>-0.22961097698977539</c:v>
                </c:pt>
                <c:pt idx="75">
                  <c:v>-3.9785091808574258E-2</c:v>
                </c:pt>
                <c:pt idx="76">
                  <c:v>3.7515902553223679E-2</c:v>
                </c:pt>
                <c:pt idx="77">
                  <c:v>0.18900405713036972</c:v>
                </c:pt>
                <c:pt idx="78">
                  <c:v>0.24679328454395844</c:v>
                </c:pt>
                <c:pt idx="79">
                  <c:v>0.17377259190733252</c:v>
                </c:pt>
                <c:pt idx="80">
                  <c:v>0.17416255940162628</c:v>
                </c:pt>
                <c:pt idx="81">
                  <c:v>-1.7934085773222974E-2</c:v>
                </c:pt>
                <c:pt idx="82">
                  <c:v>0.53234554312794491</c:v>
                </c:pt>
                <c:pt idx="83">
                  <c:v>0.3082715169097745</c:v>
                </c:pt>
                <c:pt idx="84">
                  <c:v>3.4614788569764299E-2</c:v>
                </c:pt>
                <c:pt idx="85">
                  <c:v>-0.13311900896866846</c:v>
                </c:pt>
                <c:pt idx="86">
                  <c:v>0.40721207140804294</c:v>
                </c:pt>
                <c:pt idx="87">
                  <c:v>9.9885065300918674E-2</c:v>
                </c:pt>
                <c:pt idx="88">
                  <c:v>-9.146329703700995E-3</c:v>
                </c:pt>
                <c:pt idx="89">
                  <c:v>0.25927958790162542</c:v>
                </c:pt>
                <c:pt idx="90">
                  <c:v>-9.9494485555581491E-2</c:v>
                </c:pt>
                <c:pt idx="91">
                  <c:v>0.20650977682868543</c:v>
                </c:pt>
                <c:pt idx="92">
                  <c:v>0.15170316380879956</c:v>
                </c:pt>
                <c:pt idx="93">
                  <c:v>0.10217400718907221</c:v>
                </c:pt>
                <c:pt idx="94">
                  <c:v>-0.13073318362616559</c:v>
                </c:pt>
                <c:pt idx="95">
                  <c:v>0.20217570724694323</c:v>
                </c:pt>
                <c:pt idx="96">
                  <c:v>5.9613588712553511E-2</c:v>
                </c:pt>
                <c:pt idx="97">
                  <c:v>-0.13779226269436795</c:v>
                </c:pt>
                <c:pt idx="98">
                  <c:v>-1.5518965658385064E-2</c:v>
                </c:pt>
                <c:pt idx="99">
                  <c:v>0.10650954351903419</c:v>
                </c:pt>
                <c:pt idx="100">
                  <c:v>0.14977100632482254</c:v>
                </c:pt>
                <c:pt idx="101">
                  <c:v>-0.21611739200990521</c:v>
                </c:pt>
                <c:pt idx="102">
                  <c:v>-0.3448776960470934</c:v>
                </c:pt>
                <c:pt idx="103">
                  <c:v>0.28256065140626263</c:v>
                </c:pt>
                <c:pt idx="104">
                  <c:v>0.1779814171855012</c:v>
                </c:pt>
                <c:pt idx="105">
                  <c:v>-0.13273312265143455</c:v>
                </c:pt>
                <c:pt idx="106">
                  <c:v>-2.4422374740173503E-2</c:v>
                </c:pt>
                <c:pt idx="107">
                  <c:v>4.2834145951304192E-2</c:v>
                </c:pt>
                <c:pt idx="108">
                  <c:v>0.17508994990544657</c:v>
                </c:pt>
                <c:pt idx="109">
                  <c:v>-0.12820032903897605</c:v>
                </c:pt>
                <c:pt idx="110">
                  <c:v>0.16940491180711259</c:v>
                </c:pt>
                <c:pt idx="111">
                  <c:v>0.1790355413581568</c:v>
                </c:pt>
                <c:pt idx="112">
                  <c:v>2.0476691562101967E-2</c:v>
                </c:pt>
                <c:pt idx="113">
                  <c:v>0.26731430015285107</c:v>
                </c:pt>
                <c:pt idx="114">
                  <c:v>0.17253720236563974</c:v>
                </c:pt>
                <c:pt idx="115">
                  <c:v>6.2342997584574622E-3</c:v>
                </c:pt>
                <c:pt idx="116">
                  <c:v>0.1137917472060308</c:v>
                </c:pt>
                <c:pt idx="117">
                  <c:v>0.25503517144104793</c:v>
                </c:pt>
                <c:pt idx="118">
                  <c:v>-8.8101569999749607E-2</c:v>
                </c:pt>
                <c:pt idx="119">
                  <c:v>0.26452745654654897</c:v>
                </c:pt>
                <c:pt idx="120">
                  <c:v>4.5642851381383354E-2</c:v>
                </c:pt>
                <c:pt idx="121">
                  <c:v>7.0738490968859091E-2</c:v>
                </c:pt>
                <c:pt idx="122">
                  <c:v>-1.3518214151682084E-2</c:v>
                </c:pt>
                <c:pt idx="123">
                  <c:v>0.33962266118146589</c:v>
                </c:pt>
                <c:pt idx="124">
                  <c:v>0.18860775832612275</c:v>
                </c:pt>
                <c:pt idx="125">
                  <c:v>0.31049964686209841</c:v>
                </c:pt>
                <c:pt idx="126">
                  <c:v>0.26448618887322173</c:v>
                </c:pt>
                <c:pt idx="127">
                  <c:v>0.17833011721201242</c:v>
                </c:pt>
                <c:pt idx="128">
                  <c:v>-0.12068753070113114</c:v>
                </c:pt>
                <c:pt idx="129">
                  <c:v>-0.13175933198528533</c:v>
                </c:pt>
                <c:pt idx="130">
                  <c:v>-0.23874928225782532</c:v>
                </c:pt>
                <c:pt idx="131">
                  <c:v>0.26158348551122312</c:v>
                </c:pt>
                <c:pt idx="132">
                  <c:v>7.2810204042992765E-2</c:v>
                </c:pt>
                <c:pt idx="133">
                  <c:v>1.3336082597524834E-2</c:v>
                </c:pt>
                <c:pt idx="134">
                  <c:v>0.12783175861722285</c:v>
                </c:pt>
                <c:pt idx="135">
                  <c:v>1.2539446877058325E-2</c:v>
                </c:pt>
                <c:pt idx="136">
                  <c:v>-0.36993209312804787</c:v>
                </c:pt>
                <c:pt idx="137">
                  <c:v>0.23423223832718332</c:v>
                </c:pt>
                <c:pt idx="138">
                  <c:v>0.13294290922505203</c:v>
                </c:pt>
                <c:pt idx="139">
                  <c:v>-9.6299597614685206E-3</c:v>
                </c:pt>
                <c:pt idx="140">
                  <c:v>0.13754195615993847</c:v>
                </c:pt>
                <c:pt idx="141">
                  <c:v>0.3025047462616417</c:v>
                </c:pt>
                <c:pt idx="142">
                  <c:v>0.12679174188151543</c:v>
                </c:pt>
                <c:pt idx="143">
                  <c:v>6.0756184197179319E-3</c:v>
                </c:pt>
                <c:pt idx="144">
                  <c:v>9.5612034729049222E-2</c:v>
                </c:pt>
                <c:pt idx="145">
                  <c:v>0.19194398982903893</c:v>
                </c:pt>
                <c:pt idx="146">
                  <c:v>-6.22257501498934E-2</c:v>
                </c:pt>
                <c:pt idx="147">
                  <c:v>0.28384126618274719</c:v>
                </c:pt>
                <c:pt idx="148">
                  <c:v>0.16870127003688928</c:v>
                </c:pt>
                <c:pt idx="149">
                  <c:v>0.20166993751213491</c:v>
                </c:pt>
                <c:pt idx="150">
                  <c:v>-0.23279529062732229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w="3175">
                    <a:solidFill>
                      <a:schemeClr val="bg1"/>
                    </a:solidFill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9048-4A29-81DC-C950B7671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00493552"/>
        <c:axId val="500493224"/>
      </c:barChart>
      <c:catAx>
        <c:axId val="50049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2857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0493224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500493224"/>
        <c:scaling>
          <c:orientation val="minMax"/>
          <c:min val="-0.4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.0%_);\(#,##0.0%\);0.0%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049355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v>Annual Return</c:v>
          </c:tx>
          <c:spPr>
            <a:solidFill>
              <a:srgbClr val="00B050"/>
            </a:solidFill>
            <a:ln w="3175">
              <a:solidFill>
                <a:schemeClr val="bg1"/>
              </a:solidFill>
            </a:ln>
            <a:effectLst/>
          </c:spPr>
          <c:invertIfNegative val="1"/>
          <c:cat>
            <c:numRef>
              <c:f>'Annual Returns'!$B$6:$B$156</c:f>
              <c:numCache>
                <c:formatCode>General</c:formatCode>
                <c:ptCount val="151"/>
                <c:pt idx="0">
                  <c:v>1872</c:v>
                </c:pt>
                <c:pt idx="1">
                  <c:v>1873</c:v>
                </c:pt>
                <c:pt idx="2">
                  <c:v>1874</c:v>
                </c:pt>
                <c:pt idx="3">
                  <c:v>1875</c:v>
                </c:pt>
                <c:pt idx="4">
                  <c:v>1876</c:v>
                </c:pt>
                <c:pt idx="5">
                  <c:v>1877</c:v>
                </c:pt>
                <c:pt idx="6">
                  <c:v>1878</c:v>
                </c:pt>
                <c:pt idx="7">
                  <c:v>1879</c:v>
                </c:pt>
                <c:pt idx="8">
                  <c:v>1880</c:v>
                </c:pt>
                <c:pt idx="9">
                  <c:v>1881</c:v>
                </c:pt>
                <c:pt idx="10">
                  <c:v>1882</c:v>
                </c:pt>
                <c:pt idx="11">
                  <c:v>1883</c:v>
                </c:pt>
                <c:pt idx="12">
                  <c:v>1884</c:v>
                </c:pt>
                <c:pt idx="13">
                  <c:v>1885</c:v>
                </c:pt>
                <c:pt idx="14">
                  <c:v>1886</c:v>
                </c:pt>
                <c:pt idx="15">
                  <c:v>1887</c:v>
                </c:pt>
                <c:pt idx="16">
                  <c:v>1888</c:v>
                </c:pt>
                <c:pt idx="17">
                  <c:v>1889</c:v>
                </c:pt>
                <c:pt idx="18">
                  <c:v>1890</c:v>
                </c:pt>
                <c:pt idx="19">
                  <c:v>1891</c:v>
                </c:pt>
                <c:pt idx="20">
                  <c:v>1892</c:v>
                </c:pt>
                <c:pt idx="21">
                  <c:v>1893</c:v>
                </c:pt>
                <c:pt idx="22">
                  <c:v>1894</c:v>
                </c:pt>
                <c:pt idx="23">
                  <c:v>1895</c:v>
                </c:pt>
                <c:pt idx="24">
                  <c:v>1896</c:v>
                </c:pt>
                <c:pt idx="25">
                  <c:v>1897</c:v>
                </c:pt>
                <c:pt idx="26">
                  <c:v>1898</c:v>
                </c:pt>
                <c:pt idx="27">
                  <c:v>1899</c:v>
                </c:pt>
                <c:pt idx="28">
                  <c:v>1900</c:v>
                </c:pt>
                <c:pt idx="29">
                  <c:v>1901</c:v>
                </c:pt>
                <c:pt idx="30">
                  <c:v>1902</c:v>
                </c:pt>
                <c:pt idx="31">
                  <c:v>1903</c:v>
                </c:pt>
                <c:pt idx="32">
                  <c:v>1904</c:v>
                </c:pt>
                <c:pt idx="33">
                  <c:v>1905</c:v>
                </c:pt>
                <c:pt idx="34">
                  <c:v>1906</c:v>
                </c:pt>
                <c:pt idx="35">
                  <c:v>1907</c:v>
                </c:pt>
                <c:pt idx="36">
                  <c:v>1908</c:v>
                </c:pt>
                <c:pt idx="37">
                  <c:v>1909</c:v>
                </c:pt>
                <c:pt idx="38">
                  <c:v>1910</c:v>
                </c:pt>
                <c:pt idx="39">
                  <c:v>1911</c:v>
                </c:pt>
                <c:pt idx="40">
                  <c:v>1912</c:v>
                </c:pt>
                <c:pt idx="41">
                  <c:v>1913</c:v>
                </c:pt>
                <c:pt idx="42">
                  <c:v>1914</c:v>
                </c:pt>
                <c:pt idx="43">
                  <c:v>1915</c:v>
                </c:pt>
                <c:pt idx="44">
                  <c:v>1916</c:v>
                </c:pt>
                <c:pt idx="45">
                  <c:v>1917</c:v>
                </c:pt>
                <c:pt idx="46">
                  <c:v>1918</c:v>
                </c:pt>
                <c:pt idx="47">
                  <c:v>1919</c:v>
                </c:pt>
                <c:pt idx="48">
                  <c:v>1920</c:v>
                </c:pt>
                <c:pt idx="49">
                  <c:v>1921</c:v>
                </c:pt>
                <c:pt idx="50">
                  <c:v>1922</c:v>
                </c:pt>
                <c:pt idx="51">
                  <c:v>1923</c:v>
                </c:pt>
                <c:pt idx="52">
                  <c:v>1924</c:v>
                </c:pt>
                <c:pt idx="53">
                  <c:v>1925</c:v>
                </c:pt>
                <c:pt idx="54">
                  <c:v>1926</c:v>
                </c:pt>
                <c:pt idx="55">
                  <c:v>1927</c:v>
                </c:pt>
                <c:pt idx="56">
                  <c:v>1928</c:v>
                </c:pt>
                <c:pt idx="57">
                  <c:v>1929</c:v>
                </c:pt>
                <c:pt idx="58">
                  <c:v>1930</c:v>
                </c:pt>
                <c:pt idx="59">
                  <c:v>1931</c:v>
                </c:pt>
                <c:pt idx="60">
                  <c:v>1932</c:v>
                </c:pt>
                <c:pt idx="61">
                  <c:v>1933</c:v>
                </c:pt>
                <c:pt idx="62">
                  <c:v>1934</c:v>
                </c:pt>
                <c:pt idx="63">
                  <c:v>1935</c:v>
                </c:pt>
                <c:pt idx="64">
                  <c:v>1936</c:v>
                </c:pt>
                <c:pt idx="65">
                  <c:v>1937</c:v>
                </c:pt>
                <c:pt idx="66">
                  <c:v>1938</c:v>
                </c:pt>
                <c:pt idx="67">
                  <c:v>1939</c:v>
                </c:pt>
                <c:pt idx="68">
                  <c:v>1940</c:v>
                </c:pt>
                <c:pt idx="69">
                  <c:v>1941</c:v>
                </c:pt>
                <c:pt idx="70">
                  <c:v>1942</c:v>
                </c:pt>
                <c:pt idx="71">
                  <c:v>1943</c:v>
                </c:pt>
                <c:pt idx="72">
                  <c:v>1944</c:v>
                </c:pt>
                <c:pt idx="73">
                  <c:v>1945</c:v>
                </c:pt>
                <c:pt idx="74">
                  <c:v>1946</c:v>
                </c:pt>
                <c:pt idx="75">
                  <c:v>1947</c:v>
                </c:pt>
                <c:pt idx="76">
                  <c:v>1948</c:v>
                </c:pt>
                <c:pt idx="77">
                  <c:v>1949</c:v>
                </c:pt>
                <c:pt idx="78">
                  <c:v>1950</c:v>
                </c:pt>
                <c:pt idx="79">
                  <c:v>1951</c:v>
                </c:pt>
                <c:pt idx="80">
                  <c:v>1952</c:v>
                </c:pt>
                <c:pt idx="81">
                  <c:v>1953</c:v>
                </c:pt>
                <c:pt idx="82">
                  <c:v>1954</c:v>
                </c:pt>
                <c:pt idx="83">
                  <c:v>1955</c:v>
                </c:pt>
                <c:pt idx="84">
                  <c:v>1956</c:v>
                </c:pt>
                <c:pt idx="85">
                  <c:v>1957</c:v>
                </c:pt>
                <c:pt idx="86">
                  <c:v>1958</c:v>
                </c:pt>
                <c:pt idx="87">
                  <c:v>1959</c:v>
                </c:pt>
                <c:pt idx="88">
                  <c:v>1960</c:v>
                </c:pt>
                <c:pt idx="89">
                  <c:v>1961</c:v>
                </c:pt>
                <c:pt idx="90">
                  <c:v>1962</c:v>
                </c:pt>
                <c:pt idx="91">
                  <c:v>1963</c:v>
                </c:pt>
                <c:pt idx="92">
                  <c:v>1964</c:v>
                </c:pt>
                <c:pt idx="93">
                  <c:v>1965</c:v>
                </c:pt>
                <c:pt idx="94">
                  <c:v>1966</c:v>
                </c:pt>
                <c:pt idx="95">
                  <c:v>1967</c:v>
                </c:pt>
                <c:pt idx="96">
                  <c:v>1968</c:v>
                </c:pt>
                <c:pt idx="97">
                  <c:v>1969</c:v>
                </c:pt>
                <c:pt idx="98">
                  <c:v>1970</c:v>
                </c:pt>
                <c:pt idx="99">
                  <c:v>1971</c:v>
                </c:pt>
                <c:pt idx="100">
                  <c:v>1972</c:v>
                </c:pt>
                <c:pt idx="101">
                  <c:v>1973</c:v>
                </c:pt>
                <c:pt idx="102">
                  <c:v>1974</c:v>
                </c:pt>
                <c:pt idx="103">
                  <c:v>1975</c:v>
                </c:pt>
                <c:pt idx="104">
                  <c:v>1976</c:v>
                </c:pt>
                <c:pt idx="105">
                  <c:v>1977</c:v>
                </c:pt>
                <c:pt idx="106">
                  <c:v>1978</c:v>
                </c:pt>
                <c:pt idx="107">
                  <c:v>1979</c:v>
                </c:pt>
                <c:pt idx="108">
                  <c:v>1980</c:v>
                </c:pt>
                <c:pt idx="109">
                  <c:v>1981</c:v>
                </c:pt>
                <c:pt idx="110">
                  <c:v>1982</c:v>
                </c:pt>
                <c:pt idx="111">
                  <c:v>1983</c:v>
                </c:pt>
                <c:pt idx="112">
                  <c:v>1984</c:v>
                </c:pt>
                <c:pt idx="113">
                  <c:v>1985</c:v>
                </c:pt>
                <c:pt idx="114">
                  <c:v>1986</c:v>
                </c:pt>
                <c:pt idx="115">
                  <c:v>1987</c:v>
                </c:pt>
                <c:pt idx="116">
                  <c:v>1988</c:v>
                </c:pt>
                <c:pt idx="117">
                  <c:v>1989</c:v>
                </c:pt>
                <c:pt idx="118">
                  <c:v>1990</c:v>
                </c:pt>
                <c:pt idx="119">
                  <c:v>1991</c:v>
                </c:pt>
                <c:pt idx="120">
                  <c:v>1992</c:v>
                </c:pt>
                <c:pt idx="121">
                  <c:v>1993</c:v>
                </c:pt>
                <c:pt idx="122">
                  <c:v>1994</c:v>
                </c:pt>
                <c:pt idx="123">
                  <c:v>1995</c:v>
                </c:pt>
                <c:pt idx="124">
                  <c:v>1996</c:v>
                </c:pt>
                <c:pt idx="125">
                  <c:v>1997</c:v>
                </c:pt>
                <c:pt idx="126">
                  <c:v>1998</c:v>
                </c:pt>
                <c:pt idx="127">
                  <c:v>1999</c:v>
                </c:pt>
                <c:pt idx="128">
                  <c:v>2000</c:v>
                </c:pt>
                <c:pt idx="129">
                  <c:v>2001</c:v>
                </c:pt>
                <c:pt idx="130">
                  <c:v>2002</c:v>
                </c:pt>
                <c:pt idx="131">
                  <c:v>2003</c:v>
                </c:pt>
                <c:pt idx="132">
                  <c:v>2004</c:v>
                </c:pt>
                <c:pt idx="133">
                  <c:v>2005</c:v>
                </c:pt>
                <c:pt idx="134">
                  <c:v>2006</c:v>
                </c:pt>
                <c:pt idx="135">
                  <c:v>2007</c:v>
                </c:pt>
                <c:pt idx="136">
                  <c:v>2008</c:v>
                </c:pt>
                <c:pt idx="137">
                  <c:v>2009</c:v>
                </c:pt>
                <c:pt idx="138">
                  <c:v>2010</c:v>
                </c:pt>
                <c:pt idx="139">
                  <c:v>2011</c:v>
                </c:pt>
                <c:pt idx="140">
                  <c:v>2012</c:v>
                </c:pt>
                <c:pt idx="141">
                  <c:v>2013</c:v>
                </c:pt>
                <c:pt idx="142">
                  <c:v>2014</c:v>
                </c:pt>
                <c:pt idx="143">
                  <c:v>2015</c:v>
                </c:pt>
                <c:pt idx="144">
                  <c:v>2016</c:v>
                </c:pt>
                <c:pt idx="145">
                  <c:v>2017</c:v>
                </c:pt>
                <c:pt idx="146">
                  <c:v>2018</c:v>
                </c:pt>
                <c:pt idx="147">
                  <c:v>2019</c:v>
                </c:pt>
                <c:pt idx="148">
                  <c:v>2020</c:v>
                </c:pt>
                <c:pt idx="149">
                  <c:v>2021</c:v>
                </c:pt>
                <c:pt idx="150">
                  <c:v>2022</c:v>
                </c:pt>
              </c:numCache>
            </c:numRef>
          </c:cat>
          <c:val>
            <c:numRef>
              <c:f>'Annual Returns'!$Q$6:$Q$156</c:f>
              <c:numCache>
                <c:formatCode>#,##0.0%_);\(#,##0.0%\);\-\-_)</c:formatCode>
                <c:ptCount val="151"/>
                <c:pt idx="4">
                  <c:v>4.5163371513210482E-2</c:v>
                </c:pt>
                <c:pt idx="5">
                  <c:v>4.5707519850353151E-2</c:v>
                </c:pt>
                <c:pt idx="6">
                  <c:v>0.10483839258491878</c:v>
                </c:pt>
                <c:pt idx="7">
                  <c:v>0.12161694033349701</c:v>
                </c:pt>
                <c:pt idx="8">
                  <c:v>0.15628040889611094</c:v>
                </c:pt>
                <c:pt idx="9">
                  <c:v>0.18297363524070875</c:v>
                </c:pt>
                <c:pt idx="10">
                  <c:v>0.16914677873547812</c:v>
                </c:pt>
                <c:pt idx="11">
                  <c:v>0.11948251613764249</c:v>
                </c:pt>
                <c:pt idx="12">
                  <c:v>6.2646203302449077E-2</c:v>
                </c:pt>
                <c:pt idx="13">
                  <c:v>6.6075640488584275E-2</c:v>
                </c:pt>
                <c:pt idx="14">
                  <c:v>0.10154668142880108</c:v>
                </c:pt>
                <c:pt idx="15">
                  <c:v>7.3584091477756575E-2</c:v>
                </c:pt>
                <c:pt idx="16">
                  <c:v>6.7972345460385775E-2</c:v>
                </c:pt>
                <c:pt idx="17">
                  <c:v>0.10399169091002824</c:v>
                </c:pt>
                <c:pt idx="18">
                  <c:v>2.5977556533872015E-2</c:v>
                </c:pt>
                <c:pt idx="19">
                  <c:v>4.3243714572502423E-2</c:v>
                </c:pt>
                <c:pt idx="20">
                  <c:v>7.1067196118785647E-2</c:v>
                </c:pt>
                <c:pt idx="21">
                  <c:v>4.704062488678673E-2</c:v>
                </c:pt>
                <c:pt idx="22">
                  <c:v>3.8864983076076998E-2</c:v>
                </c:pt>
                <c:pt idx="23">
                  <c:v>6.7375196229997103E-2</c:v>
                </c:pt>
                <c:pt idx="24">
                  <c:v>2.133931868105754E-2</c:v>
                </c:pt>
                <c:pt idx="25">
                  <c:v>4.4185662005871151E-2</c:v>
                </c:pt>
                <c:pt idx="26">
                  <c:v>0.1062076034047601</c:v>
                </c:pt>
                <c:pt idx="27">
                  <c:v>7.2239258575441001E-2</c:v>
                </c:pt>
                <c:pt idx="28">
                  <c:v>0.11384113832396792</c:v>
                </c:pt>
                <c:pt idx="29">
                  <c:v>0.13675653601456328</c:v>
                </c:pt>
                <c:pt idx="30">
                  <c:v>9.7507675444496344E-2</c:v>
                </c:pt>
                <c:pt idx="31">
                  <c:v>3.4842487373280218E-2</c:v>
                </c:pt>
                <c:pt idx="32">
                  <c:v>9.6158087263839453E-2</c:v>
                </c:pt>
                <c:pt idx="33">
                  <c:v>8.9578634356404008E-2</c:v>
                </c:pt>
                <c:pt idx="34">
                  <c:v>6.333958885537827E-2</c:v>
                </c:pt>
                <c:pt idx="35">
                  <c:v>-3.1701444468779094E-4</c:v>
                </c:pt>
                <c:pt idx="36">
                  <c:v>9.0924319482985183E-2</c:v>
                </c:pt>
                <c:pt idx="37">
                  <c:v>5.7907527280161464E-2</c:v>
                </c:pt>
                <c:pt idx="38">
                  <c:v>2.0214470405961693E-2</c:v>
                </c:pt>
                <c:pt idx="39">
                  <c:v>3.3399698351527007E-2</c:v>
                </c:pt>
                <c:pt idx="40">
                  <c:v>0.10482362439358628</c:v>
                </c:pt>
                <c:pt idx="41">
                  <c:v>6.4782951677060385E-3</c:v>
                </c:pt>
                <c:pt idx="42">
                  <c:v>-1.6908919249771781E-2</c:v>
                </c:pt>
                <c:pt idx="43">
                  <c:v>4.1027292303963181E-2</c:v>
                </c:pt>
                <c:pt idx="44">
                  <c:v>1.8022723005723273E-2</c:v>
                </c:pt>
                <c:pt idx="45">
                  <c:v>-7.1984905328686621E-2</c:v>
                </c:pt>
                <c:pt idx="46">
                  <c:v>-3.92567402247751E-2</c:v>
                </c:pt>
                <c:pt idx="47">
                  <c:v>-2.1665352879227884E-2</c:v>
                </c:pt>
                <c:pt idx="48">
                  <c:v>-0.11742241450436508</c:v>
                </c:pt>
                <c:pt idx="49">
                  <c:v>-6.4905104349786802E-2</c:v>
                </c:pt>
                <c:pt idx="50">
                  <c:v>7.9649750975092859E-2</c:v>
                </c:pt>
                <c:pt idx="51">
                  <c:v>7.1919054340111366E-2</c:v>
                </c:pt>
                <c:pt idx="52">
                  <c:v>0.11202388455191792</c:v>
                </c:pt>
                <c:pt idx="53">
                  <c:v>0.21690341717273909</c:v>
                </c:pt>
                <c:pt idx="54">
                  <c:v>0.18946060976846923</c:v>
                </c:pt>
                <c:pt idx="55">
                  <c:v>0.20470767982357096</c:v>
                </c:pt>
                <c:pt idx="56">
                  <c:v>0.28519719360503837</c:v>
                </c:pt>
                <c:pt idx="57">
                  <c:v>0.2152069503303653</c:v>
                </c:pt>
                <c:pt idx="58">
                  <c:v>0.11550339680276189</c:v>
                </c:pt>
                <c:pt idx="59">
                  <c:v>-6.6224512622991005E-3</c:v>
                </c:pt>
                <c:pt idx="60">
                  <c:v>-7.1253141558070165E-2</c:v>
                </c:pt>
                <c:pt idx="61">
                  <c:v>-5.4151441452926607E-2</c:v>
                </c:pt>
                <c:pt idx="62">
                  <c:v>-5.3059083149258446E-2</c:v>
                </c:pt>
                <c:pt idx="63">
                  <c:v>5.9678369305922629E-2</c:v>
                </c:pt>
                <c:pt idx="64">
                  <c:v>0.22598209231524446</c:v>
                </c:pt>
                <c:pt idx="65">
                  <c:v>0.13136550957847026</c:v>
                </c:pt>
                <c:pt idx="66">
                  <c:v>8.8540493577109691E-2</c:v>
                </c:pt>
                <c:pt idx="67">
                  <c:v>0.10213876650949461</c:v>
                </c:pt>
                <c:pt idx="68">
                  <c:v>4.6858163125960139E-3</c:v>
                </c:pt>
                <c:pt idx="69">
                  <c:v>-9.0605229536265708E-2</c:v>
                </c:pt>
                <c:pt idx="70">
                  <c:v>1.4446694919478809E-3</c:v>
                </c:pt>
                <c:pt idx="71">
                  <c:v>-3.1566546485515268E-3</c:v>
                </c:pt>
                <c:pt idx="72">
                  <c:v>2.5123313312091389E-2</c:v>
                </c:pt>
                <c:pt idx="73">
                  <c:v>0.11211080436232979</c:v>
                </c:pt>
                <c:pt idx="74">
                  <c:v>0.10032111268702959</c:v>
                </c:pt>
                <c:pt idx="75">
                  <c:v>7.5945644352363617E-2</c:v>
                </c:pt>
                <c:pt idx="76">
                  <c:v>3.9548480101723182E-2</c:v>
                </c:pt>
                <c:pt idx="77">
                  <c:v>4.2504082514718933E-2</c:v>
                </c:pt>
                <c:pt idx="78">
                  <c:v>2.6148504914071724E-2</c:v>
                </c:pt>
                <c:pt idx="79">
                  <c:v>0.11631045539366269</c:v>
                </c:pt>
                <c:pt idx="80">
                  <c:v>0.16213598481580949</c:v>
                </c:pt>
                <c:pt idx="81">
                  <c:v>0.14943951793331323</c:v>
                </c:pt>
                <c:pt idx="82">
                  <c:v>0.20926309431271162</c:v>
                </c:pt>
                <c:pt idx="83">
                  <c:v>0.22096013755097843</c:v>
                </c:pt>
                <c:pt idx="84">
                  <c:v>0.19053023309765815</c:v>
                </c:pt>
                <c:pt idx="85">
                  <c:v>0.12043503155722646</c:v>
                </c:pt>
                <c:pt idx="86">
                  <c:v>0.2040110198674896</c:v>
                </c:pt>
                <c:pt idx="87">
                  <c:v>0.12675263138680126</c:v>
                </c:pt>
                <c:pt idx="88">
                  <c:v>6.5837284041575073E-2</c:v>
                </c:pt>
                <c:pt idx="89">
                  <c:v>0.10856102269019829</c:v>
                </c:pt>
                <c:pt idx="90">
                  <c:v>0.11703037779641723</c:v>
                </c:pt>
                <c:pt idx="91">
                  <c:v>8.3176533569345734E-2</c:v>
                </c:pt>
                <c:pt idx="92">
                  <c:v>9.3195646869516757E-2</c:v>
                </c:pt>
                <c:pt idx="93">
                  <c:v>0.11672444296483508</c:v>
                </c:pt>
                <c:pt idx="94">
                  <c:v>3.693661396500536E-2</c:v>
                </c:pt>
                <c:pt idx="95">
                  <c:v>9.8622587500784231E-2</c:v>
                </c:pt>
                <c:pt idx="96">
                  <c:v>7.0463487544681458E-2</c:v>
                </c:pt>
                <c:pt idx="97">
                  <c:v>1.0243650926726522E-2</c:v>
                </c:pt>
                <c:pt idx="98">
                  <c:v>-1.2317025435320206E-2</c:v>
                </c:pt>
                <c:pt idx="99">
                  <c:v>3.6520701192860994E-2</c:v>
                </c:pt>
                <c:pt idx="100">
                  <c:v>2.7322171718721533E-2</c:v>
                </c:pt>
                <c:pt idx="101">
                  <c:v>-3.277533439073288E-2</c:v>
                </c:pt>
                <c:pt idx="102">
                  <c:v>-8.4476582985714477E-2</c:v>
                </c:pt>
                <c:pt idx="103">
                  <c:v>-3.4741646885695476E-2</c:v>
                </c:pt>
                <c:pt idx="104">
                  <c:v>-2.2582245305754589E-2</c:v>
                </c:pt>
                <c:pt idx="105">
                  <c:v>-7.6177564441575307E-2</c:v>
                </c:pt>
                <c:pt idx="106">
                  <c:v>-3.4859221333481516E-2</c:v>
                </c:pt>
                <c:pt idx="107">
                  <c:v>5.9178696511265505E-2</c:v>
                </c:pt>
                <c:pt idx="108">
                  <c:v>4.0801422596967507E-2</c:v>
                </c:pt>
                <c:pt idx="109">
                  <c:v>-2.0005745724641311E-2</c:v>
                </c:pt>
                <c:pt idx="110">
                  <c:v>4.0365543569199192E-2</c:v>
                </c:pt>
                <c:pt idx="111">
                  <c:v>8.053533440842453E-2</c:v>
                </c:pt>
                <c:pt idx="112">
                  <c:v>7.5861936267856533E-2</c:v>
                </c:pt>
                <c:pt idx="113">
                  <c:v>9.2242791700547278E-2</c:v>
                </c:pt>
                <c:pt idx="114">
                  <c:v>0.15894058919033061</c:v>
                </c:pt>
                <c:pt idx="115">
                  <c:v>0.12462572634849511</c:v>
                </c:pt>
                <c:pt idx="116">
                  <c:v>0.11189412041089852</c:v>
                </c:pt>
                <c:pt idx="117">
                  <c:v>0.158868065060501</c:v>
                </c:pt>
                <c:pt idx="118">
                  <c:v>8.5041681283101633E-2</c:v>
                </c:pt>
                <c:pt idx="119">
                  <c:v>0.10155642576948076</c:v>
                </c:pt>
                <c:pt idx="120">
                  <c:v>0.11005270466831929</c:v>
                </c:pt>
                <c:pt idx="121">
                  <c:v>0.10133510665125556</c:v>
                </c:pt>
                <c:pt idx="122">
                  <c:v>4.9557214000386152E-2</c:v>
                </c:pt>
                <c:pt idx="123">
                  <c:v>0.13347859075694846</c:v>
                </c:pt>
                <c:pt idx="124">
                  <c:v>0.1195290852011559</c:v>
                </c:pt>
                <c:pt idx="125">
                  <c:v>0.17124051821513708</c:v>
                </c:pt>
                <c:pt idx="126">
                  <c:v>0.21085523326677857</c:v>
                </c:pt>
                <c:pt idx="127">
                  <c:v>0.25466506184403293</c:v>
                </c:pt>
                <c:pt idx="128">
                  <c:v>0.15334690305233822</c:v>
                </c:pt>
                <c:pt idx="129">
                  <c:v>8.3129205959999508E-2</c:v>
                </c:pt>
                <c:pt idx="130">
                  <c:v>-2.8375565681504122E-2</c:v>
                </c:pt>
                <c:pt idx="131">
                  <c:v>-2.8822060204048428E-2</c:v>
                </c:pt>
                <c:pt idx="132">
                  <c:v>-4.68747116586129E-2</c:v>
                </c:pt>
                <c:pt idx="133">
                  <c:v>-1.9444799237139154E-2</c:v>
                </c:pt>
                <c:pt idx="134">
                  <c:v>3.3220196017569759E-2</c:v>
                </c:pt>
                <c:pt idx="135">
                  <c:v>9.3880130806410111E-2</c:v>
                </c:pt>
                <c:pt idx="136">
                  <c:v>-4.794068483621361E-2</c:v>
                </c:pt>
                <c:pt idx="137">
                  <c:v>-2.0873500392397548E-2</c:v>
                </c:pt>
                <c:pt idx="138">
                  <c:v>1.2204427997000167E-3</c:v>
                </c:pt>
                <c:pt idx="139">
                  <c:v>-2.4470643162410766E-2</c:v>
                </c:pt>
                <c:pt idx="140">
                  <c:v>-1.4922553895424517E-3</c:v>
                </c:pt>
                <c:pt idx="141">
                  <c:v>0.15459541567909119</c:v>
                </c:pt>
                <c:pt idx="142">
                  <c:v>0.13375491465920475</c:v>
                </c:pt>
                <c:pt idx="143">
                  <c:v>0.10714295889281256</c:v>
                </c:pt>
                <c:pt idx="144">
                  <c:v>0.12973234330672012</c:v>
                </c:pt>
                <c:pt idx="145">
                  <c:v>0.14033708241125153</c:v>
                </c:pt>
                <c:pt idx="146">
                  <c:v>6.7817527090441976E-2</c:v>
                </c:pt>
                <c:pt idx="147">
                  <c:v>9.6050539509690447E-2</c:v>
                </c:pt>
                <c:pt idx="148">
                  <c:v>0.12939317390095306</c:v>
                </c:pt>
                <c:pt idx="149">
                  <c:v>0.15045818692863078</c:v>
                </c:pt>
                <c:pt idx="150">
                  <c:v>5.3420877687013313E-2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w="3175">
                    <a:solidFill>
                      <a:schemeClr val="bg1"/>
                    </a:solidFill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4243-4953-8672-8207EAEB8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00493552"/>
        <c:axId val="500493224"/>
      </c:barChart>
      <c:catAx>
        <c:axId val="50049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2857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0493224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500493224"/>
        <c:scaling>
          <c:orientation val="minMax"/>
          <c:max val="0.60000000000000009"/>
          <c:min val="-0.4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.0%_);\(#,##0.0%\);0.0%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0493552"/>
        <c:crosses val="autoZero"/>
        <c:crossBetween val="between"/>
        <c:majorUnit val="0.1"/>
      </c:valAx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v>Annual Return</c:v>
          </c:tx>
          <c:spPr>
            <a:solidFill>
              <a:srgbClr val="00B050"/>
            </a:solidFill>
            <a:ln w="3175">
              <a:solidFill>
                <a:schemeClr val="bg1"/>
              </a:solidFill>
            </a:ln>
            <a:effectLst/>
          </c:spPr>
          <c:invertIfNegative val="1"/>
          <c:cat>
            <c:numRef>
              <c:f>'Annual Returns'!$B$6:$B$156</c:f>
              <c:numCache>
                <c:formatCode>General</c:formatCode>
                <c:ptCount val="151"/>
                <c:pt idx="0">
                  <c:v>1872</c:v>
                </c:pt>
                <c:pt idx="1">
                  <c:v>1873</c:v>
                </c:pt>
                <c:pt idx="2">
                  <c:v>1874</c:v>
                </c:pt>
                <c:pt idx="3">
                  <c:v>1875</c:v>
                </c:pt>
                <c:pt idx="4">
                  <c:v>1876</c:v>
                </c:pt>
                <c:pt idx="5">
                  <c:v>1877</c:v>
                </c:pt>
                <c:pt idx="6">
                  <c:v>1878</c:v>
                </c:pt>
                <c:pt idx="7">
                  <c:v>1879</c:v>
                </c:pt>
                <c:pt idx="8">
                  <c:v>1880</c:v>
                </c:pt>
                <c:pt idx="9">
                  <c:v>1881</c:v>
                </c:pt>
                <c:pt idx="10">
                  <c:v>1882</c:v>
                </c:pt>
                <c:pt idx="11">
                  <c:v>1883</c:v>
                </c:pt>
                <c:pt idx="12">
                  <c:v>1884</c:v>
                </c:pt>
                <c:pt idx="13">
                  <c:v>1885</c:v>
                </c:pt>
                <c:pt idx="14">
                  <c:v>1886</c:v>
                </c:pt>
                <c:pt idx="15">
                  <c:v>1887</c:v>
                </c:pt>
                <c:pt idx="16">
                  <c:v>1888</c:v>
                </c:pt>
                <c:pt idx="17">
                  <c:v>1889</c:v>
                </c:pt>
                <c:pt idx="18">
                  <c:v>1890</c:v>
                </c:pt>
                <c:pt idx="19">
                  <c:v>1891</c:v>
                </c:pt>
                <c:pt idx="20">
                  <c:v>1892</c:v>
                </c:pt>
                <c:pt idx="21">
                  <c:v>1893</c:v>
                </c:pt>
                <c:pt idx="22">
                  <c:v>1894</c:v>
                </c:pt>
                <c:pt idx="23">
                  <c:v>1895</c:v>
                </c:pt>
                <c:pt idx="24">
                  <c:v>1896</c:v>
                </c:pt>
                <c:pt idx="25">
                  <c:v>1897</c:v>
                </c:pt>
                <c:pt idx="26">
                  <c:v>1898</c:v>
                </c:pt>
                <c:pt idx="27">
                  <c:v>1899</c:v>
                </c:pt>
                <c:pt idx="28">
                  <c:v>1900</c:v>
                </c:pt>
                <c:pt idx="29">
                  <c:v>1901</c:v>
                </c:pt>
                <c:pt idx="30">
                  <c:v>1902</c:v>
                </c:pt>
                <c:pt idx="31">
                  <c:v>1903</c:v>
                </c:pt>
                <c:pt idx="32">
                  <c:v>1904</c:v>
                </c:pt>
                <c:pt idx="33">
                  <c:v>1905</c:v>
                </c:pt>
                <c:pt idx="34">
                  <c:v>1906</c:v>
                </c:pt>
                <c:pt idx="35">
                  <c:v>1907</c:v>
                </c:pt>
                <c:pt idx="36">
                  <c:v>1908</c:v>
                </c:pt>
                <c:pt idx="37">
                  <c:v>1909</c:v>
                </c:pt>
                <c:pt idx="38">
                  <c:v>1910</c:v>
                </c:pt>
                <c:pt idx="39">
                  <c:v>1911</c:v>
                </c:pt>
                <c:pt idx="40">
                  <c:v>1912</c:v>
                </c:pt>
                <c:pt idx="41">
                  <c:v>1913</c:v>
                </c:pt>
                <c:pt idx="42">
                  <c:v>1914</c:v>
                </c:pt>
                <c:pt idx="43">
                  <c:v>1915</c:v>
                </c:pt>
                <c:pt idx="44">
                  <c:v>1916</c:v>
                </c:pt>
                <c:pt idx="45">
                  <c:v>1917</c:v>
                </c:pt>
                <c:pt idx="46">
                  <c:v>1918</c:v>
                </c:pt>
                <c:pt idx="47">
                  <c:v>1919</c:v>
                </c:pt>
                <c:pt idx="48">
                  <c:v>1920</c:v>
                </c:pt>
                <c:pt idx="49">
                  <c:v>1921</c:v>
                </c:pt>
                <c:pt idx="50">
                  <c:v>1922</c:v>
                </c:pt>
                <c:pt idx="51">
                  <c:v>1923</c:v>
                </c:pt>
                <c:pt idx="52">
                  <c:v>1924</c:v>
                </c:pt>
                <c:pt idx="53">
                  <c:v>1925</c:v>
                </c:pt>
                <c:pt idx="54">
                  <c:v>1926</c:v>
                </c:pt>
                <c:pt idx="55">
                  <c:v>1927</c:v>
                </c:pt>
                <c:pt idx="56">
                  <c:v>1928</c:v>
                </c:pt>
                <c:pt idx="57">
                  <c:v>1929</c:v>
                </c:pt>
                <c:pt idx="58">
                  <c:v>1930</c:v>
                </c:pt>
                <c:pt idx="59">
                  <c:v>1931</c:v>
                </c:pt>
                <c:pt idx="60">
                  <c:v>1932</c:v>
                </c:pt>
                <c:pt idx="61">
                  <c:v>1933</c:v>
                </c:pt>
                <c:pt idx="62">
                  <c:v>1934</c:v>
                </c:pt>
                <c:pt idx="63">
                  <c:v>1935</c:v>
                </c:pt>
                <c:pt idx="64">
                  <c:v>1936</c:v>
                </c:pt>
                <c:pt idx="65">
                  <c:v>1937</c:v>
                </c:pt>
                <c:pt idx="66">
                  <c:v>1938</c:v>
                </c:pt>
                <c:pt idx="67">
                  <c:v>1939</c:v>
                </c:pt>
                <c:pt idx="68">
                  <c:v>1940</c:v>
                </c:pt>
                <c:pt idx="69">
                  <c:v>1941</c:v>
                </c:pt>
                <c:pt idx="70">
                  <c:v>1942</c:v>
                </c:pt>
                <c:pt idx="71">
                  <c:v>1943</c:v>
                </c:pt>
                <c:pt idx="72">
                  <c:v>1944</c:v>
                </c:pt>
                <c:pt idx="73">
                  <c:v>1945</c:v>
                </c:pt>
                <c:pt idx="74">
                  <c:v>1946</c:v>
                </c:pt>
                <c:pt idx="75">
                  <c:v>1947</c:v>
                </c:pt>
                <c:pt idx="76">
                  <c:v>1948</c:v>
                </c:pt>
                <c:pt idx="77">
                  <c:v>1949</c:v>
                </c:pt>
                <c:pt idx="78">
                  <c:v>1950</c:v>
                </c:pt>
                <c:pt idx="79">
                  <c:v>1951</c:v>
                </c:pt>
                <c:pt idx="80">
                  <c:v>1952</c:v>
                </c:pt>
                <c:pt idx="81">
                  <c:v>1953</c:v>
                </c:pt>
                <c:pt idx="82">
                  <c:v>1954</c:v>
                </c:pt>
                <c:pt idx="83">
                  <c:v>1955</c:v>
                </c:pt>
                <c:pt idx="84">
                  <c:v>1956</c:v>
                </c:pt>
                <c:pt idx="85">
                  <c:v>1957</c:v>
                </c:pt>
                <c:pt idx="86">
                  <c:v>1958</c:v>
                </c:pt>
                <c:pt idx="87">
                  <c:v>1959</c:v>
                </c:pt>
                <c:pt idx="88">
                  <c:v>1960</c:v>
                </c:pt>
                <c:pt idx="89">
                  <c:v>1961</c:v>
                </c:pt>
                <c:pt idx="90">
                  <c:v>1962</c:v>
                </c:pt>
                <c:pt idx="91">
                  <c:v>1963</c:v>
                </c:pt>
                <c:pt idx="92">
                  <c:v>1964</c:v>
                </c:pt>
                <c:pt idx="93">
                  <c:v>1965</c:v>
                </c:pt>
                <c:pt idx="94">
                  <c:v>1966</c:v>
                </c:pt>
                <c:pt idx="95">
                  <c:v>1967</c:v>
                </c:pt>
                <c:pt idx="96">
                  <c:v>1968</c:v>
                </c:pt>
                <c:pt idx="97">
                  <c:v>1969</c:v>
                </c:pt>
                <c:pt idx="98">
                  <c:v>1970</c:v>
                </c:pt>
                <c:pt idx="99">
                  <c:v>1971</c:v>
                </c:pt>
                <c:pt idx="100">
                  <c:v>1972</c:v>
                </c:pt>
                <c:pt idx="101">
                  <c:v>1973</c:v>
                </c:pt>
                <c:pt idx="102">
                  <c:v>1974</c:v>
                </c:pt>
                <c:pt idx="103">
                  <c:v>1975</c:v>
                </c:pt>
                <c:pt idx="104">
                  <c:v>1976</c:v>
                </c:pt>
                <c:pt idx="105">
                  <c:v>1977</c:v>
                </c:pt>
                <c:pt idx="106">
                  <c:v>1978</c:v>
                </c:pt>
                <c:pt idx="107">
                  <c:v>1979</c:v>
                </c:pt>
                <c:pt idx="108">
                  <c:v>1980</c:v>
                </c:pt>
                <c:pt idx="109">
                  <c:v>1981</c:v>
                </c:pt>
                <c:pt idx="110">
                  <c:v>1982</c:v>
                </c:pt>
                <c:pt idx="111">
                  <c:v>1983</c:v>
                </c:pt>
                <c:pt idx="112">
                  <c:v>1984</c:v>
                </c:pt>
                <c:pt idx="113">
                  <c:v>1985</c:v>
                </c:pt>
                <c:pt idx="114">
                  <c:v>1986</c:v>
                </c:pt>
                <c:pt idx="115">
                  <c:v>1987</c:v>
                </c:pt>
                <c:pt idx="116">
                  <c:v>1988</c:v>
                </c:pt>
                <c:pt idx="117">
                  <c:v>1989</c:v>
                </c:pt>
                <c:pt idx="118">
                  <c:v>1990</c:v>
                </c:pt>
                <c:pt idx="119">
                  <c:v>1991</c:v>
                </c:pt>
                <c:pt idx="120">
                  <c:v>1992</c:v>
                </c:pt>
                <c:pt idx="121">
                  <c:v>1993</c:v>
                </c:pt>
                <c:pt idx="122">
                  <c:v>1994</c:v>
                </c:pt>
                <c:pt idx="123">
                  <c:v>1995</c:v>
                </c:pt>
                <c:pt idx="124">
                  <c:v>1996</c:v>
                </c:pt>
                <c:pt idx="125">
                  <c:v>1997</c:v>
                </c:pt>
                <c:pt idx="126">
                  <c:v>1998</c:v>
                </c:pt>
                <c:pt idx="127">
                  <c:v>1999</c:v>
                </c:pt>
                <c:pt idx="128">
                  <c:v>2000</c:v>
                </c:pt>
                <c:pt idx="129">
                  <c:v>2001</c:v>
                </c:pt>
                <c:pt idx="130">
                  <c:v>2002</c:v>
                </c:pt>
                <c:pt idx="131">
                  <c:v>2003</c:v>
                </c:pt>
                <c:pt idx="132">
                  <c:v>2004</c:v>
                </c:pt>
                <c:pt idx="133">
                  <c:v>2005</c:v>
                </c:pt>
                <c:pt idx="134">
                  <c:v>2006</c:v>
                </c:pt>
                <c:pt idx="135">
                  <c:v>2007</c:v>
                </c:pt>
                <c:pt idx="136">
                  <c:v>2008</c:v>
                </c:pt>
                <c:pt idx="137">
                  <c:v>2009</c:v>
                </c:pt>
                <c:pt idx="138">
                  <c:v>2010</c:v>
                </c:pt>
                <c:pt idx="139">
                  <c:v>2011</c:v>
                </c:pt>
                <c:pt idx="140">
                  <c:v>2012</c:v>
                </c:pt>
                <c:pt idx="141">
                  <c:v>2013</c:v>
                </c:pt>
                <c:pt idx="142">
                  <c:v>2014</c:v>
                </c:pt>
                <c:pt idx="143">
                  <c:v>2015</c:v>
                </c:pt>
                <c:pt idx="144">
                  <c:v>2016</c:v>
                </c:pt>
                <c:pt idx="145">
                  <c:v>2017</c:v>
                </c:pt>
                <c:pt idx="146">
                  <c:v>2018</c:v>
                </c:pt>
                <c:pt idx="147">
                  <c:v>2019</c:v>
                </c:pt>
                <c:pt idx="148">
                  <c:v>2020</c:v>
                </c:pt>
                <c:pt idx="149">
                  <c:v>2021</c:v>
                </c:pt>
                <c:pt idx="150">
                  <c:v>2022</c:v>
                </c:pt>
              </c:numCache>
            </c:numRef>
          </c:cat>
          <c:val>
            <c:numRef>
              <c:f>'Annual Returns'!$U$6:$U$156</c:f>
              <c:numCache>
                <c:formatCode>#,##0.0%_);\(#,##0.0%\);\-\-_)</c:formatCode>
                <c:ptCount val="151"/>
                <c:pt idx="9">
                  <c:v>0.11193557053429037</c:v>
                </c:pt>
                <c:pt idx="10">
                  <c:v>0.10570591855723843</c:v>
                </c:pt>
                <c:pt idx="11">
                  <c:v>0.11213635119819432</c:v>
                </c:pt>
                <c:pt idx="12">
                  <c:v>9.1733476268406777E-2</c:v>
                </c:pt>
                <c:pt idx="13">
                  <c:v>0.11026230121459291</c:v>
                </c:pt>
                <c:pt idx="14">
                  <c:v>0.14153435433068218</c:v>
                </c:pt>
                <c:pt idx="15">
                  <c:v>0.12034699189709697</c:v>
                </c:pt>
                <c:pt idx="16">
                  <c:v>9.3424148471860091E-2</c:v>
                </c:pt>
                <c:pt idx="17">
                  <c:v>8.3121682371372518E-2</c:v>
                </c:pt>
                <c:pt idx="18">
                  <c:v>4.5834442303733125E-2</c:v>
                </c:pt>
                <c:pt idx="19">
                  <c:v>7.1998904714363654E-2</c:v>
                </c:pt>
                <c:pt idx="20">
                  <c:v>7.2324905360690916E-2</c:v>
                </c:pt>
                <c:pt idx="21">
                  <c:v>5.7454694988229527E-2</c:v>
                </c:pt>
                <c:pt idx="22">
                  <c:v>7.0933382285460311E-2</c:v>
                </c:pt>
                <c:pt idx="23">
                  <c:v>4.6471688930433741E-2</c:v>
                </c:pt>
                <c:pt idx="24">
                  <c:v>3.2233415783356367E-2</c:v>
                </c:pt>
                <c:pt idx="25">
                  <c:v>5.7541020117927388E-2</c:v>
                </c:pt>
                <c:pt idx="26">
                  <c:v>7.6217589673870156E-2</c:v>
                </c:pt>
                <c:pt idx="27">
                  <c:v>5.5420209780673524E-2</c:v>
                </c:pt>
                <c:pt idx="28">
                  <c:v>9.0360675917647182E-2</c:v>
                </c:pt>
                <c:pt idx="29">
                  <c:v>7.7503664030593056E-2</c:v>
                </c:pt>
                <c:pt idx="30">
                  <c:v>7.0514726026940755E-2</c:v>
                </c:pt>
                <c:pt idx="31">
                  <c:v>6.9930197657126048E-2</c:v>
                </c:pt>
                <c:pt idx="32">
                  <c:v>8.41327108658112E-2</c:v>
                </c:pt>
                <c:pt idx="33">
                  <c:v>0.1016430939215347</c:v>
                </c:pt>
                <c:pt idx="34">
                  <c:v>9.9435413125477545E-2</c:v>
                </c:pt>
                <c:pt idx="35">
                  <c:v>4.7453936771553185E-2</c:v>
                </c:pt>
                <c:pt idx="36">
                  <c:v>6.2513452295910987E-2</c:v>
                </c:pt>
                <c:pt idx="37">
                  <c:v>7.6862986459020233E-2</c:v>
                </c:pt>
                <c:pt idx="38">
                  <c:v>5.4326272752210913E-2</c:v>
                </c:pt>
                <c:pt idx="39">
                  <c:v>4.8262758266449435E-2</c:v>
                </c:pt>
                <c:pt idx="40">
                  <c:v>5.0939284328938461E-2</c:v>
                </c:pt>
                <c:pt idx="41">
                  <c:v>4.7850967089416052E-2</c:v>
                </c:pt>
                <c:pt idx="42">
                  <c:v>1.9813440942830107E-2</c:v>
                </c:pt>
                <c:pt idx="43">
                  <c:v>3.056834207928194E-2</c:v>
                </c:pt>
                <c:pt idx="44">
                  <c:v>2.568239473489764E-2</c:v>
                </c:pt>
                <c:pt idx="45">
                  <c:v>1.2567528803248518E-2</c:v>
                </c:pt>
                <c:pt idx="46">
                  <c:v>-1.6655076693618764E-2</c:v>
                </c:pt>
                <c:pt idx="47">
                  <c:v>-1.92900196422221E-2</c:v>
                </c:pt>
                <c:pt idx="48">
                  <c:v>-4.1466039163614021E-2</c:v>
                </c:pt>
                <c:pt idx="49">
                  <c:v>-2.4321850230014319E-2</c:v>
                </c:pt>
                <c:pt idx="50">
                  <c:v>9.6516715768424355E-4</c:v>
                </c:pt>
                <c:pt idx="51">
                  <c:v>1.4809837596135633E-2</c:v>
                </c:pt>
                <c:pt idx="52">
                  <c:v>4.3039546078177615E-2</c:v>
                </c:pt>
                <c:pt idx="53">
                  <c:v>3.6345347704954678E-2</c:v>
                </c:pt>
                <c:pt idx="54">
                  <c:v>5.4636688519551502E-2</c:v>
                </c:pt>
                <c:pt idx="55">
                  <c:v>0.14046584627480185</c:v>
                </c:pt>
                <c:pt idx="56">
                  <c:v>0.17372371553516697</c:v>
                </c:pt>
                <c:pt idx="57">
                  <c:v>0.16247114090667325</c:v>
                </c:pt>
                <c:pt idx="58">
                  <c:v>0.16510080913072889</c:v>
                </c:pt>
                <c:pt idx="59">
                  <c:v>8.7006653545346424E-2</c:v>
                </c:pt>
                <c:pt idx="60">
                  <c:v>5.7765793064328497E-2</c:v>
                </c:pt>
                <c:pt idx="61">
                  <c:v>0.10254338373601857</c:v>
                </c:pt>
                <c:pt idx="62">
                  <c:v>7.2720459257317183E-2</c:v>
                </c:pt>
                <c:pt idx="63">
                  <c:v>8.7232643218169814E-2</c:v>
                </c:pt>
                <c:pt idx="64">
                  <c:v>0.10356834208871524</c:v>
                </c:pt>
                <c:pt idx="65">
                  <c:v>2.506202874292307E-2</c:v>
                </c:pt>
                <c:pt idx="66">
                  <c:v>1.4689340029759634E-2</c:v>
                </c:pt>
                <c:pt idx="67">
                  <c:v>2.1596933264409479E-2</c:v>
                </c:pt>
                <c:pt idx="68">
                  <c:v>3.1815791454521847E-2</c:v>
                </c:pt>
                <c:pt idx="69">
                  <c:v>5.5889058298110417E-2</c:v>
                </c:pt>
                <c:pt idx="70">
                  <c:v>6.4424707912400958E-2</c:v>
                </c:pt>
                <c:pt idx="71">
                  <c:v>4.1683419839215308E-2</c:v>
                </c:pt>
                <c:pt idx="72">
                  <c:v>6.293374396239515E-2</c:v>
                </c:pt>
                <c:pt idx="73">
                  <c:v>5.7034508098399384E-2</c:v>
                </c:pt>
                <c:pt idx="74">
                  <c:v>3.1308384346440121E-4</c:v>
                </c:pt>
                <c:pt idx="75">
                  <c:v>3.8026989148044033E-2</c:v>
                </c:pt>
                <c:pt idx="76">
                  <c:v>1.7971995960407217E-2</c:v>
                </c:pt>
                <c:pt idx="77">
                  <c:v>3.3777170965228143E-2</c:v>
                </c:pt>
                <c:pt idx="78">
                  <c:v>6.8265341193465057E-2</c:v>
                </c:pt>
                <c:pt idx="79">
                  <c:v>0.10828694947785067</c:v>
                </c:pt>
                <c:pt idx="80">
                  <c:v>0.11821069168905507</c:v>
                </c:pt>
                <c:pt idx="81">
                  <c:v>9.3113948239813338E-2</c:v>
                </c:pt>
                <c:pt idx="82">
                  <c:v>0.12279192758737967</c:v>
                </c:pt>
                <c:pt idx="83">
                  <c:v>0.11932409055984139</c:v>
                </c:pt>
                <c:pt idx="84">
                  <c:v>0.15282320703096963</c:v>
                </c:pt>
                <c:pt idx="85">
                  <c:v>0.14109503058285644</c:v>
                </c:pt>
                <c:pt idx="86">
                  <c:v>0.17640887716086362</c:v>
                </c:pt>
                <c:pt idx="87">
                  <c:v>0.16727904699595864</c:v>
                </c:pt>
                <c:pt idx="88">
                  <c:v>0.14076502266258273</c:v>
                </c:pt>
                <c:pt idx="89">
                  <c:v>0.14881478609318921</c:v>
                </c:pt>
                <c:pt idx="90">
                  <c:v>0.11873140949769945</c:v>
                </c:pt>
                <c:pt idx="91">
                  <c:v>0.141996708786571</c:v>
                </c:pt>
                <c:pt idx="92">
                  <c:v>0.10984731910782419</c:v>
                </c:pt>
                <c:pt idx="93">
                  <c:v>9.0984210386420017E-2</c:v>
                </c:pt>
                <c:pt idx="94">
                  <c:v>7.2150881752170992E-2</c:v>
                </c:pt>
                <c:pt idx="95">
                  <c:v>0.10778824870625825</c:v>
                </c:pt>
                <c:pt idx="96">
                  <c:v>7.68012489550709E-2</c:v>
                </c:pt>
                <c:pt idx="97">
                  <c:v>5.0901499414034213E-2</c:v>
                </c:pt>
                <c:pt idx="98">
                  <c:v>5.022365217918856E-2</c:v>
                </c:pt>
                <c:pt idx="99">
                  <c:v>3.6728636722048957E-2</c:v>
                </c:pt>
                <c:pt idx="100">
                  <c:v>6.2374389041145228E-2</c:v>
                </c:pt>
                <c:pt idx="101">
                  <c:v>1.7535595833056972E-2</c:v>
                </c:pt>
                <c:pt idx="102">
                  <c:v>-3.8281891969677129E-2</c:v>
                </c:pt>
                <c:pt idx="103">
                  <c:v>-2.3593710882943819E-2</c:v>
                </c:pt>
                <c:pt idx="104">
                  <c:v>6.5355117699679166E-3</c:v>
                </c:pt>
                <c:pt idx="105">
                  <c:v>-2.5801215982918846E-2</c:v>
                </c:pt>
                <c:pt idx="106">
                  <c:v>-3.3817839684673667E-2</c:v>
                </c:pt>
                <c:pt idx="107">
                  <c:v>-1.5265061319173823E-2</c:v>
                </c:pt>
                <c:pt idx="108">
                  <c:v>2.3184459516716327E-3</c:v>
                </c:pt>
                <c:pt idx="109">
                  <c:v>-2.1294843363394489E-2</c:v>
                </c:pt>
                <c:pt idx="110">
                  <c:v>-1.9636276512047801E-2</c:v>
                </c:pt>
                <c:pt idx="111">
                  <c:v>2.1209436906863832E-2</c:v>
                </c:pt>
                <c:pt idx="112">
                  <c:v>6.7487725120188191E-2</c:v>
                </c:pt>
                <c:pt idx="113">
                  <c:v>6.6211916751643063E-2</c:v>
                </c:pt>
                <c:pt idx="114">
                  <c:v>6.5718123357683567E-2</c:v>
                </c:pt>
                <c:pt idx="115">
                  <c:v>8.1675485117628677E-2</c:v>
                </c:pt>
                <c:pt idx="116">
                  <c:v>9.6102588823213875E-2</c:v>
                </c:pt>
                <c:pt idx="117">
                  <c:v>0.11659394604976026</c:v>
                </c:pt>
                <c:pt idx="118">
                  <c:v>8.8636282270672107E-2</c:v>
                </c:pt>
                <c:pt idx="119">
                  <c:v>0.12988426535980957</c:v>
                </c:pt>
                <c:pt idx="120">
                  <c:v>0.11731545647266506</c:v>
                </c:pt>
                <c:pt idx="121">
                  <c:v>0.10660201955700455</c:v>
                </c:pt>
                <c:pt idx="122">
                  <c:v>0.10285916497026837</c:v>
                </c:pt>
                <c:pt idx="123">
                  <c:v>0.10899572398333457</c:v>
                </c:pt>
                <c:pt idx="124">
                  <c:v>0.11050639693752418</c:v>
                </c:pt>
                <c:pt idx="125">
                  <c:v>0.14023624967014481</c:v>
                </c:pt>
                <c:pt idx="126">
                  <c:v>0.15479754826077574</c:v>
                </c:pt>
                <c:pt idx="127">
                  <c:v>0.14753769733836863</c:v>
                </c:pt>
                <c:pt idx="128">
                  <c:v>0.14336959130705207</c:v>
                </c:pt>
                <c:pt idx="129">
                  <c:v>0.10117875438234503</c:v>
                </c:pt>
                <c:pt idx="130">
                  <c:v>6.677359639320124E-2</c:v>
                </c:pt>
                <c:pt idx="131">
                  <c:v>8.4414999359182952E-2</c:v>
                </c:pt>
                <c:pt idx="132">
                  <c:v>9.3550638444310108E-2</c:v>
                </c:pt>
                <c:pt idx="133">
                  <c:v>6.3447367795750109E-2</c:v>
                </c:pt>
                <c:pt idx="134">
                  <c:v>5.7880414080129228E-2</c:v>
                </c:pt>
                <c:pt idx="135">
                  <c:v>3.0941639137259891E-2</c:v>
                </c:pt>
                <c:pt idx="136">
                  <c:v>-3.8428887567689696E-2</c:v>
                </c:pt>
                <c:pt idx="137">
                  <c:v>-3.3961580856543105E-2</c:v>
                </c:pt>
                <c:pt idx="138">
                  <c:v>-9.1660521069435452E-3</c:v>
                </c:pt>
                <c:pt idx="139">
                  <c:v>3.9604739692831181E-3</c:v>
                </c:pt>
                <c:pt idx="140">
                  <c:v>4.5106588959088256E-2</c:v>
                </c:pt>
                <c:pt idx="141">
                  <c:v>4.8448053430728111E-2</c:v>
                </c:pt>
                <c:pt idx="142">
                  <c:v>5.3607840234298543E-2</c:v>
                </c:pt>
                <c:pt idx="143">
                  <c:v>5.2850494393782199E-2</c:v>
                </c:pt>
                <c:pt idx="144">
                  <c:v>4.9803346472389265E-2</c:v>
                </c:pt>
                <c:pt idx="145">
                  <c:v>6.7068605223735478E-2</c:v>
                </c:pt>
                <c:pt idx="146">
                  <c:v>0.11035905074007846</c:v>
                </c:pt>
                <c:pt idx="147">
                  <c:v>0.11474332735566728</c:v>
                </c:pt>
                <c:pt idx="148">
                  <c:v>0.11821272587376952</c:v>
                </c:pt>
                <c:pt idx="149">
                  <c:v>0.14004816713824964</c:v>
                </c:pt>
                <c:pt idx="150">
                  <c:v>9.6017741741760476E-2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w="3175">
                    <a:solidFill>
                      <a:schemeClr val="bg1"/>
                    </a:solidFill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4-AAAD-4437-ABB3-4EF03FF53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00493552"/>
        <c:axId val="500493224"/>
      </c:barChart>
      <c:catAx>
        <c:axId val="50049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2857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0493224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500493224"/>
        <c:scaling>
          <c:orientation val="minMax"/>
          <c:max val="0.60000000000000009"/>
          <c:min val="-0.4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.0%_);\(#,##0.0%\);0.0%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0493552"/>
        <c:crosses val="autoZero"/>
        <c:crossBetween val="between"/>
        <c:majorUnit val="0.1"/>
      </c:valAx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161924</xdr:colOff>
      <xdr:row>25</xdr:row>
      <xdr:rowOff>71437</xdr:rowOff>
    </xdr:from>
    <xdr:to>
      <xdr:col>6</xdr:col>
      <xdr:colOff>1152525</xdr:colOff>
      <xdr:row>48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76200</xdr:colOff>
      <xdr:row>168</xdr:row>
      <xdr:rowOff>128587</xdr:rowOff>
    </xdr:from>
    <xdr:to>
      <xdr:col>6</xdr:col>
      <xdr:colOff>1066419</xdr:colOff>
      <xdr:row>192</xdr:row>
      <xdr:rowOff>46291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95249</xdr:colOff>
      <xdr:row>278</xdr:row>
      <xdr:rowOff>80961</xdr:rowOff>
    </xdr:from>
    <xdr:to>
      <xdr:col>6</xdr:col>
      <xdr:colOff>1143000</xdr:colOff>
      <xdr:row>299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180974</xdr:colOff>
      <xdr:row>305</xdr:row>
      <xdr:rowOff>161924</xdr:rowOff>
    </xdr:from>
    <xdr:to>
      <xdr:col>6</xdr:col>
      <xdr:colOff>1181099</xdr:colOff>
      <xdr:row>325</xdr:row>
      <xdr:rowOff>114299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1680</xdr:colOff>
      <xdr:row>329</xdr:row>
      <xdr:rowOff>0</xdr:rowOff>
    </xdr:from>
    <xdr:to>
      <xdr:col>6</xdr:col>
      <xdr:colOff>1181099</xdr:colOff>
      <xdr:row>359</xdr:row>
      <xdr:rowOff>123265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638735</xdr:colOff>
      <xdr:row>28</xdr:row>
      <xdr:rowOff>67237</xdr:rowOff>
    </xdr:from>
    <xdr:to>
      <xdr:col>1</xdr:col>
      <xdr:colOff>2409264</xdr:colOff>
      <xdr:row>35</xdr:row>
      <xdr:rowOff>154781</xdr:rowOff>
    </xdr:to>
    <xdr:sp macro="" textlink="$I$12">
      <xdr:nvSpPr>
        <xdr:cNvPr id="7" name="Rectangl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817329" y="4734487"/>
          <a:ext cx="1770529" cy="1254357"/>
        </a:xfrm>
        <a:prstGeom prst="rect">
          <a:avLst/>
        </a:prstGeom>
        <a:solidFill>
          <a:schemeClr val="bg1"/>
        </a:solidFill>
        <a:ln>
          <a:solidFill>
            <a:schemeClr val="tx1">
              <a:lumMod val="75000"/>
              <a:lumOff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l"/>
          <a:fld id="{750C20F3-D3AD-4955-8F1A-7656B005914E}" type="TxLink">
            <a:rPr lang="en-US" sz="1000" b="0" i="1" u="none" strike="noStrike">
              <a:solidFill>
                <a:schemeClr val="tx1">
                  <a:lumMod val="95000"/>
                  <a:lumOff val="5000"/>
                </a:schemeClr>
              </a:solidFill>
              <a:latin typeface="Arial"/>
              <a:cs typeface="Arial"/>
            </a:rPr>
            <a:pPr algn="l"/>
            <a:t>Positive years: 104 (68.9%)
Negative years: 47 (31.1%)
Mean return: 8.4%
Median return: 8.6%
Standard deviation: 18.2%</a:t>
          </a:fld>
          <a:endParaRPr lang="en-US" sz="1000" i="1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1</xdr:col>
      <xdr:colOff>795617</xdr:colOff>
      <xdr:row>172</xdr:row>
      <xdr:rowOff>44824</xdr:rowOff>
    </xdr:from>
    <xdr:to>
      <xdr:col>2</xdr:col>
      <xdr:colOff>302558</xdr:colOff>
      <xdr:row>179</xdr:row>
      <xdr:rowOff>22412</xdr:rowOff>
    </xdr:to>
    <xdr:sp macro="" textlink="$I$174">
      <xdr:nvSpPr>
        <xdr:cNvPr id="8" name="Rectangl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974911" y="27095824"/>
          <a:ext cx="2218765" cy="1075764"/>
        </a:xfrm>
        <a:prstGeom prst="rect">
          <a:avLst/>
        </a:prstGeom>
        <a:solidFill>
          <a:schemeClr val="bg1"/>
        </a:solidFill>
        <a:ln>
          <a:solidFill>
            <a:schemeClr val="tx1">
              <a:lumMod val="75000"/>
              <a:lumOff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l"/>
          <a:fld id="{372D952E-A151-4F88-900E-9CE79356E50D}" type="TxLink">
            <a:rPr lang="en-US" sz="1000" b="0" i="1" u="none" strike="noStrike">
              <a:solidFill>
                <a:schemeClr val="tx1">
                  <a:lumMod val="75000"/>
                  <a:lumOff val="25000"/>
                </a:schemeClr>
              </a:solidFill>
              <a:latin typeface="Arial"/>
              <a:cs typeface="Arial"/>
            </a:rPr>
            <a:pPr algn="l"/>
            <a:t>% of Periods with Positive Returns:
1yr: 68.9%
5yr: 80.3%
10yr: 90.1%
20yr: 100.0%</a:t>
          </a:fld>
          <a:endParaRPr lang="en-US" sz="1000" i="1"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  <xdr:twoCellAnchor>
    <xdr:from>
      <xdr:col>9</xdr:col>
      <xdr:colOff>145675</xdr:colOff>
      <xdr:row>348</xdr:row>
      <xdr:rowOff>105757</xdr:rowOff>
    </xdr:from>
    <xdr:to>
      <xdr:col>10</xdr:col>
      <xdr:colOff>1104480</xdr:colOff>
      <xdr:row>354</xdr:row>
      <xdr:rowOff>27316</xdr:rowOff>
    </xdr:to>
    <xdr:sp macro="" textlink="$J$331">
      <xdr:nvSpPr>
        <xdr:cNvPr id="10" name="Rectangl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10842250" y="56455657"/>
          <a:ext cx="2073230" cy="893109"/>
        </a:xfrm>
        <a:prstGeom prst="rect">
          <a:avLst/>
        </a:prstGeom>
        <a:solidFill>
          <a:schemeClr val="bg1"/>
        </a:solidFill>
        <a:ln>
          <a:solidFill>
            <a:schemeClr val="tx1">
              <a:lumMod val="75000"/>
              <a:lumOff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l"/>
          <a:fld id="{6785AF3D-A4AB-4C6D-A877-E597B2E60560}" type="TxLink">
            <a:rPr lang="en-US" sz="1000" b="0" i="1" u="none" strike="noStrike">
              <a:solidFill>
                <a:srgbClr val="000000"/>
              </a:solidFill>
              <a:latin typeface="Arial"/>
              <a:cs typeface="Arial"/>
            </a:rPr>
            <a:pPr algn="l"/>
            <a:t>Positive years: 104 (68.9%)
Negative years: 47 (31.1%)
Median: 8.6%
Standard deviation: 18.2%</a:t>
          </a:fld>
          <a:endParaRPr lang="en-US" sz="1000" i="1"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  <xdr:twoCellAnchor>
    <xdr:from>
      <xdr:col>6</xdr:col>
      <xdr:colOff>1109383</xdr:colOff>
      <xdr:row>343</xdr:row>
      <xdr:rowOff>101339</xdr:rowOff>
    </xdr:from>
    <xdr:to>
      <xdr:col>8</xdr:col>
      <xdr:colOff>219074</xdr:colOff>
      <xdr:row>344</xdr:row>
      <xdr:rowOff>123825</xdr:rowOff>
    </xdr:to>
    <xdr:sp macro="" textlink="$J$337">
      <xdr:nvSpPr>
        <xdr:cNvPr id="11" name="Rectangl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8462683" y="55641614"/>
          <a:ext cx="1338541" cy="184411"/>
        </a:xfrm>
        <a:prstGeom prst="rect">
          <a:avLst/>
        </a:prstGeom>
        <a:solidFill>
          <a:schemeClr val="bg1"/>
        </a:solidFill>
        <a:ln>
          <a:solidFill>
            <a:srgbClr val="0066A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fld id="{035F5773-020A-4EE0-A375-0E85237F4969}" type="TxLink">
            <a:rPr lang="en-US" sz="800" b="1" i="0" u="none" strike="noStrike">
              <a:solidFill>
                <a:srgbClr val="0066A4"/>
              </a:solidFill>
              <a:latin typeface="Arial"/>
              <a:cs typeface="Arial"/>
            </a:rPr>
            <a:pPr algn="ctr"/>
            <a:t>Arithmetic mean: 8.4%</a:t>
          </a:fld>
          <a:endParaRPr lang="en-US" sz="800" b="1" i="1">
            <a:solidFill>
              <a:srgbClr val="0066A4"/>
            </a:solidFill>
          </a:endParaRPr>
        </a:p>
      </xdr:txBody>
    </xdr:sp>
    <xdr:clientData/>
  </xdr:twoCellAnchor>
  <xdr:twoCellAnchor>
    <xdr:from>
      <xdr:col>6</xdr:col>
      <xdr:colOff>1109383</xdr:colOff>
      <xdr:row>345</xdr:row>
      <xdr:rowOff>21710</xdr:rowOff>
    </xdr:from>
    <xdr:to>
      <xdr:col>8</xdr:col>
      <xdr:colOff>219074</xdr:colOff>
      <xdr:row>346</xdr:row>
      <xdr:rowOff>35974</xdr:rowOff>
    </xdr:to>
    <xdr:sp macro="" textlink="$J$338">
      <xdr:nvSpPr>
        <xdr:cNvPr id="12" name="Rectangl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8462683" y="55885835"/>
          <a:ext cx="1338541" cy="176189"/>
        </a:xfrm>
        <a:prstGeom prst="rect">
          <a:avLst/>
        </a:prstGeom>
        <a:solidFill>
          <a:schemeClr val="bg1"/>
        </a:solidFill>
        <a:ln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fld id="{CF46062D-D187-4171-893F-B8B558CF78AB}" type="TxLink">
            <a:rPr lang="en-US" sz="800" b="1" i="0" u="none" strike="noStrike">
              <a:solidFill>
                <a:srgbClr val="7030A0"/>
              </a:solidFill>
              <a:latin typeface="Arial"/>
              <a:cs typeface="Arial"/>
            </a:rPr>
            <a:pPr algn="ctr"/>
            <a:t>Geometric mean: 6.9%</a:t>
          </a:fld>
          <a:endParaRPr lang="en-US" sz="800" b="1" i="1">
            <a:solidFill>
              <a:srgbClr val="7030A0"/>
            </a:solidFill>
          </a:endParaRPr>
        </a:p>
      </xdr:txBody>
    </xdr:sp>
    <xdr:clientData/>
  </xdr:twoCellAnchor>
  <xdr:twoCellAnchor>
    <xdr:from>
      <xdr:col>1</xdr:col>
      <xdr:colOff>196098</xdr:colOff>
      <xdr:row>211</xdr:row>
      <xdr:rowOff>124385</xdr:rowOff>
    </xdr:from>
    <xdr:to>
      <xdr:col>6</xdr:col>
      <xdr:colOff>1178717</xdr:colOff>
      <xdr:row>235</xdr:row>
      <xdr:rowOff>112058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1262062</xdr:colOff>
      <xdr:row>235</xdr:row>
      <xdr:rowOff>119066</xdr:rowOff>
    </xdr:from>
    <xdr:to>
      <xdr:col>2</xdr:col>
      <xdr:colOff>238125</xdr:colOff>
      <xdr:row>240</xdr:row>
      <xdr:rowOff>71440</xdr:rowOff>
    </xdr:to>
    <xdr:sp macro="" textlink="$C$244">
      <xdr:nvSpPr>
        <xdr:cNvPr id="17" name="TextBox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1440656" y="39362066"/>
          <a:ext cx="1690688" cy="785812"/>
        </a:xfrm>
        <a:prstGeom prst="rect">
          <a:avLst/>
        </a:prstGeom>
        <a:solidFill>
          <a:schemeClr val="bg1"/>
        </a:solidFill>
        <a:ln w="9525" cmpd="sng">
          <a:solidFill>
            <a:schemeClr val="tx1">
              <a:lumMod val="75000"/>
              <a:lumOff val="2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AFD28AFD-C60A-47B0-BFF1-24144142229E}" type="TxLink">
            <a:rPr lang="en-US" sz="1000" b="0" i="1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Maximum: 53.2%
Minimum: (37.0%)
Average: 8.4%
Std dev: 18.2%</a:t>
          </a:fld>
          <a:endParaRPr lang="en-US" sz="1100" i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428624</xdr:colOff>
      <xdr:row>235</xdr:row>
      <xdr:rowOff>119066</xdr:rowOff>
    </xdr:from>
    <xdr:to>
      <xdr:col>3</xdr:col>
      <xdr:colOff>869156</xdr:colOff>
      <xdr:row>240</xdr:row>
      <xdr:rowOff>71440</xdr:rowOff>
    </xdr:to>
    <xdr:sp macro="" textlink="$C$245">
      <xdr:nvSpPr>
        <xdr:cNvPr id="18" name="TextBox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3321843" y="39362066"/>
          <a:ext cx="1690688" cy="785812"/>
        </a:xfrm>
        <a:prstGeom prst="rect">
          <a:avLst/>
        </a:prstGeom>
        <a:solidFill>
          <a:schemeClr val="bg1"/>
        </a:solidFill>
        <a:ln w="9525" cmpd="sng">
          <a:solidFill>
            <a:schemeClr val="tx1">
              <a:lumMod val="75000"/>
              <a:lumOff val="2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ADA16F4-5079-4705-B8F8-0A375055AC3A}" type="TxLink">
            <a:rPr lang="en-US" sz="1000" b="0" i="1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Maximum: 28.5%
Minimum: (11.7%)
Average: 7.2%
Std dev: 7.7%</a:t>
          </a:fld>
          <a:endParaRPr lang="en-US" sz="1100" i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1107281</xdr:colOff>
      <xdr:row>235</xdr:row>
      <xdr:rowOff>119066</xdr:rowOff>
    </xdr:from>
    <xdr:to>
      <xdr:col>5</xdr:col>
      <xdr:colOff>297656</xdr:colOff>
      <xdr:row>240</xdr:row>
      <xdr:rowOff>71440</xdr:rowOff>
    </xdr:to>
    <xdr:sp macro="" textlink="$C$246">
      <xdr:nvSpPr>
        <xdr:cNvPr id="19" name="TextBox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>
          <a:off x="5250656" y="39362066"/>
          <a:ext cx="1690688" cy="785812"/>
        </a:xfrm>
        <a:prstGeom prst="rect">
          <a:avLst/>
        </a:prstGeom>
        <a:solidFill>
          <a:schemeClr val="bg1"/>
        </a:solidFill>
        <a:ln w="9525" cmpd="sng">
          <a:solidFill>
            <a:schemeClr val="tx1">
              <a:lumMod val="75000"/>
              <a:lumOff val="2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0B19D3A-C326-4BAC-A728-852A1AFA7BFE}" type="TxLink">
            <a:rPr lang="en-US" sz="1000" b="0" i="1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Maximum: 17.6%
Minimum: (4.1%)
Average: 6.9%
Std dev: 5.1%</a:t>
          </a:fld>
          <a:endParaRPr lang="en-US" sz="1100" i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547687</xdr:colOff>
      <xdr:row>235</xdr:row>
      <xdr:rowOff>119066</xdr:rowOff>
    </xdr:from>
    <xdr:to>
      <xdr:col>6</xdr:col>
      <xdr:colOff>988219</xdr:colOff>
      <xdr:row>240</xdr:row>
      <xdr:rowOff>71440</xdr:rowOff>
    </xdr:to>
    <xdr:sp macro="" textlink="$C$247">
      <xdr:nvSpPr>
        <xdr:cNvPr id="20" name="TextBox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>
          <a:off x="7191375" y="39362066"/>
          <a:ext cx="1690688" cy="785812"/>
        </a:xfrm>
        <a:prstGeom prst="rect">
          <a:avLst/>
        </a:prstGeom>
        <a:solidFill>
          <a:schemeClr val="bg1"/>
        </a:solidFill>
        <a:ln w="9525" cmpd="sng">
          <a:solidFill>
            <a:schemeClr val="tx1">
              <a:lumMod val="75000"/>
              <a:lumOff val="2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467C073-6140-40E7-8754-AB927021C52F}" type="TxLink">
            <a:rPr lang="en-US" sz="1000" b="0" i="1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Maximum: 13.2%
Minimum: 0.5%
Average: 6.6%
Std dev: 3.0%</a:t>
          </a:fld>
          <a:endParaRPr lang="en-US" sz="1100" i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2226465</xdr:colOff>
      <xdr:row>330</xdr:row>
      <xdr:rowOff>83345</xdr:rowOff>
    </xdr:from>
    <xdr:to>
      <xdr:col>5</xdr:col>
      <xdr:colOff>380998</xdr:colOff>
      <xdr:row>332</xdr:row>
      <xdr:rowOff>119064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>
          <a:off x="2405059" y="53816251"/>
          <a:ext cx="4619627" cy="3690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900" i="1">
              <a:latin typeface="Arial" panose="020B0604020202020204" pitchFamily="34" charset="0"/>
              <a:cs typeface="Arial" panose="020B0604020202020204" pitchFamily="34" charset="0"/>
            </a:rPr>
            <a:t>Adjusted for reinvested dividends,</a:t>
          </a:r>
          <a:r>
            <a:rPr lang="en-US" sz="900" i="1" baseline="0">
              <a:latin typeface="Arial" panose="020B0604020202020204" pitchFamily="34" charset="0"/>
              <a:cs typeface="Arial" panose="020B0604020202020204" pitchFamily="34" charset="0"/>
            </a:rPr>
            <a:t> and adjusted for inflation</a:t>
          </a:r>
          <a:endParaRPr lang="en-US" sz="900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666750</xdr:colOff>
      <xdr:row>531</xdr:row>
      <xdr:rowOff>44824</xdr:rowOff>
    </xdr:from>
    <xdr:to>
      <xdr:col>7</xdr:col>
      <xdr:colOff>596013</xdr:colOff>
      <xdr:row>544</xdr:row>
      <xdr:rowOff>47692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666750</xdr:colOff>
      <xdr:row>544</xdr:row>
      <xdr:rowOff>15408</xdr:rowOff>
    </xdr:from>
    <xdr:to>
      <xdr:col>7</xdr:col>
      <xdr:colOff>596013</xdr:colOff>
      <xdr:row>557</xdr:row>
      <xdr:rowOff>8471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666750</xdr:colOff>
      <xdr:row>554</xdr:row>
      <xdr:rowOff>147775</xdr:rowOff>
    </xdr:from>
    <xdr:to>
      <xdr:col>7</xdr:col>
      <xdr:colOff>596013</xdr:colOff>
      <xdr:row>567</xdr:row>
      <xdr:rowOff>140837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666750</xdr:colOff>
      <xdr:row>565</xdr:row>
      <xdr:rowOff>112757</xdr:rowOff>
    </xdr:from>
    <xdr:to>
      <xdr:col>7</xdr:col>
      <xdr:colOff>596013</xdr:colOff>
      <xdr:row>578</xdr:row>
      <xdr:rowOff>105821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309561</xdr:colOff>
      <xdr:row>533</xdr:row>
      <xdr:rowOff>98001</xdr:rowOff>
    </xdr:from>
    <xdr:to>
      <xdr:col>1</xdr:col>
      <xdr:colOff>642940</xdr:colOff>
      <xdr:row>543</xdr:row>
      <xdr:rowOff>149177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 rot="16200000">
          <a:off x="-154455" y="84449252"/>
          <a:ext cx="1620000" cy="333379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CA" sz="15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 Year</a:t>
          </a:r>
        </a:p>
      </xdr:txBody>
    </xdr:sp>
    <xdr:clientData/>
  </xdr:twoCellAnchor>
  <xdr:twoCellAnchor>
    <xdr:from>
      <xdr:col>1</xdr:col>
      <xdr:colOff>309561</xdr:colOff>
      <xdr:row>544</xdr:row>
      <xdr:rowOff>62281</xdr:rowOff>
    </xdr:from>
    <xdr:to>
      <xdr:col>1</xdr:col>
      <xdr:colOff>642940</xdr:colOff>
      <xdr:row>554</xdr:row>
      <xdr:rowOff>113457</xdr:rowOff>
    </xdr:to>
    <xdr:sp macro="" textlink="">
      <xdr:nvSpPr>
        <xdr:cNvPr id="26" name="Rectangle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 rot="16200000">
          <a:off x="-154455" y="86139238"/>
          <a:ext cx="1620000" cy="333379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CA" sz="15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5 Years</a:t>
          </a:r>
        </a:p>
      </xdr:txBody>
    </xdr:sp>
    <xdr:clientData/>
  </xdr:twoCellAnchor>
  <xdr:twoCellAnchor>
    <xdr:from>
      <xdr:col>1</xdr:col>
      <xdr:colOff>309561</xdr:colOff>
      <xdr:row>555</xdr:row>
      <xdr:rowOff>36363</xdr:rowOff>
    </xdr:from>
    <xdr:to>
      <xdr:col>1</xdr:col>
      <xdr:colOff>642940</xdr:colOff>
      <xdr:row>565</xdr:row>
      <xdr:rowOff>87539</xdr:rowOff>
    </xdr:to>
    <xdr:sp macro="" textlink="">
      <xdr:nvSpPr>
        <xdr:cNvPr id="27" name="Rectangle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 rot="16200000">
          <a:off x="-154455" y="87839026"/>
          <a:ext cx="1619999" cy="333379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CA" sz="15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 Years</a:t>
          </a:r>
        </a:p>
      </xdr:txBody>
    </xdr:sp>
    <xdr:clientData/>
  </xdr:twoCellAnchor>
  <xdr:twoCellAnchor>
    <xdr:from>
      <xdr:col>1</xdr:col>
      <xdr:colOff>309560</xdr:colOff>
      <xdr:row>566</xdr:row>
      <xdr:rowOff>11851</xdr:rowOff>
    </xdr:from>
    <xdr:to>
      <xdr:col>1</xdr:col>
      <xdr:colOff>642939</xdr:colOff>
      <xdr:row>576</xdr:row>
      <xdr:rowOff>63028</xdr:rowOff>
    </xdr:to>
    <xdr:sp macro="" textlink="">
      <xdr:nvSpPr>
        <xdr:cNvPr id="28" name="Rectangle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 rot="16200000">
          <a:off x="-154456" y="89540220"/>
          <a:ext cx="1620000" cy="333379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CA" sz="15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 Years</a:t>
          </a:r>
        </a:p>
      </xdr:txBody>
    </xdr:sp>
    <xdr:clientData/>
  </xdr:twoCellAnchor>
  <xdr:twoCellAnchor>
    <xdr:from>
      <xdr:col>7</xdr:col>
      <xdr:colOff>586206</xdr:colOff>
      <xdr:row>537</xdr:row>
      <xdr:rowOff>21008</xdr:rowOff>
    </xdr:from>
    <xdr:to>
      <xdr:col>8</xdr:col>
      <xdr:colOff>1075764</xdr:colOff>
      <xdr:row>542</xdr:row>
      <xdr:rowOff>89646</xdr:rowOff>
    </xdr:to>
    <xdr:sp macro="" textlink="$C$244">
      <xdr:nvSpPr>
        <xdr:cNvPr id="29" name="TextBox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>
          <a:off x="9024235" y="84412508"/>
          <a:ext cx="1598941" cy="853050"/>
        </a:xfrm>
        <a:prstGeom prst="rect">
          <a:avLst/>
        </a:prstGeom>
        <a:solidFill>
          <a:schemeClr val="bg1"/>
        </a:solidFill>
        <a:ln w="9525" cmpd="sng">
          <a:solidFill>
            <a:schemeClr val="tx1">
              <a:lumMod val="75000"/>
              <a:lumOff val="2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AFD28AFD-C60A-47B0-BFF1-24144142229E}" type="TxLink">
            <a:rPr lang="en-US" sz="12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Maximum: 53.2%
Minimum: (37.0%)
Average: 8.4%
Std dev: 18.2%</a:t>
          </a:fld>
          <a:endParaRPr lang="en-US" sz="1200" b="1" i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586206</xdr:colOff>
      <xdr:row>547</xdr:row>
      <xdr:rowOff>149877</xdr:rowOff>
    </xdr:from>
    <xdr:to>
      <xdr:col>8</xdr:col>
      <xdr:colOff>1075764</xdr:colOff>
      <xdr:row>553</xdr:row>
      <xdr:rowOff>61632</xdr:rowOff>
    </xdr:to>
    <xdr:sp macro="" textlink="$C$245">
      <xdr:nvSpPr>
        <xdr:cNvPr id="30" name="TextBox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>
          <a:off x="9024235" y="86110201"/>
          <a:ext cx="1598941" cy="853049"/>
        </a:xfrm>
        <a:prstGeom prst="rect">
          <a:avLst/>
        </a:prstGeom>
        <a:solidFill>
          <a:schemeClr val="bg1"/>
        </a:solidFill>
        <a:ln w="9525" cmpd="sng">
          <a:solidFill>
            <a:schemeClr val="tx1">
              <a:lumMod val="75000"/>
              <a:lumOff val="2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ADA16F4-5079-4705-B8F8-0A375055AC3A}" type="TxLink">
            <a:rPr lang="en-US" sz="12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Maximum: 28.5%
Minimum: (11.7%)
Average: 7.2%
Std dev: 7.7%</a:t>
          </a:fld>
          <a:endParaRPr lang="en-US" sz="1200" b="1" i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586206</xdr:colOff>
      <xdr:row>558</xdr:row>
      <xdr:rowOff>136567</xdr:rowOff>
    </xdr:from>
    <xdr:to>
      <xdr:col>8</xdr:col>
      <xdr:colOff>1075764</xdr:colOff>
      <xdr:row>564</xdr:row>
      <xdr:rowOff>48322</xdr:rowOff>
    </xdr:to>
    <xdr:sp macro="" textlink="$C$246">
      <xdr:nvSpPr>
        <xdr:cNvPr id="31" name="TextBox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>
          <a:off x="9024235" y="87822596"/>
          <a:ext cx="1598941" cy="853050"/>
        </a:xfrm>
        <a:prstGeom prst="rect">
          <a:avLst/>
        </a:prstGeom>
        <a:solidFill>
          <a:schemeClr val="bg1"/>
        </a:solidFill>
        <a:ln w="9525" cmpd="sng">
          <a:solidFill>
            <a:schemeClr val="tx1">
              <a:lumMod val="75000"/>
              <a:lumOff val="2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0B19D3A-C326-4BAC-A728-852A1AFA7BFE}" type="TxLink">
            <a:rPr lang="en-US" sz="12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Maximum: 17.6%
Minimum: (4.1%)
Average: 6.9%
Std dev: 5.1%</a:t>
          </a:fld>
          <a:endParaRPr lang="en-US" sz="1200" b="1" i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586206</xdr:colOff>
      <xdr:row>569</xdr:row>
      <xdr:rowOff>101549</xdr:rowOff>
    </xdr:from>
    <xdr:to>
      <xdr:col>8</xdr:col>
      <xdr:colOff>1075764</xdr:colOff>
      <xdr:row>575</xdr:row>
      <xdr:rowOff>13305</xdr:rowOff>
    </xdr:to>
    <xdr:sp macro="" textlink="$C$247">
      <xdr:nvSpPr>
        <xdr:cNvPr id="32" name="TextBox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>
          <a:off x="9024235" y="89513284"/>
          <a:ext cx="1598941" cy="853050"/>
        </a:xfrm>
        <a:prstGeom prst="rect">
          <a:avLst/>
        </a:prstGeom>
        <a:solidFill>
          <a:schemeClr val="bg1"/>
        </a:solidFill>
        <a:ln w="9525" cmpd="sng">
          <a:solidFill>
            <a:schemeClr val="tx1">
              <a:lumMod val="75000"/>
              <a:lumOff val="2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467C073-6140-40E7-8754-AB927021C52F}" type="TxLink">
            <a:rPr lang="en-US" sz="12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Maximum: 13.2%
Minimum: 0.5%
Average: 6.6%
Std dev: 3.0%</a:t>
          </a:fld>
          <a:endParaRPr lang="en-US" sz="1200" b="1" i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47625</xdr:colOff>
      <xdr:row>510</xdr:row>
      <xdr:rowOff>114300</xdr:rowOff>
    </xdr:from>
    <xdr:to>
      <xdr:col>4</xdr:col>
      <xdr:colOff>771525</xdr:colOff>
      <xdr:row>510</xdr:row>
      <xdr:rowOff>114300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CxnSpPr/>
      </xdr:nvCxnSpPr>
      <xdr:spPr>
        <a:xfrm flipH="1">
          <a:off x="5172075" y="83505675"/>
          <a:ext cx="723900" cy="0"/>
        </a:xfrm>
        <a:prstGeom prst="straightConnector1">
          <a:avLst/>
        </a:prstGeom>
        <a:ln>
          <a:solidFill>
            <a:srgbClr val="0066A4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476250</xdr:colOff>
      <xdr:row>507</xdr:row>
      <xdr:rowOff>171450</xdr:rowOff>
    </xdr:from>
    <xdr:to>
      <xdr:col>6</xdr:col>
      <xdr:colOff>590549</xdr:colOff>
      <xdr:row>513</xdr:row>
      <xdr:rowOff>66675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5600700" y="82819875"/>
          <a:ext cx="2343149" cy="1381125"/>
        </a:xfrm>
        <a:prstGeom prst="rect">
          <a:avLst/>
        </a:prstGeom>
        <a:solidFill>
          <a:sysClr val="window" lastClr="FFFFFF"/>
        </a:solidFill>
        <a:ln>
          <a:solidFill>
            <a:srgbClr val="0066A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CA" sz="11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If you had invested</a:t>
          </a:r>
          <a:r>
            <a:rPr lang="en-CA" sz="11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$1k into the U.S. stock market on Dec. 31, 1969, that investment would have grown to ~$182k by Dec. 31, 2022 (or ~$23k adjusting for inflation)</a:t>
          </a:r>
          <a:endParaRPr lang="en-CA" sz="11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ca.finance.yahoo.com/quote/%5EGSPC/history?period1=-630961200&amp;period2=1519880400&amp;interval=1d&amp;filter=history&amp;frequency=1d" TargetMode="External"/><Relationship Id="rId1" Type="http://schemas.openxmlformats.org/officeDocument/2006/relationships/hyperlink" Target="http://www.econ.yale.edu/~shiller/data.ht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ca.finance.yahoo.com/quote/%5EGSPC/history?period1=-630961200&amp;period2=1519880400&amp;interval=1d&amp;filter=history&amp;frequency=1d" TargetMode="External"/><Relationship Id="rId1" Type="http://schemas.openxmlformats.org/officeDocument/2006/relationships/hyperlink" Target="http://www.econ.yale.edu/~shiller/data.htm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8AB82-4BD5-4057-96CC-CB8FD1CC4C0F}">
  <dimension ref="A1:E12"/>
  <sheetViews>
    <sheetView workbookViewId="0">
      <selection activeCell="A2" sqref="A2"/>
    </sheetView>
  </sheetViews>
  <sheetFormatPr defaultRowHeight="15" x14ac:dyDescent="0.25"/>
  <sheetData>
    <row r="1" spans="1:5" x14ac:dyDescent="0.25">
      <c r="A1" s="3" t="s">
        <v>2937</v>
      </c>
      <c r="B1" s="3"/>
      <c r="C1" s="3"/>
      <c r="D1" s="3"/>
      <c r="E1" s="3"/>
    </row>
    <row r="2" spans="1:5" x14ac:dyDescent="0.25">
      <c r="A2" s="3"/>
      <c r="B2" s="3"/>
      <c r="C2" s="3"/>
      <c r="D2" s="3"/>
      <c r="E2" s="3"/>
    </row>
    <row r="3" spans="1:5" x14ac:dyDescent="0.25">
      <c r="A3" s="3" t="s">
        <v>4</v>
      </c>
      <c r="B3" s="3"/>
      <c r="C3" s="3"/>
      <c r="D3" s="3"/>
      <c r="E3" s="87"/>
    </row>
    <row r="4" spans="1:5" x14ac:dyDescent="0.25">
      <c r="A4" s="3" t="s">
        <v>6</v>
      </c>
      <c r="B4" s="4" t="s">
        <v>5</v>
      </c>
      <c r="C4" s="3"/>
      <c r="D4" s="3"/>
      <c r="E4" s="87"/>
    </row>
    <row r="5" spans="1:5" x14ac:dyDescent="0.25">
      <c r="A5" s="3" t="s">
        <v>2824</v>
      </c>
      <c r="B5" s="4" t="s">
        <v>2825</v>
      </c>
      <c r="C5" s="3"/>
      <c r="D5" s="3"/>
      <c r="E5" s="87"/>
    </row>
    <row r="6" spans="1:5" x14ac:dyDescent="0.25">
      <c r="A6" s="3"/>
      <c r="B6" s="3"/>
      <c r="C6" s="3"/>
      <c r="D6" s="3"/>
      <c r="E6" s="87"/>
    </row>
    <row r="7" spans="1:5" x14ac:dyDescent="0.25">
      <c r="A7" s="3" t="s">
        <v>9</v>
      </c>
      <c r="B7" s="3"/>
      <c r="C7" s="3"/>
      <c r="D7" s="3"/>
      <c r="E7" s="87"/>
    </row>
    <row r="8" spans="1:5" x14ac:dyDescent="0.25">
      <c r="A8" s="3" t="s">
        <v>10</v>
      </c>
      <c r="B8" s="3"/>
      <c r="C8" s="3"/>
      <c r="D8" s="3"/>
      <c r="E8" s="87"/>
    </row>
    <row r="9" spans="1:5" x14ac:dyDescent="0.25">
      <c r="A9" s="3" t="s">
        <v>2923</v>
      </c>
      <c r="B9" s="3"/>
      <c r="C9" s="3"/>
      <c r="D9" s="3"/>
      <c r="E9" s="87"/>
    </row>
    <row r="10" spans="1:5" x14ac:dyDescent="0.25">
      <c r="A10" s="3" t="s">
        <v>2827</v>
      </c>
      <c r="B10" s="3"/>
      <c r="C10" s="3"/>
      <c r="D10" s="3"/>
      <c r="E10" s="87"/>
    </row>
    <row r="11" spans="1:5" x14ac:dyDescent="0.25">
      <c r="A11" s="3"/>
      <c r="B11" s="3"/>
      <c r="C11" s="3"/>
      <c r="D11" s="3"/>
      <c r="E11" s="87"/>
    </row>
    <row r="12" spans="1:5" x14ac:dyDescent="0.25">
      <c r="A12" s="3"/>
      <c r="B12" s="3"/>
      <c r="C12" s="3"/>
      <c r="D12" s="3"/>
      <c r="E12" s="87"/>
    </row>
  </sheetData>
  <hyperlinks>
    <hyperlink ref="B4" r:id="rId1" xr:uid="{13B9F27E-D269-4351-8BEC-4EDF08A4BCF5}"/>
    <hyperlink ref="B5" r:id="rId2" xr:uid="{F3DBC419-125C-41AC-B755-AE9FEB812FC4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U1839"/>
  <sheetViews>
    <sheetView showGridLines="0" workbookViewId="0">
      <pane ySplit="2" topLeftCell="A3" activePane="bottomLeft" state="frozen"/>
      <selection pane="bottomLeft"/>
    </sheetView>
  </sheetViews>
  <sheetFormatPr defaultColWidth="18.7109375" defaultRowHeight="12.75" x14ac:dyDescent="0.25"/>
  <cols>
    <col min="1" max="1" width="2.7109375" style="3" customWidth="1"/>
    <col min="2" max="9" width="18.7109375" style="3"/>
    <col min="10" max="10" width="2.7109375" style="3" customWidth="1"/>
    <col min="11" max="16384" width="18.7109375" style="3"/>
  </cols>
  <sheetData>
    <row r="1" spans="2:21" x14ac:dyDescent="0.25">
      <c r="B1" s="5"/>
      <c r="C1" s="5"/>
      <c r="D1" s="5"/>
      <c r="E1" s="6" t="s">
        <v>2</v>
      </c>
      <c r="F1" s="6"/>
      <c r="G1" s="6"/>
      <c r="H1" s="6"/>
      <c r="I1" s="7" t="s">
        <v>2826</v>
      </c>
    </row>
    <row r="2" spans="2:21" ht="30" customHeight="1" x14ac:dyDescent="0.25">
      <c r="B2" s="8" t="s">
        <v>0</v>
      </c>
      <c r="C2" s="8" t="s">
        <v>1</v>
      </c>
      <c r="D2" s="8" t="s">
        <v>14</v>
      </c>
      <c r="E2" s="8" t="s">
        <v>7</v>
      </c>
      <c r="F2" s="8" t="s">
        <v>364</v>
      </c>
      <c r="G2" s="8" t="s">
        <v>365</v>
      </c>
      <c r="H2" s="8" t="s">
        <v>3</v>
      </c>
      <c r="I2" s="8" t="s">
        <v>11</v>
      </c>
    </row>
    <row r="3" spans="2:21" x14ac:dyDescent="0.2">
      <c r="B3" s="38">
        <v>1871</v>
      </c>
      <c r="C3" s="39">
        <v>1</v>
      </c>
      <c r="D3" s="40" t="s">
        <v>15</v>
      </c>
      <c r="E3" s="41">
        <v>4.4400000000000004</v>
      </c>
      <c r="F3" s="42">
        <v>0.26</v>
      </c>
      <c r="G3" s="9">
        <f>IFERROR(F3/12,0)</f>
        <v>2.1666666666666667E-2</v>
      </c>
      <c r="H3" s="42">
        <v>12.46406116</v>
      </c>
      <c r="I3" s="48"/>
      <c r="K3" s="3" t="s">
        <v>4</v>
      </c>
      <c r="O3" s="87"/>
      <c r="P3" s="87"/>
      <c r="Q3" s="87"/>
      <c r="S3" s="87"/>
      <c r="T3" s="87"/>
      <c r="U3" s="87"/>
    </row>
    <row r="4" spans="2:21" x14ac:dyDescent="0.2">
      <c r="B4" s="43">
        <v>1871</v>
      </c>
      <c r="C4" s="44">
        <v>2</v>
      </c>
      <c r="D4" s="40" t="s">
        <v>16</v>
      </c>
      <c r="E4" s="45">
        <v>4.5</v>
      </c>
      <c r="F4" s="46">
        <v>0.26</v>
      </c>
      <c r="G4" s="9">
        <f t="shared" ref="G4:G67" si="0">IFERROR(F4/12,0)</f>
        <v>2.1666666666666667E-2</v>
      </c>
      <c r="H4" s="46">
        <v>12.844641319999999</v>
      </c>
      <c r="I4" s="49"/>
      <c r="K4" s="3" t="s">
        <v>6</v>
      </c>
      <c r="L4" s="4" t="s">
        <v>5</v>
      </c>
      <c r="O4" s="87"/>
      <c r="P4" s="87"/>
      <c r="Q4" s="87"/>
      <c r="S4" s="87"/>
      <c r="T4" s="87"/>
      <c r="U4" s="87"/>
    </row>
    <row r="5" spans="2:21" x14ac:dyDescent="0.2">
      <c r="B5" s="43">
        <v>1871</v>
      </c>
      <c r="C5" s="44">
        <v>3</v>
      </c>
      <c r="D5" s="40" t="s">
        <v>17</v>
      </c>
      <c r="E5" s="45">
        <v>4.6100000000000003</v>
      </c>
      <c r="F5" s="46">
        <v>0.26</v>
      </c>
      <c r="G5" s="9">
        <f t="shared" si="0"/>
        <v>2.1666666666666667E-2</v>
      </c>
      <c r="H5" s="46">
        <v>13.0349719</v>
      </c>
      <c r="I5" s="49"/>
      <c r="K5" s="3" t="s">
        <v>2824</v>
      </c>
      <c r="L5" s="4" t="s">
        <v>2825</v>
      </c>
      <c r="O5" s="87"/>
      <c r="P5" s="87"/>
      <c r="Q5" s="87"/>
      <c r="S5" s="87"/>
      <c r="T5" s="87"/>
      <c r="U5" s="87"/>
    </row>
    <row r="6" spans="2:21" x14ac:dyDescent="0.2">
      <c r="B6" s="43">
        <v>1871</v>
      </c>
      <c r="C6" s="44">
        <v>4</v>
      </c>
      <c r="D6" s="40" t="s">
        <v>18</v>
      </c>
      <c r="E6" s="45">
        <v>4.74</v>
      </c>
      <c r="F6" s="46">
        <v>0.26</v>
      </c>
      <c r="G6" s="9">
        <f t="shared" si="0"/>
        <v>2.1666666666666667E-2</v>
      </c>
      <c r="H6" s="46">
        <v>12.559226450000001</v>
      </c>
      <c r="I6" s="49"/>
      <c r="O6" s="87"/>
      <c r="P6" s="87"/>
      <c r="Q6" s="87"/>
      <c r="S6" s="87"/>
      <c r="T6" s="87"/>
      <c r="U6" s="87"/>
    </row>
    <row r="7" spans="2:21" x14ac:dyDescent="0.2">
      <c r="B7" s="43">
        <v>1871</v>
      </c>
      <c r="C7" s="44">
        <v>5</v>
      </c>
      <c r="D7" s="40" t="s">
        <v>19</v>
      </c>
      <c r="E7" s="45">
        <v>4.8600000000000003</v>
      </c>
      <c r="F7" s="46">
        <v>0.26</v>
      </c>
      <c r="G7" s="9">
        <f t="shared" si="0"/>
        <v>2.1666666666666667E-2</v>
      </c>
      <c r="H7" s="46">
        <v>12.273811569999999</v>
      </c>
      <c r="I7" s="49"/>
      <c r="K7" s="3" t="s">
        <v>9</v>
      </c>
      <c r="O7" s="87"/>
      <c r="P7" s="87"/>
      <c r="Q7" s="87"/>
      <c r="S7" s="87"/>
      <c r="T7" s="87"/>
      <c r="U7" s="87"/>
    </row>
    <row r="8" spans="2:21" x14ac:dyDescent="0.2">
      <c r="B8" s="43">
        <v>1871</v>
      </c>
      <c r="C8" s="44">
        <v>6</v>
      </c>
      <c r="D8" s="40" t="s">
        <v>20</v>
      </c>
      <c r="E8" s="45">
        <v>4.82</v>
      </c>
      <c r="F8" s="46">
        <v>0.26</v>
      </c>
      <c r="G8" s="9">
        <f t="shared" si="0"/>
        <v>2.1666666666666667E-2</v>
      </c>
      <c r="H8" s="46">
        <v>12.08348099</v>
      </c>
      <c r="I8" s="49"/>
      <c r="K8" s="3" t="s">
        <v>10</v>
      </c>
      <c r="O8" s="87"/>
      <c r="P8" s="87"/>
      <c r="Q8" s="87"/>
      <c r="S8" s="87"/>
      <c r="T8" s="87"/>
      <c r="U8" s="87"/>
    </row>
    <row r="9" spans="2:21" x14ac:dyDescent="0.2">
      <c r="B9" s="43">
        <v>1871</v>
      </c>
      <c r="C9" s="44">
        <v>7</v>
      </c>
      <c r="D9" s="40" t="s">
        <v>21</v>
      </c>
      <c r="E9" s="45">
        <v>4.7300000000000004</v>
      </c>
      <c r="F9" s="46">
        <v>0.26</v>
      </c>
      <c r="G9" s="9">
        <f t="shared" si="0"/>
        <v>2.1666666666666667E-2</v>
      </c>
      <c r="H9" s="46">
        <v>12.08348099</v>
      </c>
      <c r="I9" s="49"/>
      <c r="K9" s="3" t="s">
        <v>2923</v>
      </c>
      <c r="O9" s="87"/>
      <c r="P9" s="87"/>
      <c r="Q9" s="87"/>
      <c r="S9" s="87"/>
      <c r="T9" s="87"/>
      <c r="U9" s="87"/>
    </row>
    <row r="10" spans="2:21" x14ac:dyDescent="0.2">
      <c r="B10" s="43">
        <v>1871</v>
      </c>
      <c r="C10" s="44">
        <v>8</v>
      </c>
      <c r="D10" s="40" t="s">
        <v>22</v>
      </c>
      <c r="E10" s="45">
        <v>4.79</v>
      </c>
      <c r="F10" s="46">
        <v>0.26</v>
      </c>
      <c r="G10" s="9">
        <f t="shared" si="0"/>
        <v>2.1666666666666667E-2</v>
      </c>
      <c r="H10" s="46">
        <v>11.893231399999999</v>
      </c>
      <c r="I10" s="49"/>
      <c r="K10" s="3" t="s">
        <v>2827</v>
      </c>
      <c r="O10" s="87"/>
      <c r="P10" s="87"/>
      <c r="Q10" s="87"/>
      <c r="S10" s="87"/>
      <c r="T10" s="87"/>
      <c r="U10" s="87"/>
    </row>
    <row r="11" spans="2:21" x14ac:dyDescent="0.2">
      <c r="B11" s="43">
        <v>1871</v>
      </c>
      <c r="C11" s="44">
        <v>9</v>
      </c>
      <c r="D11" s="40" t="s">
        <v>23</v>
      </c>
      <c r="E11" s="45">
        <v>4.84</v>
      </c>
      <c r="F11" s="46">
        <v>0.26</v>
      </c>
      <c r="G11" s="9">
        <f t="shared" si="0"/>
        <v>2.1666666666666667E-2</v>
      </c>
      <c r="H11" s="46">
        <v>12.178646280000001</v>
      </c>
      <c r="I11" s="49"/>
      <c r="O11" s="87"/>
      <c r="P11" s="87"/>
      <c r="Q11" s="87"/>
      <c r="S11" s="87"/>
      <c r="T11" s="87"/>
      <c r="U11" s="87"/>
    </row>
    <row r="12" spans="2:21" x14ac:dyDescent="0.2">
      <c r="B12" s="43">
        <v>1871</v>
      </c>
      <c r="C12" s="44">
        <v>10</v>
      </c>
      <c r="D12" s="40" t="s">
        <v>24</v>
      </c>
      <c r="E12" s="45">
        <v>4.59</v>
      </c>
      <c r="F12" s="46">
        <v>0.26</v>
      </c>
      <c r="G12" s="9">
        <f t="shared" si="0"/>
        <v>2.1666666666666667E-2</v>
      </c>
      <c r="H12" s="46">
        <v>12.368895869999999</v>
      </c>
      <c r="I12" s="49"/>
      <c r="O12" s="87"/>
      <c r="P12" s="87"/>
      <c r="Q12" s="87"/>
      <c r="S12" s="87"/>
      <c r="T12" s="87"/>
      <c r="U12" s="87"/>
    </row>
    <row r="13" spans="2:21" x14ac:dyDescent="0.2">
      <c r="B13" s="43">
        <v>1871</v>
      </c>
      <c r="C13" s="44">
        <v>11</v>
      </c>
      <c r="D13" s="40" t="s">
        <v>25</v>
      </c>
      <c r="E13" s="45">
        <v>4.6399999999999997</v>
      </c>
      <c r="F13" s="46">
        <v>0.26</v>
      </c>
      <c r="G13" s="9">
        <f t="shared" si="0"/>
        <v>2.1666666666666667E-2</v>
      </c>
      <c r="H13" s="46">
        <v>12.368895869999999</v>
      </c>
      <c r="I13" s="49"/>
      <c r="O13" s="87"/>
      <c r="P13" s="87"/>
      <c r="Q13" s="87"/>
      <c r="S13" s="87"/>
      <c r="T13" s="87"/>
      <c r="U13" s="87"/>
    </row>
    <row r="14" spans="2:21" x14ac:dyDescent="0.2">
      <c r="B14" s="43">
        <v>1871</v>
      </c>
      <c r="C14" s="44">
        <v>12</v>
      </c>
      <c r="D14" s="40" t="s">
        <v>26</v>
      </c>
      <c r="E14" s="45">
        <v>4.74</v>
      </c>
      <c r="F14" s="46">
        <v>0.26</v>
      </c>
      <c r="G14" s="9">
        <f t="shared" si="0"/>
        <v>2.1666666666666667E-2</v>
      </c>
      <c r="H14" s="46">
        <v>12.654391739999999</v>
      </c>
      <c r="I14" s="49"/>
      <c r="O14" s="87"/>
      <c r="P14" s="87"/>
      <c r="Q14" s="87"/>
      <c r="S14" s="87"/>
      <c r="T14" s="87"/>
      <c r="U14" s="87"/>
    </row>
    <row r="15" spans="2:21" x14ac:dyDescent="0.2">
      <c r="B15" s="43">
        <v>1872</v>
      </c>
      <c r="C15" s="39">
        <v>1</v>
      </c>
      <c r="D15" s="40" t="s">
        <v>27</v>
      </c>
      <c r="E15" s="45">
        <v>4.8600000000000003</v>
      </c>
      <c r="F15" s="46">
        <v>0.26329999999999998</v>
      </c>
      <c r="G15" s="9">
        <f t="shared" si="0"/>
        <v>2.1941666666666665E-2</v>
      </c>
      <c r="H15" s="46">
        <v>12.654391739999999</v>
      </c>
      <c r="I15" s="49"/>
      <c r="O15" s="87"/>
      <c r="P15" s="87"/>
      <c r="Q15" s="87"/>
      <c r="S15" s="87"/>
      <c r="T15" s="87"/>
      <c r="U15" s="87"/>
    </row>
    <row r="16" spans="2:21" x14ac:dyDescent="0.2">
      <c r="B16" s="43">
        <v>1872</v>
      </c>
      <c r="C16" s="44">
        <v>2</v>
      </c>
      <c r="D16" s="40" t="s">
        <v>28</v>
      </c>
      <c r="E16" s="45">
        <v>4.88</v>
      </c>
      <c r="F16" s="46">
        <v>0.26669999999999999</v>
      </c>
      <c r="G16" s="9">
        <f t="shared" si="0"/>
        <v>2.2224999999999998E-2</v>
      </c>
      <c r="H16" s="46">
        <v>12.654391739999999</v>
      </c>
      <c r="I16" s="49"/>
      <c r="O16" s="87"/>
      <c r="P16" s="87"/>
      <c r="Q16" s="87"/>
      <c r="S16" s="87"/>
      <c r="T16" s="87"/>
      <c r="U16" s="87"/>
    </row>
    <row r="17" spans="2:21" x14ac:dyDescent="0.2">
      <c r="B17" s="43">
        <v>1872</v>
      </c>
      <c r="C17" s="44">
        <v>3</v>
      </c>
      <c r="D17" s="40" t="s">
        <v>29</v>
      </c>
      <c r="E17" s="45">
        <v>5.04</v>
      </c>
      <c r="F17" s="46">
        <v>0.27</v>
      </c>
      <c r="G17" s="9">
        <f t="shared" si="0"/>
        <v>2.2500000000000003E-2</v>
      </c>
      <c r="H17" s="46">
        <v>12.844641319999999</v>
      </c>
      <c r="I17" s="49"/>
      <c r="O17" s="87"/>
      <c r="P17" s="87"/>
      <c r="Q17" s="87"/>
      <c r="S17" s="87"/>
      <c r="T17" s="87"/>
      <c r="U17" s="87"/>
    </row>
    <row r="18" spans="2:21" x14ac:dyDescent="0.2">
      <c r="B18" s="43">
        <v>1872</v>
      </c>
      <c r="C18" s="44">
        <v>4</v>
      </c>
      <c r="D18" s="40" t="s">
        <v>30</v>
      </c>
      <c r="E18" s="45">
        <v>5.18</v>
      </c>
      <c r="F18" s="46">
        <v>0.27329999999999999</v>
      </c>
      <c r="G18" s="9">
        <f t="shared" si="0"/>
        <v>2.2775E-2</v>
      </c>
      <c r="H18" s="46">
        <v>13.130137189999999</v>
      </c>
      <c r="I18" s="49"/>
      <c r="O18" s="87"/>
      <c r="P18" s="87"/>
      <c r="Q18" s="87"/>
      <c r="S18" s="87"/>
      <c r="T18" s="87"/>
      <c r="U18" s="87"/>
    </row>
    <row r="19" spans="2:21" x14ac:dyDescent="0.2">
      <c r="B19" s="43">
        <v>1872</v>
      </c>
      <c r="C19" s="44">
        <v>5</v>
      </c>
      <c r="D19" s="40" t="s">
        <v>31</v>
      </c>
      <c r="E19" s="45">
        <v>5.18</v>
      </c>
      <c r="F19" s="46">
        <v>0.2767</v>
      </c>
      <c r="G19" s="9">
        <f t="shared" si="0"/>
        <v>2.3058333333333333E-2</v>
      </c>
      <c r="H19" s="46">
        <v>13.130137189999999</v>
      </c>
      <c r="I19" s="49"/>
      <c r="O19" s="87"/>
      <c r="P19" s="87"/>
      <c r="Q19" s="87"/>
      <c r="S19" s="87"/>
      <c r="T19" s="87"/>
      <c r="U19" s="87"/>
    </row>
    <row r="20" spans="2:21" x14ac:dyDescent="0.2">
      <c r="B20" s="43">
        <v>1872</v>
      </c>
      <c r="C20" s="44">
        <v>6</v>
      </c>
      <c r="D20" s="40" t="s">
        <v>32</v>
      </c>
      <c r="E20" s="45">
        <v>5.13</v>
      </c>
      <c r="F20" s="46">
        <v>0.28000000000000003</v>
      </c>
      <c r="G20" s="9">
        <f t="shared" si="0"/>
        <v>2.3333333333333334E-2</v>
      </c>
      <c r="H20" s="46">
        <v>13.0349719</v>
      </c>
      <c r="I20" s="49"/>
      <c r="O20" s="87"/>
      <c r="P20" s="87"/>
      <c r="Q20" s="87"/>
      <c r="S20" s="87"/>
      <c r="T20" s="87"/>
      <c r="U20" s="87"/>
    </row>
    <row r="21" spans="2:21" x14ac:dyDescent="0.2">
      <c r="B21" s="43">
        <v>1872</v>
      </c>
      <c r="C21" s="44">
        <v>7</v>
      </c>
      <c r="D21" s="40" t="s">
        <v>33</v>
      </c>
      <c r="E21" s="45">
        <v>5.0999999999999996</v>
      </c>
      <c r="F21" s="46">
        <v>0.2833</v>
      </c>
      <c r="G21" s="9">
        <f t="shared" si="0"/>
        <v>2.3608333333333332E-2</v>
      </c>
      <c r="H21" s="46">
        <v>12.844641319999999</v>
      </c>
      <c r="I21" s="49"/>
      <c r="O21" s="87"/>
      <c r="P21" s="87"/>
      <c r="Q21" s="87"/>
      <c r="S21" s="87"/>
      <c r="T21" s="87"/>
      <c r="U21" s="87"/>
    </row>
    <row r="22" spans="2:21" x14ac:dyDescent="0.2">
      <c r="B22" s="43">
        <v>1872</v>
      </c>
      <c r="C22" s="44">
        <v>8</v>
      </c>
      <c r="D22" s="40" t="s">
        <v>34</v>
      </c>
      <c r="E22" s="45">
        <v>5.04</v>
      </c>
      <c r="F22" s="46">
        <v>0.28670000000000001</v>
      </c>
      <c r="G22" s="9">
        <f t="shared" si="0"/>
        <v>2.3891666666666669E-2</v>
      </c>
      <c r="H22" s="46">
        <v>12.93980661</v>
      </c>
      <c r="I22" s="49"/>
      <c r="O22" s="87"/>
      <c r="P22" s="87"/>
      <c r="Q22" s="87"/>
      <c r="S22" s="87"/>
      <c r="T22" s="87"/>
      <c r="U22" s="87"/>
    </row>
    <row r="23" spans="2:21" x14ac:dyDescent="0.2">
      <c r="B23" s="43">
        <v>1872</v>
      </c>
      <c r="C23" s="44">
        <v>9</v>
      </c>
      <c r="D23" s="40" t="s">
        <v>35</v>
      </c>
      <c r="E23" s="45">
        <v>4.95</v>
      </c>
      <c r="F23" s="46">
        <v>0.28999999999999998</v>
      </c>
      <c r="G23" s="9">
        <f t="shared" si="0"/>
        <v>2.4166666666666666E-2</v>
      </c>
      <c r="H23" s="46">
        <v>13.0349719</v>
      </c>
      <c r="I23" s="49"/>
      <c r="O23" s="87"/>
      <c r="P23" s="87"/>
      <c r="Q23" s="87"/>
      <c r="S23" s="87"/>
      <c r="T23" s="87"/>
      <c r="U23" s="87"/>
    </row>
    <row r="24" spans="2:21" x14ac:dyDescent="0.2">
      <c r="B24" s="43">
        <v>1872</v>
      </c>
      <c r="C24" s="44">
        <v>10</v>
      </c>
      <c r="D24" s="40" t="s">
        <v>36</v>
      </c>
      <c r="E24" s="45">
        <v>4.97</v>
      </c>
      <c r="F24" s="46">
        <v>0.29330000000000001</v>
      </c>
      <c r="G24" s="9">
        <f t="shared" si="0"/>
        <v>2.4441666666666667E-2</v>
      </c>
      <c r="H24" s="46">
        <v>12.74947603</v>
      </c>
      <c r="I24" s="49"/>
      <c r="O24" s="87"/>
      <c r="P24" s="87"/>
      <c r="Q24" s="87"/>
      <c r="S24" s="87"/>
      <c r="T24" s="87"/>
      <c r="U24" s="87"/>
    </row>
    <row r="25" spans="2:21" x14ac:dyDescent="0.2">
      <c r="B25" s="43">
        <v>1872</v>
      </c>
      <c r="C25" s="44">
        <v>11</v>
      </c>
      <c r="D25" s="40" t="s">
        <v>37</v>
      </c>
      <c r="E25" s="45">
        <v>4.95</v>
      </c>
      <c r="F25" s="46">
        <v>0.29670000000000002</v>
      </c>
      <c r="G25" s="9">
        <f t="shared" si="0"/>
        <v>2.4725E-2</v>
      </c>
      <c r="H25" s="46">
        <v>13.130137189999999</v>
      </c>
      <c r="I25" s="49"/>
      <c r="O25" s="87"/>
      <c r="P25" s="87"/>
      <c r="Q25" s="87"/>
      <c r="S25" s="87"/>
      <c r="T25" s="87"/>
      <c r="U25" s="87"/>
    </row>
    <row r="26" spans="2:21" x14ac:dyDescent="0.2">
      <c r="B26" s="43">
        <v>1872</v>
      </c>
      <c r="C26" s="44">
        <v>12</v>
      </c>
      <c r="D26" s="40" t="s">
        <v>38</v>
      </c>
      <c r="E26" s="45">
        <v>5.07</v>
      </c>
      <c r="F26" s="46">
        <v>0.3</v>
      </c>
      <c r="G26" s="9">
        <f t="shared" si="0"/>
        <v>2.4999999999999998E-2</v>
      </c>
      <c r="H26" s="46">
        <v>12.93980661</v>
      </c>
      <c r="I26" s="49"/>
      <c r="O26" s="87"/>
      <c r="P26" s="87"/>
      <c r="Q26" s="87"/>
      <c r="S26" s="87"/>
      <c r="T26" s="87"/>
      <c r="U26" s="87"/>
    </row>
    <row r="27" spans="2:21" x14ac:dyDescent="0.2">
      <c r="B27" s="43">
        <v>1873</v>
      </c>
      <c r="C27" s="39">
        <v>1</v>
      </c>
      <c r="D27" s="40" t="s">
        <v>39</v>
      </c>
      <c r="E27" s="45">
        <v>5.1100000000000003</v>
      </c>
      <c r="F27" s="46">
        <v>0.30249999999999999</v>
      </c>
      <c r="G27" s="9">
        <f t="shared" si="0"/>
        <v>2.5208333333333333E-2</v>
      </c>
      <c r="H27" s="46">
        <v>12.93980661</v>
      </c>
      <c r="I27" s="49"/>
      <c r="O27" s="87"/>
      <c r="P27" s="87"/>
      <c r="Q27" s="87"/>
      <c r="S27" s="87"/>
      <c r="T27" s="87"/>
      <c r="U27" s="87"/>
    </row>
    <row r="28" spans="2:21" x14ac:dyDescent="0.2">
      <c r="B28" s="43">
        <v>1873</v>
      </c>
      <c r="C28" s="44">
        <v>2</v>
      </c>
      <c r="D28" s="40" t="s">
        <v>40</v>
      </c>
      <c r="E28" s="45">
        <v>5.15</v>
      </c>
      <c r="F28" s="46">
        <v>0.30499999999999999</v>
      </c>
      <c r="G28" s="9">
        <f t="shared" si="0"/>
        <v>2.5416666666666667E-2</v>
      </c>
      <c r="H28" s="46">
        <v>13.225221489999999</v>
      </c>
      <c r="I28" s="49"/>
      <c r="O28" s="87"/>
      <c r="P28" s="87"/>
      <c r="Q28" s="87"/>
      <c r="S28" s="87"/>
      <c r="T28" s="87"/>
      <c r="U28" s="87"/>
    </row>
    <row r="29" spans="2:21" x14ac:dyDescent="0.2">
      <c r="B29" s="43">
        <v>1873</v>
      </c>
      <c r="C29" s="44">
        <v>3</v>
      </c>
      <c r="D29" s="40" t="s">
        <v>41</v>
      </c>
      <c r="E29" s="45">
        <v>5.1100000000000003</v>
      </c>
      <c r="F29" s="46">
        <v>0.3075</v>
      </c>
      <c r="G29" s="9">
        <f t="shared" si="0"/>
        <v>2.5624999999999998E-2</v>
      </c>
      <c r="H29" s="46">
        <v>13.225221489999999</v>
      </c>
      <c r="I29" s="49"/>
      <c r="O29" s="87"/>
      <c r="P29" s="87"/>
      <c r="Q29" s="87"/>
      <c r="S29" s="87"/>
      <c r="T29" s="87"/>
      <c r="U29" s="87"/>
    </row>
    <row r="30" spans="2:21" x14ac:dyDescent="0.2">
      <c r="B30" s="43">
        <v>1873</v>
      </c>
      <c r="C30" s="44">
        <v>4</v>
      </c>
      <c r="D30" s="40" t="s">
        <v>42</v>
      </c>
      <c r="E30" s="45">
        <v>5.04</v>
      </c>
      <c r="F30" s="46">
        <v>0.31</v>
      </c>
      <c r="G30" s="9">
        <f t="shared" si="0"/>
        <v>2.5833333333333333E-2</v>
      </c>
      <c r="H30" s="46">
        <v>13.225221489999999</v>
      </c>
      <c r="I30" s="49"/>
      <c r="O30" s="87"/>
      <c r="P30" s="87"/>
      <c r="Q30" s="87"/>
      <c r="S30" s="87"/>
      <c r="T30" s="87"/>
      <c r="U30" s="87"/>
    </row>
    <row r="31" spans="2:21" x14ac:dyDescent="0.2">
      <c r="B31" s="43">
        <v>1873</v>
      </c>
      <c r="C31" s="44">
        <v>5</v>
      </c>
      <c r="D31" s="40" t="s">
        <v>43</v>
      </c>
      <c r="E31" s="45">
        <v>5.05</v>
      </c>
      <c r="F31" s="46">
        <v>0.3125</v>
      </c>
      <c r="G31" s="9">
        <f t="shared" si="0"/>
        <v>2.6041666666666668E-2</v>
      </c>
      <c r="H31" s="46">
        <v>12.93980661</v>
      </c>
      <c r="I31" s="49"/>
      <c r="O31" s="87"/>
      <c r="P31" s="87"/>
      <c r="Q31" s="87"/>
      <c r="S31" s="87"/>
      <c r="T31" s="87"/>
      <c r="U31" s="87"/>
    </row>
    <row r="32" spans="2:21" x14ac:dyDescent="0.2">
      <c r="B32" s="43">
        <v>1873</v>
      </c>
      <c r="C32" s="44">
        <v>6</v>
      </c>
      <c r="D32" s="40" t="s">
        <v>44</v>
      </c>
      <c r="E32" s="45">
        <v>4.9800000000000004</v>
      </c>
      <c r="F32" s="46">
        <v>0.315</v>
      </c>
      <c r="G32" s="9">
        <f t="shared" si="0"/>
        <v>2.6249999999999999E-2</v>
      </c>
      <c r="H32" s="46">
        <v>12.559226450000001</v>
      </c>
      <c r="I32" s="49"/>
      <c r="O32" s="87"/>
      <c r="P32" s="87"/>
      <c r="Q32" s="87"/>
      <c r="S32" s="87"/>
      <c r="T32" s="87"/>
      <c r="U32" s="87"/>
    </row>
    <row r="33" spans="2:21" x14ac:dyDescent="0.2">
      <c r="B33" s="43">
        <v>1873</v>
      </c>
      <c r="C33" s="44">
        <v>7</v>
      </c>
      <c r="D33" s="40" t="s">
        <v>45</v>
      </c>
      <c r="E33" s="45">
        <v>4.97</v>
      </c>
      <c r="F33" s="46">
        <v>0.3175</v>
      </c>
      <c r="G33" s="9">
        <f t="shared" si="0"/>
        <v>2.6458333333333334E-2</v>
      </c>
      <c r="H33" s="46">
        <v>12.559226450000001</v>
      </c>
      <c r="I33" s="49"/>
      <c r="O33" s="87"/>
      <c r="P33" s="87"/>
      <c r="Q33" s="87"/>
      <c r="S33" s="87"/>
      <c r="T33" s="87"/>
      <c r="U33" s="87"/>
    </row>
    <row r="34" spans="2:21" x14ac:dyDescent="0.2">
      <c r="B34" s="43">
        <v>1873</v>
      </c>
      <c r="C34" s="44">
        <v>8</v>
      </c>
      <c r="D34" s="40" t="s">
        <v>46</v>
      </c>
      <c r="E34" s="45">
        <v>4.97</v>
      </c>
      <c r="F34" s="46">
        <v>0.32</v>
      </c>
      <c r="G34" s="9">
        <f t="shared" si="0"/>
        <v>2.6666666666666668E-2</v>
      </c>
      <c r="H34" s="46">
        <v>12.559226450000001</v>
      </c>
      <c r="I34" s="49"/>
      <c r="O34" s="87"/>
      <c r="P34" s="87"/>
      <c r="Q34" s="87"/>
      <c r="S34" s="87"/>
      <c r="T34" s="87"/>
      <c r="U34" s="87"/>
    </row>
    <row r="35" spans="2:21" x14ac:dyDescent="0.2">
      <c r="B35" s="43">
        <v>1873</v>
      </c>
      <c r="C35" s="44">
        <v>9</v>
      </c>
      <c r="D35" s="40" t="s">
        <v>47</v>
      </c>
      <c r="E35" s="45">
        <v>4.59</v>
      </c>
      <c r="F35" s="46">
        <v>0.32250000000000001</v>
      </c>
      <c r="G35" s="9">
        <f t="shared" si="0"/>
        <v>2.6875E-2</v>
      </c>
      <c r="H35" s="46">
        <v>12.559226450000001</v>
      </c>
      <c r="I35" s="49"/>
      <c r="O35" s="87"/>
      <c r="P35" s="87"/>
      <c r="Q35" s="87"/>
      <c r="S35" s="87"/>
      <c r="T35" s="87"/>
      <c r="U35" s="87"/>
    </row>
    <row r="36" spans="2:21" x14ac:dyDescent="0.2">
      <c r="B36" s="43">
        <v>1873</v>
      </c>
      <c r="C36" s="44">
        <v>10</v>
      </c>
      <c r="D36" s="40" t="s">
        <v>48</v>
      </c>
      <c r="E36" s="45">
        <v>4.1900000000000004</v>
      </c>
      <c r="F36" s="46">
        <v>0.32500000000000001</v>
      </c>
      <c r="G36" s="9">
        <f t="shared" si="0"/>
        <v>2.7083333333333334E-2</v>
      </c>
      <c r="H36" s="46">
        <v>12.273811569999999</v>
      </c>
      <c r="I36" s="49"/>
      <c r="O36" s="87"/>
      <c r="P36" s="87"/>
      <c r="Q36" s="87"/>
      <c r="S36" s="87"/>
      <c r="T36" s="87"/>
      <c r="U36" s="87"/>
    </row>
    <row r="37" spans="2:21" x14ac:dyDescent="0.2">
      <c r="B37" s="43">
        <v>1873</v>
      </c>
      <c r="C37" s="44">
        <v>11</v>
      </c>
      <c r="D37" s="40" t="s">
        <v>49</v>
      </c>
      <c r="E37" s="45">
        <v>4.04</v>
      </c>
      <c r="F37" s="46">
        <v>0.32750000000000001</v>
      </c>
      <c r="G37" s="9">
        <f t="shared" si="0"/>
        <v>2.7291666666666669E-2</v>
      </c>
      <c r="H37" s="46">
        <v>11.893231399999999</v>
      </c>
      <c r="I37" s="49"/>
      <c r="O37" s="87"/>
      <c r="P37" s="87"/>
      <c r="Q37" s="87"/>
      <c r="S37" s="87"/>
      <c r="T37" s="87"/>
      <c r="U37" s="87"/>
    </row>
    <row r="38" spans="2:21" x14ac:dyDescent="0.2">
      <c r="B38" s="43">
        <v>1873</v>
      </c>
      <c r="C38" s="44">
        <v>12</v>
      </c>
      <c r="D38" s="40" t="s">
        <v>50</v>
      </c>
      <c r="E38" s="45">
        <v>4.42</v>
      </c>
      <c r="F38" s="46">
        <v>0.33</v>
      </c>
      <c r="G38" s="9">
        <f t="shared" si="0"/>
        <v>2.75E-2</v>
      </c>
      <c r="H38" s="46">
        <v>12.178646280000001</v>
      </c>
      <c r="I38" s="49"/>
      <c r="O38" s="87"/>
      <c r="P38" s="87"/>
      <c r="Q38" s="87"/>
      <c r="S38" s="87"/>
      <c r="T38" s="87"/>
      <c r="U38" s="87"/>
    </row>
    <row r="39" spans="2:21" x14ac:dyDescent="0.2">
      <c r="B39" s="43">
        <v>1874</v>
      </c>
      <c r="C39" s="39">
        <v>1</v>
      </c>
      <c r="D39" s="40" t="s">
        <v>51</v>
      </c>
      <c r="E39" s="45">
        <v>4.66</v>
      </c>
      <c r="F39" s="46">
        <v>0.33</v>
      </c>
      <c r="G39" s="9">
        <f t="shared" si="0"/>
        <v>2.75E-2</v>
      </c>
      <c r="H39" s="46">
        <v>12.368895869999999</v>
      </c>
      <c r="I39" s="49"/>
      <c r="O39" s="87"/>
      <c r="P39" s="87"/>
      <c r="Q39" s="87"/>
      <c r="S39" s="87"/>
      <c r="T39" s="87"/>
      <c r="U39" s="87"/>
    </row>
    <row r="40" spans="2:21" x14ac:dyDescent="0.2">
      <c r="B40" s="43">
        <v>1874</v>
      </c>
      <c r="C40" s="44">
        <v>2</v>
      </c>
      <c r="D40" s="40" t="s">
        <v>52</v>
      </c>
      <c r="E40" s="45">
        <v>4.8</v>
      </c>
      <c r="F40" s="46">
        <v>0.33</v>
      </c>
      <c r="G40" s="9">
        <f t="shared" si="0"/>
        <v>2.75E-2</v>
      </c>
      <c r="H40" s="46">
        <v>12.368895869999999</v>
      </c>
      <c r="I40" s="49"/>
      <c r="O40" s="87"/>
      <c r="P40" s="87"/>
      <c r="Q40" s="87"/>
      <c r="S40" s="87"/>
      <c r="T40" s="87"/>
      <c r="U40" s="87"/>
    </row>
    <row r="41" spans="2:21" x14ac:dyDescent="0.2">
      <c r="B41" s="43">
        <v>1874</v>
      </c>
      <c r="C41" s="44">
        <v>3</v>
      </c>
      <c r="D41" s="40" t="s">
        <v>53</v>
      </c>
      <c r="E41" s="45">
        <v>4.7300000000000004</v>
      </c>
      <c r="F41" s="46">
        <v>0.33</v>
      </c>
      <c r="G41" s="9">
        <f t="shared" si="0"/>
        <v>2.75E-2</v>
      </c>
      <c r="H41" s="46">
        <v>12.368895869999999</v>
      </c>
      <c r="I41" s="49"/>
      <c r="O41" s="87"/>
      <c r="P41" s="87"/>
      <c r="Q41" s="87"/>
      <c r="S41" s="87"/>
      <c r="T41" s="87"/>
      <c r="U41" s="87"/>
    </row>
    <row r="42" spans="2:21" x14ac:dyDescent="0.2">
      <c r="B42" s="43">
        <v>1874</v>
      </c>
      <c r="C42" s="44">
        <v>4</v>
      </c>
      <c r="D42" s="40" t="s">
        <v>54</v>
      </c>
      <c r="E42" s="45">
        <v>4.5999999999999996</v>
      </c>
      <c r="F42" s="46">
        <v>0.33</v>
      </c>
      <c r="G42" s="9">
        <f t="shared" si="0"/>
        <v>2.75E-2</v>
      </c>
      <c r="H42" s="46">
        <v>12.178646280000001</v>
      </c>
      <c r="I42" s="49"/>
      <c r="O42" s="87"/>
      <c r="P42" s="87"/>
      <c r="Q42" s="87"/>
      <c r="S42" s="87"/>
      <c r="T42" s="87"/>
      <c r="U42" s="87"/>
    </row>
    <row r="43" spans="2:21" x14ac:dyDescent="0.2">
      <c r="B43" s="43">
        <v>1874</v>
      </c>
      <c r="C43" s="44">
        <v>5</v>
      </c>
      <c r="D43" s="40" t="s">
        <v>55</v>
      </c>
      <c r="E43" s="45">
        <v>4.4800000000000004</v>
      </c>
      <c r="F43" s="46">
        <v>0.33</v>
      </c>
      <c r="G43" s="9">
        <f t="shared" si="0"/>
        <v>2.75E-2</v>
      </c>
      <c r="H43" s="46">
        <v>12.08348099</v>
      </c>
      <c r="I43" s="49"/>
      <c r="O43" s="87"/>
      <c r="P43" s="87"/>
      <c r="Q43" s="87"/>
      <c r="S43" s="87"/>
      <c r="T43" s="87"/>
      <c r="U43" s="87"/>
    </row>
    <row r="44" spans="2:21" x14ac:dyDescent="0.2">
      <c r="B44" s="43">
        <v>1874</v>
      </c>
      <c r="C44" s="44">
        <v>6</v>
      </c>
      <c r="D44" s="40" t="s">
        <v>56</v>
      </c>
      <c r="E44" s="45">
        <v>4.46</v>
      </c>
      <c r="F44" s="46">
        <v>0.33</v>
      </c>
      <c r="G44" s="9">
        <f t="shared" si="0"/>
        <v>2.75E-2</v>
      </c>
      <c r="H44" s="46">
        <v>11.79806612</v>
      </c>
      <c r="I44" s="49"/>
      <c r="O44" s="87"/>
      <c r="P44" s="87"/>
      <c r="Q44" s="87"/>
      <c r="S44" s="87"/>
      <c r="T44" s="87"/>
      <c r="U44" s="87"/>
    </row>
    <row r="45" spans="2:21" x14ac:dyDescent="0.2">
      <c r="B45" s="43">
        <v>1874</v>
      </c>
      <c r="C45" s="44">
        <v>7</v>
      </c>
      <c r="D45" s="40" t="s">
        <v>57</v>
      </c>
      <c r="E45" s="45">
        <v>4.46</v>
      </c>
      <c r="F45" s="46">
        <v>0.33</v>
      </c>
      <c r="G45" s="9">
        <f t="shared" si="0"/>
        <v>2.75E-2</v>
      </c>
      <c r="H45" s="46">
        <v>11.893231399999999</v>
      </c>
      <c r="I45" s="49"/>
      <c r="O45" s="87"/>
      <c r="P45" s="87"/>
      <c r="Q45" s="87"/>
      <c r="S45" s="87"/>
      <c r="T45" s="87"/>
      <c r="U45" s="87"/>
    </row>
    <row r="46" spans="2:21" x14ac:dyDescent="0.2">
      <c r="B46" s="43">
        <v>1874</v>
      </c>
      <c r="C46" s="44">
        <v>8</v>
      </c>
      <c r="D46" s="40" t="s">
        <v>58</v>
      </c>
      <c r="E46" s="45">
        <v>4.47</v>
      </c>
      <c r="F46" s="46">
        <v>0.33</v>
      </c>
      <c r="G46" s="9">
        <f t="shared" si="0"/>
        <v>2.75E-2</v>
      </c>
      <c r="H46" s="46">
        <v>11.79806612</v>
      </c>
      <c r="I46" s="49"/>
      <c r="O46" s="87"/>
      <c r="P46" s="87"/>
      <c r="Q46" s="87"/>
      <c r="S46" s="87"/>
      <c r="T46" s="87"/>
      <c r="U46" s="87"/>
    </row>
    <row r="47" spans="2:21" x14ac:dyDescent="0.2">
      <c r="B47" s="43">
        <v>1874</v>
      </c>
      <c r="C47" s="44">
        <v>9</v>
      </c>
      <c r="D47" s="40" t="s">
        <v>59</v>
      </c>
      <c r="E47" s="45">
        <v>4.54</v>
      </c>
      <c r="F47" s="46">
        <v>0.33</v>
      </c>
      <c r="G47" s="9">
        <f t="shared" si="0"/>
        <v>2.75E-2</v>
      </c>
      <c r="H47" s="46">
        <v>11.79806612</v>
      </c>
      <c r="I47" s="49"/>
      <c r="O47" s="87"/>
      <c r="P47" s="87"/>
      <c r="Q47" s="87"/>
      <c r="S47" s="87"/>
      <c r="T47" s="87"/>
      <c r="U47" s="87"/>
    </row>
    <row r="48" spans="2:21" x14ac:dyDescent="0.2">
      <c r="B48" s="43">
        <v>1874</v>
      </c>
      <c r="C48" s="44">
        <v>10</v>
      </c>
      <c r="D48" s="40" t="s">
        <v>60</v>
      </c>
      <c r="E48" s="45">
        <v>4.53</v>
      </c>
      <c r="F48" s="46">
        <v>0.33</v>
      </c>
      <c r="G48" s="9">
        <f t="shared" si="0"/>
        <v>2.75E-2</v>
      </c>
      <c r="H48" s="46">
        <v>11.60773554</v>
      </c>
      <c r="I48" s="49"/>
      <c r="O48" s="87"/>
      <c r="P48" s="87"/>
      <c r="Q48" s="87"/>
      <c r="S48" s="87"/>
      <c r="T48" s="87"/>
      <c r="U48" s="87"/>
    </row>
    <row r="49" spans="2:21" x14ac:dyDescent="0.2">
      <c r="B49" s="43">
        <v>1874</v>
      </c>
      <c r="C49" s="44">
        <v>11</v>
      </c>
      <c r="D49" s="40" t="s">
        <v>61</v>
      </c>
      <c r="E49" s="45">
        <v>4.57</v>
      </c>
      <c r="F49" s="46">
        <v>0.33</v>
      </c>
      <c r="G49" s="9">
        <f t="shared" si="0"/>
        <v>2.75E-2</v>
      </c>
      <c r="H49" s="46">
        <v>11.51265124</v>
      </c>
      <c r="I49" s="49"/>
      <c r="O49" s="87"/>
      <c r="P49" s="87"/>
      <c r="Q49" s="87"/>
      <c r="S49" s="87"/>
      <c r="T49" s="87"/>
      <c r="U49" s="87"/>
    </row>
    <row r="50" spans="2:21" x14ac:dyDescent="0.2">
      <c r="B50" s="43">
        <v>1874</v>
      </c>
      <c r="C50" s="44">
        <v>12</v>
      </c>
      <c r="D50" s="40" t="s">
        <v>62</v>
      </c>
      <c r="E50" s="45">
        <v>4.54</v>
      </c>
      <c r="F50" s="46">
        <v>0.33</v>
      </c>
      <c r="G50" s="9">
        <f t="shared" si="0"/>
        <v>2.75E-2</v>
      </c>
      <c r="H50" s="46">
        <v>11.51265124</v>
      </c>
      <c r="I50" s="49"/>
      <c r="O50" s="87"/>
      <c r="P50" s="87"/>
      <c r="Q50" s="87"/>
      <c r="S50" s="87"/>
      <c r="T50" s="87"/>
      <c r="U50" s="87"/>
    </row>
    <row r="51" spans="2:21" x14ac:dyDescent="0.2">
      <c r="B51" s="43">
        <v>1875</v>
      </c>
      <c r="C51" s="39">
        <v>1</v>
      </c>
      <c r="D51" s="40" t="s">
        <v>63</v>
      </c>
      <c r="E51" s="45">
        <v>4.54</v>
      </c>
      <c r="F51" s="46">
        <v>0.32750000000000001</v>
      </c>
      <c r="G51" s="9">
        <f t="shared" si="0"/>
        <v>2.7291666666666669E-2</v>
      </c>
      <c r="H51" s="46">
        <v>11.51265124</v>
      </c>
      <c r="I51" s="49"/>
      <c r="O51" s="87"/>
      <c r="P51" s="87"/>
      <c r="Q51" s="87"/>
      <c r="S51" s="87"/>
      <c r="T51" s="87"/>
      <c r="U51" s="87"/>
    </row>
    <row r="52" spans="2:21" x14ac:dyDescent="0.2">
      <c r="B52" s="43">
        <v>1875</v>
      </c>
      <c r="C52" s="44">
        <v>2</v>
      </c>
      <c r="D52" s="40" t="s">
        <v>64</v>
      </c>
      <c r="E52" s="45">
        <v>4.53</v>
      </c>
      <c r="F52" s="46">
        <v>0.32500000000000001</v>
      </c>
      <c r="G52" s="9">
        <f t="shared" si="0"/>
        <v>2.7083333333333334E-2</v>
      </c>
      <c r="H52" s="46">
        <v>11.51265124</v>
      </c>
      <c r="I52" s="49"/>
      <c r="O52" s="87"/>
      <c r="P52" s="87"/>
      <c r="Q52" s="87"/>
      <c r="S52" s="87"/>
      <c r="T52" s="87"/>
      <c r="U52" s="87"/>
    </row>
    <row r="53" spans="2:21" x14ac:dyDescent="0.2">
      <c r="B53" s="43">
        <v>1875</v>
      </c>
      <c r="C53" s="44">
        <v>3</v>
      </c>
      <c r="D53" s="40" t="s">
        <v>65</v>
      </c>
      <c r="E53" s="45">
        <v>4.59</v>
      </c>
      <c r="F53" s="46">
        <v>0.32250000000000001</v>
      </c>
      <c r="G53" s="9">
        <f t="shared" si="0"/>
        <v>2.6875E-2</v>
      </c>
      <c r="H53" s="46">
        <v>11.51265124</v>
      </c>
      <c r="I53" s="49"/>
      <c r="O53" s="87"/>
      <c r="P53" s="87"/>
      <c r="Q53" s="87"/>
      <c r="S53" s="87"/>
      <c r="T53" s="87"/>
      <c r="U53" s="87"/>
    </row>
    <row r="54" spans="2:21" x14ac:dyDescent="0.2">
      <c r="B54" s="43">
        <v>1875</v>
      </c>
      <c r="C54" s="44">
        <v>4</v>
      </c>
      <c r="D54" s="40" t="s">
        <v>66</v>
      </c>
      <c r="E54" s="45">
        <v>4.6500000000000004</v>
      </c>
      <c r="F54" s="46">
        <v>0.32</v>
      </c>
      <c r="G54" s="9">
        <f t="shared" si="0"/>
        <v>2.6666666666666668E-2</v>
      </c>
      <c r="H54" s="46">
        <v>11.60773554</v>
      </c>
      <c r="I54" s="49"/>
      <c r="O54" s="87"/>
      <c r="P54" s="87"/>
      <c r="Q54" s="87"/>
      <c r="S54" s="87"/>
      <c r="T54" s="87"/>
      <c r="U54" s="87"/>
    </row>
    <row r="55" spans="2:21" x14ac:dyDescent="0.2">
      <c r="B55" s="43">
        <v>1875</v>
      </c>
      <c r="C55" s="44">
        <v>5</v>
      </c>
      <c r="D55" s="40" t="s">
        <v>67</v>
      </c>
      <c r="E55" s="45">
        <v>4.47</v>
      </c>
      <c r="F55" s="46">
        <v>0.3175</v>
      </c>
      <c r="G55" s="9">
        <f t="shared" si="0"/>
        <v>2.6458333333333334E-2</v>
      </c>
      <c r="H55" s="46">
        <v>11.322320660000001</v>
      </c>
      <c r="I55" s="49"/>
      <c r="O55" s="87"/>
      <c r="P55" s="87"/>
      <c r="Q55" s="87"/>
      <c r="S55" s="87"/>
      <c r="T55" s="87"/>
      <c r="U55" s="87"/>
    </row>
    <row r="56" spans="2:21" x14ac:dyDescent="0.2">
      <c r="B56" s="43">
        <v>1875</v>
      </c>
      <c r="C56" s="44">
        <v>6</v>
      </c>
      <c r="D56" s="40" t="s">
        <v>68</v>
      </c>
      <c r="E56" s="45">
        <v>4.38</v>
      </c>
      <c r="F56" s="46">
        <v>0.315</v>
      </c>
      <c r="G56" s="9">
        <f t="shared" si="0"/>
        <v>2.6249999999999999E-2</v>
      </c>
      <c r="H56" s="46">
        <v>11.13207107</v>
      </c>
      <c r="I56" s="49"/>
      <c r="O56" s="87"/>
      <c r="P56" s="87"/>
      <c r="Q56" s="87"/>
      <c r="S56" s="87"/>
      <c r="T56" s="87"/>
      <c r="U56" s="87"/>
    </row>
    <row r="57" spans="2:21" x14ac:dyDescent="0.2">
      <c r="B57" s="43">
        <v>1875</v>
      </c>
      <c r="C57" s="44">
        <v>7</v>
      </c>
      <c r="D57" s="40" t="s">
        <v>69</v>
      </c>
      <c r="E57" s="45">
        <v>4.3899999999999997</v>
      </c>
      <c r="F57" s="46">
        <v>0.3125</v>
      </c>
      <c r="G57" s="9">
        <f t="shared" si="0"/>
        <v>2.6041666666666668E-2</v>
      </c>
      <c r="H57" s="46">
        <v>11.13207107</v>
      </c>
      <c r="I57" s="49"/>
      <c r="O57" s="87"/>
      <c r="P57" s="87"/>
      <c r="Q57" s="87"/>
      <c r="S57" s="87"/>
      <c r="T57" s="87"/>
      <c r="U57" s="87"/>
    </row>
    <row r="58" spans="2:21" x14ac:dyDescent="0.2">
      <c r="B58" s="43">
        <v>1875</v>
      </c>
      <c r="C58" s="44">
        <v>8</v>
      </c>
      <c r="D58" s="40" t="s">
        <v>70</v>
      </c>
      <c r="E58" s="45">
        <v>4.41</v>
      </c>
      <c r="F58" s="46">
        <v>0.31</v>
      </c>
      <c r="G58" s="9">
        <f t="shared" si="0"/>
        <v>2.5833333333333333E-2</v>
      </c>
      <c r="H58" s="46">
        <v>11.22715537</v>
      </c>
      <c r="I58" s="49"/>
      <c r="O58" s="87"/>
      <c r="P58" s="87"/>
      <c r="Q58" s="87"/>
      <c r="S58" s="87"/>
      <c r="T58" s="87"/>
      <c r="U58" s="87"/>
    </row>
    <row r="59" spans="2:21" x14ac:dyDescent="0.2">
      <c r="B59" s="43">
        <v>1875</v>
      </c>
      <c r="C59" s="44">
        <v>9</v>
      </c>
      <c r="D59" s="40" t="s">
        <v>71</v>
      </c>
      <c r="E59" s="45">
        <v>4.37</v>
      </c>
      <c r="F59" s="46">
        <v>0.3075</v>
      </c>
      <c r="G59" s="9">
        <f t="shared" si="0"/>
        <v>2.5624999999999998E-2</v>
      </c>
      <c r="H59" s="46">
        <v>11.13207107</v>
      </c>
      <c r="I59" s="49"/>
      <c r="O59" s="87"/>
      <c r="P59" s="87"/>
      <c r="Q59" s="87"/>
      <c r="S59" s="87"/>
      <c r="T59" s="87"/>
      <c r="U59" s="87"/>
    </row>
    <row r="60" spans="2:21" x14ac:dyDescent="0.2">
      <c r="B60" s="43">
        <v>1875</v>
      </c>
      <c r="C60" s="44">
        <v>10</v>
      </c>
      <c r="D60" s="40" t="s">
        <v>72</v>
      </c>
      <c r="E60" s="45">
        <v>4.3</v>
      </c>
      <c r="F60" s="46">
        <v>0.30499999999999999</v>
      </c>
      <c r="G60" s="9">
        <f t="shared" si="0"/>
        <v>2.5416666666666667E-2</v>
      </c>
      <c r="H60" s="46">
        <v>11.13207107</v>
      </c>
      <c r="I60" s="49"/>
      <c r="O60" s="87"/>
      <c r="P60" s="87"/>
      <c r="Q60" s="87"/>
      <c r="S60" s="87"/>
      <c r="T60" s="87"/>
      <c r="U60" s="87"/>
    </row>
    <row r="61" spans="2:21" x14ac:dyDescent="0.2">
      <c r="B61" s="43">
        <v>1875</v>
      </c>
      <c r="C61" s="44">
        <v>11</v>
      </c>
      <c r="D61" s="40" t="s">
        <v>73</v>
      </c>
      <c r="E61" s="45">
        <v>4.37</v>
      </c>
      <c r="F61" s="46">
        <v>0.30249999999999999</v>
      </c>
      <c r="G61" s="9">
        <f t="shared" si="0"/>
        <v>2.5208333333333333E-2</v>
      </c>
      <c r="H61" s="46">
        <v>11.03690579</v>
      </c>
      <c r="I61" s="49"/>
      <c r="O61" s="87"/>
      <c r="P61" s="87"/>
      <c r="Q61" s="87"/>
      <c r="S61" s="87"/>
      <c r="T61" s="87"/>
      <c r="U61" s="87"/>
    </row>
    <row r="62" spans="2:21" x14ac:dyDescent="0.2">
      <c r="B62" s="43">
        <v>1875</v>
      </c>
      <c r="C62" s="44">
        <v>12</v>
      </c>
      <c r="D62" s="40" t="s">
        <v>74</v>
      </c>
      <c r="E62" s="45">
        <v>4.37</v>
      </c>
      <c r="F62" s="46">
        <v>0.3</v>
      </c>
      <c r="G62" s="9">
        <f t="shared" si="0"/>
        <v>2.4999999999999998E-2</v>
      </c>
      <c r="H62" s="46">
        <v>10.9417405</v>
      </c>
      <c r="I62" s="49"/>
      <c r="O62" s="87"/>
      <c r="P62" s="87"/>
      <c r="Q62" s="87"/>
      <c r="S62" s="87"/>
      <c r="T62" s="87"/>
      <c r="U62" s="87"/>
    </row>
    <row r="63" spans="2:21" x14ac:dyDescent="0.2">
      <c r="B63" s="43">
        <v>1876</v>
      </c>
      <c r="C63" s="39">
        <v>1</v>
      </c>
      <c r="D63" s="40" t="s">
        <v>75</v>
      </c>
      <c r="E63" s="45">
        <v>4.46</v>
      </c>
      <c r="F63" s="46">
        <v>0.3</v>
      </c>
      <c r="G63" s="9">
        <f t="shared" si="0"/>
        <v>2.4999999999999998E-2</v>
      </c>
      <c r="H63" s="46">
        <v>10.846575209999999</v>
      </c>
      <c r="I63" s="49"/>
      <c r="O63" s="87"/>
      <c r="P63" s="87"/>
      <c r="Q63" s="87"/>
      <c r="S63" s="87"/>
      <c r="T63" s="87"/>
      <c r="U63" s="87"/>
    </row>
    <row r="64" spans="2:21" x14ac:dyDescent="0.2">
      <c r="B64" s="43">
        <v>1876</v>
      </c>
      <c r="C64" s="44">
        <v>2</v>
      </c>
      <c r="D64" s="40" t="s">
        <v>76</v>
      </c>
      <c r="E64" s="45">
        <v>4.5199999999999996</v>
      </c>
      <c r="F64" s="46">
        <v>0.3</v>
      </c>
      <c r="G64" s="9">
        <f t="shared" si="0"/>
        <v>2.4999999999999998E-2</v>
      </c>
      <c r="H64" s="46">
        <v>10.846575209999999</v>
      </c>
      <c r="I64" s="49"/>
      <c r="O64" s="87"/>
      <c r="P64" s="87"/>
      <c r="Q64" s="87"/>
      <c r="S64" s="87"/>
      <c r="T64" s="87"/>
      <c r="U64" s="87"/>
    </row>
    <row r="65" spans="2:21" x14ac:dyDescent="0.2">
      <c r="B65" s="43">
        <v>1876</v>
      </c>
      <c r="C65" s="44">
        <v>3</v>
      </c>
      <c r="D65" s="40" t="s">
        <v>77</v>
      </c>
      <c r="E65" s="45">
        <v>4.51</v>
      </c>
      <c r="F65" s="46">
        <v>0.3</v>
      </c>
      <c r="G65" s="9">
        <f t="shared" si="0"/>
        <v>2.4999999999999998E-2</v>
      </c>
      <c r="H65" s="46">
        <v>10.846575209999999</v>
      </c>
      <c r="I65" s="49"/>
      <c r="O65" s="87"/>
      <c r="P65" s="87"/>
      <c r="Q65" s="87"/>
      <c r="S65" s="87"/>
      <c r="T65" s="87"/>
      <c r="U65" s="87"/>
    </row>
    <row r="66" spans="2:21" x14ac:dyDescent="0.2">
      <c r="B66" s="43">
        <v>1876</v>
      </c>
      <c r="C66" s="44">
        <v>4</v>
      </c>
      <c r="D66" s="40" t="s">
        <v>78</v>
      </c>
      <c r="E66" s="45">
        <v>4.34</v>
      </c>
      <c r="F66" s="46">
        <v>0.3</v>
      </c>
      <c r="G66" s="9">
        <f t="shared" si="0"/>
        <v>2.4999999999999998E-2</v>
      </c>
      <c r="H66" s="46">
        <v>10.751490909999999</v>
      </c>
      <c r="I66" s="49"/>
      <c r="O66" s="87"/>
      <c r="P66" s="87"/>
      <c r="Q66" s="87"/>
      <c r="S66" s="87"/>
      <c r="T66" s="87"/>
      <c r="U66" s="87"/>
    </row>
    <row r="67" spans="2:21" x14ac:dyDescent="0.2">
      <c r="B67" s="43">
        <v>1876</v>
      </c>
      <c r="C67" s="44">
        <v>5</v>
      </c>
      <c r="D67" s="40" t="s">
        <v>79</v>
      </c>
      <c r="E67" s="45">
        <v>4.18</v>
      </c>
      <c r="F67" s="46">
        <v>0.3</v>
      </c>
      <c r="G67" s="9">
        <f t="shared" si="0"/>
        <v>2.4999999999999998E-2</v>
      </c>
      <c r="H67" s="46">
        <v>10.370910739999999</v>
      </c>
      <c r="I67" s="49"/>
      <c r="O67" s="87"/>
      <c r="P67" s="87"/>
      <c r="Q67" s="87"/>
      <c r="S67" s="87"/>
      <c r="T67" s="87"/>
      <c r="U67" s="87"/>
    </row>
    <row r="68" spans="2:21" x14ac:dyDescent="0.2">
      <c r="B68" s="43">
        <v>1876</v>
      </c>
      <c r="C68" s="44">
        <v>6</v>
      </c>
      <c r="D68" s="40" t="s">
        <v>80</v>
      </c>
      <c r="E68" s="45">
        <v>4.1500000000000004</v>
      </c>
      <c r="F68" s="46">
        <v>0.3</v>
      </c>
      <c r="G68" s="9">
        <f t="shared" ref="G68:G131" si="1">IFERROR(F68/12,0)</f>
        <v>2.4999999999999998E-2</v>
      </c>
      <c r="H68" s="46">
        <v>10.08541488</v>
      </c>
      <c r="I68" s="49"/>
      <c r="O68" s="87"/>
      <c r="P68" s="87"/>
      <c r="Q68" s="87"/>
      <c r="S68" s="87"/>
      <c r="T68" s="87"/>
      <c r="U68" s="87"/>
    </row>
    <row r="69" spans="2:21" x14ac:dyDescent="0.2">
      <c r="B69" s="43">
        <v>1876</v>
      </c>
      <c r="C69" s="44">
        <v>7</v>
      </c>
      <c r="D69" s="40" t="s">
        <v>81</v>
      </c>
      <c r="E69" s="45">
        <v>4.0999999999999996</v>
      </c>
      <c r="F69" s="46">
        <v>0.3</v>
      </c>
      <c r="G69" s="9">
        <f t="shared" si="1"/>
        <v>2.4999999999999998E-2</v>
      </c>
      <c r="H69" s="46">
        <v>10.08541488</v>
      </c>
      <c r="I69" s="49"/>
      <c r="O69" s="87"/>
      <c r="P69" s="87"/>
      <c r="Q69" s="87"/>
      <c r="S69" s="87"/>
      <c r="T69" s="87"/>
      <c r="U69" s="87"/>
    </row>
    <row r="70" spans="2:21" x14ac:dyDescent="0.2">
      <c r="B70" s="43">
        <v>1876</v>
      </c>
      <c r="C70" s="44">
        <v>8</v>
      </c>
      <c r="D70" s="40" t="s">
        <v>82</v>
      </c>
      <c r="E70" s="45">
        <v>3.93</v>
      </c>
      <c r="F70" s="46">
        <v>0.3</v>
      </c>
      <c r="G70" s="9">
        <f t="shared" si="1"/>
        <v>2.4999999999999998E-2</v>
      </c>
      <c r="H70" s="46">
        <v>10.180580170000001</v>
      </c>
      <c r="I70" s="49"/>
      <c r="O70" s="87"/>
      <c r="P70" s="87"/>
      <c r="Q70" s="87"/>
      <c r="S70" s="87"/>
      <c r="T70" s="87"/>
      <c r="U70" s="87"/>
    </row>
    <row r="71" spans="2:21" x14ac:dyDescent="0.2">
      <c r="B71" s="43">
        <v>1876</v>
      </c>
      <c r="C71" s="44">
        <v>9</v>
      </c>
      <c r="D71" s="40" t="s">
        <v>83</v>
      </c>
      <c r="E71" s="45">
        <v>3.69</v>
      </c>
      <c r="F71" s="46">
        <v>0.3</v>
      </c>
      <c r="G71" s="9">
        <f t="shared" si="1"/>
        <v>2.4999999999999998E-2</v>
      </c>
      <c r="H71" s="46">
        <v>10.275745450000001</v>
      </c>
      <c r="I71" s="49"/>
      <c r="O71" s="87"/>
      <c r="P71" s="87"/>
      <c r="Q71" s="87"/>
      <c r="S71" s="87"/>
      <c r="T71" s="87"/>
      <c r="U71" s="87"/>
    </row>
    <row r="72" spans="2:21" x14ac:dyDescent="0.2">
      <c r="B72" s="43">
        <v>1876</v>
      </c>
      <c r="C72" s="44">
        <v>10</v>
      </c>
      <c r="D72" s="40" t="s">
        <v>84</v>
      </c>
      <c r="E72" s="45">
        <v>3.67</v>
      </c>
      <c r="F72" s="46">
        <v>0.3</v>
      </c>
      <c r="G72" s="9">
        <f t="shared" si="1"/>
        <v>2.4999999999999998E-2</v>
      </c>
      <c r="H72" s="46">
        <v>10.465995039999999</v>
      </c>
      <c r="I72" s="49"/>
      <c r="O72" s="87"/>
      <c r="P72" s="87"/>
      <c r="Q72" s="87"/>
      <c r="S72" s="87"/>
      <c r="T72" s="87"/>
      <c r="U72" s="87"/>
    </row>
    <row r="73" spans="2:21" x14ac:dyDescent="0.2">
      <c r="B73" s="43">
        <v>1876</v>
      </c>
      <c r="C73" s="44">
        <v>11</v>
      </c>
      <c r="D73" s="40" t="s">
        <v>85</v>
      </c>
      <c r="E73" s="45">
        <v>3.6</v>
      </c>
      <c r="F73" s="46">
        <v>0.3</v>
      </c>
      <c r="G73" s="9">
        <f t="shared" si="1"/>
        <v>2.4999999999999998E-2</v>
      </c>
      <c r="H73" s="46">
        <v>10.56116033</v>
      </c>
      <c r="I73" s="49"/>
      <c r="O73" s="87"/>
      <c r="P73" s="87"/>
      <c r="Q73" s="87"/>
      <c r="S73" s="87"/>
      <c r="T73" s="87"/>
      <c r="U73" s="87"/>
    </row>
    <row r="74" spans="2:21" x14ac:dyDescent="0.2">
      <c r="B74" s="43">
        <v>1876</v>
      </c>
      <c r="C74" s="44">
        <v>12</v>
      </c>
      <c r="D74" s="40" t="s">
        <v>86</v>
      </c>
      <c r="E74" s="45">
        <v>3.58</v>
      </c>
      <c r="F74" s="46">
        <v>0.3</v>
      </c>
      <c r="G74" s="9">
        <f t="shared" si="1"/>
        <v>2.4999999999999998E-2</v>
      </c>
      <c r="H74" s="46">
        <v>10.751490909999999</v>
      </c>
      <c r="I74" s="49"/>
      <c r="O74" s="87"/>
      <c r="P74" s="87"/>
      <c r="Q74" s="87"/>
      <c r="S74" s="87"/>
      <c r="T74" s="87"/>
      <c r="U74" s="87"/>
    </row>
    <row r="75" spans="2:21" x14ac:dyDescent="0.2">
      <c r="B75" s="43">
        <v>1877</v>
      </c>
      <c r="C75" s="39">
        <v>1</v>
      </c>
      <c r="D75" s="40" t="s">
        <v>87</v>
      </c>
      <c r="E75" s="45">
        <v>3.55</v>
      </c>
      <c r="F75" s="46">
        <v>0.2908</v>
      </c>
      <c r="G75" s="9">
        <f t="shared" si="1"/>
        <v>2.4233333333333332E-2</v>
      </c>
      <c r="H75" s="46">
        <v>10.9417405</v>
      </c>
      <c r="I75" s="49"/>
      <c r="O75" s="87"/>
      <c r="P75" s="87"/>
      <c r="Q75" s="87"/>
      <c r="S75" s="87"/>
      <c r="T75" s="87"/>
      <c r="U75" s="87"/>
    </row>
    <row r="76" spans="2:21" x14ac:dyDescent="0.2">
      <c r="B76" s="43">
        <v>1877</v>
      </c>
      <c r="C76" s="44">
        <v>2</v>
      </c>
      <c r="D76" s="40" t="s">
        <v>88</v>
      </c>
      <c r="E76" s="45">
        <v>3.34</v>
      </c>
      <c r="F76" s="46">
        <v>0.28170000000000001</v>
      </c>
      <c r="G76" s="9">
        <f t="shared" si="1"/>
        <v>2.3474999999999999E-2</v>
      </c>
      <c r="H76" s="46">
        <v>10.65632562</v>
      </c>
      <c r="I76" s="49"/>
      <c r="O76" s="87"/>
      <c r="P76" s="87"/>
      <c r="Q76" s="87"/>
      <c r="S76" s="87"/>
      <c r="T76" s="87"/>
      <c r="U76" s="87"/>
    </row>
    <row r="77" spans="2:21" x14ac:dyDescent="0.2">
      <c r="B77" s="43">
        <v>1877</v>
      </c>
      <c r="C77" s="44">
        <v>3</v>
      </c>
      <c r="D77" s="40" t="s">
        <v>89</v>
      </c>
      <c r="E77" s="45">
        <v>3.17</v>
      </c>
      <c r="F77" s="46">
        <v>0.27250000000000002</v>
      </c>
      <c r="G77" s="9">
        <f t="shared" si="1"/>
        <v>2.2708333333333334E-2</v>
      </c>
      <c r="H77" s="46">
        <v>10.180580170000001</v>
      </c>
      <c r="I77" s="49"/>
      <c r="O77" s="87"/>
      <c r="P77" s="87"/>
      <c r="Q77" s="87"/>
      <c r="S77" s="87"/>
      <c r="T77" s="87"/>
      <c r="U77" s="87"/>
    </row>
    <row r="78" spans="2:21" x14ac:dyDescent="0.2">
      <c r="B78" s="43">
        <v>1877</v>
      </c>
      <c r="C78" s="44">
        <v>4</v>
      </c>
      <c r="D78" s="40" t="s">
        <v>90</v>
      </c>
      <c r="E78" s="45">
        <v>2.94</v>
      </c>
      <c r="F78" s="46">
        <v>0.26329999999999998</v>
      </c>
      <c r="G78" s="9">
        <f t="shared" si="1"/>
        <v>2.1941666666666665E-2</v>
      </c>
      <c r="H78" s="46">
        <v>10.465995039999999</v>
      </c>
      <c r="I78" s="49"/>
      <c r="O78" s="87"/>
      <c r="P78" s="87"/>
      <c r="Q78" s="87"/>
      <c r="S78" s="87"/>
      <c r="T78" s="87"/>
      <c r="U78" s="87"/>
    </row>
    <row r="79" spans="2:21" x14ac:dyDescent="0.2">
      <c r="B79" s="43">
        <v>1877</v>
      </c>
      <c r="C79" s="44">
        <v>5</v>
      </c>
      <c r="D79" s="40" t="s">
        <v>91</v>
      </c>
      <c r="E79" s="45">
        <v>2.94</v>
      </c>
      <c r="F79" s="46">
        <v>0.25419999999999998</v>
      </c>
      <c r="G79" s="9">
        <f t="shared" si="1"/>
        <v>2.1183333333333332E-2</v>
      </c>
      <c r="H79" s="46">
        <v>10.65632562</v>
      </c>
      <c r="I79" s="49"/>
      <c r="O79" s="87"/>
      <c r="P79" s="87"/>
      <c r="Q79" s="87"/>
      <c r="S79" s="87"/>
      <c r="T79" s="87"/>
      <c r="U79" s="87"/>
    </row>
    <row r="80" spans="2:21" x14ac:dyDescent="0.2">
      <c r="B80" s="43">
        <v>1877</v>
      </c>
      <c r="C80" s="44">
        <v>6</v>
      </c>
      <c r="D80" s="40" t="s">
        <v>92</v>
      </c>
      <c r="E80" s="45">
        <v>2.73</v>
      </c>
      <c r="F80" s="46">
        <v>0.245</v>
      </c>
      <c r="G80" s="9">
        <f t="shared" si="1"/>
        <v>2.0416666666666666E-2</v>
      </c>
      <c r="H80" s="46">
        <v>10.08541488</v>
      </c>
      <c r="I80" s="49"/>
      <c r="O80" s="87"/>
      <c r="P80" s="87"/>
      <c r="Q80" s="87"/>
      <c r="S80" s="87"/>
      <c r="T80" s="87"/>
      <c r="U80" s="87"/>
    </row>
    <row r="81" spans="2:21" x14ac:dyDescent="0.2">
      <c r="B81" s="43">
        <v>1877</v>
      </c>
      <c r="C81" s="44">
        <v>7</v>
      </c>
      <c r="D81" s="40" t="s">
        <v>93</v>
      </c>
      <c r="E81" s="45">
        <v>2.85</v>
      </c>
      <c r="F81" s="46">
        <v>0.23580000000000001</v>
      </c>
      <c r="G81" s="9">
        <f t="shared" si="1"/>
        <v>1.9650000000000001E-2</v>
      </c>
      <c r="H81" s="46">
        <v>10.180580170000001</v>
      </c>
      <c r="I81" s="49"/>
      <c r="O81" s="87"/>
      <c r="P81" s="87"/>
      <c r="Q81" s="87"/>
      <c r="S81" s="87"/>
      <c r="T81" s="87"/>
      <c r="U81" s="87"/>
    </row>
    <row r="82" spans="2:21" x14ac:dyDescent="0.2">
      <c r="B82" s="43">
        <v>1877</v>
      </c>
      <c r="C82" s="44">
        <v>8</v>
      </c>
      <c r="D82" s="40" t="s">
        <v>94</v>
      </c>
      <c r="E82" s="45">
        <v>3.05</v>
      </c>
      <c r="F82" s="46">
        <v>0.22670000000000001</v>
      </c>
      <c r="G82" s="9">
        <f t="shared" si="1"/>
        <v>1.8891666666666668E-2</v>
      </c>
      <c r="H82" s="46">
        <v>9.8000000000000007</v>
      </c>
      <c r="I82" s="49"/>
      <c r="O82" s="87"/>
      <c r="P82" s="87"/>
      <c r="Q82" s="87"/>
      <c r="S82" s="87"/>
      <c r="T82" s="87"/>
      <c r="U82" s="87"/>
    </row>
    <row r="83" spans="2:21" x14ac:dyDescent="0.2">
      <c r="B83" s="43">
        <v>1877</v>
      </c>
      <c r="C83" s="44">
        <v>9</v>
      </c>
      <c r="D83" s="40" t="s">
        <v>95</v>
      </c>
      <c r="E83" s="45">
        <v>3.24</v>
      </c>
      <c r="F83" s="46">
        <v>0.2175</v>
      </c>
      <c r="G83" s="9">
        <f t="shared" si="1"/>
        <v>1.8124999999999999E-2</v>
      </c>
      <c r="H83" s="46">
        <v>9.7048347110000002</v>
      </c>
      <c r="I83" s="49"/>
      <c r="O83" s="87"/>
      <c r="P83" s="87"/>
      <c r="Q83" s="87"/>
      <c r="S83" s="87"/>
      <c r="T83" s="87"/>
      <c r="U83" s="87"/>
    </row>
    <row r="84" spans="2:21" x14ac:dyDescent="0.2">
      <c r="B84" s="43">
        <v>1877</v>
      </c>
      <c r="C84" s="44">
        <v>10</v>
      </c>
      <c r="D84" s="40" t="s">
        <v>96</v>
      </c>
      <c r="E84" s="45">
        <v>3.31</v>
      </c>
      <c r="F84" s="46">
        <v>0.20830000000000001</v>
      </c>
      <c r="G84" s="9">
        <f t="shared" si="1"/>
        <v>1.7358333333333333E-2</v>
      </c>
      <c r="H84" s="46">
        <v>9.7048347110000002</v>
      </c>
      <c r="I84" s="49"/>
      <c r="O84" s="87"/>
      <c r="P84" s="87"/>
      <c r="Q84" s="87"/>
      <c r="S84" s="87"/>
      <c r="T84" s="87"/>
      <c r="U84" s="87"/>
    </row>
    <row r="85" spans="2:21" x14ac:dyDescent="0.2">
      <c r="B85" s="43">
        <v>1877</v>
      </c>
      <c r="C85" s="44">
        <v>11</v>
      </c>
      <c r="D85" s="40" t="s">
        <v>97</v>
      </c>
      <c r="E85" s="45">
        <v>3.26</v>
      </c>
      <c r="F85" s="46">
        <v>0.19919999999999999</v>
      </c>
      <c r="G85" s="9">
        <f t="shared" si="1"/>
        <v>1.66E-2</v>
      </c>
      <c r="H85" s="46">
        <v>9.5145851239999999</v>
      </c>
      <c r="I85" s="49"/>
      <c r="O85" s="87"/>
      <c r="P85" s="87"/>
      <c r="Q85" s="87"/>
      <c r="S85" s="87"/>
      <c r="T85" s="87"/>
      <c r="U85" s="87"/>
    </row>
    <row r="86" spans="2:21" x14ac:dyDescent="0.2">
      <c r="B86" s="43">
        <v>1877</v>
      </c>
      <c r="C86" s="44">
        <v>12</v>
      </c>
      <c r="D86" s="40" t="s">
        <v>98</v>
      </c>
      <c r="E86" s="45">
        <v>3.25</v>
      </c>
      <c r="F86" s="46">
        <v>0.19</v>
      </c>
      <c r="G86" s="9">
        <f t="shared" si="1"/>
        <v>1.5833333333333335E-2</v>
      </c>
      <c r="H86" s="46">
        <v>9.5145851239999999</v>
      </c>
      <c r="I86" s="49"/>
      <c r="O86" s="87"/>
      <c r="P86" s="87"/>
      <c r="Q86" s="87"/>
      <c r="S86" s="87"/>
      <c r="T86" s="87"/>
      <c r="U86" s="87"/>
    </row>
    <row r="87" spans="2:21" x14ac:dyDescent="0.2">
      <c r="B87" s="43">
        <v>1878</v>
      </c>
      <c r="C87" s="39">
        <v>1</v>
      </c>
      <c r="D87" s="40" t="s">
        <v>99</v>
      </c>
      <c r="E87" s="45">
        <v>3.25</v>
      </c>
      <c r="F87" s="46">
        <v>0.18920000000000001</v>
      </c>
      <c r="G87" s="9">
        <f t="shared" si="1"/>
        <v>1.5766666666666668E-2</v>
      </c>
      <c r="H87" s="46">
        <v>9.229089256</v>
      </c>
      <c r="I87" s="49"/>
      <c r="O87" s="87"/>
      <c r="P87" s="87"/>
      <c r="Q87" s="87"/>
      <c r="S87" s="87"/>
      <c r="T87" s="87"/>
      <c r="U87" s="87"/>
    </row>
    <row r="88" spans="2:21" x14ac:dyDescent="0.2">
      <c r="B88" s="43">
        <v>1878</v>
      </c>
      <c r="C88" s="44">
        <v>2</v>
      </c>
      <c r="D88" s="40" t="s">
        <v>100</v>
      </c>
      <c r="E88" s="45">
        <v>3.18</v>
      </c>
      <c r="F88" s="46">
        <v>0.1883</v>
      </c>
      <c r="G88" s="9">
        <f t="shared" si="1"/>
        <v>1.5691666666666666E-2</v>
      </c>
      <c r="H88" s="46">
        <v>9.1340049590000003</v>
      </c>
      <c r="I88" s="49"/>
      <c r="O88" s="87"/>
      <c r="P88" s="87"/>
      <c r="Q88" s="87"/>
      <c r="S88" s="87"/>
      <c r="T88" s="87"/>
      <c r="U88" s="87"/>
    </row>
    <row r="89" spans="2:21" x14ac:dyDescent="0.2">
      <c r="B89" s="43">
        <v>1878</v>
      </c>
      <c r="C89" s="44">
        <v>3</v>
      </c>
      <c r="D89" s="40" t="s">
        <v>101</v>
      </c>
      <c r="E89" s="45">
        <v>3.24</v>
      </c>
      <c r="F89" s="46">
        <v>0.1875</v>
      </c>
      <c r="G89" s="9">
        <f t="shared" si="1"/>
        <v>1.5625E-2</v>
      </c>
      <c r="H89" s="46">
        <v>8.9436743799999991</v>
      </c>
      <c r="I89" s="49"/>
      <c r="O89" s="87"/>
      <c r="P89" s="87"/>
      <c r="Q89" s="87"/>
      <c r="S89" s="87"/>
      <c r="T89" s="87"/>
      <c r="U89" s="87"/>
    </row>
    <row r="90" spans="2:21" x14ac:dyDescent="0.2">
      <c r="B90" s="43">
        <v>1878</v>
      </c>
      <c r="C90" s="44">
        <v>4</v>
      </c>
      <c r="D90" s="40" t="s">
        <v>102</v>
      </c>
      <c r="E90" s="45">
        <v>3.33</v>
      </c>
      <c r="F90" s="46">
        <v>0.1867</v>
      </c>
      <c r="G90" s="9">
        <f t="shared" si="1"/>
        <v>1.5558333333333334E-2</v>
      </c>
      <c r="H90" s="46">
        <v>8.8485090910000004</v>
      </c>
      <c r="I90" s="49"/>
      <c r="O90" s="87"/>
      <c r="P90" s="87"/>
      <c r="Q90" s="87"/>
      <c r="S90" s="87"/>
      <c r="T90" s="87"/>
      <c r="U90" s="87"/>
    </row>
    <row r="91" spans="2:21" x14ac:dyDescent="0.2">
      <c r="B91" s="43">
        <v>1878</v>
      </c>
      <c r="C91" s="44">
        <v>5</v>
      </c>
      <c r="D91" s="40" t="s">
        <v>103</v>
      </c>
      <c r="E91" s="45">
        <v>3.34</v>
      </c>
      <c r="F91" s="46">
        <v>0.18579999999999999</v>
      </c>
      <c r="G91" s="9">
        <f t="shared" si="1"/>
        <v>1.5483333333333333E-2</v>
      </c>
      <c r="H91" s="46">
        <v>8.5630942149999996</v>
      </c>
      <c r="I91" s="49"/>
      <c r="O91" s="87"/>
      <c r="P91" s="87"/>
      <c r="Q91" s="87"/>
      <c r="S91" s="87"/>
      <c r="T91" s="87"/>
      <c r="U91" s="87"/>
    </row>
    <row r="92" spans="2:21" x14ac:dyDescent="0.2">
      <c r="B92" s="43">
        <v>1878</v>
      </c>
      <c r="C92" s="44">
        <v>6</v>
      </c>
      <c r="D92" s="40" t="s">
        <v>104</v>
      </c>
      <c r="E92" s="45">
        <v>3.41</v>
      </c>
      <c r="F92" s="46">
        <v>0.185</v>
      </c>
      <c r="G92" s="9">
        <f t="shared" si="1"/>
        <v>1.5416666666666667E-2</v>
      </c>
      <c r="H92" s="46">
        <v>8.3728446279999993</v>
      </c>
      <c r="I92" s="49"/>
      <c r="O92" s="87"/>
      <c r="P92" s="87"/>
      <c r="Q92" s="87"/>
      <c r="S92" s="87"/>
      <c r="T92" s="87"/>
      <c r="U92" s="87"/>
    </row>
    <row r="93" spans="2:21" x14ac:dyDescent="0.2">
      <c r="B93" s="43">
        <v>1878</v>
      </c>
      <c r="C93" s="44">
        <v>7</v>
      </c>
      <c r="D93" s="40" t="s">
        <v>105</v>
      </c>
      <c r="E93" s="45">
        <v>3.48</v>
      </c>
      <c r="F93" s="46">
        <v>0.1842</v>
      </c>
      <c r="G93" s="9">
        <f t="shared" si="1"/>
        <v>1.5350000000000001E-2</v>
      </c>
      <c r="H93" s="46">
        <v>8.4679289260000008</v>
      </c>
      <c r="I93" s="49"/>
      <c r="O93" s="87"/>
      <c r="P93" s="87"/>
      <c r="Q93" s="87"/>
      <c r="S93" s="87"/>
      <c r="T93" s="87"/>
      <c r="U93" s="87"/>
    </row>
    <row r="94" spans="2:21" x14ac:dyDescent="0.2">
      <c r="B94" s="43">
        <v>1878</v>
      </c>
      <c r="C94" s="44">
        <v>8</v>
      </c>
      <c r="D94" s="40" t="s">
        <v>106</v>
      </c>
      <c r="E94" s="45">
        <v>3.45</v>
      </c>
      <c r="F94" s="46">
        <v>0.18329999999999999</v>
      </c>
      <c r="G94" s="9">
        <f t="shared" si="1"/>
        <v>1.5274999999999999E-2</v>
      </c>
      <c r="H94" s="46">
        <v>8.5630942149999996</v>
      </c>
      <c r="I94" s="49"/>
      <c r="O94" s="87"/>
      <c r="P94" s="87"/>
      <c r="Q94" s="87"/>
      <c r="S94" s="87"/>
      <c r="T94" s="87"/>
      <c r="U94" s="87"/>
    </row>
    <row r="95" spans="2:21" x14ac:dyDescent="0.2">
      <c r="B95" s="43">
        <v>1878</v>
      </c>
      <c r="C95" s="44">
        <v>9</v>
      </c>
      <c r="D95" s="40" t="s">
        <v>107</v>
      </c>
      <c r="E95" s="45">
        <v>3.52</v>
      </c>
      <c r="F95" s="46">
        <v>0.1825</v>
      </c>
      <c r="G95" s="9">
        <f t="shared" si="1"/>
        <v>1.5208333333333332E-2</v>
      </c>
      <c r="H95" s="46">
        <v>8.5630942149999996</v>
      </c>
      <c r="I95" s="49"/>
      <c r="O95" s="87"/>
      <c r="P95" s="87"/>
      <c r="Q95" s="87"/>
      <c r="S95" s="87"/>
      <c r="T95" s="87"/>
      <c r="U95" s="87"/>
    </row>
    <row r="96" spans="2:21" x14ac:dyDescent="0.2">
      <c r="B96" s="43">
        <v>1878</v>
      </c>
      <c r="C96" s="44">
        <v>10</v>
      </c>
      <c r="D96" s="40" t="s">
        <v>108</v>
      </c>
      <c r="E96" s="45">
        <v>3.48</v>
      </c>
      <c r="F96" s="46">
        <v>0.1817</v>
      </c>
      <c r="G96" s="9">
        <f t="shared" si="1"/>
        <v>1.5141666666666666E-2</v>
      </c>
      <c r="H96" s="46">
        <v>8.4679289260000008</v>
      </c>
      <c r="I96" s="49"/>
      <c r="O96" s="87"/>
      <c r="P96" s="87"/>
      <c r="Q96" s="87"/>
      <c r="S96" s="87"/>
      <c r="T96" s="87"/>
      <c r="U96" s="87"/>
    </row>
    <row r="97" spans="2:21" x14ac:dyDescent="0.2">
      <c r="B97" s="43">
        <v>1878</v>
      </c>
      <c r="C97" s="44">
        <v>11</v>
      </c>
      <c r="D97" s="40" t="s">
        <v>109</v>
      </c>
      <c r="E97" s="45">
        <v>3.47</v>
      </c>
      <c r="F97" s="46">
        <v>0.18079999999999999</v>
      </c>
      <c r="G97" s="9">
        <f t="shared" si="1"/>
        <v>1.5066666666666666E-2</v>
      </c>
      <c r="H97" s="46">
        <v>8.3728446279999993</v>
      </c>
      <c r="I97" s="49"/>
      <c r="O97" s="87"/>
      <c r="P97" s="87"/>
      <c r="Q97" s="87"/>
      <c r="S97" s="87"/>
      <c r="T97" s="87"/>
      <c r="U97" s="87"/>
    </row>
    <row r="98" spans="2:21" x14ac:dyDescent="0.2">
      <c r="B98" s="43">
        <v>1878</v>
      </c>
      <c r="C98" s="44">
        <v>12</v>
      </c>
      <c r="D98" s="40" t="s">
        <v>110</v>
      </c>
      <c r="E98" s="45">
        <v>3.45</v>
      </c>
      <c r="F98" s="46">
        <v>0.18</v>
      </c>
      <c r="G98" s="9">
        <f t="shared" si="1"/>
        <v>1.4999999999999999E-2</v>
      </c>
      <c r="H98" s="46">
        <v>8.18251405</v>
      </c>
      <c r="I98" s="49"/>
      <c r="O98" s="87"/>
      <c r="P98" s="87"/>
      <c r="Q98" s="87"/>
      <c r="S98" s="87"/>
      <c r="T98" s="87"/>
      <c r="U98" s="87"/>
    </row>
    <row r="99" spans="2:21" x14ac:dyDescent="0.2">
      <c r="B99" s="43">
        <v>1879</v>
      </c>
      <c r="C99" s="39">
        <v>1</v>
      </c>
      <c r="D99" s="40" t="s">
        <v>111</v>
      </c>
      <c r="E99" s="45">
        <v>3.58</v>
      </c>
      <c r="F99" s="46">
        <v>0.1817</v>
      </c>
      <c r="G99" s="9">
        <f t="shared" si="1"/>
        <v>1.5141666666666666E-2</v>
      </c>
      <c r="H99" s="46">
        <v>8.2776793390000005</v>
      </c>
      <c r="I99" s="49"/>
      <c r="O99" s="87"/>
      <c r="P99" s="87"/>
      <c r="Q99" s="87"/>
      <c r="S99" s="87"/>
      <c r="T99" s="87"/>
      <c r="U99" s="87"/>
    </row>
    <row r="100" spans="2:21" x14ac:dyDescent="0.2">
      <c r="B100" s="43">
        <v>1879</v>
      </c>
      <c r="C100" s="44">
        <v>2</v>
      </c>
      <c r="D100" s="40" t="s">
        <v>112</v>
      </c>
      <c r="E100" s="45">
        <v>3.71</v>
      </c>
      <c r="F100" s="46">
        <v>0.18329999999999999</v>
      </c>
      <c r="G100" s="9">
        <f t="shared" si="1"/>
        <v>1.5274999999999999E-2</v>
      </c>
      <c r="H100" s="46">
        <v>8.3728446279999993</v>
      </c>
      <c r="I100" s="49"/>
      <c r="O100" s="87"/>
      <c r="P100" s="87"/>
      <c r="Q100" s="87"/>
      <c r="S100" s="87"/>
      <c r="T100" s="87"/>
      <c r="U100" s="87"/>
    </row>
    <row r="101" spans="2:21" x14ac:dyDescent="0.2">
      <c r="B101" s="43">
        <v>1879</v>
      </c>
      <c r="C101" s="44">
        <v>3</v>
      </c>
      <c r="D101" s="40" t="s">
        <v>113</v>
      </c>
      <c r="E101" s="45">
        <v>3.65</v>
      </c>
      <c r="F101" s="46">
        <v>0.185</v>
      </c>
      <c r="G101" s="9">
        <f t="shared" si="1"/>
        <v>1.5416666666666667E-2</v>
      </c>
      <c r="H101" s="46">
        <v>8.2776793390000005</v>
      </c>
      <c r="I101" s="49"/>
      <c r="O101" s="87"/>
      <c r="P101" s="87"/>
      <c r="Q101" s="87"/>
      <c r="S101" s="87"/>
      <c r="T101" s="87"/>
      <c r="U101" s="87"/>
    </row>
    <row r="102" spans="2:21" x14ac:dyDescent="0.2">
      <c r="B102" s="43">
        <v>1879</v>
      </c>
      <c r="C102" s="44">
        <v>4</v>
      </c>
      <c r="D102" s="40" t="s">
        <v>114</v>
      </c>
      <c r="E102" s="45">
        <v>3.77</v>
      </c>
      <c r="F102" s="46">
        <v>0.1867</v>
      </c>
      <c r="G102" s="9">
        <f t="shared" si="1"/>
        <v>1.5558333333333334E-2</v>
      </c>
      <c r="H102" s="46">
        <v>8.18251405</v>
      </c>
      <c r="I102" s="49"/>
      <c r="O102" s="87"/>
      <c r="P102" s="87"/>
      <c r="Q102" s="87"/>
      <c r="S102" s="87"/>
      <c r="T102" s="87"/>
      <c r="U102" s="87"/>
    </row>
    <row r="103" spans="2:21" x14ac:dyDescent="0.2">
      <c r="B103" s="43">
        <v>1879</v>
      </c>
      <c r="C103" s="44">
        <v>5</v>
      </c>
      <c r="D103" s="40" t="s">
        <v>115</v>
      </c>
      <c r="E103" s="45">
        <v>3.94</v>
      </c>
      <c r="F103" s="46">
        <v>0.1883</v>
      </c>
      <c r="G103" s="9">
        <f t="shared" si="1"/>
        <v>1.5691666666666666E-2</v>
      </c>
      <c r="H103" s="46">
        <v>8.18251405</v>
      </c>
      <c r="I103" s="49"/>
      <c r="O103" s="87"/>
      <c r="P103" s="87"/>
      <c r="Q103" s="87"/>
      <c r="S103" s="87"/>
      <c r="T103" s="87"/>
      <c r="U103" s="87"/>
    </row>
    <row r="104" spans="2:21" x14ac:dyDescent="0.2">
      <c r="B104" s="43">
        <v>1879</v>
      </c>
      <c r="C104" s="44">
        <v>6</v>
      </c>
      <c r="D104" s="40" t="s">
        <v>116</v>
      </c>
      <c r="E104" s="45">
        <v>3.96</v>
      </c>
      <c r="F104" s="46">
        <v>0.19</v>
      </c>
      <c r="G104" s="9">
        <f t="shared" si="1"/>
        <v>1.5833333333333335E-2</v>
      </c>
      <c r="H104" s="46">
        <v>8.0873811569999994</v>
      </c>
      <c r="I104" s="49"/>
      <c r="O104" s="87"/>
      <c r="P104" s="87"/>
      <c r="Q104" s="87"/>
      <c r="S104" s="87"/>
      <c r="T104" s="87"/>
      <c r="U104" s="87"/>
    </row>
    <row r="105" spans="2:21" x14ac:dyDescent="0.2">
      <c r="B105" s="43">
        <v>1879</v>
      </c>
      <c r="C105" s="44">
        <v>7</v>
      </c>
      <c r="D105" s="40" t="s">
        <v>117</v>
      </c>
      <c r="E105" s="45">
        <v>4.04</v>
      </c>
      <c r="F105" s="46">
        <v>0.19170000000000001</v>
      </c>
      <c r="G105" s="9">
        <f t="shared" si="1"/>
        <v>1.5975E-2</v>
      </c>
      <c r="H105" s="46">
        <v>8.18251405</v>
      </c>
      <c r="I105" s="49"/>
      <c r="O105" s="87"/>
      <c r="P105" s="87"/>
      <c r="Q105" s="87"/>
      <c r="S105" s="87"/>
      <c r="T105" s="87"/>
      <c r="U105" s="87"/>
    </row>
    <row r="106" spans="2:21" x14ac:dyDescent="0.2">
      <c r="B106" s="43">
        <v>1879</v>
      </c>
      <c r="C106" s="44">
        <v>8</v>
      </c>
      <c r="D106" s="40" t="s">
        <v>118</v>
      </c>
      <c r="E106" s="45">
        <v>4.07</v>
      </c>
      <c r="F106" s="46">
        <v>0.1933</v>
      </c>
      <c r="G106" s="9">
        <f t="shared" si="1"/>
        <v>1.6108333333333332E-2</v>
      </c>
      <c r="H106" s="46">
        <v>8.18251405</v>
      </c>
      <c r="I106" s="49"/>
      <c r="O106" s="87"/>
      <c r="P106" s="87"/>
      <c r="Q106" s="87"/>
      <c r="S106" s="87"/>
      <c r="T106" s="87"/>
      <c r="U106" s="87"/>
    </row>
    <row r="107" spans="2:21" x14ac:dyDescent="0.2">
      <c r="B107" s="43">
        <v>1879</v>
      </c>
      <c r="C107" s="44">
        <v>9</v>
      </c>
      <c r="D107" s="40" t="s">
        <v>119</v>
      </c>
      <c r="E107" s="45">
        <v>4.22</v>
      </c>
      <c r="F107" s="46">
        <v>0.19500000000000001</v>
      </c>
      <c r="G107" s="9">
        <f t="shared" si="1"/>
        <v>1.6250000000000001E-2</v>
      </c>
      <c r="H107" s="46">
        <v>8.4679289260000008</v>
      </c>
      <c r="I107" s="49"/>
      <c r="O107" s="87"/>
      <c r="P107" s="87"/>
      <c r="Q107" s="87"/>
      <c r="S107" s="87"/>
      <c r="T107" s="87"/>
      <c r="U107" s="87"/>
    </row>
    <row r="108" spans="2:21" x14ac:dyDescent="0.2">
      <c r="B108" s="43">
        <v>1879</v>
      </c>
      <c r="C108" s="44">
        <v>10</v>
      </c>
      <c r="D108" s="40" t="s">
        <v>120</v>
      </c>
      <c r="E108" s="45">
        <v>4.68</v>
      </c>
      <c r="F108" s="46">
        <v>0.19670000000000001</v>
      </c>
      <c r="G108" s="9">
        <f t="shared" si="1"/>
        <v>1.6391666666666669E-2</v>
      </c>
      <c r="H108" s="46">
        <v>8.9436743799999991</v>
      </c>
      <c r="I108" s="49"/>
      <c r="O108" s="87"/>
      <c r="P108" s="87"/>
      <c r="Q108" s="87"/>
      <c r="S108" s="87"/>
      <c r="T108" s="87"/>
      <c r="U108" s="87"/>
    </row>
    <row r="109" spans="2:21" x14ac:dyDescent="0.2">
      <c r="B109" s="43">
        <v>1879</v>
      </c>
      <c r="C109" s="44">
        <v>11</v>
      </c>
      <c r="D109" s="40" t="s">
        <v>121</v>
      </c>
      <c r="E109" s="45">
        <v>4.93</v>
      </c>
      <c r="F109" s="46">
        <v>0.1983</v>
      </c>
      <c r="G109" s="9">
        <f t="shared" si="1"/>
        <v>1.6525000000000001E-2</v>
      </c>
      <c r="H109" s="46">
        <v>9.4194198349999994</v>
      </c>
      <c r="I109" s="49"/>
      <c r="O109" s="87"/>
      <c r="P109" s="87"/>
      <c r="Q109" s="87"/>
      <c r="S109" s="87"/>
      <c r="T109" s="87"/>
      <c r="U109" s="87"/>
    </row>
    <row r="110" spans="2:21" x14ac:dyDescent="0.2">
      <c r="B110" s="43">
        <v>1879</v>
      </c>
      <c r="C110" s="44">
        <v>12</v>
      </c>
      <c r="D110" s="40" t="s">
        <v>122</v>
      </c>
      <c r="E110" s="45">
        <v>4.92</v>
      </c>
      <c r="F110" s="46">
        <v>0.2</v>
      </c>
      <c r="G110" s="9">
        <f t="shared" si="1"/>
        <v>1.6666666666666666E-2</v>
      </c>
      <c r="H110" s="46">
        <v>9.7048347110000002</v>
      </c>
      <c r="I110" s="49"/>
      <c r="O110" s="87"/>
      <c r="P110" s="87"/>
      <c r="Q110" s="87"/>
      <c r="S110" s="87"/>
      <c r="T110" s="87"/>
      <c r="U110" s="87"/>
    </row>
    <row r="111" spans="2:21" x14ac:dyDescent="0.2">
      <c r="B111" s="43">
        <v>1880</v>
      </c>
      <c r="C111" s="39">
        <v>1</v>
      </c>
      <c r="D111" s="40" t="s">
        <v>123</v>
      </c>
      <c r="E111" s="45">
        <v>5.1100000000000003</v>
      </c>
      <c r="F111" s="46">
        <v>0.20499999999999999</v>
      </c>
      <c r="G111" s="9">
        <f t="shared" si="1"/>
        <v>1.7083333333333332E-2</v>
      </c>
      <c r="H111" s="46">
        <v>9.9903305790000001</v>
      </c>
      <c r="I111" s="49"/>
      <c r="O111" s="87"/>
      <c r="P111" s="87"/>
      <c r="Q111" s="87"/>
      <c r="S111" s="87"/>
      <c r="T111" s="87"/>
      <c r="U111" s="87"/>
    </row>
    <row r="112" spans="2:21" x14ac:dyDescent="0.2">
      <c r="B112" s="43">
        <v>1880</v>
      </c>
      <c r="C112" s="44">
        <v>2</v>
      </c>
      <c r="D112" s="40" t="s">
        <v>124</v>
      </c>
      <c r="E112" s="45">
        <v>5.2</v>
      </c>
      <c r="F112" s="46">
        <v>0.21</v>
      </c>
      <c r="G112" s="9">
        <f t="shared" si="1"/>
        <v>1.7499999999999998E-2</v>
      </c>
      <c r="H112" s="46">
        <v>9.9903305790000001</v>
      </c>
      <c r="I112" s="49"/>
      <c r="O112" s="87"/>
      <c r="P112" s="87"/>
      <c r="Q112" s="87"/>
      <c r="S112" s="87"/>
      <c r="T112" s="87"/>
      <c r="U112" s="87"/>
    </row>
    <row r="113" spans="2:21" x14ac:dyDescent="0.2">
      <c r="B113" s="43">
        <v>1880</v>
      </c>
      <c r="C113" s="44">
        <v>3</v>
      </c>
      <c r="D113" s="40" t="s">
        <v>125</v>
      </c>
      <c r="E113" s="45">
        <v>5.3</v>
      </c>
      <c r="F113" s="46">
        <v>0.215</v>
      </c>
      <c r="G113" s="9">
        <f t="shared" si="1"/>
        <v>1.7916666666666668E-2</v>
      </c>
      <c r="H113" s="46">
        <v>10.08541488</v>
      </c>
      <c r="I113" s="49"/>
      <c r="O113" s="87"/>
      <c r="P113" s="87"/>
      <c r="Q113" s="87"/>
      <c r="S113" s="87"/>
      <c r="T113" s="87"/>
      <c r="U113" s="87"/>
    </row>
    <row r="114" spans="2:21" x14ac:dyDescent="0.2">
      <c r="B114" s="43">
        <v>1880</v>
      </c>
      <c r="C114" s="44">
        <v>4</v>
      </c>
      <c r="D114" s="40" t="s">
        <v>126</v>
      </c>
      <c r="E114" s="45">
        <v>5.18</v>
      </c>
      <c r="F114" s="46">
        <v>0.22</v>
      </c>
      <c r="G114" s="9">
        <f t="shared" si="1"/>
        <v>1.8333333333333333E-2</v>
      </c>
      <c r="H114" s="46">
        <v>9.7048347110000002</v>
      </c>
      <c r="I114" s="49"/>
      <c r="O114" s="87"/>
      <c r="P114" s="87"/>
      <c r="Q114" s="87"/>
      <c r="S114" s="87"/>
      <c r="T114" s="87"/>
      <c r="U114" s="87"/>
    </row>
    <row r="115" spans="2:21" x14ac:dyDescent="0.2">
      <c r="B115" s="43">
        <v>1880</v>
      </c>
      <c r="C115" s="44">
        <v>5</v>
      </c>
      <c r="D115" s="40" t="s">
        <v>127</v>
      </c>
      <c r="E115" s="45">
        <v>4.7699999999999996</v>
      </c>
      <c r="F115" s="46">
        <v>0.22500000000000001</v>
      </c>
      <c r="G115" s="9">
        <f t="shared" si="1"/>
        <v>1.8749999999999999E-2</v>
      </c>
      <c r="H115" s="46">
        <v>9.4194198349999994</v>
      </c>
      <c r="I115" s="49"/>
      <c r="O115" s="87"/>
      <c r="P115" s="87"/>
      <c r="Q115" s="87"/>
      <c r="S115" s="87"/>
      <c r="T115" s="87"/>
      <c r="U115" s="87"/>
    </row>
    <row r="116" spans="2:21" x14ac:dyDescent="0.2">
      <c r="B116" s="43">
        <v>1880</v>
      </c>
      <c r="C116" s="44">
        <v>6</v>
      </c>
      <c r="D116" s="40" t="s">
        <v>128</v>
      </c>
      <c r="E116" s="45">
        <v>4.79</v>
      </c>
      <c r="F116" s="46">
        <v>0.23</v>
      </c>
      <c r="G116" s="9">
        <f t="shared" si="1"/>
        <v>1.9166666666666669E-2</v>
      </c>
      <c r="H116" s="46">
        <v>9.229089256</v>
      </c>
      <c r="I116" s="49"/>
      <c r="O116" s="87"/>
      <c r="P116" s="87"/>
      <c r="Q116" s="87"/>
      <c r="S116" s="87"/>
      <c r="T116" s="87"/>
      <c r="U116" s="87"/>
    </row>
    <row r="117" spans="2:21" x14ac:dyDescent="0.2">
      <c r="B117" s="43">
        <v>1880</v>
      </c>
      <c r="C117" s="44">
        <v>7</v>
      </c>
      <c r="D117" s="40" t="s">
        <v>129</v>
      </c>
      <c r="E117" s="45">
        <v>5.01</v>
      </c>
      <c r="F117" s="46">
        <v>0.23499999999999999</v>
      </c>
      <c r="G117" s="9">
        <f t="shared" si="1"/>
        <v>1.9583333333333331E-2</v>
      </c>
      <c r="H117" s="46">
        <v>9.229089256</v>
      </c>
      <c r="I117" s="49"/>
      <c r="O117" s="87"/>
      <c r="P117" s="87"/>
      <c r="Q117" s="87"/>
      <c r="S117" s="87"/>
      <c r="T117" s="87"/>
      <c r="U117" s="87"/>
    </row>
    <row r="118" spans="2:21" x14ac:dyDescent="0.2">
      <c r="B118" s="43">
        <v>1880</v>
      </c>
      <c r="C118" s="44">
        <v>8</v>
      </c>
      <c r="D118" s="40" t="s">
        <v>130</v>
      </c>
      <c r="E118" s="45">
        <v>5.19</v>
      </c>
      <c r="F118" s="46">
        <v>0.24</v>
      </c>
      <c r="G118" s="9">
        <f t="shared" si="1"/>
        <v>0.02</v>
      </c>
      <c r="H118" s="46">
        <v>9.229089256</v>
      </c>
      <c r="I118" s="49"/>
      <c r="O118" s="87"/>
      <c r="P118" s="87"/>
      <c r="Q118" s="87"/>
      <c r="S118" s="87"/>
      <c r="T118" s="87"/>
      <c r="U118" s="87"/>
    </row>
    <row r="119" spans="2:21" x14ac:dyDescent="0.2">
      <c r="B119" s="43">
        <v>1880</v>
      </c>
      <c r="C119" s="44">
        <v>9</v>
      </c>
      <c r="D119" s="40" t="s">
        <v>131</v>
      </c>
      <c r="E119" s="45">
        <v>5.18</v>
      </c>
      <c r="F119" s="46">
        <v>0.245</v>
      </c>
      <c r="G119" s="9">
        <f t="shared" si="1"/>
        <v>2.0416666666666666E-2</v>
      </c>
      <c r="H119" s="46">
        <v>9.3242545450000005</v>
      </c>
      <c r="I119" s="49"/>
      <c r="O119" s="87"/>
      <c r="P119" s="87"/>
      <c r="Q119" s="87"/>
      <c r="S119" s="87"/>
      <c r="T119" s="87"/>
      <c r="U119" s="87"/>
    </row>
    <row r="120" spans="2:21" x14ac:dyDescent="0.2">
      <c r="B120" s="43">
        <v>1880</v>
      </c>
      <c r="C120" s="44">
        <v>10</v>
      </c>
      <c r="D120" s="40" t="s">
        <v>132</v>
      </c>
      <c r="E120" s="45">
        <v>5.33</v>
      </c>
      <c r="F120" s="46">
        <v>0.25</v>
      </c>
      <c r="G120" s="9">
        <f t="shared" si="1"/>
        <v>2.0833333333333332E-2</v>
      </c>
      <c r="H120" s="46">
        <v>9.3242545450000005</v>
      </c>
      <c r="I120" s="49"/>
      <c r="O120" s="87"/>
      <c r="P120" s="87"/>
      <c r="Q120" s="87"/>
      <c r="S120" s="87"/>
      <c r="T120" s="87"/>
      <c r="U120" s="87"/>
    </row>
    <row r="121" spans="2:21" x14ac:dyDescent="0.2">
      <c r="B121" s="43">
        <v>1880</v>
      </c>
      <c r="C121" s="44">
        <v>11</v>
      </c>
      <c r="D121" s="40" t="s">
        <v>133</v>
      </c>
      <c r="E121" s="45">
        <v>5.61</v>
      </c>
      <c r="F121" s="46">
        <v>0.255</v>
      </c>
      <c r="G121" s="9">
        <f t="shared" si="1"/>
        <v>2.1250000000000002E-2</v>
      </c>
      <c r="H121" s="46">
        <v>9.4194198349999994</v>
      </c>
      <c r="I121" s="49"/>
      <c r="O121" s="87"/>
      <c r="P121" s="87"/>
      <c r="Q121" s="87"/>
      <c r="S121" s="87"/>
      <c r="T121" s="87"/>
      <c r="U121" s="87"/>
    </row>
    <row r="122" spans="2:21" x14ac:dyDescent="0.2">
      <c r="B122" s="43">
        <v>1880</v>
      </c>
      <c r="C122" s="44">
        <v>12</v>
      </c>
      <c r="D122" s="40" t="s">
        <v>134</v>
      </c>
      <c r="E122" s="45">
        <v>5.84</v>
      </c>
      <c r="F122" s="46">
        <v>0.26</v>
      </c>
      <c r="G122" s="9">
        <f t="shared" si="1"/>
        <v>2.1666666666666667E-2</v>
      </c>
      <c r="H122" s="46">
        <v>9.5145851239999999</v>
      </c>
      <c r="I122" s="49"/>
      <c r="O122" s="87"/>
      <c r="P122" s="87"/>
      <c r="Q122" s="87"/>
      <c r="S122" s="87"/>
      <c r="T122" s="87"/>
      <c r="U122" s="87"/>
    </row>
    <row r="123" spans="2:21" x14ac:dyDescent="0.2">
      <c r="B123" s="43">
        <v>1881</v>
      </c>
      <c r="C123" s="39">
        <v>1</v>
      </c>
      <c r="D123" s="40" t="s">
        <v>135</v>
      </c>
      <c r="E123" s="45">
        <v>6.19</v>
      </c>
      <c r="F123" s="46">
        <v>0.26500000000000001</v>
      </c>
      <c r="G123" s="9">
        <f t="shared" si="1"/>
        <v>2.2083333333333333E-2</v>
      </c>
      <c r="H123" s="46">
        <v>9.4194198349999994</v>
      </c>
      <c r="I123" s="49"/>
      <c r="O123" s="87"/>
      <c r="P123" s="87"/>
      <c r="Q123" s="87"/>
      <c r="S123" s="87"/>
      <c r="T123" s="87"/>
      <c r="U123" s="87"/>
    </row>
    <row r="124" spans="2:21" x14ac:dyDescent="0.2">
      <c r="B124" s="43">
        <v>1881</v>
      </c>
      <c r="C124" s="44">
        <v>2</v>
      </c>
      <c r="D124" s="40" t="s">
        <v>136</v>
      </c>
      <c r="E124" s="45">
        <v>6.17</v>
      </c>
      <c r="F124" s="46">
        <v>0.27</v>
      </c>
      <c r="G124" s="9">
        <f t="shared" si="1"/>
        <v>2.2500000000000003E-2</v>
      </c>
      <c r="H124" s="46">
        <v>9.5145851239999999</v>
      </c>
      <c r="I124" s="49"/>
      <c r="O124" s="87"/>
      <c r="P124" s="87"/>
      <c r="Q124" s="87"/>
      <c r="S124" s="87"/>
      <c r="T124" s="87"/>
      <c r="U124" s="87"/>
    </row>
    <row r="125" spans="2:21" x14ac:dyDescent="0.2">
      <c r="B125" s="43">
        <v>1881</v>
      </c>
      <c r="C125" s="44">
        <v>3</v>
      </c>
      <c r="D125" s="40" t="s">
        <v>137</v>
      </c>
      <c r="E125" s="45">
        <v>6.24</v>
      </c>
      <c r="F125" s="46">
        <v>0.27500000000000002</v>
      </c>
      <c r="G125" s="9">
        <f t="shared" si="1"/>
        <v>2.2916666666666669E-2</v>
      </c>
      <c r="H125" s="46">
        <v>9.5145851239999999</v>
      </c>
      <c r="I125" s="49"/>
      <c r="O125" s="87"/>
      <c r="P125" s="87"/>
      <c r="Q125" s="87"/>
      <c r="S125" s="87"/>
      <c r="T125" s="87"/>
      <c r="U125" s="87"/>
    </row>
    <row r="126" spans="2:21" x14ac:dyDescent="0.2">
      <c r="B126" s="43">
        <v>1881</v>
      </c>
      <c r="C126" s="44">
        <v>4</v>
      </c>
      <c r="D126" s="40" t="s">
        <v>138</v>
      </c>
      <c r="E126" s="45">
        <v>6.22</v>
      </c>
      <c r="F126" s="46">
        <v>0.28000000000000003</v>
      </c>
      <c r="G126" s="9">
        <f t="shared" si="1"/>
        <v>2.3333333333333334E-2</v>
      </c>
      <c r="H126" s="46">
        <v>9.6096694209999995</v>
      </c>
      <c r="I126" s="49"/>
      <c r="O126" s="87"/>
      <c r="P126" s="87"/>
      <c r="Q126" s="87"/>
      <c r="S126" s="87"/>
      <c r="T126" s="87"/>
      <c r="U126" s="87"/>
    </row>
    <row r="127" spans="2:21" x14ac:dyDescent="0.2">
      <c r="B127" s="43">
        <v>1881</v>
      </c>
      <c r="C127" s="44">
        <v>5</v>
      </c>
      <c r="D127" s="40" t="s">
        <v>139</v>
      </c>
      <c r="E127" s="45">
        <v>6.5</v>
      </c>
      <c r="F127" s="46">
        <v>0.28499999999999998</v>
      </c>
      <c r="G127" s="9">
        <f t="shared" si="1"/>
        <v>2.3749999999999997E-2</v>
      </c>
      <c r="H127" s="46">
        <v>9.5145851239999999</v>
      </c>
      <c r="I127" s="49"/>
      <c r="O127" s="87"/>
      <c r="P127" s="87"/>
      <c r="Q127" s="87"/>
      <c r="S127" s="87"/>
      <c r="T127" s="87"/>
      <c r="U127" s="87"/>
    </row>
    <row r="128" spans="2:21" x14ac:dyDescent="0.2">
      <c r="B128" s="43">
        <v>1881</v>
      </c>
      <c r="C128" s="44">
        <v>6</v>
      </c>
      <c r="D128" s="40" t="s">
        <v>140</v>
      </c>
      <c r="E128" s="45">
        <v>6.58</v>
      </c>
      <c r="F128" s="46">
        <v>0.28999999999999998</v>
      </c>
      <c r="G128" s="9">
        <f t="shared" si="1"/>
        <v>2.4166666666666666E-2</v>
      </c>
      <c r="H128" s="46">
        <v>9.5145851239999999</v>
      </c>
      <c r="I128" s="49"/>
      <c r="O128" s="87"/>
      <c r="P128" s="87"/>
      <c r="Q128" s="87"/>
      <c r="S128" s="87"/>
      <c r="T128" s="87"/>
      <c r="U128" s="87"/>
    </row>
    <row r="129" spans="2:21" x14ac:dyDescent="0.2">
      <c r="B129" s="43">
        <v>1881</v>
      </c>
      <c r="C129" s="44">
        <v>7</v>
      </c>
      <c r="D129" s="40" t="s">
        <v>141</v>
      </c>
      <c r="E129" s="45">
        <v>6.35</v>
      </c>
      <c r="F129" s="46">
        <v>0.29499999999999998</v>
      </c>
      <c r="G129" s="9">
        <f t="shared" si="1"/>
        <v>2.4583333333333332E-2</v>
      </c>
      <c r="H129" s="46">
        <v>9.6096694209999995</v>
      </c>
      <c r="I129" s="49"/>
      <c r="O129" s="87"/>
      <c r="P129" s="87"/>
      <c r="Q129" s="87"/>
      <c r="S129" s="87"/>
      <c r="T129" s="87"/>
      <c r="U129" s="87"/>
    </row>
    <row r="130" spans="2:21" x14ac:dyDescent="0.2">
      <c r="B130" s="43">
        <v>1881</v>
      </c>
      <c r="C130" s="44">
        <v>8</v>
      </c>
      <c r="D130" s="40" t="s">
        <v>142</v>
      </c>
      <c r="E130" s="45">
        <v>6.2</v>
      </c>
      <c r="F130" s="46">
        <v>0.3</v>
      </c>
      <c r="G130" s="9">
        <f t="shared" si="1"/>
        <v>2.4999999999999998E-2</v>
      </c>
      <c r="H130" s="46">
        <v>9.8000000000000007</v>
      </c>
      <c r="I130" s="49"/>
      <c r="O130" s="87"/>
      <c r="P130" s="87"/>
      <c r="Q130" s="87"/>
      <c r="S130" s="87"/>
      <c r="T130" s="87"/>
      <c r="U130" s="87"/>
    </row>
    <row r="131" spans="2:21" x14ac:dyDescent="0.2">
      <c r="B131" s="43">
        <v>1881</v>
      </c>
      <c r="C131" s="44">
        <v>9</v>
      </c>
      <c r="D131" s="40" t="s">
        <v>143</v>
      </c>
      <c r="E131" s="45">
        <v>6.25</v>
      </c>
      <c r="F131" s="46">
        <v>0.30499999999999999</v>
      </c>
      <c r="G131" s="9">
        <f t="shared" si="1"/>
        <v>2.5416666666666667E-2</v>
      </c>
      <c r="H131" s="46">
        <v>10.180580170000001</v>
      </c>
      <c r="I131" s="49"/>
      <c r="O131" s="87"/>
      <c r="P131" s="87"/>
      <c r="Q131" s="87"/>
      <c r="S131" s="87"/>
      <c r="T131" s="87"/>
      <c r="U131" s="87"/>
    </row>
    <row r="132" spans="2:21" x14ac:dyDescent="0.2">
      <c r="B132" s="43">
        <v>1881</v>
      </c>
      <c r="C132" s="44">
        <v>10</v>
      </c>
      <c r="D132" s="40" t="s">
        <v>144</v>
      </c>
      <c r="E132" s="45">
        <v>6.15</v>
      </c>
      <c r="F132" s="46">
        <v>0.31</v>
      </c>
      <c r="G132" s="9">
        <f t="shared" ref="G132:G195" si="2">IFERROR(F132/12,0)</f>
        <v>2.5833333333333333E-2</v>
      </c>
      <c r="H132" s="46">
        <v>10.275745450000001</v>
      </c>
      <c r="I132" s="49"/>
      <c r="O132" s="87"/>
      <c r="P132" s="87"/>
      <c r="Q132" s="87"/>
      <c r="S132" s="87"/>
      <c r="T132" s="87"/>
      <c r="U132" s="87"/>
    </row>
    <row r="133" spans="2:21" x14ac:dyDescent="0.2">
      <c r="B133" s="43">
        <v>1881</v>
      </c>
      <c r="C133" s="44">
        <v>11</v>
      </c>
      <c r="D133" s="40" t="s">
        <v>145</v>
      </c>
      <c r="E133" s="45">
        <v>6.19</v>
      </c>
      <c r="F133" s="46">
        <v>0.315</v>
      </c>
      <c r="G133" s="9">
        <f t="shared" si="2"/>
        <v>2.6249999999999999E-2</v>
      </c>
      <c r="H133" s="46">
        <v>10.180580170000001</v>
      </c>
      <c r="I133" s="49"/>
      <c r="O133" s="87"/>
      <c r="P133" s="87"/>
      <c r="Q133" s="87"/>
      <c r="S133" s="87"/>
      <c r="T133" s="87"/>
      <c r="U133" s="87"/>
    </row>
    <row r="134" spans="2:21" x14ac:dyDescent="0.2">
      <c r="B134" s="43">
        <v>1881</v>
      </c>
      <c r="C134" s="44">
        <v>12</v>
      </c>
      <c r="D134" s="40" t="s">
        <v>146</v>
      </c>
      <c r="E134" s="45">
        <v>6.01</v>
      </c>
      <c r="F134" s="46">
        <v>0.32</v>
      </c>
      <c r="G134" s="9">
        <f t="shared" si="2"/>
        <v>2.6666666666666668E-2</v>
      </c>
      <c r="H134" s="46">
        <v>10.180580170000001</v>
      </c>
      <c r="I134" s="49"/>
      <c r="O134" s="87"/>
      <c r="P134" s="87"/>
      <c r="Q134" s="87"/>
      <c r="S134" s="87"/>
      <c r="T134" s="87"/>
      <c r="U134" s="87"/>
    </row>
    <row r="135" spans="2:21" x14ac:dyDescent="0.2">
      <c r="B135" s="43">
        <v>1882</v>
      </c>
      <c r="C135" s="39">
        <v>1</v>
      </c>
      <c r="D135" s="40" t="s">
        <v>147</v>
      </c>
      <c r="E135" s="45">
        <v>5.92</v>
      </c>
      <c r="F135" s="46">
        <v>0.32</v>
      </c>
      <c r="G135" s="9">
        <f t="shared" si="2"/>
        <v>2.6666666666666668E-2</v>
      </c>
      <c r="H135" s="46">
        <v>10.180580170000001</v>
      </c>
      <c r="I135" s="49"/>
      <c r="O135" s="87"/>
      <c r="P135" s="87"/>
      <c r="Q135" s="87"/>
      <c r="S135" s="87"/>
      <c r="T135" s="87"/>
      <c r="U135" s="87"/>
    </row>
    <row r="136" spans="2:21" x14ac:dyDescent="0.2">
      <c r="B136" s="43">
        <v>1882</v>
      </c>
      <c r="C136" s="44">
        <v>2</v>
      </c>
      <c r="D136" s="40" t="s">
        <v>148</v>
      </c>
      <c r="E136" s="45">
        <v>5.79</v>
      </c>
      <c r="F136" s="46">
        <v>0.32</v>
      </c>
      <c r="G136" s="9">
        <f t="shared" si="2"/>
        <v>2.6666666666666668E-2</v>
      </c>
      <c r="H136" s="46">
        <v>10.275745450000001</v>
      </c>
      <c r="I136" s="49"/>
      <c r="O136" s="87"/>
      <c r="P136" s="87"/>
      <c r="Q136" s="87"/>
      <c r="S136" s="87"/>
      <c r="T136" s="87"/>
      <c r="U136" s="87"/>
    </row>
    <row r="137" spans="2:21" x14ac:dyDescent="0.2">
      <c r="B137" s="43">
        <v>1882</v>
      </c>
      <c r="C137" s="44">
        <v>3</v>
      </c>
      <c r="D137" s="40" t="s">
        <v>149</v>
      </c>
      <c r="E137" s="45">
        <v>5.78</v>
      </c>
      <c r="F137" s="46">
        <v>0.32</v>
      </c>
      <c r="G137" s="9">
        <f t="shared" si="2"/>
        <v>2.6666666666666668E-2</v>
      </c>
      <c r="H137" s="46">
        <v>10.275745450000001</v>
      </c>
      <c r="I137" s="49"/>
      <c r="O137" s="87"/>
      <c r="P137" s="87"/>
      <c r="Q137" s="87"/>
      <c r="S137" s="87"/>
      <c r="T137" s="87"/>
      <c r="U137" s="87"/>
    </row>
    <row r="138" spans="2:21" x14ac:dyDescent="0.2">
      <c r="B138" s="43">
        <v>1882</v>
      </c>
      <c r="C138" s="44">
        <v>4</v>
      </c>
      <c r="D138" s="40" t="s">
        <v>150</v>
      </c>
      <c r="E138" s="45">
        <v>5.78</v>
      </c>
      <c r="F138" s="46">
        <v>0.32</v>
      </c>
      <c r="G138" s="9">
        <f t="shared" si="2"/>
        <v>2.6666666666666668E-2</v>
      </c>
      <c r="H138" s="46">
        <v>10.370910739999999</v>
      </c>
      <c r="I138" s="49"/>
      <c r="O138" s="87"/>
      <c r="P138" s="87"/>
      <c r="Q138" s="87"/>
      <c r="S138" s="87"/>
      <c r="T138" s="87"/>
      <c r="U138" s="87"/>
    </row>
    <row r="139" spans="2:21" x14ac:dyDescent="0.2">
      <c r="B139" s="43">
        <v>1882</v>
      </c>
      <c r="C139" s="44">
        <v>5</v>
      </c>
      <c r="D139" s="40" t="s">
        <v>151</v>
      </c>
      <c r="E139" s="45">
        <v>5.71</v>
      </c>
      <c r="F139" s="46">
        <v>0.32</v>
      </c>
      <c r="G139" s="9">
        <f t="shared" si="2"/>
        <v>2.6666666666666668E-2</v>
      </c>
      <c r="H139" s="46">
        <v>10.465995039999999</v>
      </c>
      <c r="I139" s="49"/>
      <c r="O139" s="87"/>
      <c r="P139" s="87"/>
      <c r="Q139" s="87"/>
      <c r="S139" s="87"/>
      <c r="T139" s="87"/>
      <c r="U139" s="87"/>
    </row>
    <row r="140" spans="2:21" x14ac:dyDescent="0.2">
      <c r="B140" s="43">
        <v>1882</v>
      </c>
      <c r="C140" s="44">
        <v>6</v>
      </c>
      <c r="D140" s="40" t="s">
        <v>152</v>
      </c>
      <c r="E140" s="45">
        <v>5.68</v>
      </c>
      <c r="F140" s="46">
        <v>0.32</v>
      </c>
      <c r="G140" s="9">
        <f t="shared" si="2"/>
        <v>2.6666666666666668E-2</v>
      </c>
      <c r="H140" s="46">
        <v>10.56116033</v>
      </c>
      <c r="I140" s="49"/>
      <c r="O140" s="87"/>
      <c r="P140" s="87"/>
      <c r="Q140" s="87"/>
      <c r="S140" s="87"/>
      <c r="T140" s="87"/>
      <c r="U140" s="87"/>
    </row>
    <row r="141" spans="2:21" x14ac:dyDescent="0.2">
      <c r="B141" s="43">
        <v>1882</v>
      </c>
      <c r="C141" s="44">
        <v>7</v>
      </c>
      <c r="D141" s="40" t="s">
        <v>153</v>
      </c>
      <c r="E141" s="45">
        <v>6</v>
      </c>
      <c r="F141" s="46">
        <v>0.32</v>
      </c>
      <c r="G141" s="9">
        <f t="shared" si="2"/>
        <v>2.6666666666666668E-2</v>
      </c>
      <c r="H141" s="46">
        <v>10.465995039999999</v>
      </c>
      <c r="I141" s="49"/>
      <c r="O141" s="87"/>
      <c r="P141" s="87"/>
      <c r="Q141" s="87"/>
      <c r="S141" s="87"/>
      <c r="T141" s="87"/>
      <c r="U141" s="87"/>
    </row>
    <row r="142" spans="2:21" x14ac:dyDescent="0.2">
      <c r="B142" s="43">
        <v>1882</v>
      </c>
      <c r="C142" s="44">
        <v>8</v>
      </c>
      <c r="D142" s="40" t="s">
        <v>154</v>
      </c>
      <c r="E142" s="45">
        <v>6.18</v>
      </c>
      <c r="F142" s="46">
        <v>0.32</v>
      </c>
      <c r="G142" s="9">
        <f t="shared" si="2"/>
        <v>2.6666666666666668E-2</v>
      </c>
      <c r="H142" s="46">
        <v>10.56116033</v>
      </c>
      <c r="I142" s="49"/>
      <c r="O142" s="87"/>
      <c r="P142" s="87"/>
      <c r="Q142" s="87"/>
      <c r="S142" s="87"/>
      <c r="T142" s="87"/>
      <c r="U142" s="87"/>
    </row>
    <row r="143" spans="2:21" x14ac:dyDescent="0.2">
      <c r="B143" s="43">
        <v>1882</v>
      </c>
      <c r="C143" s="44">
        <v>9</v>
      </c>
      <c r="D143" s="40" t="s">
        <v>155</v>
      </c>
      <c r="E143" s="45">
        <v>6.24</v>
      </c>
      <c r="F143" s="46">
        <v>0.32</v>
      </c>
      <c r="G143" s="9">
        <f t="shared" si="2"/>
        <v>2.6666666666666668E-2</v>
      </c>
      <c r="H143" s="46">
        <v>10.275745450000001</v>
      </c>
      <c r="I143" s="49"/>
      <c r="O143" s="87"/>
      <c r="P143" s="87"/>
      <c r="Q143" s="87"/>
      <c r="S143" s="87"/>
      <c r="T143" s="87"/>
      <c r="U143" s="87"/>
    </row>
    <row r="144" spans="2:21" x14ac:dyDescent="0.2">
      <c r="B144" s="43">
        <v>1882</v>
      </c>
      <c r="C144" s="44">
        <v>10</v>
      </c>
      <c r="D144" s="40" t="s">
        <v>156</v>
      </c>
      <c r="E144" s="45">
        <v>6.07</v>
      </c>
      <c r="F144" s="46">
        <v>0.32</v>
      </c>
      <c r="G144" s="9">
        <f t="shared" si="2"/>
        <v>2.6666666666666668E-2</v>
      </c>
      <c r="H144" s="46">
        <v>10.180580170000001</v>
      </c>
      <c r="I144" s="49"/>
      <c r="O144" s="87"/>
      <c r="P144" s="87"/>
      <c r="Q144" s="87"/>
      <c r="S144" s="87"/>
      <c r="T144" s="87"/>
      <c r="U144" s="87"/>
    </row>
    <row r="145" spans="2:21" x14ac:dyDescent="0.2">
      <c r="B145" s="43">
        <v>1882</v>
      </c>
      <c r="C145" s="44">
        <v>11</v>
      </c>
      <c r="D145" s="40" t="s">
        <v>157</v>
      </c>
      <c r="E145" s="45">
        <v>5.81</v>
      </c>
      <c r="F145" s="46">
        <v>0.32</v>
      </c>
      <c r="G145" s="9">
        <f t="shared" si="2"/>
        <v>2.6666666666666668E-2</v>
      </c>
      <c r="H145" s="46">
        <v>10.08541488</v>
      </c>
      <c r="I145" s="49"/>
      <c r="O145" s="87"/>
      <c r="P145" s="87"/>
      <c r="Q145" s="87"/>
      <c r="S145" s="87"/>
      <c r="T145" s="87"/>
      <c r="U145" s="87"/>
    </row>
    <row r="146" spans="2:21" x14ac:dyDescent="0.2">
      <c r="B146" s="43">
        <v>1882</v>
      </c>
      <c r="C146" s="44">
        <v>12</v>
      </c>
      <c r="D146" s="40" t="s">
        <v>158</v>
      </c>
      <c r="E146" s="45">
        <v>5.84</v>
      </c>
      <c r="F146" s="46">
        <v>0.32</v>
      </c>
      <c r="G146" s="9">
        <f t="shared" si="2"/>
        <v>2.6666666666666668E-2</v>
      </c>
      <c r="H146" s="46">
        <v>9.9903305790000001</v>
      </c>
      <c r="I146" s="49"/>
      <c r="O146" s="87"/>
      <c r="P146" s="87"/>
      <c r="Q146" s="87"/>
      <c r="S146" s="87"/>
      <c r="T146" s="87"/>
      <c r="U146" s="87"/>
    </row>
    <row r="147" spans="2:21" x14ac:dyDescent="0.2">
      <c r="B147" s="43">
        <v>1883</v>
      </c>
      <c r="C147" s="39">
        <v>1</v>
      </c>
      <c r="D147" s="40" t="s">
        <v>159</v>
      </c>
      <c r="E147" s="45">
        <v>5.81</v>
      </c>
      <c r="F147" s="46">
        <v>0.32079999999999997</v>
      </c>
      <c r="G147" s="9">
        <f t="shared" si="2"/>
        <v>2.6733333333333331E-2</v>
      </c>
      <c r="H147" s="46">
        <v>9.9903305790000001</v>
      </c>
      <c r="I147" s="49"/>
      <c r="O147" s="87"/>
      <c r="P147" s="87"/>
      <c r="Q147" s="87"/>
      <c r="S147" s="87"/>
      <c r="T147" s="87"/>
      <c r="U147" s="87"/>
    </row>
    <row r="148" spans="2:21" x14ac:dyDescent="0.2">
      <c r="B148" s="43">
        <v>1883</v>
      </c>
      <c r="C148" s="44">
        <v>2</v>
      </c>
      <c r="D148" s="40" t="s">
        <v>160</v>
      </c>
      <c r="E148" s="45">
        <v>5.68</v>
      </c>
      <c r="F148" s="46">
        <v>0.32169999999999999</v>
      </c>
      <c r="G148" s="9">
        <f t="shared" si="2"/>
        <v>2.6808333333333333E-2</v>
      </c>
      <c r="H148" s="46">
        <v>10.08541488</v>
      </c>
      <c r="I148" s="49"/>
      <c r="O148" s="87"/>
      <c r="P148" s="87"/>
      <c r="Q148" s="87"/>
      <c r="S148" s="87"/>
      <c r="T148" s="87"/>
      <c r="U148" s="87"/>
    </row>
    <row r="149" spans="2:21" x14ac:dyDescent="0.2">
      <c r="B149" s="43">
        <v>1883</v>
      </c>
      <c r="C149" s="44">
        <v>3</v>
      </c>
      <c r="D149" s="40" t="s">
        <v>161</v>
      </c>
      <c r="E149" s="45">
        <v>5.75</v>
      </c>
      <c r="F149" s="46">
        <v>0.32250000000000001</v>
      </c>
      <c r="G149" s="9">
        <f t="shared" si="2"/>
        <v>2.6875E-2</v>
      </c>
      <c r="H149" s="46">
        <v>9.9903305790000001</v>
      </c>
      <c r="I149" s="49"/>
      <c r="O149" s="87"/>
      <c r="P149" s="87"/>
      <c r="Q149" s="87"/>
      <c r="S149" s="87"/>
      <c r="T149" s="87"/>
      <c r="U149" s="87"/>
    </row>
    <row r="150" spans="2:21" x14ac:dyDescent="0.2">
      <c r="B150" s="43">
        <v>1883</v>
      </c>
      <c r="C150" s="44">
        <v>4</v>
      </c>
      <c r="D150" s="40" t="s">
        <v>162</v>
      </c>
      <c r="E150" s="45">
        <v>5.87</v>
      </c>
      <c r="F150" s="46">
        <v>0.32329999999999998</v>
      </c>
      <c r="G150" s="9">
        <f t="shared" si="2"/>
        <v>2.6941666666666666E-2</v>
      </c>
      <c r="H150" s="46">
        <v>9.8951652889999995</v>
      </c>
      <c r="I150" s="49"/>
      <c r="O150" s="87"/>
      <c r="P150" s="87"/>
      <c r="Q150" s="87"/>
      <c r="S150" s="87"/>
      <c r="T150" s="87"/>
      <c r="U150" s="87"/>
    </row>
    <row r="151" spans="2:21" x14ac:dyDescent="0.2">
      <c r="B151" s="43">
        <v>1883</v>
      </c>
      <c r="C151" s="44">
        <v>5</v>
      </c>
      <c r="D151" s="40" t="s">
        <v>163</v>
      </c>
      <c r="E151" s="45">
        <v>5.77</v>
      </c>
      <c r="F151" s="46">
        <v>0.32419999999999999</v>
      </c>
      <c r="G151" s="9">
        <f t="shared" si="2"/>
        <v>2.7016666666666665E-2</v>
      </c>
      <c r="H151" s="46">
        <v>9.8000000000000007</v>
      </c>
      <c r="I151" s="49"/>
      <c r="O151" s="87"/>
      <c r="P151" s="87"/>
      <c r="Q151" s="87"/>
      <c r="S151" s="87"/>
      <c r="T151" s="87"/>
      <c r="U151" s="87"/>
    </row>
    <row r="152" spans="2:21" x14ac:dyDescent="0.2">
      <c r="B152" s="43">
        <v>1883</v>
      </c>
      <c r="C152" s="44">
        <v>6</v>
      </c>
      <c r="D152" s="40" t="s">
        <v>164</v>
      </c>
      <c r="E152" s="45">
        <v>5.82</v>
      </c>
      <c r="F152" s="46">
        <v>0.32500000000000001</v>
      </c>
      <c r="G152" s="9">
        <f t="shared" si="2"/>
        <v>2.7083333333333334E-2</v>
      </c>
      <c r="H152" s="46">
        <v>9.5145851239999999</v>
      </c>
      <c r="I152" s="49"/>
      <c r="O152" s="87"/>
      <c r="P152" s="87"/>
      <c r="Q152" s="87"/>
      <c r="S152" s="87"/>
      <c r="T152" s="87"/>
      <c r="U152" s="87"/>
    </row>
    <row r="153" spans="2:21" x14ac:dyDescent="0.2">
      <c r="B153" s="43">
        <v>1883</v>
      </c>
      <c r="C153" s="44">
        <v>7</v>
      </c>
      <c r="D153" s="40" t="s">
        <v>165</v>
      </c>
      <c r="E153" s="45">
        <v>5.73</v>
      </c>
      <c r="F153" s="46">
        <v>0.32579999999999998</v>
      </c>
      <c r="G153" s="9">
        <f t="shared" si="2"/>
        <v>2.7149999999999997E-2</v>
      </c>
      <c r="H153" s="46">
        <v>9.3242545450000005</v>
      </c>
      <c r="I153" s="49"/>
      <c r="O153" s="87"/>
      <c r="P153" s="87"/>
      <c r="Q153" s="87"/>
      <c r="S153" s="87"/>
      <c r="T153" s="87"/>
      <c r="U153" s="87"/>
    </row>
    <row r="154" spans="2:21" x14ac:dyDescent="0.2">
      <c r="B154" s="43">
        <v>1883</v>
      </c>
      <c r="C154" s="44">
        <v>8</v>
      </c>
      <c r="D154" s="40" t="s">
        <v>166</v>
      </c>
      <c r="E154" s="45">
        <v>5.47</v>
      </c>
      <c r="F154" s="46">
        <v>0.32669999999999999</v>
      </c>
      <c r="G154" s="9">
        <f t="shared" si="2"/>
        <v>2.7224999999999999E-2</v>
      </c>
      <c r="H154" s="46">
        <v>9.3242545450000005</v>
      </c>
      <c r="I154" s="49"/>
      <c r="O154" s="87"/>
      <c r="P154" s="87"/>
      <c r="Q154" s="87"/>
      <c r="S154" s="87"/>
      <c r="T154" s="87"/>
      <c r="U154" s="87"/>
    </row>
    <row r="155" spans="2:21" x14ac:dyDescent="0.2">
      <c r="B155" s="43">
        <v>1883</v>
      </c>
      <c r="C155" s="44">
        <v>9</v>
      </c>
      <c r="D155" s="40" t="s">
        <v>167</v>
      </c>
      <c r="E155" s="45">
        <v>5.53</v>
      </c>
      <c r="F155" s="46">
        <v>0.32750000000000001</v>
      </c>
      <c r="G155" s="9">
        <f t="shared" si="2"/>
        <v>2.7291666666666669E-2</v>
      </c>
      <c r="H155" s="46">
        <v>9.229089256</v>
      </c>
      <c r="I155" s="49"/>
      <c r="O155" s="87"/>
      <c r="P155" s="87"/>
      <c r="Q155" s="87"/>
      <c r="S155" s="87"/>
      <c r="T155" s="87"/>
      <c r="U155" s="87"/>
    </row>
    <row r="156" spans="2:21" x14ac:dyDescent="0.2">
      <c r="B156" s="43">
        <v>1883</v>
      </c>
      <c r="C156" s="44">
        <v>10</v>
      </c>
      <c r="D156" s="40" t="s">
        <v>168</v>
      </c>
      <c r="E156" s="45">
        <v>5.38</v>
      </c>
      <c r="F156" s="46">
        <v>0.32829999999999998</v>
      </c>
      <c r="G156" s="9">
        <f t="shared" si="2"/>
        <v>2.7358333333333332E-2</v>
      </c>
      <c r="H156" s="46">
        <v>9.229089256</v>
      </c>
      <c r="I156" s="49"/>
      <c r="O156" s="87"/>
      <c r="P156" s="87"/>
      <c r="Q156" s="87"/>
      <c r="S156" s="87"/>
      <c r="T156" s="87"/>
      <c r="U156" s="87"/>
    </row>
    <row r="157" spans="2:21" x14ac:dyDescent="0.2">
      <c r="B157" s="43">
        <v>1883</v>
      </c>
      <c r="C157" s="44">
        <v>11</v>
      </c>
      <c r="D157" s="40" t="s">
        <v>169</v>
      </c>
      <c r="E157" s="45">
        <v>5.46</v>
      </c>
      <c r="F157" s="46">
        <v>0.32919999999999999</v>
      </c>
      <c r="G157" s="9">
        <f t="shared" si="2"/>
        <v>2.7433333333333334E-2</v>
      </c>
      <c r="H157" s="46">
        <v>9.1340049590000003</v>
      </c>
      <c r="I157" s="49"/>
      <c r="O157" s="87"/>
      <c r="P157" s="87"/>
      <c r="Q157" s="87"/>
      <c r="S157" s="87"/>
      <c r="T157" s="87"/>
      <c r="U157" s="87"/>
    </row>
    <row r="158" spans="2:21" x14ac:dyDescent="0.2">
      <c r="B158" s="43">
        <v>1883</v>
      </c>
      <c r="C158" s="44">
        <v>12</v>
      </c>
      <c r="D158" s="40" t="s">
        <v>170</v>
      </c>
      <c r="E158" s="45">
        <v>5.34</v>
      </c>
      <c r="F158" s="46">
        <v>0.33</v>
      </c>
      <c r="G158" s="9">
        <f t="shared" si="2"/>
        <v>2.75E-2</v>
      </c>
      <c r="H158" s="46">
        <v>9.229089256</v>
      </c>
      <c r="I158" s="49"/>
      <c r="O158" s="87"/>
      <c r="P158" s="87"/>
      <c r="Q158" s="87"/>
      <c r="S158" s="87"/>
      <c r="T158" s="87"/>
      <c r="U158" s="87"/>
    </row>
    <row r="159" spans="2:21" x14ac:dyDescent="0.2">
      <c r="B159" s="43">
        <v>1884</v>
      </c>
      <c r="C159" s="39">
        <v>1</v>
      </c>
      <c r="D159" s="40" t="s">
        <v>171</v>
      </c>
      <c r="E159" s="45">
        <v>5.18</v>
      </c>
      <c r="F159" s="46">
        <v>0.32829999999999998</v>
      </c>
      <c r="G159" s="9">
        <f t="shared" si="2"/>
        <v>2.7358333333333332E-2</v>
      </c>
      <c r="H159" s="46">
        <v>9.229089256</v>
      </c>
      <c r="I159" s="49"/>
      <c r="O159" s="87"/>
      <c r="P159" s="87"/>
      <c r="Q159" s="87"/>
      <c r="S159" s="87"/>
      <c r="T159" s="87"/>
      <c r="U159" s="87"/>
    </row>
    <row r="160" spans="2:21" x14ac:dyDescent="0.2">
      <c r="B160" s="43">
        <v>1884</v>
      </c>
      <c r="C160" s="44">
        <v>2</v>
      </c>
      <c r="D160" s="40" t="s">
        <v>172</v>
      </c>
      <c r="E160" s="45">
        <v>5.32</v>
      </c>
      <c r="F160" s="46">
        <v>0.32669999999999999</v>
      </c>
      <c r="G160" s="9">
        <f t="shared" si="2"/>
        <v>2.7224999999999999E-2</v>
      </c>
      <c r="H160" s="46">
        <v>9.229089256</v>
      </c>
      <c r="I160" s="49"/>
      <c r="O160" s="87"/>
      <c r="P160" s="87"/>
      <c r="Q160" s="87"/>
      <c r="S160" s="87"/>
      <c r="T160" s="87"/>
      <c r="U160" s="87"/>
    </row>
    <row r="161" spans="2:21" x14ac:dyDescent="0.2">
      <c r="B161" s="43">
        <v>1884</v>
      </c>
      <c r="C161" s="44">
        <v>3</v>
      </c>
      <c r="D161" s="40" t="s">
        <v>173</v>
      </c>
      <c r="E161" s="45">
        <v>5.3</v>
      </c>
      <c r="F161" s="46">
        <v>0.32500000000000001</v>
      </c>
      <c r="G161" s="9">
        <f t="shared" si="2"/>
        <v>2.7083333333333334E-2</v>
      </c>
      <c r="H161" s="46">
        <v>9.229089256</v>
      </c>
      <c r="I161" s="49"/>
      <c r="O161" s="87"/>
      <c r="P161" s="87"/>
      <c r="Q161" s="87"/>
      <c r="S161" s="87"/>
      <c r="T161" s="87"/>
      <c r="U161" s="87"/>
    </row>
    <row r="162" spans="2:21" x14ac:dyDescent="0.2">
      <c r="B162" s="43">
        <v>1884</v>
      </c>
      <c r="C162" s="44">
        <v>4</v>
      </c>
      <c r="D162" s="40" t="s">
        <v>174</v>
      </c>
      <c r="E162" s="45">
        <v>5.0599999999999996</v>
      </c>
      <c r="F162" s="46">
        <v>0.32329999999999998</v>
      </c>
      <c r="G162" s="9">
        <f t="shared" si="2"/>
        <v>2.6941666666666666E-2</v>
      </c>
      <c r="H162" s="46">
        <v>9.0388396689999997</v>
      </c>
      <c r="I162" s="49"/>
      <c r="O162" s="87"/>
      <c r="P162" s="87"/>
      <c r="Q162" s="87"/>
      <c r="S162" s="87"/>
      <c r="T162" s="87"/>
      <c r="U162" s="87"/>
    </row>
    <row r="163" spans="2:21" x14ac:dyDescent="0.2">
      <c r="B163" s="43">
        <v>1884</v>
      </c>
      <c r="C163" s="44">
        <v>5</v>
      </c>
      <c r="D163" s="40" t="s">
        <v>175</v>
      </c>
      <c r="E163" s="45">
        <v>4.6500000000000004</v>
      </c>
      <c r="F163" s="46">
        <v>0.32169999999999999</v>
      </c>
      <c r="G163" s="9">
        <f t="shared" si="2"/>
        <v>2.6808333333333333E-2</v>
      </c>
      <c r="H163" s="46">
        <v>8.8485090910000004</v>
      </c>
      <c r="I163" s="49"/>
      <c r="O163" s="87"/>
      <c r="P163" s="87"/>
      <c r="Q163" s="87"/>
      <c r="S163" s="87"/>
      <c r="T163" s="87"/>
      <c r="U163" s="87"/>
    </row>
    <row r="164" spans="2:21" x14ac:dyDescent="0.2">
      <c r="B164" s="43">
        <v>1884</v>
      </c>
      <c r="C164" s="44">
        <v>6</v>
      </c>
      <c r="D164" s="40" t="s">
        <v>176</v>
      </c>
      <c r="E164" s="45">
        <v>4.46</v>
      </c>
      <c r="F164" s="46">
        <v>0.32</v>
      </c>
      <c r="G164" s="9">
        <f t="shared" si="2"/>
        <v>2.6666666666666668E-2</v>
      </c>
      <c r="H164" s="46">
        <v>8.8485090910000004</v>
      </c>
      <c r="I164" s="49"/>
      <c r="O164" s="87"/>
      <c r="P164" s="87"/>
      <c r="Q164" s="87"/>
      <c r="S164" s="87"/>
      <c r="T164" s="87"/>
      <c r="U164" s="87"/>
    </row>
    <row r="165" spans="2:21" x14ac:dyDescent="0.2">
      <c r="B165" s="43">
        <v>1884</v>
      </c>
      <c r="C165" s="44">
        <v>7</v>
      </c>
      <c r="D165" s="40" t="s">
        <v>177</v>
      </c>
      <c r="E165" s="45">
        <v>4.46</v>
      </c>
      <c r="F165" s="46">
        <v>0.31830000000000003</v>
      </c>
      <c r="G165" s="9">
        <f t="shared" si="2"/>
        <v>2.6525000000000003E-2</v>
      </c>
      <c r="H165" s="46">
        <v>8.7534247930000006</v>
      </c>
      <c r="I165" s="49"/>
      <c r="O165" s="87"/>
      <c r="P165" s="87"/>
      <c r="Q165" s="87"/>
      <c r="S165" s="87"/>
      <c r="T165" s="87"/>
      <c r="U165" s="87"/>
    </row>
    <row r="166" spans="2:21" x14ac:dyDescent="0.2">
      <c r="B166" s="43">
        <v>1884</v>
      </c>
      <c r="C166" s="44">
        <v>8</v>
      </c>
      <c r="D166" s="40" t="s">
        <v>178</v>
      </c>
      <c r="E166" s="45">
        <v>4.74</v>
      </c>
      <c r="F166" s="46">
        <v>0.31669999999999998</v>
      </c>
      <c r="G166" s="9">
        <f t="shared" si="2"/>
        <v>2.6391666666666664E-2</v>
      </c>
      <c r="H166" s="46">
        <v>8.7534247930000006</v>
      </c>
      <c r="I166" s="49"/>
      <c r="O166" s="87"/>
      <c r="P166" s="87"/>
      <c r="Q166" s="87"/>
      <c r="S166" s="87"/>
      <c r="T166" s="87"/>
      <c r="U166" s="87"/>
    </row>
    <row r="167" spans="2:21" x14ac:dyDescent="0.2">
      <c r="B167" s="43">
        <v>1884</v>
      </c>
      <c r="C167" s="44">
        <v>9</v>
      </c>
      <c r="D167" s="40" t="s">
        <v>179</v>
      </c>
      <c r="E167" s="45">
        <v>4.59</v>
      </c>
      <c r="F167" s="46">
        <v>0.315</v>
      </c>
      <c r="G167" s="9">
        <f t="shared" si="2"/>
        <v>2.6249999999999999E-2</v>
      </c>
      <c r="H167" s="46">
        <v>8.6582595040000001</v>
      </c>
      <c r="I167" s="49"/>
      <c r="O167" s="87"/>
      <c r="P167" s="87"/>
      <c r="Q167" s="87"/>
      <c r="S167" s="87"/>
      <c r="T167" s="87"/>
      <c r="U167" s="87"/>
    </row>
    <row r="168" spans="2:21" x14ac:dyDescent="0.2">
      <c r="B168" s="43">
        <v>1884</v>
      </c>
      <c r="C168" s="44">
        <v>10</v>
      </c>
      <c r="D168" s="40" t="s">
        <v>180</v>
      </c>
      <c r="E168" s="45">
        <v>4.4400000000000004</v>
      </c>
      <c r="F168" s="46">
        <v>0.31330000000000002</v>
      </c>
      <c r="G168" s="9">
        <f t="shared" si="2"/>
        <v>2.6108333333333334E-2</v>
      </c>
      <c r="H168" s="46">
        <v>8.5630942149999996</v>
      </c>
      <c r="I168" s="49"/>
      <c r="O168" s="87"/>
      <c r="P168" s="87"/>
      <c r="Q168" s="87"/>
      <c r="S168" s="87"/>
      <c r="T168" s="87"/>
      <c r="U168" s="87"/>
    </row>
    <row r="169" spans="2:21" x14ac:dyDescent="0.2">
      <c r="B169" s="43">
        <v>1884</v>
      </c>
      <c r="C169" s="44">
        <v>11</v>
      </c>
      <c r="D169" s="40" t="s">
        <v>181</v>
      </c>
      <c r="E169" s="45">
        <v>4.3499999999999996</v>
      </c>
      <c r="F169" s="46">
        <v>0.31169999999999998</v>
      </c>
      <c r="G169" s="9">
        <f t="shared" si="2"/>
        <v>2.5974999999999998E-2</v>
      </c>
      <c r="H169" s="46">
        <v>8.3728446279999993</v>
      </c>
      <c r="I169" s="49"/>
      <c r="O169" s="87"/>
      <c r="P169" s="87"/>
      <c r="Q169" s="87"/>
      <c r="S169" s="87"/>
      <c r="T169" s="87"/>
      <c r="U169" s="87"/>
    </row>
    <row r="170" spans="2:21" x14ac:dyDescent="0.2">
      <c r="B170" s="43">
        <v>1884</v>
      </c>
      <c r="C170" s="44">
        <v>12</v>
      </c>
      <c r="D170" s="40" t="s">
        <v>182</v>
      </c>
      <c r="E170" s="45">
        <v>4.34</v>
      </c>
      <c r="F170" s="46">
        <v>0.31</v>
      </c>
      <c r="G170" s="9">
        <f t="shared" si="2"/>
        <v>2.5833333333333333E-2</v>
      </c>
      <c r="H170" s="46">
        <v>8.2776793390000005</v>
      </c>
      <c r="I170" s="49"/>
      <c r="O170" s="87"/>
      <c r="P170" s="87"/>
      <c r="Q170" s="87"/>
      <c r="S170" s="87"/>
      <c r="T170" s="87"/>
      <c r="U170" s="87"/>
    </row>
    <row r="171" spans="2:21" x14ac:dyDescent="0.2">
      <c r="B171" s="43">
        <v>1885</v>
      </c>
      <c r="C171" s="39">
        <v>1</v>
      </c>
      <c r="D171" s="40" t="s">
        <v>183</v>
      </c>
      <c r="E171" s="45">
        <v>4.24</v>
      </c>
      <c r="F171" s="46">
        <v>0.30420000000000003</v>
      </c>
      <c r="G171" s="9">
        <f t="shared" si="2"/>
        <v>2.5350000000000001E-2</v>
      </c>
      <c r="H171" s="46">
        <v>8.2776793390000005</v>
      </c>
      <c r="I171" s="49"/>
      <c r="O171" s="87"/>
      <c r="P171" s="87"/>
      <c r="Q171" s="87"/>
      <c r="S171" s="87"/>
      <c r="T171" s="87"/>
      <c r="U171" s="87"/>
    </row>
    <row r="172" spans="2:21" x14ac:dyDescent="0.2">
      <c r="B172" s="43">
        <v>1885</v>
      </c>
      <c r="C172" s="44">
        <v>2</v>
      </c>
      <c r="D172" s="40" t="s">
        <v>184</v>
      </c>
      <c r="E172" s="45">
        <v>4.37</v>
      </c>
      <c r="F172" s="46">
        <v>0.29830000000000001</v>
      </c>
      <c r="G172" s="9">
        <f t="shared" si="2"/>
        <v>2.4858333333333333E-2</v>
      </c>
      <c r="H172" s="46">
        <v>8.3728446279999993</v>
      </c>
      <c r="I172" s="49"/>
      <c r="O172" s="87"/>
      <c r="P172" s="87"/>
      <c r="Q172" s="87"/>
      <c r="S172" s="87"/>
      <c r="T172" s="87"/>
      <c r="U172" s="87"/>
    </row>
    <row r="173" spans="2:21" x14ac:dyDescent="0.2">
      <c r="B173" s="43">
        <v>1885</v>
      </c>
      <c r="C173" s="44">
        <v>3</v>
      </c>
      <c r="D173" s="40" t="s">
        <v>185</v>
      </c>
      <c r="E173" s="45">
        <v>4.38</v>
      </c>
      <c r="F173" s="46">
        <v>0.29249999999999998</v>
      </c>
      <c r="G173" s="9">
        <f t="shared" si="2"/>
        <v>2.4374999999999997E-2</v>
      </c>
      <c r="H173" s="46">
        <v>8.18251405</v>
      </c>
      <c r="I173" s="49"/>
      <c r="O173" s="87"/>
      <c r="P173" s="87"/>
      <c r="Q173" s="87"/>
      <c r="S173" s="87"/>
      <c r="T173" s="87"/>
      <c r="U173" s="87"/>
    </row>
    <row r="174" spans="2:21" x14ac:dyDescent="0.2">
      <c r="B174" s="43">
        <v>1885</v>
      </c>
      <c r="C174" s="44">
        <v>4</v>
      </c>
      <c r="D174" s="40" t="s">
        <v>186</v>
      </c>
      <c r="E174" s="45">
        <v>4.37</v>
      </c>
      <c r="F174" s="46">
        <v>0.28670000000000001</v>
      </c>
      <c r="G174" s="9">
        <f t="shared" si="2"/>
        <v>2.3891666666666669E-2</v>
      </c>
      <c r="H174" s="46">
        <v>8.2776793390000005</v>
      </c>
      <c r="I174" s="49"/>
      <c r="O174" s="87"/>
      <c r="P174" s="87"/>
      <c r="Q174" s="87"/>
      <c r="S174" s="87"/>
      <c r="T174" s="87"/>
      <c r="U174" s="87"/>
    </row>
    <row r="175" spans="2:21" x14ac:dyDescent="0.2">
      <c r="B175" s="43">
        <v>1885</v>
      </c>
      <c r="C175" s="44">
        <v>5</v>
      </c>
      <c r="D175" s="40" t="s">
        <v>187</v>
      </c>
      <c r="E175" s="45">
        <v>4.32</v>
      </c>
      <c r="F175" s="46">
        <v>0.28079999999999999</v>
      </c>
      <c r="G175" s="9">
        <f t="shared" si="2"/>
        <v>2.3400000000000001E-2</v>
      </c>
      <c r="H175" s="46">
        <v>8.0873811569999994</v>
      </c>
      <c r="I175" s="49"/>
      <c r="O175" s="87"/>
      <c r="P175" s="87"/>
      <c r="Q175" s="87"/>
      <c r="S175" s="87"/>
      <c r="T175" s="87"/>
      <c r="U175" s="87"/>
    </row>
    <row r="176" spans="2:21" x14ac:dyDescent="0.2">
      <c r="B176" s="43">
        <v>1885</v>
      </c>
      <c r="C176" s="44">
        <v>6</v>
      </c>
      <c r="D176" s="40" t="s">
        <v>188</v>
      </c>
      <c r="E176" s="45">
        <v>4.3</v>
      </c>
      <c r="F176" s="46">
        <v>0.27500000000000002</v>
      </c>
      <c r="G176" s="9">
        <f t="shared" si="2"/>
        <v>2.2916666666666669E-2</v>
      </c>
      <c r="H176" s="46">
        <v>7.8970910740000004</v>
      </c>
      <c r="I176" s="49"/>
      <c r="O176" s="87"/>
      <c r="P176" s="87"/>
      <c r="Q176" s="87"/>
      <c r="S176" s="87"/>
      <c r="T176" s="87"/>
      <c r="U176" s="87"/>
    </row>
    <row r="177" spans="2:21" x14ac:dyDescent="0.2">
      <c r="B177" s="43">
        <v>1885</v>
      </c>
      <c r="C177" s="44">
        <v>7</v>
      </c>
      <c r="D177" s="40" t="s">
        <v>189</v>
      </c>
      <c r="E177" s="45">
        <v>4.46</v>
      </c>
      <c r="F177" s="46">
        <v>0.26919999999999999</v>
      </c>
      <c r="G177" s="9">
        <f t="shared" si="2"/>
        <v>2.2433333333333333E-2</v>
      </c>
      <c r="H177" s="46">
        <v>7.9922320659999997</v>
      </c>
      <c r="I177" s="49"/>
      <c r="O177" s="87"/>
      <c r="P177" s="87"/>
      <c r="Q177" s="87"/>
      <c r="S177" s="87"/>
      <c r="T177" s="87"/>
      <c r="U177" s="87"/>
    </row>
    <row r="178" spans="2:21" x14ac:dyDescent="0.2">
      <c r="B178" s="43">
        <v>1885</v>
      </c>
      <c r="C178" s="44">
        <v>8</v>
      </c>
      <c r="D178" s="40" t="s">
        <v>190</v>
      </c>
      <c r="E178" s="45">
        <v>4.71</v>
      </c>
      <c r="F178" s="46">
        <v>0.26329999999999998</v>
      </c>
      <c r="G178" s="9">
        <f t="shared" si="2"/>
        <v>2.1941666666666665E-2</v>
      </c>
      <c r="H178" s="46">
        <v>7.9922320659999997</v>
      </c>
      <c r="I178" s="49"/>
      <c r="O178" s="87"/>
      <c r="P178" s="87"/>
      <c r="Q178" s="87"/>
      <c r="S178" s="87"/>
      <c r="T178" s="87"/>
      <c r="U178" s="87"/>
    </row>
    <row r="179" spans="2:21" x14ac:dyDescent="0.2">
      <c r="B179" s="43">
        <v>1885</v>
      </c>
      <c r="C179" s="44">
        <v>9</v>
      </c>
      <c r="D179" s="40" t="s">
        <v>191</v>
      </c>
      <c r="E179" s="45">
        <v>4.6500000000000004</v>
      </c>
      <c r="F179" s="46">
        <v>0.25750000000000001</v>
      </c>
      <c r="G179" s="9">
        <f t="shared" si="2"/>
        <v>2.1458333333333333E-2</v>
      </c>
      <c r="H179" s="46">
        <v>7.8970910740000004</v>
      </c>
      <c r="I179" s="49"/>
      <c r="O179" s="87"/>
      <c r="P179" s="87"/>
      <c r="Q179" s="87"/>
      <c r="S179" s="87"/>
      <c r="T179" s="87"/>
      <c r="U179" s="87"/>
    </row>
    <row r="180" spans="2:21" x14ac:dyDescent="0.2">
      <c r="B180" s="43">
        <v>1885</v>
      </c>
      <c r="C180" s="44">
        <v>10</v>
      </c>
      <c r="D180" s="40" t="s">
        <v>192</v>
      </c>
      <c r="E180" s="45">
        <v>4.92</v>
      </c>
      <c r="F180" s="46">
        <v>0.25169999999999998</v>
      </c>
      <c r="G180" s="9">
        <f t="shared" si="2"/>
        <v>2.0974999999999997E-2</v>
      </c>
      <c r="H180" s="46">
        <v>7.8970910740000004</v>
      </c>
      <c r="I180" s="49"/>
      <c r="O180" s="87"/>
      <c r="P180" s="87"/>
      <c r="Q180" s="87"/>
      <c r="S180" s="87"/>
      <c r="T180" s="87"/>
      <c r="U180" s="87"/>
    </row>
    <row r="181" spans="2:21" x14ac:dyDescent="0.2">
      <c r="B181" s="43">
        <v>1885</v>
      </c>
      <c r="C181" s="44">
        <v>11</v>
      </c>
      <c r="D181" s="40" t="s">
        <v>193</v>
      </c>
      <c r="E181" s="45">
        <v>5.24</v>
      </c>
      <c r="F181" s="46">
        <v>0.24579999999999999</v>
      </c>
      <c r="G181" s="9">
        <f t="shared" si="2"/>
        <v>2.0483333333333333E-2</v>
      </c>
      <c r="H181" s="46">
        <v>7.9922320659999997</v>
      </c>
      <c r="I181" s="49"/>
      <c r="O181" s="87"/>
      <c r="P181" s="87"/>
      <c r="Q181" s="87"/>
      <c r="S181" s="87"/>
      <c r="T181" s="87"/>
      <c r="U181" s="87"/>
    </row>
    <row r="182" spans="2:21" x14ac:dyDescent="0.2">
      <c r="B182" s="43">
        <v>1885</v>
      </c>
      <c r="C182" s="44">
        <v>12</v>
      </c>
      <c r="D182" s="40" t="s">
        <v>194</v>
      </c>
      <c r="E182" s="45">
        <v>5.2</v>
      </c>
      <c r="F182" s="46">
        <v>0.24</v>
      </c>
      <c r="G182" s="9">
        <f t="shared" si="2"/>
        <v>0.02</v>
      </c>
      <c r="H182" s="46">
        <v>8.18251405</v>
      </c>
      <c r="I182" s="49"/>
      <c r="O182" s="87"/>
      <c r="P182" s="87"/>
      <c r="Q182" s="87"/>
      <c r="S182" s="87"/>
      <c r="T182" s="87"/>
      <c r="U182" s="87"/>
    </row>
    <row r="183" spans="2:21" x14ac:dyDescent="0.2">
      <c r="B183" s="43">
        <v>1886</v>
      </c>
      <c r="C183" s="39">
        <v>1</v>
      </c>
      <c r="D183" s="40" t="s">
        <v>195</v>
      </c>
      <c r="E183" s="45">
        <v>5.2</v>
      </c>
      <c r="F183" s="46">
        <v>0.23830000000000001</v>
      </c>
      <c r="G183" s="9">
        <f t="shared" si="2"/>
        <v>1.9858333333333335E-2</v>
      </c>
      <c r="H183" s="46">
        <v>7.9922320659999997</v>
      </c>
      <c r="I183" s="49"/>
      <c r="O183" s="87"/>
      <c r="P183" s="87"/>
      <c r="Q183" s="87"/>
      <c r="S183" s="87"/>
      <c r="T183" s="87"/>
      <c r="U183" s="87"/>
    </row>
    <row r="184" spans="2:21" x14ac:dyDescent="0.2">
      <c r="B184" s="43">
        <v>1886</v>
      </c>
      <c r="C184" s="44">
        <v>2</v>
      </c>
      <c r="D184" s="40" t="s">
        <v>196</v>
      </c>
      <c r="E184" s="45">
        <v>5.3</v>
      </c>
      <c r="F184" s="46">
        <v>0.23669999999999999</v>
      </c>
      <c r="G184" s="9">
        <f t="shared" si="2"/>
        <v>1.9724999999999999E-2</v>
      </c>
      <c r="H184" s="46">
        <v>7.9922320659999997</v>
      </c>
      <c r="I184" s="49"/>
      <c r="O184" s="87"/>
      <c r="P184" s="87"/>
      <c r="Q184" s="87"/>
      <c r="S184" s="87"/>
      <c r="T184" s="87"/>
      <c r="U184" s="87"/>
    </row>
    <row r="185" spans="2:21" x14ac:dyDescent="0.2">
      <c r="B185" s="43">
        <v>1886</v>
      </c>
      <c r="C185" s="44">
        <v>3</v>
      </c>
      <c r="D185" s="40" t="s">
        <v>197</v>
      </c>
      <c r="E185" s="45">
        <v>5.19</v>
      </c>
      <c r="F185" s="46">
        <v>0.23499999999999999</v>
      </c>
      <c r="G185" s="9">
        <f t="shared" si="2"/>
        <v>1.9583333333333331E-2</v>
      </c>
      <c r="H185" s="46">
        <v>7.8970910740000004</v>
      </c>
      <c r="I185" s="49"/>
      <c r="O185" s="87"/>
      <c r="P185" s="87"/>
      <c r="Q185" s="87"/>
      <c r="S185" s="87"/>
      <c r="T185" s="87"/>
      <c r="U185" s="87"/>
    </row>
    <row r="186" spans="2:21" x14ac:dyDescent="0.2">
      <c r="B186" s="43">
        <v>1886</v>
      </c>
      <c r="C186" s="44">
        <v>4</v>
      </c>
      <c r="D186" s="40" t="s">
        <v>198</v>
      </c>
      <c r="E186" s="45">
        <v>5.12</v>
      </c>
      <c r="F186" s="46">
        <v>0.23330000000000001</v>
      </c>
      <c r="G186" s="9">
        <f t="shared" si="2"/>
        <v>1.9441666666666666E-2</v>
      </c>
      <c r="H186" s="46">
        <v>7.8019419829999999</v>
      </c>
      <c r="I186" s="49"/>
      <c r="O186" s="87"/>
      <c r="P186" s="87"/>
      <c r="Q186" s="87"/>
      <c r="S186" s="87"/>
      <c r="T186" s="87"/>
      <c r="U186" s="87"/>
    </row>
    <row r="187" spans="2:21" x14ac:dyDescent="0.2">
      <c r="B187" s="43">
        <v>1886</v>
      </c>
      <c r="C187" s="44">
        <v>5</v>
      </c>
      <c r="D187" s="40" t="s">
        <v>199</v>
      </c>
      <c r="E187" s="45">
        <v>5.0199999999999996</v>
      </c>
      <c r="F187" s="46">
        <v>0.23169999999999999</v>
      </c>
      <c r="G187" s="9">
        <f t="shared" si="2"/>
        <v>1.9308333333333334E-2</v>
      </c>
      <c r="H187" s="46">
        <v>7.6116519010000001</v>
      </c>
      <c r="I187" s="49"/>
      <c r="O187" s="87"/>
      <c r="P187" s="87"/>
      <c r="Q187" s="87"/>
      <c r="S187" s="87"/>
      <c r="T187" s="87"/>
      <c r="U187" s="87"/>
    </row>
    <row r="188" spans="2:21" x14ac:dyDescent="0.2">
      <c r="B188" s="43">
        <v>1886</v>
      </c>
      <c r="C188" s="44">
        <v>6</v>
      </c>
      <c r="D188" s="40" t="s">
        <v>200</v>
      </c>
      <c r="E188" s="45">
        <v>5.25</v>
      </c>
      <c r="F188" s="46">
        <v>0.23</v>
      </c>
      <c r="G188" s="9">
        <f t="shared" si="2"/>
        <v>1.9166666666666669E-2</v>
      </c>
      <c r="H188" s="46">
        <v>7.5165028100000004</v>
      </c>
      <c r="I188" s="49"/>
      <c r="O188" s="87"/>
      <c r="P188" s="87"/>
      <c r="Q188" s="87"/>
      <c r="S188" s="87"/>
      <c r="T188" s="87"/>
      <c r="U188" s="87"/>
    </row>
    <row r="189" spans="2:21" x14ac:dyDescent="0.2">
      <c r="B189" s="43">
        <v>1886</v>
      </c>
      <c r="C189" s="44">
        <v>7</v>
      </c>
      <c r="D189" s="40" t="s">
        <v>201</v>
      </c>
      <c r="E189" s="45">
        <v>5.33</v>
      </c>
      <c r="F189" s="46">
        <v>0.2283</v>
      </c>
      <c r="G189" s="9">
        <f t="shared" si="2"/>
        <v>1.9025E-2</v>
      </c>
      <c r="H189" s="46">
        <v>7.6116519010000001</v>
      </c>
      <c r="I189" s="49"/>
      <c r="O189" s="87"/>
      <c r="P189" s="87"/>
      <c r="Q189" s="87"/>
      <c r="S189" s="87"/>
      <c r="T189" s="87"/>
      <c r="U189" s="87"/>
    </row>
    <row r="190" spans="2:21" x14ac:dyDescent="0.2">
      <c r="B190" s="43">
        <v>1886</v>
      </c>
      <c r="C190" s="44">
        <v>8</v>
      </c>
      <c r="D190" s="40" t="s">
        <v>202</v>
      </c>
      <c r="E190" s="45">
        <v>5.37</v>
      </c>
      <c r="F190" s="46">
        <v>0.22670000000000001</v>
      </c>
      <c r="G190" s="9">
        <f t="shared" si="2"/>
        <v>1.8891666666666668E-2</v>
      </c>
      <c r="H190" s="46">
        <v>7.7067928930000003</v>
      </c>
      <c r="I190" s="49"/>
      <c r="O190" s="87"/>
      <c r="P190" s="87"/>
      <c r="Q190" s="87"/>
      <c r="S190" s="87"/>
      <c r="T190" s="87"/>
      <c r="U190" s="87"/>
    </row>
    <row r="191" spans="2:21" x14ac:dyDescent="0.2">
      <c r="B191" s="43">
        <v>1886</v>
      </c>
      <c r="C191" s="44">
        <v>9</v>
      </c>
      <c r="D191" s="40" t="s">
        <v>203</v>
      </c>
      <c r="E191" s="45">
        <v>5.51</v>
      </c>
      <c r="F191" s="46">
        <v>0.22500000000000001</v>
      </c>
      <c r="G191" s="9">
        <f t="shared" si="2"/>
        <v>1.8749999999999999E-2</v>
      </c>
      <c r="H191" s="46">
        <v>7.7067928930000003</v>
      </c>
      <c r="I191" s="49"/>
      <c r="O191" s="87"/>
      <c r="P191" s="87"/>
      <c r="Q191" s="87"/>
      <c r="S191" s="87"/>
      <c r="T191" s="87"/>
      <c r="U191" s="87"/>
    </row>
    <row r="192" spans="2:21" x14ac:dyDescent="0.2">
      <c r="B192" s="43">
        <v>1886</v>
      </c>
      <c r="C192" s="44">
        <v>10</v>
      </c>
      <c r="D192" s="40" t="s">
        <v>204</v>
      </c>
      <c r="E192" s="45">
        <v>5.65</v>
      </c>
      <c r="F192" s="46">
        <v>0.2233</v>
      </c>
      <c r="G192" s="9">
        <f t="shared" si="2"/>
        <v>1.8608333333333334E-2</v>
      </c>
      <c r="H192" s="46">
        <v>7.7067928930000003</v>
      </c>
      <c r="I192" s="49"/>
      <c r="O192" s="87"/>
      <c r="P192" s="87"/>
      <c r="Q192" s="87"/>
      <c r="S192" s="87"/>
      <c r="T192" s="87"/>
      <c r="U192" s="87"/>
    </row>
    <row r="193" spans="2:21" x14ac:dyDescent="0.2">
      <c r="B193" s="43">
        <v>1886</v>
      </c>
      <c r="C193" s="44">
        <v>11</v>
      </c>
      <c r="D193" s="40" t="s">
        <v>205</v>
      </c>
      <c r="E193" s="45">
        <v>5.79</v>
      </c>
      <c r="F193" s="46">
        <v>0.22170000000000001</v>
      </c>
      <c r="G193" s="9">
        <f t="shared" si="2"/>
        <v>1.8475000000000002E-2</v>
      </c>
      <c r="H193" s="46">
        <v>7.7067928930000003</v>
      </c>
      <c r="I193" s="49"/>
      <c r="O193" s="87"/>
      <c r="P193" s="87"/>
      <c r="Q193" s="87"/>
      <c r="S193" s="87"/>
      <c r="T193" s="87"/>
      <c r="U193" s="87"/>
    </row>
    <row r="194" spans="2:21" x14ac:dyDescent="0.2">
      <c r="B194" s="43">
        <v>1886</v>
      </c>
      <c r="C194" s="44">
        <v>12</v>
      </c>
      <c r="D194" s="40" t="s">
        <v>206</v>
      </c>
      <c r="E194" s="45">
        <v>5.64</v>
      </c>
      <c r="F194" s="46">
        <v>0.22</v>
      </c>
      <c r="G194" s="9">
        <f t="shared" si="2"/>
        <v>1.8333333333333333E-2</v>
      </c>
      <c r="H194" s="46">
        <v>7.8019419829999999</v>
      </c>
      <c r="I194" s="49"/>
      <c r="O194" s="87"/>
      <c r="P194" s="87"/>
      <c r="Q194" s="87"/>
      <c r="S194" s="87"/>
      <c r="T194" s="87"/>
      <c r="U194" s="87"/>
    </row>
    <row r="195" spans="2:21" x14ac:dyDescent="0.2">
      <c r="B195" s="43">
        <v>1887</v>
      </c>
      <c r="C195" s="39">
        <v>1</v>
      </c>
      <c r="D195" s="40" t="s">
        <v>207</v>
      </c>
      <c r="E195" s="45">
        <v>5.58</v>
      </c>
      <c r="F195" s="46">
        <v>0.2225</v>
      </c>
      <c r="G195" s="9">
        <f t="shared" si="2"/>
        <v>1.8541666666666668E-2</v>
      </c>
      <c r="H195" s="46">
        <v>7.9922320659999997</v>
      </c>
      <c r="I195" s="49"/>
      <c r="O195" s="87"/>
      <c r="P195" s="87"/>
      <c r="Q195" s="87"/>
      <c r="S195" s="87"/>
      <c r="T195" s="87"/>
      <c r="U195" s="87"/>
    </row>
    <row r="196" spans="2:21" x14ac:dyDescent="0.2">
      <c r="B196" s="43">
        <v>1887</v>
      </c>
      <c r="C196" s="44">
        <v>2</v>
      </c>
      <c r="D196" s="40" t="s">
        <v>208</v>
      </c>
      <c r="E196" s="45">
        <v>5.54</v>
      </c>
      <c r="F196" s="46">
        <v>0.22500000000000001</v>
      </c>
      <c r="G196" s="9">
        <f t="shared" ref="G196:G259" si="3">IFERROR(F196/12,0)</f>
        <v>1.8749999999999999E-2</v>
      </c>
      <c r="H196" s="46">
        <v>8.0873811569999994</v>
      </c>
      <c r="I196" s="49"/>
      <c r="O196" s="87"/>
      <c r="P196" s="87"/>
      <c r="Q196" s="87"/>
      <c r="S196" s="87"/>
      <c r="T196" s="87"/>
      <c r="U196" s="87"/>
    </row>
    <row r="197" spans="2:21" x14ac:dyDescent="0.2">
      <c r="B197" s="43">
        <v>1887</v>
      </c>
      <c r="C197" s="44">
        <v>3</v>
      </c>
      <c r="D197" s="40" t="s">
        <v>209</v>
      </c>
      <c r="E197" s="45">
        <v>5.67</v>
      </c>
      <c r="F197" s="46">
        <v>0.22750000000000001</v>
      </c>
      <c r="G197" s="9">
        <f t="shared" si="3"/>
        <v>1.8958333333333334E-2</v>
      </c>
      <c r="H197" s="46">
        <v>8.0873811569999994</v>
      </c>
      <c r="I197" s="49"/>
      <c r="O197" s="87"/>
      <c r="P197" s="87"/>
      <c r="Q197" s="87"/>
      <c r="S197" s="87"/>
      <c r="T197" s="87"/>
      <c r="U197" s="87"/>
    </row>
    <row r="198" spans="2:21" x14ac:dyDescent="0.2">
      <c r="B198" s="43">
        <v>1887</v>
      </c>
      <c r="C198" s="44">
        <v>4</v>
      </c>
      <c r="D198" s="40" t="s">
        <v>210</v>
      </c>
      <c r="E198" s="45">
        <v>5.8</v>
      </c>
      <c r="F198" s="46">
        <v>0.23</v>
      </c>
      <c r="G198" s="9">
        <f t="shared" si="3"/>
        <v>1.9166666666666669E-2</v>
      </c>
      <c r="H198" s="46">
        <v>8.0873811569999994</v>
      </c>
      <c r="I198" s="49"/>
      <c r="O198" s="87"/>
      <c r="P198" s="87"/>
      <c r="Q198" s="87"/>
      <c r="S198" s="87"/>
      <c r="T198" s="87"/>
      <c r="U198" s="87"/>
    </row>
    <row r="199" spans="2:21" x14ac:dyDescent="0.2">
      <c r="B199" s="43">
        <v>1887</v>
      </c>
      <c r="C199" s="44">
        <v>5</v>
      </c>
      <c r="D199" s="40" t="s">
        <v>211</v>
      </c>
      <c r="E199" s="45">
        <v>5.9</v>
      </c>
      <c r="F199" s="46">
        <v>0.23250000000000001</v>
      </c>
      <c r="G199" s="9">
        <f t="shared" si="3"/>
        <v>1.9375E-2</v>
      </c>
      <c r="H199" s="46">
        <v>8.0873811569999994</v>
      </c>
      <c r="I199" s="49"/>
      <c r="O199" s="87"/>
      <c r="P199" s="87"/>
      <c r="Q199" s="87"/>
      <c r="S199" s="87"/>
      <c r="T199" s="87"/>
      <c r="U199" s="87"/>
    </row>
    <row r="200" spans="2:21" x14ac:dyDescent="0.2">
      <c r="B200" s="43">
        <v>1887</v>
      </c>
      <c r="C200" s="44">
        <v>6</v>
      </c>
      <c r="D200" s="40" t="s">
        <v>212</v>
      </c>
      <c r="E200" s="45">
        <v>5.73</v>
      </c>
      <c r="F200" s="46">
        <v>0.23499999999999999</v>
      </c>
      <c r="G200" s="9">
        <f t="shared" si="3"/>
        <v>1.9583333333333331E-2</v>
      </c>
      <c r="H200" s="46">
        <v>7.9922320659999997</v>
      </c>
      <c r="I200" s="49"/>
      <c r="O200" s="87"/>
      <c r="P200" s="87"/>
      <c r="Q200" s="87"/>
      <c r="S200" s="87"/>
      <c r="T200" s="87"/>
      <c r="U200" s="87"/>
    </row>
    <row r="201" spans="2:21" x14ac:dyDescent="0.2">
      <c r="B201" s="43">
        <v>1887</v>
      </c>
      <c r="C201" s="44">
        <v>7</v>
      </c>
      <c r="D201" s="40" t="s">
        <v>213</v>
      </c>
      <c r="E201" s="45">
        <v>5.59</v>
      </c>
      <c r="F201" s="46">
        <v>0.23749999999999999</v>
      </c>
      <c r="G201" s="9">
        <f t="shared" si="3"/>
        <v>1.9791666666666666E-2</v>
      </c>
      <c r="H201" s="46">
        <v>7.8970910740000004</v>
      </c>
      <c r="I201" s="49"/>
      <c r="O201" s="87"/>
      <c r="P201" s="87"/>
      <c r="Q201" s="87"/>
      <c r="S201" s="87"/>
      <c r="T201" s="87"/>
      <c r="U201" s="87"/>
    </row>
    <row r="202" spans="2:21" x14ac:dyDescent="0.2">
      <c r="B202" s="43">
        <v>1887</v>
      </c>
      <c r="C202" s="44">
        <v>8</v>
      </c>
      <c r="D202" s="40" t="s">
        <v>214</v>
      </c>
      <c r="E202" s="45">
        <v>5.45</v>
      </c>
      <c r="F202" s="46">
        <v>0.24</v>
      </c>
      <c r="G202" s="9">
        <f t="shared" si="3"/>
        <v>0.02</v>
      </c>
      <c r="H202" s="46">
        <v>7.9922320659999997</v>
      </c>
      <c r="I202" s="49"/>
      <c r="O202" s="87"/>
      <c r="P202" s="87"/>
      <c r="Q202" s="87"/>
      <c r="S202" s="87"/>
      <c r="T202" s="87"/>
      <c r="U202" s="87"/>
    </row>
    <row r="203" spans="2:21" x14ac:dyDescent="0.2">
      <c r="B203" s="43">
        <v>1887</v>
      </c>
      <c r="C203" s="44">
        <v>9</v>
      </c>
      <c r="D203" s="40" t="s">
        <v>215</v>
      </c>
      <c r="E203" s="45">
        <v>5.38</v>
      </c>
      <c r="F203" s="46">
        <v>0.24249999999999999</v>
      </c>
      <c r="G203" s="9">
        <f t="shared" si="3"/>
        <v>2.0208333333333332E-2</v>
      </c>
      <c r="H203" s="46">
        <v>7.8970910740000004</v>
      </c>
      <c r="I203" s="49"/>
      <c r="O203" s="87"/>
      <c r="P203" s="87"/>
      <c r="Q203" s="87"/>
      <c r="S203" s="87"/>
      <c r="T203" s="87"/>
      <c r="U203" s="87"/>
    </row>
    <row r="204" spans="2:21" x14ac:dyDescent="0.2">
      <c r="B204" s="43">
        <v>1887</v>
      </c>
      <c r="C204" s="44">
        <v>10</v>
      </c>
      <c r="D204" s="40" t="s">
        <v>216</v>
      </c>
      <c r="E204" s="45">
        <v>5.2</v>
      </c>
      <c r="F204" s="46">
        <v>0.245</v>
      </c>
      <c r="G204" s="9">
        <f t="shared" si="3"/>
        <v>2.0416666666666666E-2</v>
      </c>
      <c r="H204" s="46">
        <v>7.9922320659999997</v>
      </c>
      <c r="I204" s="49"/>
      <c r="O204" s="87"/>
      <c r="P204" s="87"/>
      <c r="Q204" s="87"/>
      <c r="S204" s="87"/>
      <c r="T204" s="87"/>
      <c r="U204" s="87"/>
    </row>
    <row r="205" spans="2:21" x14ac:dyDescent="0.2">
      <c r="B205" s="43">
        <v>1887</v>
      </c>
      <c r="C205" s="44">
        <v>11</v>
      </c>
      <c r="D205" s="40" t="s">
        <v>217</v>
      </c>
      <c r="E205" s="45">
        <v>5.3</v>
      </c>
      <c r="F205" s="46">
        <v>0.2475</v>
      </c>
      <c r="G205" s="9">
        <f t="shared" si="3"/>
        <v>2.0625000000000001E-2</v>
      </c>
      <c r="H205" s="46">
        <v>8.0873811569999994</v>
      </c>
      <c r="I205" s="49"/>
      <c r="O205" s="87"/>
      <c r="P205" s="87"/>
      <c r="Q205" s="87"/>
      <c r="S205" s="87"/>
      <c r="T205" s="87"/>
      <c r="U205" s="87"/>
    </row>
    <row r="206" spans="2:21" x14ac:dyDescent="0.2">
      <c r="B206" s="43">
        <v>1887</v>
      </c>
      <c r="C206" s="44">
        <v>12</v>
      </c>
      <c r="D206" s="40" t="s">
        <v>218</v>
      </c>
      <c r="E206" s="45">
        <v>5.27</v>
      </c>
      <c r="F206" s="46">
        <v>0.25</v>
      </c>
      <c r="G206" s="9">
        <f t="shared" si="3"/>
        <v>2.0833333333333332E-2</v>
      </c>
      <c r="H206" s="46">
        <v>8.2776793390000005</v>
      </c>
      <c r="I206" s="49"/>
      <c r="O206" s="87"/>
      <c r="P206" s="87"/>
      <c r="Q206" s="87"/>
      <c r="S206" s="87"/>
      <c r="T206" s="87"/>
      <c r="U206" s="87"/>
    </row>
    <row r="207" spans="2:21" x14ac:dyDescent="0.2">
      <c r="B207" s="43">
        <v>1888</v>
      </c>
      <c r="C207" s="39">
        <v>1</v>
      </c>
      <c r="D207" s="40" t="s">
        <v>219</v>
      </c>
      <c r="E207" s="45">
        <v>5.31</v>
      </c>
      <c r="F207" s="46">
        <v>0.24829999999999999</v>
      </c>
      <c r="G207" s="9">
        <f t="shared" si="3"/>
        <v>2.0691666666666667E-2</v>
      </c>
      <c r="H207" s="46">
        <v>8.3728446279999993</v>
      </c>
      <c r="I207" s="49"/>
      <c r="O207" s="87"/>
      <c r="P207" s="87"/>
      <c r="Q207" s="87"/>
      <c r="S207" s="87"/>
      <c r="T207" s="87"/>
      <c r="U207" s="87"/>
    </row>
    <row r="208" spans="2:21" x14ac:dyDescent="0.2">
      <c r="B208" s="43">
        <v>1888</v>
      </c>
      <c r="C208" s="44">
        <v>2</v>
      </c>
      <c r="D208" s="40" t="s">
        <v>220</v>
      </c>
      <c r="E208" s="45">
        <v>5.28</v>
      </c>
      <c r="F208" s="46">
        <v>0.2467</v>
      </c>
      <c r="G208" s="9">
        <f t="shared" si="3"/>
        <v>2.0558333333333335E-2</v>
      </c>
      <c r="H208" s="46">
        <v>8.2776793390000005</v>
      </c>
      <c r="I208" s="49"/>
      <c r="O208" s="87"/>
      <c r="P208" s="87"/>
      <c r="Q208" s="87"/>
      <c r="S208" s="87"/>
      <c r="T208" s="87"/>
      <c r="U208" s="87"/>
    </row>
    <row r="209" spans="2:21" x14ac:dyDescent="0.2">
      <c r="B209" s="43">
        <v>1888</v>
      </c>
      <c r="C209" s="44">
        <v>3</v>
      </c>
      <c r="D209" s="40" t="s">
        <v>221</v>
      </c>
      <c r="E209" s="45">
        <v>5.08</v>
      </c>
      <c r="F209" s="46">
        <v>0.245</v>
      </c>
      <c r="G209" s="9">
        <f t="shared" si="3"/>
        <v>2.0416666666666666E-2</v>
      </c>
      <c r="H209" s="46">
        <v>8.2776793390000005</v>
      </c>
      <c r="I209" s="49"/>
      <c r="O209" s="87"/>
      <c r="P209" s="87"/>
      <c r="Q209" s="87"/>
      <c r="S209" s="87"/>
      <c r="T209" s="87"/>
      <c r="U209" s="87"/>
    </row>
    <row r="210" spans="2:21" x14ac:dyDescent="0.2">
      <c r="B210" s="43">
        <v>1888</v>
      </c>
      <c r="C210" s="44">
        <v>4</v>
      </c>
      <c r="D210" s="40" t="s">
        <v>222</v>
      </c>
      <c r="E210" s="45">
        <v>5.0999999999999996</v>
      </c>
      <c r="F210" s="46">
        <v>0.24329999999999999</v>
      </c>
      <c r="G210" s="9">
        <f t="shared" si="3"/>
        <v>2.0274999999999998E-2</v>
      </c>
      <c r="H210" s="46">
        <v>8.18251405</v>
      </c>
      <c r="I210" s="49"/>
      <c r="O210" s="87"/>
      <c r="P210" s="87"/>
      <c r="Q210" s="87"/>
      <c r="S210" s="87"/>
      <c r="T210" s="87"/>
      <c r="U210" s="87"/>
    </row>
    <row r="211" spans="2:21" x14ac:dyDescent="0.2">
      <c r="B211" s="43">
        <v>1888</v>
      </c>
      <c r="C211" s="44">
        <v>5</v>
      </c>
      <c r="D211" s="40" t="s">
        <v>223</v>
      </c>
      <c r="E211" s="45">
        <v>5.17</v>
      </c>
      <c r="F211" s="46">
        <v>0.2417</v>
      </c>
      <c r="G211" s="9">
        <f t="shared" si="3"/>
        <v>2.0141666666666665E-2</v>
      </c>
      <c r="H211" s="46">
        <v>8.0873811569999994</v>
      </c>
      <c r="I211" s="49"/>
      <c r="O211" s="87"/>
      <c r="P211" s="87"/>
      <c r="Q211" s="87"/>
      <c r="S211" s="87"/>
      <c r="T211" s="87"/>
      <c r="U211" s="87"/>
    </row>
    <row r="212" spans="2:21" x14ac:dyDescent="0.2">
      <c r="B212" s="43">
        <v>1888</v>
      </c>
      <c r="C212" s="44">
        <v>6</v>
      </c>
      <c r="D212" s="40" t="s">
        <v>224</v>
      </c>
      <c r="E212" s="45">
        <v>5.01</v>
      </c>
      <c r="F212" s="46">
        <v>0.24</v>
      </c>
      <c r="G212" s="9">
        <f t="shared" si="3"/>
        <v>0.02</v>
      </c>
      <c r="H212" s="46">
        <v>7.9922320659999997</v>
      </c>
      <c r="I212" s="49"/>
      <c r="O212" s="87"/>
      <c r="P212" s="87"/>
      <c r="Q212" s="87"/>
      <c r="S212" s="87"/>
      <c r="T212" s="87"/>
      <c r="U212" s="87"/>
    </row>
    <row r="213" spans="2:21" x14ac:dyDescent="0.2">
      <c r="B213" s="43">
        <v>1888</v>
      </c>
      <c r="C213" s="44">
        <v>7</v>
      </c>
      <c r="D213" s="40" t="s">
        <v>225</v>
      </c>
      <c r="E213" s="45">
        <v>5.14</v>
      </c>
      <c r="F213" s="46">
        <v>0.23830000000000001</v>
      </c>
      <c r="G213" s="9">
        <f t="shared" si="3"/>
        <v>1.9858333333333335E-2</v>
      </c>
      <c r="H213" s="46">
        <v>8.0873811569999994</v>
      </c>
      <c r="I213" s="49"/>
      <c r="O213" s="87"/>
      <c r="P213" s="87"/>
      <c r="Q213" s="87"/>
      <c r="S213" s="87"/>
      <c r="T213" s="87"/>
      <c r="U213" s="87"/>
    </row>
    <row r="214" spans="2:21" x14ac:dyDescent="0.2">
      <c r="B214" s="43">
        <v>1888</v>
      </c>
      <c r="C214" s="44">
        <v>8</v>
      </c>
      <c r="D214" s="40" t="s">
        <v>226</v>
      </c>
      <c r="E214" s="45">
        <v>5.25</v>
      </c>
      <c r="F214" s="46">
        <v>0.23669999999999999</v>
      </c>
      <c r="G214" s="9">
        <f t="shared" si="3"/>
        <v>1.9724999999999999E-2</v>
      </c>
      <c r="H214" s="46">
        <v>8.0873811569999994</v>
      </c>
      <c r="I214" s="49"/>
      <c r="O214" s="87"/>
      <c r="P214" s="87"/>
      <c r="Q214" s="87"/>
      <c r="S214" s="87"/>
      <c r="T214" s="87"/>
      <c r="U214" s="87"/>
    </row>
    <row r="215" spans="2:21" x14ac:dyDescent="0.2">
      <c r="B215" s="43">
        <v>1888</v>
      </c>
      <c r="C215" s="44">
        <v>9</v>
      </c>
      <c r="D215" s="40" t="s">
        <v>227</v>
      </c>
      <c r="E215" s="45">
        <v>5.38</v>
      </c>
      <c r="F215" s="46">
        <v>0.23499999999999999</v>
      </c>
      <c r="G215" s="9">
        <f t="shared" si="3"/>
        <v>1.9583333333333331E-2</v>
      </c>
      <c r="H215" s="46">
        <v>8.0873811569999994</v>
      </c>
      <c r="I215" s="49"/>
      <c r="O215" s="87"/>
      <c r="P215" s="87"/>
      <c r="Q215" s="87"/>
      <c r="S215" s="87"/>
      <c r="T215" s="87"/>
      <c r="U215" s="87"/>
    </row>
    <row r="216" spans="2:21" x14ac:dyDescent="0.2">
      <c r="B216" s="43">
        <v>1888</v>
      </c>
      <c r="C216" s="44">
        <v>10</v>
      </c>
      <c r="D216" s="40" t="s">
        <v>228</v>
      </c>
      <c r="E216" s="45">
        <v>5.35</v>
      </c>
      <c r="F216" s="46">
        <v>0.23330000000000001</v>
      </c>
      <c r="G216" s="9">
        <f t="shared" si="3"/>
        <v>1.9441666666666666E-2</v>
      </c>
      <c r="H216" s="46">
        <v>8.18251405</v>
      </c>
      <c r="I216" s="49"/>
      <c r="O216" s="87"/>
      <c r="P216" s="87"/>
      <c r="Q216" s="87"/>
      <c r="S216" s="87"/>
      <c r="T216" s="87"/>
      <c r="U216" s="87"/>
    </row>
    <row r="217" spans="2:21" x14ac:dyDescent="0.2">
      <c r="B217" s="43">
        <v>1888</v>
      </c>
      <c r="C217" s="44">
        <v>11</v>
      </c>
      <c r="D217" s="40" t="s">
        <v>229</v>
      </c>
      <c r="E217" s="45">
        <v>5.24</v>
      </c>
      <c r="F217" s="46">
        <v>0.23169999999999999</v>
      </c>
      <c r="G217" s="9">
        <f t="shared" si="3"/>
        <v>1.9308333333333334E-2</v>
      </c>
      <c r="H217" s="46">
        <v>8.2776793390000005</v>
      </c>
      <c r="I217" s="49"/>
      <c r="O217" s="87"/>
      <c r="P217" s="87"/>
      <c r="Q217" s="87"/>
      <c r="S217" s="87"/>
      <c r="T217" s="87"/>
      <c r="U217" s="87"/>
    </row>
    <row r="218" spans="2:21" x14ac:dyDescent="0.2">
      <c r="B218" s="43">
        <v>1888</v>
      </c>
      <c r="C218" s="44">
        <v>12</v>
      </c>
      <c r="D218" s="40" t="s">
        <v>230</v>
      </c>
      <c r="E218" s="45">
        <v>5.14</v>
      </c>
      <c r="F218" s="46">
        <v>0.23</v>
      </c>
      <c r="G218" s="9">
        <f t="shared" si="3"/>
        <v>1.9166666666666669E-2</v>
      </c>
      <c r="H218" s="46">
        <v>8.2776793390000005</v>
      </c>
      <c r="I218" s="49"/>
      <c r="O218" s="87"/>
      <c r="P218" s="87"/>
      <c r="Q218" s="87"/>
      <c r="S218" s="87"/>
      <c r="T218" s="87"/>
      <c r="U218" s="87"/>
    </row>
    <row r="219" spans="2:21" x14ac:dyDescent="0.2">
      <c r="B219" s="43">
        <v>1889</v>
      </c>
      <c r="C219" s="39">
        <v>1</v>
      </c>
      <c r="D219" s="40" t="s">
        <v>231</v>
      </c>
      <c r="E219" s="45">
        <v>5.24</v>
      </c>
      <c r="F219" s="46">
        <v>0.22919999999999999</v>
      </c>
      <c r="G219" s="9">
        <f t="shared" si="3"/>
        <v>1.9099999999999999E-2</v>
      </c>
      <c r="H219" s="46">
        <v>7.9922320659999997</v>
      </c>
      <c r="I219" s="49"/>
      <c r="O219" s="87"/>
      <c r="P219" s="87"/>
      <c r="Q219" s="87"/>
      <c r="S219" s="87"/>
      <c r="T219" s="87"/>
      <c r="U219" s="87"/>
    </row>
    <row r="220" spans="2:21" x14ac:dyDescent="0.2">
      <c r="B220" s="43">
        <v>1889</v>
      </c>
      <c r="C220" s="44">
        <v>2</v>
      </c>
      <c r="D220" s="40" t="s">
        <v>232</v>
      </c>
      <c r="E220" s="45">
        <v>5.3</v>
      </c>
      <c r="F220" s="46">
        <v>0.2283</v>
      </c>
      <c r="G220" s="9">
        <f t="shared" si="3"/>
        <v>1.9025E-2</v>
      </c>
      <c r="H220" s="46">
        <v>7.8970910740000004</v>
      </c>
      <c r="I220" s="49"/>
      <c r="O220" s="87"/>
      <c r="P220" s="87"/>
      <c r="Q220" s="87"/>
      <c r="S220" s="87"/>
      <c r="T220" s="87"/>
      <c r="U220" s="87"/>
    </row>
    <row r="221" spans="2:21" x14ac:dyDescent="0.2">
      <c r="B221" s="43">
        <v>1889</v>
      </c>
      <c r="C221" s="44">
        <v>3</v>
      </c>
      <c r="D221" s="40" t="s">
        <v>233</v>
      </c>
      <c r="E221" s="45">
        <v>5.19</v>
      </c>
      <c r="F221" s="46">
        <v>0.22750000000000001</v>
      </c>
      <c r="G221" s="9">
        <f t="shared" si="3"/>
        <v>1.8958333333333334E-2</v>
      </c>
      <c r="H221" s="46">
        <v>7.8019419829999999</v>
      </c>
      <c r="I221" s="49"/>
      <c r="O221" s="87"/>
      <c r="P221" s="87"/>
      <c r="Q221" s="87"/>
      <c r="S221" s="87"/>
      <c r="T221" s="87"/>
      <c r="U221" s="87"/>
    </row>
    <row r="222" spans="2:21" x14ac:dyDescent="0.2">
      <c r="B222" s="43">
        <v>1889</v>
      </c>
      <c r="C222" s="44">
        <v>4</v>
      </c>
      <c r="D222" s="40" t="s">
        <v>234</v>
      </c>
      <c r="E222" s="45">
        <v>5.18</v>
      </c>
      <c r="F222" s="46">
        <v>0.22670000000000001</v>
      </c>
      <c r="G222" s="9">
        <f t="shared" si="3"/>
        <v>1.8891666666666668E-2</v>
      </c>
      <c r="H222" s="46">
        <v>7.8019419829999999</v>
      </c>
      <c r="I222" s="49"/>
      <c r="O222" s="87"/>
      <c r="P222" s="87"/>
      <c r="Q222" s="87"/>
      <c r="S222" s="87"/>
      <c r="T222" s="87"/>
      <c r="U222" s="87"/>
    </row>
    <row r="223" spans="2:21" x14ac:dyDescent="0.2">
      <c r="B223" s="43">
        <v>1889</v>
      </c>
      <c r="C223" s="44">
        <v>5</v>
      </c>
      <c r="D223" s="40" t="s">
        <v>235</v>
      </c>
      <c r="E223" s="45">
        <v>5.32</v>
      </c>
      <c r="F223" s="46">
        <v>0.2258</v>
      </c>
      <c r="G223" s="9">
        <f t="shared" si="3"/>
        <v>1.8816666666666666E-2</v>
      </c>
      <c r="H223" s="46">
        <v>7.6116519010000001</v>
      </c>
      <c r="I223" s="49"/>
      <c r="O223" s="87"/>
      <c r="P223" s="87"/>
      <c r="Q223" s="87"/>
      <c r="S223" s="87"/>
      <c r="T223" s="87"/>
      <c r="U223" s="87"/>
    </row>
    <row r="224" spans="2:21" x14ac:dyDescent="0.2">
      <c r="B224" s="43">
        <v>1889</v>
      </c>
      <c r="C224" s="44">
        <v>6</v>
      </c>
      <c r="D224" s="40" t="s">
        <v>236</v>
      </c>
      <c r="E224" s="45">
        <v>5.41</v>
      </c>
      <c r="F224" s="46">
        <v>0.22500000000000001</v>
      </c>
      <c r="G224" s="9">
        <f t="shared" si="3"/>
        <v>1.8749999999999999E-2</v>
      </c>
      <c r="H224" s="46">
        <v>7.6116519010000001</v>
      </c>
      <c r="I224" s="49"/>
      <c r="O224" s="87"/>
      <c r="P224" s="87"/>
      <c r="Q224" s="87"/>
      <c r="S224" s="87"/>
      <c r="T224" s="87"/>
      <c r="U224" s="87"/>
    </row>
    <row r="225" spans="2:21" x14ac:dyDescent="0.2">
      <c r="B225" s="43">
        <v>1889</v>
      </c>
      <c r="C225" s="44">
        <v>7</v>
      </c>
      <c r="D225" s="40" t="s">
        <v>237</v>
      </c>
      <c r="E225" s="45">
        <v>5.3</v>
      </c>
      <c r="F225" s="46">
        <v>0.22420000000000001</v>
      </c>
      <c r="G225" s="9">
        <f t="shared" si="3"/>
        <v>1.8683333333333333E-2</v>
      </c>
      <c r="H225" s="46">
        <v>7.6116519010000001</v>
      </c>
      <c r="I225" s="49"/>
      <c r="O225" s="87"/>
      <c r="P225" s="87"/>
      <c r="Q225" s="87"/>
      <c r="S225" s="87"/>
      <c r="T225" s="87"/>
      <c r="U225" s="87"/>
    </row>
    <row r="226" spans="2:21" x14ac:dyDescent="0.2">
      <c r="B226" s="43">
        <v>1889</v>
      </c>
      <c r="C226" s="44">
        <v>8</v>
      </c>
      <c r="D226" s="40" t="s">
        <v>238</v>
      </c>
      <c r="E226" s="45">
        <v>5.37</v>
      </c>
      <c r="F226" s="46">
        <v>0.2233</v>
      </c>
      <c r="G226" s="9">
        <f t="shared" si="3"/>
        <v>1.8608333333333334E-2</v>
      </c>
      <c r="H226" s="46">
        <v>7.6116519010000001</v>
      </c>
      <c r="I226" s="49"/>
      <c r="O226" s="87"/>
      <c r="P226" s="87"/>
      <c r="Q226" s="87"/>
      <c r="S226" s="87"/>
      <c r="T226" s="87"/>
      <c r="U226" s="87"/>
    </row>
    <row r="227" spans="2:21" x14ac:dyDescent="0.2">
      <c r="B227" s="43">
        <v>1889</v>
      </c>
      <c r="C227" s="44">
        <v>9</v>
      </c>
      <c r="D227" s="40" t="s">
        <v>239</v>
      </c>
      <c r="E227" s="45">
        <v>5.5</v>
      </c>
      <c r="F227" s="46">
        <v>0.2225</v>
      </c>
      <c r="G227" s="9">
        <f t="shared" si="3"/>
        <v>1.8541666666666668E-2</v>
      </c>
      <c r="H227" s="46">
        <v>7.7067928930000003</v>
      </c>
      <c r="I227" s="49"/>
      <c r="O227" s="87"/>
      <c r="P227" s="87"/>
      <c r="Q227" s="87"/>
      <c r="S227" s="87"/>
      <c r="T227" s="87"/>
      <c r="U227" s="87"/>
    </row>
    <row r="228" spans="2:21" x14ac:dyDescent="0.2">
      <c r="B228" s="43">
        <v>1889</v>
      </c>
      <c r="C228" s="44">
        <v>10</v>
      </c>
      <c r="D228" s="40" t="s">
        <v>240</v>
      </c>
      <c r="E228" s="45">
        <v>5.4</v>
      </c>
      <c r="F228" s="46">
        <v>0.22170000000000001</v>
      </c>
      <c r="G228" s="9">
        <f t="shared" si="3"/>
        <v>1.8475000000000002E-2</v>
      </c>
      <c r="H228" s="46">
        <v>7.7067928930000003</v>
      </c>
      <c r="I228" s="49"/>
      <c r="O228" s="87"/>
      <c r="P228" s="87"/>
      <c r="Q228" s="87"/>
      <c r="S228" s="87"/>
      <c r="T228" s="87"/>
      <c r="U228" s="87"/>
    </row>
    <row r="229" spans="2:21" x14ac:dyDescent="0.2">
      <c r="B229" s="43">
        <v>1889</v>
      </c>
      <c r="C229" s="44">
        <v>11</v>
      </c>
      <c r="D229" s="40" t="s">
        <v>241</v>
      </c>
      <c r="E229" s="45">
        <v>5.35</v>
      </c>
      <c r="F229" s="46">
        <v>0.2208</v>
      </c>
      <c r="G229" s="9">
        <f t="shared" si="3"/>
        <v>1.84E-2</v>
      </c>
      <c r="H229" s="46">
        <v>7.7067928930000003</v>
      </c>
      <c r="I229" s="49"/>
      <c r="O229" s="87"/>
      <c r="P229" s="87"/>
      <c r="Q229" s="87"/>
      <c r="S229" s="87"/>
      <c r="T229" s="87"/>
      <c r="U229" s="87"/>
    </row>
    <row r="230" spans="2:21" x14ac:dyDescent="0.2">
      <c r="B230" s="43">
        <v>1889</v>
      </c>
      <c r="C230" s="44">
        <v>12</v>
      </c>
      <c r="D230" s="40" t="s">
        <v>242</v>
      </c>
      <c r="E230" s="45">
        <v>5.32</v>
      </c>
      <c r="F230" s="46">
        <v>0.22</v>
      </c>
      <c r="G230" s="9">
        <f t="shared" si="3"/>
        <v>1.8333333333333333E-2</v>
      </c>
      <c r="H230" s="46">
        <v>7.8019419829999999</v>
      </c>
      <c r="I230" s="49"/>
      <c r="O230" s="87"/>
      <c r="P230" s="87"/>
      <c r="Q230" s="87"/>
      <c r="S230" s="87"/>
      <c r="T230" s="87"/>
      <c r="U230" s="87"/>
    </row>
    <row r="231" spans="2:21" x14ac:dyDescent="0.2">
      <c r="B231" s="43">
        <v>1890</v>
      </c>
      <c r="C231" s="39">
        <v>1</v>
      </c>
      <c r="D231" s="40" t="s">
        <v>243</v>
      </c>
      <c r="E231" s="45">
        <v>5.38</v>
      </c>
      <c r="F231" s="46">
        <v>0.22</v>
      </c>
      <c r="G231" s="9">
        <f t="shared" si="3"/>
        <v>1.8333333333333333E-2</v>
      </c>
      <c r="H231" s="46">
        <v>7.6116519010000001</v>
      </c>
      <c r="I231" s="49"/>
      <c r="O231" s="87"/>
      <c r="P231" s="87"/>
      <c r="Q231" s="87"/>
      <c r="S231" s="87"/>
      <c r="T231" s="87"/>
      <c r="U231" s="87"/>
    </row>
    <row r="232" spans="2:21" x14ac:dyDescent="0.2">
      <c r="B232" s="43">
        <v>1890</v>
      </c>
      <c r="C232" s="44">
        <v>2</v>
      </c>
      <c r="D232" s="40" t="s">
        <v>244</v>
      </c>
      <c r="E232" s="45">
        <v>5.32</v>
      </c>
      <c r="F232" s="46">
        <v>0.22</v>
      </c>
      <c r="G232" s="9">
        <f t="shared" si="3"/>
        <v>1.8333333333333333E-2</v>
      </c>
      <c r="H232" s="46">
        <v>7.6116519010000001</v>
      </c>
      <c r="I232" s="49"/>
      <c r="O232" s="87"/>
      <c r="P232" s="87"/>
      <c r="Q232" s="87"/>
      <c r="S232" s="87"/>
      <c r="T232" s="87"/>
      <c r="U232" s="87"/>
    </row>
    <row r="233" spans="2:21" x14ac:dyDescent="0.2">
      <c r="B233" s="43">
        <v>1890</v>
      </c>
      <c r="C233" s="44">
        <v>3</v>
      </c>
      <c r="D233" s="40" t="s">
        <v>245</v>
      </c>
      <c r="E233" s="45">
        <v>5.28</v>
      </c>
      <c r="F233" s="46">
        <v>0.22</v>
      </c>
      <c r="G233" s="9">
        <f t="shared" si="3"/>
        <v>1.8333333333333333E-2</v>
      </c>
      <c r="H233" s="46">
        <v>7.6116519010000001</v>
      </c>
      <c r="I233" s="49"/>
      <c r="O233" s="87"/>
      <c r="P233" s="87"/>
      <c r="Q233" s="87"/>
      <c r="S233" s="87"/>
      <c r="T233" s="87"/>
      <c r="U233" s="87"/>
    </row>
    <row r="234" spans="2:21" x14ac:dyDescent="0.2">
      <c r="B234" s="43">
        <v>1890</v>
      </c>
      <c r="C234" s="44">
        <v>4</v>
      </c>
      <c r="D234" s="40" t="s">
        <v>246</v>
      </c>
      <c r="E234" s="45">
        <v>5.39</v>
      </c>
      <c r="F234" s="46">
        <v>0.22</v>
      </c>
      <c r="G234" s="9">
        <f t="shared" si="3"/>
        <v>1.8333333333333333E-2</v>
      </c>
      <c r="H234" s="46">
        <v>7.6116519010000001</v>
      </c>
      <c r="I234" s="49"/>
      <c r="O234" s="87"/>
      <c r="P234" s="87"/>
      <c r="Q234" s="87"/>
      <c r="S234" s="87"/>
      <c r="T234" s="87"/>
      <c r="U234" s="87"/>
    </row>
    <row r="235" spans="2:21" x14ac:dyDescent="0.2">
      <c r="B235" s="43">
        <v>1890</v>
      </c>
      <c r="C235" s="44">
        <v>5</v>
      </c>
      <c r="D235" s="40" t="s">
        <v>247</v>
      </c>
      <c r="E235" s="45">
        <v>5.62</v>
      </c>
      <c r="F235" s="46">
        <v>0.22</v>
      </c>
      <c r="G235" s="9">
        <f t="shared" si="3"/>
        <v>1.8333333333333333E-2</v>
      </c>
      <c r="H235" s="46">
        <v>7.7067928930000003</v>
      </c>
      <c r="I235" s="49"/>
      <c r="O235" s="87"/>
      <c r="P235" s="87"/>
      <c r="Q235" s="87"/>
      <c r="S235" s="87"/>
      <c r="T235" s="87"/>
      <c r="U235" s="87"/>
    </row>
    <row r="236" spans="2:21" x14ac:dyDescent="0.2">
      <c r="B236" s="43">
        <v>1890</v>
      </c>
      <c r="C236" s="44">
        <v>6</v>
      </c>
      <c r="D236" s="40" t="s">
        <v>248</v>
      </c>
      <c r="E236" s="45">
        <v>5.58</v>
      </c>
      <c r="F236" s="46">
        <v>0.22</v>
      </c>
      <c r="G236" s="9">
        <f t="shared" si="3"/>
        <v>1.8333333333333333E-2</v>
      </c>
      <c r="H236" s="46">
        <v>7.7067928930000003</v>
      </c>
      <c r="I236" s="49"/>
      <c r="O236" s="87"/>
      <c r="P236" s="87"/>
      <c r="Q236" s="87"/>
      <c r="S236" s="87"/>
      <c r="T236" s="87"/>
      <c r="U236" s="87"/>
    </row>
    <row r="237" spans="2:21" x14ac:dyDescent="0.2">
      <c r="B237" s="43">
        <v>1890</v>
      </c>
      <c r="C237" s="44">
        <v>7</v>
      </c>
      <c r="D237" s="40" t="s">
        <v>249</v>
      </c>
      <c r="E237" s="45">
        <v>5.54</v>
      </c>
      <c r="F237" s="46">
        <v>0.22</v>
      </c>
      <c r="G237" s="9">
        <f t="shared" si="3"/>
        <v>1.8333333333333333E-2</v>
      </c>
      <c r="H237" s="46">
        <v>7.7067928930000003</v>
      </c>
      <c r="I237" s="49"/>
      <c r="O237" s="87"/>
      <c r="P237" s="87"/>
      <c r="Q237" s="87"/>
      <c r="S237" s="87"/>
      <c r="T237" s="87"/>
      <c r="U237" s="87"/>
    </row>
    <row r="238" spans="2:21" x14ac:dyDescent="0.2">
      <c r="B238" s="43">
        <v>1890</v>
      </c>
      <c r="C238" s="44">
        <v>8</v>
      </c>
      <c r="D238" s="40" t="s">
        <v>250</v>
      </c>
      <c r="E238" s="45">
        <v>5.41</v>
      </c>
      <c r="F238" s="46">
        <v>0.22</v>
      </c>
      <c r="G238" s="9">
        <f t="shared" si="3"/>
        <v>1.8333333333333333E-2</v>
      </c>
      <c r="H238" s="46">
        <v>7.9922320659999997</v>
      </c>
      <c r="I238" s="49"/>
      <c r="O238" s="87"/>
      <c r="P238" s="87"/>
      <c r="Q238" s="87"/>
      <c r="S238" s="87"/>
      <c r="T238" s="87"/>
      <c r="U238" s="87"/>
    </row>
    <row r="239" spans="2:21" x14ac:dyDescent="0.2">
      <c r="B239" s="43">
        <v>1890</v>
      </c>
      <c r="C239" s="44">
        <v>9</v>
      </c>
      <c r="D239" s="40" t="s">
        <v>251</v>
      </c>
      <c r="E239" s="45">
        <v>5.32</v>
      </c>
      <c r="F239" s="46">
        <v>0.22</v>
      </c>
      <c r="G239" s="9">
        <f t="shared" si="3"/>
        <v>1.8333333333333333E-2</v>
      </c>
      <c r="H239" s="46">
        <v>8.0873811569999994</v>
      </c>
      <c r="I239" s="49"/>
      <c r="O239" s="87"/>
      <c r="P239" s="87"/>
      <c r="Q239" s="87"/>
      <c r="S239" s="87"/>
      <c r="T239" s="87"/>
      <c r="U239" s="87"/>
    </row>
    <row r="240" spans="2:21" x14ac:dyDescent="0.2">
      <c r="B240" s="43">
        <v>1890</v>
      </c>
      <c r="C240" s="44">
        <v>10</v>
      </c>
      <c r="D240" s="40" t="s">
        <v>252</v>
      </c>
      <c r="E240" s="45">
        <v>5.08</v>
      </c>
      <c r="F240" s="46">
        <v>0.22</v>
      </c>
      <c r="G240" s="9">
        <f t="shared" si="3"/>
        <v>1.8333333333333333E-2</v>
      </c>
      <c r="H240" s="46">
        <v>8.0873811569999994</v>
      </c>
      <c r="I240" s="49"/>
      <c r="O240" s="87"/>
      <c r="P240" s="87"/>
      <c r="Q240" s="87"/>
      <c r="S240" s="87"/>
      <c r="T240" s="87"/>
      <c r="U240" s="87"/>
    </row>
    <row r="241" spans="2:21" x14ac:dyDescent="0.2">
      <c r="B241" s="43">
        <v>1890</v>
      </c>
      <c r="C241" s="44">
        <v>11</v>
      </c>
      <c r="D241" s="40" t="s">
        <v>253</v>
      </c>
      <c r="E241" s="45">
        <v>4.71</v>
      </c>
      <c r="F241" s="46">
        <v>0.22</v>
      </c>
      <c r="G241" s="9">
        <f t="shared" si="3"/>
        <v>1.8333333333333333E-2</v>
      </c>
      <c r="H241" s="46">
        <v>7.8970910740000004</v>
      </c>
      <c r="I241" s="49"/>
      <c r="O241" s="87"/>
      <c r="P241" s="87"/>
      <c r="Q241" s="87"/>
      <c r="S241" s="87"/>
      <c r="T241" s="87"/>
      <c r="U241" s="87"/>
    </row>
    <row r="242" spans="2:21" x14ac:dyDescent="0.2">
      <c r="B242" s="43">
        <v>1890</v>
      </c>
      <c r="C242" s="44">
        <v>12</v>
      </c>
      <c r="D242" s="40" t="s">
        <v>254</v>
      </c>
      <c r="E242" s="45">
        <v>4.5999999999999996</v>
      </c>
      <c r="F242" s="46">
        <v>0.22</v>
      </c>
      <c r="G242" s="9">
        <f t="shared" si="3"/>
        <v>1.8333333333333333E-2</v>
      </c>
      <c r="H242" s="46">
        <v>7.8970910740000004</v>
      </c>
      <c r="I242" s="49"/>
      <c r="O242" s="87"/>
      <c r="P242" s="87"/>
      <c r="Q242" s="87"/>
      <c r="S242" s="87"/>
      <c r="T242" s="87"/>
      <c r="U242" s="87"/>
    </row>
    <row r="243" spans="2:21" x14ac:dyDescent="0.2">
      <c r="B243" s="43">
        <v>1891</v>
      </c>
      <c r="C243" s="39">
        <v>1</v>
      </c>
      <c r="D243" s="40" t="s">
        <v>255</v>
      </c>
      <c r="E243" s="45">
        <v>4.84</v>
      </c>
      <c r="F243" s="46">
        <v>0.22</v>
      </c>
      <c r="G243" s="9">
        <f t="shared" si="3"/>
        <v>1.8333333333333333E-2</v>
      </c>
      <c r="H243" s="46">
        <v>7.8019419829999999</v>
      </c>
      <c r="I243" s="49"/>
      <c r="O243" s="87"/>
      <c r="P243" s="87"/>
      <c r="Q243" s="87"/>
      <c r="S243" s="87"/>
      <c r="T243" s="87"/>
      <c r="U243" s="87"/>
    </row>
    <row r="244" spans="2:21" x14ac:dyDescent="0.2">
      <c r="B244" s="43">
        <v>1891</v>
      </c>
      <c r="C244" s="44">
        <v>2</v>
      </c>
      <c r="D244" s="40" t="s">
        <v>256</v>
      </c>
      <c r="E244" s="45">
        <v>4.9000000000000004</v>
      </c>
      <c r="F244" s="46">
        <v>0.22</v>
      </c>
      <c r="G244" s="9">
        <f t="shared" si="3"/>
        <v>1.8333333333333333E-2</v>
      </c>
      <c r="H244" s="46">
        <v>7.8970910740000004</v>
      </c>
      <c r="I244" s="49"/>
      <c r="O244" s="87"/>
      <c r="P244" s="87"/>
      <c r="Q244" s="87"/>
      <c r="S244" s="87"/>
      <c r="T244" s="87"/>
      <c r="U244" s="87"/>
    </row>
    <row r="245" spans="2:21" x14ac:dyDescent="0.2">
      <c r="B245" s="43">
        <v>1891</v>
      </c>
      <c r="C245" s="44">
        <v>3</v>
      </c>
      <c r="D245" s="40" t="s">
        <v>257</v>
      </c>
      <c r="E245" s="45">
        <v>4.8099999999999996</v>
      </c>
      <c r="F245" s="46">
        <v>0.22</v>
      </c>
      <c r="G245" s="9">
        <f t="shared" si="3"/>
        <v>1.8333333333333333E-2</v>
      </c>
      <c r="H245" s="46">
        <v>7.9922320659999997</v>
      </c>
      <c r="I245" s="49"/>
      <c r="O245" s="87"/>
      <c r="P245" s="87"/>
      <c r="Q245" s="87"/>
      <c r="S245" s="87"/>
      <c r="T245" s="87"/>
      <c r="U245" s="87"/>
    </row>
    <row r="246" spans="2:21" x14ac:dyDescent="0.2">
      <c r="B246" s="43">
        <v>1891</v>
      </c>
      <c r="C246" s="44">
        <v>4</v>
      </c>
      <c r="D246" s="40" t="s">
        <v>258</v>
      </c>
      <c r="E246" s="45">
        <v>4.97</v>
      </c>
      <c r="F246" s="46">
        <v>0.22</v>
      </c>
      <c r="G246" s="9">
        <f t="shared" si="3"/>
        <v>1.8333333333333333E-2</v>
      </c>
      <c r="H246" s="46">
        <v>8.0873811569999994</v>
      </c>
      <c r="I246" s="49"/>
      <c r="O246" s="87"/>
      <c r="P246" s="87"/>
      <c r="Q246" s="87"/>
      <c r="S246" s="87"/>
      <c r="T246" s="87"/>
      <c r="U246" s="87"/>
    </row>
    <row r="247" spans="2:21" x14ac:dyDescent="0.2">
      <c r="B247" s="43">
        <v>1891</v>
      </c>
      <c r="C247" s="44">
        <v>5</v>
      </c>
      <c r="D247" s="40" t="s">
        <v>259</v>
      </c>
      <c r="E247" s="45">
        <v>4.95</v>
      </c>
      <c r="F247" s="46">
        <v>0.22</v>
      </c>
      <c r="G247" s="9">
        <f t="shared" si="3"/>
        <v>1.8333333333333333E-2</v>
      </c>
      <c r="H247" s="46">
        <v>7.9922320659999997</v>
      </c>
      <c r="I247" s="49"/>
      <c r="O247" s="87"/>
      <c r="P247" s="87"/>
      <c r="Q247" s="87"/>
      <c r="S247" s="87"/>
      <c r="T247" s="87"/>
      <c r="U247" s="87"/>
    </row>
    <row r="248" spans="2:21" x14ac:dyDescent="0.2">
      <c r="B248" s="43">
        <v>1891</v>
      </c>
      <c r="C248" s="44">
        <v>6</v>
      </c>
      <c r="D248" s="40" t="s">
        <v>260</v>
      </c>
      <c r="E248" s="45">
        <v>4.8499999999999996</v>
      </c>
      <c r="F248" s="46">
        <v>0.22</v>
      </c>
      <c r="G248" s="9">
        <f t="shared" si="3"/>
        <v>1.8333333333333333E-2</v>
      </c>
      <c r="H248" s="46">
        <v>7.8019419829999999</v>
      </c>
      <c r="I248" s="49"/>
      <c r="O248" s="87"/>
      <c r="P248" s="87"/>
      <c r="Q248" s="87"/>
      <c r="S248" s="87"/>
      <c r="T248" s="87"/>
      <c r="U248" s="87"/>
    </row>
    <row r="249" spans="2:21" x14ac:dyDescent="0.2">
      <c r="B249" s="43">
        <v>1891</v>
      </c>
      <c r="C249" s="44">
        <v>7</v>
      </c>
      <c r="D249" s="40" t="s">
        <v>261</v>
      </c>
      <c r="E249" s="45">
        <v>4.7699999999999996</v>
      </c>
      <c r="F249" s="46">
        <v>0.22</v>
      </c>
      <c r="G249" s="9">
        <f t="shared" si="3"/>
        <v>1.8333333333333333E-2</v>
      </c>
      <c r="H249" s="46">
        <v>7.7067928930000003</v>
      </c>
      <c r="I249" s="49"/>
      <c r="O249" s="87"/>
      <c r="P249" s="87"/>
      <c r="Q249" s="87"/>
      <c r="S249" s="87"/>
      <c r="T249" s="87"/>
      <c r="U249" s="87"/>
    </row>
    <row r="250" spans="2:21" x14ac:dyDescent="0.2">
      <c r="B250" s="43">
        <v>1891</v>
      </c>
      <c r="C250" s="44">
        <v>8</v>
      </c>
      <c r="D250" s="40" t="s">
        <v>262</v>
      </c>
      <c r="E250" s="45">
        <v>4.93</v>
      </c>
      <c r="F250" s="46">
        <v>0.22</v>
      </c>
      <c r="G250" s="9">
        <f t="shared" si="3"/>
        <v>1.8333333333333333E-2</v>
      </c>
      <c r="H250" s="46">
        <v>7.7067928930000003</v>
      </c>
      <c r="I250" s="49"/>
      <c r="O250" s="87"/>
      <c r="P250" s="87"/>
      <c r="Q250" s="87"/>
      <c r="S250" s="87"/>
      <c r="T250" s="87"/>
      <c r="U250" s="87"/>
    </row>
    <row r="251" spans="2:21" x14ac:dyDescent="0.2">
      <c r="B251" s="43">
        <v>1891</v>
      </c>
      <c r="C251" s="44">
        <v>9</v>
      </c>
      <c r="D251" s="40" t="s">
        <v>263</v>
      </c>
      <c r="E251" s="45">
        <v>5.33</v>
      </c>
      <c r="F251" s="46">
        <v>0.22</v>
      </c>
      <c r="G251" s="9">
        <f t="shared" si="3"/>
        <v>1.8333333333333333E-2</v>
      </c>
      <c r="H251" s="46">
        <v>7.6116519010000001</v>
      </c>
      <c r="I251" s="49"/>
      <c r="O251" s="87"/>
      <c r="P251" s="87"/>
      <c r="Q251" s="87"/>
      <c r="S251" s="87"/>
      <c r="T251" s="87"/>
      <c r="U251" s="87"/>
    </row>
    <row r="252" spans="2:21" x14ac:dyDescent="0.2">
      <c r="B252" s="43">
        <v>1891</v>
      </c>
      <c r="C252" s="44">
        <v>10</v>
      </c>
      <c r="D252" s="40" t="s">
        <v>264</v>
      </c>
      <c r="E252" s="45">
        <v>5.33</v>
      </c>
      <c r="F252" s="46">
        <v>0.22</v>
      </c>
      <c r="G252" s="9">
        <f t="shared" si="3"/>
        <v>1.8333333333333333E-2</v>
      </c>
      <c r="H252" s="46">
        <v>7.6116519010000001</v>
      </c>
      <c r="I252" s="49"/>
      <c r="O252" s="87"/>
      <c r="P252" s="87"/>
      <c r="Q252" s="87"/>
      <c r="S252" s="87"/>
      <c r="T252" s="87"/>
      <c r="U252" s="87"/>
    </row>
    <row r="253" spans="2:21" x14ac:dyDescent="0.2">
      <c r="B253" s="43">
        <v>1891</v>
      </c>
      <c r="C253" s="44">
        <v>11</v>
      </c>
      <c r="D253" s="40" t="s">
        <v>265</v>
      </c>
      <c r="E253" s="45">
        <v>5.25</v>
      </c>
      <c r="F253" s="46">
        <v>0.22</v>
      </c>
      <c r="G253" s="9">
        <f t="shared" si="3"/>
        <v>1.8333333333333333E-2</v>
      </c>
      <c r="H253" s="46">
        <v>7.5165028100000004</v>
      </c>
      <c r="I253" s="49"/>
      <c r="O253" s="87"/>
      <c r="P253" s="87"/>
      <c r="Q253" s="87"/>
      <c r="S253" s="87"/>
      <c r="T253" s="87"/>
      <c r="U253" s="87"/>
    </row>
    <row r="254" spans="2:21" x14ac:dyDescent="0.2">
      <c r="B254" s="43">
        <v>1891</v>
      </c>
      <c r="C254" s="44">
        <v>12</v>
      </c>
      <c r="D254" s="40" t="s">
        <v>266</v>
      </c>
      <c r="E254" s="45">
        <v>5.41</v>
      </c>
      <c r="F254" s="46">
        <v>0.22</v>
      </c>
      <c r="G254" s="9">
        <f t="shared" si="3"/>
        <v>1.8333333333333333E-2</v>
      </c>
      <c r="H254" s="46">
        <v>7.5165028100000004</v>
      </c>
      <c r="I254" s="49"/>
      <c r="O254" s="87"/>
      <c r="P254" s="87"/>
      <c r="Q254" s="87"/>
      <c r="S254" s="87"/>
      <c r="T254" s="87"/>
      <c r="U254" s="87"/>
    </row>
    <row r="255" spans="2:21" x14ac:dyDescent="0.2">
      <c r="B255" s="43">
        <v>1892</v>
      </c>
      <c r="C255" s="39">
        <v>1</v>
      </c>
      <c r="D255" s="40" t="s">
        <v>267</v>
      </c>
      <c r="E255" s="45">
        <v>5.51</v>
      </c>
      <c r="F255" s="46">
        <v>0.22170000000000001</v>
      </c>
      <c r="G255" s="9">
        <f t="shared" si="3"/>
        <v>1.8475000000000002E-2</v>
      </c>
      <c r="H255" s="46">
        <v>7.3262127269999997</v>
      </c>
      <c r="I255" s="49"/>
      <c r="O255" s="87"/>
      <c r="P255" s="87"/>
      <c r="Q255" s="87"/>
      <c r="S255" s="87"/>
      <c r="T255" s="87"/>
      <c r="U255" s="87"/>
    </row>
    <row r="256" spans="2:21" x14ac:dyDescent="0.2">
      <c r="B256" s="43">
        <v>1892</v>
      </c>
      <c r="C256" s="44">
        <v>2</v>
      </c>
      <c r="D256" s="40" t="s">
        <v>268</v>
      </c>
      <c r="E256" s="45">
        <v>5.52</v>
      </c>
      <c r="F256" s="46">
        <v>0.2233</v>
      </c>
      <c r="G256" s="9">
        <f t="shared" si="3"/>
        <v>1.8608333333333334E-2</v>
      </c>
      <c r="H256" s="46">
        <v>7.3262127269999997</v>
      </c>
      <c r="I256" s="49"/>
      <c r="O256" s="87"/>
      <c r="P256" s="87"/>
      <c r="Q256" s="87"/>
      <c r="S256" s="87"/>
      <c r="T256" s="87"/>
      <c r="U256" s="87"/>
    </row>
    <row r="257" spans="2:21" x14ac:dyDescent="0.2">
      <c r="B257" s="43">
        <v>1892</v>
      </c>
      <c r="C257" s="44">
        <v>3</v>
      </c>
      <c r="D257" s="40" t="s">
        <v>269</v>
      </c>
      <c r="E257" s="45">
        <v>5.58</v>
      </c>
      <c r="F257" s="46">
        <v>0.22500000000000001</v>
      </c>
      <c r="G257" s="9">
        <f t="shared" si="3"/>
        <v>1.8749999999999999E-2</v>
      </c>
      <c r="H257" s="46">
        <v>7.135922645</v>
      </c>
      <c r="I257" s="49"/>
      <c r="O257" s="87"/>
      <c r="P257" s="87"/>
      <c r="Q257" s="87"/>
      <c r="S257" s="87"/>
      <c r="T257" s="87"/>
      <c r="U257" s="87"/>
    </row>
    <row r="258" spans="2:21" x14ac:dyDescent="0.2">
      <c r="B258" s="43">
        <v>1892</v>
      </c>
      <c r="C258" s="44">
        <v>4</v>
      </c>
      <c r="D258" s="40" t="s">
        <v>270</v>
      </c>
      <c r="E258" s="45">
        <v>5.57</v>
      </c>
      <c r="F258" s="46">
        <v>0.22670000000000001</v>
      </c>
      <c r="G258" s="9">
        <f t="shared" si="3"/>
        <v>1.8891666666666668E-2</v>
      </c>
      <c r="H258" s="46">
        <v>7.0407735540000003</v>
      </c>
      <c r="I258" s="49"/>
      <c r="O258" s="87"/>
      <c r="P258" s="87"/>
      <c r="Q258" s="87"/>
      <c r="S258" s="87"/>
      <c r="T258" s="87"/>
      <c r="U258" s="87"/>
    </row>
    <row r="259" spans="2:21" x14ac:dyDescent="0.2">
      <c r="B259" s="43">
        <v>1892</v>
      </c>
      <c r="C259" s="44">
        <v>5</v>
      </c>
      <c r="D259" s="40" t="s">
        <v>271</v>
      </c>
      <c r="E259" s="45">
        <v>5.57</v>
      </c>
      <c r="F259" s="46">
        <v>0.2283</v>
      </c>
      <c r="G259" s="9">
        <f t="shared" si="3"/>
        <v>1.9025E-2</v>
      </c>
      <c r="H259" s="46">
        <v>7.0407735540000003</v>
      </c>
      <c r="I259" s="49"/>
      <c r="O259" s="87"/>
      <c r="P259" s="87"/>
      <c r="Q259" s="87"/>
      <c r="S259" s="87"/>
      <c r="T259" s="87"/>
      <c r="U259" s="87"/>
    </row>
    <row r="260" spans="2:21" x14ac:dyDescent="0.2">
      <c r="B260" s="43">
        <v>1892</v>
      </c>
      <c r="C260" s="44">
        <v>6</v>
      </c>
      <c r="D260" s="40" t="s">
        <v>272</v>
      </c>
      <c r="E260" s="45">
        <v>5.54</v>
      </c>
      <c r="F260" s="46">
        <v>0.23</v>
      </c>
      <c r="G260" s="9">
        <f t="shared" ref="G260:G323" si="4">IFERROR(F260/12,0)</f>
        <v>1.9166666666666669E-2</v>
      </c>
      <c r="H260" s="46">
        <v>7.0407735540000003</v>
      </c>
      <c r="I260" s="49"/>
      <c r="O260" s="87"/>
      <c r="P260" s="87"/>
      <c r="Q260" s="87"/>
      <c r="S260" s="87"/>
      <c r="T260" s="87"/>
      <c r="U260" s="87"/>
    </row>
    <row r="261" spans="2:21" x14ac:dyDescent="0.2">
      <c r="B261" s="43">
        <v>1892</v>
      </c>
      <c r="C261" s="44">
        <v>7</v>
      </c>
      <c r="D261" s="40" t="s">
        <v>273</v>
      </c>
      <c r="E261" s="45">
        <v>5.54</v>
      </c>
      <c r="F261" s="46">
        <v>0.23169999999999999</v>
      </c>
      <c r="G261" s="9">
        <f t="shared" si="4"/>
        <v>1.9308333333333334E-2</v>
      </c>
      <c r="H261" s="46">
        <v>7.2310717359999996</v>
      </c>
      <c r="I261" s="49"/>
      <c r="O261" s="87"/>
      <c r="P261" s="87"/>
      <c r="Q261" s="87"/>
      <c r="S261" s="87"/>
      <c r="T261" s="87"/>
      <c r="U261" s="87"/>
    </row>
    <row r="262" spans="2:21" x14ac:dyDescent="0.2">
      <c r="B262" s="43">
        <v>1892</v>
      </c>
      <c r="C262" s="44">
        <v>8</v>
      </c>
      <c r="D262" s="40" t="s">
        <v>274</v>
      </c>
      <c r="E262" s="45">
        <v>5.62</v>
      </c>
      <c r="F262" s="46">
        <v>0.23330000000000001</v>
      </c>
      <c r="G262" s="9">
        <f t="shared" si="4"/>
        <v>1.9441666666666666E-2</v>
      </c>
      <c r="H262" s="46">
        <v>7.3262127269999997</v>
      </c>
      <c r="I262" s="49"/>
      <c r="O262" s="87"/>
      <c r="P262" s="87"/>
      <c r="Q262" s="87"/>
      <c r="S262" s="87"/>
      <c r="T262" s="87"/>
      <c r="U262" s="87"/>
    </row>
    <row r="263" spans="2:21" x14ac:dyDescent="0.2">
      <c r="B263" s="43">
        <v>1892</v>
      </c>
      <c r="C263" s="44">
        <v>9</v>
      </c>
      <c r="D263" s="40" t="s">
        <v>275</v>
      </c>
      <c r="E263" s="45">
        <v>5.48</v>
      </c>
      <c r="F263" s="46">
        <v>0.23499999999999999</v>
      </c>
      <c r="G263" s="9">
        <f t="shared" si="4"/>
        <v>1.9583333333333331E-2</v>
      </c>
      <c r="H263" s="46">
        <v>7.3262127269999997</v>
      </c>
      <c r="I263" s="49"/>
      <c r="O263" s="87"/>
      <c r="P263" s="87"/>
      <c r="Q263" s="87"/>
      <c r="S263" s="87"/>
      <c r="T263" s="87"/>
      <c r="U263" s="87"/>
    </row>
    <row r="264" spans="2:21" x14ac:dyDescent="0.2">
      <c r="B264" s="43">
        <v>1892</v>
      </c>
      <c r="C264" s="44">
        <v>10</v>
      </c>
      <c r="D264" s="40" t="s">
        <v>276</v>
      </c>
      <c r="E264" s="45">
        <v>5.59</v>
      </c>
      <c r="F264" s="46">
        <v>0.23669999999999999</v>
      </c>
      <c r="G264" s="9">
        <f t="shared" si="4"/>
        <v>1.9724999999999999E-2</v>
      </c>
      <c r="H264" s="46">
        <v>7.3262127269999997</v>
      </c>
      <c r="I264" s="49"/>
      <c r="O264" s="87"/>
      <c r="P264" s="87"/>
      <c r="Q264" s="87"/>
      <c r="S264" s="87"/>
      <c r="T264" s="87"/>
      <c r="U264" s="87"/>
    </row>
    <row r="265" spans="2:21" x14ac:dyDescent="0.2">
      <c r="B265" s="43">
        <v>1892</v>
      </c>
      <c r="C265" s="44">
        <v>11</v>
      </c>
      <c r="D265" s="40" t="s">
        <v>277</v>
      </c>
      <c r="E265" s="45">
        <v>5.57</v>
      </c>
      <c r="F265" s="46">
        <v>0.23830000000000001</v>
      </c>
      <c r="G265" s="9">
        <f t="shared" si="4"/>
        <v>1.9858333333333335E-2</v>
      </c>
      <c r="H265" s="46">
        <v>7.5165028100000004</v>
      </c>
      <c r="I265" s="49"/>
      <c r="O265" s="87"/>
      <c r="P265" s="87"/>
      <c r="Q265" s="87"/>
      <c r="S265" s="87"/>
      <c r="T265" s="87"/>
      <c r="U265" s="87"/>
    </row>
    <row r="266" spans="2:21" x14ac:dyDescent="0.2">
      <c r="B266" s="43">
        <v>1892</v>
      </c>
      <c r="C266" s="44">
        <v>12</v>
      </c>
      <c r="D266" s="40" t="s">
        <v>278</v>
      </c>
      <c r="E266" s="45">
        <v>5.51</v>
      </c>
      <c r="F266" s="46">
        <v>0.24</v>
      </c>
      <c r="G266" s="9">
        <f t="shared" si="4"/>
        <v>0.02</v>
      </c>
      <c r="H266" s="46">
        <v>7.6116519010000001</v>
      </c>
      <c r="I266" s="49"/>
      <c r="O266" s="87"/>
      <c r="P266" s="87"/>
      <c r="Q266" s="87"/>
      <c r="S266" s="87"/>
      <c r="T266" s="87"/>
      <c r="U266" s="87"/>
    </row>
    <row r="267" spans="2:21" x14ac:dyDescent="0.2">
      <c r="B267" s="43">
        <v>1893</v>
      </c>
      <c r="C267" s="39">
        <v>1</v>
      </c>
      <c r="D267" s="40" t="s">
        <v>279</v>
      </c>
      <c r="E267" s="45">
        <v>5.61</v>
      </c>
      <c r="F267" s="46">
        <v>0.24079999999999999</v>
      </c>
      <c r="G267" s="9">
        <f t="shared" si="4"/>
        <v>2.0066666666666667E-2</v>
      </c>
      <c r="H267" s="46">
        <v>7.8970910740000004</v>
      </c>
      <c r="I267" s="49"/>
      <c r="O267" s="87"/>
      <c r="P267" s="87"/>
      <c r="Q267" s="87"/>
      <c r="S267" s="87"/>
      <c r="T267" s="87"/>
      <c r="U267" s="87"/>
    </row>
    <row r="268" spans="2:21" x14ac:dyDescent="0.2">
      <c r="B268" s="43">
        <v>1893</v>
      </c>
      <c r="C268" s="44">
        <v>2</v>
      </c>
      <c r="D268" s="40" t="s">
        <v>280</v>
      </c>
      <c r="E268" s="45">
        <v>5.51</v>
      </c>
      <c r="F268" s="46">
        <v>0.2417</v>
      </c>
      <c r="G268" s="9">
        <f t="shared" si="4"/>
        <v>2.0141666666666665E-2</v>
      </c>
      <c r="H268" s="46">
        <v>7.9922320659999997</v>
      </c>
      <c r="I268" s="49"/>
      <c r="O268" s="87"/>
      <c r="P268" s="87"/>
      <c r="Q268" s="87"/>
      <c r="S268" s="87"/>
      <c r="T268" s="87"/>
      <c r="U268" s="87"/>
    </row>
    <row r="269" spans="2:21" x14ac:dyDescent="0.2">
      <c r="B269" s="43">
        <v>1893</v>
      </c>
      <c r="C269" s="44">
        <v>3</v>
      </c>
      <c r="D269" s="40" t="s">
        <v>281</v>
      </c>
      <c r="E269" s="45">
        <v>5.31</v>
      </c>
      <c r="F269" s="46">
        <v>0.24249999999999999</v>
      </c>
      <c r="G269" s="9">
        <f t="shared" si="4"/>
        <v>2.0208333333333332E-2</v>
      </c>
      <c r="H269" s="46">
        <v>7.8019419829999999</v>
      </c>
      <c r="I269" s="49"/>
      <c r="O269" s="87"/>
      <c r="P269" s="87"/>
      <c r="Q269" s="87"/>
      <c r="S269" s="87"/>
      <c r="T269" s="87"/>
      <c r="U269" s="87"/>
    </row>
    <row r="270" spans="2:21" x14ac:dyDescent="0.2">
      <c r="B270" s="43">
        <v>1893</v>
      </c>
      <c r="C270" s="44">
        <v>4</v>
      </c>
      <c r="D270" s="40" t="s">
        <v>282</v>
      </c>
      <c r="E270" s="45">
        <v>5.31</v>
      </c>
      <c r="F270" s="46">
        <v>0.24329999999999999</v>
      </c>
      <c r="G270" s="9">
        <f t="shared" si="4"/>
        <v>2.0274999999999998E-2</v>
      </c>
      <c r="H270" s="46">
        <v>7.7067928930000003</v>
      </c>
      <c r="I270" s="49"/>
      <c r="O270" s="87"/>
      <c r="P270" s="87"/>
      <c r="Q270" s="87"/>
      <c r="S270" s="87"/>
      <c r="T270" s="87"/>
      <c r="U270" s="87"/>
    </row>
    <row r="271" spans="2:21" x14ac:dyDescent="0.2">
      <c r="B271" s="43">
        <v>1893</v>
      </c>
      <c r="C271" s="44">
        <v>5</v>
      </c>
      <c r="D271" s="40" t="s">
        <v>283</v>
      </c>
      <c r="E271" s="45">
        <v>4.84</v>
      </c>
      <c r="F271" s="46">
        <v>0.2442</v>
      </c>
      <c r="G271" s="9">
        <f t="shared" si="4"/>
        <v>2.035E-2</v>
      </c>
      <c r="H271" s="46">
        <v>7.6116519010000001</v>
      </c>
      <c r="I271" s="49"/>
      <c r="O271" s="87"/>
      <c r="P271" s="87"/>
      <c r="Q271" s="87"/>
      <c r="S271" s="87"/>
      <c r="T271" s="87"/>
      <c r="U271" s="87"/>
    </row>
    <row r="272" spans="2:21" x14ac:dyDescent="0.2">
      <c r="B272" s="43">
        <v>1893</v>
      </c>
      <c r="C272" s="44">
        <v>6</v>
      </c>
      <c r="D272" s="40" t="s">
        <v>284</v>
      </c>
      <c r="E272" s="45">
        <v>4.6100000000000003</v>
      </c>
      <c r="F272" s="46">
        <v>0.245</v>
      </c>
      <c r="G272" s="9">
        <f t="shared" si="4"/>
        <v>2.0416666666666666E-2</v>
      </c>
      <c r="H272" s="46">
        <v>7.4213618180000003</v>
      </c>
      <c r="I272" s="49"/>
      <c r="O272" s="87"/>
      <c r="P272" s="87"/>
      <c r="Q272" s="87"/>
      <c r="S272" s="87"/>
      <c r="T272" s="87"/>
      <c r="U272" s="87"/>
    </row>
    <row r="273" spans="2:21" x14ac:dyDescent="0.2">
      <c r="B273" s="43">
        <v>1893</v>
      </c>
      <c r="C273" s="44">
        <v>7</v>
      </c>
      <c r="D273" s="40" t="s">
        <v>285</v>
      </c>
      <c r="E273" s="45">
        <v>4.18</v>
      </c>
      <c r="F273" s="46">
        <v>0.24579999999999999</v>
      </c>
      <c r="G273" s="9">
        <f t="shared" si="4"/>
        <v>2.0483333333333333E-2</v>
      </c>
      <c r="H273" s="46">
        <v>7.2310717359999996</v>
      </c>
      <c r="I273" s="49"/>
      <c r="O273" s="87"/>
      <c r="P273" s="87"/>
      <c r="Q273" s="87"/>
      <c r="S273" s="87"/>
      <c r="T273" s="87"/>
      <c r="U273" s="87"/>
    </row>
    <row r="274" spans="2:21" x14ac:dyDescent="0.2">
      <c r="B274" s="43">
        <v>1893</v>
      </c>
      <c r="C274" s="44">
        <v>8</v>
      </c>
      <c r="D274" s="40" t="s">
        <v>286</v>
      </c>
      <c r="E274" s="45">
        <v>4.08</v>
      </c>
      <c r="F274" s="46">
        <v>0.2467</v>
      </c>
      <c r="G274" s="9">
        <f t="shared" si="4"/>
        <v>2.0558333333333335E-2</v>
      </c>
      <c r="H274" s="46">
        <v>6.9456325620000001</v>
      </c>
      <c r="I274" s="49"/>
      <c r="O274" s="87"/>
      <c r="P274" s="87"/>
      <c r="Q274" s="87"/>
      <c r="S274" s="87"/>
      <c r="T274" s="87"/>
      <c r="U274" s="87"/>
    </row>
    <row r="275" spans="2:21" x14ac:dyDescent="0.2">
      <c r="B275" s="43">
        <v>1893</v>
      </c>
      <c r="C275" s="44">
        <v>9</v>
      </c>
      <c r="D275" s="40" t="s">
        <v>287</v>
      </c>
      <c r="E275" s="45">
        <v>4.37</v>
      </c>
      <c r="F275" s="46">
        <v>0.2475</v>
      </c>
      <c r="G275" s="9">
        <f t="shared" si="4"/>
        <v>2.0625000000000001E-2</v>
      </c>
      <c r="H275" s="46">
        <v>7.2310717359999996</v>
      </c>
      <c r="I275" s="49"/>
      <c r="O275" s="87"/>
      <c r="P275" s="87"/>
      <c r="Q275" s="87"/>
      <c r="S275" s="87"/>
      <c r="T275" s="87"/>
      <c r="U275" s="87"/>
    </row>
    <row r="276" spans="2:21" x14ac:dyDescent="0.2">
      <c r="B276" s="43">
        <v>1893</v>
      </c>
      <c r="C276" s="44">
        <v>10</v>
      </c>
      <c r="D276" s="40" t="s">
        <v>288</v>
      </c>
      <c r="E276" s="45">
        <v>4.5</v>
      </c>
      <c r="F276" s="46">
        <v>0.24829999999999999</v>
      </c>
      <c r="G276" s="9">
        <f t="shared" si="4"/>
        <v>2.0691666666666667E-2</v>
      </c>
      <c r="H276" s="46">
        <v>7.3262127269999997</v>
      </c>
      <c r="I276" s="49"/>
      <c r="O276" s="87"/>
      <c r="P276" s="87"/>
      <c r="Q276" s="87"/>
      <c r="S276" s="87"/>
      <c r="T276" s="87"/>
      <c r="U276" s="87"/>
    </row>
    <row r="277" spans="2:21" x14ac:dyDescent="0.2">
      <c r="B277" s="43">
        <v>1893</v>
      </c>
      <c r="C277" s="44">
        <v>11</v>
      </c>
      <c r="D277" s="40" t="s">
        <v>289</v>
      </c>
      <c r="E277" s="45">
        <v>4.57</v>
      </c>
      <c r="F277" s="46">
        <v>0.2492</v>
      </c>
      <c r="G277" s="9">
        <f t="shared" si="4"/>
        <v>2.0766666666666666E-2</v>
      </c>
      <c r="H277" s="46">
        <v>7.135922645</v>
      </c>
      <c r="I277" s="49"/>
      <c r="O277" s="87"/>
      <c r="P277" s="87"/>
      <c r="Q277" s="87"/>
      <c r="S277" s="87"/>
      <c r="T277" s="87"/>
      <c r="U277" s="87"/>
    </row>
    <row r="278" spans="2:21" x14ac:dyDescent="0.2">
      <c r="B278" s="43">
        <v>1893</v>
      </c>
      <c r="C278" s="44">
        <v>12</v>
      </c>
      <c r="D278" s="40" t="s">
        <v>290</v>
      </c>
      <c r="E278" s="45">
        <v>4.41</v>
      </c>
      <c r="F278" s="46">
        <v>0.25</v>
      </c>
      <c r="G278" s="9">
        <f t="shared" si="4"/>
        <v>2.0833333333333332E-2</v>
      </c>
      <c r="H278" s="46">
        <v>7.0407735540000003</v>
      </c>
      <c r="I278" s="49"/>
      <c r="O278" s="87"/>
      <c r="P278" s="87"/>
      <c r="Q278" s="87"/>
      <c r="S278" s="87"/>
      <c r="T278" s="87"/>
      <c r="U278" s="87"/>
    </row>
    <row r="279" spans="2:21" x14ac:dyDescent="0.2">
      <c r="B279" s="43">
        <v>1894</v>
      </c>
      <c r="C279" s="39">
        <v>1</v>
      </c>
      <c r="D279" s="40" t="s">
        <v>291</v>
      </c>
      <c r="E279" s="45">
        <v>4.32</v>
      </c>
      <c r="F279" s="46">
        <v>0.2467</v>
      </c>
      <c r="G279" s="9">
        <f t="shared" si="4"/>
        <v>2.0558333333333335E-2</v>
      </c>
      <c r="H279" s="46">
        <v>6.8504834710000004</v>
      </c>
      <c r="I279" s="49"/>
      <c r="O279" s="87"/>
      <c r="P279" s="87"/>
      <c r="Q279" s="87"/>
      <c r="S279" s="87"/>
      <c r="T279" s="87"/>
      <c r="U279" s="87"/>
    </row>
    <row r="280" spans="2:21" x14ac:dyDescent="0.2">
      <c r="B280" s="43">
        <v>1894</v>
      </c>
      <c r="C280" s="44">
        <v>2</v>
      </c>
      <c r="D280" s="40" t="s">
        <v>292</v>
      </c>
      <c r="E280" s="45">
        <v>4.38</v>
      </c>
      <c r="F280" s="46">
        <v>0.24329999999999999</v>
      </c>
      <c r="G280" s="9">
        <f t="shared" si="4"/>
        <v>2.0274999999999998E-2</v>
      </c>
      <c r="H280" s="46">
        <v>6.7553424790000003</v>
      </c>
      <c r="I280" s="49"/>
      <c r="O280" s="87"/>
      <c r="P280" s="87"/>
      <c r="Q280" s="87"/>
      <c r="S280" s="87"/>
      <c r="T280" s="87"/>
      <c r="U280" s="87"/>
    </row>
    <row r="281" spans="2:21" x14ac:dyDescent="0.2">
      <c r="B281" s="43">
        <v>1894</v>
      </c>
      <c r="C281" s="44">
        <v>3</v>
      </c>
      <c r="D281" s="40" t="s">
        <v>293</v>
      </c>
      <c r="E281" s="45">
        <v>4.51</v>
      </c>
      <c r="F281" s="46">
        <v>0.24</v>
      </c>
      <c r="G281" s="9">
        <f t="shared" si="4"/>
        <v>0.02</v>
      </c>
      <c r="H281" s="46">
        <v>6.5650523969999997</v>
      </c>
      <c r="I281" s="49"/>
      <c r="O281" s="87"/>
      <c r="P281" s="87"/>
      <c r="Q281" s="87"/>
      <c r="S281" s="87"/>
      <c r="T281" s="87"/>
      <c r="U281" s="87"/>
    </row>
    <row r="282" spans="2:21" x14ac:dyDescent="0.2">
      <c r="B282" s="43">
        <v>1894</v>
      </c>
      <c r="C282" s="44">
        <v>4</v>
      </c>
      <c r="D282" s="40" t="s">
        <v>294</v>
      </c>
      <c r="E282" s="45">
        <v>4.57</v>
      </c>
      <c r="F282" s="46">
        <v>0.23669999999999999</v>
      </c>
      <c r="G282" s="9">
        <f t="shared" si="4"/>
        <v>1.9724999999999999E-2</v>
      </c>
      <c r="H282" s="46">
        <v>6.5650523969999997</v>
      </c>
      <c r="I282" s="49"/>
      <c r="O282" s="87"/>
      <c r="P282" s="87"/>
      <c r="Q282" s="87"/>
      <c r="S282" s="87"/>
      <c r="T282" s="87"/>
      <c r="U282" s="87"/>
    </row>
    <row r="283" spans="2:21" x14ac:dyDescent="0.2">
      <c r="B283" s="43">
        <v>1894</v>
      </c>
      <c r="C283" s="44">
        <v>5</v>
      </c>
      <c r="D283" s="40" t="s">
        <v>295</v>
      </c>
      <c r="E283" s="45">
        <v>4.4000000000000004</v>
      </c>
      <c r="F283" s="46">
        <v>0.23330000000000001</v>
      </c>
      <c r="G283" s="9">
        <f t="shared" si="4"/>
        <v>1.9441666666666666E-2</v>
      </c>
      <c r="H283" s="46">
        <v>6.5650523969999997</v>
      </c>
      <c r="I283" s="49"/>
      <c r="O283" s="87"/>
      <c r="P283" s="87"/>
      <c r="Q283" s="87"/>
      <c r="S283" s="87"/>
      <c r="T283" s="87"/>
      <c r="U283" s="87"/>
    </row>
    <row r="284" spans="2:21" x14ac:dyDescent="0.2">
      <c r="B284" s="43">
        <v>1894</v>
      </c>
      <c r="C284" s="44">
        <v>6</v>
      </c>
      <c r="D284" s="40" t="s">
        <v>296</v>
      </c>
      <c r="E284" s="45">
        <v>4.34</v>
      </c>
      <c r="F284" s="46">
        <v>0.23</v>
      </c>
      <c r="G284" s="9">
        <f t="shared" si="4"/>
        <v>1.9166666666666669E-2</v>
      </c>
      <c r="H284" s="46">
        <v>6.5650523969999997</v>
      </c>
      <c r="I284" s="49"/>
      <c r="O284" s="87"/>
      <c r="P284" s="87"/>
      <c r="Q284" s="87"/>
      <c r="S284" s="87"/>
      <c r="T284" s="87"/>
      <c r="U284" s="87"/>
    </row>
    <row r="285" spans="2:21" x14ac:dyDescent="0.2">
      <c r="B285" s="43">
        <v>1894</v>
      </c>
      <c r="C285" s="44">
        <v>7</v>
      </c>
      <c r="D285" s="40" t="s">
        <v>297</v>
      </c>
      <c r="E285" s="45">
        <v>4.25</v>
      </c>
      <c r="F285" s="46">
        <v>0.22670000000000001</v>
      </c>
      <c r="G285" s="9">
        <f t="shared" si="4"/>
        <v>1.8891666666666668E-2</v>
      </c>
      <c r="H285" s="46">
        <v>6.5650523969999997</v>
      </c>
      <c r="I285" s="49"/>
      <c r="O285" s="87"/>
      <c r="P285" s="87"/>
      <c r="Q285" s="87"/>
      <c r="S285" s="87"/>
      <c r="T285" s="87"/>
      <c r="U285" s="87"/>
    </row>
    <row r="286" spans="2:21" x14ac:dyDescent="0.2">
      <c r="B286" s="43">
        <v>1894</v>
      </c>
      <c r="C286" s="44">
        <v>8</v>
      </c>
      <c r="D286" s="40" t="s">
        <v>298</v>
      </c>
      <c r="E286" s="45">
        <v>4.41</v>
      </c>
      <c r="F286" s="46">
        <v>0.2233</v>
      </c>
      <c r="G286" s="9">
        <f t="shared" si="4"/>
        <v>1.8608333333333334E-2</v>
      </c>
      <c r="H286" s="46">
        <v>6.7553424790000003</v>
      </c>
      <c r="I286" s="49"/>
      <c r="O286" s="87"/>
      <c r="P286" s="87"/>
      <c r="Q286" s="87"/>
      <c r="S286" s="87"/>
      <c r="T286" s="87"/>
      <c r="U286" s="87"/>
    </row>
    <row r="287" spans="2:21" x14ac:dyDescent="0.2">
      <c r="B287" s="43">
        <v>1894</v>
      </c>
      <c r="C287" s="44">
        <v>9</v>
      </c>
      <c r="D287" s="40" t="s">
        <v>299</v>
      </c>
      <c r="E287" s="45">
        <v>4.4800000000000004</v>
      </c>
      <c r="F287" s="46">
        <v>0.22</v>
      </c>
      <c r="G287" s="9">
        <f t="shared" si="4"/>
        <v>1.8333333333333333E-2</v>
      </c>
      <c r="H287" s="46">
        <v>6.8504834710000004</v>
      </c>
      <c r="I287" s="49"/>
      <c r="O287" s="87"/>
      <c r="P287" s="87"/>
      <c r="Q287" s="87"/>
      <c r="S287" s="87"/>
      <c r="T287" s="87"/>
      <c r="U287" s="87"/>
    </row>
    <row r="288" spans="2:21" x14ac:dyDescent="0.2">
      <c r="B288" s="43">
        <v>1894</v>
      </c>
      <c r="C288" s="44">
        <v>10</v>
      </c>
      <c r="D288" s="40" t="s">
        <v>300</v>
      </c>
      <c r="E288" s="45">
        <v>4.34</v>
      </c>
      <c r="F288" s="46">
        <v>0.2167</v>
      </c>
      <c r="G288" s="9">
        <f t="shared" si="4"/>
        <v>1.8058333333333332E-2</v>
      </c>
      <c r="H288" s="46">
        <v>6.6601933879999997</v>
      </c>
      <c r="I288" s="49"/>
      <c r="O288" s="87"/>
      <c r="P288" s="87"/>
      <c r="Q288" s="87"/>
      <c r="S288" s="87"/>
      <c r="T288" s="87"/>
      <c r="U288" s="87"/>
    </row>
    <row r="289" spans="2:21" x14ac:dyDescent="0.2">
      <c r="B289" s="43">
        <v>1894</v>
      </c>
      <c r="C289" s="44">
        <v>11</v>
      </c>
      <c r="D289" s="40" t="s">
        <v>301</v>
      </c>
      <c r="E289" s="45">
        <v>4.34</v>
      </c>
      <c r="F289" s="46">
        <v>0.21329999999999999</v>
      </c>
      <c r="G289" s="9">
        <f t="shared" si="4"/>
        <v>1.7774999999999999E-2</v>
      </c>
      <c r="H289" s="46">
        <v>6.6601933879999997</v>
      </c>
      <c r="I289" s="49"/>
      <c r="O289" s="87"/>
      <c r="P289" s="87"/>
      <c r="Q289" s="87"/>
      <c r="S289" s="87"/>
      <c r="T289" s="87"/>
      <c r="U289" s="87"/>
    </row>
    <row r="290" spans="2:21" x14ac:dyDescent="0.2">
      <c r="B290" s="43">
        <v>1894</v>
      </c>
      <c r="C290" s="44">
        <v>12</v>
      </c>
      <c r="D290" s="40" t="s">
        <v>302</v>
      </c>
      <c r="E290" s="45">
        <v>4.3</v>
      </c>
      <c r="F290" s="46">
        <v>0.21</v>
      </c>
      <c r="G290" s="9">
        <f t="shared" si="4"/>
        <v>1.7499999999999998E-2</v>
      </c>
      <c r="H290" s="46">
        <v>6.5650523969999997</v>
      </c>
      <c r="I290" s="49"/>
      <c r="O290" s="87"/>
      <c r="P290" s="87"/>
      <c r="Q290" s="87"/>
      <c r="S290" s="87"/>
      <c r="T290" s="87"/>
      <c r="U290" s="87"/>
    </row>
    <row r="291" spans="2:21" x14ac:dyDescent="0.2">
      <c r="B291" s="43">
        <v>1895</v>
      </c>
      <c r="C291" s="39">
        <v>1</v>
      </c>
      <c r="D291" s="40" t="s">
        <v>303</v>
      </c>
      <c r="E291" s="45">
        <v>4.25</v>
      </c>
      <c r="F291" s="46">
        <v>0.20830000000000001</v>
      </c>
      <c r="G291" s="9">
        <f t="shared" si="4"/>
        <v>1.7358333333333333E-2</v>
      </c>
      <c r="H291" s="46">
        <v>6.5650523969999997</v>
      </c>
      <c r="I291" s="49"/>
      <c r="O291" s="87"/>
      <c r="P291" s="87"/>
      <c r="Q291" s="87"/>
      <c r="S291" s="87"/>
      <c r="T291" s="87"/>
      <c r="U291" s="87"/>
    </row>
    <row r="292" spans="2:21" x14ac:dyDescent="0.2">
      <c r="B292" s="43">
        <v>1895</v>
      </c>
      <c r="C292" s="44">
        <v>2</v>
      </c>
      <c r="D292" s="40" t="s">
        <v>304</v>
      </c>
      <c r="E292" s="45">
        <v>4.1900000000000004</v>
      </c>
      <c r="F292" s="46">
        <v>0.20669999999999999</v>
      </c>
      <c r="G292" s="9">
        <f t="shared" si="4"/>
        <v>1.7225000000000001E-2</v>
      </c>
      <c r="H292" s="46">
        <v>6.5650523969999997</v>
      </c>
      <c r="I292" s="49"/>
      <c r="O292" s="87"/>
      <c r="P292" s="87"/>
      <c r="Q292" s="87"/>
      <c r="S292" s="87"/>
      <c r="T292" s="87"/>
      <c r="U292" s="87"/>
    </row>
    <row r="293" spans="2:21" x14ac:dyDescent="0.2">
      <c r="B293" s="43">
        <v>1895</v>
      </c>
      <c r="C293" s="44">
        <v>3</v>
      </c>
      <c r="D293" s="40" t="s">
        <v>305</v>
      </c>
      <c r="E293" s="45">
        <v>4.1900000000000004</v>
      </c>
      <c r="F293" s="46">
        <v>0.20499999999999999</v>
      </c>
      <c r="G293" s="9">
        <f t="shared" si="4"/>
        <v>1.7083333333333332E-2</v>
      </c>
      <c r="H293" s="46">
        <v>6.5650523969999997</v>
      </c>
      <c r="I293" s="49"/>
      <c r="O293" s="87"/>
      <c r="P293" s="87"/>
      <c r="Q293" s="87"/>
      <c r="S293" s="87"/>
      <c r="T293" s="87"/>
      <c r="U293" s="87"/>
    </row>
    <row r="294" spans="2:21" x14ac:dyDescent="0.2">
      <c r="B294" s="43">
        <v>1895</v>
      </c>
      <c r="C294" s="44">
        <v>4</v>
      </c>
      <c r="D294" s="40" t="s">
        <v>306</v>
      </c>
      <c r="E294" s="45">
        <v>4.37</v>
      </c>
      <c r="F294" s="46">
        <v>0.20330000000000001</v>
      </c>
      <c r="G294" s="9">
        <f t="shared" si="4"/>
        <v>1.6941666666666667E-2</v>
      </c>
      <c r="H294" s="46">
        <v>6.8504834710000004</v>
      </c>
      <c r="I294" s="49"/>
      <c r="O294" s="87"/>
      <c r="P294" s="87"/>
      <c r="Q294" s="87"/>
      <c r="S294" s="87"/>
      <c r="T294" s="87"/>
      <c r="U294" s="87"/>
    </row>
    <row r="295" spans="2:21" x14ac:dyDescent="0.2">
      <c r="B295" s="43">
        <v>1895</v>
      </c>
      <c r="C295" s="44">
        <v>5</v>
      </c>
      <c r="D295" s="40" t="s">
        <v>307</v>
      </c>
      <c r="E295" s="45">
        <v>4.6100000000000003</v>
      </c>
      <c r="F295" s="46">
        <v>0.20169999999999999</v>
      </c>
      <c r="G295" s="9">
        <f t="shared" si="4"/>
        <v>1.6808333333333331E-2</v>
      </c>
      <c r="H295" s="46">
        <v>6.9456325620000001</v>
      </c>
      <c r="I295" s="49"/>
      <c r="O295" s="87"/>
      <c r="P295" s="87"/>
      <c r="Q295" s="87"/>
      <c r="S295" s="87"/>
      <c r="T295" s="87"/>
      <c r="U295" s="87"/>
    </row>
    <row r="296" spans="2:21" x14ac:dyDescent="0.2">
      <c r="B296" s="43">
        <v>1895</v>
      </c>
      <c r="C296" s="44">
        <v>6</v>
      </c>
      <c r="D296" s="40" t="s">
        <v>308</v>
      </c>
      <c r="E296" s="45">
        <v>4.7</v>
      </c>
      <c r="F296" s="46">
        <v>0.2</v>
      </c>
      <c r="G296" s="9">
        <f t="shared" si="4"/>
        <v>1.6666666666666666E-2</v>
      </c>
      <c r="H296" s="46">
        <v>7.0407735540000003</v>
      </c>
      <c r="I296" s="49"/>
      <c r="O296" s="87"/>
      <c r="P296" s="87"/>
      <c r="Q296" s="87"/>
      <c r="S296" s="87"/>
      <c r="T296" s="87"/>
      <c r="U296" s="87"/>
    </row>
    <row r="297" spans="2:21" x14ac:dyDescent="0.2">
      <c r="B297" s="43">
        <v>1895</v>
      </c>
      <c r="C297" s="44">
        <v>7</v>
      </c>
      <c r="D297" s="40" t="s">
        <v>309</v>
      </c>
      <c r="E297" s="45">
        <v>4.72</v>
      </c>
      <c r="F297" s="46">
        <v>0.1983</v>
      </c>
      <c r="G297" s="9">
        <f t="shared" si="4"/>
        <v>1.6525000000000001E-2</v>
      </c>
      <c r="H297" s="46">
        <v>6.9456325620000001</v>
      </c>
      <c r="I297" s="49"/>
      <c r="O297" s="87"/>
      <c r="P297" s="87"/>
      <c r="Q297" s="87"/>
      <c r="S297" s="87"/>
      <c r="T297" s="87"/>
      <c r="U297" s="87"/>
    </row>
    <row r="298" spans="2:21" x14ac:dyDescent="0.2">
      <c r="B298" s="43">
        <v>1895</v>
      </c>
      <c r="C298" s="44">
        <v>8</v>
      </c>
      <c r="D298" s="40" t="s">
        <v>310</v>
      </c>
      <c r="E298" s="45">
        <v>4.79</v>
      </c>
      <c r="F298" s="46">
        <v>0.19670000000000001</v>
      </c>
      <c r="G298" s="9">
        <f t="shared" si="4"/>
        <v>1.6391666666666669E-2</v>
      </c>
      <c r="H298" s="46">
        <v>6.8504834710000004</v>
      </c>
      <c r="I298" s="49"/>
      <c r="O298" s="87"/>
      <c r="P298" s="87"/>
      <c r="Q298" s="87"/>
      <c r="S298" s="87"/>
      <c r="T298" s="87"/>
      <c r="U298" s="87"/>
    </row>
    <row r="299" spans="2:21" x14ac:dyDescent="0.2">
      <c r="B299" s="43">
        <v>1895</v>
      </c>
      <c r="C299" s="44">
        <v>9</v>
      </c>
      <c r="D299" s="40" t="s">
        <v>311</v>
      </c>
      <c r="E299" s="45">
        <v>4.82</v>
      </c>
      <c r="F299" s="46">
        <v>0.19500000000000001</v>
      </c>
      <c r="G299" s="9">
        <f t="shared" si="4"/>
        <v>1.6250000000000001E-2</v>
      </c>
      <c r="H299" s="46">
        <v>6.8504834710000004</v>
      </c>
      <c r="I299" s="49"/>
      <c r="O299" s="87"/>
      <c r="P299" s="87"/>
      <c r="Q299" s="87"/>
      <c r="S299" s="87"/>
      <c r="T299" s="87"/>
      <c r="U299" s="87"/>
    </row>
    <row r="300" spans="2:21" x14ac:dyDescent="0.2">
      <c r="B300" s="43">
        <v>1895</v>
      </c>
      <c r="C300" s="44">
        <v>10</v>
      </c>
      <c r="D300" s="40" t="s">
        <v>312</v>
      </c>
      <c r="E300" s="45">
        <v>4.75</v>
      </c>
      <c r="F300" s="46">
        <v>0.1933</v>
      </c>
      <c r="G300" s="9">
        <f t="shared" si="4"/>
        <v>1.6108333333333332E-2</v>
      </c>
      <c r="H300" s="46">
        <v>6.8504834710000004</v>
      </c>
      <c r="I300" s="49"/>
      <c r="O300" s="87"/>
      <c r="P300" s="87"/>
      <c r="Q300" s="87"/>
      <c r="S300" s="87"/>
      <c r="T300" s="87"/>
      <c r="U300" s="87"/>
    </row>
    <row r="301" spans="2:21" x14ac:dyDescent="0.2">
      <c r="B301" s="43">
        <v>1895</v>
      </c>
      <c r="C301" s="44">
        <v>11</v>
      </c>
      <c r="D301" s="40" t="s">
        <v>313</v>
      </c>
      <c r="E301" s="45">
        <v>4.59</v>
      </c>
      <c r="F301" s="46">
        <v>0.19170000000000001</v>
      </c>
      <c r="G301" s="9">
        <f t="shared" si="4"/>
        <v>1.5975E-2</v>
      </c>
      <c r="H301" s="46">
        <v>6.8504834710000004</v>
      </c>
      <c r="I301" s="49"/>
      <c r="O301" s="87"/>
      <c r="P301" s="87"/>
      <c r="Q301" s="87"/>
      <c r="S301" s="87"/>
      <c r="T301" s="87"/>
      <c r="U301" s="87"/>
    </row>
    <row r="302" spans="2:21" x14ac:dyDescent="0.2">
      <c r="B302" s="43">
        <v>1895</v>
      </c>
      <c r="C302" s="44">
        <v>12</v>
      </c>
      <c r="D302" s="40" t="s">
        <v>314</v>
      </c>
      <c r="E302" s="45">
        <v>4.32</v>
      </c>
      <c r="F302" s="46">
        <v>0.19</v>
      </c>
      <c r="G302" s="9">
        <f t="shared" si="4"/>
        <v>1.5833333333333335E-2</v>
      </c>
      <c r="H302" s="46">
        <v>6.7553424790000003</v>
      </c>
      <c r="I302" s="49"/>
      <c r="O302" s="87"/>
      <c r="P302" s="87"/>
      <c r="Q302" s="87"/>
      <c r="S302" s="87"/>
      <c r="T302" s="87"/>
      <c r="U302" s="87"/>
    </row>
    <row r="303" spans="2:21" x14ac:dyDescent="0.2">
      <c r="B303" s="43">
        <v>1896</v>
      </c>
      <c r="C303" s="39">
        <v>1</v>
      </c>
      <c r="D303" s="40" t="s">
        <v>315</v>
      </c>
      <c r="E303" s="45">
        <v>4.2699999999999996</v>
      </c>
      <c r="F303" s="46">
        <v>0.18920000000000001</v>
      </c>
      <c r="G303" s="9">
        <f t="shared" si="4"/>
        <v>1.5766666666666668E-2</v>
      </c>
      <c r="H303" s="46">
        <v>6.6601933879999997</v>
      </c>
      <c r="I303" s="49"/>
      <c r="O303" s="87"/>
      <c r="P303" s="87"/>
      <c r="Q303" s="87"/>
      <c r="S303" s="87"/>
      <c r="T303" s="87"/>
      <c r="U303" s="87"/>
    </row>
    <row r="304" spans="2:21" x14ac:dyDescent="0.2">
      <c r="B304" s="43">
        <v>1896</v>
      </c>
      <c r="C304" s="44">
        <v>2</v>
      </c>
      <c r="D304" s="40" t="s">
        <v>316</v>
      </c>
      <c r="E304" s="45">
        <v>4.45</v>
      </c>
      <c r="F304" s="46">
        <v>0.1883</v>
      </c>
      <c r="G304" s="9">
        <f t="shared" si="4"/>
        <v>1.5691666666666666E-2</v>
      </c>
      <c r="H304" s="46">
        <v>6.5650523969999997</v>
      </c>
      <c r="I304" s="49"/>
      <c r="O304" s="87"/>
      <c r="P304" s="87"/>
      <c r="Q304" s="87"/>
      <c r="S304" s="87"/>
      <c r="T304" s="87"/>
      <c r="U304" s="87"/>
    </row>
    <row r="305" spans="2:21" x14ac:dyDescent="0.2">
      <c r="B305" s="43">
        <v>1896</v>
      </c>
      <c r="C305" s="44">
        <v>3</v>
      </c>
      <c r="D305" s="40" t="s">
        <v>317</v>
      </c>
      <c r="E305" s="45">
        <v>4.38</v>
      </c>
      <c r="F305" s="46">
        <v>0.1875</v>
      </c>
      <c r="G305" s="9">
        <f t="shared" si="4"/>
        <v>1.5625E-2</v>
      </c>
      <c r="H305" s="46">
        <v>6.5650523969999997</v>
      </c>
      <c r="I305" s="49"/>
      <c r="O305" s="87"/>
      <c r="P305" s="87"/>
      <c r="Q305" s="87"/>
      <c r="S305" s="87"/>
      <c r="T305" s="87"/>
      <c r="U305" s="87"/>
    </row>
    <row r="306" spans="2:21" x14ac:dyDescent="0.2">
      <c r="B306" s="43">
        <v>1896</v>
      </c>
      <c r="C306" s="44">
        <v>4</v>
      </c>
      <c r="D306" s="40" t="s">
        <v>318</v>
      </c>
      <c r="E306" s="45">
        <v>4.42</v>
      </c>
      <c r="F306" s="46">
        <v>0.1867</v>
      </c>
      <c r="G306" s="9">
        <f t="shared" si="4"/>
        <v>1.5558333333333334E-2</v>
      </c>
      <c r="H306" s="46">
        <v>6.469903306</v>
      </c>
      <c r="I306" s="49"/>
      <c r="O306" s="87"/>
      <c r="P306" s="87"/>
      <c r="Q306" s="87"/>
      <c r="S306" s="87"/>
      <c r="T306" s="87"/>
      <c r="U306" s="87"/>
    </row>
    <row r="307" spans="2:21" x14ac:dyDescent="0.2">
      <c r="B307" s="43">
        <v>1896</v>
      </c>
      <c r="C307" s="44">
        <v>5</v>
      </c>
      <c r="D307" s="40" t="s">
        <v>319</v>
      </c>
      <c r="E307" s="45">
        <v>4.4000000000000004</v>
      </c>
      <c r="F307" s="46">
        <v>0.18579999999999999</v>
      </c>
      <c r="G307" s="9">
        <f t="shared" si="4"/>
        <v>1.5483333333333333E-2</v>
      </c>
      <c r="H307" s="46">
        <v>6.3747542150000003</v>
      </c>
      <c r="I307" s="49"/>
      <c r="O307" s="87"/>
      <c r="P307" s="87"/>
      <c r="Q307" s="87"/>
      <c r="S307" s="87"/>
      <c r="T307" s="87"/>
      <c r="U307" s="87"/>
    </row>
    <row r="308" spans="2:21" x14ac:dyDescent="0.2">
      <c r="B308" s="43">
        <v>1896</v>
      </c>
      <c r="C308" s="44">
        <v>6</v>
      </c>
      <c r="D308" s="40" t="s">
        <v>320</v>
      </c>
      <c r="E308" s="45">
        <v>4.32</v>
      </c>
      <c r="F308" s="46">
        <v>0.185</v>
      </c>
      <c r="G308" s="9">
        <f t="shared" si="4"/>
        <v>1.5416666666666667E-2</v>
      </c>
      <c r="H308" s="46">
        <v>6.2796132230000001</v>
      </c>
      <c r="I308" s="49"/>
      <c r="O308" s="87"/>
      <c r="P308" s="87"/>
      <c r="Q308" s="87"/>
      <c r="S308" s="87"/>
      <c r="T308" s="87"/>
      <c r="U308" s="87"/>
    </row>
    <row r="309" spans="2:21" x14ac:dyDescent="0.2">
      <c r="B309" s="43">
        <v>1896</v>
      </c>
      <c r="C309" s="44">
        <v>7</v>
      </c>
      <c r="D309" s="40" t="s">
        <v>321</v>
      </c>
      <c r="E309" s="45">
        <v>4.04</v>
      </c>
      <c r="F309" s="46">
        <v>0.1842</v>
      </c>
      <c r="G309" s="9">
        <f t="shared" si="4"/>
        <v>1.5350000000000001E-2</v>
      </c>
      <c r="H309" s="46">
        <v>6.2796132230000001</v>
      </c>
      <c r="I309" s="49"/>
      <c r="O309" s="87"/>
      <c r="P309" s="87"/>
      <c r="Q309" s="87"/>
      <c r="S309" s="87"/>
      <c r="T309" s="87"/>
      <c r="U309" s="87"/>
    </row>
    <row r="310" spans="2:21" x14ac:dyDescent="0.2">
      <c r="B310" s="43">
        <v>1896</v>
      </c>
      <c r="C310" s="44">
        <v>8</v>
      </c>
      <c r="D310" s="40" t="s">
        <v>322</v>
      </c>
      <c r="E310" s="45">
        <v>3.81</v>
      </c>
      <c r="F310" s="46">
        <v>0.18329999999999999</v>
      </c>
      <c r="G310" s="9">
        <f t="shared" si="4"/>
        <v>1.5274999999999999E-2</v>
      </c>
      <c r="H310" s="46">
        <v>6.2796132230000001</v>
      </c>
      <c r="I310" s="49"/>
      <c r="O310" s="87"/>
      <c r="P310" s="87"/>
      <c r="Q310" s="87"/>
      <c r="S310" s="87"/>
      <c r="T310" s="87"/>
      <c r="U310" s="87"/>
    </row>
    <row r="311" spans="2:21" x14ac:dyDescent="0.2">
      <c r="B311" s="43">
        <v>1896</v>
      </c>
      <c r="C311" s="44">
        <v>9</v>
      </c>
      <c r="D311" s="40" t="s">
        <v>323</v>
      </c>
      <c r="E311" s="45">
        <v>4.01</v>
      </c>
      <c r="F311" s="46">
        <v>0.1825</v>
      </c>
      <c r="G311" s="9">
        <f t="shared" si="4"/>
        <v>1.5208333333333332E-2</v>
      </c>
      <c r="H311" s="46">
        <v>6.2796132230000001</v>
      </c>
      <c r="I311" s="49"/>
      <c r="O311" s="87"/>
      <c r="P311" s="87"/>
      <c r="Q311" s="87"/>
      <c r="S311" s="87"/>
      <c r="T311" s="87"/>
      <c r="U311" s="87"/>
    </row>
    <row r="312" spans="2:21" x14ac:dyDescent="0.2">
      <c r="B312" s="43">
        <v>1896</v>
      </c>
      <c r="C312" s="44">
        <v>10</v>
      </c>
      <c r="D312" s="40" t="s">
        <v>324</v>
      </c>
      <c r="E312" s="45">
        <v>4.0999999999999996</v>
      </c>
      <c r="F312" s="46">
        <v>0.1817</v>
      </c>
      <c r="G312" s="9">
        <f t="shared" si="4"/>
        <v>1.5141666666666666E-2</v>
      </c>
      <c r="H312" s="46">
        <v>6.469903306</v>
      </c>
      <c r="I312" s="49"/>
      <c r="O312" s="87"/>
      <c r="P312" s="87"/>
      <c r="Q312" s="87"/>
      <c r="S312" s="87"/>
      <c r="T312" s="87"/>
      <c r="U312" s="87"/>
    </row>
    <row r="313" spans="2:21" x14ac:dyDescent="0.2">
      <c r="B313" s="43">
        <v>1896</v>
      </c>
      <c r="C313" s="44">
        <v>11</v>
      </c>
      <c r="D313" s="40" t="s">
        <v>325</v>
      </c>
      <c r="E313" s="45">
        <v>4.38</v>
      </c>
      <c r="F313" s="46">
        <v>0.18079999999999999</v>
      </c>
      <c r="G313" s="9">
        <f t="shared" si="4"/>
        <v>1.5066666666666666E-2</v>
      </c>
      <c r="H313" s="46">
        <v>6.6601933879999997</v>
      </c>
      <c r="I313" s="49"/>
      <c r="O313" s="87"/>
      <c r="P313" s="87"/>
      <c r="Q313" s="87"/>
      <c r="S313" s="87"/>
      <c r="T313" s="87"/>
      <c r="U313" s="87"/>
    </row>
    <row r="314" spans="2:21" x14ac:dyDescent="0.2">
      <c r="B314" s="43">
        <v>1896</v>
      </c>
      <c r="C314" s="44">
        <v>12</v>
      </c>
      <c r="D314" s="40" t="s">
        <v>326</v>
      </c>
      <c r="E314" s="45">
        <v>4.22</v>
      </c>
      <c r="F314" s="46">
        <v>0.18</v>
      </c>
      <c r="G314" s="9">
        <f t="shared" si="4"/>
        <v>1.4999999999999999E-2</v>
      </c>
      <c r="H314" s="46">
        <v>6.6601933879999997</v>
      </c>
      <c r="I314" s="49"/>
      <c r="O314" s="87"/>
      <c r="P314" s="87"/>
      <c r="Q314" s="87"/>
      <c r="S314" s="87"/>
      <c r="T314" s="87"/>
      <c r="U314" s="87"/>
    </row>
    <row r="315" spans="2:21" x14ac:dyDescent="0.2">
      <c r="B315" s="43">
        <v>1897</v>
      </c>
      <c r="C315" s="39">
        <v>1</v>
      </c>
      <c r="D315" s="40" t="s">
        <v>327</v>
      </c>
      <c r="E315" s="45">
        <v>4.22</v>
      </c>
      <c r="F315" s="46">
        <v>0.18</v>
      </c>
      <c r="G315" s="9">
        <f t="shared" si="4"/>
        <v>1.4999999999999999E-2</v>
      </c>
      <c r="H315" s="46">
        <v>6.469903306</v>
      </c>
      <c r="I315" s="49"/>
      <c r="O315" s="87"/>
      <c r="P315" s="87"/>
      <c r="Q315" s="87"/>
      <c r="S315" s="87"/>
      <c r="T315" s="87"/>
      <c r="U315" s="87"/>
    </row>
    <row r="316" spans="2:21" x14ac:dyDescent="0.2">
      <c r="B316" s="43">
        <v>1897</v>
      </c>
      <c r="C316" s="44">
        <v>2</v>
      </c>
      <c r="D316" s="40" t="s">
        <v>328</v>
      </c>
      <c r="E316" s="45">
        <v>4.18</v>
      </c>
      <c r="F316" s="46">
        <v>0.18</v>
      </c>
      <c r="G316" s="9">
        <f t="shared" si="4"/>
        <v>1.4999999999999999E-2</v>
      </c>
      <c r="H316" s="46">
        <v>6.469903306</v>
      </c>
      <c r="I316" s="49"/>
      <c r="O316" s="87"/>
      <c r="P316" s="87"/>
      <c r="Q316" s="87"/>
      <c r="S316" s="87"/>
      <c r="T316" s="87"/>
      <c r="U316" s="87"/>
    </row>
    <row r="317" spans="2:21" x14ac:dyDescent="0.2">
      <c r="B317" s="43">
        <v>1897</v>
      </c>
      <c r="C317" s="44">
        <v>3</v>
      </c>
      <c r="D317" s="40" t="s">
        <v>329</v>
      </c>
      <c r="E317" s="45">
        <v>4.1900000000000004</v>
      </c>
      <c r="F317" s="46">
        <v>0.18</v>
      </c>
      <c r="G317" s="9">
        <f t="shared" si="4"/>
        <v>1.4999999999999999E-2</v>
      </c>
      <c r="H317" s="46">
        <v>6.469903306</v>
      </c>
      <c r="I317" s="49"/>
      <c r="O317" s="87"/>
      <c r="P317" s="87"/>
      <c r="Q317" s="87"/>
      <c r="S317" s="87"/>
      <c r="T317" s="87"/>
      <c r="U317" s="87"/>
    </row>
    <row r="318" spans="2:21" x14ac:dyDescent="0.2">
      <c r="B318" s="43">
        <v>1897</v>
      </c>
      <c r="C318" s="44">
        <v>4</v>
      </c>
      <c r="D318" s="40" t="s">
        <v>330</v>
      </c>
      <c r="E318" s="45">
        <v>4.0599999999999996</v>
      </c>
      <c r="F318" s="46">
        <v>0.18</v>
      </c>
      <c r="G318" s="9">
        <f t="shared" si="4"/>
        <v>1.4999999999999999E-2</v>
      </c>
      <c r="H318" s="46">
        <v>6.3747542150000003</v>
      </c>
      <c r="I318" s="49"/>
      <c r="O318" s="87"/>
      <c r="P318" s="87"/>
      <c r="Q318" s="87"/>
      <c r="S318" s="87"/>
      <c r="T318" s="87"/>
      <c r="U318" s="87"/>
    </row>
    <row r="319" spans="2:21" x14ac:dyDescent="0.2">
      <c r="B319" s="43">
        <v>1897</v>
      </c>
      <c r="C319" s="44">
        <v>5</v>
      </c>
      <c r="D319" s="40" t="s">
        <v>331</v>
      </c>
      <c r="E319" s="45">
        <v>4.08</v>
      </c>
      <c r="F319" s="46">
        <v>0.18</v>
      </c>
      <c r="G319" s="9">
        <f t="shared" si="4"/>
        <v>1.4999999999999999E-2</v>
      </c>
      <c r="H319" s="46">
        <v>6.2796132230000001</v>
      </c>
      <c r="I319" s="49"/>
      <c r="O319" s="87"/>
      <c r="P319" s="87"/>
      <c r="Q319" s="87"/>
      <c r="S319" s="87"/>
      <c r="T319" s="87"/>
      <c r="U319" s="87"/>
    </row>
    <row r="320" spans="2:21" x14ac:dyDescent="0.2">
      <c r="B320" s="43">
        <v>1897</v>
      </c>
      <c r="C320" s="44">
        <v>6</v>
      </c>
      <c r="D320" s="40" t="s">
        <v>332</v>
      </c>
      <c r="E320" s="45">
        <v>4.2699999999999996</v>
      </c>
      <c r="F320" s="46">
        <v>0.18</v>
      </c>
      <c r="G320" s="9">
        <f t="shared" si="4"/>
        <v>1.4999999999999999E-2</v>
      </c>
      <c r="H320" s="46">
        <v>6.2796132230000001</v>
      </c>
      <c r="I320" s="49"/>
      <c r="O320" s="87"/>
      <c r="P320" s="87"/>
      <c r="Q320" s="87"/>
      <c r="S320" s="87"/>
      <c r="T320" s="87"/>
      <c r="U320" s="87"/>
    </row>
    <row r="321" spans="2:21" x14ac:dyDescent="0.2">
      <c r="B321" s="43">
        <v>1897</v>
      </c>
      <c r="C321" s="44">
        <v>7</v>
      </c>
      <c r="D321" s="40" t="s">
        <v>333</v>
      </c>
      <c r="E321" s="45">
        <v>4.46</v>
      </c>
      <c r="F321" s="46">
        <v>0.18</v>
      </c>
      <c r="G321" s="9">
        <f t="shared" si="4"/>
        <v>1.4999999999999999E-2</v>
      </c>
      <c r="H321" s="46">
        <v>6.2796132230000001</v>
      </c>
      <c r="I321" s="49"/>
      <c r="O321" s="87"/>
      <c r="P321" s="87"/>
      <c r="Q321" s="87"/>
      <c r="S321" s="87"/>
      <c r="T321" s="87"/>
      <c r="U321" s="87"/>
    </row>
    <row r="322" spans="2:21" x14ac:dyDescent="0.2">
      <c r="B322" s="43">
        <v>1897</v>
      </c>
      <c r="C322" s="44">
        <v>8</v>
      </c>
      <c r="D322" s="40" t="s">
        <v>334</v>
      </c>
      <c r="E322" s="45">
        <v>4.75</v>
      </c>
      <c r="F322" s="46">
        <v>0.18</v>
      </c>
      <c r="G322" s="9">
        <f t="shared" si="4"/>
        <v>1.4999999999999999E-2</v>
      </c>
      <c r="H322" s="46">
        <v>6.5650523969999997</v>
      </c>
      <c r="I322" s="49"/>
      <c r="O322" s="87"/>
      <c r="P322" s="87"/>
      <c r="Q322" s="87"/>
      <c r="S322" s="87"/>
      <c r="T322" s="87"/>
      <c r="U322" s="87"/>
    </row>
    <row r="323" spans="2:21" x14ac:dyDescent="0.2">
      <c r="B323" s="43">
        <v>1897</v>
      </c>
      <c r="C323" s="44">
        <v>9</v>
      </c>
      <c r="D323" s="40" t="s">
        <v>335</v>
      </c>
      <c r="E323" s="45">
        <v>4.9800000000000004</v>
      </c>
      <c r="F323" s="46">
        <v>0.18</v>
      </c>
      <c r="G323" s="9">
        <f t="shared" si="4"/>
        <v>1.4999999999999999E-2</v>
      </c>
      <c r="H323" s="46">
        <v>6.7553424790000003</v>
      </c>
      <c r="I323" s="49"/>
      <c r="O323" s="87"/>
      <c r="P323" s="87"/>
      <c r="Q323" s="87"/>
      <c r="S323" s="87"/>
      <c r="T323" s="87"/>
      <c r="U323" s="87"/>
    </row>
    <row r="324" spans="2:21" x14ac:dyDescent="0.2">
      <c r="B324" s="43">
        <v>1897</v>
      </c>
      <c r="C324" s="44">
        <v>10</v>
      </c>
      <c r="D324" s="40" t="s">
        <v>336</v>
      </c>
      <c r="E324" s="45">
        <v>4.82</v>
      </c>
      <c r="F324" s="46">
        <v>0.18</v>
      </c>
      <c r="G324" s="9">
        <f t="shared" ref="G324:G387" si="5">IFERROR(F324/12,0)</f>
        <v>1.4999999999999999E-2</v>
      </c>
      <c r="H324" s="46">
        <v>6.6601933879999997</v>
      </c>
      <c r="I324" s="49"/>
      <c r="O324" s="87"/>
      <c r="P324" s="87"/>
      <c r="Q324" s="87"/>
      <c r="S324" s="87"/>
      <c r="T324" s="87"/>
      <c r="U324" s="87"/>
    </row>
    <row r="325" spans="2:21" x14ac:dyDescent="0.2">
      <c r="B325" s="43">
        <v>1897</v>
      </c>
      <c r="C325" s="44">
        <v>11</v>
      </c>
      <c r="D325" s="40" t="s">
        <v>337</v>
      </c>
      <c r="E325" s="45">
        <v>4.6500000000000004</v>
      </c>
      <c r="F325" s="46">
        <v>0.18</v>
      </c>
      <c r="G325" s="9">
        <f t="shared" si="5"/>
        <v>1.4999999999999999E-2</v>
      </c>
      <c r="H325" s="46">
        <v>6.6601933879999997</v>
      </c>
      <c r="I325" s="49"/>
      <c r="O325" s="87"/>
      <c r="P325" s="87"/>
      <c r="Q325" s="87"/>
      <c r="S325" s="87"/>
      <c r="T325" s="87"/>
      <c r="U325" s="87"/>
    </row>
    <row r="326" spans="2:21" x14ac:dyDescent="0.2">
      <c r="B326" s="43">
        <v>1897</v>
      </c>
      <c r="C326" s="44">
        <v>12</v>
      </c>
      <c r="D326" s="40" t="s">
        <v>338</v>
      </c>
      <c r="E326" s="45">
        <v>4.75</v>
      </c>
      <c r="F326" s="46">
        <v>0.18</v>
      </c>
      <c r="G326" s="9">
        <f t="shared" si="5"/>
        <v>1.4999999999999999E-2</v>
      </c>
      <c r="H326" s="46">
        <v>6.6601933879999997</v>
      </c>
      <c r="I326" s="49"/>
      <c r="O326" s="87"/>
      <c r="P326" s="87"/>
      <c r="Q326" s="87"/>
      <c r="S326" s="87"/>
      <c r="T326" s="87"/>
      <c r="U326" s="87"/>
    </row>
    <row r="327" spans="2:21" x14ac:dyDescent="0.2">
      <c r="B327" s="43">
        <v>1898</v>
      </c>
      <c r="C327" s="39">
        <v>1</v>
      </c>
      <c r="D327" s="40" t="s">
        <v>339</v>
      </c>
      <c r="E327" s="45">
        <v>4.88</v>
      </c>
      <c r="F327" s="46">
        <v>0.1817</v>
      </c>
      <c r="G327" s="9">
        <f t="shared" si="5"/>
        <v>1.5141666666666666E-2</v>
      </c>
      <c r="H327" s="46">
        <v>6.6601933879999997</v>
      </c>
      <c r="I327" s="49"/>
      <c r="O327" s="87"/>
      <c r="P327" s="87"/>
      <c r="Q327" s="87"/>
      <c r="S327" s="87"/>
      <c r="T327" s="87"/>
      <c r="U327" s="87"/>
    </row>
    <row r="328" spans="2:21" x14ac:dyDescent="0.2">
      <c r="B328" s="43">
        <v>1898</v>
      </c>
      <c r="C328" s="44">
        <v>2</v>
      </c>
      <c r="D328" s="40" t="s">
        <v>340</v>
      </c>
      <c r="E328" s="45">
        <v>4.87</v>
      </c>
      <c r="F328" s="46">
        <v>0.18329999999999999</v>
      </c>
      <c r="G328" s="9">
        <f t="shared" si="5"/>
        <v>1.5274999999999999E-2</v>
      </c>
      <c r="H328" s="46">
        <v>6.7553424790000003</v>
      </c>
      <c r="I328" s="49"/>
      <c r="O328" s="87"/>
      <c r="P328" s="87"/>
      <c r="Q328" s="87"/>
      <c r="S328" s="87"/>
      <c r="T328" s="87"/>
      <c r="U328" s="87"/>
    </row>
    <row r="329" spans="2:21" x14ac:dyDescent="0.2">
      <c r="B329" s="43">
        <v>1898</v>
      </c>
      <c r="C329" s="44">
        <v>3</v>
      </c>
      <c r="D329" s="40" t="s">
        <v>341</v>
      </c>
      <c r="E329" s="45">
        <v>4.6500000000000004</v>
      </c>
      <c r="F329" s="46">
        <v>0.185</v>
      </c>
      <c r="G329" s="9">
        <f t="shared" si="5"/>
        <v>1.5416666666666667E-2</v>
      </c>
      <c r="H329" s="46">
        <v>6.7553424790000003</v>
      </c>
      <c r="I329" s="49"/>
      <c r="O329" s="87"/>
      <c r="P329" s="87"/>
      <c r="Q329" s="87"/>
      <c r="S329" s="87"/>
      <c r="T329" s="87"/>
      <c r="U329" s="87"/>
    </row>
    <row r="330" spans="2:21" x14ac:dyDescent="0.2">
      <c r="B330" s="43">
        <v>1898</v>
      </c>
      <c r="C330" s="44">
        <v>4</v>
      </c>
      <c r="D330" s="40" t="s">
        <v>342</v>
      </c>
      <c r="E330" s="45">
        <v>4.57</v>
      </c>
      <c r="F330" s="46">
        <v>0.1867</v>
      </c>
      <c r="G330" s="9">
        <f t="shared" si="5"/>
        <v>1.5558333333333334E-2</v>
      </c>
      <c r="H330" s="46">
        <v>6.7553424790000003</v>
      </c>
      <c r="I330" s="49"/>
      <c r="O330" s="87"/>
      <c r="P330" s="87"/>
      <c r="Q330" s="87"/>
      <c r="S330" s="87"/>
      <c r="T330" s="87"/>
      <c r="U330" s="87"/>
    </row>
    <row r="331" spans="2:21" x14ac:dyDescent="0.2">
      <c r="B331" s="43">
        <v>1898</v>
      </c>
      <c r="C331" s="44">
        <v>5</v>
      </c>
      <c r="D331" s="40" t="s">
        <v>343</v>
      </c>
      <c r="E331" s="45">
        <v>4.87</v>
      </c>
      <c r="F331" s="46">
        <v>0.1883</v>
      </c>
      <c r="G331" s="9">
        <f t="shared" si="5"/>
        <v>1.5691666666666666E-2</v>
      </c>
      <c r="H331" s="46">
        <v>7.2310717359999996</v>
      </c>
      <c r="I331" s="49"/>
      <c r="O331" s="87"/>
      <c r="P331" s="87"/>
      <c r="Q331" s="87"/>
      <c r="S331" s="87"/>
      <c r="T331" s="87"/>
      <c r="U331" s="87"/>
    </row>
    <row r="332" spans="2:21" x14ac:dyDescent="0.2">
      <c r="B332" s="43">
        <v>1898</v>
      </c>
      <c r="C332" s="44">
        <v>6</v>
      </c>
      <c r="D332" s="40" t="s">
        <v>344</v>
      </c>
      <c r="E332" s="45">
        <v>5.0599999999999996</v>
      </c>
      <c r="F332" s="46">
        <v>0.19</v>
      </c>
      <c r="G332" s="9">
        <f t="shared" si="5"/>
        <v>1.5833333333333335E-2</v>
      </c>
      <c r="H332" s="46">
        <v>6.7553424790000003</v>
      </c>
      <c r="I332" s="49"/>
      <c r="O332" s="87"/>
      <c r="P332" s="87"/>
      <c r="Q332" s="87"/>
      <c r="S332" s="87"/>
      <c r="T332" s="87"/>
      <c r="U332" s="87"/>
    </row>
    <row r="333" spans="2:21" x14ac:dyDescent="0.2">
      <c r="B333" s="43">
        <v>1898</v>
      </c>
      <c r="C333" s="44">
        <v>7</v>
      </c>
      <c r="D333" s="40" t="s">
        <v>345</v>
      </c>
      <c r="E333" s="45">
        <v>5.08</v>
      </c>
      <c r="F333" s="46">
        <v>0.19170000000000001</v>
      </c>
      <c r="G333" s="9">
        <f t="shared" si="5"/>
        <v>1.5975E-2</v>
      </c>
      <c r="H333" s="46">
        <v>6.6601933879999997</v>
      </c>
      <c r="I333" s="49"/>
      <c r="O333" s="87"/>
      <c r="P333" s="87"/>
      <c r="Q333" s="87"/>
      <c r="S333" s="87"/>
      <c r="T333" s="87"/>
      <c r="U333" s="87"/>
    </row>
    <row r="334" spans="2:21" x14ac:dyDescent="0.2">
      <c r="B334" s="43">
        <v>1898</v>
      </c>
      <c r="C334" s="44">
        <v>8</v>
      </c>
      <c r="D334" s="40" t="s">
        <v>346</v>
      </c>
      <c r="E334" s="45">
        <v>5.27</v>
      </c>
      <c r="F334" s="46">
        <v>0.1933</v>
      </c>
      <c r="G334" s="9">
        <f t="shared" si="5"/>
        <v>1.6108333333333332E-2</v>
      </c>
      <c r="H334" s="46">
        <v>6.6601933879999997</v>
      </c>
      <c r="I334" s="49"/>
      <c r="O334" s="87"/>
      <c r="P334" s="87"/>
      <c r="Q334" s="87"/>
      <c r="S334" s="87"/>
      <c r="T334" s="87"/>
      <c r="U334" s="87"/>
    </row>
    <row r="335" spans="2:21" x14ac:dyDescent="0.2">
      <c r="B335" s="43">
        <v>1898</v>
      </c>
      <c r="C335" s="44">
        <v>9</v>
      </c>
      <c r="D335" s="40" t="s">
        <v>347</v>
      </c>
      <c r="E335" s="45">
        <v>5.26</v>
      </c>
      <c r="F335" s="46">
        <v>0.19500000000000001</v>
      </c>
      <c r="G335" s="9">
        <f t="shared" si="5"/>
        <v>1.6250000000000001E-2</v>
      </c>
      <c r="H335" s="46">
        <v>6.6601933879999997</v>
      </c>
      <c r="I335" s="49"/>
      <c r="O335" s="87"/>
      <c r="P335" s="87"/>
      <c r="Q335" s="87"/>
      <c r="S335" s="87"/>
      <c r="T335" s="87"/>
      <c r="U335" s="87"/>
    </row>
    <row r="336" spans="2:21" x14ac:dyDescent="0.2">
      <c r="B336" s="43">
        <v>1898</v>
      </c>
      <c r="C336" s="44">
        <v>10</v>
      </c>
      <c r="D336" s="40" t="s">
        <v>348</v>
      </c>
      <c r="E336" s="45">
        <v>5.15</v>
      </c>
      <c r="F336" s="46">
        <v>0.19670000000000001</v>
      </c>
      <c r="G336" s="9">
        <f t="shared" si="5"/>
        <v>1.6391666666666669E-2</v>
      </c>
      <c r="H336" s="46">
        <v>6.6601933879999997</v>
      </c>
      <c r="I336" s="49"/>
      <c r="O336" s="87"/>
      <c r="P336" s="87"/>
      <c r="Q336" s="87"/>
      <c r="S336" s="87"/>
      <c r="T336" s="87"/>
      <c r="U336" s="87"/>
    </row>
    <row r="337" spans="2:21" x14ac:dyDescent="0.2">
      <c r="B337" s="43">
        <v>1898</v>
      </c>
      <c r="C337" s="44">
        <v>11</v>
      </c>
      <c r="D337" s="40" t="s">
        <v>349</v>
      </c>
      <c r="E337" s="45">
        <v>5.32</v>
      </c>
      <c r="F337" s="46">
        <v>0.1983</v>
      </c>
      <c r="G337" s="9">
        <f t="shared" si="5"/>
        <v>1.6525000000000001E-2</v>
      </c>
      <c r="H337" s="46">
        <v>6.6601933879999997</v>
      </c>
      <c r="I337" s="49"/>
      <c r="O337" s="87"/>
      <c r="P337" s="87"/>
      <c r="Q337" s="87"/>
      <c r="S337" s="87"/>
      <c r="T337" s="87"/>
      <c r="U337" s="87"/>
    </row>
    <row r="338" spans="2:21" x14ac:dyDescent="0.2">
      <c r="B338" s="43">
        <v>1898</v>
      </c>
      <c r="C338" s="44">
        <v>12</v>
      </c>
      <c r="D338" s="40" t="s">
        <v>350</v>
      </c>
      <c r="E338" s="45">
        <v>5.65</v>
      </c>
      <c r="F338" s="46">
        <v>0.2</v>
      </c>
      <c r="G338" s="9">
        <f t="shared" si="5"/>
        <v>1.6666666666666666E-2</v>
      </c>
      <c r="H338" s="46">
        <v>6.7553424790000003</v>
      </c>
      <c r="I338" s="49"/>
      <c r="O338" s="87"/>
      <c r="P338" s="87"/>
      <c r="Q338" s="87"/>
      <c r="S338" s="87"/>
      <c r="T338" s="87"/>
      <c r="U338" s="87"/>
    </row>
    <row r="339" spans="2:21" x14ac:dyDescent="0.2">
      <c r="B339" s="43">
        <v>1899</v>
      </c>
      <c r="C339" s="39">
        <v>1</v>
      </c>
      <c r="D339" s="40" t="s">
        <v>351</v>
      </c>
      <c r="E339" s="45">
        <v>6.08</v>
      </c>
      <c r="F339" s="46">
        <v>0.20080000000000001</v>
      </c>
      <c r="G339" s="9">
        <f t="shared" si="5"/>
        <v>1.6733333333333333E-2</v>
      </c>
      <c r="H339" s="46">
        <v>6.7553424790000003</v>
      </c>
      <c r="I339" s="49"/>
      <c r="O339" s="87"/>
      <c r="P339" s="87"/>
      <c r="Q339" s="87"/>
      <c r="S339" s="87"/>
      <c r="T339" s="87"/>
      <c r="U339" s="87"/>
    </row>
    <row r="340" spans="2:21" x14ac:dyDescent="0.2">
      <c r="B340" s="43">
        <v>1899</v>
      </c>
      <c r="C340" s="44">
        <v>2</v>
      </c>
      <c r="D340" s="40" t="s">
        <v>352</v>
      </c>
      <c r="E340" s="45">
        <v>6.31</v>
      </c>
      <c r="F340" s="46">
        <v>0.20169999999999999</v>
      </c>
      <c r="G340" s="9">
        <f t="shared" si="5"/>
        <v>1.6808333333333331E-2</v>
      </c>
      <c r="H340" s="46">
        <v>6.9456325620000001</v>
      </c>
      <c r="I340" s="49"/>
      <c r="O340" s="87"/>
      <c r="P340" s="87"/>
      <c r="Q340" s="87"/>
      <c r="S340" s="87"/>
      <c r="T340" s="87"/>
      <c r="U340" s="87"/>
    </row>
    <row r="341" spans="2:21" x14ac:dyDescent="0.2">
      <c r="B341" s="43">
        <v>1899</v>
      </c>
      <c r="C341" s="44">
        <v>3</v>
      </c>
      <c r="D341" s="40" t="s">
        <v>353</v>
      </c>
      <c r="E341" s="45">
        <v>6.4</v>
      </c>
      <c r="F341" s="46">
        <v>0.20250000000000001</v>
      </c>
      <c r="G341" s="9">
        <f t="shared" si="5"/>
        <v>1.6875000000000001E-2</v>
      </c>
      <c r="H341" s="46">
        <v>6.9456325620000001</v>
      </c>
      <c r="I341" s="49"/>
      <c r="O341" s="87"/>
      <c r="P341" s="87"/>
      <c r="Q341" s="87"/>
      <c r="S341" s="87"/>
      <c r="T341" s="87"/>
      <c r="U341" s="87"/>
    </row>
    <row r="342" spans="2:21" x14ac:dyDescent="0.2">
      <c r="B342" s="43">
        <v>1899</v>
      </c>
      <c r="C342" s="44">
        <v>4</v>
      </c>
      <c r="D342" s="40" t="s">
        <v>354</v>
      </c>
      <c r="E342" s="45">
        <v>6.48</v>
      </c>
      <c r="F342" s="46">
        <v>0.20330000000000001</v>
      </c>
      <c r="G342" s="9">
        <f t="shared" si="5"/>
        <v>1.6941666666666667E-2</v>
      </c>
      <c r="H342" s="46">
        <v>7.0407735540000003</v>
      </c>
      <c r="I342" s="49"/>
      <c r="O342" s="87"/>
      <c r="P342" s="87"/>
      <c r="Q342" s="87"/>
      <c r="S342" s="87"/>
      <c r="T342" s="87"/>
      <c r="U342" s="87"/>
    </row>
    <row r="343" spans="2:21" x14ac:dyDescent="0.2">
      <c r="B343" s="43">
        <v>1899</v>
      </c>
      <c r="C343" s="44">
        <v>5</v>
      </c>
      <c r="D343" s="40" t="s">
        <v>355</v>
      </c>
      <c r="E343" s="45">
        <v>6.21</v>
      </c>
      <c r="F343" s="46">
        <v>0.20419999999999999</v>
      </c>
      <c r="G343" s="9">
        <f t="shared" si="5"/>
        <v>1.7016666666666666E-2</v>
      </c>
      <c r="H343" s="46">
        <v>7.0407735540000003</v>
      </c>
      <c r="I343" s="49"/>
      <c r="O343" s="87"/>
      <c r="P343" s="87"/>
      <c r="Q343" s="87"/>
      <c r="S343" s="87"/>
      <c r="T343" s="87"/>
      <c r="U343" s="87"/>
    </row>
    <row r="344" spans="2:21" x14ac:dyDescent="0.2">
      <c r="B344" s="43">
        <v>1899</v>
      </c>
      <c r="C344" s="44">
        <v>6</v>
      </c>
      <c r="D344" s="40" t="s">
        <v>356</v>
      </c>
      <c r="E344" s="45">
        <v>6.07</v>
      </c>
      <c r="F344" s="46">
        <v>0.20499999999999999</v>
      </c>
      <c r="G344" s="9">
        <f t="shared" si="5"/>
        <v>1.7083333333333332E-2</v>
      </c>
      <c r="H344" s="46">
        <v>7.135922645</v>
      </c>
      <c r="I344" s="49"/>
      <c r="O344" s="87"/>
      <c r="P344" s="87"/>
      <c r="Q344" s="87"/>
      <c r="S344" s="87"/>
      <c r="T344" s="87"/>
      <c r="U344" s="87"/>
    </row>
    <row r="345" spans="2:21" x14ac:dyDescent="0.2">
      <c r="B345" s="43">
        <v>1899</v>
      </c>
      <c r="C345" s="44">
        <v>7</v>
      </c>
      <c r="D345" s="40" t="s">
        <v>357</v>
      </c>
      <c r="E345" s="45">
        <v>6.28</v>
      </c>
      <c r="F345" s="46">
        <v>0.20580000000000001</v>
      </c>
      <c r="G345" s="9">
        <f t="shared" si="5"/>
        <v>1.7150000000000002E-2</v>
      </c>
      <c r="H345" s="46">
        <v>7.2310717359999996</v>
      </c>
      <c r="I345" s="49"/>
      <c r="O345" s="87"/>
      <c r="P345" s="87"/>
      <c r="Q345" s="87"/>
      <c r="S345" s="87"/>
      <c r="T345" s="87"/>
      <c r="U345" s="87"/>
    </row>
    <row r="346" spans="2:21" x14ac:dyDescent="0.2">
      <c r="B346" s="43">
        <v>1899</v>
      </c>
      <c r="C346" s="44">
        <v>8</v>
      </c>
      <c r="D346" s="40" t="s">
        <v>358</v>
      </c>
      <c r="E346" s="45">
        <v>6.44</v>
      </c>
      <c r="F346" s="46">
        <v>0.20669999999999999</v>
      </c>
      <c r="G346" s="9">
        <f t="shared" si="5"/>
        <v>1.7225000000000001E-2</v>
      </c>
      <c r="H346" s="46">
        <v>7.3262127269999997</v>
      </c>
      <c r="I346" s="49"/>
      <c r="O346" s="87"/>
      <c r="P346" s="87"/>
      <c r="Q346" s="87"/>
      <c r="S346" s="87"/>
      <c r="T346" s="87"/>
      <c r="U346" s="87"/>
    </row>
    <row r="347" spans="2:21" x14ac:dyDescent="0.2">
      <c r="B347" s="43">
        <v>1899</v>
      </c>
      <c r="C347" s="44">
        <v>9</v>
      </c>
      <c r="D347" s="40" t="s">
        <v>359</v>
      </c>
      <c r="E347" s="45">
        <v>6.37</v>
      </c>
      <c r="F347" s="46">
        <v>0.20749999999999999</v>
      </c>
      <c r="G347" s="9">
        <f t="shared" si="5"/>
        <v>1.7291666666666667E-2</v>
      </c>
      <c r="H347" s="46">
        <v>7.6116519010000001</v>
      </c>
      <c r="I347" s="49"/>
      <c r="O347" s="87"/>
      <c r="P347" s="87"/>
      <c r="Q347" s="87"/>
      <c r="S347" s="87"/>
      <c r="T347" s="87"/>
      <c r="U347" s="87"/>
    </row>
    <row r="348" spans="2:21" x14ac:dyDescent="0.2">
      <c r="B348" s="43">
        <v>1899</v>
      </c>
      <c r="C348" s="44">
        <v>10</v>
      </c>
      <c r="D348" s="40" t="s">
        <v>360</v>
      </c>
      <c r="E348" s="45">
        <v>6.34</v>
      </c>
      <c r="F348" s="46">
        <v>0.20830000000000001</v>
      </c>
      <c r="G348" s="9">
        <f t="shared" si="5"/>
        <v>1.7358333333333333E-2</v>
      </c>
      <c r="H348" s="46">
        <v>7.7067928930000003</v>
      </c>
      <c r="I348" s="49"/>
      <c r="O348" s="87"/>
      <c r="P348" s="87"/>
      <c r="Q348" s="87"/>
      <c r="S348" s="87"/>
      <c r="T348" s="87"/>
      <c r="U348" s="87"/>
    </row>
    <row r="349" spans="2:21" x14ac:dyDescent="0.2">
      <c r="B349" s="43">
        <v>1899</v>
      </c>
      <c r="C349" s="44">
        <v>11</v>
      </c>
      <c r="D349" s="40" t="s">
        <v>361</v>
      </c>
      <c r="E349" s="45">
        <v>6.46</v>
      </c>
      <c r="F349" s="46">
        <v>0.2092</v>
      </c>
      <c r="G349" s="9">
        <f t="shared" si="5"/>
        <v>1.7433333333333332E-2</v>
      </c>
      <c r="H349" s="46">
        <v>7.8019419829999999</v>
      </c>
      <c r="I349" s="49"/>
      <c r="O349" s="87"/>
      <c r="P349" s="87"/>
      <c r="Q349" s="87"/>
      <c r="S349" s="87"/>
      <c r="T349" s="87"/>
      <c r="U349" s="87"/>
    </row>
    <row r="350" spans="2:21" x14ac:dyDescent="0.2">
      <c r="B350" s="43">
        <v>1899</v>
      </c>
      <c r="C350" s="44">
        <v>12</v>
      </c>
      <c r="D350" s="40" t="s">
        <v>362</v>
      </c>
      <c r="E350" s="45">
        <v>6.02</v>
      </c>
      <c r="F350" s="46">
        <v>0.21</v>
      </c>
      <c r="G350" s="9">
        <f t="shared" si="5"/>
        <v>1.7499999999999998E-2</v>
      </c>
      <c r="H350" s="46">
        <v>7.8970910740000004</v>
      </c>
      <c r="I350" s="49"/>
      <c r="O350" s="87"/>
      <c r="P350" s="87"/>
      <c r="Q350" s="87"/>
      <c r="S350" s="87"/>
      <c r="T350" s="87"/>
      <c r="U350" s="87"/>
    </row>
    <row r="351" spans="2:21" x14ac:dyDescent="0.2">
      <c r="B351" s="43">
        <v>1900</v>
      </c>
      <c r="C351" s="39">
        <v>1</v>
      </c>
      <c r="D351" s="47">
        <f t="shared" ref="D351:D387" si="6">EOMONTH(DATE(B351,C351,1),0)</f>
        <v>31</v>
      </c>
      <c r="E351" s="45">
        <v>6.1</v>
      </c>
      <c r="F351" s="46">
        <v>0.2175</v>
      </c>
      <c r="G351" s="9">
        <f t="shared" si="5"/>
        <v>1.8124999999999999E-2</v>
      </c>
      <c r="H351" s="46">
        <v>7.8970910740000004</v>
      </c>
      <c r="I351" s="49"/>
      <c r="O351" s="87"/>
      <c r="P351" s="87"/>
      <c r="Q351" s="87"/>
      <c r="S351" s="87"/>
      <c r="T351" s="87"/>
      <c r="U351" s="87"/>
    </row>
    <row r="352" spans="2:21" x14ac:dyDescent="0.2">
      <c r="B352" s="43">
        <v>1900</v>
      </c>
      <c r="C352" s="44">
        <v>2</v>
      </c>
      <c r="D352" s="47">
        <f t="shared" si="6"/>
        <v>59</v>
      </c>
      <c r="E352" s="45">
        <v>6.21</v>
      </c>
      <c r="F352" s="46">
        <v>0.22500000000000001</v>
      </c>
      <c r="G352" s="9">
        <f t="shared" si="5"/>
        <v>1.8749999999999999E-2</v>
      </c>
      <c r="H352" s="46">
        <v>7.9922320659999997</v>
      </c>
      <c r="I352" s="49"/>
      <c r="O352" s="87"/>
      <c r="P352" s="87"/>
      <c r="Q352" s="87"/>
      <c r="S352" s="87"/>
      <c r="T352" s="87"/>
      <c r="U352" s="87"/>
    </row>
    <row r="353" spans="2:21" x14ac:dyDescent="0.2">
      <c r="B353" s="43">
        <v>1900</v>
      </c>
      <c r="C353" s="44">
        <v>3</v>
      </c>
      <c r="D353" s="47">
        <f t="shared" si="6"/>
        <v>91</v>
      </c>
      <c r="E353" s="45">
        <v>6.26</v>
      </c>
      <c r="F353" s="46">
        <v>0.23250000000000001</v>
      </c>
      <c r="G353" s="9">
        <f t="shared" si="5"/>
        <v>1.9375E-2</v>
      </c>
      <c r="H353" s="46">
        <v>7.9922320659999997</v>
      </c>
      <c r="I353" s="49"/>
      <c r="O353" s="87"/>
      <c r="P353" s="87"/>
      <c r="Q353" s="87"/>
      <c r="S353" s="87"/>
      <c r="T353" s="87"/>
      <c r="U353" s="87"/>
    </row>
    <row r="354" spans="2:21" x14ac:dyDescent="0.2">
      <c r="B354" s="43">
        <v>1900</v>
      </c>
      <c r="C354" s="44">
        <v>4</v>
      </c>
      <c r="D354" s="47">
        <f t="shared" si="6"/>
        <v>121</v>
      </c>
      <c r="E354" s="45">
        <v>6.34</v>
      </c>
      <c r="F354" s="46">
        <v>0.24</v>
      </c>
      <c r="G354" s="9">
        <f t="shared" si="5"/>
        <v>0.02</v>
      </c>
      <c r="H354" s="46">
        <v>7.9922320659999997</v>
      </c>
      <c r="I354" s="49"/>
      <c r="O354" s="87"/>
      <c r="P354" s="87"/>
      <c r="Q354" s="87"/>
      <c r="S354" s="87"/>
      <c r="T354" s="87"/>
      <c r="U354" s="87"/>
    </row>
    <row r="355" spans="2:21" x14ac:dyDescent="0.2">
      <c r="B355" s="43">
        <v>1900</v>
      </c>
      <c r="C355" s="44">
        <v>5</v>
      </c>
      <c r="D355" s="47">
        <f t="shared" si="6"/>
        <v>152</v>
      </c>
      <c r="E355" s="45">
        <v>6.04</v>
      </c>
      <c r="F355" s="46">
        <v>0.2475</v>
      </c>
      <c r="G355" s="9">
        <f t="shared" si="5"/>
        <v>2.0625000000000001E-2</v>
      </c>
      <c r="H355" s="46">
        <v>7.8019419829999999</v>
      </c>
      <c r="I355" s="49"/>
      <c r="O355" s="87"/>
      <c r="P355" s="87"/>
      <c r="Q355" s="87"/>
      <c r="S355" s="87"/>
      <c r="T355" s="87"/>
      <c r="U355" s="87"/>
    </row>
    <row r="356" spans="2:21" x14ac:dyDescent="0.2">
      <c r="B356" s="43">
        <v>1900</v>
      </c>
      <c r="C356" s="44">
        <v>6</v>
      </c>
      <c r="D356" s="47">
        <f t="shared" si="6"/>
        <v>182</v>
      </c>
      <c r="E356" s="45">
        <v>5.86</v>
      </c>
      <c r="F356" s="46">
        <v>0.255</v>
      </c>
      <c r="G356" s="9">
        <f t="shared" si="5"/>
        <v>2.1250000000000002E-2</v>
      </c>
      <c r="H356" s="46">
        <v>7.7067928930000003</v>
      </c>
      <c r="I356" s="49"/>
      <c r="O356" s="87"/>
      <c r="P356" s="87"/>
      <c r="Q356" s="87"/>
      <c r="S356" s="87"/>
      <c r="T356" s="87"/>
      <c r="U356" s="87"/>
    </row>
    <row r="357" spans="2:21" x14ac:dyDescent="0.2">
      <c r="B357" s="43">
        <v>1900</v>
      </c>
      <c r="C357" s="44">
        <v>7</v>
      </c>
      <c r="D357" s="47">
        <f t="shared" si="6"/>
        <v>213</v>
      </c>
      <c r="E357" s="45">
        <v>5.86</v>
      </c>
      <c r="F357" s="46">
        <v>0.26250000000000001</v>
      </c>
      <c r="G357" s="9">
        <f t="shared" si="5"/>
        <v>2.1875000000000002E-2</v>
      </c>
      <c r="H357" s="46">
        <v>7.8019419829999999</v>
      </c>
      <c r="I357" s="49"/>
      <c r="O357" s="87"/>
      <c r="P357" s="87"/>
      <c r="Q357" s="87"/>
      <c r="S357" s="87"/>
      <c r="T357" s="87"/>
      <c r="U357" s="87"/>
    </row>
    <row r="358" spans="2:21" x14ac:dyDescent="0.2">
      <c r="B358" s="43">
        <v>1900</v>
      </c>
      <c r="C358" s="44">
        <v>8</v>
      </c>
      <c r="D358" s="47">
        <f t="shared" si="6"/>
        <v>244</v>
      </c>
      <c r="E358" s="45">
        <v>5.94</v>
      </c>
      <c r="F358" s="46">
        <v>0.27</v>
      </c>
      <c r="G358" s="9">
        <f t="shared" si="5"/>
        <v>2.2500000000000003E-2</v>
      </c>
      <c r="H358" s="46">
        <v>7.7067928930000003</v>
      </c>
      <c r="I358" s="49"/>
      <c r="O358" s="87"/>
      <c r="P358" s="87"/>
      <c r="Q358" s="87"/>
      <c r="S358" s="87"/>
      <c r="T358" s="87"/>
      <c r="U358" s="87"/>
    </row>
    <row r="359" spans="2:21" x14ac:dyDescent="0.2">
      <c r="B359" s="43">
        <v>1900</v>
      </c>
      <c r="C359" s="44">
        <v>9</v>
      </c>
      <c r="D359" s="47">
        <f t="shared" si="6"/>
        <v>274</v>
      </c>
      <c r="E359" s="45">
        <v>5.8</v>
      </c>
      <c r="F359" s="46">
        <v>0.27750000000000002</v>
      </c>
      <c r="G359" s="9">
        <f t="shared" si="5"/>
        <v>2.3125000000000003E-2</v>
      </c>
      <c r="H359" s="46">
        <v>7.8019419829999999</v>
      </c>
      <c r="I359" s="49"/>
      <c r="O359" s="87"/>
      <c r="P359" s="87"/>
      <c r="Q359" s="87"/>
      <c r="S359" s="87"/>
      <c r="T359" s="87"/>
      <c r="U359" s="87"/>
    </row>
    <row r="360" spans="2:21" x14ac:dyDescent="0.2">
      <c r="B360" s="43">
        <v>1900</v>
      </c>
      <c r="C360" s="44">
        <v>10</v>
      </c>
      <c r="D360" s="47">
        <f t="shared" si="6"/>
        <v>305</v>
      </c>
      <c r="E360" s="45">
        <v>6.01</v>
      </c>
      <c r="F360" s="46">
        <v>0.28499999999999998</v>
      </c>
      <c r="G360" s="9">
        <f t="shared" si="5"/>
        <v>2.3749999999999997E-2</v>
      </c>
      <c r="H360" s="46">
        <v>7.7067928930000003</v>
      </c>
      <c r="I360" s="49"/>
      <c r="O360" s="87"/>
      <c r="P360" s="87"/>
      <c r="Q360" s="87"/>
      <c r="S360" s="87"/>
      <c r="T360" s="87"/>
      <c r="U360" s="87"/>
    </row>
    <row r="361" spans="2:21" x14ac:dyDescent="0.2">
      <c r="B361" s="43">
        <v>1900</v>
      </c>
      <c r="C361" s="44">
        <v>11</v>
      </c>
      <c r="D361" s="47">
        <f t="shared" si="6"/>
        <v>335</v>
      </c>
      <c r="E361" s="45">
        <v>6.48</v>
      </c>
      <c r="F361" s="46">
        <v>0.29249999999999998</v>
      </c>
      <c r="G361" s="9">
        <f t="shared" si="5"/>
        <v>2.4374999999999997E-2</v>
      </c>
      <c r="H361" s="46">
        <v>7.7067928930000003</v>
      </c>
      <c r="I361" s="49"/>
      <c r="O361" s="87"/>
      <c r="P361" s="87"/>
      <c r="Q361" s="87"/>
      <c r="S361" s="87"/>
      <c r="T361" s="87"/>
      <c r="U361" s="87"/>
    </row>
    <row r="362" spans="2:21" x14ac:dyDescent="0.2">
      <c r="B362" s="43">
        <v>1900</v>
      </c>
      <c r="C362" s="44">
        <v>12</v>
      </c>
      <c r="D362" s="47">
        <f t="shared" si="6"/>
        <v>366</v>
      </c>
      <c r="E362" s="45">
        <v>6.87</v>
      </c>
      <c r="F362" s="46">
        <v>0.3</v>
      </c>
      <c r="G362" s="9">
        <f t="shared" si="5"/>
        <v>2.4999999999999998E-2</v>
      </c>
      <c r="H362" s="46">
        <v>7.6116519010000001</v>
      </c>
      <c r="I362" s="49"/>
      <c r="O362" s="87"/>
      <c r="P362" s="87"/>
      <c r="Q362" s="87"/>
      <c r="S362" s="87"/>
      <c r="T362" s="87"/>
      <c r="U362" s="87"/>
    </row>
    <row r="363" spans="2:21" x14ac:dyDescent="0.2">
      <c r="B363" s="43">
        <v>1901</v>
      </c>
      <c r="C363" s="39">
        <v>1</v>
      </c>
      <c r="D363" s="47">
        <f t="shared" si="6"/>
        <v>397</v>
      </c>
      <c r="E363" s="45">
        <v>7.07</v>
      </c>
      <c r="F363" s="46">
        <v>0.30170000000000002</v>
      </c>
      <c r="G363" s="9">
        <f t="shared" si="5"/>
        <v>2.514166666666667E-2</v>
      </c>
      <c r="H363" s="46">
        <v>7.7067928930000003</v>
      </c>
      <c r="I363" s="49"/>
      <c r="O363" s="87"/>
      <c r="P363" s="87"/>
      <c r="Q363" s="87"/>
      <c r="S363" s="87"/>
      <c r="T363" s="87"/>
      <c r="U363" s="87"/>
    </row>
    <row r="364" spans="2:21" x14ac:dyDescent="0.2">
      <c r="B364" s="43">
        <v>1901</v>
      </c>
      <c r="C364" s="44">
        <v>2</v>
      </c>
      <c r="D364" s="47">
        <f t="shared" si="6"/>
        <v>425</v>
      </c>
      <c r="E364" s="45">
        <v>7.25</v>
      </c>
      <c r="F364" s="46">
        <v>0.30330000000000001</v>
      </c>
      <c r="G364" s="9">
        <f t="shared" si="5"/>
        <v>2.5275000000000002E-2</v>
      </c>
      <c r="H364" s="46">
        <v>7.6116519010000001</v>
      </c>
      <c r="I364" s="49"/>
      <c r="O364" s="87"/>
      <c r="P364" s="87"/>
      <c r="Q364" s="87"/>
      <c r="S364" s="87"/>
      <c r="T364" s="87"/>
      <c r="U364" s="87"/>
    </row>
    <row r="365" spans="2:21" x14ac:dyDescent="0.2">
      <c r="B365" s="43">
        <v>1901</v>
      </c>
      <c r="C365" s="44">
        <v>3</v>
      </c>
      <c r="D365" s="47">
        <f t="shared" si="6"/>
        <v>456</v>
      </c>
      <c r="E365" s="45">
        <v>7.51</v>
      </c>
      <c r="F365" s="46">
        <v>0.30499999999999999</v>
      </c>
      <c r="G365" s="9">
        <f t="shared" si="5"/>
        <v>2.5416666666666667E-2</v>
      </c>
      <c r="H365" s="46">
        <v>7.6116519010000001</v>
      </c>
      <c r="I365" s="49"/>
      <c r="O365" s="87"/>
      <c r="P365" s="87"/>
      <c r="Q365" s="87"/>
      <c r="S365" s="87"/>
      <c r="T365" s="87"/>
      <c r="U365" s="87"/>
    </row>
    <row r="366" spans="2:21" x14ac:dyDescent="0.2">
      <c r="B366" s="43">
        <v>1901</v>
      </c>
      <c r="C366" s="44">
        <v>4</v>
      </c>
      <c r="D366" s="47">
        <f t="shared" si="6"/>
        <v>486</v>
      </c>
      <c r="E366" s="45">
        <v>8.14</v>
      </c>
      <c r="F366" s="46">
        <v>0.30669999999999997</v>
      </c>
      <c r="G366" s="9">
        <f t="shared" si="5"/>
        <v>2.5558333333333332E-2</v>
      </c>
      <c r="H366" s="46">
        <v>7.5165028100000004</v>
      </c>
      <c r="I366" s="49"/>
      <c r="O366" s="87"/>
      <c r="P366" s="87"/>
      <c r="Q366" s="87"/>
      <c r="S366" s="87"/>
      <c r="T366" s="87"/>
      <c r="U366" s="87"/>
    </row>
    <row r="367" spans="2:21" x14ac:dyDescent="0.2">
      <c r="B367" s="43">
        <v>1901</v>
      </c>
      <c r="C367" s="44">
        <v>5</v>
      </c>
      <c r="D367" s="47">
        <f t="shared" si="6"/>
        <v>517</v>
      </c>
      <c r="E367" s="45">
        <v>7.73</v>
      </c>
      <c r="F367" s="46">
        <v>0.30830000000000002</v>
      </c>
      <c r="G367" s="9">
        <f t="shared" si="5"/>
        <v>2.5691666666666668E-2</v>
      </c>
      <c r="H367" s="46">
        <v>7.5165028100000004</v>
      </c>
      <c r="I367" s="49"/>
      <c r="O367" s="87"/>
      <c r="P367" s="87"/>
      <c r="Q367" s="87"/>
      <c r="S367" s="87"/>
      <c r="T367" s="87"/>
      <c r="U367" s="87"/>
    </row>
    <row r="368" spans="2:21" x14ac:dyDescent="0.2">
      <c r="B368" s="43">
        <v>1901</v>
      </c>
      <c r="C368" s="44">
        <v>6</v>
      </c>
      <c r="D368" s="47">
        <f t="shared" si="6"/>
        <v>547</v>
      </c>
      <c r="E368" s="45">
        <v>8.5</v>
      </c>
      <c r="F368" s="46">
        <v>0.31</v>
      </c>
      <c r="G368" s="9">
        <f t="shared" si="5"/>
        <v>2.5833333333333333E-2</v>
      </c>
      <c r="H368" s="46">
        <v>7.5165028100000004</v>
      </c>
      <c r="I368" s="49"/>
      <c r="O368" s="87"/>
      <c r="P368" s="87"/>
      <c r="Q368" s="87"/>
      <c r="S368" s="87"/>
      <c r="T368" s="87"/>
      <c r="U368" s="87"/>
    </row>
    <row r="369" spans="2:21" x14ac:dyDescent="0.2">
      <c r="B369" s="43">
        <v>1901</v>
      </c>
      <c r="C369" s="44">
        <v>7</v>
      </c>
      <c r="D369" s="47">
        <f t="shared" si="6"/>
        <v>578</v>
      </c>
      <c r="E369" s="45">
        <v>7.93</v>
      </c>
      <c r="F369" s="46">
        <v>0.31169999999999998</v>
      </c>
      <c r="G369" s="9">
        <f t="shared" si="5"/>
        <v>2.5974999999999998E-2</v>
      </c>
      <c r="H369" s="46">
        <v>7.6116519010000001</v>
      </c>
      <c r="I369" s="49"/>
      <c r="O369" s="87"/>
      <c r="P369" s="87"/>
      <c r="Q369" s="87"/>
      <c r="S369" s="87"/>
      <c r="T369" s="87"/>
      <c r="U369" s="87"/>
    </row>
    <row r="370" spans="2:21" x14ac:dyDescent="0.2">
      <c r="B370" s="43">
        <v>1901</v>
      </c>
      <c r="C370" s="44">
        <v>8</v>
      </c>
      <c r="D370" s="47">
        <f t="shared" si="6"/>
        <v>609</v>
      </c>
      <c r="E370" s="45">
        <v>8.0399999999999991</v>
      </c>
      <c r="F370" s="46">
        <v>0.31330000000000002</v>
      </c>
      <c r="G370" s="9">
        <f t="shared" si="5"/>
        <v>2.6108333333333334E-2</v>
      </c>
      <c r="H370" s="46">
        <v>7.7067928930000003</v>
      </c>
      <c r="I370" s="49"/>
      <c r="O370" s="87"/>
      <c r="P370" s="87"/>
      <c r="Q370" s="87"/>
      <c r="S370" s="87"/>
      <c r="T370" s="87"/>
      <c r="U370" s="87"/>
    </row>
    <row r="371" spans="2:21" x14ac:dyDescent="0.2">
      <c r="B371" s="43">
        <v>1901</v>
      </c>
      <c r="C371" s="44">
        <v>9</v>
      </c>
      <c r="D371" s="47">
        <f t="shared" si="6"/>
        <v>639</v>
      </c>
      <c r="E371" s="45">
        <v>8</v>
      </c>
      <c r="F371" s="46">
        <v>0.315</v>
      </c>
      <c r="G371" s="9">
        <f t="shared" si="5"/>
        <v>2.6249999999999999E-2</v>
      </c>
      <c r="H371" s="46">
        <v>7.8019419829999999</v>
      </c>
      <c r="I371" s="49"/>
      <c r="O371" s="87"/>
      <c r="P371" s="87"/>
      <c r="Q371" s="87"/>
      <c r="S371" s="87"/>
      <c r="T371" s="87"/>
      <c r="U371" s="87"/>
    </row>
    <row r="372" spans="2:21" x14ac:dyDescent="0.2">
      <c r="B372" s="43">
        <v>1901</v>
      </c>
      <c r="C372" s="44">
        <v>10</v>
      </c>
      <c r="D372" s="47">
        <f t="shared" si="6"/>
        <v>670</v>
      </c>
      <c r="E372" s="45">
        <v>7.91</v>
      </c>
      <c r="F372" s="46">
        <v>0.31669999999999998</v>
      </c>
      <c r="G372" s="9">
        <f t="shared" si="5"/>
        <v>2.6391666666666664E-2</v>
      </c>
      <c r="H372" s="46">
        <v>7.8019419829999999</v>
      </c>
      <c r="I372" s="49"/>
      <c r="O372" s="87"/>
      <c r="P372" s="87"/>
      <c r="Q372" s="87"/>
      <c r="S372" s="87"/>
      <c r="T372" s="87"/>
      <c r="U372" s="87"/>
    </row>
    <row r="373" spans="2:21" x14ac:dyDescent="0.2">
      <c r="B373" s="43">
        <v>1901</v>
      </c>
      <c r="C373" s="44">
        <v>11</v>
      </c>
      <c r="D373" s="47">
        <f t="shared" si="6"/>
        <v>700</v>
      </c>
      <c r="E373" s="45">
        <v>8.08</v>
      </c>
      <c r="F373" s="46">
        <v>0.31830000000000003</v>
      </c>
      <c r="G373" s="9">
        <f t="shared" si="5"/>
        <v>2.6525000000000003E-2</v>
      </c>
      <c r="H373" s="46">
        <v>7.8970910740000004</v>
      </c>
      <c r="I373" s="49"/>
      <c r="O373" s="87"/>
      <c r="P373" s="87"/>
      <c r="Q373" s="87"/>
      <c r="S373" s="87"/>
      <c r="T373" s="87"/>
      <c r="U373" s="87"/>
    </row>
    <row r="374" spans="2:21" x14ac:dyDescent="0.2">
      <c r="B374" s="43">
        <v>1901</v>
      </c>
      <c r="C374" s="44">
        <v>12</v>
      </c>
      <c r="D374" s="47">
        <f t="shared" si="6"/>
        <v>731</v>
      </c>
      <c r="E374" s="45">
        <v>7.95</v>
      </c>
      <c r="F374" s="46">
        <v>0.32</v>
      </c>
      <c r="G374" s="9">
        <f t="shared" si="5"/>
        <v>2.6666666666666668E-2</v>
      </c>
      <c r="H374" s="46">
        <v>7.9922320659999997</v>
      </c>
      <c r="I374" s="49"/>
      <c r="O374" s="87"/>
      <c r="P374" s="87"/>
      <c r="Q374" s="87"/>
      <c r="S374" s="87"/>
      <c r="T374" s="87"/>
      <c r="U374" s="87"/>
    </row>
    <row r="375" spans="2:21" x14ac:dyDescent="0.2">
      <c r="B375" s="43">
        <v>1902</v>
      </c>
      <c r="C375" s="39">
        <v>1</v>
      </c>
      <c r="D375" s="47">
        <f t="shared" si="6"/>
        <v>762</v>
      </c>
      <c r="E375" s="45">
        <v>8.1199999999999992</v>
      </c>
      <c r="F375" s="46">
        <v>0.32079999999999997</v>
      </c>
      <c r="G375" s="9">
        <f t="shared" si="5"/>
        <v>2.6733333333333331E-2</v>
      </c>
      <c r="H375" s="46">
        <v>7.8970910740000004</v>
      </c>
      <c r="I375" s="49"/>
      <c r="O375" s="87"/>
      <c r="P375" s="87"/>
      <c r="Q375" s="87"/>
      <c r="S375" s="87"/>
      <c r="T375" s="87"/>
      <c r="U375" s="87"/>
    </row>
    <row r="376" spans="2:21" x14ac:dyDescent="0.2">
      <c r="B376" s="43">
        <v>1902</v>
      </c>
      <c r="C376" s="44">
        <v>2</v>
      </c>
      <c r="D376" s="47">
        <f t="shared" si="6"/>
        <v>790</v>
      </c>
      <c r="E376" s="45">
        <v>8.19</v>
      </c>
      <c r="F376" s="46">
        <v>0.32169999999999999</v>
      </c>
      <c r="G376" s="9">
        <f t="shared" si="5"/>
        <v>2.6808333333333333E-2</v>
      </c>
      <c r="H376" s="46">
        <v>7.8970910740000004</v>
      </c>
      <c r="I376" s="49"/>
      <c r="O376" s="87"/>
      <c r="P376" s="87"/>
      <c r="Q376" s="87"/>
      <c r="S376" s="87"/>
      <c r="T376" s="87"/>
      <c r="U376" s="87"/>
    </row>
    <row r="377" spans="2:21" x14ac:dyDescent="0.2">
      <c r="B377" s="43">
        <v>1902</v>
      </c>
      <c r="C377" s="44">
        <v>3</v>
      </c>
      <c r="D377" s="47">
        <f t="shared" si="6"/>
        <v>821</v>
      </c>
      <c r="E377" s="45">
        <v>8.1999999999999993</v>
      </c>
      <c r="F377" s="46">
        <v>0.32250000000000001</v>
      </c>
      <c r="G377" s="9">
        <f t="shared" si="5"/>
        <v>2.6875E-2</v>
      </c>
      <c r="H377" s="46">
        <v>7.8970910740000004</v>
      </c>
      <c r="I377" s="49"/>
      <c r="O377" s="87"/>
      <c r="P377" s="87"/>
      <c r="Q377" s="87"/>
      <c r="S377" s="87"/>
      <c r="T377" s="87"/>
      <c r="U377" s="87"/>
    </row>
    <row r="378" spans="2:21" x14ac:dyDescent="0.2">
      <c r="B378" s="43">
        <v>1902</v>
      </c>
      <c r="C378" s="44">
        <v>4</v>
      </c>
      <c r="D378" s="47">
        <f t="shared" si="6"/>
        <v>851</v>
      </c>
      <c r="E378" s="45">
        <v>8.48</v>
      </c>
      <c r="F378" s="46">
        <v>0.32329999999999998</v>
      </c>
      <c r="G378" s="9">
        <f t="shared" si="5"/>
        <v>2.6941666666666666E-2</v>
      </c>
      <c r="H378" s="46">
        <v>7.9922320659999997</v>
      </c>
      <c r="I378" s="49"/>
      <c r="O378" s="87"/>
      <c r="P378" s="87"/>
      <c r="Q378" s="87"/>
      <c r="S378" s="87"/>
      <c r="T378" s="87"/>
      <c r="U378" s="87"/>
    </row>
    <row r="379" spans="2:21" x14ac:dyDescent="0.2">
      <c r="B379" s="43">
        <v>1902</v>
      </c>
      <c r="C379" s="44">
        <v>5</v>
      </c>
      <c r="D379" s="47">
        <f t="shared" si="6"/>
        <v>882</v>
      </c>
      <c r="E379" s="45">
        <v>8.4600000000000009</v>
      </c>
      <c r="F379" s="46">
        <v>0.32419999999999999</v>
      </c>
      <c r="G379" s="9">
        <f t="shared" si="5"/>
        <v>2.7016666666666665E-2</v>
      </c>
      <c r="H379" s="46">
        <v>8.0873811569999994</v>
      </c>
      <c r="I379" s="49"/>
      <c r="O379" s="87"/>
      <c r="P379" s="87"/>
      <c r="Q379" s="87"/>
      <c r="S379" s="87"/>
      <c r="T379" s="87"/>
      <c r="U379" s="87"/>
    </row>
    <row r="380" spans="2:21" x14ac:dyDescent="0.2">
      <c r="B380" s="43">
        <v>1902</v>
      </c>
      <c r="C380" s="44">
        <v>6</v>
      </c>
      <c r="D380" s="47">
        <f t="shared" si="6"/>
        <v>912</v>
      </c>
      <c r="E380" s="45">
        <v>8.41</v>
      </c>
      <c r="F380" s="46">
        <v>0.32500000000000001</v>
      </c>
      <c r="G380" s="9">
        <f t="shared" si="5"/>
        <v>2.7083333333333334E-2</v>
      </c>
      <c r="H380" s="46">
        <v>8.18251405</v>
      </c>
      <c r="I380" s="49"/>
      <c r="O380" s="87"/>
      <c r="P380" s="87"/>
      <c r="Q380" s="87"/>
      <c r="S380" s="87"/>
      <c r="T380" s="87"/>
      <c r="U380" s="87"/>
    </row>
    <row r="381" spans="2:21" x14ac:dyDescent="0.2">
      <c r="B381" s="43">
        <v>1902</v>
      </c>
      <c r="C381" s="44">
        <v>7</v>
      </c>
      <c r="D381" s="47">
        <f t="shared" si="6"/>
        <v>943</v>
      </c>
      <c r="E381" s="45">
        <v>8.6</v>
      </c>
      <c r="F381" s="46">
        <v>0.32579999999999998</v>
      </c>
      <c r="G381" s="9">
        <f t="shared" si="5"/>
        <v>2.7149999999999997E-2</v>
      </c>
      <c r="H381" s="46">
        <v>8.18251405</v>
      </c>
      <c r="I381" s="49"/>
      <c r="O381" s="87"/>
      <c r="P381" s="87"/>
      <c r="Q381" s="87"/>
      <c r="S381" s="87"/>
      <c r="T381" s="87"/>
      <c r="U381" s="87"/>
    </row>
    <row r="382" spans="2:21" x14ac:dyDescent="0.2">
      <c r="B382" s="43">
        <v>1902</v>
      </c>
      <c r="C382" s="44">
        <v>8</v>
      </c>
      <c r="D382" s="47">
        <f t="shared" si="6"/>
        <v>974</v>
      </c>
      <c r="E382" s="45">
        <v>8.83</v>
      </c>
      <c r="F382" s="46">
        <v>0.32669999999999999</v>
      </c>
      <c r="G382" s="9">
        <f t="shared" si="5"/>
        <v>2.7224999999999999E-2</v>
      </c>
      <c r="H382" s="46">
        <v>8.0873811569999994</v>
      </c>
      <c r="I382" s="49"/>
      <c r="O382" s="87"/>
      <c r="P382" s="87"/>
      <c r="Q382" s="87"/>
      <c r="S382" s="87"/>
      <c r="T382" s="87"/>
      <c r="U382" s="87"/>
    </row>
    <row r="383" spans="2:21" x14ac:dyDescent="0.2">
      <c r="B383" s="43">
        <v>1902</v>
      </c>
      <c r="C383" s="44">
        <v>9</v>
      </c>
      <c r="D383" s="47">
        <f t="shared" si="6"/>
        <v>1004</v>
      </c>
      <c r="E383" s="45">
        <v>8.85</v>
      </c>
      <c r="F383" s="46">
        <v>0.32750000000000001</v>
      </c>
      <c r="G383" s="9">
        <f t="shared" si="5"/>
        <v>2.7291666666666669E-2</v>
      </c>
      <c r="H383" s="46">
        <v>8.18251405</v>
      </c>
      <c r="I383" s="49"/>
      <c r="O383" s="87"/>
      <c r="P383" s="87"/>
      <c r="Q383" s="87"/>
      <c r="S383" s="87"/>
      <c r="T383" s="87"/>
      <c r="U383" s="87"/>
    </row>
    <row r="384" spans="2:21" x14ac:dyDescent="0.2">
      <c r="B384" s="43">
        <v>1902</v>
      </c>
      <c r="C384" s="44">
        <v>10</v>
      </c>
      <c r="D384" s="47">
        <f t="shared" si="6"/>
        <v>1035</v>
      </c>
      <c r="E384" s="45">
        <v>8.57</v>
      </c>
      <c r="F384" s="46">
        <v>0.32829999999999998</v>
      </c>
      <c r="G384" s="9">
        <f t="shared" si="5"/>
        <v>2.7358333333333332E-2</v>
      </c>
      <c r="H384" s="46">
        <v>8.7534247930000006</v>
      </c>
      <c r="I384" s="49"/>
      <c r="O384" s="87"/>
      <c r="P384" s="87"/>
      <c r="Q384" s="87"/>
      <c r="S384" s="87"/>
      <c r="T384" s="87"/>
      <c r="U384" s="87"/>
    </row>
    <row r="385" spans="2:21" x14ac:dyDescent="0.2">
      <c r="B385" s="43">
        <v>1902</v>
      </c>
      <c r="C385" s="44">
        <v>11</v>
      </c>
      <c r="D385" s="47">
        <f t="shared" si="6"/>
        <v>1065</v>
      </c>
      <c r="E385" s="45">
        <v>8.24</v>
      </c>
      <c r="F385" s="46">
        <v>0.32919999999999999</v>
      </c>
      <c r="G385" s="9">
        <f t="shared" si="5"/>
        <v>2.7433333333333334E-2</v>
      </c>
      <c r="H385" s="46">
        <v>8.4679289260000008</v>
      </c>
      <c r="I385" s="49"/>
      <c r="O385" s="87"/>
      <c r="P385" s="87"/>
      <c r="Q385" s="87"/>
      <c r="S385" s="87"/>
      <c r="T385" s="87"/>
      <c r="U385" s="87"/>
    </row>
    <row r="386" spans="2:21" x14ac:dyDescent="0.2">
      <c r="B386" s="43">
        <v>1902</v>
      </c>
      <c r="C386" s="44">
        <v>12</v>
      </c>
      <c r="D386" s="47">
        <f t="shared" si="6"/>
        <v>1096</v>
      </c>
      <c r="E386" s="45">
        <v>8.0500000000000007</v>
      </c>
      <c r="F386" s="46">
        <v>0.33</v>
      </c>
      <c r="G386" s="9">
        <f t="shared" si="5"/>
        <v>2.75E-2</v>
      </c>
      <c r="H386" s="46">
        <v>8.5630942149999996</v>
      </c>
      <c r="I386" s="49"/>
      <c r="O386" s="87"/>
      <c r="P386" s="87"/>
      <c r="Q386" s="87"/>
      <c r="S386" s="87"/>
      <c r="T386" s="87"/>
      <c r="U386" s="87"/>
    </row>
    <row r="387" spans="2:21" x14ac:dyDescent="0.2">
      <c r="B387" s="43">
        <v>1903</v>
      </c>
      <c r="C387" s="39">
        <v>1</v>
      </c>
      <c r="D387" s="47">
        <f t="shared" si="6"/>
        <v>1127</v>
      </c>
      <c r="E387" s="45">
        <v>8.4600000000000009</v>
      </c>
      <c r="F387" s="46">
        <v>0.33169999999999999</v>
      </c>
      <c r="G387" s="9">
        <f t="shared" si="5"/>
        <v>2.7641666666666665E-2</v>
      </c>
      <c r="H387" s="46">
        <v>8.6582595040000001</v>
      </c>
      <c r="I387" s="49"/>
      <c r="O387" s="87"/>
      <c r="P387" s="87"/>
      <c r="Q387" s="87"/>
      <c r="S387" s="87"/>
      <c r="T387" s="87"/>
      <c r="U387" s="87"/>
    </row>
    <row r="388" spans="2:21" x14ac:dyDescent="0.2">
      <c r="B388" s="43">
        <v>1903</v>
      </c>
      <c r="C388" s="44">
        <v>2</v>
      </c>
      <c r="D388" s="47">
        <f t="shared" ref="D388:D451" si="7">EOMONTH(DATE(B388,C388,1),0)</f>
        <v>1155</v>
      </c>
      <c r="E388" s="45">
        <v>8.41</v>
      </c>
      <c r="F388" s="46">
        <v>0.33329999999999999</v>
      </c>
      <c r="G388" s="9">
        <f t="shared" ref="G388:G451" si="8">IFERROR(F388/12,0)</f>
        <v>2.7774999999999998E-2</v>
      </c>
      <c r="H388" s="46">
        <v>8.6582595040000001</v>
      </c>
      <c r="I388" s="49"/>
      <c r="O388" s="87"/>
      <c r="P388" s="87"/>
      <c r="Q388" s="87"/>
      <c r="S388" s="87"/>
      <c r="T388" s="87"/>
      <c r="U388" s="87"/>
    </row>
    <row r="389" spans="2:21" x14ac:dyDescent="0.2">
      <c r="B389" s="43">
        <v>1903</v>
      </c>
      <c r="C389" s="44">
        <v>3</v>
      </c>
      <c r="D389" s="47">
        <f t="shared" si="7"/>
        <v>1186</v>
      </c>
      <c r="E389" s="45">
        <v>8.08</v>
      </c>
      <c r="F389" s="46">
        <v>0.33500000000000002</v>
      </c>
      <c r="G389" s="9">
        <f t="shared" si="8"/>
        <v>2.7916666666666669E-2</v>
      </c>
      <c r="H389" s="46">
        <v>8.3728446279999993</v>
      </c>
      <c r="I389" s="49"/>
      <c r="O389" s="87"/>
      <c r="P389" s="87"/>
      <c r="Q389" s="87"/>
      <c r="S389" s="87"/>
      <c r="T389" s="87"/>
      <c r="U389" s="87"/>
    </row>
    <row r="390" spans="2:21" x14ac:dyDescent="0.2">
      <c r="B390" s="43">
        <v>1903</v>
      </c>
      <c r="C390" s="44">
        <v>4</v>
      </c>
      <c r="D390" s="47">
        <f t="shared" si="7"/>
        <v>1216</v>
      </c>
      <c r="E390" s="45">
        <v>7.75</v>
      </c>
      <c r="F390" s="46">
        <v>0.3367</v>
      </c>
      <c r="G390" s="9">
        <f t="shared" si="8"/>
        <v>2.8058333333333334E-2</v>
      </c>
      <c r="H390" s="46">
        <v>8.3728446279999993</v>
      </c>
      <c r="I390" s="49"/>
      <c r="O390" s="87"/>
      <c r="P390" s="87"/>
      <c r="Q390" s="87"/>
      <c r="S390" s="87"/>
      <c r="T390" s="87"/>
      <c r="U390" s="87"/>
    </row>
    <row r="391" spans="2:21" x14ac:dyDescent="0.2">
      <c r="B391" s="43">
        <v>1903</v>
      </c>
      <c r="C391" s="44">
        <v>5</v>
      </c>
      <c r="D391" s="47">
        <f t="shared" si="7"/>
        <v>1247</v>
      </c>
      <c r="E391" s="45">
        <v>7.6</v>
      </c>
      <c r="F391" s="46">
        <v>0.33829999999999999</v>
      </c>
      <c r="G391" s="9">
        <f t="shared" si="8"/>
        <v>2.8191666666666667E-2</v>
      </c>
      <c r="H391" s="46">
        <v>8.18251405</v>
      </c>
      <c r="I391" s="49"/>
      <c r="O391" s="87"/>
      <c r="P391" s="87"/>
      <c r="Q391" s="87"/>
      <c r="S391" s="87"/>
      <c r="T391" s="87"/>
      <c r="U391" s="87"/>
    </row>
    <row r="392" spans="2:21" x14ac:dyDescent="0.2">
      <c r="B392" s="43">
        <v>1903</v>
      </c>
      <c r="C392" s="44">
        <v>6</v>
      </c>
      <c r="D392" s="47">
        <f t="shared" si="7"/>
        <v>1277</v>
      </c>
      <c r="E392" s="45">
        <v>7.18</v>
      </c>
      <c r="F392" s="46">
        <v>0.34</v>
      </c>
      <c r="G392" s="9">
        <f t="shared" si="8"/>
        <v>2.8333333333333335E-2</v>
      </c>
      <c r="H392" s="46">
        <v>8.18251405</v>
      </c>
      <c r="I392" s="49"/>
      <c r="O392" s="87"/>
      <c r="P392" s="87"/>
      <c r="Q392" s="87"/>
      <c r="S392" s="87"/>
      <c r="T392" s="87"/>
      <c r="U392" s="87"/>
    </row>
    <row r="393" spans="2:21" x14ac:dyDescent="0.2">
      <c r="B393" s="43">
        <v>1903</v>
      </c>
      <c r="C393" s="44">
        <v>7</v>
      </c>
      <c r="D393" s="47">
        <f t="shared" si="7"/>
        <v>1308</v>
      </c>
      <c r="E393" s="45">
        <v>6.85</v>
      </c>
      <c r="F393" s="46">
        <v>0.3417</v>
      </c>
      <c r="G393" s="9">
        <f t="shared" si="8"/>
        <v>2.8475E-2</v>
      </c>
      <c r="H393" s="46">
        <v>8.18251405</v>
      </c>
      <c r="I393" s="49"/>
      <c r="O393" s="87"/>
      <c r="P393" s="87"/>
      <c r="Q393" s="87"/>
      <c r="S393" s="87"/>
      <c r="T393" s="87"/>
      <c r="U393" s="87"/>
    </row>
    <row r="394" spans="2:21" x14ac:dyDescent="0.2">
      <c r="B394" s="43">
        <v>1903</v>
      </c>
      <c r="C394" s="44">
        <v>8</v>
      </c>
      <c r="D394" s="47">
        <f t="shared" si="7"/>
        <v>1339</v>
      </c>
      <c r="E394" s="45">
        <v>6.63</v>
      </c>
      <c r="F394" s="46">
        <v>0.34329999999999999</v>
      </c>
      <c r="G394" s="9">
        <f t="shared" si="8"/>
        <v>2.8608333333333333E-2</v>
      </c>
      <c r="H394" s="46">
        <v>8.18251405</v>
      </c>
      <c r="I394" s="49"/>
      <c r="O394" s="87"/>
      <c r="P394" s="87"/>
      <c r="Q394" s="87"/>
      <c r="S394" s="87"/>
      <c r="T394" s="87"/>
      <c r="U394" s="87"/>
    </row>
    <row r="395" spans="2:21" x14ac:dyDescent="0.2">
      <c r="B395" s="43">
        <v>1903</v>
      </c>
      <c r="C395" s="44">
        <v>9</v>
      </c>
      <c r="D395" s="47">
        <f t="shared" si="7"/>
        <v>1369</v>
      </c>
      <c r="E395" s="45">
        <v>6.47</v>
      </c>
      <c r="F395" s="46">
        <v>0.34499999999999997</v>
      </c>
      <c r="G395" s="9">
        <f t="shared" si="8"/>
        <v>2.8749999999999998E-2</v>
      </c>
      <c r="H395" s="46">
        <v>8.2776793390000005</v>
      </c>
      <c r="I395" s="49"/>
      <c r="O395" s="87"/>
      <c r="P395" s="87"/>
      <c r="Q395" s="87"/>
      <c r="S395" s="87"/>
      <c r="T395" s="87"/>
      <c r="U395" s="87"/>
    </row>
    <row r="396" spans="2:21" x14ac:dyDescent="0.2">
      <c r="B396" s="43">
        <v>1903</v>
      </c>
      <c r="C396" s="44">
        <v>10</v>
      </c>
      <c r="D396" s="47">
        <f t="shared" si="7"/>
        <v>1400</v>
      </c>
      <c r="E396" s="45">
        <v>6.26</v>
      </c>
      <c r="F396" s="46">
        <v>0.34670000000000001</v>
      </c>
      <c r="G396" s="9">
        <f t="shared" si="8"/>
        <v>2.8891666666666666E-2</v>
      </c>
      <c r="H396" s="46">
        <v>8.18251405</v>
      </c>
      <c r="I396" s="49"/>
      <c r="O396" s="87"/>
      <c r="P396" s="87"/>
      <c r="Q396" s="87"/>
      <c r="S396" s="87"/>
      <c r="T396" s="87"/>
      <c r="U396" s="87"/>
    </row>
    <row r="397" spans="2:21" x14ac:dyDescent="0.2">
      <c r="B397" s="43">
        <v>1903</v>
      </c>
      <c r="C397" s="44">
        <v>11</v>
      </c>
      <c r="D397" s="47">
        <f t="shared" si="7"/>
        <v>1430</v>
      </c>
      <c r="E397" s="45">
        <v>6.28</v>
      </c>
      <c r="F397" s="46">
        <v>0.3483</v>
      </c>
      <c r="G397" s="9">
        <f t="shared" si="8"/>
        <v>2.9024999999999999E-2</v>
      </c>
      <c r="H397" s="46">
        <v>8.0873811569999994</v>
      </c>
      <c r="I397" s="49"/>
      <c r="O397" s="87"/>
      <c r="P397" s="87"/>
      <c r="Q397" s="87"/>
      <c r="S397" s="87"/>
      <c r="T397" s="87"/>
      <c r="U397" s="87"/>
    </row>
    <row r="398" spans="2:21" x14ac:dyDescent="0.2">
      <c r="B398" s="43">
        <v>1903</v>
      </c>
      <c r="C398" s="44">
        <v>12</v>
      </c>
      <c r="D398" s="47">
        <f t="shared" si="7"/>
        <v>1461</v>
      </c>
      <c r="E398" s="45">
        <v>6.57</v>
      </c>
      <c r="F398" s="46">
        <v>0.35</v>
      </c>
      <c r="G398" s="9">
        <f t="shared" si="8"/>
        <v>2.9166666666666664E-2</v>
      </c>
      <c r="H398" s="46">
        <v>8.0873811569999994</v>
      </c>
      <c r="I398" s="49"/>
      <c r="O398" s="87"/>
      <c r="P398" s="87"/>
      <c r="Q398" s="87"/>
      <c r="S398" s="87"/>
      <c r="T398" s="87"/>
      <c r="U398" s="87"/>
    </row>
    <row r="399" spans="2:21" x14ac:dyDescent="0.2">
      <c r="B399" s="43">
        <v>1904</v>
      </c>
      <c r="C399" s="39">
        <v>1</v>
      </c>
      <c r="D399" s="47">
        <f t="shared" si="7"/>
        <v>1492</v>
      </c>
      <c r="E399" s="45">
        <v>6.68</v>
      </c>
      <c r="F399" s="46">
        <v>0.34670000000000001</v>
      </c>
      <c r="G399" s="9">
        <f t="shared" si="8"/>
        <v>2.8891666666666666E-2</v>
      </c>
      <c r="H399" s="46">
        <v>8.2776793390000005</v>
      </c>
      <c r="I399" s="49"/>
      <c r="O399" s="87"/>
      <c r="P399" s="87"/>
      <c r="Q399" s="87"/>
      <c r="S399" s="87"/>
      <c r="T399" s="87"/>
      <c r="U399" s="87"/>
    </row>
    <row r="400" spans="2:21" x14ac:dyDescent="0.2">
      <c r="B400" s="43">
        <v>1904</v>
      </c>
      <c r="C400" s="44">
        <v>2</v>
      </c>
      <c r="D400" s="47">
        <f t="shared" si="7"/>
        <v>1521</v>
      </c>
      <c r="E400" s="45">
        <v>6.5</v>
      </c>
      <c r="F400" s="46">
        <v>0.34329999999999999</v>
      </c>
      <c r="G400" s="9">
        <f t="shared" si="8"/>
        <v>2.8608333333333333E-2</v>
      </c>
      <c r="H400" s="46">
        <v>8.4679289260000008</v>
      </c>
      <c r="I400" s="49"/>
      <c r="O400" s="87"/>
      <c r="P400" s="87"/>
      <c r="Q400" s="87"/>
      <c r="S400" s="87"/>
      <c r="T400" s="87"/>
      <c r="U400" s="87"/>
    </row>
    <row r="401" spans="2:21" x14ac:dyDescent="0.2">
      <c r="B401" s="43">
        <v>1904</v>
      </c>
      <c r="C401" s="44">
        <v>3</v>
      </c>
      <c r="D401" s="47">
        <f t="shared" si="7"/>
        <v>1552</v>
      </c>
      <c r="E401" s="45">
        <v>6.48</v>
      </c>
      <c r="F401" s="46">
        <v>0.34</v>
      </c>
      <c r="G401" s="9">
        <f t="shared" si="8"/>
        <v>2.8333333333333335E-2</v>
      </c>
      <c r="H401" s="46">
        <v>8.3728446279999993</v>
      </c>
      <c r="I401" s="49"/>
      <c r="O401" s="87"/>
      <c r="P401" s="87"/>
      <c r="Q401" s="87"/>
      <c r="S401" s="87"/>
      <c r="T401" s="87"/>
      <c r="U401" s="87"/>
    </row>
    <row r="402" spans="2:21" x14ac:dyDescent="0.2">
      <c r="B402" s="43">
        <v>1904</v>
      </c>
      <c r="C402" s="44">
        <v>4</v>
      </c>
      <c r="D402" s="47">
        <f t="shared" si="7"/>
        <v>1582</v>
      </c>
      <c r="E402" s="45">
        <v>6.64</v>
      </c>
      <c r="F402" s="46">
        <v>0.3367</v>
      </c>
      <c r="G402" s="9">
        <f t="shared" si="8"/>
        <v>2.8058333333333334E-2</v>
      </c>
      <c r="H402" s="46">
        <v>8.2776793390000005</v>
      </c>
      <c r="I402" s="49"/>
      <c r="O402" s="87"/>
      <c r="P402" s="87"/>
      <c r="Q402" s="87"/>
      <c r="S402" s="87"/>
      <c r="T402" s="87"/>
      <c r="U402" s="87"/>
    </row>
    <row r="403" spans="2:21" x14ac:dyDescent="0.2">
      <c r="B403" s="43">
        <v>1904</v>
      </c>
      <c r="C403" s="44">
        <v>5</v>
      </c>
      <c r="D403" s="47">
        <f t="shared" si="7"/>
        <v>1613</v>
      </c>
      <c r="E403" s="45">
        <v>6.5</v>
      </c>
      <c r="F403" s="46">
        <v>0.33329999999999999</v>
      </c>
      <c r="G403" s="9">
        <f t="shared" si="8"/>
        <v>2.7774999999999998E-2</v>
      </c>
      <c r="H403" s="46">
        <v>8.0873811569999994</v>
      </c>
      <c r="I403" s="49"/>
      <c r="O403" s="87"/>
      <c r="P403" s="87"/>
      <c r="Q403" s="87"/>
      <c r="S403" s="87"/>
      <c r="T403" s="87"/>
      <c r="U403" s="87"/>
    </row>
    <row r="404" spans="2:21" x14ac:dyDescent="0.2">
      <c r="B404" s="43">
        <v>1904</v>
      </c>
      <c r="C404" s="44">
        <v>6</v>
      </c>
      <c r="D404" s="47">
        <f t="shared" si="7"/>
        <v>1643</v>
      </c>
      <c r="E404" s="45">
        <v>6.51</v>
      </c>
      <c r="F404" s="46">
        <v>0.33</v>
      </c>
      <c r="G404" s="9">
        <f t="shared" si="8"/>
        <v>2.75E-2</v>
      </c>
      <c r="H404" s="46">
        <v>8.0873811569999994</v>
      </c>
      <c r="I404" s="49"/>
      <c r="O404" s="87"/>
      <c r="P404" s="87"/>
      <c r="Q404" s="87"/>
      <c r="S404" s="87"/>
      <c r="T404" s="87"/>
      <c r="U404" s="87"/>
    </row>
    <row r="405" spans="2:21" x14ac:dyDescent="0.2">
      <c r="B405" s="43">
        <v>1904</v>
      </c>
      <c r="C405" s="44">
        <v>7</v>
      </c>
      <c r="D405" s="47">
        <f t="shared" si="7"/>
        <v>1674</v>
      </c>
      <c r="E405" s="45">
        <v>6.78</v>
      </c>
      <c r="F405" s="46">
        <v>0.32669999999999999</v>
      </c>
      <c r="G405" s="9">
        <f t="shared" si="8"/>
        <v>2.7224999999999999E-2</v>
      </c>
      <c r="H405" s="46">
        <v>8.0873811569999994</v>
      </c>
      <c r="I405" s="49"/>
      <c r="O405" s="87"/>
      <c r="P405" s="87"/>
      <c r="Q405" s="87"/>
      <c r="S405" s="87"/>
      <c r="T405" s="87"/>
      <c r="U405" s="87"/>
    </row>
    <row r="406" spans="2:21" x14ac:dyDescent="0.2">
      <c r="B406" s="43">
        <v>1904</v>
      </c>
      <c r="C406" s="44">
        <v>8</v>
      </c>
      <c r="D406" s="47">
        <f t="shared" si="7"/>
        <v>1705</v>
      </c>
      <c r="E406" s="45">
        <v>7.01</v>
      </c>
      <c r="F406" s="46">
        <v>0.32329999999999998</v>
      </c>
      <c r="G406" s="9">
        <f t="shared" si="8"/>
        <v>2.6941666666666666E-2</v>
      </c>
      <c r="H406" s="46">
        <v>8.18251405</v>
      </c>
      <c r="I406" s="49"/>
      <c r="O406" s="87"/>
      <c r="P406" s="87"/>
      <c r="Q406" s="87"/>
      <c r="S406" s="87"/>
      <c r="T406" s="87"/>
      <c r="U406" s="87"/>
    </row>
    <row r="407" spans="2:21" x14ac:dyDescent="0.2">
      <c r="B407" s="43">
        <v>1904</v>
      </c>
      <c r="C407" s="44">
        <v>9</v>
      </c>
      <c r="D407" s="47">
        <f t="shared" si="7"/>
        <v>1735</v>
      </c>
      <c r="E407" s="45">
        <v>7.32</v>
      </c>
      <c r="F407" s="46">
        <v>0.32</v>
      </c>
      <c r="G407" s="9">
        <f t="shared" si="8"/>
        <v>2.6666666666666668E-2</v>
      </c>
      <c r="H407" s="46">
        <v>8.2776793390000005</v>
      </c>
      <c r="I407" s="49"/>
      <c r="O407" s="87"/>
      <c r="P407" s="87"/>
      <c r="Q407" s="87"/>
      <c r="S407" s="87"/>
      <c r="T407" s="87"/>
      <c r="U407" s="87"/>
    </row>
    <row r="408" spans="2:21" x14ac:dyDescent="0.2">
      <c r="B408" s="43">
        <v>1904</v>
      </c>
      <c r="C408" s="44">
        <v>10</v>
      </c>
      <c r="D408" s="47">
        <f t="shared" si="7"/>
        <v>1766</v>
      </c>
      <c r="E408" s="45">
        <v>7.75</v>
      </c>
      <c r="F408" s="46">
        <v>0.31669999999999998</v>
      </c>
      <c r="G408" s="9">
        <f t="shared" si="8"/>
        <v>2.6391666666666664E-2</v>
      </c>
      <c r="H408" s="46">
        <v>8.2776793390000005</v>
      </c>
      <c r="I408" s="49"/>
      <c r="O408" s="87"/>
      <c r="P408" s="87"/>
      <c r="Q408" s="87"/>
      <c r="S408" s="87"/>
      <c r="T408" s="87"/>
      <c r="U408" s="87"/>
    </row>
    <row r="409" spans="2:21" x14ac:dyDescent="0.2">
      <c r="B409" s="43">
        <v>1904</v>
      </c>
      <c r="C409" s="44">
        <v>11</v>
      </c>
      <c r="D409" s="47">
        <f t="shared" si="7"/>
        <v>1796</v>
      </c>
      <c r="E409" s="45">
        <v>8.17</v>
      </c>
      <c r="F409" s="46">
        <v>0.31330000000000002</v>
      </c>
      <c r="G409" s="9">
        <f t="shared" si="8"/>
        <v>2.6108333333333334E-2</v>
      </c>
      <c r="H409" s="46">
        <v>8.4679289260000008</v>
      </c>
      <c r="I409" s="49"/>
      <c r="O409" s="87"/>
      <c r="P409" s="87"/>
      <c r="Q409" s="87"/>
      <c r="S409" s="87"/>
      <c r="T409" s="87"/>
      <c r="U409" s="87"/>
    </row>
    <row r="410" spans="2:21" x14ac:dyDescent="0.2">
      <c r="B410" s="43">
        <v>1904</v>
      </c>
      <c r="C410" s="44">
        <v>12</v>
      </c>
      <c r="D410" s="47">
        <f t="shared" si="7"/>
        <v>1827</v>
      </c>
      <c r="E410" s="45">
        <v>8.25</v>
      </c>
      <c r="F410" s="46">
        <v>0.31</v>
      </c>
      <c r="G410" s="9">
        <f t="shared" si="8"/>
        <v>2.5833333333333333E-2</v>
      </c>
      <c r="H410" s="46">
        <v>8.4679289260000008</v>
      </c>
      <c r="I410" s="49"/>
      <c r="O410" s="87"/>
      <c r="P410" s="87"/>
      <c r="Q410" s="87"/>
      <c r="S410" s="87"/>
      <c r="T410" s="87"/>
      <c r="U410" s="87"/>
    </row>
    <row r="411" spans="2:21" x14ac:dyDescent="0.2">
      <c r="B411" s="43">
        <v>1905</v>
      </c>
      <c r="C411" s="39">
        <v>1</v>
      </c>
      <c r="D411" s="47">
        <f t="shared" si="7"/>
        <v>1858</v>
      </c>
      <c r="E411" s="45">
        <v>8.43</v>
      </c>
      <c r="F411" s="46">
        <v>0.31169999999999998</v>
      </c>
      <c r="G411" s="9">
        <f t="shared" si="8"/>
        <v>2.5974999999999998E-2</v>
      </c>
      <c r="H411" s="46">
        <v>8.4679289260000008</v>
      </c>
      <c r="I411" s="49"/>
      <c r="O411" s="87"/>
      <c r="P411" s="87"/>
      <c r="Q411" s="87"/>
      <c r="S411" s="87"/>
      <c r="T411" s="87"/>
      <c r="U411" s="87"/>
    </row>
    <row r="412" spans="2:21" x14ac:dyDescent="0.2">
      <c r="B412" s="43">
        <v>1905</v>
      </c>
      <c r="C412" s="44">
        <v>2</v>
      </c>
      <c r="D412" s="47">
        <f t="shared" si="7"/>
        <v>1886</v>
      </c>
      <c r="E412" s="45">
        <v>8.8000000000000007</v>
      </c>
      <c r="F412" s="46">
        <v>0.31330000000000002</v>
      </c>
      <c r="G412" s="9">
        <f t="shared" si="8"/>
        <v>2.6108333333333334E-2</v>
      </c>
      <c r="H412" s="46">
        <v>8.4679289260000008</v>
      </c>
      <c r="I412" s="49"/>
      <c r="O412" s="87"/>
      <c r="P412" s="87"/>
      <c r="Q412" s="87"/>
      <c r="S412" s="87"/>
      <c r="T412" s="87"/>
      <c r="U412" s="87"/>
    </row>
    <row r="413" spans="2:21" x14ac:dyDescent="0.2">
      <c r="B413" s="43">
        <v>1905</v>
      </c>
      <c r="C413" s="44">
        <v>3</v>
      </c>
      <c r="D413" s="47">
        <f t="shared" si="7"/>
        <v>1917</v>
      </c>
      <c r="E413" s="45">
        <v>9.0500000000000007</v>
      </c>
      <c r="F413" s="46">
        <v>0.315</v>
      </c>
      <c r="G413" s="9">
        <f t="shared" si="8"/>
        <v>2.6249999999999999E-2</v>
      </c>
      <c r="H413" s="46">
        <v>8.3728446279999993</v>
      </c>
      <c r="I413" s="49"/>
      <c r="O413" s="87"/>
      <c r="P413" s="87"/>
      <c r="Q413" s="87"/>
      <c r="S413" s="87"/>
      <c r="T413" s="87"/>
      <c r="U413" s="87"/>
    </row>
    <row r="414" spans="2:21" x14ac:dyDescent="0.2">
      <c r="B414" s="43">
        <v>1905</v>
      </c>
      <c r="C414" s="44">
        <v>4</v>
      </c>
      <c r="D414" s="47">
        <f t="shared" si="7"/>
        <v>1947</v>
      </c>
      <c r="E414" s="45">
        <v>8.94</v>
      </c>
      <c r="F414" s="46">
        <v>0.31669999999999998</v>
      </c>
      <c r="G414" s="9">
        <f t="shared" si="8"/>
        <v>2.6391666666666664E-2</v>
      </c>
      <c r="H414" s="46">
        <v>8.3728446279999993</v>
      </c>
      <c r="I414" s="49"/>
      <c r="O414" s="87"/>
      <c r="P414" s="87"/>
      <c r="Q414" s="87"/>
      <c r="S414" s="87"/>
      <c r="T414" s="87"/>
      <c r="U414" s="87"/>
    </row>
    <row r="415" spans="2:21" x14ac:dyDescent="0.2">
      <c r="B415" s="43">
        <v>1905</v>
      </c>
      <c r="C415" s="44">
        <v>5</v>
      </c>
      <c r="D415" s="47">
        <f t="shared" si="7"/>
        <v>1978</v>
      </c>
      <c r="E415" s="45">
        <v>8.5</v>
      </c>
      <c r="F415" s="46">
        <v>0.31830000000000003</v>
      </c>
      <c r="G415" s="9">
        <f t="shared" si="8"/>
        <v>2.6525000000000003E-2</v>
      </c>
      <c r="H415" s="46">
        <v>8.2776793390000005</v>
      </c>
      <c r="I415" s="49"/>
      <c r="O415" s="87"/>
      <c r="P415" s="87"/>
      <c r="Q415" s="87"/>
      <c r="S415" s="87"/>
      <c r="T415" s="87"/>
      <c r="U415" s="87"/>
    </row>
    <row r="416" spans="2:21" x14ac:dyDescent="0.2">
      <c r="B416" s="43">
        <v>1905</v>
      </c>
      <c r="C416" s="44">
        <v>6</v>
      </c>
      <c r="D416" s="47">
        <f t="shared" si="7"/>
        <v>2008</v>
      </c>
      <c r="E416" s="45">
        <v>8.6</v>
      </c>
      <c r="F416" s="46">
        <v>0.32</v>
      </c>
      <c r="G416" s="9">
        <f t="shared" si="8"/>
        <v>2.6666666666666668E-2</v>
      </c>
      <c r="H416" s="46">
        <v>8.2776793390000005</v>
      </c>
      <c r="I416" s="49"/>
      <c r="O416" s="87"/>
      <c r="P416" s="87"/>
      <c r="Q416" s="87"/>
      <c r="S416" s="87"/>
      <c r="T416" s="87"/>
      <c r="U416" s="87"/>
    </row>
    <row r="417" spans="2:21" x14ac:dyDescent="0.2">
      <c r="B417" s="43">
        <v>1905</v>
      </c>
      <c r="C417" s="44">
        <v>7</v>
      </c>
      <c r="D417" s="47">
        <f t="shared" si="7"/>
        <v>2039</v>
      </c>
      <c r="E417" s="45">
        <v>8.8699999999999992</v>
      </c>
      <c r="F417" s="46">
        <v>0.32169999999999999</v>
      </c>
      <c r="G417" s="9">
        <f t="shared" si="8"/>
        <v>2.6808333333333333E-2</v>
      </c>
      <c r="H417" s="46">
        <v>8.2776793390000005</v>
      </c>
      <c r="I417" s="49"/>
      <c r="O417" s="87"/>
      <c r="P417" s="87"/>
      <c r="Q417" s="87"/>
      <c r="S417" s="87"/>
      <c r="T417" s="87"/>
      <c r="U417" s="87"/>
    </row>
    <row r="418" spans="2:21" x14ac:dyDescent="0.2">
      <c r="B418" s="43">
        <v>1905</v>
      </c>
      <c r="C418" s="44">
        <v>8</v>
      </c>
      <c r="D418" s="47">
        <f t="shared" si="7"/>
        <v>2070</v>
      </c>
      <c r="E418" s="45">
        <v>9.1999999999999993</v>
      </c>
      <c r="F418" s="46">
        <v>0.32329999999999998</v>
      </c>
      <c r="G418" s="9">
        <f t="shared" si="8"/>
        <v>2.6941666666666666E-2</v>
      </c>
      <c r="H418" s="46">
        <v>8.3728446279999993</v>
      </c>
      <c r="I418" s="49"/>
      <c r="O418" s="87"/>
      <c r="P418" s="87"/>
      <c r="Q418" s="87"/>
      <c r="S418" s="87"/>
      <c r="T418" s="87"/>
      <c r="U418" s="87"/>
    </row>
    <row r="419" spans="2:21" x14ac:dyDescent="0.2">
      <c r="B419" s="43">
        <v>1905</v>
      </c>
      <c r="C419" s="44">
        <v>9</v>
      </c>
      <c r="D419" s="47">
        <f t="shared" si="7"/>
        <v>2100</v>
      </c>
      <c r="E419" s="45">
        <v>9.23</v>
      </c>
      <c r="F419" s="46">
        <v>0.32500000000000001</v>
      </c>
      <c r="G419" s="9">
        <f t="shared" si="8"/>
        <v>2.7083333333333334E-2</v>
      </c>
      <c r="H419" s="46">
        <v>8.2776793390000005</v>
      </c>
      <c r="I419" s="49"/>
      <c r="O419" s="87"/>
      <c r="P419" s="87"/>
      <c r="Q419" s="87"/>
      <c r="S419" s="87"/>
      <c r="T419" s="87"/>
      <c r="U419" s="87"/>
    </row>
    <row r="420" spans="2:21" x14ac:dyDescent="0.2">
      <c r="B420" s="43">
        <v>1905</v>
      </c>
      <c r="C420" s="44">
        <v>10</v>
      </c>
      <c r="D420" s="47">
        <f t="shared" si="7"/>
        <v>2131</v>
      </c>
      <c r="E420" s="45">
        <v>9.36</v>
      </c>
      <c r="F420" s="46">
        <v>0.32669999999999999</v>
      </c>
      <c r="G420" s="9">
        <f t="shared" si="8"/>
        <v>2.7224999999999999E-2</v>
      </c>
      <c r="H420" s="46">
        <v>8.2776793390000005</v>
      </c>
      <c r="I420" s="49"/>
      <c r="O420" s="87"/>
      <c r="P420" s="87"/>
      <c r="Q420" s="87"/>
      <c r="S420" s="87"/>
      <c r="T420" s="87"/>
      <c r="U420" s="87"/>
    </row>
    <row r="421" spans="2:21" x14ac:dyDescent="0.2">
      <c r="B421" s="43">
        <v>1905</v>
      </c>
      <c r="C421" s="44">
        <v>11</v>
      </c>
      <c r="D421" s="47">
        <f t="shared" si="7"/>
        <v>2161</v>
      </c>
      <c r="E421" s="45">
        <v>9.31</v>
      </c>
      <c r="F421" s="46">
        <v>0.32829999999999998</v>
      </c>
      <c r="G421" s="9">
        <f t="shared" si="8"/>
        <v>2.7358333333333332E-2</v>
      </c>
      <c r="H421" s="46">
        <v>8.3728446279999993</v>
      </c>
      <c r="I421" s="49"/>
      <c r="O421" s="87"/>
      <c r="P421" s="87"/>
      <c r="Q421" s="87"/>
      <c r="S421" s="87"/>
      <c r="T421" s="87"/>
      <c r="U421" s="87"/>
    </row>
    <row r="422" spans="2:21" x14ac:dyDescent="0.2">
      <c r="B422" s="43">
        <v>1905</v>
      </c>
      <c r="C422" s="44">
        <v>12</v>
      </c>
      <c r="D422" s="47">
        <f t="shared" si="7"/>
        <v>2192</v>
      </c>
      <c r="E422" s="45">
        <v>9.5399999999999991</v>
      </c>
      <c r="F422" s="46">
        <v>0.33</v>
      </c>
      <c r="G422" s="9">
        <f t="shared" si="8"/>
        <v>2.75E-2</v>
      </c>
      <c r="H422" s="46">
        <v>8.4679289260000008</v>
      </c>
      <c r="I422" s="49"/>
      <c r="O422" s="87"/>
      <c r="P422" s="87"/>
      <c r="Q422" s="87"/>
      <c r="S422" s="87"/>
      <c r="T422" s="87"/>
      <c r="U422" s="87"/>
    </row>
    <row r="423" spans="2:21" x14ac:dyDescent="0.2">
      <c r="B423" s="43">
        <v>1906</v>
      </c>
      <c r="C423" s="39">
        <v>1</v>
      </c>
      <c r="D423" s="47">
        <f t="shared" si="7"/>
        <v>2223</v>
      </c>
      <c r="E423" s="45">
        <v>9.8699999999999992</v>
      </c>
      <c r="F423" s="46">
        <v>0.33579999999999999</v>
      </c>
      <c r="G423" s="9">
        <f t="shared" si="8"/>
        <v>2.7983333333333332E-2</v>
      </c>
      <c r="H423" s="46">
        <v>8.4679289260000008</v>
      </c>
      <c r="I423" s="49"/>
      <c r="O423" s="87"/>
      <c r="P423" s="87"/>
      <c r="Q423" s="87"/>
      <c r="S423" s="87"/>
      <c r="T423" s="87"/>
      <c r="U423" s="87"/>
    </row>
    <row r="424" spans="2:21" x14ac:dyDescent="0.2">
      <c r="B424" s="43">
        <v>1906</v>
      </c>
      <c r="C424" s="44">
        <v>2</v>
      </c>
      <c r="D424" s="47">
        <f t="shared" si="7"/>
        <v>2251</v>
      </c>
      <c r="E424" s="45">
        <v>9.8000000000000007</v>
      </c>
      <c r="F424" s="46">
        <v>0.3417</v>
      </c>
      <c r="G424" s="9">
        <f t="shared" si="8"/>
        <v>2.8475E-2</v>
      </c>
      <c r="H424" s="46">
        <v>8.4679289260000008</v>
      </c>
      <c r="I424" s="49"/>
      <c r="O424" s="87"/>
      <c r="P424" s="87"/>
      <c r="Q424" s="87"/>
      <c r="S424" s="87"/>
      <c r="T424" s="87"/>
      <c r="U424" s="87"/>
    </row>
    <row r="425" spans="2:21" x14ac:dyDescent="0.2">
      <c r="B425" s="43">
        <v>1906</v>
      </c>
      <c r="C425" s="44">
        <v>3</v>
      </c>
      <c r="D425" s="47">
        <f t="shared" si="7"/>
        <v>2282</v>
      </c>
      <c r="E425" s="45">
        <v>9.56</v>
      </c>
      <c r="F425" s="46">
        <v>0.34749999999999998</v>
      </c>
      <c r="G425" s="9">
        <f t="shared" si="8"/>
        <v>2.8958333333333332E-2</v>
      </c>
      <c r="H425" s="46">
        <v>8.4679289260000008</v>
      </c>
      <c r="I425" s="49"/>
      <c r="O425" s="87"/>
      <c r="P425" s="87"/>
      <c r="Q425" s="87"/>
      <c r="S425" s="87"/>
      <c r="T425" s="87"/>
      <c r="U425" s="87"/>
    </row>
    <row r="426" spans="2:21" x14ac:dyDescent="0.2">
      <c r="B426" s="43">
        <v>1906</v>
      </c>
      <c r="C426" s="44">
        <v>4</v>
      </c>
      <c r="D426" s="47">
        <f t="shared" si="7"/>
        <v>2312</v>
      </c>
      <c r="E426" s="45">
        <v>9.43</v>
      </c>
      <c r="F426" s="46">
        <v>0.3533</v>
      </c>
      <c r="G426" s="9">
        <f t="shared" si="8"/>
        <v>2.9441666666666668E-2</v>
      </c>
      <c r="H426" s="46">
        <v>8.4679289260000008</v>
      </c>
      <c r="I426" s="49"/>
      <c r="O426" s="87"/>
      <c r="P426" s="87"/>
      <c r="Q426" s="87"/>
      <c r="S426" s="87"/>
      <c r="T426" s="87"/>
      <c r="U426" s="87"/>
    </row>
    <row r="427" spans="2:21" x14ac:dyDescent="0.2">
      <c r="B427" s="43">
        <v>1906</v>
      </c>
      <c r="C427" s="44">
        <v>5</v>
      </c>
      <c r="D427" s="47">
        <f t="shared" si="7"/>
        <v>2343</v>
      </c>
      <c r="E427" s="45">
        <v>9.18</v>
      </c>
      <c r="F427" s="46">
        <v>0.35920000000000002</v>
      </c>
      <c r="G427" s="9">
        <f t="shared" si="8"/>
        <v>2.9933333333333336E-2</v>
      </c>
      <c r="H427" s="46">
        <v>8.5630942149999996</v>
      </c>
      <c r="I427" s="49"/>
      <c r="O427" s="87"/>
      <c r="P427" s="87"/>
      <c r="Q427" s="87"/>
      <c r="S427" s="87"/>
      <c r="T427" s="87"/>
      <c r="U427" s="87"/>
    </row>
    <row r="428" spans="2:21" x14ac:dyDescent="0.2">
      <c r="B428" s="43">
        <v>1906</v>
      </c>
      <c r="C428" s="44">
        <v>6</v>
      </c>
      <c r="D428" s="47">
        <f t="shared" si="7"/>
        <v>2373</v>
      </c>
      <c r="E428" s="45">
        <v>9.3000000000000007</v>
      </c>
      <c r="F428" s="46">
        <v>0.36499999999999999</v>
      </c>
      <c r="G428" s="9">
        <f t="shared" si="8"/>
        <v>3.0416666666666665E-2</v>
      </c>
      <c r="H428" s="46">
        <v>8.5630942149999996</v>
      </c>
      <c r="I428" s="49"/>
      <c r="O428" s="87"/>
      <c r="P428" s="87"/>
      <c r="Q428" s="87"/>
      <c r="S428" s="87"/>
      <c r="T428" s="87"/>
      <c r="U428" s="87"/>
    </row>
    <row r="429" spans="2:21" x14ac:dyDescent="0.2">
      <c r="B429" s="43">
        <v>1906</v>
      </c>
      <c r="C429" s="44">
        <v>7</v>
      </c>
      <c r="D429" s="47">
        <f t="shared" si="7"/>
        <v>2404</v>
      </c>
      <c r="E429" s="45">
        <v>9.06</v>
      </c>
      <c r="F429" s="46">
        <v>0.37080000000000002</v>
      </c>
      <c r="G429" s="9">
        <f t="shared" si="8"/>
        <v>3.09E-2</v>
      </c>
      <c r="H429" s="46">
        <v>8.2776793390000005</v>
      </c>
      <c r="I429" s="49"/>
      <c r="O429" s="87"/>
      <c r="P429" s="87"/>
      <c r="Q429" s="87"/>
      <c r="S429" s="87"/>
      <c r="T429" s="87"/>
      <c r="U429" s="87"/>
    </row>
    <row r="430" spans="2:21" x14ac:dyDescent="0.2">
      <c r="B430" s="43">
        <v>1906</v>
      </c>
      <c r="C430" s="44">
        <v>8</v>
      </c>
      <c r="D430" s="47">
        <f t="shared" si="7"/>
        <v>2435</v>
      </c>
      <c r="E430" s="45">
        <v>9.73</v>
      </c>
      <c r="F430" s="46">
        <v>0.37669999999999998</v>
      </c>
      <c r="G430" s="9">
        <f t="shared" si="8"/>
        <v>3.1391666666666665E-2</v>
      </c>
      <c r="H430" s="46">
        <v>8.4679289260000008</v>
      </c>
      <c r="I430" s="49"/>
      <c r="O430" s="87"/>
      <c r="P430" s="87"/>
      <c r="Q430" s="87"/>
      <c r="S430" s="87"/>
      <c r="T430" s="87"/>
      <c r="U430" s="87"/>
    </row>
    <row r="431" spans="2:21" x14ac:dyDescent="0.2">
      <c r="B431" s="43">
        <v>1906</v>
      </c>
      <c r="C431" s="44">
        <v>9</v>
      </c>
      <c r="D431" s="47">
        <f t="shared" si="7"/>
        <v>2465</v>
      </c>
      <c r="E431" s="45">
        <v>10.029999999999999</v>
      </c>
      <c r="F431" s="46">
        <v>0.38250000000000001</v>
      </c>
      <c r="G431" s="9">
        <f t="shared" si="8"/>
        <v>3.1875000000000001E-2</v>
      </c>
      <c r="H431" s="46">
        <v>8.5630942149999996</v>
      </c>
      <c r="I431" s="49"/>
      <c r="O431" s="87"/>
      <c r="P431" s="87"/>
      <c r="Q431" s="87"/>
      <c r="S431" s="87"/>
      <c r="T431" s="87"/>
      <c r="U431" s="87"/>
    </row>
    <row r="432" spans="2:21" x14ac:dyDescent="0.2">
      <c r="B432" s="43">
        <v>1906</v>
      </c>
      <c r="C432" s="44">
        <v>10</v>
      </c>
      <c r="D432" s="47">
        <f t="shared" si="7"/>
        <v>2496</v>
      </c>
      <c r="E432" s="45">
        <v>9.73</v>
      </c>
      <c r="F432" s="46">
        <v>0.38829999999999998</v>
      </c>
      <c r="G432" s="9">
        <f t="shared" si="8"/>
        <v>3.2358333333333329E-2</v>
      </c>
      <c r="H432" s="46">
        <v>8.7534247930000006</v>
      </c>
      <c r="I432" s="49"/>
      <c r="O432" s="87"/>
      <c r="P432" s="87"/>
      <c r="Q432" s="87"/>
      <c r="S432" s="87"/>
      <c r="T432" s="87"/>
      <c r="U432" s="87"/>
    </row>
    <row r="433" spans="2:21" x14ac:dyDescent="0.2">
      <c r="B433" s="43">
        <v>1906</v>
      </c>
      <c r="C433" s="44">
        <v>11</v>
      </c>
      <c r="D433" s="47">
        <f t="shared" si="7"/>
        <v>2526</v>
      </c>
      <c r="E433" s="45">
        <v>9.93</v>
      </c>
      <c r="F433" s="46">
        <v>0.39419999999999999</v>
      </c>
      <c r="G433" s="9">
        <f t="shared" si="8"/>
        <v>3.2849999999999997E-2</v>
      </c>
      <c r="H433" s="46">
        <v>8.8485090910000004</v>
      </c>
      <c r="I433" s="49"/>
      <c r="O433" s="87"/>
      <c r="P433" s="87"/>
      <c r="Q433" s="87"/>
      <c r="S433" s="87"/>
      <c r="T433" s="87"/>
      <c r="U433" s="87"/>
    </row>
    <row r="434" spans="2:21" x14ac:dyDescent="0.2">
      <c r="B434" s="43">
        <v>1906</v>
      </c>
      <c r="C434" s="44">
        <v>12</v>
      </c>
      <c r="D434" s="47">
        <f t="shared" si="7"/>
        <v>2557</v>
      </c>
      <c r="E434" s="45">
        <v>9.84</v>
      </c>
      <c r="F434" s="46">
        <v>0.4</v>
      </c>
      <c r="G434" s="9">
        <f t="shared" si="8"/>
        <v>3.3333333333333333E-2</v>
      </c>
      <c r="H434" s="46">
        <v>8.9436743799999991</v>
      </c>
      <c r="I434" s="49"/>
      <c r="O434" s="87"/>
      <c r="P434" s="87"/>
      <c r="Q434" s="87"/>
      <c r="S434" s="87"/>
      <c r="T434" s="87"/>
      <c r="U434" s="87"/>
    </row>
    <row r="435" spans="2:21" x14ac:dyDescent="0.2">
      <c r="B435" s="43">
        <v>1907</v>
      </c>
      <c r="C435" s="39">
        <v>1</v>
      </c>
      <c r="D435" s="47">
        <f t="shared" si="7"/>
        <v>2588</v>
      </c>
      <c r="E435" s="45">
        <v>9.56</v>
      </c>
      <c r="F435" s="46">
        <v>0.40329999999999999</v>
      </c>
      <c r="G435" s="9">
        <f t="shared" si="8"/>
        <v>3.360833333333333E-2</v>
      </c>
      <c r="H435" s="46">
        <v>8.8485090910000004</v>
      </c>
      <c r="I435" s="49"/>
      <c r="O435" s="87"/>
      <c r="P435" s="87"/>
      <c r="Q435" s="87"/>
      <c r="S435" s="87"/>
      <c r="T435" s="87"/>
      <c r="U435" s="87"/>
    </row>
    <row r="436" spans="2:21" x14ac:dyDescent="0.2">
      <c r="B436" s="43">
        <v>1907</v>
      </c>
      <c r="C436" s="44">
        <v>2</v>
      </c>
      <c r="D436" s="47">
        <f t="shared" si="7"/>
        <v>2616</v>
      </c>
      <c r="E436" s="45">
        <v>9.26</v>
      </c>
      <c r="F436" s="46">
        <v>0.40670000000000001</v>
      </c>
      <c r="G436" s="9">
        <f t="shared" si="8"/>
        <v>3.3891666666666667E-2</v>
      </c>
      <c r="H436" s="46">
        <v>9.0388396689999997</v>
      </c>
      <c r="I436" s="49"/>
      <c r="O436" s="87"/>
      <c r="P436" s="87"/>
      <c r="Q436" s="87"/>
      <c r="S436" s="87"/>
      <c r="T436" s="87"/>
      <c r="U436" s="87"/>
    </row>
    <row r="437" spans="2:21" x14ac:dyDescent="0.2">
      <c r="B437" s="43">
        <v>1907</v>
      </c>
      <c r="C437" s="44">
        <v>3</v>
      </c>
      <c r="D437" s="47">
        <f t="shared" si="7"/>
        <v>2647</v>
      </c>
      <c r="E437" s="45">
        <v>8.35</v>
      </c>
      <c r="F437" s="46">
        <v>0.41</v>
      </c>
      <c r="G437" s="9">
        <f t="shared" si="8"/>
        <v>3.4166666666666665E-2</v>
      </c>
      <c r="H437" s="46">
        <v>8.9436743799999991</v>
      </c>
      <c r="I437" s="49"/>
      <c r="O437" s="87"/>
      <c r="P437" s="87"/>
      <c r="Q437" s="87"/>
      <c r="S437" s="87"/>
      <c r="T437" s="87"/>
      <c r="U437" s="87"/>
    </row>
    <row r="438" spans="2:21" x14ac:dyDescent="0.2">
      <c r="B438" s="43">
        <v>1907</v>
      </c>
      <c r="C438" s="44">
        <v>4</v>
      </c>
      <c r="D438" s="47">
        <f t="shared" si="7"/>
        <v>2677</v>
      </c>
      <c r="E438" s="45">
        <v>8.39</v>
      </c>
      <c r="F438" s="46">
        <v>0.4133</v>
      </c>
      <c r="G438" s="9">
        <f t="shared" si="8"/>
        <v>3.4441666666666669E-2</v>
      </c>
      <c r="H438" s="46">
        <v>8.9436743799999991</v>
      </c>
      <c r="I438" s="49"/>
      <c r="O438" s="87"/>
      <c r="P438" s="87"/>
      <c r="Q438" s="87"/>
      <c r="S438" s="87"/>
      <c r="T438" s="87"/>
      <c r="U438" s="87"/>
    </row>
    <row r="439" spans="2:21" x14ac:dyDescent="0.2">
      <c r="B439" s="43">
        <v>1907</v>
      </c>
      <c r="C439" s="44">
        <v>5</v>
      </c>
      <c r="D439" s="47">
        <f t="shared" si="7"/>
        <v>2708</v>
      </c>
      <c r="E439" s="45">
        <v>8.1</v>
      </c>
      <c r="F439" s="46">
        <v>0.41670000000000001</v>
      </c>
      <c r="G439" s="9">
        <f t="shared" si="8"/>
        <v>3.4724999999999999E-2</v>
      </c>
      <c r="H439" s="46">
        <v>9.1340049590000003</v>
      </c>
      <c r="I439" s="49"/>
      <c r="O439" s="87"/>
      <c r="P439" s="87"/>
      <c r="Q439" s="87"/>
      <c r="S439" s="87"/>
      <c r="T439" s="87"/>
      <c r="U439" s="87"/>
    </row>
    <row r="440" spans="2:21" x14ac:dyDescent="0.2">
      <c r="B440" s="43">
        <v>1907</v>
      </c>
      <c r="C440" s="44">
        <v>6</v>
      </c>
      <c r="D440" s="47">
        <f t="shared" si="7"/>
        <v>2738</v>
      </c>
      <c r="E440" s="45">
        <v>7.84</v>
      </c>
      <c r="F440" s="46">
        <v>0.42</v>
      </c>
      <c r="G440" s="9">
        <f t="shared" si="8"/>
        <v>3.4999999999999996E-2</v>
      </c>
      <c r="H440" s="46">
        <v>9.229089256</v>
      </c>
      <c r="I440" s="49"/>
      <c r="O440" s="87"/>
      <c r="P440" s="87"/>
      <c r="Q440" s="87"/>
      <c r="S440" s="87"/>
      <c r="T440" s="87"/>
      <c r="U440" s="87"/>
    </row>
    <row r="441" spans="2:21" x14ac:dyDescent="0.2">
      <c r="B441" s="43">
        <v>1907</v>
      </c>
      <c r="C441" s="44">
        <v>7</v>
      </c>
      <c r="D441" s="47">
        <f t="shared" si="7"/>
        <v>2769</v>
      </c>
      <c r="E441" s="45">
        <v>8.14</v>
      </c>
      <c r="F441" s="46">
        <v>0.42330000000000001</v>
      </c>
      <c r="G441" s="9">
        <f t="shared" si="8"/>
        <v>3.5275000000000001E-2</v>
      </c>
      <c r="H441" s="46">
        <v>9.229089256</v>
      </c>
      <c r="I441" s="49"/>
      <c r="O441" s="87"/>
      <c r="P441" s="87"/>
      <c r="Q441" s="87"/>
      <c r="S441" s="87"/>
      <c r="T441" s="87"/>
      <c r="U441" s="87"/>
    </row>
    <row r="442" spans="2:21" x14ac:dyDescent="0.2">
      <c r="B442" s="43">
        <v>1907</v>
      </c>
      <c r="C442" s="44">
        <v>8</v>
      </c>
      <c r="D442" s="47">
        <f t="shared" si="7"/>
        <v>2800</v>
      </c>
      <c r="E442" s="45">
        <v>7.53</v>
      </c>
      <c r="F442" s="46">
        <v>0.42670000000000002</v>
      </c>
      <c r="G442" s="9">
        <f t="shared" si="8"/>
        <v>3.5558333333333338E-2</v>
      </c>
      <c r="H442" s="46">
        <v>9.229089256</v>
      </c>
      <c r="I442" s="49"/>
      <c r="O442" s="87"/>
      <c r="P442" s="87"/>
      <c r="Q442" s="87"/>
      <c r="S442" s="87"/>
      <c r="T442" s="87"/>
      <c r="U442" s="87"/>
    </row>
    <row r="443" spans="2:21" x14ac:dyDescent="0.2">
      <c r="B443" s="43">
        <v>1907</v>
      </c>
      <c r="C443" s="44">
        <v>9</v>
      </c>
      <c r="D443" s="47">
        <f t="shared" si="7"/>
        <v>2830</v>
      </c>
      <c r="E443" s="45">
        <v>7.45</v>
      </c>
      <c r="F443" s="46">
        <v>0.43</v>
      </c>
      <c r="G443" s="9">
        <f t="shared" si="8"/>
        <v>3.5833333333333335E-2</v>
      </c>
      <c r="H443" s="46">
        <v>9.229089256</v>
      </c>
      <c r="I443" s="49"/>
      <c r="O443" s="87"/>
      <c r="P443" s="87"/>
      <c r="Q443" s="87"/>
      <c r="S443" s="87"/>
      <c r="T443" s="87"/>
      <c r="U443" s="87"/>
    </row>
    <row r="444" spans="2:21" x14ac:dyDescent="0.2">
      <c r="B444" s="43">
        <v>1907</v>
      </c>
      <c r="C444" s="44">
        <v>10</v>
      </c>
      <c r="D444" s="47">
        <f t="shared" si="7"/>
        <v>2861</v>
      </c>
      <c r="E444" s="45">
        <v>6.64</v>
      </c>
      <c r="F444" s="46">
        <v>0.43330000000000002</v>
      </c>
      <c r="G444" s="9">
        <f t="shared" si="8"/>
        <v>3.6108333333333333E-2</v>
      </c>
      <c r="H444" s="46">
        <v>9.3242545450000005</v>
      </c>
      <c r="I444" s="49"/>
      <c r="O444" s="87"/>
      <c r="P444" s="87"/>
      <c r="Q444" s="87"/>
      <c r="S444" s="87"/>
      <c r="T444" s="87"/>
      <c r="U444" s="87"/>
    </row>
    <row r="445" spans="2:21" x14ac:dyDescent="0.2">
      <c r="B445" s="43">
        <v>1907</v>
      </c>
      <c r="C445" s="44">
        <v>11</v>
      </c>
      <c r="D445" s="47">
        <f t="shared" si="7"/>
        <v>2891</v>
      </c>
      <c r="E445" s="45">
        <v>6.25</v>
      </c>
      <c r="F445" s="46">
        <v>0.43669999999999998</v>
      </c>
      <c r="G445" s="9">
        <f t="shared" si="8"/>
        <v>3.6391666666666662E-2</v>
      </c>
      <c r="H445" s="46">
        <v>8.9436743799999991</v>
      </c>
      <c r="I445" s="49"/>
      <c r="O445" s="87"/>
      <c r="P445" s="87"/>
      <c r="Q445" s="87"/>
      <c r="S445" s="87"/>
      <c r="T445" s="87"/>
      <c r="U445" s="87"/>
    </row>
    <row r="446" spans="2:21" x14ac:dyDescent="0.2">
      <c r="B446" s="43">
        <v>1907</v>
      </c>
      <c r="C446" s="44">
        <v>12</v>
      </c>
      <c r="D446" s="47">
        <f t="shared" si="7"/>
        <v>2922</v>
      </c>
      <c r="E446" s="45">
        <v>6.57</v>
      </c>
      <c r="F446" s="46">
        <v>0.44</v>
      </c>
      <c r="G446" s="9">
        <f t="shared" si="8"/>
        <v>3.6666666666666667E-2</v>
      </c>
      <c r="H446" s="46">
        <v>8.7534247930000006</v>
      </c>
      <c r="I446" s="49"/>
      <c r="O446" s="87"/>
      <c r="P446" s="87"/>
      <c r="Q446" s="87"/>
      <c r="S446" s="87"/>
      <c r="T446" s="87"/>
      <c r="U446" s="87"/>
    </row>
    <row r="447" spans="2:21" x14ac:dyDescent="0.2">
      <c r="B447" s="43">
        <v>1908</v>
      </c>
      <c r="C447" s="39">
        <v>1</v>
      </c>
      <c r="D447" s="47">
        <f t="shared" si="7"/>
        <v>2953</v>
      </c>
      <c r="E447" s="45">
        <v>6.85</v>
      </c>
      <c r="F447" s="46">
        <v>0.43669999999999998</v>
      </c>
      <c r="G447" s="9">
        <f t="shared" si="8"/>
        <v>3.6391666666666662E-2</v>
      </c>
      <c r="H447" s="46">
        <v>8.6582595040000001</v>
      </c>
      <c r="I447" s="49"/>
      <c r="O447" s="87"/>
      <c r="P447" s="87"/>
      <c r="Q447" s="87"/>
      <c r="S447" s="87"/>
      <c r="T447" s="87"/>
      <c r="U447" s="87"/>
    </row>
    <row r="448" spans="2:21" x14ac:dyDescent="0.2">
      <c r="B448" s="43">
        <v>1908</v>
      </c>
      <c r="C448" s="44">
        <v>2</v>
      </c>
      <c r="D448" s="47">
        <f t="shared" si="7"/>
        <v>2982</v>
      </c>
      <c r="E448" s="45">
        <v>6.6</v>
      </c>
      <c r="F448" s="46">
        <v>0.43330000000000002</v>
      </c>
      <c r="G448" s="9">
        <f t="shared" si="8"/>
        <v>3.6108333333333333E-2</v>
      </c>
      <c r="H448" s="46">
        <v>8.5630942149999996</v>
      </c>
      <c r="I448" s="49"/>
      <c r="O448" s="87"/>
      <c r="P448" s="87"/>
      <c r="Q448" s="87"/>
      <c r="S448" s="87"/>
      <c r="T448" s="87"/>
      <c r="U448" s="87"/>
    </row>
    <row r="449" spans="2:21" x14ac:dyDescent="0.2">
      <c r="B449" s="43">
        <v>1908</v>
      </c>
      <c r="C449" s="44">
        <v>3</v>
      </c>
      <c r="D449" s="47">
        <f t="shared" si="7"/>
        <v>3013</v>
      </c>
      <c r="E449" s="45">
        <v>6.87</v>
      </c>
      <c r="F449" s="46">
        <v>0.43</v>
      </c>
      <c r="G449" s="9">
        <f t="shared" si="8"/>
        <v>3.5833333333333335E-2</v>
      </c>
      <c r="H449" s="46">
        <v>8.5630942149999996</v>
      </c>
      <c r="I449" s="49"/>
      <c r="O449" s="87"/>
      <c r="P449" s="87"/>
      <c r="Q449" s="87"/>
      <c r="S449" s="87"/>
      <c r="T449" s="87"/>
      <c r="U449" s="87"/>
    </row>
    <row r="450" spans="2:21" x14ac:dyDescent="0.2">
      <c r="B450" s="43">
        <v>1908</v>
      </c>
      <c r="C450" s="44">
        <v>4</v>
      </c>
      <c r="D450" s="47">
        <f t="shared" si="7"/>
        <v>3043</v>
      </c>
      <c r="E450" s="45">
        <v>7.24</v>
      </c>
      <c r="F450" s="46">
        <v>0.42670000000000002</v>
      </c>
      <c r="G450" s="9">
        <f t="shared" si="8"/>
        <v>3.5558333333333338E-2</v>
      </c>
      <c r="H450" s="46">
        <v>8.6582595040000001</v>
      </c>
      <c r="I450" s="49"/>
      <c r="O450" s="87"/>
      <c r="P450" s="87"/>
      <c r="Q450" s="87"/>
      <c r="S450" s="87"/>
      <c r="T450" s="87"/>
      <c r="U450" s="87"/>
    </row>
    <row r="451" spans="2:21" x14ac:dyDescent="0.2">
      <c r="B451" s="43">
        <v>1908</v>
      </c>
      <c r="C451" s="44">
        <v>5</v>
      </c>
      <c r="D451" s="47">
        <f t="shared" si="7"/>
        <v>3074</v>
      </c>
      <c r="E451" s="45">
        <v>7.63</v>
      </c>
      <c r="F451" s="46">
        <v>0.42330000000000001</v>
      </c>
      <c r="G451" s="9">
        <f t="shared" si="8"/>
        <v>3.5275000000000001E-2</v>
      </c>
      <c r="H451" s="46">
        <v>8.6582595040000001</v>
      </c>
      <c r="I451" s="49"/>
      <c r="O451" s="87"/>
      <c r="P451" s="87"/>
      <c r="Q451" s="87"/>
      <c r="S451" s="87"/>
      <c r="T451" s="87"/>
      <c r="U451" s="87"/>
    </row>
    <row r="452" spans="2:21" x14ac:dyDescent="0.2">
      <c r="B452" s="43">
        <v>1908</v>
      </c>
      <c r="C452" s="44">
        <v>6</v>
      </c>
      <c r="D452" s="47">
        <f t="shared" ref="D452:D515" si="9">EOMONTH(DATE(B452,C452,1),0)</f>
        <v>3104</v>
      </c>
      <c r="E452" s="45">
        <v>7.64</v>
      </c>
      <c r="F452" s="46">
        <v>0.42</v>
      </c>
      <c r="G452" s="9">
        <f t="shared" ref="G452:G515" si="10">IFERROR(F452/12,0)</f>
        <v>3.4999999999999996E-2</v>
      </c>
      <c r="H452" s="46">
        <v>8.6582595040000001</v>
      </c>
      <c r="I452" s="49"/>
      <c r="O452" s="87"/>
      <c r="P452" s="87"/>
      <c r="Q452" s="87"/>
      <c r="S452" s="87"/>
      <c r="T452" s="87"/>
      <c r="U452" s="87"/>
    </row>
    <row r="453" spans="2:21" x14ac:dyDescent="0.2">
      <c r="B453" s="43">
        <v>1908</v>
      </c>
      <c r="C453" s="44">
        <v>7</v>
      </c>
      <c r="D453" s="47">
        <f t="shared" si="9"/>
        <v>3135</v>
      </c>
      <c r="E453" s="45">
        <v>7.92</v>
      </c>
      <c r="F453" s="46">
        <v>0.41670000000000001</v>
      </c>
      <c r="G453" s="9">
        <f t="shared" si="10"/>
        <v>3.4724999999999999E-2</v>
      </c>
      <c r="H453" s="46">
        <v>8.7534247930000006</v>
      </c>
      <c r="I453" s="49"/>
      <c r="O453" s="87"/>
      <c r="P453" s="87"/>
      <c r="Q453" s="87"/>
      <c r="S453" s="87"/>
      <c r="T453" s="87"/>
      <c r="U453" s="87"/>
    </row>
    <row r="454" spans="2:21" x14ac:dyDescent="0.2">
      <c r="B454" s="43">
        <v>1908</v>
      </c>
      <c r="C454" s="44">
        <v>8</v>
      </c>
      <c r="D454" s="47">
        <f t="shared" si="9"/>
        <v>3166</v>
      </c>
      <c r="E454" s="45">
        <v>8.26</v>
      </c>
      <c r="F454" s="46">
        <v>0.4133</v>
      </c>
      <c r="G454" s="9">
        <f t="shared" si="10"/>
        <v>3.4441666666666669E-2</v>
      </c>
      <c r="H454" s="46">
        <v>8.7534247930000006</v>
      </c>
      <c r="I454" s="49"/>
      <c r="O454" s="87"/>
      <c r="P454" s="87"/>
      <c r="Q454" s="87"/>
      <c r="S454" s="87"/>
      <c r="T454" s="87"/>
      <c r="U454" s="87"/>
    </row>
    <row r="455" spans="2:21" x14ac:dyDescent="0.2">
      <c r="B455" s="43">
        <v>1908</v>
      </c>
      <c r="C455" s="44">
        <v>9</v>
      </c>
      <c r="D455" s="47">
        <f t="shared" si="9"/>
        <v>3196</v>
      </c>
      <c r="E455" s="45">
        <v>8.17</v>
      </c>
      <c r="F455" s="46">
        <v>0.41</v>
      </c>
      <c r="G455" s="9">
        <f t="shared" si="10"/>
        <v>3.4166666666666665E-2</v>
      </c>
      <c r="H455" s="46">
        <v>8.7534247930000006</v>
      </c>
      <c r="I455" s="49"/>
      <c r="O455" s="87"/>
      <c r="P455" s="87"/>
      <c r="Q455" s="87"/>
      <c r="S455" s="87"/>
      <c r="T455" s="87"/>
      <c r="U455" s="87"/>
    </row>
    <row r="456" spans="2:21" x14ac:dyDescent="0.2">
      <c r="B456" s="43">
        <v>1908</v>
      </c>
      <c r="C456" s="44">
        <v>10</v>
      </c>
      <c r="D456" s="47">
        <f t="shared" si="9"/>
        <v>3227</v>
      </c>
      <c r="E456" s="45">
        <v>8.27</v>
      </c>
      <c r="F456" s="46">
        <v>0.40670000000000001</v>
      </c>
      <c r="G456" s="9">
        <f t="shared" si="10"/>
        <v>3.3891666666666667E-2</v>
      </c>
      <c r="H456" s="46">
        <v>8.8485090910000004</v>
      </c>
      <c r="I456" s="49"/>
      <c r="O456" s="87"/>
      <c r="P456" s="87"/>
      <c r="Q456" s="87"/>
      <c r="S456" s="87"/>
      <c r="T456" s="87"/>
      <c r="U456" s="87"/>
    </row>
    <row r="457" spans="2:21" x14ac:dyDescent="0.2">
      <c r="B457" s="43">
        <v>1908</v>
      </c>
      <c r="C457" s="44">
        <v>11</v>
      </c>
      <c r="D457" s="47">
        <f t="shared" si="9"/>
        <v>3257</v>
      </c>
      <c r="E457" s="45">
        <v>8.83</v>
      </c>
      <c r="F457" s="46">
        <v>0.40329999999999999</v>
      </c>
      <c r="G457" s="9">
        <f t="shared" si="10"/>
        <v>3.360833333333333E-2</v>
      </c>
      <c r="H457" s="46">
        <v>8.9436743799999991</v>
      </c>
      <c r="I457" s="49"/>
      <c r="O457" s="87"/>
      <c r="P457" s="87"/>
      <c r="Q457" s="87"/>
      <c r="S457" s="87"/>
      <c r="T457" s="87"/>
      <c r="U457" s="87"/>
    </row>
    <row r="458" spans="2:21" x14ac:dyDescent="0.2">
      <c r="B458" s="43">
        <v>1908</v>
      </c>
      <c r="C458" s="44">
        <v>12</v>
      </c>
      <c r="D458" s="47">
        <f t="shared" si="9"/>
        <v>3288</v>
      </c>
      <c r="E458" s="45">
        <v>9.0299999999999994</v>
      </c>
      <c r="F458" s="46">
        <v>0.4</v>
      </c>
      <c r="G458" s="9">
        <f t="shared" si="10"/>
        <v>3.3333333333333333E-2</v>
      </c>
      <c r="H458" s="46">
        <v>9.0388396689999997</v>
      </c>
      <c r="I458" s="49"/>
      <c r="O458" s="87"/>
      <c r="P458" s="87"/>
      <c r="Q458" s="87"/>
      <c r="S458" s="87"/>
      <c r="T458" s="87"/>
      <c r="U458" s="87"/>
    </row>
    <row r="459" spans="2:21" x14ac:dyDescent="0.2">
      <c r="B459" s="43">
        <v>1909</v>
      </c>
      <c r="C459" s="39">
        <v>1</v>
      </c>
      <c r="D459" s="47">
        <f t="shared" si="9"/>
        <v>3319</v>
      </c>
      <c r="E459" s="45">
        <v>9.06</v>
      </c>
      <c r="F459" s="46">
        <v>0.40329999999999999</v>
      </c>
      <c r="G459" s="9">
        <f t="shared" si="10"/>
        <v>3.360833333333333E-2</v>
      </c>
      <c r="H459" s="46">
        <v>8.9436743799999991</v>
      </c>
      <c r="I459" s="49"/>
      <c r="O459" s="87"/>
      <c r="P459" s="87"/>
      <c r="Q459" s="87"/>
      <c r="S459" s="87"/>
      <c r="T459" s="87"/>
      <c r="U459" s="87"/>
    </row>
    <row r="460" spans="2:21" x14ac:dyDescent="0.2">
      <c r="B460" s="43">
        <v>1909</v>
      </c>
      <c r="C460" s="44">
        <v>2</v>
      </c>
      <c r="D460" s="47">
        <f t="shared" si="9"/>
        <v>3347</v>
      </c>
      <c r="E460" s="45">
        <v>8.8000000000000007</v>
      </c>
      <c r="F460" s="46">
        <v>0.40670000000000001</v>
      </c>
      <c r="G460" s="9">
        <f t="shared" si="10"/>
        <v>3.3891666666666667E-2</v>
      </c>
      <c r="H460" s="46">
        <v>9.0388396689999997</v>
      </c>
      <c r="I460" s="49"/>
      <c r="O460" s="87"/>
      <c r="P460" s="87"/>
      <c r="Q460" s="87"/>
      <c r="S460" s="87"/>
      <c r="T460" s="87"/>
      <c r="U460" s="87"/>
    </row>
    <row r="461" spans="2:21" x14ac:dyDescent="0.2">
      <c r="B461" s="43">
        <v>1909</v>
      </c>
      <c r="C461" s="44">
        <v>3</v>
      </c>
      <c r="D461" s="47">
        <f t="shared" si="9"/>
        <v>3378</v>
      </c>
      <c r="E461" s="45">
        <v>8.92</v>
      </c>
      <c r="F461" s="46">
        <v>0.41</v>
      </c>
      <c r="G461" s="9">
        <f t="shared" si="10"/>
        <v>3.4166666666666665E-2</v>
      </c>
      <c r="H461" s="46">
        <v>9.0388396689999997</v>
      </c>
      <c r="I461" s="49"/>
      <c r="O461" s="87"/>
      <c r="P461" s="87"/>
      <c r="Q461" s="87"/>
      <c r="S461" s="87"/>
      <c r="T461" s="87"/>
      <c r="U461" s="87"/>
    </row>
    <row r="462" spans="2:21" x14ac:dyDescent="0.2">
      <c r="B462" s="43">
        <v>1909</v>
      </c>
      <c r="C462" s="44">
        <v>4</v>
      </c>
      <c r="D462" s="47">
        <f t="shared" si="9"/>
        <v>3408</v>
      </c>
      <c r="E462" s="45">
        <v>9.32</v>
      </c>
      <c r="F462" s="46">
        <v>0.4133</v>
      </c>
      <c r="G462" s="9">
        <f t="shared" si="10"/>
        <v>3.4441666666666669E-2</v>
      </c>
      <c r="H462" s="46">
        <v>9.229089256</v>
      </c>
      <c r="I462" s="49"/>
      <c r="O462" s="87"/>
      <c r="P462" s="87"/>
      <c r="Q462" s="87"/>
      <c r="S462" s="87"/>
      <c r="T462" s="87"/>
      <c r="U462" s="87"/>
    </row>
    <row r="463" spans="2:21" x14ac:dyDescent="0.2">
      <c r="B463" s="43">
        <v>1909</v>
      </c>
      <c r="C463" s="44">
        <v>5</v>
      </c>
      <c r="D463" s="47">
        <f t="shared" si="9"/>
        <v>3439</v>
      </c>
      <c r="E463" s="45">
        <v>9.6300000000000008</v>
      </c>
      <c r="F463" s="46">
        <v>0.41670000000000001</v>
      </c>
      <c r="G463" s="9">
        <f t="shared" si="10"/>
        <v>3.4724999999999999E-2</v>
      </c>
      <c r="H463" s="46">
        <v>9.3242545450000005</v>
      </c>
      <c r="I463" s="49"/>
      <c r="O463" s="87"/>
      <c r="P463" s="87"/>
      <c r="Q463" s="87"/>
      <c r="S463" s="87"/>
      <c r="T463" s="87"/>
      <c r="U463" s="87"/>
    </row>
    <row r="464" spans="2:21" x14ac:dyDescent="0.2">
      <c r="B464" s="43">
        <v>1909</v>
      </c>
      <c r="C464" s="44">
        <v>6</v>
      </c>
      <c r="D464" s="47">
        <f t="shared" si="9"/>
        <v>3469</v>
      </c>
      <c r="E464" s="45">
        <v>9.8000000000000007</v>
      </c>
      <c r="F464" s="46">
        <v>0.42</v>
      </c>
      <c r="G464" s="9">
        <f t="shared" si="10"/>
        <v>3.4999999999999996E-2</v>
      </c>
      <c r="H464" s="46">
        <v>9.4194198349999994</v>
      </c>
      <c r="I464" s="49"/>
      <c r="O464" s="87"/>
      <c r="P464" s="87"/>
      <c r="Q464" s="87"/>
      <c r="S464" s="87"/>
      <c r="T464" s="87"/>
      <c r="U464" s="87"/>
    </row>
    <row r="465" spans="2:21" x14ac:dyDescent="0.2">
      <c r="B465" s="43">
        <v>1909</v>
      </c>
      <c r="C465" s="44">
        <v>7</v>
      </c>
      <c r="D465" s="47">
        <f t="shared" si="9"/>
        <v>3500</v>
      </c>
      <c r="E465" s="45">
        <v>9.94</v>
      </c>
      <c r="F465" s="46">
        <v>0.42330000000000001</v>
      </c>
      <c r="G465" s="9">
        <f t="shared" si="10"/>
        <v>3.5275000000000001E-2</v>
      </c>
      <c r="H465" s="46">
        <v>9.4194198349999994</v>
      </c>
      <c r="I465" s="49"/>
      <c r="O465" s="87"/>
      <c r="P465" s="87"/>
      <c r="Q465" s="87"/>
      <c r="S465" s="87"/>
      <c r="T465" s="87"/>
      <c r="U465" s="87"/>
    </row>
    <row r="466" spans="2:21" x14ac:dyDescent="0.2">
      <c r="B466" s="43">
        <v>1909</v>
      </c>
      <c r="C466" s="44">
        <v>8</v>
      </c>
      <c r="D466" s="47">
        <f t="shared" si="9"/>
        <v>3531</v>
      </c>
      <c r="E466" s="45">
        <v>10.18</v>
      </c>
      <c r="F466" s="46">
        <v>0.42670000000000002</v>
      </c>
      <c r="G466" s="9">
        <f t="shared" si="10"/>
        <v>3.5558333333333338E-2</v>
      </c>
      <c r="H466" s="46">
        <v>9.5145851239999999</v>
      </c>
      <c r="I466" s="49"/>
      <c r="O466" s="87"/>
      <c r="P466" s="87"/>
      <c r="Q466" s="87"/>
      <c r="S466" s="87"/>
      <c r="T466" s="87"/>
      <c r="U466" s="87"/>
    </row>
    <row r="467" spans="2:21" x14ac:dyDescent="0.2">
      <c r="B467" s="43">
        <v>1909</v>
      </c>
      <c r="C467" s="44">
        <v>9</v>
      </c>
      <c r="D467" s="47">
        <f t="shared" si="9"/>
        <v>3561</v>
      </c>
      <c r="E467" s="45">
        <v>10.19</v>
      </c>
      <c r="F467" s="46">
        <v>0.43</v>
      </c>
      <c r="G467" s="9">
        <f t="shared" si="10"/>
        <v>3.5833333333333335E-2</v>
      </c>
      <c r="H467" s="46">
        <v>9.6096694209999995</v>
      </c>
      <c r="I467" s="49"/>
      <c r="O467" s="87"/>
      <c r="P467" s="87"/>
      <c r="Q467" s="87"/>
      <c r="S467" s="87"/>
      <c r="T467" s="87"/>
      <c r="U467" s="87"/>
    </row>
    <row r="468" spans="2:21" x14ac:dyDescent="0.2">
      <c r="B468" s="43">
        <v>1909</v>
      </c>
      <c r="C468" s="44">
        <v>10</v>
      </c>
      <c r="D468" s="47">
        <f t="shared" si="9"/>
        <v>3592</v>
      </c>
      <c r="E468" s="45">
        <v>10.23</v>
      </c>
      <c r="F468" s="46">
        <v>0.43330000000000002</v>
      </c>
      <c r="G468" s="9">
        <f t="shared" si="10"/>
        <v>3.6108333333333333E-2</v>
      </c>
      <c r="H468" s="46">
        <v>9.8000000000000007</v>
      </c>
      <c r="I468" s="49"/>
      <c r="O468" s="87"/>
      <c r="P468" s="87"/>
      <c r="Q468" s="87"/>
      <c r="S468" s="87"/>
      <c r="T468" s="87"/>
      <c r="U468" s="87"/>
    </row>
    <row r="469" spans="2:21" x14ac:dyDescent="0.2">
      <c r="B469" s="43">
        <v>1909</v>
      </c>
      <c r="C469" s="44">
        <v>11</v>
      </c>
      <c r="D469" s="47">
        <f t="shared" si="9"/>
        <v>3622</v>
      </c>
      <c r="E469" s="45">
        <v>10.18</v>
      </c>
      <c r="F469" s="46">
        <v>0.43669999999999998</v>
      </c>
      <c r="G469" s="9">
        <f t="shared" si="10"/>
        <v>3.6391666666666662E-2</v>
      </c>
      <c r="H469" s="46">
        <v>9.8951652889999995</v>
      </c>
      <c r="I469" s="49"/>
      <c r="O469" s="87"/>
      <c r="P469" s="87"/>
      <c r="Q469" s="87"/>
      <c r="S469" s="87"/>
      <c r="T469" s="87"/>
      <c r="U469" s="87"/>
    </row>
    <row r="470" spans="2:21" x14ac:dyDescent="0.2">
      <c r="B470" s="43">
        <v>1909</v>
      </c>
      <c r="C470" s="44">
        <v>12</v>
      </c>
      <c r="D470" s="47">
        <f t="shared" si="9"/>
        <v>3653</v>
      </c>
      <c r="E470" s="45">
        <v>10.3</v>
      </c>
      <c r="F470" s="46">
        <v>0.44</v>
      </c>
      <c r="G470" s="9">
        <f t="shared" si="10"/>
        <v>3.6666666666666667E-2</v>
      </c>
      <c r="H470" s="46">
        <v>9.9903305790000001</v>
      </c>
      <c r="I470" s="49"/>
      <c r="O470" s="87"/>
      <c r="P470" s="87"/>
      <c r="Q470" s="87"/>
      <c r="S470" s="87"/>
      <c r="T470" s="87"/>
      <c r="U470" s="87"/>
    </row>
    <row r="471" spans="2:21" x14ac:dyDescent="0.2">
      <c r="B471" s="43">
        <v>1910</v>
      </c>
      <c r="C471" s="39">
        <v>1</v>
      </c>
      <c r="D471" s="47">
        <f t="shared" si="9"/>
        <v>3684</v>
      </c>
      <c r="E471" s="45">
        <v>10.08</v>
      </c>
      <c r="F471" s="46">
        <v>0.4425</v>
      </c>
      <c r="G471" s="9">
        <f t="shared" si="10"/>
        <v>3.6874999999999998E-2</v>
      </c>
      <c r="H471" s="46">
        <v>9.8951652889999995</v>
      </c>
      <c r="I471" s="49"/>
      <c r="O471" s="87"/>
      <c r="P471" s="87"/>
      <c r="Q471" s="87"/>
      <c r="S471" s="87"/>
      <c r="T471" s="87"/>
      <c r="U471" s="87"/>
    </row>
    <row r="472" spans="2:21" x14ac:dyDescent="0.2">
      <c r="B472" s="43">
        <v>1910</v>
      </c>
      <c r="C472" s="44">
        <v>2</v>
      </c>
      <c r="D472" s="47">
        <f t="shared" si="9"/>
        <v>3712</v>
      </c>
      <c r="E472" s="45">
        <v>9.7200000000000006</v>
      </c>
      <c r="F472" s="46">
        <v>0.44500000000000001</v>
      </c>
      <c r="G472" s="9">
        <f t="shared" si="10"/>
        <v>3.7083333333333336E-2</v>
      </c>
      <c r="H472" s="46">
        <v>9.8951652889999995</v>
      </c>
      <c r="I472" s="49"/>
      <c r="O472" s="87"/>
      <c r="P472" s="87"/>
      <c r="Q472" s="87"/>
      <c r="S472" s="87"/>
      <c r="T472" s="87"/>
      <c r="U472" s="87"/>
    </row>
    <row r="473" spans="2:21" x14ac:dyDescent="0.2">
      <c r="B473" s="43">
        <v>1910</v>
      </c>
      <c r="C473" s="44">
        <v>3</v>
      </c>
      <c r="D473" s="47">
        <f t="shared" si="9"/>
        <v>3743</v>
      </c>
      <c r="E473" s="45">
        <v>9.9600000000000009</v>
      </c>
      <c r="F473" s="46">
        <v>0.44750000000000001</v>
      </c>
      <c r="G473" s="9">
        <f t="shared" si="10"/>
        <v>3.7291666666666667E-2</v>
      </c>
      <c r="H473" s="46">
        <v>10.08541488</v>
      </c>
      <c r="I473" s="49"/>
      <c r="O473" s="87"/>
      <c r="P473" s="87"/>
      <c r="Q473" s="87"/>
      <c r="S473" s="87"/>
      <c r="T473" s="87"/>
      <c r="U473" s="87"/>
    </row>
    <row r="474" spans="2:21" x14ac:dyDescent="0.2">
      <c r="B474" s="43">
        <v>1910</v>
      </c>
      <c r="C474" s="44">
        <v>4</v>
      </c>
      <c r="D474" s="47">
        <f t="shared" si="9"/>
        <v>3773</v>
      </c>
      <c r="E474" s="45">
        <v>9.7200000000000006</v>
      </c>
      <c r="F474" s="46">
        <v>0.45</v>
      </c>
      <c r="G474" s="9">
        <f t="shared" si="10"/>
        <v>3.7499999999999999E-2</v>
      </c>
      <c r="H474" s="46">
        <v>10.180580170000001</v>
      </c>
      <c r="I474" s="49"/>
      <c r="O474" s="87"/>
      <c r="P474" s="87"/>
      <c r="Q474" s="87"/>
      <c r="S474" s="87"/>
      <c r="T474" s="87"/>
      <c r="U474" s="87"/>
    </row>
    <row r="475" spans="2:21" x14ac:dyDescent="0.2">
      <c r="B475" s="43">
        <v>1910</v>
      </c>
      <c r="C475" s="44">
        <v>5</v>
      </c>
      <c r="D475" s="47">
        <f t="shared" si="9"/>
        <v>3804</v>
      </c>
      <c r="E475" s="45">
        <v>9.56</v>
      </c>
      <c r="F475" s="46">
        <v>0.45250000000000001</v>
      </c>
      <c r="G475" s="9">
        <f t="shared" si="10"/>
        <v>3.7708333333333337E-2</v>
      </c>
      <c r="H475" s="46">
        <v>9.9903305790000001</v>
      </c>
      <c r="I475" s="49"/>
      <c r="O475" s="87"/>
      <c r="P475" s="87"/>
      <c r="Q475" s="87"/>
      <c r="S475" s="87"/>
      <c r="T475" s="87"/>
      <c r="U475" s="87"/>
    </row>
    <row r="476" spans="2:21" x14ac:dyDescent="0.2">
      <c r="B476" s="43">
        <v>1910</v>
      </c>
      <c r="C476" s="44">
        <v>6</v>
      </c>
      <c r="D476" s="47">
        <f t="shared" si="9"/>
        <v>3834</v>
      </c>
      <c r="E476" s="45">
        <v>9.1</v>
      </c>
      <c r="F476" s="46">
        <v>0.45500000000000002</v>
      </c>
      <c r="G476" s="9">
        <f t="shared" si="10"/>
        <v>3.7916666666666668E-2</v>
      </c>
      <c r="H476" s="46">
        <v>9.8951652889999995</v>
      </c>
      <c r="I476" s="49"/>
      <c r="O476" s="87"/>
      <c r="P476" s="87"/>
      <c r="Q476" s="87"/>
      <c r="S476" s="87"/>
      <c r="T476" s="87"/>
      <c r="U476" s="87"/>
    </row>
    <row r="477" spans="2:21" x14ac:dyDescent="0.2">
      <c r="B477" s="43">
        <v>1910</v>
      </c>
      <c r="C477" s="44">
        <v>7</v>
      </c>
      <c r="D477" s="47">
        <f t="shared" si="9"/>
        <v>3865</v>
      </c>
      <c r="E477" s="45">
        <v>8.64</v>
      </c>
      <c r="F477" s="46">
        <v>0.45750000000000002</v>
      </c>
      <c r="G477" s="9">
        <f t="shared" si="10"/>
        <v>3.8124999999999999E-2</v>
      </c>
      <c r="H477" s="46">
        <v>9.8951652889999995</v>
      </c>
      <c r="I477" s="49"/>
      <c r="O477" s="87"/>
      <c r="P477" s="87"/>
      <c r="Q477" s="87"/>
      <c r="S477" s="87"/>
      <c r="T477" s="87"/>
      <c r="U477" s="87"/>
    </row>
    <row r="478" spans="2:21" x14ac:dyDescent="0.2">
      <c r="B478" s="43">
        <v>1910</v>
      </c>
      <c r="C478" s="44">
        <v>8</v>
      </c>
      <c r="D478" s="47">
        <f t="shared" si="9"/>
        <v>3896</v>
      </c>
      <c r="E478" s="45">
        <v>8.85</v>
      </c>
      <c r="F478" s="46">
        <v>0.46</v>
      </c>
      <c r="G478" s="9">
        <f t="shared" si="10"/>
        <v>3.8333333333333337E-2</v>
      </c>
      <c r="H478" s="46">
        <v>9.8000000000000007</v>
      </c>
      <c r="I478" s="49"/>
      <c r="O478" s="87"/>
      <c r="P478" s="87"/>
      <c r="Q478" s="87"/>
      <c r="S478" s="87"/>
      <c r="T478" s="87"/>
      <c r="U478" s="87"/>
    </row>
    <row r="479" spans="2:21" x14ac:dyDescent="0.2">
      <c r="B479" s="43">
        <v>1910</v>
      </c>
      <c r="C479" s="44">
        <v>9</v>
      </c>
      <c r="D479" s="47">
        <f t="shared" si="9"/>
        <v>3926</v>
      </c>
      <c r="E479" s="45">
        <v>8.91</v>
      </c>
      <c r="F479" s="46">
        <v>0.46250000000000002</v>
      </c>
      <c r="G479" s="9">
        <f t="shared" si="10"/>
        <v>3.8541666666666669E-2</v>
      </c>
      <c r="H479" s="46">
        <v>9.7048347110000002</v>
      </c>
      <c r="I479" s="49"/>
      <c r="O479" s="87"/>
      <c r="P479" s="87"/>
      <c r="Q479" s="87"/>
      <c r="S479" s="87"/>
      <c r="T479" s="87"/>
      <c r="U479" s="87"/>
    </row>
    <row r="480" spans="2:21" x14ac:dyDescent="0.2">
      <c r="B480" s="43">
        <v>1910</v>
      </c>
      <c r="C480" s="44">
        <v>10</v>
      </c>
      <c r="D480" s="47">
        <f t="shared" si="9"/>
        <v>3957</v>
      </c>
      <c r="E480" s="45">
        <v>9.32</v>
      </c>
      <c r="F480" s="46">
        <v>0.46500000000000002</v>
      </c>
      <c r="G480" s="9">
        <f t="shared" si="10"/>
        <v>3.875E-2</v>
      </c>
      <c r="H480" s="46">
        <v>9.4194198349999994</v>
      </c>
      <c r="I480" s="49"/>
      <c r="O480" s="87"/>
      <c r="P480" s="87"/>
      <c r="Q480" s="87"/>
      <c r="S480" s="87"/>
      <c r="T480" s="87"/>
      <c r="U480" s="87"/>
    </row>
    <row r="481" spans="2:21" x14ac:dyDescent="0.2">
      <c r="B481" s="43">
        <v>1910</v>
      </c>
      <c r="C481" s="44">
        <v>11</v>
      </c>
      <c r="D481" s="47">
        <f t="shared" si="9"/>
        <v>3987</v>
      </c>
      <c r="E481" s="45">
        <v>9.31</v>
      </c>
      <c r="F481" s="46">
        <v>0.46750000000000003</v>
      </c>
      <c r="G481" s="9">
        <f t="shared" si="10"/>
        <v>3.8958333333333338E-2</v>
      </c>
      <c r="H481" s="46">
        <v>9.229089256</v>
      </c>
      <c r="I481" s="49"/>
      <c r="O481" s="87"/>
      <c r="P481" s="87"/>
      <c r="Q481" s="87"/>
      <c r="S481" s="87"/>
      <c r="T481" s="87"/>
      <c r="U481" s="87"/>
    </row>
    <row r="482" spans="2:21" x14ac:dyDescent="0.2">
      <c r="B482" s="43">
        <v>1910</v>
      </c>
      <c r="C482" s="44">
        <v>12</v>
      </c>
      <c r="D482" s="47">
        <f t="shared" si="9"/>
        <v>4018</v>
      </c>
      <c r="E482" s="45">
        <v>9.0500000000000007</v>
      </c>
      <c r="F482" s="46">
        <v>0.47</v>
      </c>
      <c r="G482" s="9">
        <f t="shared" si="10"/>
        <v>3.9166666666666662E-2</v>
      </c>
      <c r="H482" s="46">
        <v>9.229089256</v>
      </c>
      <c r="I482" s="49"/>
      <c r="O482" s="87"/>
      <c r="P482" s="87"/>
      <c r="Q482" s="87"/>
      <c r="S482" s="87"/>
      <c r="T482" s="87"/>
      <c r="U482" s="87"/>
    </row>
    <row r="483" spans="2:21" x14ac:dyDescent="0.2">
      <c r="B483" s="43">
        <v>1911</v>
      </c>
      <c r="C483" s="39">
        <v>1</v>
      </c>
      <c r="D483" s="47">
        <f t="shared" si="9"/>
        <v>4049</v>
      </c>
      <c r="E483" s="45">
        <v>9.27</v>
      </c>
      <c r="F483" s="46">
        <v>0.47</v>
      </c>
      <c r="G483" s="9">
        <f t="shared" si="10"/>
        <v>3.9166666666666662E-2</v>
      </c>
      <c r="H483" s="46">
        <v>9.229089256</v>
      </c>
      <c r="I483" s="49"/>
      <c r="O483" s="87"/>
      <c r="P483" s="87"/>
      <c r="Q483" s="87"/>
      <c r="S483" s="87"/>
      <c r="T483" s="87"/>
      <c r="U483" s="87"/>
    </row>
    <row r="484" spans="2:21" x14ac:dyDescent="0.2">
      <c r="B484" s="43">
        <v>1911</v>
      </c>
      <c r="C484" s="44">
        <v>2</v>
      </c>
      <c r="D484" s="47">
        <f t="shared" si="9"/>
        <v>4077</v>
      </c>
      <c r="E484" s="45">
        <v>9.43</v>
      </c>
      <c r="F484" s="46">
        <v>0.47</v>
      </c>
      <c r="G484" s="9">
        <f t="shared" si="10"/>
        <v>3.9166666666666662E-2</v>
      </c>
      <c r="H484" s="46">
        <v>8.9436743799999991</v>
      </c>
      <c r="I484" s="49"/>
      <c r="O484" s="87"/>
      <c r="P484" s="87"/>
      <c r="Q484" s="87"/>
      <c r="S484" s="87"/>
      <c r="T484" s="87"/>
      <c r="U484" s="87"/>
    </row>
    <row r="485" spans="2:21" x14ac:dyDescent="0.2">
      <c r="B485" s="43">
        <v>1911</v>
      </c>
      <c r="C485" s="44">
        <v>3</v>
      </c>
      <c r="D485" s="47">
        <f t="shared" si="9"/>
        <v>4108</v>
      </c>
      <c r="E485" s="45">
        <v>9.32</v>
      </c>
      <c r="F485" s="46">
        <v>0.47</v>
      </c>
      <c r="G485" s="9">
        <f t="shared" si="10"/>
        <v>3.9166666666666662E-2</v>
      </c>
      <c r="H485" s="46">
        <v>9.0388396689999997</v>
      </c>
      <c r="I485" s="49"/>
      <c r="O485" s="87"/>
      <c r="P485" s="87"/>
      <c r="Q485" s="87"/>
      <c r="S485" s="87"/>
      <c r="T485" s="87"/>
      <c r="U485" s="87"/>
    </row>
    <row r="486" spans="2:21" x14ac:dyDescent="0.2">
      <c r="B486" s="43">
        <v>1911</v>
      </c>
      <c r="C486" s="44">
        <v>4</v>
      </c>
      <c r="D486" s="47">
        <f t="shared" si="9"/>
        <v>4138</v>
      </c>
      <c r="E486" s="45">
        <v>9.2799999999999994</v>
      </c>
      <c r="F486" s="46">
        <v>0.47</v>
      </c>
      <c r="G486" s="9">
        <f t="shared" si="10"/>
        <v>3.9166666666666662E-2</v>
      </c>
      <c r="H486" s="46">
        <v>8.7534247930000006</v>
      </c>
      <c r="I486" s="49"/>
      <c r="O486" s="87"/>
      <c r="P486" s="87"/>
      <c r="Q486" s="87"/>
      <c r="S486" s="87"/>
      <c r="T486" s="87"/>
      <c r="U486" s="87"/>
    </row>
    <row r="487" spans="2:21" x14ac:dyDescent="0.2">
      <c r="B487" s="43">
        <v>1911</v>
      </c>
      <c r="C487" s="44">
        <v>5</v>
      </c>
      <c r="D487" s="47">
        <f t="shared" si="9"/>
        <v>4169</v>
      </c>
      <c r="E487" s="45">
        <v>9.48</v>
      </c>
      <c r="F487" s="46">
        <v>0.47</v>
      </c>
      <c r="G487" s="9">
        <f t="shared" si="10"/>
        <v>3.9166666666666662E-2</v>
      </c>
      <c r="H487" s="46">
        <v>8.7534247930000006</v>
      </c>
      <c r="I487" s="49"/>
      <c r="O487" s="87"/>
      <c r="P487" s="87"/>
      <c r="Q487" s="87"/>
      <c r="S487" s="87"/>
      <c r="T487" s="87"/>
      <c r="U487" s="87"/>
    </row>
    <row r="488" spans="2:21" x14ac:dyDescent="0.2">
      <c r="B488" s="43">
        <v>1911</v>
      </c>
      <c r="C488" s="44">
        <v>6</v>
      </c>
      <c r="D488" s="47">
        <f t="shared" si="9"/>
        <v>4199</v>
      </c>
      <c r="E488" s="45">
        <v>9.67</v>
      </c>
      <c r="F488" s="46">
        <v>0.47</v>
      </c>
      <c r="G488" s="9">
        <f t="shared" si="10"/>
        <v>3.9166666666666662E-2</v>
      </c>
      <c r="H488" s="46">
        <v>8.7534247930000006</v>
      </c>
      <c r="I488" s="49"/>
      <c r="O488" s="87"/>
      <c r="P488" s="87"/>
      <c r="Q488" s="87"/>
      <c r="S488" s="87"/>
      <c r="T488" s="87"/>
      <c r="U488" s="87"/>
    </row>
    <row r="489" spans="2:21" x14ac:dyDescent="0.2">
      <c r="B489" s="43">
        <v>1911</v>
      </c>
      <c r="C489" s="44">
        <v>7</v>
      </c>
      <c r="D489" s="47">
        <f t="shared" si="9"/>
        <v>4230</v>
      </c>
      <c r="E489" s="45">
        <v>9.6300000000000008</v>
      </c>
      <c r="F489" s="46">
        <v>0.47</v>
      </c>
      <c r="G489" s="9">
        <f t="shared" si="10"/>
        <v>3.9166666666666662E-2</v>
      </c>
      <c r="H489" s="46">
        <v>8.8485090910000004</v>
      </c>
      <c r="I489" s="49"/>
      <c r="O489" s="87"/>
      <c r="P489" s="87"/>
      <c r="Q489" s="87"/>
      <c r="S489" s="87"/>
      <c r="T489" s="87"/>
      <c r="U489" s="87"/>
    </row>
    <row r="490" spans="2:21" x14ac:dyDescent="0.2">
      <c r="B490" s="43">
        <v>1911</v>
      </c>
      <c r="C490" s="44">
        <v>8</v>
      </c>
      <c r="D490" s="47">
        <f t="shared" si="9"/>
        <v>4261</v>
      </c>
      <c r="E490" s="45">
        <v>9.17</v>
      </c>
      <c r="F490" s="46">
        <v>0.47</v>
      </c>
      <c r="G490" s="9">
        <f t="shared" si="10"/>
        <v>3.9166666666666662E-2</v>
      </c>
      <c r="H490" s="46">
        <v>9.1340049590000003</v>
      </c>
      <c r="I490" s="49"/>
      <c r="O490" s="87"/>
      <c r="P490" s="87"/>
      <c r="Q490" s="87"/>
      <c r="S490" s="87"/>
      <c r="T490" s="87"/>
      <c r="U490" s="87"/>
    </row>
    <row r="491" spans="2:21" x14ac:dyDescent="0.2">
      <c r="B491" s="43">
        <v>1911</v>
      </c>
      <c r="C491" s="44">
        <v>9</v>
      </c>
      <c r="D491" s="47">
        <f t="shared" si="9"/>
        <v>4291</v>
      </c>
      <c r="E491" s="45">
        <v>8.67</v>
      </c>
      <c r="F491" s="46">
        <v>0.47</v>
      </c>
      <c r="G491" s="9">
        <f t="shared" si="10"/>
        <v>3.9166666666666662E-2</v>
      </c>
      <c r="H491" s="46">
        <v>9.229089256</v>
      </c>
      <c r="I491" s="49"/>
      <c r="O491" s="87"/>
      <c r="P491" s="87"/>
      <c r="Q491" s="87"/>
      <c r="S491" s="87"/>
      <c r="T491" s="87"/>
      <c r="U491" s="87"/>
    </row>
    <row r="492" spans="2:21" x14ac:dyDescent="0.2">
      <c r="B492" s="43">
        <v>1911</v>
      </c>
      <c r="C492" s="44">
        <v>10</v>
      </c>
      <c r="D492" s="47">
        <f t="shared" si="9"/>
        <v>4322</v>
      </c>
      <c r="E492" s="45">
        <v>8.7200000000000006</v>
      </c>
      <c r="F492" s="46">
        <v>0.47</v>
      </c>
      <c r="G492" s="9">
        <f t="shared" si="10"/>
        <v>3.9166666666666662E-2</v>
      </c>
      <c r="H492" s="46">
        <v>9.229089256</v>
      </c>
      <c r="I492" s="49"/>
      <c r="O492" s="87"/>
      <c r="P492" s="87"/>
      <c r="Q492" s="87"/>
      <c r="S492" s="87"/>
      <c r="T492" s="87"/>
      <c r="U492" s="87"/>
    </row>
    <row r="493" spans="2:21" x14ac:dyDescent="0.2">
      <c r="B493" s="43">
        <v>1911</v>
      </c>
      <c r="C493" s="44">
        <v>11</v>
      </c>
      <c r="D493" s="47">
        <f t="shared" si="9"/>
        <v>4352</v>
      </c>
      <c r="E493" s="45">
        <v>9.07</v>
      </c>
      <c r="F493" s="46">
        <v>0.47</v>
      </c>
      <c r="G493" s="9">
        <f t="shared" si="10"/>
        <v>3.9166666666666662E-2</v>
      </c>
      <c r="H493" s="46">
        <v>9.1340049590000003</v>
      </c>
      <c r="I493" s="49"/>
      <c r="O493" s="87"/>
      <c r="P493" s="87"/>
      <c r="Q493" s="87"/>
      <c r="S493" s="87"/>
      <c r="T493" s="87"/>
      <c r="U493" s="87"/>
    </row>
    <row r="494" spans="2:21" x14ac:dyDescent="0.2">
      <c r="B494" s="43">
        <v>1911</v>
      </c>
      <c r="C494" s="44">
        <v>12</v>
      </c>
      <c r="D494" s="47">
        <f t="shared" si="9"/>
        <v>4383</v>
      </c>
      <c r="E494" s="45">
        <v>9.11</v>
      </c>
      <c r="F494" s="46">
        <v>0.47</v>
      </c>
      <c r="G494" s="9">
        <f t="shared" si="10"/>
        <v>3.9166666666666662E-2</v>
      </c>
      <c r="H494" s="46">
        <v>9.0388396689999997</v>
      </c>
      <c r="I494" s="49"/>
      <c r="O494" s="87"/>
      <c r="P494" s="87"/>
      <c r="Q494" s="87"/>
      <c r="S494" s="87"/>
      <c r="T494" s="87"/>
      <c r="U494" s="87"/>
    </row>
    <row r="495" spans="2:21" x14ac:dyDescent="0.2">
      <c r="B495" s="43">
        <v>1912</v>
      </c>
      <c r="C495" s="39">
        <v>1</v>
      </c>
      <c r="D495" s="47">
        <f t="shared" si="9"/>
        <v>4414</v>
      </c>
      <c r="E495" s="45">
        <v>9.1199999999999992</v>
      </c>
      <c r="F495" s="46">
        <v>0.4708</v>
      </c>
      <c r="G495" s="9">
        <f t="shared" si="10"/>
        <v>3.9233333333333335E-2</v>
      </c>
      <c r="H495" s="46">
        <v>9.1340049590000003</v>
      </c>
      <c r="I495" s="49"/>
      <c r="O495" s="87"/>
      <c r="P495" s="87"/>
      <c r="Q495" s="87"/>
      <c r="S495" s="87"/>
      <c r="T495" s="87"/>
      <c r="U495" s="87"/>
    </row>
    <row r="496" spans="2:21" x14ac:dyDescent="0.2">
      <c r="B496" s="43">
        <v>1912</v>
      </c>
      <c r="C496" s="44">
        <v>2</v>
      </c>
      <c r="D496" s="47">
        <f t="shared" si="9"/>
        <v>4443</v>
      </c>
      <c r="E496" s="45">
        <v>9.0399999999999991</v>
      </c>
      <c r="F496" s="46">
        <v>0.47170000000000001</v>
      </c>
      <c r="G496" s="9">
        <f t="shared" si="10"/>
        <v>3.9308333333333334E-2</v>
      </c>
      <c r="H496" s="46">
        <v>9.229089256</v>
      </c>
      <c r="I496" s="49"/>
      <c r="O496" s="87"/>
      <c r="P496" s="87"/>
      <c r="Q496" s="87"/>
      <c r="S496" s="87"/>
      <c r="T496" s="87"/>
      <c r="U496" s="87"/>
    </row>
    <row r="497" spans="2:21" x14ac:dyDescent="0.2">
      <c r="B497" s="43">
        <v>1912</v>
      </c>
      <c r="C497" s="44">
        <v>3</v>
      </c>
      <c r="D497" s="47">
        <f t="shared" si="9"/>
        <v>4474</v>
      </c>
      <c r="E497" s="45">
        <v>9.3000000000000007</v>
      </c>
      <c r="F497" s="46">
        <v>0.47249999999999998</v>
      </c>
      <c r="G497" s="9">
        <f t="shared" si="10"/>
        <v>3.9375E-2</v>
      </c>
      <c r="H497" s="46">
        <v>9.4194198349999994</v>
      </c>
      <c r="I497" s="49"/>
      <c r="O497" s="87"/>
      <c r="P497" s="87"/>
      <c r="Q497" s="87"/>
      <c r="S497" s="87"/>
      <c r="T497" s="87"/>
      <c r="U497" s="87"/>
    </row>
    <row r="498" spans="2:21" x14ac:dyDescent="0.2">
      <c r="B498" s="43">
        <v>1912</v>
      </c>
      <c r="C498" s="44">
        <v>4</v>
      </c>
      <c r="D498" s="47">
        <f t="shared" si="9"/>
        <v>4504</v>
      </c>
      <c r="E498" s="45">
        <v>9.59</v>
      </c>
      <c r="F498" s="46">
        <v>0.4733</v>
      </c>
      <c r="G498" s="9">
        <f t="shared" si="10"/>
        <v>3.9441666666666667E-2</v>
      </c>
      <c r="H498" s="46">
        <v>9.7048347110000002</v>
      </c>
      <c r="I498" s="49"/>
      <c r="O498" s="87"/>
      <c r="P498" s="87"/>
      <c r="Q498" s="87"/>
      <c r="S498" s="87"/>
      <c r="T498" s="87"/>
      <c r="U498" s="87"/>
    </row>
    <row r="499" spans="2:21" x14ac:dyDescent="0.2">
      <c r="B499" s="43">
        <v>1912</v>
      </c>
      <c r="C499" s="44">
        <v>5</v>
      </c>
      <c r="D499" s="47">
        <f t="shared" si="9"/>
        <v>4535</v>
      </c>
      <c r="E499" s="45">
        <v>9.58</v>
      </c>
      <c r="F499" s="46">
        <v>0.47420000000000001</v>
      </c>
      <c r="G499" s="9">
        <f t="shared" si="10"/>
        <v>3.9516666666666665E-2</v>
      </c>
      <c r="H499" s="46">
        <v>9.7048347110000002</v>
      </c>
      <c r="I499" s="49"/>
      <c r="O499" s="87"/>
      <c r="P499" s="87"/>
      <c r="Q499" s="87"/>
      <c r="S499" s="87"/>
      <c r="T499" s="87"/>
      <c r="U499" s="87"/>
    </row>
    <row r="500" spans="2:21" x14ac:dyDescent="0.2">
      <c r="B500" s="43">
        <v>1912</v>
      </c>
      <c r="C500" s="44">
        <v>6</v>
      </c>
      <c r="D500" s="47">
        <f t="shared" si="9"/>
        <v>4565</v>
      </c>
      <c r="E500" s="45">
        <v>9.58</v>
      </c>
      <c r="F500" s="46">
        <v>0.47499999999999998</v>
      </c>
      <c r="G500" s="9">
        <f t="shared" si="10"/>
        <v>3.9583333333333331E-2</v>
      </c>
      <c r="H500" s="46">
        <v>9.6096694209999995</v>
      </c>
      <c r="I500" s="49"/>
      <c r="O500" s="87"/>
      <c r="P500" s="87"/>
      <c r="Q500" s="87"/>
      <c r="S500" s="87"/>
      <c r="T500" s="87"/>
      <c r="U500" s="87"/>
    </row>
    <row r="501" spans="2:21" x14ac:dyDescent="0.2">
      <c r="B501" s="43">
        <v>1912</v>
      </c>
      <c r="C501" s="44">
        <v>7</v>
      </c>
      <c r="D501" s="47">
        <f t="shared" si="9"/>
        <v>4596</v>
      </c>
      <c r="E501" s="45">
        <v>9.59</v>
      </c>
      <c r="F501" s="46">
        <v>0.4758</v>
      </c>
      <c r="G501" s="9">
        <f t="shared" si="10"/>
        <v>3.9649999999999998E-2</v>
      </c>
      <c r="H501" s="46">
        <v>9.6096694209999995</v>
      </c>
      <c r="I501" s="49"/>
      <c r="O501" s="87"/>
      <c r="P501" s="87"/>
      <c r="Q501" s="87"/>
      <c r="S501" s="87"/>
      <c r="T501" s="87"/>
      <c r="U501" s="87"/>
    </row>
    <row r="502" spans="2:21" x14ac:dyDescent="0.2">
      <c r="B502" s="43">
        <v>1912</v>
      </c>
      <c r="C502" s="44">
        <v>8</v>
      </c>
      <c r="D502" s="47">
        <f t="shared" si="9"/>
        <v>4627</v>
      </c>
      <c r="E502" s="45">
        <v>9.81</v>
      </c>
      <c r="F502" s="46">
        <v>0.47670000000000001</v>
      </c>
      <c r="G502" s="9">
        <f t="shared" si="10"/>
        <v>3.9725000000000003E-2</v>
      </c>
      <c r="H502" s="46">
        <v>9.7048347110000002</v>
      </c>
      <c r="I502" s="49"/>
      <c r="O502" s="87"/>
      <c r="P502" s="87"/>
      <c r="Q502" s="87"/>
      <c r="S502" s="87"/>
      <c r="T502" s="87"/>
      <c r="U502" s="87"/>
    </row>
    <row r="503" spans="2:21" x14ac:dyDescent="0.2">
      <c r="B503" s="43">
        <v>1912</v>
      </c>
      <c r="C503" s="44">
        <v>9</v>
      </c>
      <c r="D503" s="47">
        <f t="shared" si="9"/>
        <v>4657</v>
      </c>
      <c r="E503" s="45">
        <v>9.86</v>
      </c>
      <c r="F503" s="46">
        <v>0.47749999999999998</v>
      </c>
      <c r="G503" s="9">
        <f t="shared" si="10"/>
        <v>3.9791666666666663E-2</v>
      </c>
      <c r="H503" s="46">
        <v>9.8000000000000007</v>
      </c>
      <c r="I503" s="49"/>
      <c r="O503" s="87"/>
      <c r="P503" s="87"/>
      <c r="Q503" s="87"/>
      <c r="S503" s="87"/>
      <c r="T503" s="87"/>
      <c r="U503" s="87"/>
    </row>
    <row r="504" spans="2:21" x14ac:dyDescent="0.2">
      <c r="B504" s="43">
        <v>1912</v>
      </c>
      <c r="C504" s="44">
        <v>10</v>
      </c>
      <c r="D504" s="47">
        <f t="shared" si="9"/>
        <v>4688</v>
      </c>
      <c r="E504" s="45">
        <v>9.84</v>
      </c>
      <c r="F504" s="46">
        <v>0.4783</v>
      </c>
      <c r="G504" s="9">
        <f t="shared" si="10"/>
        <v>3.9858333333333336E-2</v>
      </c>
      <c r="H504" s="46">
        <v>9.8000000000000007</v>
      </c>
      <c r="I504" s="49"/>
      <c r="O504" s="87"/>
      <c r="P504" s="87"/>
      <c r="Q504" s="87"/>
      <c r="S504" s="87"/>
      <c r="T504" s="87"/>
      <c r="U504" s="87"/>
    </row>
    <row r="505" spans="2:21" x14ac:dyDescent="0.2">
      <c r="B505" s="43">
        <v>1912</v>
      </c>
      <c r="C505" s="44">
        <v>11</v>
      </c>
      <c r="D505" s="47">
        <f t="shared" si="9"/>
        <v>4718</v>
      </c>
      <c r="E505" s="45">
        <v>9.73</v>
      </c>
      <c r="F505" s="46">
        <v>0.47920000000000001</v>
      </c>
      <c r="G505" s="9">
        <f t="shared" si="10"/>
        <v>3.9933333333333335E-2</v>
      </c>
      <c r="H505" s="46">
        <v>9.8000000000000007</v>
      </c>
      <c r="I505" s="49"/>
      <c r="O505" s="87"/>
      <c r="P505" s="87"/>
      <c r="Q505" s="87"/>
      <c r="S505" s="87"/>
      <c r="T505" s="87"/>
      <c r="U505" s="87"/>
    </row>
    <row r="506" spans="2:21" x14ac:dyDescent="0.2">
      <c r="B506" s="43">
        <v>1912</v>
      </c>
      <c r="C506" s="44">
        <v>12</v>
      </c>
      <c r="D506" s="47">
        <f t="shared" si="9"/>
        <v>4749</v>
      </c>
      <c r="E506" s="45">
        <v>9.3800000000000008</v>
      </c>
      <c r="F506" s="46">
        <v>0.48</v>
      </c>
      <c r="G506" s="9">
        <f t="shared" si="10"/>
        <v>0.04</v>
      </c>
      <c r="H506" s="46">
        <v>9.7048347110000002</v>
      </c>
      <c r="I506" s="49"/>
      <c r="O506" s="87"/>
      <c r="P506" s="87"/>
      <c r="Q506" s="87"/>
      <c r="S506" s="87"/>
      <c r="T506" s="87"/>
      <c r="U506" s="87"/>
    </row>
    <row r="507" spans="2:21" x14ac:dyDescent="0.2">
      <c r="B507" s="43">
        <v>1913</v>
      </c>
      <c r="C507" s="39">
        <v>1</v>
      </c>
      <c r="D507" s="47">
        <f t="shared" si="9"/>
        <v>4780</v>
      </c>
      <c r="E507" s="45">
        <v>9.3000000000000007</v>
      </c>
      <c r="F507" s="46">
        <v>0.48</v>
      </c>
      <c r="G507" s="9">
        <f t="shared" si="10"/>
        <v>0.04</v>
      </c>
      <c r="H507" s="46">
        <v>9.8000000000000007</v>
      </c>
      <c r="I507" s="49"/>
      <c r="O507" s="87"/>
      <c r="P507" s="87"/>
      <c r="Q507" s="87"/>
      <c r="S507" s="87"/>
      <c r="T507" s="87"/>
      <c r="U507" s="87"/>
    </row>
    <row r="508" spans="2:21" x14ac:dyDescent="0.2">
      <c r="B508" s="43">
        <v>1913</v>
      </c>
      <c r="C508" s="44">
        <v>2</v>
      </c>
      <c r="D508" s="47">
        <f t="shared" si="9"/>
        <v>4808</v>
      </c>
      <c r="E508" s="45">
        <v>8.9700000000000006</v>
      </c>
      <c r="F508" s="46">
        <v>0.48</v>
      </c>
      <c r="G508" s="9">
        <f t="shared" si="10"/>
        <v>0.04</v>
      </c>
      <c r="H508" s="46">
        <v>9.8000000000000007</v>
      </c>
      <c r="I508" s="49"/>
      <c r="O508" s="87"/>
      <c r="P508" s="87"/>
      <c r="Q508" s="87"/>
      <c r="S508" s="87"/>
      <c r="T508" s="87"/>
      <c r="U508" s="87"/>
    </row>
    <row r="509" spans="2:21" x14ac:dyDescent="0.2">
      <c r="B509" s="43">
        <v>1913</v>
      </c>
      <c r="C509" s="44">
        <v>3</v>
      </c>
      <c r="D509" s="47">
        <f t="shared" si="9"/>
        <v>4839</v>
      </c>
      <c r="E509" s="45">
        <v>8.8000000000000007</v>
      </c>
      <c r="F509" s="46">
        <v>0.48</v>
      </c>
      <c r="G509" s="9">
        <f t="shared" si="10"/>
        <v>0.04</v>
      </c>
      <c r="H509" s="46">
        <v>9.8000000000000007</v>
      </c>
      <c r="I509" s="49"/>
      <c r="O509" s="87"/>
      <c r="P509" s="87"/>
      <c r="Q509" s="87"/>
      <c r="S509" s="87"/>
      <c r="T509" s="87"/>
      <c r="U509" s="87"/>
    </row>
    <row r="510" spans="2:21" x14ac:dyDescent="0.2">
      <c r="B510" s="43">
        <v>1913</v>
      </c>
      <c r="C510" s="44">
        <v>4</v>
      </c>
      <c r="D510" s="47">
        <f t="shared" si="9"/>
        <v>4869</v>
      </c>
      <c r="E510" s="45">
        <v>8.7899999999999991</v>
      </c>
      <c r="F510" s="46">
        <v>0.48</v>
      </c>
      <c r="G510" s="9">
        <f t="shared" si="10"/>
        <v>0.04</v>
      </c>
      <c r="H510" s="46">
        <v>9.8000000000000007</v>
      </c>
      <c r="I510" s="49"/>
      <c r="O510" s="87"/>
      <c r="P510" s="87"/>
      <c r="Q510" s="87"/>
      <c r="S510" s="87"/>
      <c r="T510" s="87"/>
      <c r="U510" s="87"/>
    </row>
    <row r="511" spans="2:21" x14ac:dyDescent="0.2">
      <c r="B511" s="43">
        <v>1913</v>
      </c>
      <c r="C511" s="44">
        <v>5</v>
      </c>
      <c r="D511" s="47">
        <f t="shared" si="9"/>
        <v>4900</v>
      </c>
      <c r="E511" s="45">
        <v>8.5500000000000007</v>
      </c>
      <c r="F511" s="46">
        <v>0.48</v>
      </c>
      <c r="G511" s="9">
        <f t="shared" si="10"/>
        <v>0.04</v>
      </c>
      <c r="H511" s="46">
        <v>9.6999999999999993</v>
      </c>
      <c r="I511" s="49"/>
      <c r="O511" s="87"/>
      <c r="P511" s="87"/>
      <c r="Q511" s="87"/>
      <c r="S511" s="87"/>
      <c r="T511" s="87"/>
      <c r="U511" s="87"/>
    </row>
    <row r="512" spans="2:21" x14ac:dyDescent="0.2">
      <c r="B512" s="43">
        <v>1913</v>
      </c>
      <c r="C512" s="44">
        <v>6</v>
      </c>
      <c r="D512" s="47">
        <f t="shared" si="9"/>
        <v>4930</v>
      </c>
      <c r="E512" s="45">
        <v>8.1199999999999992</v>
      </c>
      <c r="F512" s="46">
        <v>0.48</v>
      </c>
      <c r="G512" s="9">
        <f t="shared" si="10"/>
        <v>0.04</v>
      </c>
      <c r="H512" s="46">
        <v>9.8000000000000007</v>
      </c>
      <c r="I512" s="49"/>
      <c r="O512" s="87"/>
      <c r="P512" s="87"/>
      <c r="Q512" s="87"/>
      <c r="S512" s="87"/>
      <c r="T512" s="87"/>
      <c r="U512" s="87"/>
    </row>
    <row r="513" spans="2:21" x14ac:dyDescent="0.2">
      <c r="B513" s="43">
        <v>1913</v>
      </c>
      <c r="C513" s="44">
        <v>7</v>
      </c>
      <c r="D513" s="47">
        <f t="shared" si="9"/>
        <v>4961</v>
      </c>
      <c r="E513" s="45">
        <v>8.23</v>
      </c>
      <c r="F513" s="46">
        <v>0.48</v>
      </c>
      <c r="G513" s="9">
        <f t="shared" si="10"/>
        <v>0.04</v>
      </c>
      <c r="H513" s="46">
        <v>9.9</v>
      </c>
      <c r="I513" s="49"/>
      <c r="O513" s="87"/>
      <c r="P513" s="87"/>
      <c r="Q513" s="87"/>
      <c r="S513" s="87"/>
      <c r="T513" s="87"/>
      <c r="U513" s="87"/>
    </row>
    <row r="514" spans="2:21" x14ac:dyDescent="0.2">
      <c r="B514" s="43">
        <v>1913</v>
      </c>
      <c r="C514" s="44">
        <v>8</v>
      </c>
      <c r="D514" s="47">
        <f t="shared" si="9"/>
        <v>4992</v>
      </c>
      <c r="E514" s="45">
        <v>8.4499999999999993</v>
      </c>
      <c r="F514" s="46">
        <v>0.48</v>
      </c>
      <c r="G514" s="9">
        <f t="shared" si="10"/>
        <v>0.04</v>
      </c>
      <c r="H514" s="46">
        <v>9.9</v>
      </c>
      <c r="I514" s="49"/>
      <c r="O514" s="87"/>
      <c r="P514" s="87"/>
      <c r="Q514" s="87"/>
      <c r="S514" s="87"/>
      <c r="T514" s="87"/>
      <c r="U514" s="87"/>
    </row>
    <row r="515" spans="2:21" x14ac:dyDescent="0.2">
      <c r="B515" s="43">
        <v>1913</v>
      </c>
      <c r="C515" s="44">
        <v>9</v>
      </c>
      <c r="D515" s="47">
        <f t="shared" si="9"/>
        <v>5022</v>
      </c>
      <c r="E515" s="45">
        <v>8.5299999999999994</v>
      </c>
      <c r="F515" s="46">
        <v>0.48</v>
      </c>
      <c r="G515" s="9">
        <f t="shared" si="10"/>
        <v>0.04</v>
      </c>
      <c r="H515" s="46">
        <v>10</v>
      </c>
      <c r="I515" s="49"/>
      <c r="O515" s="87"/>
      <c r="P515" s="87"/>
      <c r="Q515" s="87"/>
      <c r="S515" s="87"/>
      <c r="T515" s="87"/>
      <c r="U515" s="87"/>
    </row>
    <row r="516" spans="2:21" x14ac:dyDescent="0.2">
      <c r="B516" s="43">
        <v>1913</v>
      </c>
      <c r="C516" s="44">
        <v>10</v>
      </c>
      <c r="D516" s="47">
        <f t="shared" ref="D516:D579" si="11">EOMONTH(DATE(B516,C516,1),0)</f>
        <v>5053</v>
      </c>
      <c r="E516" s="45">
        <v>8.26</v>
      </c>
      <c r="F516" s="46">
        <v>0.48</v>
      </c>
      <c r="G516" s="9">
        <f t="shared" ref="G516:G579" si="12">IFERROR(F516/12,0)</f>
        <v>0.04</v>
      </c>
      <c r="H516" s="46">
        <v>10</v>
      </c>
      <c r="I516" s="49"/>
      <c r="O516" s="87"/>
      <c r="P516" s="87"/>
      <c r="Q516" s="87"/>
      <c r="S516" s="87"/>
      <c r="T516" s="87"/>
      <c r="U516" s="87"/>
    </row>
    <row r="517" spans="2:21" x14ac:dyDescent="0.2">
      <c r="B517" s="43">
        <v>1913</v>
      </c>
      <c r="C517" s="44">
        <v>11</v>
      </c>
      <c r="D517" s="47">
        <f t="shared" si="11"/>
        <v>5083</v>
      </c>
      <c r="E517" s="45">
        <v>8.0500000000000007</v>
      </c>
      <c r="F517" s="46">
        <v>0.48</v>
      </c>
      <c r="G517" s="9">
        <f t="shared" si="12"/>
        <v>0.04</v>
      </c>
      <c r="H517" s="46">
        <v>10.1</v>
      </c>
      <c r="I517" s="49"/>
      <c r="O517" s="87"/>
      <c r="P517" s="87"/>
      <c r="Q517" s="87"/>
      <c r="S517" s="87"/>
      <c r="T517" s="87"/>
      <c r="U517" s="87"/>
    </row>
    <row r="518" spans="2:21" x14ac:dyDescent="0.2">
      <c r="B518" s="43">
        <v>1913</v>
      </c>
      <c r="C518" s="44">
        <v>12</v>
      </c>
      <c r="D518" s="47">
        <f t="shared" si="11"/>
        <v>5114</v>
      </c>
      <c r="E518" s="45">
        <v>8.0399999999999991</v>
      </c>
      <c r="F518" s="46">
        <v>0.48</v>
      </c>
      <c r="G518" s="9">
        <f t="shared" si="12"/>
        <v>0.04</v>
      </c>
      <c r="H518" s="46">
        <v>10</v>
      </c>
      <c r="I518" s="49"/>
      <c r="O518" s="87"/>
      <c r="P518" s="87"/>
      <c r="Q518" s="87"/>
      <c r="S518" s="87"/>
      <c r="T518" s="87"/>
      <c r="U518" s="87"/>
    </row>
    <row r="519" spans="2:21" x14ac:dyDescent="0.2">
      <c r="B519" s="43">
        <v>1914</v>
      </c>
      <c r="C519" s="39">
        <v>1</v>
      </c>
      <c r="D519" s="47">
        <f t="shared" si="11"/>
        <v>5145</v>
      </c>
      <c r="E519" s="45">
        <v>8.3699999999999992</v>
      </c>
      <c r="F519" s="46">
        <v>0.47499999999999998</v>
      </c>
      <c r="G519" s="9">
        <f t="shared" si="12"/>
        <v>3.9583333333333331E-2</v>
      </c>
      <c r="H519" s="46">
        <v>10</v>
      </c>
      <c r="I519" s="49"/>
      <c r="O519" s="87"/>
      <c r="P519" s="87"/>
      <c r="Q519" s="87"/>
      <c r="S519" s="87"/>
      <c r="T519" s="87"/>
      <c r="U519" s="87"/>
    </row>
    <row r="520" spans="2:21" x14ac:dyDescent="0.2">
      <c r="B520" s="43">
        <v>1914</v>
      </c>
      <c r="C520" s="44">
        <v>2</v>
      </c>
      <c r="D520" s="47">
        <f t="shared" si="11"/>
        <v>5173</v>
      </c>
      <c r="E520" s="45">
        <v>8.48</v>
      </c>
      <c r="F520" s="46">
        <v>0.47</v>
      </c>
      <c r="G520" s="9">
        <f t="shared" si="12"/>
        <v>3.9166666666666662E-2</v>
      </c>
      <c r="H520" s="46">
        <v>9.9</v>
      </c>
      <c r="I520" s="49"/>
      <c r="O520" s="87"/>
      <c r="P520" s="87"/>
      <c r="Q520" s="87"/>
      <c r="S520" s="87"/>
      <c r="T520" s="87"/>
      <c r="U520" s="87"/>
    </row>
    <row r="521" spans="2:21" x14ac:dyDescent="0.2">
      <c r="B521" s="43">
        <v>1914</v>
      </c>
      <c r="C521" s="44">
        <v>3</v>
      </c>
      <c r="D521" s="47">
        <f t="shared" si="11"/>
        <v>5204</v>
      </c>
      <c r="E521" s="45">
        <v>8.32</v>
      </c>
      <c r="F521" s="46">
        <v>0.46500000000000002</v>
      </c>
      <c r="G521" s="9">
        <f t="shared" si="12"/>
        <v>3.875E-2</v>
      </c>
      <c r="H521" s="46">
        <v>9.9</v>
      </c>
      <c r="I521" s="49"/>
      <c r="O521" s="87"/>
      <c r="P521" s="87"/>
      <c r="Q521" s="87"/>
      <c r="S521" s="87"/>
      <c r="T521" s="87"/>
      <c r="U521" s="87"/>
    </row>
    <row r="522" spans="2:21" x14ac:dyDescent="0.2">
      <c r="B522" s="43">
        <v>1914</v>
      </c>
      <c r="C522" s="44">
        <v>4</v>
      </c>
      <c r="D522" s="47">
        <f t="shared" si="11"/>
        <v>5234</v>
      </c>
      <c r="E522" s="45">
        <v>8.1199999999999992</v>
      </c>
      <c r="F522" s="46">
        <v>0.46</v>
      </c>
      <c r="G522" s="9">
        <f t="shared" si="12"/>
        <v>3.8333333333333337E-2</v>
      </c>
      <c r="H522" s="46">
        <v>9.8000000000000007</v>
      </c>
      <c r="I522" s="49"/>
      <c r="O522" s="87"/>
      <c r="P522" s="87"/>
      <c r="Q522" s="87"/>
      <c r="S522" s="87"/>
      <c r="T522" s="87"/>
      <c r="U522" s="87"/>
    </row>
    <row r="523" spans="2:21" x14ac:dyDescent="0.2">
      <c r="B523" s="43">
        <v>1914</v>
      </c>
      <c r="C523" s="44">
        <v>5</v>
      </c>
      <c r="D523" s="47">
        <f t="shared" si="11"/>
        <v>5265</v>
      </c>
      <c r="E523" s="45">
        <v>8.17</v>
      </c>
      <c r="F523" s="46">
        <v>0.45500000000000002</v>
      </c>
      <c r="G523" s="9">
        <f t="shared" si="12"/>
        <v>3.7916666666666668E-2</v>
      </c>
      <c r="H523" s="46">
        <v>9.9</v>
      </c>
      <c r="I523" s="49"/>
      <c r="O523" s="87"/>
      <c r="P523" s="87"/>
      <c r="Q523" s="87"/>
      <c r="S523" s="87"/>
      <c r="T523" s="87"/>
      <c r="U523" s="87"/>
    </row>
    <row r="524" spans="2:21" x14ac:dyDescent="0.2">
      <c r="B524" s="43">
        <v>1914</v>
      </c>
      <c r="C524" s="44">
        <v>6</v>
      </c>
      <c r="D524" s="47">
        <f t="shared" si="11"/>
        <v>5295</v>
      </c>
      <c r="E524" s="45">
        <v>8.1300000000000008</v>
      </c>
      <c r="F524" s="46">
        <v>0.45</v>
      </c>
      <c r="G524" s="9">
        <f t="shared" si="12"/>
        <v>3.7499999999999999E-2</v>
      </c>
      <c r="H524" s="46">
        <v>9.9</v>
      </c>
      <c r="I524" s="49"/>
      <c r="O524" s="87"/>
      <c r="P524" s="87"/>
      <c r="Q524" s="87"/>
      <c r="S524" s="87"/>
      <c r="T524" s="87"/>
      <c r="U524" s="87"/>
    </row>
    <row r="525" spans="2:21" x14ac:dyDescent="0.2">
      <c r="B525" s="43">
        <v>1914</v>
      </c>
      <c r="C525" s="44">
        <v>7</v>
      </c>
      <c r="D525" s="47">
        <f t="shared" si="11"/>
        <v>5326</v>
      </c>
      <c r="E525" s="45">
        <v>7.68</v>
      </c>
      <c r="F525" s="46">
        <v>0.44500000000000001</v>
      </c>
      <c r="G525" s="9">
        <f t="shared" si="12"/>
        <v>3.7083333333333336E-2</v>
      </c>
      <c r="H525" s="46">
        <v>10</v>
      </c>
      <c r="I525" s="49"/>
      <c r="O525" s="87"/>
      <c r="P525" s="87"/>
      <c r="Q525" s="87"/>
      <c r="S525" s="87"/>
      <c r="T525" s="87"/>
      <c r="U525" s="87"/>
    </row>
    <row r="526" spans="2:21" x14ac:dyDescent="0.2">
      <c r="B526" s="43">
        <v>1914</v>
      </c>
      <c r="C526" s="44">
        <v>8</v>
      </c>
      <c r="D526" s="47">
        <f t="shared" si="11"/>
        <v>5357</v>
      </c>
      <c r="E526" s="45">
        <v>7.68</v>
      </c>
      <c r="F526" s="46">
        <v>0.44</v>
      </c>
      <c r="G526" s="9">
        <f t="shared" si="12"/>
        <v>3.6666666666666667E-2</v>
      </c>
      <c r="H526" s="46">
        <v>10.199999999999999</v>
      </c>
      <c r="I526" s="49"/>
      <c r="O526" s="87"/>
      <c r="P526" s="87"/>
      <c r="Q526" s="87"/>
      <c r="S526" s="87"/>
      <c r="T526" s="87"/>
      <c r="U526" s="87"/>
    </row>
    <row r="527" spans="2:21" x14ac:dyDescent="0.2">
      <c r="B527" s="43">
        <v>1914</v>
      </c>
      <c r="C527" s="44">
        <v>9</v>
      </c>
      <c r="D527" s="47">
        <f t="shared" si="11"/>
        <v>5387</v>
      </c>
      <c r="E527" s="45">
        <v>7.68</v>
      </c>
      <c r="F527" s="46">
        <v>0.435</v>
      </c>
      <c r="G527" s="9">
        <f t="shared" si="12"/>
        <v>3.6249999999999998E-2</v>
      </c>
      <c r="H527" s="46">
        <v>10.199999999999999</v>
      </c>
      <c r="I527" s="49"/>
      <c r="O527" s="87"/>
      <c r="P527" s="87"/>
      <c r="Q527" s="87"/>
      <c r="S527" s="87"/>
      <c r="T527" s="87"/>
      <c r="U527" s="87"/>
    </row>
    <row r="528" spans="2:21" x14ac:dyDescent="0.2">
      <c r="B528" s="43">
        <v>1914</v>
      </c>
      <c r="C528" s="44">
        <v>10</v>
      </c>
      <c r="D528" s="47">
        <f t="shared" si="11"/>
        <v>5418</v>
      </c>
      <c r="E528" s="45">
        <v>7.68</v>
      </c>
      <c r="F528" s="46">
        <v>0.43</v>
      </c>
      <c r="G528" s="9">
        <f t="shared" si="12"/>
        <v>3.5833333333333335E-2</v>
      </c>
      <c r="H528" s="46">
        <v>10.1</v>
      </c>
      <c r="I528" s="49"/>
      <c r="O528" s="87"/>
      <c r="P528" s="87"/>
      <c r="Q528" s="87"/>
      <c r="S528" s="87"/>
      <c r="T528" s="87"/>
      <c r="U528" s="87"/>
    </row>
    <row r="529" spans="2:21" x14ac:dyDescent="0.2">
      <c r="B529" s="43">
        <v>1914</v>
      </c>
      <c r="C529" s="44">
        <v>11</v>
      </c>
      <c r="D529" s="47">
        <f t="shared" si="11"/>
        <v>5448</v>
      </c>
      <c r="E529" s="45">
        <v>7.68</v>
      </c>
      <c r="F529" s="46">
        <v>0.42499999999999999</v>
      </c>
      <c r="G529" s="9">
        <f t="shared" si="12"/>
        <v>3.5416666666666666E-2</v>
      </c>
      <c r="H529" s="46">
        <v>10.199999999999999</v>
      </c>
      <c r="I529" s="49"/>
      <c r="O529" s="87"/>
      <c r="P529" s="87"/>
      <c r="Q529" s="87"/>
      <c r="S529" s="87"/>
      <c r="T529" s="87"/>
      <c r="U529" s="87"/>
    </row>
    <row r="530" spans="2:21" x14ac:dyDescent="0.2">
      <c r="B530" s="43">
        <v>1914</v>
      </c>
      <c r="C530" s="44">
        <v>12</v>
      </c>
      <c r="D530" s="47">
        <f t="shared" si="11"/>
        <v>5479</v>
      </c>
      <c r="E530" s="45">
        <v>7.35</v>
      </c>
      <c r="F530" s="46">
        <v>0.42</v>
      </c>
      <c r="G530" s="9">
        <f t="shared" si="12"/>
        <v>3.4999999999999996E-2</v>
      </c>
      <c r="H530" s="46">
        <v>10.1</v>
      </c>
      <c r="I530" s="49"/>
      <c r="O530" s="87"/>
      <c r="P530" s="87"/>
      <c r="Q530" s="87"/>
      <c r="S530" s="87"/>
      <c r="T530" s="87"/>
      <c r="U530" s="87"/>
    </row>
    <row r="531" spans="2:21" x14ac:dyDescent="0.2">
      <c r="B531" s="43">
        <v>1915</v>
      </c>
      <c r="C531" s="39">
        <v>1</v>
      </c>
      <c r="D531" s="47">
        <f t="shared" si="11"/>
        <v>5510</v>
      </c>
      <c r="E531" s="45">
        <v>7.48</v>
      </c>
      <c r="F531" s="46">
        <v>0.42080000000000001</v>
      </c>
      <c r="G531" s="9">
        <f t="shared" si="12"/>
        <v>3.506666666666667E-2</v>
      </c>
      <c r="H531" s="46">
        <v>10.1</v>
      </c>
      <c r="I531" s="49"/>
      <c r="O531" s="87"/>
      <c r="P531" s="87"/>
      <c r="Q531" s="87"/>
      <c r="S531" s="87"/>
      <c r="T531" s="87"/>
      <c r="U531" s="87"/>
    </row>
    <row r="532" spans="2:21" x14ac:dyDescent="0.2">
      <c r="B532" s="43">
        <v>1915</v>
      </c>
      <c r="C532" s="44">
        <v>2</v>
      </c>
      <c r="D532" s="47">
        <f t="shared" si="11"/>
        <v>5538</v>
      </c>
      <c r="E532" s="45">
        <v>7.38</v>
      </c>
      <c r="F532" s="46">
        <v>0.42170000000000002</v>
      </c>
      <c r="G532" s="9">
        <f t="shared" si="12"/>
        <v>3.5141666666666668E-2</v>
      </c>
      <c r="H532" s="46">
        <v>10</v>
      </c>
      <c r="I532" s="49"/>
      <c r="O532" s="87"/>
      <c r="P532" s="87"/>
      <c r="Q532" s="87"/>
      <c r="S532" s="87"/>
      <c r="T532" s="87"/>
      <c r="U532" s="87"/>
    </row>
    <row r="533" spans="2:21" x14ac:dyDescent="0.2">
      <c r="B533" s="43">
        <v>1915</v>
      </c>
      <c r="C533" s="44">
        <v>3</v>
      </c>
      <c r="D533" s="47">
        <f t="shared" si="11"/>
        <v>5569</v>
      </c>
      <c r="E533" s="45">
        <v>7.57</v>
      </c>
      <c r="F533" s="46">
        <v>0.42249999999999999</v>
      </c>
      <c r="G533" s="9">
        <f t="shared" si="12"/>
        <v>3.5208333333333335E-2</v>
      </c>
      <c r="H533" s="46">
        <v>9.9</v>
      </c>
      <c r="I533" s="49"/>
      <c r="O533" s="87"/>
      <c r="P533" s="87"/>
      <c r="Q533" s="87"/>
      <c r="S533" s="87"/>
      <c r="T533" s="87"/>
      <c r="U533" s="87"/>
    </row>
    <row r="534" spans="2:21" x14ac:dyDescent="0.2">
      <c r="B534" s="43">
        <v>1915</v>
      </c>
      <c r="C534" s="44">
        <v>4</v>
      </c>
      <c r="D534" s="47">
        <f t="shared" si="11"/>
        <v>5599</v>
      </c>
      <c r="E534" s="45">
        <v>8.14</v>
      </c>
      <c r="F534" s="46">
        <v>0.42330000000000001</v>
      </c>
      <c r="G534" s="9">
        <f t="shared" si="12"/>
        <v>3.5275000000000001E-2</v>
      </c>
      <c r="H534" s="46">
        <v>10</v>
      </c>
      <c r="I534" s="49"/>
      <c r="O534" s="87"/>
      <c r="P534" s="87"/>
      <c r="Q534" s="87"/>
      <c r="S534" s="87"/>
      <c r="T534" s="87"/>
      <c r="U534" s="87"/>
    </row>
    <row r="535" spans="2:21" x14ac:dyDescent="0.2">
      <c r="B535" s="43">
        <v>1915</v>
      </c>
      <c r="C535" s="44">
        <v>5</v>
      </c>
      <c r="D535" s="47">
        <f t="shared" si="11"/>
        <v>5630</v>
      </c>
      <c r="E535" s="45">
        <v>7.95</v>
      </c>
      <c r="F535" s="46">
        <v>0.42420000000000002</v>
      </c>
      <c r="G535" s="9">
        <f t="shared" si="12"/>
        <v>3.5349999999999999E-2</v>
      </c>
      <c r="H535" s="46">
        <v>10.1</v>
      </c>
      <c r="I535" s="49"/>
      <c r="O535" s="87"/>
      <c r="P535" s="87"/>
      <c r="Q535" s="87"/>
      <c r="S535" s="87"/>
      <c r="T535" s="87"/>
      <c r="U535" s="87"/>
    </row>
    <row r="536" spans="2:21" x14ac:dyDescent="0.2">
      <c r="B536" s="43">
        <v>1915</v>
      </c>
      <c r="C536" s="44">
        <v>6</v>
      </c>
      <c r="D536" s="47">
        <f t="shared" si="11"/>
        <v>5660</v>
      </c>
      <c r="E536" s="45">
        <v>8.0399999999999991</v>
      </c>
      <c r="F536" s="46">
        <v>0.42499999999999999</v>
      </c>
      <c r="G536" s="9">
        <f t="shared" si="12"/>
        <v>3.5416666666666666E-2</v>
      </c>
      <c r="H536" s="46">
        <v>10.1</v>
      </c>
      <c r="I536" s="49"/>
      <c r="O536" s="87"/>
      <c r="P536" s="87"/>
      <c r="Q536" s="87"/>
      <c r="S536" s="87"/>
      <c r="T536" s="87"/>
      <c r="U536" s="87"/>
    </row>
    <row r="537" spans="2:21" x14ac:dyDescent="0.2">
      <c r="B537" s="43">
        <v>1915</v>
      </c>
      <c r="C537" s="44">
        <v>7</v>
      </c>
      <c r="D537" s="47">
        <f t="shared" si="11"/>
        <v>5691</v>
      </c>
      <c r="E537" s="45">
        <v>8.01</v>
      </c>
      <c r="F537" s="46">
        <v>0.42580000000000001</v>
      </c>
      <c r="G537" s="9">
        <f t="shared" si="12"/>
        <v>3.5483333333333332E-2</v>
      </c>
      <c r="H537" s="46">
        <v>10.1</v>
      </c>
      <c r="I537" s="49"/>
      <c r="O537" s="87"/>
      <c r="P537" s="87"/>
      <c r="Q537" s="87"/>
      <c r="S537" s="87"/>
      <c r="T537" s="87"/>
      <c r="U537" s="87"/>
    </row>
    <row r="538" spans="2:21" x14ac:dyDescent="0.2">
      <c r="B538" s="43">
        <v>1915</v>
      </c>
      <c r="C538" s="44">
        <v>8</v>
      </c>
      <c r="D538" s="47">
        <f t="shared" si="11"/>
        <v>5722</v>
      </c>
      <c r="E538" s="45">
        <v>8.35</v>
      </c>
      <c r="F538" s="46">
        <v>0.42670000000000002</v>
      </c>
      <c r="G538" s="9">
        <f t="shared" si="12"/>
        <v>3.5558333333333338E-2</v>
      </c>
      <c r="H538" s="46">
        <v>10.1</v>
      </c>
      <c r="I538" s="49"/>
      <c r="O538" s="87"/>
      <c r="P538" s="87"/>
      <c r="Q538" s="87"/>
      <c r="S538" s="87"/>
      <c r="T538" s="87"/>
      <c r="U538" s="87"/>
    </row>
    <row r="539" spans="2:21" x14ac:dyDescent="0.2">
      <c r="B539" s="43">
        <v>1915</v>
      </c>
      <c r="C539" s="44">
        <v>9</v>
      </c>
      <c r="D539" s="47">
        <f t="shared" si="11"/>
        <v>5752</v>
      </c>
      <c r="E539" s="45">
        <v>8.66</v>
      </c>
      <c r="F539" s="46">
        <v>0.42749999999999999</v>
      </c>
      <c r="G539" s="9">
        <f t="shared" si="12"/>
        <v>3.5624999999999997E-2</v>
      </c>
      <c r="H539" s="46">
        <v>10.1</v>
      </c>
      <c r="I539" s="49"/>
      <c r="O539" s="87"/>
      <c r="P539" s="87"/>
      <c r="Q539" s="87"/>
      <c r="S539" s="87"/>
      <c r="T539" s="87"/>
      <c r="U539" s="87"/>
    </row>
    <row r="540" spans="2:21" x14ac:dyDescent="0.2">
      <c r="B540" s="43">
        <v>1915</v>
      </c>
      <c r="C540" s="44">
        <v>10</v>
      </c>
      <c r="D540" s="47">
        <f t="shared" si="11"/>
        <v>5783</v>
      </c>
      <c r="E540" s="45">
        <v>9.14</v>
      </c>
      <c r="F540" s="46">
        <v>0.42830000000000001</v>
      </c>
      <c r="G540" s="9">
        <f t="shared" si="12"/>
        <v>3.569166666666667E-2</v>
      </c>
      <c r="H540" s="46">
        <v>10.199999999999999</v>
      </c>
      <c r="I540" s="49"/>
      <c r="O540" s="87"/>
      <c r="P540" s="87"/>
      <c r="Q540" s="87"/>
      <c r="S540" s="87"/>
      <c r="T540" s="87"/>
      <c r="U540" s="87"/>
    </row>
    <row r="541" spans="2:21" x14ac:dyDescent="0.2">
      <c r="B541" s="43">
        <v>1915</v>
      </c>
      <c r="C541" s="44">
        <v>11</v>
      </c>
      <c r="D541" s="47">
        <f t="shared" si="11"/>
        <v>5813</v>
      </c>
      <c r="E541" s="45">
        <v>9.4600000000000009</v>
      </c>
      <c r="F541" s="46">
        <v>0.42920000000000003</v>
      </c>
      <c r="G541" s="9">
        <f t="shared" si="12"/>
        <v>3.5766666666666669E-2</v>
      </c>
      <c r="H541" s="46">
        <v>10.3</v>
      </c>
      <c r="I541" s="49"/>
      <c r="O541" s="87"/>
      <c r="P541" s="87"/>
      <c r="Q541" s="87"/>
      <c r="S541" s="87"/>
      <c r="T541" s="87"/>
      <c r="U541" s="87"/>
    </row>
    <row r="542" spans="2:21" x14ac:dyDescent="0.2">
      <c r="B542" s="43">
        <v>1915</v>
      </c>
      <c r="C542" s="44">
        <v>12</v>
      </c>
      <c r="D542" s="47">
        <f t="shared" si="11"/>
        <v>5844</v>
      </c>
      <c r="E542" s="45">
        <v>9.48</v>
      </c>
      <c r="F542" s="46">
        <v>0.43</v>
      </c>
      <c r="G542" s="9">
        <f t="shared" si="12"/>
        <v>3.5833333333333335E-2</v>
      </c>
      <c r="H542" s="46">
        <v>10.3</v>
      </c>
      <c r="I542" s="49"/>
      <c r="O542" s="87"/>
      <c r="P542" s="87"/>
      <c r="Q542" s="87"/>
      <c r="S542" s="87"/>
      <c r="T542" s="87"/>
      <c r="U542" s="87"/>
    </row>
    <row r="543" spans="2:21" x14ac:dyDescent="0.2">
      <c r="B543" s="43">
        <v>1916</v>
      </c>
      <c r="C543" s="39">
        <v>1</v>
      </c>
      <c r="D543" s="47">
        <f t="shared" si="11"/>
        <v>5875</v>
      </c>
      <c r="E543" s="45">
        <v>9.33</v>
      </c>
      <c r="F543" s="46">
        <v>0.44080000000000003</v>
      </c>
      <c r="G543" s="9">
        <f t="shared" si="12"/>
        <v>3.6733333333333333E-2</v>
      </c>
      <c r="H543" s="46">
        <v>10.4</v>
      </c>
      <c r="I543" s="49"/>
      <c r="O543" s="87"/>
      <c r="P543" s="87"/>
      <c r="Q543" s="87"/>
      <c r="S543" s="87"/>
      <c r="T543" s="87"/>
      <c r="U543" s="87"/>
    </row>
    <row r="544" spans="2:21" x14ac:dyDescent="0.2">
      <c r="B544" s="43">
        <v>1916</v>
      </c>
      <c r="C544" s="44">
        <v>2</v>
      </c>
      <c r="D544" s="47">
        <f t="shared" si="11"/>
        <v>5904</v>
      </c>
      <c r="E544" s="45">
        <v>9.1999999999999993</v>
      </c>
      <c r="F544" s="46">
        <v>0.45169999999999999</v>
      </c>
      <c r="G544" s="9">
        <f t="shared" si="12"/>
        <v>3.7641666666666664E-2</v>
      </c>
      <c r="H544" s="46">
        <v>10.4</v>
      </c>
      <c r="I544" s="49"/>
      <c r="O544" s="87"/>
      <c r="P544" s="87"/>
      <c r="Q544" s="87"/>
      <c r="S544" s="87"/>
      <c r="T544" s="87"/>
      <c r="U544" s="87"/>
    </row>
    <row r="545" spans="2:21" x14ac:dyDescent="0.2">
      <c r="B545" s="43">
        <v>1916</v>
      </c>
      <c r="C545" s="44">
        <v>3</v>
      </c>
      <c r="D545" s="47">
        <f t="shared" si="11"/>
        <v>5935</v>
      </c>
      <c r="E545" s="45">
        <v>9.17</v>
      </c>
      <c r="F545" s="46">
        <v>0.46250000000000002</v>
      </c>
      <c r="G545" s="9">
        <f t="shared" si="12"/>
        <v>3.8541666666666669E-2</v>
      </c>
      <c r="H545" s="46">
        <v>10.5</v>
      </c>
      <c r="I545" s="49"/>
      <c r="O545" s="87"/>
      <c r="P545" s="87"/>
      <c r="Q545" s="87"/>
      <c r="S545" s="87"/>
      <c r="T545" s="87"/>
      <c r="U545" s="87"/>
    </row>
    <row r="546" spans="2:21" x14ac:dyDescent="0.2">
      <c r="B546" s="43">
        <v>1916</v>
      </c>
      <c r="C546" s="44">
        <v>4</v>
      </c>
      <c r="D546" s="47">
        <f t="shared" si="11"/>
        <v>5965</v>
      </c>
      <c r="E546" s="45">
        <v>9.07</v>
      </c>
      <c r="F546" s="46">
        <v>0.4733</v>
      </c>
      <c r="G546" s="9">
        <f t="shared" si="12"/>
        <v>3.9441666666666667E-2</v>
      </c>
      <c r="H546" s="46">
        <v>10.6</v>
      </c>
      <c r="I546" s="49"/>
      <c r="O546" s="87"/>
      <c r="P546" s="87"/>
      <c r="Q546" s="87"/>
      <c r="S546" s="87"/>
      <c r="T546" s="87"/>
      <c r="U546" s="87"/>
    </row>
    <row r="547" spans="2:21" x14ac:dyDescent="0.2">
      <c r="B547" s="43">
        <v>1916</v>
      </c>
      <c r="C547" s="44">
        <v>5</v>
      </c>
      <c r="D547" s="47">
        <f t="shared" si="11"/>
        <v>5996</v>
      </c>
      <c r="E547" s="45">
        <v>9.27</v>
      </c>
      <c r="F547" s="46">
        <v>0.48420000000000002</v>
      </c>
      <c r="G547" s="9">
        <f t="shared" si="12"/>
        <v>4.0350000000000004E-2</v>
      </c>
      <c r="H547" s="46">
        <v>10.7</v>
      </c>
      <c r="I547" s="49"/>
      <c r="O547" s="87"/>
      <c r="P547" s="87"/>
      <c r="Q547" s="87"/>
      <c r="S547" s="87"/>
      <c r="T547" s="87"/>
      <c r="U547" s="87"/>
    </row>
    <row r="548" spans="2:21" x14ac:dyDescent="0.2">
      <c r="B548" s="43">
        <v>1916</v>
      </c>
      <c r="C548" s="44">
        <v>6</v>
      </c>
      <c r="D548" s="47">
        <f t="shared" si="11"/>
        <v>6026</v>
      </c>
      <c r="E548" s="45">
        <v>9.36</v>
      </c>
      <c r="F548" s="46">
        <v>0.495</v>
      </c>
      <c r="G548" s="9">
        <f t="shared" si="12"/>
        <v>4.1250000000000002E-2</v>
      </c>
      <c r="H548" s="46">
        <v>10.8</v>
      </c>
      <c r="I548" s="49"/>
      <c r="O548" s="87"/>
      <c r="P548" s="87"/>
      <c r="Q548" s="87"/>
      <c r="S548" s="87"/>
      <c r="T548" s="87"/>
      <c r="U548" s="87"/>
    </row>
    <row r="549" spans="2:21" x14ac:dyDescent="0.2">
      <c r="B549" s="43">
        <v>1916</v>
      </c>
      <c r="C549" s="44">
        <v>7</v>
      </c>
      <c r="D549" s="47">
        <f t="shared" si="11"/>
        <v>6057</v>
      </c>
      <c r="E549" s="45">
        <v>9.23</v>
      </c>
      <c r="F549" s="46">
        <v>0.50580000000000003</v>
      </c>
      <c r="G549" s="9">
        <f t="shared" si="12"/>
        <v>4.215E-2</v>
      </c>
      <c r="H549" s="46">
        <v>10.8</v>
      </c>
      <c r="I549" s="49"/>
      <c r="O549" s="87"/>
      <c r="P549" s="87"/>
      <c r="Q549" s="87"/>
      <c r="S549" s="87"/>
      <c r="T549" s="87"/>
      <c r="U549" s="87"/>
    </row>
    <row r="550" spans="2:21" x14ac:dyDescent="0.2">
      <c r="B550" s="43">
        <v>1916</v>
      </c>
      <c r="C550" s="44">
        <v>8</v>
      </c>
      <c r="D550" s="47">
        <f t="shared" si="11"/>
        <v>6088</v>
      </c>
      <c r="E550" s="45">
        <v>9.3000000000000007</v>
      </c>
      <c r="F550" s="46">
        <v>0.51670000000000005</v>
      </c>
      <c r="G550" s="9">
        <f t="shared" si="12"/>
        <v>4.3058333333333337E-2</v>
      </c>
      <c r="H550" s="46">
        <v>10.9</v>
      </c>
      <c r="I550" s="49"/>
      <c r="O550" s="87"/>
      <c r="P550" s="87"/>
      <c r="Q550" s="87"/>
      <c r="S550" s="87"/>
      <c r="T550" s="87"/>
      <c r="U550" s="87"/>
    </row>
    <row r="551" spans="2:21" x14ac:dyDescent="0.2">
      <c r="B551" s="43">
        <v>1916</v>
      </c>
      <c r="C551" s="44">
        <v>9</v>
      </c>
      <c r="D551" s="47">
        <f t="shared" si="11"/>
        <v>6118</v>
      </c>
      <c r="E551" s="45">
        <v>9.68</v>
      </c>
      <c r="F551" s="46">
        <v>0.52749999999999997</v>
      </c>
      <c r="G551" s="9">
        <f t="shared" si="12"/>
        <v>4.3958333333333328E-2</v>
      </c>
      <c r="H551" s="46">
        <v>11.1</v>
      </c>
      <c r="I551" s="49"/>
      <c r="O551" s="87"/>
      <c r="P551" s="87"/>
      <c r="Q551" s="87"/>
      <c r="S551" s="87"/>
      <c r="T551" s="87"/>
      <c r="U551" s="87"/>
    </row>
    <row r="552" spans="2:21" x14ac:dyDescent="0.2">
      <c r="B552" s="43">
        <v>1916</v>
      </c>
      <c r="C552" s="44">
        <v>10</v>
      </c>
      <c r="D552" s="47">
        <f t="shared" si="11"/>
        <v>6149</v>
      </c>
      <c r="E552" s="45">
        <v>9.98</v>
      </c>
      <c r="F552" s="46">
        <v>0.5383</v>
      </c>
      <c r="G552" s="9">
        <f t="shared" si="12"/>
        <v>4.4858333333333333E-2</v>
      </c>
      <c r="H552" s="46">
        <v>11.3</v>
      </c>
      <c r="I552" s="49"/>
      <c r="O552" s="87"/>
      <c r="P552" s="87"/>
      <c r="Q552" s="87"/>
      <c r="S552" s="87"/>
      <c r="T552" s="87"/>
      <c r="U552" s="87"/>
    </row>
    <row r="553" spans="2:21" x14ac:dyDescent="0.2">
      <c r="B553" s="43">
        <v>1916</v>
      </c>
      <c r="C553" s="44">
        <v>11</v>
      </c>
      <c r="D553" s="47">
        <f t="shared" si="11"/>
        <v>6179</v>
      </c>
      <c r="E553" s="45">
        <v>10.210000000000001</v>
      </c>
      <c r="F553" s="46">
        <v>0.54920000000000002</v>
      </c>
      <c r="G553" s="9">
        <f t="shared" si="12"/>
        <v>4.5766666666666671E-2</v>
      </c>
      <c r="H553" s="46">
        <v>11.5</v>
      </c>
      <c r="I553" s="49"/>
      <c r="O553" s="87"/>
      <c r="P553" s="87"/>
      <c r="Q553" s="87"/>
      <c r="S553" s="87"/>
      <c r="T553" s="87"/>
      <c r="U553" s="87"/>
    </row>
    <row r="554" spans="2:21" x14ac:dyDescent="0.2">
      <c r="B554" s="43">
        <v>1916</v>
      </c>
      <c r="C554" s="44">
        <v>12</v>
      </c>
      <c r="D554" s="47">
        <f t="shared" si="11"/>
        <v>6210</v>
      </c>
      <c r="E554" s="45">
        <v>9.8000000000000007</v>
      </c>
      <c r="F554" s="46">
        <v>0.56000000000000005</v>
      </c>
      <c r="G554" s="9">
        <f t="shared" si="12"/>
        <v>4.6666666666666669E-2</v>
      </c>
      <c r="H554" s="46">
        <v>11.6</v>
      </c>
      <c r="I554" s="49"/>
      <c r="O554" s="87"/>
      <c r="P554" s="87"/>
      <c r="Q554" s="87"/>
      <c r="S554" s="87"/>
      <c r="T554" s="87"/>
      <c r="U554" s="87"/>
    </row>
    <row r="555" spans="2:21" x14ac:dyDescent="0.2">
      <c r="B555" s="43">
        <v>1917</v>
      </c>
      <c r="C555" s="39">
        <v>1</v>
      </c>
      <c r="D555" s="47">
        <f t="shared" si="11"/>
        <v>6241</v>
      </c>
      <c r="E555" s="45">
        <v>9.57</v>
      </c>
      <c r="F555" s="46">
        <v>0.57079999999999997</v>
      </c>
      <c r="G555" s="9">
        <f t="shared" si="12"/>
        <v>4.7566666666666667E-2</v>
      </c>
      <c r="H555" s="46">
        <v>11.7</v>
      </c>
      <c r="I555" s="49"/>
      <c r="O555" s="87"/>
      <c r="P555" s="87"/>
      <c r="Q555" s="87"/>
      <c r="S555" s="87"/>
      <c r="T555" s="87"/>
      <c r="U555" s="87"/>
    </row>
    <row r="556" spans="2:21" x14ac:dyDescent="0.2">
      <c r="B556" s="43">
        <v>1917</v>
      </c>
      <c r="C556" s="44">
        <v>2</v>
      </c>
      <c r="D556" s="47">
        <f t="shared" si="11"/>
        <v>6269</v>
      </c>
      <c r="E556" s="45">
        <v>9.0299999999999994</v>
      </c>
      <c r="F556" s="46">
        <v>0.58169999999999999</v>
      </c>
      <c r="G556" s="9">
        <f t="shared" si="12"/>
        <v>4.8474999999999997E-2</v>
      </c>
      <c r="H556" s="46">
        <v>12</v>
      </c>
      <c r="I556" s="49"/>
      <c r="O556" s="87"/>
      <c r="P556" s="87"/>
      <c r="Q556" s="87"/>
      <c r="S556" s="87"/>
      <c r="T556" s="87"/>
      <c r="U556" s="87"/>
    </row>
    <row r="557" spans="2:21" x14ac:dyDescent="0.2">
      <c r="B557" s="43">
        <v>1917</v>
      </c>
      <c r="C557" s="44">
        <v>3</v>
      </c>
      <c r="D557" s="47">
        <f t="shared" si="11"/>
        <v>6300</v>
      </c>
      <c r="E557" s="45">
        <v>9.31</v>
      </c>
      <c r="F557" s="46">
        <v>0.59250000000000003</v>
      </c>
      <c r="G557" s="9">
        <f t="shared" si="12"/>
        <v>4.9375000000000002E-2</v>
      </c>
      <c r="H557" s="46">
        <v>12</v>
      </c>
      <c r="I557" s="49"/>
      <c r="O557" s="87"/>
      <c r="P557" s="87"/>
      <c r="Q557" s="87"/>
      <c r="S557" s="87"/>
      <c r="T557" s="87"/>
      <c r="U557" s="87"/>
    </row>
    <row r="558" spans="2:21" x14ac:dyDescent="0.2">
      <c r="B558" s="43">
        <v>1917</v>
      </c>
      <c r="C558" s="44">
        <v>4</v>
      </c>
      <c r="D558" s="47">
        <f t="shared" si="11"/>
        <v>6330</v>
      </c>
      <c r="E558" s="45">
        <v>9.17</v>
      </c>
      <c r="F558" s="46">
        <v>0.60329999999999995</v>
      </c>
      <c r="G558" s="9">
        <f t="shared" si="12"/>
        <v>5.0274999999999993E-2</v>
      </c>
      <c r="H558" s="46">
        <v>12.6</v>
      </c>
      <c r="I558" s="49"/>
      <c r="O558" s="87"/>
      <c r="P558" s="87"/>
      <c r="Q558" s="87"/>
      <c r="S558" s="87"/>
      <c r="T558" s="87"/>
      <c r="U558" s="87"/>
    </row>
    <row r="559" spans="2:21" x14ac:dyDescent="0.2">
      <c r="B559" s="43">
        <v>1917</v>
      </c>
      <c r="C559" s="44">
        <v>5</v>
      </c>
      <c r="D559" s="47">
        <f t="shared" si="11"/>
        <v>6361</v>
      </c>
      <c r="E559" s="45">
        <v>8.86</v>
      </c>
      <c r="F559" s="46">
        <v>0.61419999999999997</v>
      </c>
      <c r="G559" s="9">
        <f t="shared" si="12"/>
        <v>5.1183333333333331E-2</v>
      </c>
      <c r="H559" s="46">
        <v>12.8</v>
      </c>
      <c r="I559" s="49"/>
      <c r="O559" s="87"/>
      <c r="P559" s="87"/>
      <c r="Q559" s="87"/>
      <c r="S559" s="87"/>
      <c r="T559" s="87"/>
      <c r="U559" s="87"/>
    </row>
    <row r="560" spans="2:21" x14ac:dyDescent="0.2">
      <c r="B560" s="43">
        <v>1917</v>
      </c>
      <c r="C560" s="44">
        <v>6</v>
      </c>
      <c r="D560" s="47">
        <f t="shared" si="11"/>
        <v>6391</v>
      </c>
      <c r="E560" s="45">
        <v>9.0399999999999991</v>
      </c>
      <c r="F560" s="46">
        <v>0.625</v>
      </c>
      <c r="G560" s="9">
        <f t="shared" si="12"/>
        <v>5.2083333333333336E-2</v>
      </c>
      <c r="H560" s="46">
        <v>13</v>
      </c>
      <c r="I560" s="49"/>
      <c r="O560" s="87"/>
      <c r="P560" s="87"/>
      <c r="Q560" s="87"/>
      <c r="S560" s="87"/>
      <c r="T560" s="87"/>
      <c r="U560" s="87"/>
    </row>
    <row r="561" spans="2:21" x14ac:dyDescent="0.2">
      <c r="B561" s="43">
        <v>1917</v>
      </c>
      <c r="C561" s="44">
        <v>7</v>
      </c>
      <c r="D561" s="47">
        <f t="shared" si="11"/>
        <v>6422</v>
      </c>
      <c r="E561" s="45">
        <v>8.7899999999999991</v>
      </c>
      <c r="F561" s="46">
        <v>0.63580000000000003</v>
      </c>
      <c r="G561" s="9">
        <f t="shared" si="12"/>
        <v>5.2983333333333334E-2</v>
      </c>
      <c r="H561" s="46">
        <v>12.8</v>
      </c>
      <c r="I561" s="49"/>
      <c r="O561" s="87"/>
      <c r="P561" s="87"/>
      <c r="Q561" s="87"/>
      <c r="S561" s="87"/>
      <c r="T561" s="87"/>
      <c r="U561" s="87"/>
    </row>
    <row r="562" spans="2:21" x14ac:dyDescent="0.2">
      <c r="B562" s="43">
        <v>1917</v>
      </c>
      <c r="C562" s="44">
        <v>8</v>
      </c>
      <c r="D562" s="47">
        <f t="shared" si="11"/>
        <v>6453</v>
      </c>
      <c r="E562" s="45">
        <v>8.5299999999999994</v>
      </c>
      <c r="F562" s="46">
        <v>0.64670000000000005</v>
      </c>
      <c r="G562" s="9">
        <f t="shared" si="12"/>
        <v>5.3891666666666671E-2</v>
      </c>
      <c r="H562" s="46">
        <v>13</v>
      </c>
      <c r="I562" s="49"/>
      <c r="O562" s="87"/>
      <c r="P562" s="87"/>
      <c r="Q562" s="87"/>
      <c r="S562" s="87"/>
      <c r="T562" s="87"/>
      <c r="U562" s="87"/>
    </row>
    <row r="563" spans="2:21" x14ac:dyDescent="0.2">
      <c r="B563" s="43">
        <v>1917</v>
      </c>
      <c r="C563" s="44">
        <v>9</v>
      </c>
      <c r="D563" s="47">
        <f t="shared" si="11"/>
        <v>6483</v>
      </c>
      <c r="E563" s="45">
        <v>8.1199999999999992</v>
      </c>
      <c r="F563" s="46">
        <v>0.65749999999999997</v>
      </c>
      <c r="G563" s="9">
        <f t="shared" si="12"/>
        <v>5.4791666666666662E-2</v>
      </c>
      <c r="H563" s="46">
        <v>13.3</v>
      </c>
      <c r="I563" s="49"/>
      <c r="O563" s="87"/>
      <c r="P563" s="87"/>
      <c r="Q563" s="87"/>
      <c r="S563" s="87"/>
      <c r="T563" s="87"/>
      <c r="U563" s="87"/>
    </row>
    <row r="564" spans="2:21" x14ac:dyDescent="0.2">
      <c r="B564" s="43">
        <v>1917</v>
      </c>
      <c r="C564" s="44">
        <v>10</v>
      </c>
      <c r="D564" s="47">
        <f t="shared" si="11"/>
        <v>6514</v>
      </c>
      <c r="E564" s="45">
        <v>7.68</v>
      </c>
      <c r="F564" s="46">
        <v>0.66830000000000001</v>
      </c>
      <c r="G564" s="9">
        <f t="shared" si="12"/>
        <v>5.5691666666666667E-2</v>
      </c>
      <c r="H564" s="46">
        <v>13.5</v>
      </c>
      <c r="I564" s="49"/>
      <c r="O564" s="87"/>
      <c r="P564" s="87"/>
      <c r="Q564" s="87"/>
      <c r="S564" s="87"/>
      <c r="T564" s="87"/>
      <c r="U564" s="87"/>
    </row>
    <row r="565" spans="2:21" x14ac:dyDescent="0.2">
      <c r="B565" s="43">
        <v>1917</v>
      </c>
      <c r="C565" s="44">
        <v>11</v>
      </c>
      <c r="D565" s="47">
        <f t="shared" si="11"/>
        <v>6544</v>
      </c>
      <c r="E565" s="45">
        <v>7.04</v>
      </c>
      <c r="F565" s="46">
        <v>0.67920000000000003</v>
      </c>
      <c r="G565" s="9">
        <f t="shared" si="12"/>
        <v>5.6600000000000004E-2</v>
      </c>
      <c r="H565" s="46">
        <v>13.5</v>
      </c>
      <c r="I565" s="49"/>
      <c r="O565" s="87"/>
      <c r="P565" s="87"/>
      <c r="Q565" s="87"/>
      <c r="S565" s="87"/>
      <c r="T565" s="87"/>
      <c r="U565" s="87"/>
    </row>
    <row r="566" spans="2:21" x14ac:dyDescent="0.2">
      <c r="B566" s="43">
        <v>1917</v>
      </c>
      <c r="C566" s="44">
        <v>12</v>
      </c>
      <c r="D566" s="47">
        <f t="shared" si="11"/>
        <v>6575</v>
      </c>
      <c r="E566" s="45">
        <v>6.8</v>
      </c>
      <c r="F566" s="46">
        <v>0.69</v>
      </c>
      <c r="G566" s="9">
        <f t="shared" si="12"/>
        <v>5.7499999999999996E-2</v>
      </c>
      <c r="H566" s="46">
        <v>13.7</v>
      </c>
      <c r="I566" s="49"/>
      <c r="O566" s="87"/>
      <c r="P566" s="87"/>
      <c r="Q566" s="87"/>
      <c r="S566" s="87"/>
      <c r="T566" s="87"/>
      <c r="U566" s="87"/>
    </row>
    <row r="567" spans="2:21" x14ac:dyDescent="0.2">
      <c r="B567" s="43">
        <v>1918</v>
      </c>
      <c r="C567" s="39">
        <v>1</v>
      </c>
      <c r="D567" s="47">
        <f t="shared" si="11"/>
        <v>6606</v>
      </c>
      <c r="E567" s="45">
        <v>7.21</v>
      </c>
      <c r="F567" s="46">
        <v>0.68</v>
      </c>
      <c r="G567" s="9">
        <f t="shared" si="12"/>
        <v>5.6666666666666671E-2</v>
      </c>
      <c r="H567" s="46">
        <v>14</v>
      </c>
      <c r="I567" s="49"/>
      <c r="O567" s="87"/>
      <c r="P567" s="87"/>
      <c r="Q567" s="87"/>
      <c r="S567" s="87"/>
      <c r="T567" s="87"/>
      <c r="U567" s="87"/>
    </row>
    <row r="568" spans="2:21" x14ac:dyDescent="0.2">
      <c r="B568" s="43">
        <v>1918</v>
      </c>
      <c r="C568" s="44">
        <v>2</v>
      </c>
      <c r="D568" s="47">
        <f t="shared" si="11"/>
        <v>6634</v>
      </c>
      <c r="E568" s="45">
        <v>7.43</v>
      </c>
      <c r="F568" s="46">
        <v>0.67</v>
      </c>
      <c r="G568" s="9">
        <f t="shared" si="12"/>
        <v>5.5833333333333339E-2</v>
      </c>
      <c r="H568" s="46">
        <v>14.1</v>
      </c>
      <c r="I568" s="49"/>
      <c r="O568" s="87"/>
      <c r="P568" s="87"/>
      <c r="Q568" s="87"/>
      <c r="S568" s="87"/>
      <c r="T568" s="87"/>
      <c r="U568" s="87"/>
    </row>
    <row r="569" spans="2:21" x14ac:dyDescent="0.2">
      <c r="B569" s="43">
        <v>1918</v>
      </c>
      <c r="C569" s="44">
        <v>3</v>
      </c>
      <c r="D569" s="47">
        <f t="shared" si="11"/>
        <v>6665</v>
      </c>
      <c r="E569" s="45">
        <v>7.28</v>
      </c>
      <c r="F569" s="46">
        <v>0.66</v>
      </c>
      <c r="G569" s="9">
        <f t="shared" si="12"/>
        <v>5.5E-2</v>
      </c>
      <c r="H569" s="46">
        <v>14</v>
      </c>
      <c r="I569" s="49"/>
      <c r="O569" s="87"/>
      <c r="P569" s="87"/>
      <c r="Q569" s="87"/>
      <c r="S569" s="87"/>
      <c r="T569" s="87"/>
      <c r="U569" s="87"/>
    </row>
    <row r="570" spans="2:21" x14ac:dyDescent="0.2">
      <c r="B570" s="43">
        <v>1918</v>
      </c>
      <c r="C570" s="44">
        <v>4</v>
      </c>
      <c r="D570" s="47">
        <f t="shared" si="11"/>
        <v>6695</v>
      </c>
      <c r="E570" s="45">
        <v>7.21</v>
      </c>
      <c r="F570" s="46">
        <v>0.65</v>
      </c>
      <c r="G570" s="9">
        <f t="shared" si="12"/>
        <v>5.4166666666666669E-2</v>
      </c>
      <c r="H570" s="46">
        <v>14.2</v>
      </c>
      <c r="I570" s="49"/>
      <c r="O570" s="87"/>
      <c r="P570" s="87"/>
      <c r="Q570" s="87"/>
      <c r="S570" s="87"/>
      <c r="T570" s="87"/>
      <c r="U570" s="87"/>
    </row>
    <row r="571" spans="2:21" x14ac:dyDescent="0.2">
      <c r="B571" s="43">
        <v>1918</v>
      </c>
      <c r="C571" s="44">
        <v>5</v>
      </c>
      <c r="D571" s="47">
        <f t="shared" si="11"/>
        <v>6726</v>
      </c>
      <c r="E571" s="45">
        <v>7.44</v>
      </c>
      <c r="F571" s="46">
        <v>0.64</v>
      </c>
      <c r="G571" s="9">
        <f t="shared" si="12"/>
        <v>5.3333333333333337E-2</v>
      </c>
      <c r="H571" s="46">
        <v>14.5</v>
      </c>
      <c r="I571" s="49"/>
      <c r="O571" s="87"/>
      <c r="P571" s="87"/>
      <c r="Q571" s="87"/>
      <c r="S571" s="87"/>
      <c r="T571" s="87"/>
      <c r="U571" s="87"/>
    </row>
    <row r="572" spans="2:21" x14ac:dyDescent="0.2">
      <c r="B572" s="43">
        <v>1918</v>
      </c>
      <c r="C572" s="44">
        <v>6</v>
      </c>
      <c r="D572" s="47">
        <f t="shared" si="11"/>
        <v>6756</v>
      </c>
      <c r="E572" s="45">
        <v>7.45</v>
      </c>
      <c r="F572" s="46">
        <v>0.63</v>
      </c>
      <c r="G572" s="9">
        <f t="shared" si="12"/>
        <v>5.2499999999999998E-2</v>
      </c>
      <c r="H572" s="46">
        <v>14.7</v>
      </c>
      <c r="I572" s="49"/>
      <c r="O572" s="87"/>
      <c r="P572" s="87"/>
      <c r="Q572" s="87"/>
      <c r="S572" s="87"/>
      <c r="T572" s="87"/>
      <c r="U572" s="87"/>
    </row>
    <row r="573" spans="2:21" x14ac:dyDescent="0.2">
      <c r="B573" s="43">
        <v>1918</v>
      </c>
      <c r="C573" s="44">
        <v>7</v>
      </c>
      <c r="D573" s="47">
        <f t="shared" si="11"/>
        <v>6787</v>
      </c>
      <c r="E573" s="45">
        <v>7.51</v>
      </c>
      <c r="F573" s="46">
        <v>0.62</v>
      </c>
      <c r="G573" s="9">
        <f t="shared" si="12"/>
        <v>5.1666666666666666E-2</v>
      </c>
      <c r="H573" s="46">
        <v>15.1</v>
      </c>
      <c r="I573" s="49"/>
      <c r="O573" s="87"/>
      <c r="P573" s="87"/>
      <c r="Q573" s="87"/>
      <c r="S573" s="87"/>
      <c r="T573" s="87"/>
      <c r="U573" s="87"/>
    </row>
    <row r="574" spans="2:21" x14ac:dyDescent="0.2">
      <c r="B574" s="43">
        <v>1918</v>
      </c>
      <c r="C574" s="44">
        <v>8</v>
      </c>
      <c r="D574" s="47">
        <f t="shared" si="11"/>
        <v>6818</v>
      </c>
      <c r="E574" s="45">
        <v>7.58</v>
      </c>
      <c r="F574" s="46">
        <v>0.61</v>
      </c>
      <c r="G574" s="9">
        <f t="shared" si="12"/>
        <v>5.0833333333333335E-2</v>
      </c>
      <c r="H574" s="46">
        <v>15.4</v>
      </c>
      <c r="I574" s="49"/>
      <c r="O574" s="87"/>
      <c r="P574" s="87"/>
      <c r="Q574" s="87"/>
      <c r="S574" s="87"/>
      <c r="T574" s="87"/>
      <c r="U574" s="87"/>
    </row>
    <row r="575" spans="2:21" x14ac:dyDescent="0.2">
      <c r="B575" s="43">
        <v>1918</v>
      </c>
      <c r="C575" s="44">
        <v>9</v>
      </c>
      <c r="D575" s="47">
        <f t="shared" si="11"/>
        <v>6848</v>
      </c>
      <c r="E575" s="45">
        <v>7.54</v>
      </c>
      <c r="F575" s="46">
        <v>0.6</v>
      </c>
      <c r="G575" s="9">
        <f t="shared" si="12"/>
        <v>4.9999999999999996E-2</v>
      </c>
      <c r="H575" s="46">
        <v>15.7</v>
      </c>
      <c r="I575" s="49"/>
      <c r="O575" s="87"/>
      <c r="P575" s="87"/>
      <c r="Q575" s="87"/>
      <c r="S575" s="87"/>
      <c r="T575" s="87"/>
      <c r="U575" s="87"/>
    </row>
    <row r="576" spans="2:21" x14ac:dyDescent="0.2">
      <c r="B576" s="43">
        <v>1918</v>
      </c>
      <c r="C576" s="44">
        <v>10</v>
      </c>
      <c r="D576" s="47">
        <f t="shared" si="11"/>
        <v>6879</v>
      </c>
      <c r="E576" s="45">
        <v>7.86</v>
      </c>
      <c r="F576" s="46">
        <v>0.59</v>
      </c>
      <c r="G576" s="9">
        <f t="shared" si="12"/>
        <v>4.9166666666666664E-2</v>
      </c>
      <c r="H576" s="46">
        <v>16</v>
      </c>
      <c r="I576" s="49"/>
      <c r="O576" s="87"/>
      <c r="P576" s="87"/>
      <c r="Q576" s="87"/>
      <c r="S576" s="87"/>
      <c r="T576" s="87"/>
      <c r="U576" s="87"/>
    </row>
    <row r="577" spans="2:21" x14ac:dyDescent="0.2">
      <c r="B577" s="43">
        <v>1918</v>
      </c>
      <c r="C577" s="44">
        <v>11</v>
      </c>
      <c r="D577" s="47">
        <f t="shared" si="11"/>
        <v>6909</v>
      </c>
      <c r="E577" s="45">
        <v>8.06</v>
      </c>
      <c r="F577" s="46">
        <v>0.57999999999999996</v>
      </c>
      <c r="G577" s="9">
        <f t="shared" si="12"/>
        <v>4.8333333333333332E-2</v>
      </c>
      <c r="H577" s="46">
        <v>16.3</v>
      </c>
      <c r="I577" s="49"/>
      <c r="O577" s="87"/>
      <c r="P577" s="87"/>
      <c r="Q577" s="87"/>
      <c r="S577" s="87"/>
      <c r="T577" s="87"/>
      <c r="U577" s="87"/>
    </row>
    <row r="578" spans="2:21" x14ac:dyDescent="0.2">
      <c r="B578" s="43">
        <v>1918</v>
      </c>
      <c r="C578" s="44">
        <v>12</v>
      </c>
      <c r="D578" s="47">
        <f t="shared" si="11"/>
        <v>6940</v>
      </c>
      <c r="E578" s="45">
        <v>7.9</v>
      </c>
      <c r="F578" s="46">
        <v>0.56999999999999995</v>
      </c>
      <c r="G578" s="9">
        <f t="shared" si="12"/>
        <v>4.7499999999999994E-2</v>
      </c>
      <c r="H578" s="46">
        <v>16.5</v>
      </c>
      <c r="I578" s="49"/>
      <c r="O578" s="87"/>
      <c r="P578" s="87"/>
      <c r="Q578" s="87"/>
      <c r="S578" s="87"/>
      <c r="T578" s="87"/>
      <c r="U578" s="87"/>
    </row>
    <row r="579" spans="2:21" x14ac:dyDescent="0.2">
      <c r="B579" s="43">
        <v>1919</v>
      </c>
      <c r="C579" s="39">
        <v>1</v>
      </c>
      <c r="D579" s="47">
        <f t="shared" si="11"/>
        <v>6971</v>
      </c>
      <c r="E579" s="45">
        <v>7.85</v>
      </c>
      <c r="F579" s="46">
        <v>0.56669999999999998</v>
      </c>
      <c r="G579" s="9">
        <f t="shared" si="12"/>
        <v>4.7224999999999996E-2</v>
      </c>
      <c r="H579" s="46">
        <v>16.5</v>
      </c>
      <c r="I579" s="49"/>
      <c r="O579" s="87"/>
      <c r="P579" s="87"/>
      <c r="Q579" s="87"/>
      <c r="S579" s="87"/>
      <c r="T579" s="87"/>
      <c r="U579" s="87"/>
    </row>
    <row r="580" spans="2:21" x14ac:dyDescent="0.2">
      <c r="B580" s="43">
        <v>1919</v>
      </c>
      <c r="C580" s="44">
        <v>2</v>
      </c>
      <c r="D580" s="47">
        <f t="shared" ref="D580:D643" si="13">EOMONTH(DATE(B580,C580,1),0)</f>
        <v>6999</v>
      </c>
      <c r="E580" s="45">
        <v>7.88</v>
      </c>
      <c r="F580" s="46">
        <v>0.56330000000000002</v>
      </c>
      <c r="G580" s="9">
        <f t="shared" ref="G580:G643" si="14">IFERROR(F580/12,0)</f>
        <v>4.6941666666666666E-2</v>
      </c>
      <c r="H580" s="46">
        <v>16.2</v>
      </c>
      <c r="I580" s="49"/>
      <c r="O580" s="87"/>
      <c r="P580" s="87"/>
      <c r="Q580" s="87"/>
      <c r="S580" s="87"/>
      <c r="T580" s="87"/>
      <c r="U580" s="87"/>
    </row>
    <row r="581" spans="2:21" x14ac:dyDescent="0.2">
      <c r="B581" s="43">
        <v>1919</v>
      </c>
      <c r="C581" s="44">
        <v>3</v>
      </c>
      <c r="D581" s="47">
        <f t="shared" si="13"/>
        <v>7030</v>
      </c>
      <c r="E581" s="45">
        <v>8.1199999999999992</v>
      </c>
      <c r="F581" s="46">
        <v>0.56000000000000005</v>
      </c>
      <c r="G581" s="9">
        <f t="shared" si="14"/>
        <v>4.6666666666666669E-2</v>
      </c>
      <c r="H581" s="46">
        <v>16.399999999999999</v>
      </c>
      <c r="I581" s="49"/>
      <c r="O581" s="87"/>
      <c r="P581" s="87"/>
      <c r="Q581" s="87"/>
      <c r="S581" s="87"/>
      <c r="T581" s="87"/>
      <c r="U581" s="87"/>
    </row>
    <row r="582" spans="2:21" x14ac:dyDescent="0.2">
      <c r="B582" s="43">
        <v>1919</v>
      </c>
      <c r="C582" s="44">
        <v>4</v>
      </c>
      <c r="D582" s="47">
        <f t="shared" si="13"/>
        <v>7060</v>
      </c>
      <c r="E582" s="45">
        <v>8.39</v>
      </c>
      <c r="F582" s="46">
        <v>0.55669999999999997</v>
      </c>
      <c r="G582" s="9">
        <f t="shared" si="14"/>
        <v>4.6391666666666664E-2</v>
      </c>
      <c r="H582" s="46">
        <v>16.7</v>
      </c>
      <c r="I582" s="49"/>
      <c r="O582" s="87"/>
      <c r="P582" s="87"/>
      <c r="Q582" s="87"/>
      <c r="S582" s="87"/>
      <c r="T582" s="87"/>
      <c r="U582" s="87"/>
    </row>
    <row r="583" spans="2:21" x14ac:dyDescent="0.2">
      <c r="B583" s="43">
        <v>1919</v>
      </c>
      <c r="C583" s="44">
        <v>5</v>
      </c>
      <c r="D583" s="47">
        <f t="shared" si="13"/>
        <v>7091</v>
      </c>
      <c r="E583" s="45">
        <v>8.9700000000000006</v>
      </c>
      <c r="F583" s="46">
        <v>0.55330000000000001</v>
      </c>
      <c r="G583" s="9">
        <f t="shared" si="14"/>
        <v>4.6108333333333335E-2</v>
      </c>
      <c r="H583" s="46">
        <v>16.899999999999999</v>
      </c>
      <c r="I583" s="49"/>
      <c r="O583" s="87"/>
      <c r="P583" s="87"/>
      <c r="Q583" s="87"/>
      <c r="S583" s="87"/>
      <c r="T583" s="87"/>
      <c r="U583" s="87"/>
    </row>
    <row r="584" spans="2:21" x14ac:dyDescent="0.2">
      <c r="B584" s="43">
        <v>1919</v>
      </c>
      <c r="C584" s="44">
        <v>6</v>
      </c>
      <c r="D584" s="47">
        <f t="shared" si="13"/>
        <v>7121</v>
      </c>
      <c r="E584" s="45">
        <v>9.2100000000000009</v>
      </c>
      <c r="F584" s="46">
        <v>0.55000000000000004</v>
      </c>
      <c r="G584" s="9">
        <f t="shared" si="14"/>
        <v>4.5833333333333337E-2</v>
      </c>
      <c r="H584" s="46">
        <v>16.899999999999999</v>
      </c>
      <c r="I584" s="49"/>
      <c r="O584" s="87"/>
      <c r="P584" s="87"/>
      <c r="Q584" s="87"/>
      <c r="S584" s="87"/>
      <c r="T584" s="87"/>
      <c r="U584" s="87"/>
    </row>
    <row r="585" spans="2:21" x14ac:dyDescent="0.2">
      <c r="B585" s="43">
        <v>1919</v>
      </c>
      <c r="C585" s="44">
        <v>7</v>
      </c>
      <c r="D585" s="47">
        <f t="shared" si="13"/>
        <v>7152</v>
      </c>
      <c r="E585" s="45">
        <v>9.51</v>
      </c>
      <c r="F585" s="46">
        <v>0.54669999999999996</v>
      </c>
      <c r="G585" s="9">
        <f t="shared" si="14"/>
        <v>4.5558333333333333E-2</v>
      </c>
      <c r="H585" s="46">
        <v>17.399999999999999</v>
      </c>
      <c r="I585" s="49"/>
      <c r="O585" s="87"/>
      <c r="P585" s="87"/>
      <c r="Q585" s="87"/>
      <c r="S585" s="87"/>
      <c r="T585" s="87"/>
      <c r="U585" s="87"/>
    </row>
    <row r="586" spans="2:21" x14ac:dyDescent="0.2">
      <c r="B586" s="43">
        <v>1919</v>
      </c>
      <c r="C586" s="44">
        <v>8</v>
      </c>
      <c r="D586" s="47">
        <f t="shared" si="13"/>
        <v>7183</v>
      </c>
      <c r="E586" s="45">
        <v>8.8699999999999992</v>
      </c>
      <c r="F586" s="46">
        <v>0.54330000000000001</v>
      </c>
      <c r="G586" s="9">
        <f t="shared" si="14"/>
        <v>4.5275000000000003E-2</v>
      </c>
      <c r="H586" s="46">
        <v>17.7</v>
      </c>
      <c r="I586" s="49"/>
      <c r="O586" s="87"/>
      <c r="P586" s="87"/>
      <c r="Q586" s="87"/>
      <c r="S586" s="87"/>
      <c r="T586" s="87"/>
      <c r="U586" s="87"/>
    </row>
    <row r="587" spans="2:21" x14ac:dyDescent="0.2">
      <c r="B587" s="43">
        <v>1919</v>
      </c>
      <c r="C587" s="44">
        <v>9</v>
      </c>
      <c r="D587" s="47">
        <f t="shared" si="13"/>
        <v>7213</v>
      </c>
      <c r="E587" s="45">
        <v>9.01</v>
      </c>
      <c r="F587" s="46">
        <v>0.54</v>
      </c>
      <c r="G587" s="9">
        <f t="shared" si="14"/>
        <v>4.5000000000000005E-2</v>
      </c>
      <c r="H587" s="46">
        <v>17.8</v>
      </c>
      <c r="I587" s="49"/>
      <c r="O587" s="87"/>
      <c r="P587" s="87"/>
      <c r="Q587" s="87"/>
      <c r="S587" s="87"/>
      <c r="T587" s="87"/>
      <c r="U587" s="87"/>
    </row>
    <row r="588" spans="2:21" x14ac:dyDescent="0.2">
      <c r="B588" s="43">
        <v>1919</v>
      </c>
      <c r="C588" s="44">
        <v>10</v>
      </c>
      <c r="D588" s="47">
        <f t="shared" si="13"/>
        <v>7244</v>
      </c>
      <c r="E588" s="45">
        <v>9.4700000000000006</v>
      </c>
      <c r="F588" s="46">
        <v>0.53669999999999995</v>
      </c>
      <c r="G588" s="9">
        <f t="shared" si="14"/>
        <v>4.4724999999999994E-2</v>
      </c>
      <c r="H588" s="46">
        <v>18.100000000000001</v>
      </c>
      <c r="I588" s="49"/>
      <c r="O588" s="87"/>
      <c r="P588" s="87"/>
      <c r="Q588" s="87"/>
      <c r="S588" s="87"/>
      <c r="T588" s="87"/>
      <c r="U588" s="87"/>
    </row>
    <row r="589" spans="2:21" x14ac:dyDescent="0.2">
      <c r="B589" s="43">
        <v>1919</v>
      </c>
      <c r="C589" s="44">
        <v>11</v>
      </c>
      <c r="D589" s="47">
        <f t="shared" si="13"/>
        <v>7274</v>
      </c>
      <c r="E589" s="45">
        <v>9.19</v>
      </c>
      <c r="F589" s="46">
        <v>0.5333</v>
      </c>
      <c r="G589" s="9">
        <f t="shared" si="14"/>
        <v>4.4441666666666664E-2</v>
      </c>
      <c r="H589" s="46">
        <v>18.5</v>
      </c>
      <c r="I589" s="49"/>
      <c r="O589" s="87"/>
      <c r="P589" s="87"/>
      <c r="Q589" s="87"/>
      <c r="S589" s="87"/>
      <c r="T589" s="87"/>
      <c r="U589" s="87"/>
    </row>
    <row r="590" spans="2:21" x14ac:dyDescent="0.2">
      <c r="B590" s="43">
        <v>1919</v>
      </c>
      <c r="C590" s="44">
        <v>12</v>
      </c>
      <c r="D590" s="47">
        <f t="shared" si="13"/>
        <v>7305</v>
      </c>
      <c r="E590" s="45">
        <v>8.92</v>
      </c>
      <c r="F590" s="46">
        <v>0.53</v>
      </c>
      <c r="G590" s="9">
        <f t="shared" si="14"/>
        <v>4.4166666666666667E-2</v>
      </c>
      <c r="H590" s="46">
        <v>18.899999999999999</v>
      </c>
      <c r="I590" s="49"/>
      <c r="O590" s="87"/>
      <c r="P590" s="87"/>
      <c r="Q590" s="87"/>
      <c r="S590" s="87"/>
      <c r="T590" s="87"/>
      <c r="U590" s="87"/>
    </row>
    <row r="591" spans="2:21" x14ac:dyDescent="0.2">
      <c r="B591" s="43">
        <v>1920</v>
      </c>
      <c r="C591" s="39">
        <v>1</v>
      </c>
      <c r="D591" s="47">
        <f t="shared" si="13"/>
        <v>7336</v>
      </c>
      <c r="E591" s="45">
        <v>8.83</v>
      </c>
      <c r="F591" s="46">
        <v>0.52829999999999999</v>
      </c>
      <c r="G591" s="9">
        <f t="shared" si="14"/>
        <v>4.4025000000000002E-2</v>
      </c>
      <c r="H591" s="46">
        <v>19.3</v>
      </c>
      <c r="I591" s="49"/>
      <c r="O591" s="87"/>
      <c r="P591" s="87"/>
      <c r="Q591" s="87"/>
      <c r="S591" s="87"/>
      <c r="T591" s="87"/>
      <c r="U591" s="87"/>
    </row>
    <row r="592" spans="2:21" x14ac:dyDescent="0.2">
      <c r="B592" s="43">
        <v>1920</v>
      </c>
      <c r="C592" s="44">
        <v>2</v>
      </c>
      <c r="D592" s="47">
        <f t="shared" si="13"/>
        <v>7365</v>
      </c>
      <c r="E592" s="45">
        <v>8.1</v>
      </c>
      <c r="F592" s="46">
        <v>0.52669999999999995</v>
      </c>
      <c r="G592" s="9">
        <f t="shared" si="14"/>
        <v>4.3891666666666662E-2</v>
      </c>
      <c r="H592" s="46">
        <v>19.5</v>
      </c>
      <c r="I592" s="49"/>
      <c r="O592" s="87"/>
      <c r="P592" s="87"/>
      <c r="Q592" s="87"/>
      <c r="S592" s="87"/>
      <c r="T592" s="87"/>
      <c r="U592" s="87"/>
    </row>
    <row r="593" spans="2:21" x14ac:dyDescent="0.2">
      <c r="B593" s="43">
        <v>1920</v>
      </c>
      <c r="C593" s="44">
        <v>3</v>
      </c>
      <c r="D593" s="47">
        <f t="shared" si="13"/>
        <v>7396</v>
      </c>
      <c r="E593" s="45">
        <v>8.67</v>
      </c>
      <c r="F593" s="46">
        <v>0.52500000000000002</v>
      </c>
      <c r="G593" s="9">
        <f t="shared" si="14"/>
        <v>4.3750000000000004E-2</v>
      </c>
      <c r="H593" s="46">
        <v>19.7</v>
      </c>
      <c r="I593" s="49"/>
      <c r="O593" s="87"/>
      <c r="P593" s="87"/>
      <c r="Q593" s="87"/>
      <c r="S593" s="87"/>
      <c r="T593" s="87"/>
      <c r="U593" s="87"/>
    </row>
    <row r="594" spans="2:21" x14ac:dyDescent="0.2">
      <c r="B594" s="43">
        <v>1920</v>
      </c>
      <c r="C594" s="44">
        <v>4</v>
      </c>
      <c r="D594" s="47">
        <f t="shared" si="13"/>
        <v>7426</v>
      </c>
      <c r="E594" s="45">
        <v>8.6</v>
      </c>
      <c r="F594" s="46">
        <v>0.52329999999999999</v>
      </c>
      <c r="G594" s="9">
        <f t="shared" si="14"/>
        <v>4.3608333333333332E-2</v>
      </c>
      <c r="H594" s="46">
        <v>20.3</v>
      </c>
      <c r="I594" s="49"/>
      <c r="O594" s="87"/>
      <c r="P594" s="87"/>
      <c r="Q594" s="87"/>
      <c r="S594" s="87"/>
      <c r="T594" s="87"/>
      <c r="U594" s="87"/>
    </row>
    <row r="595" spans="2:21" x14ac:dyDescent="0.2">
      <c r="B595" s="43">
        <v>1920</v>
      </c>
      <c r="C595" s="44">
        <v>5</v>
      </c>
      <c r="D595" s="47">
        <f t="shared" si="13"/>
        <v>7457</v>
      </c>
      <c r="E595" s="45">
        <v>8.06</v>
      </c>
      <c r="F595" s="46">
        <v>0.52170000000000005</v>
      </c>
      <c r="G595" s="9">
        <f t="shared" si="14"/>
        <v>4.3475000000000007E-2</v>
      </c>
      <c r="H595" s="46">
        <v>20.6</v>
      </c>
      <c r="I595" s="49"/>
      <c r="O595" s="87"/>
      <c r="P595" s="87"/>
      <c r="Q595" s="87"/>
      <c r="S595" s="87"/>
      <c r="T595" s="87"/>
      <c r="U595" s="87"/>
    </row>
    <row r="596" spans="2:21" x14ac:dyDescent="0.2">
      <c r="B596" s="43">
        <v>1920</v>
      </c>
      <c r="C596" s="44">
        <v>6</v>
      </c>
      <c r="D596" s="47">
        <f t="shared" si="13"/>
        <v>7487</v>
      </c>
      <c r="E596" s="45">
        <v>7.92</v>
      </c>
      <c r="F596" s="46">
        <v>0.52</v>
      </c>
      <c r="G596" s="9">
        <f t="shared" si="14"/>
        <v>4.3333333333333335E-2</v>
      </c>
      <c r="H596" s="46">
        <v>20.9</v>
      </c>
      <c r="I596" s="49"/>
      <c r="O596" s="87"/>
      <c r="P596" s="87"/>
      <c r="Q596" s="87"/>
      <c r="S596" s="87"/>
      <c r="T596" s="87"/>
      <c r="U596" s="87"/>
    </row>
    <row r="597" spans="2:21" x14ac:dyDescent="0.2">
      <c r="B597" s="43">
        <v>1920</v>
      </c>
      <c r="C597" s="44">
        <v>7</v>
      </c>
      <c r="D597" s="47">
        <f t="shared" si="13"/>
        <v>7518</v>
      </c>
      <c r="E597" s="45">
        <v>7.91</v>
      </c>
      <c r="F597" s="46">
        <v>0.51829999999999998</v>
      </c>
      <c r="G597" s="9">
        <f t="shared" si="14"/>
        <v>4.3191666666666663E-2</v>
      </c>
      <c r="H597" s="46">
        <v>20.8</v>
      </c>
      <c r="I597" s="49"/>
      <c r="O597" s="87"/>
      <c r="P597" s="87"/>
      <c r="Q597" s="87"/>
      <c r="S597" s="87"/>
      <c r="T597" s="87"/>
      <c r="U597" s="87"/>
    </row>
    <row r="598" spans="2:21" x14ac:dyDescent="0.2">
      <c r="B598" s="43">
        <v>1920</v>
      </c>
      <c r="C598" s="44">
        <v>8</v>
      </c>
      <c r="D598" s="47">
        <f t="shared" si="13"/>
        <v>7549</v>
      </c>
      <c r="E598" s="45">
        <v>7.6</v>
      </c>
      <c r="F598" s="46">
        <v>0.51670000000000005</v>
      </c>
      <c r="G598" s="9">
        <f t="shared" si="14"/>
        <v>4.3058333333333337E-2</v>
      </c>
      <c r="H598" s="46">
        <v>20.3</v>
      </c>
      <c r="I598" s="49"/>
      <c r="O598" s="87"/>
      <c r="P598" s="87"/>
      <c r="Q598" s="87"/>
      <c r="S598" s="87"/>
      <c r="T598" s="87"/>
      <c r="U598" s="87"/>
    </row>
    <row r="599" spans="2:21" x14ac:dyDescent="0.2">
      <c r="B599" s="43">
        <v>1920</v>
      </c>
      <c r="C599" s="44">
        <v>9</v>
      </c>
      <c r="D599" s="47">
        <f t="shared" si="13"/>
        <v>7579</v>
      </c>
      <c r="E599" s="45">
        <v>7.87</v>
      </c>
      <c r="F599" s="46">
        <v>0.51500000000000001</v>
      </c>
      <c r="G599" s="9">
        <f t="shared" si="14"/>
        <v>4.2916666666666665E-2</v>
      </c>
      <c r="H599" s="46">
        <v>20</v>
      </c>
      <c r="I599" s="49"/>
      <c r="O599" s="87"/>
      <c r="P599" s="87"/>
      <c r="Q599" s="87"/>
      <c r="S599" s="87"/>
      <c r="T599" s="87"/>
      <c r="U599" s="87"/>
    </row>
    <row r="600" spans="2:21" x14ac:dyDescent="0.2">
      <c r="B600" s="43">
        <v>1920</v>
      </c>
      <c r="C600" s="44">
        <v>10</v>
      </c>
      <c r="D600" s="47">
        <f t="shared" si="13"/>
        <v>7610</v>
      </c>
      <c r="E600" s="45">
        <v>7.88</v>
      </c>
      <c r="F600" s="46">
        <v>0.51329999999999998</v>
      </c>
      <c r="G600" s="9">
        <f t="shared" si="14"/>
        <v>4.2775000000000001E-2</v>
      </c>
      <c r="H600" s="46">
        <v>19.899999999999999</v>
      </c>
      <c r="I600" s="49"/>
      <c r="O600" s="87"/>
      <c r="P600" s="87"/>
      <c r="Q600" s="87"/>
      <c r="S600" s="87"/>
      <c r="T600" s="87"/>
      <c r="U600" s="87"/>
    </row>
    <row r="601" spans="2:21" x14ac:dyDescent="0.2">
      <c r="B601" s="43">
        <v>1920</v>
      </c>
      <c r="C601" s="44">
        <v>11</v>
      </c>
      <c r="D601" s="47">
        <f t="shared" si="13"/>
        <v>7640</v>
      </c>
      <c r="E601" s="45">
        <v>7.48</v>
      </c>
      <c r="F601" s="46">
        <v>0.51170000000000004</v>
      </c>
      <c r="G601" s="9">
        <f t="shared" si="14"/>
        <v>4.2641666666666668E-2</v>
      </c>
      <c r="H601" s="46">
        <v>19.8</v>
      </c>
      <c r="I601" s="49"/>
      <c r="O601" s="87"/>
      <c r="P601" s="87"/>
      <c r="Q601" s="87"/>
      <c r="S601" s="87"/>
      <c r="T601" s="87"/>
      <c r="U601" s="87"/>
    </row>
    <row r="602" spans="2:21" x14ac:dyDescent="0.2">
      <c r="B602" s="43">
        <v>1920</v>
      </c>
      <c r="C602" s="44">
        <v>12</v>
      </c>
      <c r="D602" s="47">
        <f t="shared" si="13"/>
        <v>7671</v>
      </c>
      <c r="E602" s="45">
        <v>6.81</v>
      </c>
      <c r="F602" s="46">
        <v>0.51</v>
      </c>
      <c r="G602" s="9">
        <f t="shared" si="14"/>
        <v>4.2500000000000003E-2</v>
      </c>
      <c r="H602" s="46">
        <v>19.399999999999999</v>
      </c>
      <c r="I602" s="49"/>
      <c r="O602" s="87"/>
      <c r="P602" s="87"/>
      <c r="Q602" s="87"/>
      <c r="S602" s="87"/>
      <c r="T602" s="87"/>
      <c r="U602" s="87"/>
    </row>
    <row r="603" spans="2:21" x14ac:dyDescent="0.2">
      <c r="B603" s="43">
        <v>1921</v>
      </c>
      <c r="C603" s="39">
        <v>1</v>
      </c>
      <c r="D603" s="47">
        <f t="shared" si="13"/>
        <v>7702</v>
      </c>
      <c r="E603" s="45">
        <v>7.11</v>
      </c>
      <c r="F603" s="46">
        <v>0.50580000000000003</v>
      </c>
      <c r="G603" s="9">
        <f t="shared" si="14"/>
        <v>4.215E-2</v>
      </c>
      <c r="H603" s="46">
        <v>19</v>
      </c>
      <c r="I603" s="49"/>
      <c r="O603" s="87"/>
      <c r="P603" s="87"/>
      <c r="Q603" s="87"/>
      <c r="S603" s="87"/>
      <c r="T603" s="87"/>
      <c r="U603" s="87"/>
    </row>
    <row r="604" spans="2:21" x14ac:dyDescent="0.2">
      <c r="B604" s="43">
        <v>1921</v>
      </c>
      <c r="C604" s="44">
        <v>2</v>
      </c>
      <c r="D604" s="47">
        <f t="shared" si="13"/>
        <v>7730</v>
      </c>
      <c r="E604" s="45">
        <v>7.06</v>
      </c>
      <c r="F604" s="46">
        <v>0.50170000000000003</v>
      </c>
      <c r="G604" s="9">
        <f t="shared" si="14"/>
        <v>4.1808333333333336E-2</v>
      </c>
      <c r="H604" s="46">
        <v>18.399999999999999</v>
      </c>
      <c r="I604" s="49"/>
      <c r="O604" s="87"/>
      <c r="P604" s="87"/>
      <c r="Q604" s="87"/>
      <c r="S604" s="87"/>
      <c r="T604" s="87"/>
      <c r="U604" s="87"/>
    </row>
    <row r="605" spans="2:21" x14ac:dyDescent="0.2">
      <c r="B605" s="43">
        <v>1921</v>
      </c>
      <c r="C605" s="44">
        <v>3</v>
      </c>
      <c r="D605" s="47">
        <f t="shared" si="13"/>
        <v>7761</v>
      </c>
      <c r="E605" s="45">
        <v>6.88</v>
      </c>
      <c r="F605" s="46">
        <v>0.4975</v>
      </c>
      <c r="G605" s="9">
        <f t="shared" si="14"/>
        <v>4.1458333333333333E-2</v>
      </c>
      <c r="H605" s="46">
        <v>18.3</v>
      </c>
      <c r="I605" s="49"/>
      <c r="O605" s="87"/>
      <c r="P605" s="87"/>
      <c r="Q605" s="87"/>
      <c r="S605" s="87"/>
      <c r="T605" s="87"/>
      <c r="U605" s="87"/>
    </row>
    <row r="606" spans="2:21" x14ac:dyDescent="0.2">
      <c r="B606" s="43">
        <v>1921</v>
      </c>
      <c r="C606" s="44">
        <v>4</v>
      </c>
      <c r="D606" s="47">
        <f t="shared" si="13"/>
        <v>7791</v>
      </c>
      <c r="E606" s="45">
        <v>6.91</v>
      </c>
      <c r="F606" s="46">
        <v>0.49330000000000002</v>
      </c>
      <c r="G606" s="9">
        <f t="shared" si="14"/>
        <v>4.1108333333333337E-2</v>
      </c>
      <c r="H606" s="46">
        <v>18.100000000000001</v>
      </c>
      <c r="I606" s="49"/>
      <c r="O606" s="87"/>
      <c r="P606" s="87"/>
      <c r="Q606" s="87"/>
      <c r="S606" s="87"/>
      <c r="T606" s="87"/>
      <c r="U606" s="87"/>
    </row>
    <row r="607" spans="2:21" x14ac:dyDescent="0.2">
      <c r="B607" s="43">
        <v>1921</v>
      </c>
      <c r="C607" s="44">
        <v>5</v>
      </c>
      <c r="D607" s="47">
        <f t="shared" si="13"/>
        <v>7822</v>
      </c>
      <c r="E607" s="45">
        <v>7.12</v>
      </c>
      <c r="F607" s="46">
        <v>0.48920000000000002</v>
      </c>
      <c r="G607" s="9">
        <f t="shared" si="14"/>
        <v>4.0766666666666666E-2</v>
      </c>
      <c r="H607" s="46">
        <v>17.7</v>
      </c>
      <c r="I607" s="49"/>
      <c r="O607" s="87"/>
      <c r="P607" s="87"/>
      <c r="Q607" s="87"/>
      <c r="S607" s="87"/>
      <c r="T607" s="87"/>
      <c r="U607" s="87"/>
    </row>
    <row r="608" spans="2:21" x14ac:dyDescent="0.2">
      <c r="B608" s="43">
        <v>1921</v>
      </c>
      <c r="C608" s="44">
        <v>6</v>
      </c>
      <c r="D608" s="47">
        <f t="shared" si="13"/>
        <v>7852</v>
      </c>
      <c r="E608" s="45">
        <v>6.55</v>
      </c>
      <c r="F608" s="46">
        <v>0.48499999999999999</v>
      </c>
      <c r="G608" s="9">
        <f t="shared" si="14"/>
        <v>4.0416666666666663E-2</v>
      </c>
      <c r="H608" s="46">
        <v>17.600000000000001</v>
      </c>
      <c r="I608" s="49"/>
      <c r="O608" s="87"/>
      <c r="P608" s="87"/>
      <c r="Q608" s="87"/>
      <c r="S608" s="87"/>
      <c r="T608" s="87"/>
      <c r="U608" s="87"/>
    </row>
    <row r="609" spans="2:21" x14ac:dyDescent="0.2">
      <c r="B609" s="43">
        <v>1921</v>
      </c>
      <c r="C609" s="44">
        <v>7</v>
      </c>
      <c r="D609" s="47">
        <f t="shared" si="13"/>
        <v>7883</v>
      </c>
      <c r="E609" s="45">
        <v>6.53</v>
      </c>
      <c r="F609" s="46">
        <v>0.48080000000000001</v>
      </c>
      <c r="G609" s="9">
        <f t="shared" si="14"/>
        <v>4.0066666666666667E-2</v>
      </c>
      <c r="H609" s="46">
        <v>17.7</v>
      </c>
      <c r="I609" s="49"/>
      <c r="O609" s="87"/>
      <c r="P609" s="87"/>
      <c r="Q609" s="87"/>
      <c r="S609" s="87"/>
      <c r="T609" s="87"/>
      <c r="U609" s="87"/>
    </row>
    <row r="610" spans="2:21" x14ac:dyDescent="0.2">
      <c r="B610" s="43">
        <v>1921</v>
      </c>
      <c r="C610" s="44">
        <v>8</v>
      </c>
      <c r="D610" s="47">
        <f t="shared" si="13"/>
        <v>7914</v>
      </c>
      <c r="E610" s="45">
        <v>6.45</v>
      </c>
      <c r="F610" s="46">
        <v>0.47670000000000001</v>
      </c>
      <c r="G610" s="9">
        <f t="shared" si="14"/>
        <v>3.9725000000000003E-2</v>
      </c>
      <c r="H610" s="46">
        <v>17.7</v>
      </c>
      <c r="I610" s="49"/>
      <c r="O610" s="87"/>
      <c r="P610" s="87"/>
      <c r="Q610" s="87"/>
      <c r="S610" s="87"/>
      <c r="T610" s="87"/>
      <c r="U610" s="87"/>
    </row>
    <row r="611" spans="2:21" x14ac:dyDescent="0.2">
      <c r="B611" s="43">
        <v>1921</v>
      </c>
      <c r="C611" s="44">
        <v>9</v>
      </c>
      <c r="D611" s="47">
        <f t="shared" si="13"/>
        <v>7944</v>
      </c>
      <c r="E611" s="45">
        <v>6.61</v>
      </c>
      <c r="F611" s="46">
        <v>0.47249999999999998</v>
      </c>
      <c r="G611" s="9">
        <f t="shared" si="14"/>
        <v>3.9375E-2</v>
      </c>
      <c r="H611" s="46">
        <v>17.5</v>
      </c>
      <c r="I611" s="49"/>
      <c r="O611" s="87"/>
      <c r="P611" s="87"/>
      <c r="Q611" s="87"/>
      <c r="S611" s="87"/>
      <c r="T611" s="87"/>
      <c r="U611" s="87"/>
    </row>
    <row r="612" spans="2:21" x14ac:dyDescent="0.2">
      <c r="B612" s="43">
        <v>1921</v>
      </c>
      <c r="C612" s="44">
        <v>10</v>
      </c>
      <c r="D612" s="47">
        <f t="shared" si="13"/>
        <v>7975</v>
      </c>
      <c r="E612" s="45">
        <v>6.7</v>
      </c>
      <c r="F612" s="46">
        <v>0.46829999999999999</v>
      </c>
      <c r="G612" s="9">
        <f t="shared" si="14"/>
        <v>3.9024999999999997E-2</v>
      </c>
      <c r="H612" s="46">
        <v>17.5</v>
      </c>
      <c r="I612" s="49"/>
      <c r="O612" s="87"/>
      <c r="P612" s="87"/>
      <c r="Q612" s="87"/>
      <c r="S612" s="87"/>
      <c r="T612" s="87"/>
      <c r="U612" s="87"/>
    </row>
    <row r="613" spans="2:21" x14ac:dyDescent="0.2">
      <c r="B613" s="43">
        <v>1921</v>
      </c>
      <c r="C613" s="44">
        <v>11</v>
      </c>
      <c r="D613" s="47">
        <f t="shared" si="13"/>
        <v>8005</v>
      </c>
      <c r="E613" s="45">
        <v>7.06</v>
      </c>
      <c r="F613" s="46">
        <v>0.4642</v>
      </c>
      <c r="G613" s="9">
        <f t="shared" si="14"/>
        <v>3.8683333333333333E-2</v>
      </c>
      <c r="H613" s="46">
        <v>17.399999999999999</v>
      </c>
      <c r="I613" s="49"/>
      <c r="O613" s="87"/>
      <c r="P613" s="87"/>
      <c r="Q613" s="87"/>
      <c r="S613" s="87"/>
      <c r="T613" s="87"/>
      <c r="U613" s="87"/>
    </row>
    <row r="614" spans="2:21" x14ac:dyDescent="0.2">
      <c r="B614" s="43">
        <v>1921</v>
      </c>
      <c r="C614" s="44">
        <v>12</v>
      </c>
      <c r="D614" s="47">
        <f t="shared" si="13"/>
        <v>8036</v>
      </c>
      <c r="E614" s="45">
        <v>7.31</v>
      </c>
      <c r="F614" s="46">
        <v>0.46</v>
      </c>
      <c r="G614" s="9">
        <f t="shared" si="14"/>
        <v>3.8333333333333337E-2</v>
      </c>
      <c r="H614" s="46">
        <v>17.3</v>
      </c>
      <c r="I614" s="49"/>
      <c r="O614" s="87"/>
      <c r="P614" s="87"/>
      <c r="Q614" s="87"/>
      <c r="S614" s="87"/>
      <c r="T614" s="87"/>
      <c r="U614" s="87"/>
    </row>
    <row r="615" spans="2:21" x14ac:dyDescent="0.2">
      <c r="B615" s="43">
        <v>1922</v>
      </c>
      <c r="C615" s="39">
        <v>1</v>
      </c>
      <c r="D615" s="47">
        <f t="shared" si="13"/>
        <v>8067</v>
      </c>
      <c r="E615" s="45">
        <v>7.3</v>
      </c>
      <c r="F615" s="46">
        <v>0.4642</v>
      </c>
      <c r="G615" s="9">
        <f t="shared" si="14"/>
        <v>3.8683333333333333E-2</v>
      </c>
      <c r="H615" s="46">
        <v>16.899999999999999</v>
      </c>
      <c r="I615" s="49"/>
      <c r="O615" s="87"/>
      <c r="P615" s="87"/>
      <c r="Q615" s="87"/>
      <c r="S615" s="87"/>
      <c r="T615" s="87"/>
      <c r="U615" s="87"/>
    </row>
    <row r="616" spans="2:21" x14ac:dyDescent="0.2">
      <c r="B616" s="43">
        <v>1922</v>
      </c>
      <c r="C616" s="44">
        <v>2</v>
      </c>
      <c r="D616" s="47">
        <f t="shared" si="13"/>
        <v>8095</v>
      </c>
      <c r="E616" s="45">
        <v>7.46</v>
      </c>
      <c r="F616" s="46">
        <v>0.46829999999999999</v>
      </c>
      <c r="G616" s="9">
        <f t="shared" si="14"/>
        <v>3.9024999999999997E-2</v>
      </c>
      <c r="H616" s="46">
        <v>16.899999999999999</v>
      </c>
      <c r="I616" s="49"/>
      <c r="O616" s="87"/>
      <c r="P616" s="87"/>
      <c r="Q616" s="87"/>
      <c r="S616" s="87"/>
      <c r="T616" s="87"/>
      <c r="U616" s="87"/>
    </row>
    <row r="617" spans="2:21" x14ac:dyDescent="0.2">
      <c r="B617" s="43">
        <v>1922</v>
      </c>
      <c r="C617" s="44">
        <v>3</v>
      </c>
      <c r="D617" s="47">
        <f t="shared" si="13"/>
        <v>8126</v>
      </c>
      <c r="E617" s="45">
        <v>7.74</v>
      </c>
      <c r="F617" s="46">
        <v>0.47249999999999998</v>
      </c>
      <c r="G617" s="9">
        <f t="shared" si="14"/>
        <v>3.9375E-2</v>
      </c>
      <c r="H617" s="46">
        <v>16.7</v>
      </c>
      <c r="I617" s="49"/>
      <c r="O617" s="87"/>
      <c r="P617" s="87"/>
      <c r="Q617" s="87"/>
      <c r="S617" s="87"/>
      <c r="T617" s="87"/>
      <c r="U617" s="87"/>
    </row>
    <row r="618" spans="2:21" x14ac:dyDescent="0.2">
      <c r="B618" s="43">
        <v>1922</v>
      </c>
      <c r="C618" s="44">
        <v>4</v>
      </c>
      <c r="D618" s="47">
        <f t="shared" si="13"/>
        <v>8156</v>
      </c>
      <c r="E618" s="45">
        <v>8.2100000000000009</v>
      </c>
      <c r="F618" s="46">
        <v>0.47670000000000001</v>
      </c>
      <c r="G618" s="9">
        <f t="shared" si="14"/>
        <v>3.9725000000000003E-2</v>
      </c>
      <c r="H618" s="46">
        <v>16.7</v>
      </c>
      <c r="I618" s="49"/>
      <c r="O618" s="87"/>
      <c r="P618" s="87"/>
      <c r="Q618" s="87"/>
      <c r="S618" s="87"/>
      <c r="T618" s="87"/>
      <c r="U618" s="87"/>
    </row>
    <row r="619" spans="2:21" x14ac:dyDescent="0.2">
      <c r="B619" s="43">
        <v>1922</v>
      </c>
      <c r="C619" s="44">
        <v>5</v>
      </c>
      <c r="D619" s="47">
        <f t="shared" si="13"/>
        <v>8187</v>
      </c>
      <c r="E619" s="45">
        <v>8.5299999999999994</v>
      </c>
      <c r="F619" s="46">
        <v>0.48080000000000001</v>
      </c>
      <c r="G619" s="9">
        <f t="shared" si="14"/>
        <v>4.0066666666666667E-2</v>
      </c>
      <c r="H619" s="46">
        <v>16.7</v>
      </c>
      <c r="I619" s="49"/>
      <c r="O619" s="87"/>
      <c r="P619" s="87"/>
      <c r="Q619" s="87"/>
      <c r="S619" s="87"/>
      <c r="T619" s="87"/>
      <c r="U619" s="87"/>
    </row>
    <row r="620" spans="2:21" x14ac:dyDescent="0.2">
      <c r="B620" s="43">
        <v>1922</v>
      </c>
      <c r="C620" s="44">
        <v>6</v>
      </c>
      <c r="D620" s="47">
        <f t="shared" si="13"/>
        <v>8217</v>
      </c>
      <c r="E620" s="45">
        <v>8.4499999999999993</v>
      </c>
      <c r="F620" s="46">
        <v>0.48499999999999999</v>
      </c>
      <c r="G620" s="9">
        <f t="shared" si="14"/>
        <v>4.0416666666666663E-2</v>
      </c>
      <c r="H620" s="46">
        <v>16.7</v>
      </c>
      <c r="I620" s="49"/>
      <c r="O620" s="87"/>
      <c r="P620" s="87"/>
      <c r="Q620" s="87"/>
      <c r="S620" s="87"/>
      <c r="T620" s="87"/>
      <c r="U620" s="87"/>
    </row>
    <row r="621" spans="2:21" x14ac:dyDescent="0.2">
      <c r="B621" s="43">
        <v>1922</v>
      </c>
      <c r="C621" s="44">
        <v>7</v>
      </c>
      <c r="D621" s="47">
        <f t="shared" si="13"/>
        <v>8248</v>
      </c>
      <c r="E621" s="45">
        <v>8.51</v>
      </c>
      <c r="F621" s="46">
        <v>0.48920000000000002</v>
      </c>
      <c r="G621" s="9">
        <f t="shared" si="14"/>
        <v>4.0766666666666666E-2</v>
      </c>
      <c r="H621" s="46">
        <v>16.8</v>
      </c>
      <c r="I621" s="49"/>
      <c r="O621" s="87"/>
      <c r="P621" s="87"/>
      <c r="Q621" s="87"/>
      <c r="S621" s="87"/>
      <c r="T621" s="87"/>
      <c r="U621" s="87"/>
    </row>
    <row r="622" spans="2:21" x14ac:dyDescent="0.2">
      <c r="B622" s="43">
        <v>1922</v>
      </c>
      <c r="C622" s="44">
        <v>8</v>
      </c>
      <c r="D622" s="47">
        <f t="shared" si="13"/>
        <v>8279</v>
      </c>
      <c r="E622" s="45">
        <v>8.83</v>
      </c>
      <c r="F622" s="46">
        <v>0.49330000000000002</v>
      </c>
      <c r="G622" s="9">
        <f t="shared" si="14"/>
        <v>4.1108333333333337E-2</v>
      </c>
      <c r="H622" s="46">
        <v>16.600000000000001</v>
      </c>
      <c r="I622" s="49"/>
      <c r="O622" s="87"/>
      <c r="P622" s="87"/>
      <c r="Q622" s="87"/>
      <c r="S622" s="87"/>
      <c r="T622" s="87"/>
      <c r="U622" s="87"/>
    </row>
    <row r="623" spans="2:21" x14ac:dyDescent="0.2">
      <c r="B623" s="43">
        <v>1922</v>
      </c>
      <c r="C623" s="44">
        <v>9</v>
      </c>
      <c r="D623" s="47">
        <f t="shared" si="13"/>
        <v>8309</v>
      </c>
      <c r="E623" s="45">
        <v>9.06</v>
      </c>
      <c r="F623" s="46">
        <v>0.4975</v>
      </c>
      <c r="G623" s="9">
        <f t="shared" si="14"/>
        <v>4.1458333333333333E-2</v>
      </c>
      <c r="H623" s="46">
        <v>16.600000000000001</v>
      </c>
      <c r="I623" s="49"/>
      <c r="O623" s="87"/>
      <c r="P623" s="87"/>
      <c r="Q623" s="87"/>
      <c r="S623" s="87"/>
      <c r="T623" s="87"/>
      <c r="U623" s="87"/>
    </row>
    <row r="624" spans="2:21" x14ac:dyDescent="0.2">
      <c r="B624" s="43">
        <v>1922</v>
      </c>
      <c r="C624" s="44">
        <v>10</v>
      </c>
      <c r="D624" s="47">
        <f t="shared" si="13"/>
        <v>8340</v>
      </c>
      <c r="E624" s="45">
        <v>9.26</v>
      </c>
      <c r="F624" s="46">
        <v>0.50170000000000003</v>
      </c>
      <c r="G624" s="9">
        <f t="shared" si="14"/>
        <v>4.1808333333333336E-2</v>
      </c>
      <c r="H624" s="46">
        <v>16.7</v>
      </c>
      <c r="I624" s="49"/>
      <c r="O624" s="87"/>
      <c r="P624" s="87"/>
      <c r="Q624" s="87"/>
      <c r="S624" s="87"/>
      <c r="T624" s="87"/>
      <c r="U624" s="87"/>
    </row>
    <row r="625" spans="2:21" x14ac:dyDescent="0.2">
      <c r="B625" s="43">
        <v>1922</v>
      </c>
      <c r="C625" s="44">
        <v>11</v>
      </c>
      <c r="D625" s="47">
        <f t="shared" si="13"/>
        <v>8370</v>
      </c>
      <c r="E625" s="45">
        <v>8.8000000000000007</v>
      </c>
      <c r="F625" s="46">
        <v>0.50580000000000003</v>
      </c>
      <c r="G625" s="9">
        <f t="shared" si="14"/>
        <v>4.215E-2</v>
      </c>
      <c r="H625" s="46">
        <v>16.8</v>
      </c>
      <c r="I625" s="49"/>
      <c r="O625" s="87"/>
      <c r="P625" s="87"/>
      <c r="Q625" s="87"/>
      <c r="S625" s="87"/>
      <c r="T625" s="87"/>
      <c r="U625" s="87"/>
    </row>
    <row r="626" spans="2:21" x14ac:dyDescent="0.2">
      <c r="B626" s="43">
        <v>1922</v>
      </c>
      <c r="C626" s="44">
        <v>12</v>
      </c>
      <c r="D626" s="47">
        <f t="shared" si="13"/>
        <v>8401</v>
      </c>
      <c r="E626" s="45">
        <v>8.7799999999999994</v>
      </c>
      <c r="F626" s="46">
        <v>0.51</v>
      </c>
      <c r="G626" s="9">
        <f t="shared" si="14"/>
        <v>4.2500000000000003E-2</v>
      </c>
      <c r="H626" s="46">
        <v>16.899999999999999</v>
      </c>
      <c r="I626" s="49"/>
      <c r="O626" s="87"/>
      <c r="P626" s="87"/>
      <c r="Q626" s="87"/>
      <c r="S626" s="87"/>
      <c r="T626" s="87"/>
      <c r="U626" s="87"/>
    </row>
    <row r="627" spans="2:21" x14ac:dyDescent="0.2">
      <c r="B627" s="43">
        <v>1923</v>
      </c>
      <c r="C627" s="39">
        <v>1</v>
      </c>
      <c r="D627" s="47">
        <f t="shared" si="13"/>
        <v>8432</v>
      </c>
      <c r="E627" s="45">
        <v>8.9</v>
      </c>
      <c r="F627" s="46">
        <v>0.51170000000000004</v>
      </c>
      <c r="G627" s="9">
        <f t="shared" si="14"/>
        <v>4.2641666666666668E-2</v>
      </c>
      <c r="H627" s="46">
        <v>16.8</v>
      </c>
      <c r="I627" s="49"/>
      <c r="O627" s="87"/>
      <c r="P627" s="87"/>
      <c r="Q627" s="87"/>
      <c r="S627" s="87"/>
      <c r="T627" s="87"/>
      <c r="U627" s="87"/>
    </row>
    <row r="628" spans="2:21" x14ac:dyDescent="0.2">
      <c r="B628" s="43">
        <v>1923</v>
      </c>
      <c r="C628" s="44">
        <v>2</v>
      </c>
      <c r="D628" s="47">
        <f t="shared" si="13"/>
        <v>8460</v>
      </c>
      <c r="E628" s="45">
        <v>9.2799999999999994</v>
      </c>
      <c r="F628" s="46">
        <v>0.51329999999999998</v>
      </c>
      <c r="G628" s="9">
        <f t="shared" si="14"/>
        <v>4.2775000000000001E-2</v>
      </c>
      <c r="H628" s="46">
        <v>16.8</v>
      </c>
      <c r="I628" s="49"/>
      <c r="O628" s="87"/>
      <c r="P628" s="87"/>
      <c r="Q628" s="87"/>
      <c r="S628" s="87"/>
      <c r="T628" s="87"/>
      <c r="U628" s="87"/>
    </row>
    <row r="629" spans="2:21" x14ac:dyDescent="0.2">
      <c r="B629" s="43">
        <v>1923</v>
      </c>
      <c r="C629" s="44">
        <v>3</v>
      </c>
      <c r="D629" s="47">
        <f t="shared" si="13"/>
        <v>8491</v>
      </c>
      <c r="E629" s="45">
        <v>9.43</v>
      </c>
      <c r="F629" s="46">
        <v>0.51500000000000001</v>
      </c>
      <c r="G629" s="9">
        <f t="shared" si="14"/>
        <v>4.2916666666666665E-2</v>
      </c>
      <c r="H629" s="46">
        <v>16.8</v>
      </c>
      <c r="I629" s="49"/>
      <c r="O629" s="87"/>
      <c r="P629" s="87"/>
      <c r="Q629" s="87"/>
      <c r="S629" s="87"/>
      <c r="T629" s="87"/>
      <c r="U629" s="87"/>
    </row>
    <row r="630" spans="2:21" x14ac:dyDescent="0.2">
      <c r="B630" s="43">
        <v>1923</v>
      </c>
      <c r="C630" s="44">
        <v>4</v>
      </c>
      <c r="D630" s="47">
        <f t="shared" si="13"/>
        <v>8521</v>
      </c>
      <c r="E630" s="45">
        <v>9.1</v>
      </c>
      <c r="F630" s="46">
        <v>0.51670000000000005</v>
      </c>
      <c r="G630" s="9">
        <f t="shared" si="14"/>
        <v>4.3058333333333337E-2</v>
      </c>
      <c r="H630" s="46">
        <v>16.899999999999999</v>
      </c>
      <c r="I630" s="49"/>
      <c r="O630" s="87"/>
      <c r="P630" s="87"/>
      <c r="Q630" s="87"/>
      <c r="S630" s="87"/>
      <c r="T630" s="87"/>
      <c r="U630" s="87"/>
    </row>
    <row r="631" spans="2:21" x14ac:dyDescent="0.2">
      <c r="B631" s="43">
        <v>1923</v>
      </c>
      <c r="C631" s="44">
        <v>5</v>
      </c>
      <c r="D631" s="47">
        <f t="shared" si="13"/>
        <v>8552</v>
      </c>
      <c r="E631" s="45">
        <v>8.67</v>
      </c>
      <c r="F631" s="46">
        <v>0.51829999999999998</v>
      </c>
      <c r="G631" s="9">
        <f t="shared" si="14"/>
        <v>4.3191666666666663E-2</v>
      </c>
      <c r="H631" s="46">
        <v>16.899999999999999</v>
      </c>
      <c r="I631" s="49"/>
      <c r="O631" s="87"/>
      <c r="P631" s="87"/>
      <c r="Q631" s="87"/>
      <c r="S631" s="87"/>
      <c r="T631" s="87"/>
      <c r="U631" s="87"/>
    </row>
    <row r="632" spans="2:21" x14ac:dyDescent="0.2">
      <c r="B632" s="43">
        <v>1923</v>
      </c>
      <c r="C632" s="44">
        <v>6</v>
      </c>
      <c r="D632" s="47">
        <f t="shared" si="13"/>
        <v>8582</v>
      </c>
      <c r="E632" s="45">
        <v>8.34</v>
      </c>
      <c r="F632" s="46">
        <v>0.52</v>
      </c>
      <c r="G632" s="9">
        <f t="shared" si="14"/>
        <v>4.3333333333333335E-2</v>
      </c>
      <c r="H632" s="46">
        <v>17</v>
      </c>
      <c r="I632" s="49"/>
      <c r="O632" s="87"/>
      <c r="P632" s="87"/>
      <c r="Q632" s="87"/>
      <c r="S632" s="87"/>
      <c r="T632" s="87"/>
      <c r="U632" s="87"/>
    </row>
    <row r="633" spans="2:21" x14ac:dyDescent="0.2">
      <c r="B633" s="43">
        <v>1923</v>
      </c>
      <c r="C633" s="44">
        <v>7</v>
      </c>
      <c r="D633" s="47">
        <f t="shared" si="13"/>
        <v>8613</v>
      </c>
      <c r="E633" s="45">
        <v>8.06</v>
      </c>
      <c r="F633" s="46">
        <v>0.52170000000000005</v>
      </c>
      <c r="G633" s="9">
        <f t="shared" si="14"/>
        <v>4.3475000000000007E-2</v>
      </c>
      <c r="H633" s="46">
        <v>17.2</v>
      </c>
      <c r="I633" s="49"/>
      <c r="O633" s="87"/>
      <c r="P633" s="87"/>
      <c r="Q633" s="87"/>
      <c r="S633" s="87"/>
      <c r="T633" s="87"/>
      <c r="U633" s="87"/>
    </row>
    <row r="634" spans="2:21" x14ac:dyDescent="0.2">
      <c r="B634" s="43">
        <v>1923</v>
      </c>
      <c r="C634" s="44">
        <v>8</v>
      </c>
      <c r="D634" s="47">
        <f t="shared" si="13"/>
        <v>8644</v>
      </c>
      <c r="E634" s="45">
        <v>8.1</v>
      </c>
      <c r="F634" s="46">
        <v>0.52329999999999999</v>
      </c>
      <c r="G634" s="9">
        <f t="shared" si="14"/>
        <v>4.3608333333333332E-2</v>
      </c>
      <c r="H634" s="46">
        <v>17.100000000000001</v>
      </c>
      <c r="I634" s="49"/>
      <c r="O634" s="87"/>
      <c r="P634" s="87"/>
      <c r="Q634" s="87"/>
      <c r="S634" s="87"/>
      <c r="T634" s="87"/>
      <c r="U634" s="87"/>
    </row>
    <row r="635" spans="2:21" x14ac:dyDescent="0.2">
      <c r="B635" s="43">
        <v>1923</v>
      </c>
      <c r="C635" s="44">
        <v>9</v>
      </c>
      <c r="D635" s="47">
        <f t="shared" si="13"/>
        <v>8674</v>
      </c>
      <c r="E635" s="45">
        <v>8.15</v>
      </c>
      <c r="F635" s="46">
        <v>0.52500000000000002</v>
      </c>
      <c r="G635" s="9">
        <f t="shared" si="14"/>
        <v>4.3750000000000004E-2</v>
      </c>
      <c r="H635" s="46">
        <v>17.2</v>
      </c>
      <c r="I635" s="49"/>
      <c r="O635" s="87"/>
      <c r="P635" s="87"/>
      <c r="Q635" s="87"/>
      <c r="S635" s="87"/>
      <c r="T635" s="87"/>
      <c r="U635" s="87"/>
    </row>
    <row r="636" spans="2:21" x14ac:dyDescent="0.2">
      <c r="B636" s="43">
        <v>1923</v>
      </c>
      <c r="C636" s="44">
        <v>10</v>
      </c>
      <c r="D636" s="47">
        <f t="shared" si="13"/>
        <v>8705</v>
      </c>
      <c r="E636" s="45">
        <v>8.0299999999999994</v>
      </c>
      <c r="F636" s="46">
        <v>0.52669999999999995</v>
      </c>
      <c r="G636" s="9">
        <f t="shared" si="14"/>
        <v>4.3891666666666662E-2</v>
      </c>
      <c r="H636" s="46">
        <v>17.3</v>
      </c>
      <c r="I636" s="49"/>
      <c r="O636" s="87"/>
      <c r="P636" s="87"/>
      <c r="Q636" s="87"/>
      <c r="S636" s="87"/>
      <c r="T636" s="87"/>
      <c r="U636" s="87"/>
    </row>
    <row r="637" spans="2:21" x14ac:dyDescent="0.2">
      <c r="B637" s="43">
        <v>1923</v>
      </c>
      <c r="C637" s="44">
        <v>11</v>
      </c>
      <c r="D637" s="47">
        <f t="shared" si="13"/>
        <v>8735</v>
      </c>
      <c r="E637" s="45">
        <v>8.27</v>
      </c>
      <c r="F637" s="46">
        <v>0.52829999999999999</v>
      </c>
      <c r="G637" s="9">
        <f t="shared" si="14"/>
        <v>4.4025000000000002E-2</v>
      </c>
      <c r="H637" s="46">
        <v>17.3</v>
      </c>
      <c r="I637" s="49"/>
      <c r="O637" s="87"/>
      <c r="P637" s="87"/>
      <c r="Q637" s="87"/>
      <c r="S637" s="87"/>
      <c r="T637" s="87"/>
      <c r="U637" s="87"/>
    </row>
    <row r="638" spans="2:21" x14ac:dyDescent="0.2">
      <c r="B638" s="43">
        <v>1923</v>
      </c>
      <c r="C638" s="44">
        <v>12</v>
      </c>
      <c r="D638" s="47">
        <f t="shared" si="13"/>
        <v>8766</v>
      </c>
      <c r="E638" s="45">
        <v>8.5500000000000007</v>
      </c>
      <c r="F638" s="46">
        <v>0.53</v>
      </c>
      <c r="G638" s="9">
        <f t="shared" si="14"/>
        <v>4.4166666666666667E-2</v>
      </c>
      <c r="H638" s="46">
        <v>17.3</v>
      </c>
      <c r="I638" s="49"/>
      <c r="O638" s="87"/>
      <c r="P638" s="87"/>
      <c r="Q638" s="87"/>
      <c r="S638" s="87"/>
      <c r="T638" s="87"/>
      <c r="U638" s="87"/>
    </row>
    <row r="639" spans="2:21" x14ac:dyDescent="0.2">
      <c r="B639" s="43">
        <v>1924</v>
      </c>
      <c r="C639" s="39">
        <v>1</v>
      </c>
      <c r="D639" s="47">
        <f t="shared" si="13"/>
        <v>8797</v>
      </c>
      <c r="E639" s="45">
        <v>8.83</v>
      </c>
      <c r="F639" s="46">
        <v>0.53169999999999995</v>
      </c>
      <c r="G639" s="9">
        <f t="shared" si="14"/>
        <v>4.4308333333333332E-2</v>
      </c>
      <c r="H639" s="46">
        <v>17.3</v>
      </c>
      <c r="I639" s="49"/>
      <c r="O639" s="87"/>
      <c r="P639" s="87"/>
      <c r="Q639" s="87"/>
      <c r="S639" s="87"/>
      <c r="T639" s="87"/>
      <c r="U639" s="87"/>
    </row>
    <row r="640" spans="2:21" x14ac:dyDescent="0.2">
      <c r="B640" s="43">
        <v>1924</v>
      </c>
      <c r="C640" s="44">
        <v>2</v>
      </c>
      <c r="D640" s="47">
        <f t="shared" si="13"/>
        <v>8826</v>
      </c>
      <c r="E640" s="45">
        <v>8.8699999999999992</v>
      </c>
      <c r="F640" s="46">
        <v>0.5333</v>
      </c>
      <c r="G640" s="9">
        <f t="shared" si="14"/>
        <v>4.4441666666666664E-2</v>
      </c>
      <c r="H640" s="46">
        <v>17.2</v>
      </c>
      <c r="I640" s="49"/>
      <c r="O640" s="87"/>
      <c r="P640" s="87"/>
      <c r="Q640" s="87"/>
      <c r="S640" s="87"/>
      <c r="T640" s="87"/>
      <c r="U640" s="87"/>
    </row>
    <row r="641" spans="2:21" x14ac:dyDescent="0.2">
      <c r="B641" s="43">
        <v>1924</v>
      </c>
      <c r="C641" s="44">
        <v>3</v>
      </c>
      <c r="D641" s="47">
        <f t="shared" si="13"/>
        <v>8857</v>
      </c>
      <c r="E641" s="45">
        <v>8.6999999999999993</v>
      </c>
      <c r="F641" s="46">
        <v>0.53500000000000003</v>
      </c>
      <c r="G641" s="9">
        <f t="shared" si="14"/>
        <v>4.4583333333333336E-2</v>
      </c>
      <c r="H641" s="46">
        <v>17.100000000000001</v>
      </c>
      <c r="I641" s="49"/>
      <c r="O641" s="87"/>
      <c r="P641" s="87"/>
      <c r="Q641" s="87"/>
      <c r="S641" s="87"/>
      <c r="T641" s="87"/>
      <c r="U641" s="87"/>
    </row>
    <row r="642" spans="2:21" x14ac:dyDescent="0.2">
      <c r="B642" s="43">
        <v>1924</v>
      </c>
      <c r="C642" s="44">
        <v>4</v>
      </c>
      <c r="D642" s="47">
        <f t="shared" si="13"/>
        <v>8887</v>
      </c>
      <c r="E642" s="45">
        <v>8.5</v>
      </c>
      <c r="F642" s="46">
        <v>0.53669999999999995</v>
      </c>
      <c r="G642" s="9">
        <f t="shared" si="14"/>
        <v>4.4724999999999994E-2</v>
      </c>
      <c r="H642" s="46">
        <v>17</v>
      </c>
      <c r="I642" s="49"/>
      <c r="O642" s="87"/>
      <c r="P642" s="87"/>
      <c r="Q642" s="87"/>
      <c r="S642" s="87"/>
      <c r="T642" s="87"/>
      <c r="U642" s="87"/>
    </row>
    <row r="643" spans="2:21" x14ac:dyDescent="0.2">
      <c r="B643" s="43">
        <v>1924</v>
      </c>
      <c r="C643" s="44">
        <v>5</v>
      </c>
      <c r="D643" s="47">
        <f t="shared" si="13"/>
        <v>8918</v>
      </c>
      <c r="E643" s="45">
        <v>8.4700000000000006</v>
      </c>
      <c r="F643" s="46">
        <v>0.5383</v>
      </c>
      <c r="G643" s="9">
        <f t="shared" si="14"/>
        <v>4.4858333333333333E-2</v>
      </c>
      <c r="H643" s="46">
        <v>17</v>
      </c>
      <c r="I643" s="49"/>
      <c r="O643" s="87"/>
      <c r="P643" s="87"/>
      <c r="Q643" s="87"/>
      <c r="S643" s="87"/>
      <c r="T643" s="87"/>
      <c r="U643" s="87"/>
    </row>
    <row r="644" spans="2:21" x14ac:dyDescent="0.2">
      <c r="B644" s="43">
        <v>1924</v>
      </c>
      <c r="C644" s="44">
        <v>6</v>
      </c>
      <c r="D644" s="47">
        <f t="shared" ref="D644:D707" si="15">EOMONTH(DATE(B644,C644,1),0)</f>
        <v>8948</v>
      </c>
      <c r="E644" s="45">
        <v>8.6300000000000008</v>
      </c>
      <c r="F644" s="46">
        <v>0.54</v>
      </c>
      <c r="G644" s="9">
        <f t="shared" ref="G644:G707" si="16">IFERROR(F644/12,0)</f>
        <v>4.5000000000000005E-2</v>
      </c>
      <c r="H644" s="46">
        <v>17</v>
      </c>
      <c r="I644" s="49"/>
      <c r="O644" s="87"/>
      <c r="P644" s="87"/>
      <c r="Q644" s="87"/>
      <c r="S644" s="87"/>
      <c r="T644" s="87"/>
      <c r="U644" s="87"/>
    </row>
    <row r="645" spans="2:21" x14ac:dyDescent="0.2">
      <c r="B645" s="43">
        <v>1924</v>
      </c>
      <c r="C645" s="44">
        <v>7</v>
      </c>
      <c r="D645" s="47">
        <f t="shared" si="15"/>
        <v>8979</v>
      </c>
      <c r="E645" s="45">
        <v>9.0299999999999994</v>
      </c>
      <c r="F645" s="46">
        <v>0.54169999999999996</v>
      </c>
      <c r="G645" s="9">
        <f t="shared" si="16"/>
        <v>4.5141666666666663E-2</v>
      </c>
      <c r="H645" s="46">
        <v>17.100000000000001</v>
      </c>
      <c r="I645" s="49"/>
      <c r="O645" s="87"/>
      <c r="P645" s="87"/>
      <c r="Q645" s="87"/>
      <c r="S645" s="87"/>
      <c r="T645" s="87"/>
      <c r="U645" s="87"/>
    </row>
    <row r="646" spans="2:21" x14ac:dyDescent="0.2">
      <c r="B646" s="43">
        <v>1924</v>
      </c>
      <c r="C646" s="44">
        <v>8</v>
      </c>
      <c r="D646" s="47">
        <f t="shared" si="15"/>
        <v>9010</v>
      </c>
      <c r="E646" s="45">
        <v>9.34</v>
      </c>
      <c r="F646" s="46">
        <v>0.54330000000000001</v>
      </c>
      <c r="G646" s="9">
        <f t="shared" si="16"/>
        <v>4.5275000000000003E-2</v>
      </c>
      <c r="H646" s="46">
        <v>17</v>
      </c>
      <c r="I646" s="49"/>
      <c r="O646" s="87"/>
      <c r="P646" s="87"/>
      <c r="Q646" s="87"/>
      <c r="S646" s="87"/>
      <c r="T646" s="87"/>
      <c r="U646" s="87"/>
    </row>
    <row r="647" spans="2:21" x14ac:dyDescent="0.2">
      <c r="B647" s="43">
        <v>1924</v>
      </c>
      <c r="C647" s="44">
        <v>9</v>
      </c>
      <c r="D647" s="47">
        <f t="shared" si="15"/>
        <v>9040</v>
      </c>
      <c r="E647" s="45">
        <v>9.25</v>
      </c>
      <c r="F647" s="46">
        <v>0.54500000000000004</v>
      </c>
      <c r="G647" s="9">
        <f t="shared" si="16"/>
        <v>4.5416666666666668E-2</v>
      </c>
      <c r="H647" s="46">
        <v>17.100000000000001</v>
      </c>
      <c r="I647" s="49"/>
      <c r="O647" s="87"/>
      <c r="P647" s="87"/>
      <c r="Q647" s="87"/>
      <c r="S647" s="87"/>
      <c r="T647" s="87"/>
      <c r="U647" s="87"/>
    </row>
    <row r="648" spans="2:21" x14ac:dyDescent="0.2">
      <c r="B648" s="43">
        <v>1924</v>
      </c>
      <c r="C648" s="44">
        <v>10</v>
      </c>
      <c r="D648" s="47">
        <f t="shared" si="15"/>
        <v>9071</v>
      </c>
      <c r="E648" s="45">
        <v>9.1300000000000008</v>
      </c>
      <c r="F648" s="46">
        <v>0.54669999999999996</v>
      </c>
      <c r="G648" s="9">
        <f t="shared" si="16"/>
        <v>4.5558333333333333E-2</v>
      </c>
      <c r="H648" s="46">
        <v>17.2</v>
      </c>
      <c r="I648" s="49"/>
      <c r="O648" s="87"/>
      <c r="P648" s="87"/>
      <c r="Q648" s="87"/>
      <c r="S648" s="87"/>
      <c r="T648" s="87"/>
      <c r="U648" s="87"/>
    </row>
    <row r="649" spans="2:21" x14ac:dyDescent="0.2">
      <c r="B649" s="43">
        <v>1924</v>
      </c>
      <c r="C649" s="44">
        <v>11</v>
      </c>
      <c r="D649" s="47">
        <f t="shared" si="15"/>
        <v>9101</v>
      </c>
      <c r="E649" s="45">
        <v>9.64</v>
      </c>
      <c r="F649" s="46">
        <v>0.54830000000000001</v>
      </c>
      <c r="G649" s="9">
        <f t="shared" si="16"/>
        <v>4.5691666666666665E-2</v>
      </c>
      <c r="H649" s="46">
        <v>17.2</v>
      </c>
      <c r="I649" s="49"/>
      <c r="O649" s="87"/>
      <c r="P649" s="87"/>
      <c r="Q649" s="87"/>
      <c r="S649" s="87"/>
      <c r="T649" s="87"/>
      <c r="U649" s="87"/>
    </row>
    <row r="650" spans="2:21" x14ac:dyDescent="0.2">
      <c r="B650" s="43">
        <v>1924</v>
      </c>
      <c r="C650" s="44">
        <v>12</v>
      </c>
      <c r="D650" s="47">
        <f t="shared" si="15"/>
        <v>9132</v>
      </c>
      <c r="E650" s="45">
        <v>10.16</v>
      </c>
      <c r="F650" s="46">
        <v>0.55000000000000004</v>
      </c>
      <c r="G650" s="9">
        <f t="shared" si="16"/>
        <v>4.5833333333333337E-2</v>
      </c>
      <c r="H650" s="46">
        <v>17.3</v>
      </c>
      <c r="I650" s="49"/>
      <c r="O650" s="87"/>
      <c r="P650" s="87"/>
      <c r="Q650" s="87"/>
      <c r="S650" s="87"/>
      <c r="T650" s="87"/>
      <c r="U650" s="87"/>
    </row>
    <row r="651" spans="2:21" x14ac:dyDescent="0.2">
      <c r="B651" s="43">
        <v>1925</v>
      </c>
      <c r="C651" s="39">
        <v>1</v>
      </c>
      <c r="D651" s="47">
        <f t="shared" si="15"/>
        <v>9163</v>
      </c>
      <c r="E651" s="45">
        <v>10.58</v>
      </c>
      <c r="F651" s="46">
        <v>0.55420000000000003</v>
      </c>
      <c r="G651" s="9">
        <f t="shared" si="16"/>
        <v>4.6183333333333333E-2</v>
      </c>
      <c r="H651" s="46">
        <v>17.3</v>
      </c>
      <c r="I651" s="49"/>
      <c r="O651" s="87"/>
      <c r="P651" s="87"/>
      <c r="Q651" s="87"/>
      <c r="S651" s="87"/>
      <c r="T651" s="87"/>
      <c r="U651" s="87"/>
    </row>
    <row r="652" spans="2:21" x14ac:dyDescent="0.2">
      <c r="B652" s="43">
        <v>1925</v>
      </c>
      <c r="C652" s="44">
        <v>2</v>
      </c>
      <c r="D652" s="47">
        <f t="shared" si="15"/>
        <v>9191</v>
      </c>
      <c r="E652" s="45">
        <v>10.67</v>
      </c>
      <c r="F652" s="46">
        <v>0.55830000000000002</v>
      </c>
      <c r="G652" s="9">
        <f t="shared" si="16"/>
        <v>4.6525000000000004E-2</v>
      </c>
      <c r="H652" s="46">
        <v>17.2</v>
      </c>
      <c r="I652" s="49"/>
      <c r="O652" s="87"/>
      <c r="P652" s="87"/>
      <c r="Q652" s="87"/>
      <c r="S652" s="87"/>
      <c r="T652" s="87"/>
      <c r="U652" s="87"/>
    </row>
    <row r="653" spans="2:21" x14ac:dyDescent="0.2">
      <c r="B653" s="43">
        <v>1925</v>
      </c>
      <c r="C653" s="44">
        <v>3</v>
      </c>
      <c r="D653" s="47">
        <f t="shared" si="15"/>
        <v>9222</v>
      </c>
      <c r="E653" s="45">
        <v>10.39</v>
      </c>
      <c r="F653" s="46">
        <v>0.5625</v>
      </c>
      <c r="G653" s="9">
        <f t="shared" si="16"/>
        <v>4.6875E-2</v>
      </c>
      <c r="H653" s="46">
        <v>17.3</v>
      </c>
      <c r="I653" s="49"/>
      <c r="O653" s="87"/>
      <c r="P653" s="87"/>
      <c r="Q653" s="87"/>
      <c r="S653" s="87"/>
      <c r="T653" s="87"/>
      <c r="U653" s="87"/>
    </row>
    <row r="654" spans="2:21" x14ac:dyDescent="0.2">
      <c r="B654" s="43">
        <v>1925</v>
      </c>
      <c r="C654" s="44">
        <v>4</v>
      </c>
      <c r="D654" s="47">
        <f t="shared" si="15"/>
        <v>9252</v>
      </c>
      <c r="E654" s="45">
        <v>10.28</v>
      </c>
      <c r="F654" s="46">
        <v>0.56669999999999998</v>
      </c>
      <c r="G654" s="9">
        <f t="shared" si="16"/>
        <v>4.7224999999999996E-2</v>
      </c>
      <c r="H654" s="46">
        <v>17.2</v>
      </c>
      <c r="I654" s="49"/>
      <c r="O654" s="87"/>
      <c r="P654" s="87"/>
      <c r="Q654" s="87"/>
      <c r="S654" s="87"/>
      <c r="T654" s="87"/>
      <c r="U654" s="87"/>
    </row>
    <row r="655" spans="2:21" x14ac:dyDescent="0.2">
      <c r="B655" s="43">
        <v>1925</v>
      </c>
      <c r="C655" s="44">
        <v>5</v>
      </c>
      <c r="D655" s="47">
        <f t="shared" si="15"/>
        <v>9283</v>
      </c>
      <c r="E655" s="45">
        <v>10.61</v>
      </c>
      <c r="F655" s="46">
        <v>0.57079999999999997</v>
      </c>
      <c r="G655" s="9">
        <f t="shared" si="16"/>
        <v>4.7566666666666667E-2</v>
      </c>
      <c r="H655" s="46">
        <v>17.3</v>
      </c>
      <c r="I655" s="49"/>
      <c r="O655" s="87"/>
      <c r="P655" s="87"/>
      <c r="Q655" s="87"/>
      <c r="S655" s="87"/>
      <c r="T655" s="87"/>
      <c r="U655" s="87"/>
    </row>
    <row r="656" spans="2:21" x14ac:dyDescent="0.2">
      <c r="B656" s="43">
        <v>1925</v>
      </c>
      <c r="C656" s="44">
        <v>6</v>
      </c>
      <c r="D656" s="47">
        <f t="shared" si="15"/>
        <v>9313</v>
      </c>
      <c r="E656" s="45">
        <v>10.8</v>
      </c>
      <c r="F656" s="46">
        <v>0.57499999999999996</v>
      </c>
      <c r="G656" s="9">
        <f t="shared" si="16"/>
        <v>4.7916666666666663E-2</v>
      </c>
      <c r="H656" s="46">
        <v>17.5</v>
      </c>
      <c r="I656" s="49"/>
      <c r="O656" s="87"/>
      <c r="P656" s="87"/>
      <c r="Q656" s="87"/>
      <c r="S656" s="87"/>
      <c r="T656" s="87"/>
      <c r="U656" s="87"/>
    </row>
    <row r="657" spans="2:21" x14ac:dyDescent="0.2">
      <c r="B657" s="43">
        <v>1925</v>
      </c>
      <c r="C657" s="44">
        <v>7</v>
      </c>
      <c r="D657" s="47">
        <f t="shared" si="15"/>
        <v>9344</v>
      </c>
      <c r="E657" s="45">
        <v>11.1</v>
      </c>
      <c r="F657" s="46">
        <v>0.57920000000000005</v>
      </c>
      <c r="G657" s="9">
        <f t="shared" si="16"/>
        <v>4.8266666666666673E-2</v>
      </c>
      <c r="H657" s="46">
        <v>17.7</v>
      </c>
      <c r="I657" s="49"/>
      <c r="O657" s="87"/>
      <c r="P657" s="87"/>
      <c r="Q657" s="87"/>
      <c r="S657" s="87"/>
      <c r="T657" s="87"/>
      <c r="U657" s="87"/>
    </row>
    <row r="658" spans="2:21" x14ac:dyDescent="0.2">
      <c r="B658" s="43">
        <v>1925</v>
      </c>
      <c r="C658" s="44">
        <v>8</v>
      </c>
      <c r="D658" s="47">
        <f t="shared" si="15"/>
        <v>9375</v>
      </c>
      <c r="E658" s="45">
        <v>11.25</v>
      </c>
      <c r="F658" s="46">
        <v>0.58330000000000004</v>
      </c>
      <c r="G658" s="9">
        <f t="shared" si="16"/>
        <v>4.8608333333333337E-2</v>
      </c>
      <c r="H658" s="46">
        <v>17.7</v>
      </c>
      <c r="I658" s="49"/>
      <c r="O658" s="87"/>
      <c r="P658" s="87"/>
      <c r="Q658" s="87"/>
      <c r="S658" s="87"/>
      <c r="T658" s="87"/>
      <c r="U658" s="87"/>
    </row>
    <row r="659" spans="2:21" x14ac:dyDescent="0.2">
      <c r="B659" s="43">
        <v>1925</v>
      </c>
      <c r="C659" s="44">
        <v>9</v>
      </c>
      <c r="D659" s="47">
        <f t="shared" si="15"/>
        <v>9405</v>
      </c>
      <c r="E659" s="45">
        <v>11.51</v>
      </c>
      <c r="F659" s="46">
        <v>0.58750000000000002</v>
      </c>
      <c r="G659" s="9">
        <f t="shared" si="16"/>
        <v>4.8958333333333333E-2</v>
      </c>
      <c r="H659" s="46">
        <v>17.7</v>
      </c>
      <c r="I659" s="49"/>
      <c r="O659" s="87"/>
      <c r="P659" s="87"/>
      <c r="Q659" s="87"/>
      <c r="S659" s="87"/>
      <c r="T659" s="87"/>
      <c r="U659" s="87"/>
    </row>
    <row r="660" spans="2:21" x14ac:dyDescent="0.2">
      <c r="B660" s="43">
        <v>1925</v>
      </c>
      <c r="C660" s="44">
        <v>10</v>
      </c>
      <c r="D660" s="47">
        <f t="shared" si="15"/>
        <v>9436</v>
      </c>
      <c r="E660" s="45">
        <v>11.89</v>
      </c>
      <c r="F660" s="46">
        <v>0.5917</v>
      </c>
      <c r="G660" s="9">
        <f t="shared" si="16"/>
        <v>4.9308333333333336E-2</v>
      </c>
      <c r="H660" s="46">
        <v>17.7</v>
      </c>
      <c r="I660" s="49"/>
      <c r="O660" s="87"/>
      <c r="P660" s="87"/>
      <c r="Q660" s="87"/>
      <c r="S660" s="87"/>
      <c r="T660" s="87"/>
      <c r="U660" s="87"/>
    </row>
    <row r="661" spans="2:21" x14ac:dyDescent="0.2">
      <c r="B661" s="43">
        <v>1925</v>
      </c>
      <c r="C661" s="44">
        <v>11</v>
      </c>
      <c r="D661" s="47">
        <f t="shared" si="15"/>
        <v>9466</v>
      </c>
      <c r="E661" s="45">
        <v>12.26</v>
      </c>
      <c r="F661" s="46">
        <v>0.5958</v>
      </c>
      <c r="G661" s="9">
        <f t="shared" si="16"/>
        <v>4.965E-2</v>
      </c>
      <c r="H661" s="46">
        <v>18</v>
      </c>
      <c r="I661" s="49"/>
      <c r="O661" s="87"/>
      <c r="P661" s="87"/>
      <c r="Q661" s="87"/>
      <c r="S661" s="87"/>
      <c r="T661" s="87"/>
      <c r="U661" s="87"/>
    </row>
    <row r="662" spans="2:21" x14ac:dyDescent="0.2">
      <c r="B662" s="43">
        <v>1925</v>
      </c>
      <c r="C662" s="44">
        <v>12</v>
      </c>
      <c r="D662" s="47">
        <f t="shared" si="15"/>
        <v>9497</v>
      </c>
      <c r="E662" s="45">
        <v>12.46</v>
      </c>
      <c r="F662" s="46">
        <v>0.6</v>
      </c>
      <c r="G662" s="9">
        <f t="shared" si="16"/>
        <v>4.9999999999999996E-2</v>
      </c>
      <c r="H662" s="46">
        <v>17.899999999999999</v>
      </c>
      <c r="I662" s="49"/>
      <c r="O662" s="87"/>
      <c r="P662" s="87"/>
      <c r="Q662" s="87"/>
      <c r="S662" s="87"/>
      <c r="T662" s="87"/>
      <c r="U662" s="87"/>
    </row>
    <row r="663" spans="2:21" x14ac:dyDescent="0.2">
      <c r="B663" s="43">
        <v>1926</v>
      </c>
      <c r="C663" s="39">
        <v>1</v>
      </c>
      <c r="D663" s="47">
        <f t="shared" si="15"/>
        <v>9528</v>
      </c>
      <c r="E663" s="45">
        <v>12.65</v>
      </c>
      <c r="F663" s="46">
        <v>0.60750000000000004</v>
      </c>
      <c r="G663" s="9">
        <f t="shared" si="16"/>
        <v>5.0625000000000003E-2</v>
      </c>
      <c r="H663" s="46">
        <v>17.899999999999999</v>
      </c>
      <c r="I663" s="49"/>
      <c r="O663" s="87"/>
      <c r="P663" s="87"/>
      <c r="Q663" s="87"/>
      <c r="S663" s="87"/>
      <c r="T663" s="87"/>
      <c r="U663" s="87"/>
    </row>
    <row r="664" spans="2:21" x14ac:dyDescent="0.2">
      <c r="B664" s="43">
        <v>1926</v>
      </c>
      <c r="C664" s="44">
        <v>2</v>
      </c>
      <c r="D664" s="47">
        <f t="shared" si="15"/>
        <v>9556</v>
      </c>
      <c r="E664" s="45">
        <v>12.67</v>
      </c>
      <c r="F664" s="46">
        <v>0.61499999999999999</v>
      </c>
      <c r="G664" s="9">
        <f t="shared" si="16"/>
        <v>5.1249999999999997E-2</v>
      </c>
      <c r="H664" s="46">
        <v>17.899999999999999</v>
      </c>
      <c r="I664" s="49"/>
      <c r="O664" s="87"/>
      <c r="P664" s="87"/>
      <c r="Q664" s="87"/>
      <c r="S664" s="87"/>
      <c r="T664" s="87"/>
      <c r="U664" s="87"/>
    </row>
    <row r="665" spans="2:21" x14ac:dyDescent="0.2">
      <c r="B665" s="43">
        <v>1926</v>
      </c>
      <c r="C665" s="44">
        <v>3</v>
      </c>
      <c r="D665" s="47">
        <f t="shared" si="15"/>
        <v>9587</v>
      </c>
      <c r="E665" s="45">
        <v>11.81</v>
      </c>
      <c r="F665" s="46">
        <v>0.62250000000000005</v>
      </c>
      <c r="G665" s="9">
        <f t="shared" si="16"/>
        <v>5.1875000000000004E-2</v>
      </c>
      <c r="H665" s="46">
        <v>17.8</v>
      </c>
      <c r="I665" s="49"/>
      <c r="O665" s="87"/>
      <c r="P665" s="87"/>
      <c r="Q665" s="87"/>
      <c r="S665" s="87"/>
      <c r="T665" s="87"/>
      <c r="U665" s="87"/>
    </row>
    <row r="666" spans="2:21" x14ac:dyDescent="0.2">
      <c r="B666" s="43">
        <v>1926</v>
      </c>
      <c r="C666" s="44">
        <v>4</v>
      </c>
      <c r="D666" s="47">
        <f t="shared" si="15"/>
        <v>9617</v>
      </c>
      <c r="E666" s="45">
        <v>11.48</v>
      </c>
      <c r="F666" s="46">
        <v>0.63</v>
      </c>
      <c r="G666" s="9">
        <f t="shared" si="16"/>
        <v>5.2499999999999998E-2</v>
      </c>
      <c r="H666" s="46">
        <v>17.899999999999999</v>
      </c>
      <c r="I666" s="49"/>
      <c r="O666" s="87"/>
      <c r="P666" s="87"/>
      <c r="Q666" s="87"/>
      <c r="S666" s="87"/>
      <c r="T666" s="87"/>
      <c r="U666" s="87"/>
    </row>
    <row r="667" spans="2:21" x14ac:dyDescent="0.2">
      <c r="B667" s="43">
        <v>1926</v>
      </c>
      <c r="C667" s="44">
        <v>5</v>
      </c>
      <c r="D667" s="47">
        <f t="shared" si="15"/>
        <v>9648</v>
      </c>
      <c r="E667" s="45">
        <v>11.56</v>
      </c>
      <c r="F667" s="46">
        <v>0.63749999999999996</v>
      </c>
      <c r="G667" s="9">
        <f t="shared" si="16"/>
        <v>5.3124999999999999E-2</v>
      </c>
      <c r="H667" s="46">
        <v>17.8</v>
      </c>
      <c r="I667" s="49"/>
      <c r="O667" s="87"/>
      <c r="P667" s="87"/>
      <c r="Q667" s="87"/>
      <c r="S667" s="87"/>
      <c r="T667" s="87"/>
      <c r="U667" s="87"/>
    </row>
    <row r="668" spans="2:21" x14ac:dyDescent="0.2">
      <c r="B668" s="43">
        <v>1926</v>
      </c>
      <c r="C668" s="44">
        <v>6</v>
      </c>
      <c r="D668" s="47">
        <f t="shared" si="15"/>
        <v>9678</v>
      </c>
      <c r="E668" s="45">
        <v>12.11</v>
      </c>
      <c r="F668" s="46">
        <v>0.64500000000000002</v>
      </c>
      <c r="G668" s="9">
        <f t="shared" si="16"/>
        <v>5.3749999999999999E-2</v>
      </c>
      <c r="H668" s="46">
        <v>17.7</v>
      </c>
      <c r="I668" s="49"/>
      <c r="O668" s="87"/>
      <c r="P668" s="87"/>
      <c r="Q668" s="87"/>
      <c r="S668" s="87"/>
      <c r="T668" s="87"/>
      <c r="U668" s="87"/>
    </row>
    <row r="669" spans="2:21" x14ac:dyDescent="0.2">
      <c r="B669" s="43">
        <v>1926</v>
      </c>
      <c r="C669" s="44">
        <v>7</v>
      </c>
      <c r="D669" s="47">
        <f t="shared" si="15"/>
        <v>9709</v>
      </c>
      <c r="E669" s="45">
        <v>12.62</v>
      </c>
      <c r="F669" s="46">
        <v>0.65249999999999997</v>
      </c>
      <c r="G669" s="9">
        <f t="shared" si="16"/>
        <v>5.4375E-2</v>
      </c>
      <c r="H669" s="46">
        <v>17.5</v>
      </c>
      <c r="I669" s="49"/>
      <c r="O669" s="87"/>
      <c r="P669" s="87"/>
      <c r="Q669" s="87"/>
      <c r="S669" s="87"/>
      <c r="T669" s="87"/>
      <c r="U669" s="87"/>
    </row>
    <row r="670" spans="2:21" x14ac:dyDescent="0.2">
      <c r="B670" s="43">
        <v>1926</v>
      </c>
      <c r="C670" s="44">
        <v>8</v>
      </c>
      <c r="D670" s="47">
        <f t="shared" si="15"/>
        <v>9740</v>
      </c>
      <c r="E670" s="45">
        <v>13.12</v>
      </c>
      <c r="F670" s="46">
        <v>0.66</v>
      </c>
      <c r="G670" s="9">
        <f t="shared" si="16"/>
        <v>5.5E-2</v>
      </c>
      <c r="H670" s="46">
        <v>17.399999999999999</v>
      </c>
      <c r="I670" s="49"/>
      <c r="O670" s="87"/>
      <c r="P670" s="87"/>
      <c r="Q670" s="87"/>
      <c r="S670" s="87"/>
      <c r="T670" s="87"/>
      <c r="U670" s="87"/>
    </row>
    <row r="671" spans="2:21" x14ac:dyDescent="0.2">
      <c r="B671" s="43">
        <v>1926</v>
      </c>
      <c r="C671" s="44">
        <v>9</v>
      </c>
      <c r="D671" s="47">
        <f t="shared" si="15"/>
        <v>9770</v>
      </c>
      <c r="E671" s="45">
        <v>13.32</v>
      </c>
      <c r="F671" s="46">
        <v>0.66749999999999998</v>
      </c>
      <c r="G671" s="9">
        <f t="shared" si="16"/>
        <v>5.5625000000000001E-2</v>
      </c>
      <c r="H671" s="46">
        <v>17.5</v>
      </c>
      <c r="I671" s="49"/>
      <c r="O671" s="87"/>
      <c r="P671" s="87"/>
      <c r="Q671" s="87"/>
      <c r="S671" s="87"/>
      <c r="T671" s="87"/>
      <c r="U671" s="87"/>
    </row>
    <row r="672" spans="2:21" x14ac:dyDescent="0.2">
      <c r="B672" s="43">
        <v>1926</v>
      </c>
      <c r="C672" s="44">
        <v>10</v>
      </c>
      <c r="D672" s="47">
        <f t="shared" si="15"/>
        <v>9801</v>
      </c>
      <c r="E672" s="45">
        <v>13.02</v>
      </c>
      <c r="F672" s="46">
        <v>0.67500000000000004</v>
      </c>
      <c r="G672" s="9">
        <f t="shared" si="16"/>
        <v>5.6250000000000001E-2</v>
      </c>
      <c r="H672" s="46">
        <v>17.600000000000001</v>
      </c>
      <c r="I672" s="49"/>
      <c r="O672" s="87"/>
      <c r="P672" s="87"/>
      <c r="Q672" s="87"/>
      <c r="S672" s="87"/>
      <c r="T672" s="87"/>
      <c r="U672" s="87"/>
    </row>
    <row r="673" spans="2:21" x14ac:dyDescent="0.2">
      <c r="B673" s="43">
        <v>1926</v>
      </c>
      <c r="C673" s="44">
        <v>11</v>
      </c>
      <c r="D673" s="47">
        <f t="shared" si="15"/>
        <v>9831</v>
      </c>
      <c r="E673" s="45">
        <v>13.19</v>
      </c>
      <c r="F673" s="46">
        <v>0.6825</v>
      </c>
      <c r="G673" s="9">
        <f t="shared" si="16"/>
        <v>5.6875000000000002E-2</v>
      </c>
      <c r="H673" s="46">
        <v>17.7</v>
      </c>
      <c r="I673" s="49"/>
      <c r="O673" s="87"/>
      <c r="P673" s="87"/>
      <c r="Q673" s="87"/>
      <c r="S673" s="87"/>
      <c r="T673" s="87"/>
      <c r="U673" s="87"/>
    </row>
    <row r="674" spans="2:21" x14ac:dyDescent="0.2">
      <c r="B674" s="43">
        <v>1926</v>
      </c>
      <c r="C674" s="44">
        <v>12</v>
      </c>
      <c r="D674" s="47">
        <f t="shared" si="15"/>
        <v>9862</v>
      </c>
      <c r="E674" s="45">
        <v>13.49</v>
      </c>
      <c r="F674" s="46">
        <v>0.69</v>
      </c>
      <c r="G674" s="9">
        <f t="shared" si="16"/>
        <v>5.7499999999999996E-2</v>
      </c>
      <c r="H674" s="46">
        <v>17.7</v>
      </c>
      <c r="I674" s="49"/>
      <c r="O674" s="87"/>
      <c r="P674" s="87"/>
      <c r="Q674" s="87"/>
      <c r="S674" s="87"/>
      <c r="T674" s="87"/>
      <c r="U674" s="87"/>
    </row>
    <row r="675" spans="2:21" x14ac:dyDescent="0.2">
      <c r="B675" s="43">
        <v>1927</v>
      </c>
      <c r="C675" s="39">
        <v>1</v>
      </c>
      <c r="D675" s="47">
        <f t="shared" si="15"/>
        <v>9893</v>
      </c>
      <c r="E675" s="45">
        <v>13.4</v>
      </c>
      <c r="F675" s="46">
        <v>0.69669999999999999</v>
      </c>
      <c r="G675" s="9">
        <f t="shared" si="16"/>
        <v>5.805833333333333E-2</v>
      </c>
      <c r="H675" s="46">
        <v>17.5</v>
      </c>
      <c r="I675" s="49"/>
      <c r="O675" s="87"/>
      <c r="P675" s="87"/>
      <c r="Q675" s="87"/>
      <c r="S675" s="87"/>
      <c r="T675" s="87"/>
      <c r="U675" s="87"/>
    </row>
    <row r="676" spans="2:21" x14ac:dyDescent="0.2">
      <c r="B676" s="43">
        <v>1927</v>
      </c>
      <c r="C676" s="44">
        <v>2</v>
      </c>
      <c r="D676" s="47">
        <f t="shared" si="15"/>
        <v>9921</v>
      </c>
      <c r="E676" s="45">
        <v>13.66</v>
      </c>
      <c r="F676" s="46">
        <v>0.70330000000000004</v>
      </c>
      <c r="G676" s="9">
        <f t="shared" si="16"/>
        <v>5.8608333333333339E-2</v>
      </c>
      <c r="H676" s="46">
        <v>17.399999999999999</v>
      </c>
      <c r="I676" s="49"/>
      <c r="O676" s="87"/>
      <c r="P676" s="87"/>
      <c r="Q676" s="87"/>
      <c r="S676" s="87"/>
      <c r="T676" s="87"/>
      <c r="U676" s="87"/>
    </row>
    <row r="677" spans="2:21" x14ac:dyDescent="0.2">
      <c r="B677" s="43">
        <v>1927</v>
      </c>
      <c r="C677" s="44">
        <v>3</v>
      </c>
      <c r="D677" s="47">
        <f t="shared" si="15"/>
        <v>9952</v>
      </c>
      <c r="E677" s="45">
        <v>13.87</v>
      </c>
      <c r="F677" s="46">
        <v>0.71</v>
      </c>
      <c r="G677" s="9">
        <f t="shared" si="16"/>
        <v>5.9166666666666666E-2</v>
      </c>
      <c r="H677" s="46">
        <v>17.3</v>
      </c>
      <c r="I677" s="49"/>
      <c r="O677" s="87"/>
      <c r="P677" s="87"/>
      <c r="Q677" s="87"/>
      <c r="S677" s="87"/>
      <c r="T677" s="87"/>
      <c r="U677" s="87"/>
    </row>
    <row r="678" spans="2:21" x14ac:dyDescent="0.2">
      <c r="B678" s="43">
        <v>1927</v>
      </c>
      <c r="C678" s="44">
        <v>4</v>
      </c>
      <c r="D678" s="47">
        <f t="shared" si="15"/>
        <v>9982</v>
      </c>
      <c r="E678" s="45">
        <v>14.21</v>
      </c>
      <c r="F678" s="46">
        <v>0.7167</v>
      </c>
      <c r="G678" s="9">
        <f t="shared" si="16"/>
        <v>5.9725E-2</v>
      </c>
      <c r="H678" s="46">
        <v>17.3</v>
      </c>
      <c r="I678" s="49"/>
      <c r="O678" s="87"/>
      <c r="P678" s="87"/>
      <c r="Q678" s="87"/>
      <c r="S678" s="87"/>
      <c r="T678" s="87"/>
      <c r="U678" s="87"/>
    </row>
    <row r="679" spans="2:21" x14ac:dyDescent="0.2">
      <c r="B679" s="43">
        <v>1927</v>
      </c>
      <c r="C679" s="44">
        <v>5</v>
      </c>
      <c r="D679" s="47">
        <f t="shared" si="15"/>
        <v>10013</v>
      </c>
      <c r="E679" s="45">
        <v>14.7</v>
      </c>
      <c r="F679" s="46">
        <v>0.72330000000000005</v>
      </c>
      <c r="G679" s="9">
        <f t="shared" si="16"/>
        <v>6.0275000000000002E-2</v>
      </c>
      <c r="H679" s="46">
        <v>17.399999999999999</v>
      </c>
      <c r="I679" s="49"/>
      <c r="O679" s="87"/>
      <c r="P679" s="87"/>
      <c r="Q679" s="87"/>
      <c r="S679" s="87"/>
      <c r="T679" s="87"/>
      <c r="U679" s="87"/>
    </row>
    <row r="680" spans="2:21" x14ac:dyDescent="0.2">
      <c r="B680" s="43">
        <v>1927</v>
      </c>
      <c r="C680" s="44">
        <v>6</v>
      </c>
      <c r="D680" s="47">
        <f t="shared" si="15"/>
        <v>10043</v>
      </c>
      <c r="E680" s="45">
        <v>14.89</v>
      </c>
      <c r="F680" s="46">
        <v>0.73</v>
      </c>
      <c r="G680" s="9">
        <f t="shared" si="16"/>
        <v>6.083333333333333E-2</v>
      </c>
      <c r="H680" s="46">
        <v>17.600000000000001</v>
      </c>
      <c r="I680" s="49"/>
      <c r="O680" s="87"/>
      <c r="P680" s="87"/>
      <c r="Q680" s="87"/>
      <c r="S680" s="87"/>
      <c r="T680" s="87"/>
      <c r="U680" s="87"/>
    </row>
    <row r="681" spans="2:21" x14ac:dyDescent="0.2">
      <c r="B681" s="43">
        <v>1927</v>
      </c>
      <c r="C681" s="44">
        <v>7</v>
      </c>
      <c r="D681" s="47">
        <f t="shared" si="15"/>
        <v>10074</v>
      </c>
      <c r="E681" s="45">
        <v>15.22</v>
      </c>
      <c r="F681" s="46">
        <v>0.73670000000000002</v>
      </c>
      <c r="G681" s="9">
        <f t="shared" si="16"/>
        <v>6.1391666666666671E-2</v>
      </c>
      <c r="H681" s="46">
        <v>17.3</v>
      </c>
      <c r="I681" s="49"/>
      <c r="O681" s="87"/>
      <c r="P681" s="87"/>
      <c r="Q681" s="87"/>
      <c r="S681" s="87"/>
      <c r="T681" s="87"/>
      <c r="U681" s="87"/>
    </row>
    <row r="682" spans="2:21" x14ac:dyDescent="0.2">
      <c r="B682" s="43">
        <v>1927</v>
      </c>
      <c r="C682" s="44">
        <v>8</v>
      </c>
      <c r="D682" s="47">
        <f t="shared" si="15"/>
        <v>10105</v>
      </c>
      <c r="E682" s="45">
        <v>16.03</v>
      </c>
      <c r="F682" s="46">
        <v>0.74329999999999996</v>
      </c>
      <c r="G682" s="9">
        <f t="shared" si="16"/>
        <v>6.1941666666666666E-2</v>
      </c>
      <c r="H682" s="46">
        <v>17.2</v>
      </c>
      <c r="I682" s="49"/>
      <c r="O682" s="87"/>
      <c r="P682" s="87"/>
      <c r="Q682" s="87"/>
      <c r="S682" s="87"/>
      <c r="T682" s="87"/>
      <c r="U682" s="87"/>
    </row>
    <row r="683" spans="2:21" x14ac:dyDescent="0.2">
      <c r="B683" s="43">
        <v>1927</v>
      </c>
      <c r="C683" s="44">
        <v>9</v>
      </c>
      <c r="D683" s="47">
        <f t="shared" si="15"/>
        <v>10135</v>
      </c>
      <c r="E683" s="45">
        <v>16.940000000000001</v>
      </c>
      <c r="F683" s="46">
        <v>0.75</v>
      </c>
      <c r="G683" s="9">
        <f t="shared" si="16"/>
        <v>6.25E-2</v>
      </c>
      <c r="H683" s="46">
        <v>17.3</v>
      </c>
      <c r="I683" s="49"/>
      <c r="O683" s="87"/>
      <c r="P683" s="87"/>
      <c r="Q683" s="87"/>
      <c r="S683" s="87"/>
      <c r="T683" s="87"/>
      <c r="U683" s="87"/>
    </row>
    <row r="684" spans="2:21" x14ac:dyDescent="0.2">
      <c r="B684" s="43">
        <v>1927</v>
      </c>
      <c r="C684" s="44">
        <v>10</v>
      </c>
      <c r="D684" s="47">
        <f t="shared" si="15"/>
        <v>10166</v>
      </c>
      <c r="E684" s="45">
        <v>16.68</v>
      </c>
      <c r="F684" s="46">
        <v>0.75670000000000004</v>
      </c>
      <c r="G684" s="9">
        <f t="shared" si="16"/>
        <v>6.3058333333333341E-2</v>
      </c>
      <c r="H684" s="46">
        <v>17.399999999999999</v>
      </c>
      <c r="I684" s="49"/>
      <c r="O684" s="87"/>
      <c r="P684" s="87"/>
      <c r="Q684" s="87"/>
      <c r="S684" s="87"/>
      <c r="T684" s="87"/>
      <c r="U684" s="87"/>
    </row>
    <row r="685" spans="2:21" x14ac:dyDescent="0.2">
      <c r="B685" s="43">
        <v>1927</v>
      </c>
      <c r="C685" s="44">
        <v>11</v>
      </c>
      <c r="D685" s="47">
        <f t="shared" si="15"/>
        <v>10196</v>
      </c>
      <c r="E685" s="45">
        <v>17.059999999999999</v>
      </c>
      <c r="F685" s="46">
        <v>0.76329999999999998</v>
      </c>
      <c r="G685" s="9">
        <f t="shared" si="16"/>
        <v>6.3608333333333336E-2</v>
      </c>
      <c r="H685" s="46">
        <v>17.3</v>
      </c>
      <c r="I685" s="49"/>
      <c r="O685" s="87"/>
      <c r="P685" s="87"/>
      <c r="Q685" s="87"/>
      <c r="S685" s="87"/>
      <c r="T685" s="87"/>
      <c r="U685" s="87"/>
    </row>
    <row r="686" spans="2:21" x14ac:dyDescent="0.2">
      <c r="B686" s="43">
        <v>1927</v>
      </c>
      <c r="C686" s="44">
        <v>12</v>
      </c>
      <c r="D686" s="47">
        <f t="shared" si="15"/>
        <v>10227</v>
      </c>
      <c r="E686" s="45">
        <v>17.46</v>
      </c>
      <c r="F686" s="46">
        <v>0.77</v>
      </c>
      <c r="G686" s="9">
        <f t="shared" si="16"/>
        <v>6.4166666666666664E-2</v>
      </c>
      <c r="H686" s="46">
        <v>17.3</v>
      </c>
      <c r="I686" s="49"/>
      <c r="O686" s="87"/>
      <c r="P686" s="87"/>
      <c r="Q686" s="87"/>
      <c r="S686" s="87"/>
      <c r="T686" s="87"/>
      <c r="U686" s="87"/>
    </row>
    <row r="687" spans="2:21" x14ac:dyDescent="0.2">
      <c r="B687" s="43">
        <v>1928</v>
      </c>
      <c r="C687" s="39">
        <v>1</v>
      </c>
      <c r="D687" s="47">
        <f t="shared" si="15"/>
        <v>10258</v>
      </c>
      <c r="E687" s="45">
        <v>17.53</v>
      </c>
      <c r="F687" s="46">
        <v>0.77669999999999995</v>
      </c>
      <c r="G687" s="9">
        <f t="shared" si="16"/>
        <v>6.4724999999999991E-2</v>
      </c>
      <c r="H687" s="46">
        <v>17.3</v>
      </c>
      <c r="I687" s="49"/>
      <c r="O687" s="87"/>
      <c r="P687" s="87"/>
      <c r="Q687" s="87"/>
      <c r="S687" s="87"/>
      <c r="T687" s="87"/>
      <c r="U687" s="87"/>
    </row>
    <row r="688" spans="2:21" x14ac:dyDescent="0.2">
      <c r="B688" s="43">
        <v>1928</v>
      </c>
      <c r="C688" s="44">
        <v>2</v>
      </c>
      <c r="D688" s="47">
        <f t="shared" si="15"/>
        <v>10287</v>
      </c>
      <c r="E688" s="45">
        <v>17.32</v>
      </c>
      <c r="F688" s="46">
        <v>0.7833</v>
      </c>
      <c r="G688" s="9">
        <f t="shared" si="16"/>
        <v>6.5275E-2</v>
      </c>
      <c r="H688" s="46">
        <v>17.100000000000001</v>
      </c>
      <c r="I688" s="49"/>
      <c r="O688" s="87"/>
      <c r="P688" s="87"/>
      <c r="Q688" s="87"/>
      <c r="S688" s="87"/>
      <c r="T688" s="87"/>
      <c r="U688" s="87"/>
    </row>
    <row r="689" spans="2:21" x14ac:dyDescent="0.2">
      <c r="B689" s="43">
        <v>1928</v>
      </c>
      <c r="C689" s="44">
        <v>3</v>
      </c>
      <c r="D689" s="47">
        <f t="shared" si="15"/>
        <v>10318</v>
      </c>
      <c r="E689" s="45">
        <v>18.25</v>
      </c>
      <c r="F689" s="46">
        <v>0.79</v>
      </c>
      <c r="G689" s="9">
        <f t="shared" si="16"/>
        <v>6.5833333333333341E-2</v>
      </c>
      <c r="H689" s="46">
        <v>17.100000000000001</v>
      </c>
      <c r="I689" s="49"/>
      <c r="O689" s="87"/>
      <c r="P689" s="87"/>
      <c r="Q689" s="87"/>
      <c r="S689" s="87"/>
      <c r="T689" s="87"/>
      <c r="U689" s="87"/>
    </row>
    <row r="690" spans="2:21" x14ac:dyDescent="0.2">
      <c r="B690" s="43">
        <v>1928</v>
      </c>
      <c r="C690" s="44">
        <v>4</v>
      </c>
      <c r="D690" s="47">
        <f t="shared" si="15"/>
        <v>10348</v>
      </c>
      <c r="E690" s="45">
        <v>19.399999999999999</v>
      </c>
      <c r="F690" s="46">
        <v>0.79669999999999996</v>
      </c>
      <c r="G690" s="9">
        <f t="shared" si="16"/>
        <v>6.6391666666666668E-2</v>
      </c>
      <c r="H690" s="46">
        <v>17.100000000000001</v>
      </c>
      <c r="I690" s="49"/>
      <c r="O690" s="87"/>
      <c r="P690" s="87"/>
      <c r="Q690" s="87"/>
      <c r="S690" s="87"/>
      <c r="T690" s="87"/>
      <c r="U690" s="87"/>
    </row>
    <row r="691" spans="2:21" x14ac:dyDescent="0.2">
      <c r="B691" s="43">
        <v>1928</v>
      </c>
      <c r="C691" s="44">
        <v>5</v>
      </c>
      <c r="D691" s="47">
        <f t="shared" si="15"/>
        <v>10379</v>
      </c>
      <c r="E691" s="45">
        <v>20</v>
      </c>
      <c r="F691" s="46">
        <v>0.80330000000000001</v>
      </c>
      <c r="G691" s="9">
        <f t="shared" si="16"/>
        <v>6.6941666666666663E-2</v>
      </c>
      <c r="H691" s="46">
        <v>17.2</v>
      </c>
      <c r="I691" s="49"/>
      <c r="O691" s="87"/>
      <c r="P691" s="87"/>
      <c r="Q691" s="87"/>
      <c r="S691" s="87"/>
      <c r="T691" s="87"/>
      <c r="U691" s="87"/>
    </row>
    <row r="692" spans="2:21" x14ac:dyDescent="0.2">
      <c r="B692" s="43">
        <v>1928</v>
      </c>
      <c r="C692" s="44">
        <v>6</v>
      </c>
      <c r="D692" s="47">
        <f t="shared" si="15"/>
        <v>10409</v>
      </c>
      <c r="E692" s="45">
        <v>19.02</v>
      </c>
      <c r="F692" s="46">
        <v>0.81</v>
      </c>
      <c r="G692" s="9">
        <f t="shared" si="16"/>
        <v>6.7500000000000004E-2</v>
      </c>
      <c r="H692" s="46">
        <v>17.100000000000001</v>
      </c>
      <c r="I692" s="49"/>
      <c r="O692" s="87"/>
      <c r="P692" s="87"/>
      <c r="Q692" s="87"/>
      <c r="S692" s="87"/>
      <c r="T692" s="87"/>
      <c r="U692" s="87"/>
    </row>
    <row r="693" spans="2:21" x14ac:dyDescent="0.2">
      <c r="B693" s="43">
        <v>1928</v>
      </c>
      <c r="C693" s="44">
        <v>7</v>
      </c>
      <c r="D693" s="47">
        <f t="shared" si="15"/>
        <v>10440</v>
      </c>
      <c r="E693" s="45">
        <v>19.16</v>
      </c>
      <c r="F693" s="46">
        <v>0.81669999999999998</v>
      </c>
      <c r="G693" s="9">
        <f t="shared" si="16"/>
        <v>6.8058333333333332E-2</v>
      </c>
      <c r="H693" s="46">
        <v>17.100000000000001</v>
      </c>
      <c r="I693" s="49"/>
      <c r="O693" s="87"/>
      <c r="P693" s="87"/>
      <c r="Q693" s="87"/>
      <c r="S693" s="87"/>
      <c r="T693" s="87"/>
      <c r="U693" s="87"/>
    </row>
    <row r="694" spans="2:21" x14ac:dyDescent="0.2">
      <c r="B694" s="43">
        <v>1928</v>
      </c>
      <c r="C694" s="44">
        <v>8</v>
      </c>
      <c r="D694" s="47">
        <f t="shared" si="15"/>
        <v>10471</v>
      </c>
      <c r="E694" s="45">
        <v>19.78</v>
      </c>
      <c r="F694" s="46">
        <v>0.82330000000000003</v>
      </c>
      <c r="G694" s="9">
        <f t="shared" si="16"/>
        <v>6.8608333333333341E-2</v>
      </c>
      <c r="H694" s="46">
        <v>17.100000000000001</v>
      </c>
      <c r="I694" s="49"/>
      <c r="O694" s="87"/>
      <c r="P694" s="87"/>
      <c r="Q694" s="87"/>
      <c r="S694" s="87"/>
      <c r="T694" s="87"/>
      <c r="U694" s="87"/>
    </row>
    <row r="695" spans="2:21" x14ac:dyDescent="0.2">
      <c r="B695" s="43">
        <v>1928</v>
      </c>
      <c r="C695" s="44">
        <v>9</v>
      </c>
      <c r="D695" s="47">
        <f t="shared" si="15"/>
        <v>10501</v>
      </c>
      <c r="E695" s="45">
        <v>21.17</v>
      </c>
      <c r="F695" s="46">
        <v>0.83</v>
      </c>
      <c r="G695" s="9">
        <f t="shared" si="16"/>
        <v>6.9166666666666668E-2</v>
      </c>
      <c r="H695" s="46">
        <v>17.3</v>
      </c>
      <c r="I695" s="49"/>
      <c r="O695" s="87"/>
      <c r="P695" s="87"/>
      <c r="Q695" s="87"/>
      <c r="S695" s="87"/>
      <c r="T695" s="87"/>
      <c r="U695" s="87"/>
    </row>
    <row r="696" spans="2:21" x14ac:dyDescent="0.2">
      <c r="B696" s="43">
        <v>1928</v>
      </c>
      <c r="C696" s="44">
        <v>10</v>
      </c>
      <c r="D696" s="47">
        <f t="shared" si="15"/>
        <v>10532</v>
      </c>
      <c r="E696" s="45">
        <v>21.6</v>
      </c>
      <c r="F696" s="46">
        <v>0.8367</v>
      </c>
      <c r="G696" s="9">
        <f t="shared" si="16"/>
        <v>6.9724999999999995E-2</v>
      </c>
      <c r="H696" s="46">
        <v>17.2</v>
      </c>
      <c r="I696" s="49"/>
      <c r="O696" s="87"/>
      <c r="P696" s="87"/>
      <c r="Q696" s="87"/>
      <c r="S696" s="87"/>
      <c r="T696" s="87"/>
      <c r="U696" s="87"/>
    </row>
    <row r="697" spans="2:21" x14ac:dyDescent="0.2">
      <c r="B697" s="43">
        <v>1928</v>
      </c>
      <c r="C697" s="44">
        <v>11</v>
      </c>
      <c r="D697" s="47">
        <f t="shared" si="15"/>
        <v>10562</v>
      </c>
      <c r="E697" s="45">
        <v>23.06</v>
      </c>
      <c r="F697" s="46">
        <v>0.84330000000000005</v>
      </c>
      <c r="G697" s="9">
        <f t="shared" si="16"/>
        <v>7.0275000000000004E-2</v>
      </c>
      <c r="H697" s="46">
        <v>17.2</v>
      </c>
      <c r="I697" s="49"/>
      <c r="O697" s="87"/>
      <c r="P697" s="87"/>
      <c r="Q697" s="87"/>
      <c r="S697" s="87"/>
      <c r="T697" s="87"/>
      <c r="U697" s="87"/>
    </row>
    <row r="698" spans="2:21" x14ac:dyDescent="0.2">
      <c r="B698" s="43">
        <v>1928</v>
      </c>
      <c r="C698" s="44">
        <v>12</v>
      </c>
      <c r="D698" s="47">
        <f t="shared" si="15"/>
        <v>10593</v>
      </c>
      <c r="E698" s="45">
        <v>23.15</v>
      </c>
      <c r="F698" s="46">
        <v>0.85</v>
      </c>
      <c r="G698" s="9">
        <f t="shared" si="16"/>
        <v>7.0833333333333331E-2</v>
      </c>
      <c r="H698" s="46">
        <v>17.100000000000001</v>
      </c>
      <c r="I698" s="49"/>
      <c r="O698" s="87"/>
      <c r="P698" s="87"/>
      <c r="Q698" s="87"/>
      <c r="S698" s="87"/>
      <c r="T698" s="87"/>
      <c r="U698" s="87"/>
    </row>
    <row r="699" spans="2:21" x14ac:dyDescent="0.2">
      <c r="B699" s="43">
        <v>1929</v>
      </c>
      <c r="C699" s="39">
        <v>1</v>
      </c>
      <c r="D699" s="47">
        <f t="shared" si="15"/>
        <v>10624</v>
      </c>
      <c r="E699" s="45">
        <v>24.86</v>
      </c>
      <c r="F699" s="46">
        <v>0.86</v>
      </c>
      <c r="G699" s="9">
        <f t="shared" si="16"/>
        <v>7.166666666666667E-2</v>
      </c>
      <c r="H699" s="46">
        <v>17.100000000000001</v>
      </c>
      <c r="I699" s="49"/>
      <c r="O699" s="87"/>
      <c r="P699" s="87"/>
      <c r="Q699" s="87"/>
      <c r="S699" s="87"/>
      <c r="T699" s="87"/>
      <c r="U699" s="87"/>
    </row>
    <row r="700" spans="2:21" x14ac:dyDescent="0.2">
      <c r="B700" s="43">
        <v>1929</v>
      </c>
      <c r="C700" s="44">
        <v>2</v>
      </c>
      <c r="D700" s="47">
        <f t="shared" si="15"/>
        <v>10652</v>
      </c>
      <c r="E700" s="45">
        <v>24.99</v>
      </c>
      <c r="F700" s="46">
        <v>0.87</v>
      </c>
      <c r="G700" s="9">
        <f t="shared" si="16"/>
        <v>7.2499999999999995E-2</v>
      </c>
      <c r="H700" s="46">
        <v>17.100000000000001</v>
      </c>
      <c r="I700" s="49"/>
      <c r="O700" s="87"/>
      <c r="P700" s="87"/>
      <c r="Q700" s="87"/>
      <c r="S700" s="87"/>
      <c r="T700" s="87"/>
      <c r="U700" s="87"/>
    </row>
    <row r="701" spans="2:21" x14ac:dyDescent="0.2">
      <c r="B701" s="43">
        <v>1929</v>
      </c>
      <c r="C701" s="44">
        <v>3</v>
      </c>
      <c r="D701" s="47">
        <f t="shared" si="15"/>
        <v>10683</v>
      </c>
      <c r="E701" s="45">
        <v>25.43</v>
      </c>
      <c r="F701" s="46">
        <v>0.88</v>
      </c>
      <c r="G701" s="9">
        <f t="shared" si="16"/>
        <v>7.3333333333333334E-2</v>
      </c>
      <c r="H701" s="46">
        <v>17</v>
      </c>
      <c r="I701" s="49"/>
      <c r="O701" s="87"/>
      <c r="P701" s="87"/>
      <c r="Q701" s="87"/>
      <c r="S701" s="87"/>
      <c r="T701" s="87"/>
      <c r="U701" s="87"/>
    </row>
    <row r="702" spans="2:21" x14ac:dyDescent="0.2">
      <c r="B702" s="43">
        <v>1929</v>
      </c>
      <c r="C702" s="44">
        <v>4</v>
      </c>
      <c r="D702" s="47">
        <f t="shared" si="15"/>
        <v>10713</v>
      </c>
      <c r="E702" s="45">
        <v>25.28</v>
      </c>
      <c r="F702" s="46">
        <v>0.89</v>
      </c>
      <c r="G702" s="9">
        <f t="shared" si="16"/>
        <v>7.4166666666666672E-2</v>
      </c>
      <c r="H702" s="46">
        <v>16.899999999999999</v>
      </c>
      <c r="I702" s="49"/>
      <c r="O702" s="87"/>
      <c r="P702" s="87"/>
      <c r="Q702" s="87"/>
      <c r="S702" s="87"/>
      <c r="T702" s="87"/>
      <c r="U702" s="87"/>
    </row>
    <row r="703" spans="2:21" x14ac:dyDescent="0.2">
      <c r="B703" s="43">
        <v>1929</v>
      </c>
      <c r="C703" s="44">
        <v>5</v>
      </c>
      <c r="D703" s="47">
        <f t="shared" si="15"/>
        <v>10744</v>
      </c>
      <c r="E703" s="45">
        <v>25.66</v>
      </c>
      <c r="F703" s="46">
        <v>0.9</v>
      </c>
      <c r="G703" s="9">
        <f t="shared" si="16"/>
        <v>7.4999999999999997E-2</v>
      </c>
      <c r="H703" s="46">
        <v>17</v>
      </c>
      <c r="I703" s="49"/>
      <c r="O703" s="87"/>
      <c r="P703" s="87"/>
      <c r="Q703" s="87"/>
      <c r="S703" s="87"/>
      <c r="T703" s="87"/>
      <c r="U703" s="87"/>
    </row>
    <row r="704" spans="2:21" x14ac:dyDescent="0.2">
      <c r="B704" s="43">
        <v>1929</v>
      </c>
      <c r="C704" s="44">
        <v>6</v>
      </c>
      <c r="D704" s="47">
        <f t="shared" si="15"/>
        <v>10774</v>
      </c>
      <c r="E704" s="45">
        <v>26.15</v>
      </c>
      <c r="F704" s="46">
        <v>0.91</v>
      </c>
      <c r="G704" s="9">
        <f t="shared" si="16"/>
        <v>7.5833333333333336E-2</v>
      </c>
      <c r="H704" s="46">
        <v>17.100000000000001</v>
      </c>
      <c r="I704" s="49"/>
      <c r="O704" s="87"/>
      <c r="P704" s="87"/>
      <c r="Q704" s="87"/>
      <c r="S704" s="87"/>
      <c r="T704" s="87"/>
      <c r="U704" s="87"/>
    </row>
    <row r="705" spans="2:21" x14ac:dyDescent="0.2">
      <c r="B705" s="43">
        <v>1929</v>
      </c>
      <c r="C705" s="44">
        <v>7</v>
      </c>
      <c r="D705" s="47">
        <f t="shared" si="15"/>
        <v>10805</v>
      </c>
      <c r="E705" s="45">
        <v>28.48</v>
      </c>
      <c r="F705" s="46">
        <v>0.92</v>
      </c>
      <c r="G705" s="9">
        <f t="shared" si="16"/>
        <v>7.6666666666666675E-2</v>
      </c>
      <c r="H705" s="46">
        <v>17.3</v>
      </c>
      <c r="I705" s="49"/>
      <c r="O705" s="87"/>
      <c r="P705" s="87"/>
      <c r="Q705" s="87"/>
      <c r="S705" s="87"/>
      <c r="T705" s="87"/>
      <c r="U705" s="87"/>
    </row>
    <row r="706" spans="2:21" x14ac:dyDescent="0.2">
      <c r="B706" s="43">
        <v>1929</v>
      </c>
      <c r="C706" s="44">
        <v>8</v>
      </c>
      <c r="D706" s="47">
        <f t="shared" si="15"/>
        <v>10836</v>
      </c>
      <c r="E706" s="45">
        <v>30.1</v>
      </c>
      <c r="F706" s="46">
        <v>0.93</v>
      </c>
      <c r="G706" s="9">
        <f t="shared" si="16"/>
        <v>7.7499999999999999E-2</v>
      </c>
      <c r="H706" s="46">
        <v>17.3</v>
      </c>
      <c r="I706" s="49"/>
      <c r="O706" s="87"/>
      <c r="P706" s="87"/>
      <c r="Q706" s="87"/>
      <c r="S706" s="87"/>
      <c r="T706" s="87"/>
      <c r="U706" s="87"/>
    </row>
    <row r="707" spans="2:21" x14ac:dyDescent="0.2">
      <c r="B707" s="43">
        <v>1929</v>
      </c>
      <c r="C707" s="44">
        <v>9</v>
      </c>
      <c r="D707" s="47">
        <f t="shared" si="15"/>
        <v>10866</v>
      </c>
      <c r="E707" s="45">
        <v>31.3</v>
      </c>
      <c r="F707" s="46">
        <v>0.94</v>
      </c>
      <c r="G707" s="9">
        <f t="shared" si="16"/>
        <v>7.8333333333333324E-2</v>
      </c>
      <c r="H707" s="46">
        <v>17.3</v>
      </c>
      <c r="I707" s="49"/>
      <c r="O707" s="87"/>
      <c r="P707" s="87"/>
      <c r="Q707" s="87"/>
      <c r="S707" s="87"/>
      <c r="T707" s="87"/>
      <c r="U707" s="87"/>
    </row>
    <row r="708" spans="2:21" x14ac:dyDescent="0.2">
      <c r="B708" s="43">
        <v>1929</v>
      </c>
      <c r="C708" s="44">
        <v>10</v>
      </c>
      <c r="D708" s="47">
        <f t="shared" ref="D708:D771" si="17">EOMONTH(DATE(B708,C708,1),0)</f>
        <v>10897</v>
      </c>
      <c r="E708" s="45">
        <v>27.99</v>
      </c>
      <c r="F708" s="46">
        <v>0.95</v>
      </c>
      <c r="G708" s="9">
        <f t="shared" ref="G708:G771" si="18">IFERROR(F708/12,0)</f>
        <v>7.9166666666666663E-2</v>
      </c>
      <c r="H708" s="46">
        <v>17.3</v>
      </c>
      <c r="I708" s="49"/>
      <c r="O708" s="87"/>
      <c r="P708" s="87"/>
      <c r="Q708" s="87"/>
      <c r="S708" s="87"/>
      <c r="T708" s="87"/>
      <c r="U708" s="87"/>
    </row>
    <row r="709" spans="2:21" x14ac:dyDescent="0.2">
      <c r="B709" s="43">
        <v>1929</v>
      </c>
      <c r="C709" s="44">
        <v>11</v>
      </c>
      <c r="D709" s="47">
        <f t="shared" si="17"/>
        <v>10927</v>
      </c>
      <c r="E709" s="45">
        <v>20.58</v>
      </c>
      <c r="F709" s="46">
        <v>0.96</v>
      </c>
      <c r="G709" s="9">
        <f t="shared" si="18"/>
        <v>0.08</v>
      </c>
      <c r="H709" s="46">
        <v>17.3</v>
      </c>
      <c r="I709" s="49"/>
      <c r="O709" s="87"/>
      <c r="P709" s="87"/>
      <c r="Q709" s="87"/>
      <c r="S709" s="87"/>
      <c r="T709" s="87"/>
      <c r="U709" s="87"/>
    </row>
    <row r="710" spans="2:21" x14ac:dyDescent="0.2">
      <c r="B710" s="43">
        <v>1929</v>
      </c>
      <c r="C710" s="44">
        <v>12</v>
      </c>
      <c r="D710" s="47">
        <f t="shared" si="17"/>
        <v>10958</v>
      </c>
      <c r="E710" s="45">
        <v>21.4</v>
      </c>
      <c r="F710" s="46">
        <v>0.97</v>
      </c>
      <c r="G710" s="9">
        <f t="shared" si="18"/>
        <v>8.0833333333333326E-2</v>
      </c>
      <c r="H710" s="46">
        <v>17.2</v>
      </c>
      <c r="I710" s="49"/>
      <c r="O710" s="87"/>
      <c r="P710" s="87"/>
      <c r="Q710" s="87"/>
      <c r="S710" s="87"/>
      <c r="T710" s="87"/>
      <c r="U710" s="87"/>
    </row>
    <row r="711" spans="2:21" x14ac:dyDescent="0.2">
      <c r="B711" s="43">
        <v>1930</v>
      </c>
      <c r="C711" s="39">
        <v>1</v>
      </c>
      <c r="D711" s="47">
        <f t="shared" si="17"/>
        <v>10989</v>
      </c>
      <c r="E711" s="45">
        <v>21.71</v>
      </c>
      <c r="F711" s="46">
        <v>0.9708</v>
      </c>
      <c r="G711" s="9">
        <f t="shared" si="18"/>
        <v>8.09E-2</v>
      </c>
      <c r="H711" s="46">
        <v>17.100000000000001</v>
      </c>
      <c r="I711" s="49"/>
      <c r="O711" s="87"/>
      <c r="P711" s="87"/>
      <c r="Q711" s="87"/>
      <c r="S711" s="87"/>
      <c r="T711" s="87"/>
      <c r="U711" s="87"/>
    </row>
    <row r="712" spans="2:21" x14ac:dyDescent="0.2">
      <c r="B712" s="43">
        <v>1930</v>
      </c>
      <c r="C712" s="44">
        <v>2</v>
      </c>
      <c r="D712" s="47">
        <f t="shared" si="17"/>
        <v>11017</v>
      </c>
      <c r="E712" s="45">
        <v>23.07</v>
      </c>
      <c r="F712" s="46">
        <v>0.97170000000000001</v>
      </c>
      <c r="G712" s="9">
        <f t="shared" si="18"/>
        <v>8.0975000000000005E-2</v>
      </c>
      <c r="H712" s="46">
        <v>17</v>
      </c>
      <c r="I712" s="49"/>
      <c r="O712" s="87"/>
      <c r="P712" s="87"/>
      <c r="Q712" s="87"/>
      <c r="S712" s="87"/>
      <c r="T712" s="87"/>
      <c r="U712" s="87"/>
    </row>
    <row r="713" spans="2:21" x14ac:dyDescent="0.2">
      <c r="B713" s="43">
        <v>1930</v>
      </c>
      <c r="C713" s="44">
        <v>3</v>
      </c>
      <c r="D713" s="47">
        <f t="shared" si="17"/>
        <v>11048</v>
      </c>
      <c r="E713" s="45">
        <v>23.94</v>
      </c>
      <c r="F713" s="46">
        <v>0.97250000000000003</v>
      </c>
      <c r="G713" s="9">
        <f t="shared" si="18"/>
        <v>8.1041666666666665E-2</v>
      </c>
      <c r="H713" s="46">
        <v>16.899999999999999</v>
      </c>
      <c r="I713" s="49"/>
      <c r="O713" s="87"/>
      <c r="P713" s="87"/>
      <c r="Q713" s="87"/>
      <c r="S713" s="87"/>
      <c r="T713" s="87"/>
      <c r="U713" s="87"/>
    </row>
    <row r="714" spans="2:21" x14ac:dyDescent="0.2">
      <c r="B714" s="43">
        <v>1930</v>
      </c>
      <c r="C714" s="44">
        <v>4</v>
      </c>
      <c r="D714" s="47">
        <f t="shared" si="17"/>
        <v>11078</v>
      </c>
      <c r="E714" s="45">
        <v>25.46</v>
      </c>
      <c r="F714" s="46">
        <v>0.97330000000000005</v>
      </c>
      <c r="G714" s="9">
        <f t="shared" si="18"/>
        <v>8.1108333333333338E-2</v>
      </c>
      <c r="H714" s="46">
        <v>17</v>
      </c>
      <c r="I714" s="49"/>
      <c r="O714" s="87"/>
      <c r="P714" s="87"/>
      <c r="Q714" s="87"/>
      <c r="S714" s="87"/>
      <c r="T714" s="87"/>
      <c r="U714" s="87"/>
    </row>
    <row r="715" spans="2:21" x14ac:dyDescent="0.2">
      <c r="B715" s="43">
        <v>1930</v>
      </c>
      <c r="C715" s="44">
        <v>5</v>
      </c>
      <c r="D715" s="47">
        <f t="shared" si="17"/>
        <v>11109</v>
      </c>
      <c r="E715" s="45">
        <v>23.94</v>
      </c>
      <c r="F715" s="46">
        <v>0.97419999999999995</v>
      </c>
      <c r="G715" s="9">
        <f t="shared" si="18"/>
        <v>8.118333333333333E-2</v>
      </c>
      <c r="H715" s="46">
        <v>16.899999999999999</v>
      </c>
      <c r="I715" s="49"/>
      <c r="O715" s="87"/>
      <c r="P715" s="87"/>
      <c r="Q715" s="87"/>
      <c r="S715" s="87"/>
      <c r="T715" s="87"/>
      <c r="U715" s="87"/>
    </row>
    <row r="716" spans="2:21" x14ac:dyDescent="0.2">
      <c r="B716" s="43">
        <v>1930</v>
      </c>
      <c r="C716" s="44">
        <v>6</v>
      </c>
      <c r="D716" s="47">
        <f t="shared" si="17"/>
        <v>11139</v>
      </c>
      <c r="E716" s="45">
        <v>21.52</v>
      </c>
      <c r="F716" s="46">
        <v>0.97499999999999998</v>
      </c>
      <c r="G716" s="9">
        <f t="shared" si="18"/>
        <v>8.1250000000000003E-2</v>
      </c>
      <c r="H716" s="46">
        <v>16.8</v>
      </c>
      <c r="I716" s="49"/>
      <c r="O716" s="87"/>
      <c r="P716" s="87"/>
      <c r="Q716" s="87"/>
      <c r="S716" s="87"/>
      <c r="T716" s="87"/>
      <c r="U716" s="87"/>
    </row>
    <row r="717" spans="2:21" x14ac:dyDescent="0.2">
      <c r="B717" s="43">
        <v>1930</v>
      </c>
      <c r="C717" s="44">
        <v>7</v>
      </c>
      <c r="D717" s="47">
        <f t="shared" si="17"/>
        <v>11170</v>
      </c>
      <c r="E717" s="45">
        <v>21.06</v>
      </c>
      <c r="F717" s="46">
        <v>0.9758</v>
      </c>
      <c r="G717" s="9">
        <f t="shared" si="18"/>
        <v>8.1316666666666662E-2</v>
      </c>
      <c r="H717" s="46">
        <v>16.600000000000001</v>
      </c>
      <c r="I717" s="49"/>
      <c r="O717" s="87"/>
      <c r="P717" s="87"/>
      <c r="Q717" s="87"/>
      <c r="S717" s="87"/>
      <c r="T717" s="87"/>
      <c r="U717" s="87"/>
    </row>
    <row r="718" spans="2:21" x14ac:dyDescent="0.2">
      <c r="B718" s="43">
        <v>1930</v>
      </c>
      <c r="C718" s="44">
        <v>8</v>
      </c>
      <c r="D718" s="47">
        <f t="shared" si="17"/>
        <v>11201</v>
      </c>
      <c r="E718" s="45">
        <v>20.79</v>
      </c>
      <c r="F718" s="46">
        <v>0.97670000000000001</v>
      </c>
      <c r="G718" s="9">
        <f t="shared" si="18"/>
        <v>8.1391666666666668E-2</v>
      </c>
      <c r="H718" s="46">
        <v>16.5</v>
      </c>
      <c r="I718" s="49"/>
      <c r="O718" s="87"/>
      <c r="P718" s="87"/>
      <c r="Q718" s="87"/>
      <c r="S718" s="87"/>
      <c r="T718" s="87"/>
      <c r="U718" s="87"/>
    </row>
    <row r="719" spans="2:21" x14ac:dyDescent="0.2">
      <c r="B719" s="43">
        <v>1930</v>
      </c>
      <c r="C719" s="44">
        <v>9</v>
      </c>
      <c r="D719" s="47">
        <f t="shared" si="17"/>
        <v>11231</v>
      </c>
      <c r="E719" s="45">
        <v>20.78</v>
      </c>
      <c r="F719" s="46">
        <v>0.97750000000000004</v>
      </c>
      <c r="G719" s="9">
        <f t="shared" si="18"/>
        <v>8.1458333333333341E-2</v>
      </c>
      <c r="H719" s="46">
        <v>16.600000000000001</v>
      </c>
      <c r="I719" s="49"/>
      <c r="O719" s="87"/>
      <c r="P719" s="87"/>
      <c r="Q719" s="87"/>
      <c r="S719" s="87"/>
      <c r="T719" s="87"/>
      <c r="U719" s="87"/>
    </row>
    <row r="720" spans="2:21" x14ac:dyDescent="0.2">
      <c r="B720" s="43">
        <v>1930</v>
      </c>
      <c r="C720" s="44">
        <v>10</v>
      </c>
      <c r="D720" s="47">
        <f t="shared" si="17"/>
        <v>11262</v>
      </c>
      <c r="E720" s="45">
        <v>17.920000000000002</v>
      </c>
      <c r="F720" s="46">
        <v>0.97829999999999995</v>
      </c>
      <c r="G720" s="9">
        <f t="shared" si="18"/>
        <v>8.1525E-2</v>
      </c>
      <c r="H720" s="46">
        <v>16.5</v>
      </c>
      <c r="I720" s="49"/>
      <c r="O720" s="87"/>
      <c r="P720" s="87"/>
      <c r="Q720" s="87"/>
      <c r="S720" s="87"/>
      <c r="T720" s="87"/>
      <c r="U720" s="87"/>
    </row>
    <row r="721" spans="2:21" x14ac:dyDescent="0.2">
      <c r="B721" s="43">
        <v>1930</v>
      </c>
      <c r="C721" s="44">
        <v>11</v>
      </c>
      <c r="D721" s="47">
        <f t="shared" si="17"/>
        <v>11292</v>
      </c>
      <c r="E721" s="45">
        <v>16.62</v>
      </c>
      <c r="F721" s="46">
        <v>0.97919999999999996</v>
      </c>
      <c r="G721" s="9">
        <f t="shared" si="18"/>
        <v>8.1599999999999992E-2</v>
      </c>
      <c r="H721" s="46">
        <v>16.399999999999999</v>
      </c>
      <c r="I721" s="49"/>
      <c r="O721" s="87"/>
      <c r="P721" s="87"/>
      <c r="Q721" s="87"/>
      <c r="S721" s="87"/>
      <c r="T721" s="87"/>
      <c r="U721" s="87"/>
    </row>
    <row r="722" spans="2:21" x14ac:dyDescent="0.2">
      <c r="B722" s="43">
        <v>1930</v>
      </c>
      <c r="C722" s="44">
        <v>12</v>
      </c>
      <c r="D722" s="47">
        <f t="shared" si="17"/>
        <v>11323</v>
      </c>
      <c r="E722" s="45">
        <v>15.51</v>
      </c>
      <c r="F722" s="46">
        <v>0.98</v>
      </c>
      <c r="G722" s="9">
        <f t="shared" si="18"/>
        <v>8.1666666666666665E-2</v>
      </c>
      <c r="H722" s="46">
        <v>16.100000000000001</v>
      </c>
      <c r="I722" s="49"/>
      <c r="O722" s="87"/>
      <c r="P722" s="87"/>
      <c r="Q722" s="87"/>
      <c r="S722" s="87"/>
      <c r="T722" s="87"/>
      <c r="U722" s="87"/>
    </row>
    <row r="723" spans="2:21" x14ac:dyDescent="0.2">
      <c r="B723" s="43">
        <v>1931</v>
      </c>
      <c r="C723" s="39">
        <v>1</v>
      </c>
      <c r="D723" s="47">
        <f t="shared" si="17"/>
        <v>11354</v>
      </c>
      <c r="E723" s="45">
        <v>15.98</v>
      </c>
      <c r="F723" s="46">
        <v>0.9667</v>
      </c>
      <c r="G723" s="9">
        <f t="shared" si="18"/>
        <v>8.0558333333333329E-2</v>
      </c>
      <c r="H723" s="46">
        <v>15.9</v>
      </c>
      <c r="I723" s="49"/>
      <c r="O723" s="87"/>
      <c r="P723" s="87"/>
      <c r="Q723" s="87"/>
      <c r="S723" s="87"/>
      <c r="T723" s="87"/>
      <c r="U723" s="87"/>
    </row>
    <row r="724" spans="2:21" x14ac:dyDescent="0.2">
      <c r="B724" s="43">
        <v>1931</v>
      </c>
      <c r="C724" s="44">
        <v>2</v>
      </c>
      <c r="D724" s="47">
        <f t="shared" si="17"/>
        <v>11382</v>
      </c>
      <c r="E724" s="45">
        <v>17.2</v>
      </c>
      <c r="F724" s="46">
        <v>0.95330000000000004</v>
      </c>
      <c r="G724" s="9">
        <f t="shared" si="18"/>
        <v>7.9441666666666674E-2</v>
      </c>
      <c r="H724" s="46">
        <v>15.7</v>
      </c>
      <c r="I724" s="49"/>
      <c r="O724" s="87"/>
      <c r="P724" s="87"/>
      <c r="Q724" s="87"/>
      <c r="S724" s="87"/>
      <c r="T724" s="87"/>
      <c r="U724" s="87"/>
    </row>
    <row r="725" spans="2:21" x14ac:dyDescent="0.2">
      <c r="B725" s="43">
        <v>1931</v>
      </c>
      <c r="C725" s="44">
        <v>3</v>
      </c>
      <c r="D725" s="47">
        <f t="shared" si="17"/>
        <v>11413</v>
      </c>
      <c r="E725" s="45">
        <v>17.53</v>
      </c>
      <c r="F725" s="46">
        <v>0.94</v>
      </c>
      <c r="G725" s="9">
        <f t="shared" si="18"/>
        <v>7.8333333333333324E-2</v>
      </c>
      <c r="H725" s="46">
        <v>15.6</v>
      </c>
      <c r="I725" s="49"/>
      <c r="O725" s="87"/>
      <c r="P725" s="87"/>
      <c r="Q725" s="87"/>
      <c r="S725" s="87"/>
      <c r="T725" s="87"/>
      <c r="U725" s="87"/>
    </row>
    <row r="726" spans="2:21" x14ac:dyDescent="0.2">
      <c r="B726" s="43">
        <v>1931</v>
      </c>
      <c r="C726" s="44">
        <v>4</v>
      </c>
      <c r="D726" s="47">
        <f t="shared" si="17"/>
        <v>11443</v>
      </c>
      <c r="E726" s="45">
        <v>15.86</v>
      </c>
      <c r="F726" s="46">
        <v>0.92669999999999997</v>
      </c>
      <c r="G726" s="9">
        <f t="shared" si="18"/>
        <v>7.7225000000000002E-2</v>
      </c>
      <c r="H726" s="46">
        <v>15.5</v>
      </c>
      <c r="I726" s="49"/>
      <c r="O726" s="87"/>
      <c r="P726" s="87"/>
      <c r="Q726" s="87"/>
      <c r="S726" s="87"/>
      <c r="T726" s="87"/>
      <c r="U726" s="87"/>
    </row>
    <row r="727" spans="2:21" x14ac:dyDescent="0.2">
      <c r="B727" s="43">
        <v>1931</v>
      </c>
      <c r="C727" s="44">
        <v>5</v>
      </c>
      <c r="D727" s="47">
        <f t="shared" si="17"/>
        <v>11474</v>
      </c>
      <c r="E727" s="45">
        <v>14.33</v>
      </c>
      <c r="F727" s="46">
        <v>0.9133</v>
      </c>
      <c r="G727" s="9">
        <f t="shared" si="18"/>
        <v>7.6108333333333333E-2</v>
      </c>
      <c r="H727" s="46">
        <v>15.3</v>
      </c>
      <c r="I727" s="49"/>
      <c r="O727" s="87"/>
      <c r="P727" s="87"/>
      <c r="Q727" s="87"/>
      <c r="S727" s="87"/>
      <c r="T727" s="87"/>
      <c r="U727" s="87"/>
    </row>
    <row r="728" spans="2:21" x14ac:dyDescent="0.2">
      <c r="B728" s="43">
        <v>1931</v>
      </c>
      <c r="C728" s="44">
        <v>6</v>
      </c>
      <c r="D728" s="47">
        <f t="shared" si="17"/>
        <v>11504</v>
      </c>
      <c r="E728" s="45">
        <v>13.87</v>
      </c>
      <c r="F728" s="46">
        <v>0.9</v>
      </c>
      <c r="G728" s="9">
        <f t="shared" si="18"/>
        <v>7.4999999999999997E-2</v>
      </c>
      <c r="H728" s="46">
        <v>15.1</v>
      </c>
      <c r="I728" s="49"/>
      <c r="O728" s="87"/>
      <c r="P728" s="87"/>
      <c r="Q728" s="87"/>
      <c r="S728" s="87"/>
      <c r="T728" s="87"/>
      <c r="U728" s="87"/>
    </row>
    <row r="729" spans="2:21" x14ac:dyDescent="0.2">
      <c r="B729" s="43">
        <v>1931</v>
      </c>
      <c r="C729" s="44">
        <v>7</v>
      </c>
      <c r="D729" s="47">
        <f t="shared" si="17"/>
        <v>11535</v>
      </c>
      <c r="E729" s="45">
        <v>14.33</v>
      </c>
      <c r="F729" s="46">
        <v>0.88670000000000004</v>
      </c>
      <c r="G729" s="9">
        <f t="shared" si="18"/>
        <v>7.3891666666666675E-2</v>
      </c>
      <c r="H729" s="46">
        <v>15.1</v>
      </c>
      <c r="I729" s="49"/>
      <c r="O729" s="87"/>
      <c r="P729" s="87"/>
      <c r="Q729" s="87"/>
      <c r="S729" s="87"/>
      <c r="T729" s="87"/>
      <c r="U729" s="87"/>
    </row>
    <row r="730" spans="2:21" x14ac:dyDescent="0.2">
      <c r="B730" s="43">
        <v>1931</v>
      </c>
      <c r="C730" s="44">
        <v>8</v>
      </c>
      <c r="D730" s="47">
        <f t="shared" si="17"/>
        <v>11566</v>
      </c>
      <c r="E730" s="45">
        <v>13.9</v>
      </c>
      <c r="F730" s="46">
        <v>0.87329999999999997</v>
      </c>
      <c r="G730" s="9">
        <f t="shared" si="18"/>
        <v>7.2774999999999992E-2</v>
      </c>
      <c r="H730" s="46">
        <v>15.1</v>
      </c>
      <c r="I730" s="49"/>
      <c r="O730" s="87"/>
      <c r="P730" s="87"/>
      <c r="Q730" s="87"/>
      <c r="S730" s="87"/>
      <c r="T730" s="87"/>
      <c r="U730" s="87"/>
    </row>
    <row r="731" spans="2:21" x14ac:dyDescent="0.2">
      <c r="B731" s="43">
        <v>1931</v>
      </c>
      <c r="C731" s="44">
        <v>9</v>
      </c>
      <c r="D731" s="47">
        <f t="shared" si="17"/>
        <v>11596</v>
      </c>
      <c r="E731" s="45">
        <v>11.83</v>
      </c>
      <c r="F731" s="46">
        <v>0.86</v>
      </c>
      <c r="G731" s="9">
        <f t="shared" si="18"/>
        <v>7.166666666666667E-2</v>
      </c>
      <c r="H731" s="46">
        <v>15</v>
      </c>
      <c r="I731" s="49"/>
      <c r="O731" s="87"/>
      <c r="P731" s="87"/>
      <c r="Q731" s="87"/>
      <c r="S731" s="87"/>
      <c r="T731" s="87"/>
      <c r="U731" s="87"/>
    </row>
    <row r="732" spans="2:21" x14ac:dyDescent="0.2">
      <c r="B732" s="43">
        <v>1931</v>
      </c>
      <c r="C732" s="44">
        <v>10</v>
      </c>
      <c r="D732" s="47">
        <f t="shared" si="17"/>
        <v>11627</v>
      </c>
      <c r="E732" s="45">
        <v>10.25</v>
      </c>
      <c r="F732" s="46">
        <v>0.84670000000000001</v>
      </c>
      <c r="G732" s="9">
        <f t="shared" si="18"/>
        <v>7.0558333333333334E-2</v>
      </c>
      <c r="H732" s="46">
        <v>14.9</v>
      </c>
      <c r="I732" s="49"/>
      <c r="O732" s="87"/>
      <c r="P732" s="87"/>
      <c r="Q732" s="87"/>
      <c r="S732" s="87"/>
      <c r="T732" s="87"/>
      <c r="U732" s="87"/>
    </row>
    <row r="733" spans="2:21" x14ac:dyDescent="0.2">
      <c r="B733" s="43">
        <v>1931</v>
      </c>
      <c r="C733" s="44">
        <v>11</v>
      </c>
      <c r="D733" s="47">
        <f t="shared" si="17"/>
        <v>11657</v>
      </c>
      <c r="E733" s="45">
        <v>10.39</v>
      </c>
      <c r="F733" s="46">
        <v>0.83330000000000004</v>
      </c>
      <c r="G733" s="9">
        <f t="shared" si="18"/>
        <v>6.9441666666666665E-2</v>
      </c>
      <c r="H733" s="46">
        <v>14.7</v>
      </c>
      <c r="I733" s="49"/>
      <c r="O733" s="87"/>
      <c r="P733" s="87"/>
      <c r="Q733" s="87"/>
      <c r="S733" s="87"/>
      <c r="T733" s="87"/>
      <c r="U733" s="87"/>
    </row>
    <row r="734" spans="2:21" x14ac:dyDescent="0.2">
      <c r="B734" s="43">
        <v>1931</v>
      </c>
      <c r="C734" s="44">
        <v>12</v>
      </c>
      <c r="D734" s="47">
        <f t="shared" si="17"/>
        <v>11688</v>
      </c>
      <c r="E734" s="45">
        <v>8.44</v>
      </c>
      <c r="F734" s="46">
        <v>0.82</v>
      </c>
      <c r="G734" s="9">
        <f t="shared" si="18"/>
        <v>6.8333333333333329E-2</v>
      </c>
      <c r="H734" s="46">
        <v>14.6</v>
      </c>
      <c r="I734" s="49"/>
      <c r="O734" s="87"/>
      <c r="P734" s="87"/>
      <c r="Q734" s="87"/>
      <c r="S734" s="87"/>
      <c r="T734" s="87"/>
      <c r="U734" s="87"/>
    </row>
    <row r="735" spans="2:21" x14ac:dyDescent="0.2">
      <c r="B735" s="43">
        <v>1932</v>
      </c>
      <c r="C735" s="39">
        <v>1</v>
      </c>
      <c r="D735" s="47">
        <f t="shared" si="17"/>
        <v>11719</v>
      </c>
      <c r="E735" s="45">
        <v>8.3000000000000007</v>
      </c>
      <c r="F735" s="46">
        <v>0.79330000000000001</v>
      </c>
      <c r="G735" s="9">
        <f t="shared" si="18"/>
        <v>6.6108333333333338E-2</v>
      </c>
      <c r="H735" s="46">
        <v>14.3</v>
      </c>
      <c r="I735" s="49"/>
      <c r="O735" s="87"/>
      <c r="P735" s="87"/>
      <c r="Q735" s="87"/>
      <c r="S735" s="87"/>
      <c r="T735" s="87"/>
      <c r="U735" s="87"/>
    </row>
    <row r="736" spans="2:21" x14ac:dyDescent="0.2">
      <c r="B736" s="43">
        <v>1932</v>
      </c>
      <c r="C736" s="44">
        <v>2</v>
      </c>
      <c r="D736" s="47">
        <f t="shared" si="17"/>
        <v>11748</v>
      </c>
      <c r="E736" s="45">
        <v>8.23</v>
      </c>
      <c r="F736" s="46">
        <v>0.76670000000000005</v>
      </c>
      <c r="G736" s="9">
        <f t="shared" si="18"/>
        <v>6.3891666666666666E-2</v>
      </c>
      <c r="H736" s="46">
        <v>14.1</v>
      </c>
      <c r="I736" s="49"/>
      <c r="O736" s="87"/>
      <c r="P736" s="87"/>
      <c r="Q736" s="87"/>
      <c r="S736" s="87"/>
      <c r="T736" s="87"/>
      <c r="U736" s="87"/>
    </row>
    <row r="737" spans="2:21" x14ac:dyDescent="0.2">
      <c r="B737" s="43">
        <v>1932</v>
      </c>
      <c r="C737" s="44">
        <v>3</v>
      </c>
      <c r="D737" s="47">
        <f t="shared" si="17"/>
        <v>11779</v>
      </c>
      <c r="E737" s="45">
        <v>8.26</v>
      </c>
      <c r="F737" s="46">
        <v>0.74</v>
      </c>
      <c r="G737" s="9">
        <f t="shared" si="18"/>
        <v>6.1666666666666668E-2</v>
      </c>
      <c r="H737" s="46">
        <v>14</v>
      </c>
      <c r="I737" s="49"/>
      <c r="O737" s="87"/>
      <c r="P737" s="87"/>
      <c r="Q737" s="87"/>
      <c r="S737" s="87"/>
      <c r="T737" s="87"/>
      <c r="U737" s="87"/>
    </row>
    <row r="738" spans="2:21" x14ac:dyDescent="0.2">
      <c r="B738" s="43">
        <v>1932</v>
      </c>
      <c r="C738" s="44">
        <v>4</v>
      </c>
      <c r="D738" s="47">
        <f t="shared" si="17"/>
        <v>11809</v>
      </c>
      <c r="E738" s="45">
        <v>6.28</v>
      </c>
      <c r="F738" s="46">
        <v>0.71330000000000005</v>
      </c>
      <c r="G738" s="9">
        <f t="shared" si="18"/>
        <v>5.944166666666667E-2</v>
      </c>
      <c r="H738" s="46">
        <v>13.9</v>
      </c>
      <c r="I738" s="49"/>
      <c r="O738" s="87"/>
      <c r="P738" s="87"/>
      <c r="Q738" s="87"/>
      <c r="S738" s="87"/>
      <c r="T738" s="87"/>
      <c r="U738" s="87"/>
    </row>
    <row r="739" spans="2:21" x14ac:dyDescent="0.2">
      <c r="B739" s="43">
        <v>1932</v>
      </c>
      <c r="C739" s="44">
        <v>5</v>
      </c>
      <c r="D739" s="47">
        <f t="shared" si="17"/>
        <v>11840</v>
      </c>
      <c r="E739" s="45">
        <v>5.51</v>
      </c>
      <c r="F739" s="46">
        <v>0.68669999999999998</v>
      </c>
      <c r="G739" s="9">
        <f t="shared" si="18"/>
        <v>5.7224999999999998E-2</v>
      </c>
      <c r="H739" s="46">
        <v>13.7</v>
      </c>
      <c r="I739" s="49"/>
      <c r="O739" s="87"/>
      <c r="P739" s="87"/>
      <c r="Q739" s="87"/>
      <c r="S739" s="87"/>
      <c r="T739" s="87"/>
      <c r="U739" s="87"/>
    </row>
    <row r="740" spans="2:21" x14ac:dyDescent="0.2">
      <c r="B740" s="43">
        <v>1932</v>
      </c>
      <c r="C740" s="44">
        <v>6</v>
      </c>
      <c r="D740" s="47">
        <f t="shared" si="17"/>
        <v>11870</v>
      </c>
      <c r="E740" s="45">
        <v>4.7699999999999996</v>
      </c>
      <c r="F740" s="46">
        <v>0.66</v>
      </c>
      <c r="G740" s="9">
        <f t="shared" si="18"/>
        <v>5.5E-2</v>
      </c>
      <c r="H740" s="46">
        <v>13.6</v>
      </c>
      <c r="I740" s="49"/>
      <c r="O740" s="87"/>
      <c r="P740" s="87"/>
      <c r="Q740" s="87"/>
      <c r="S740" s="87"/>
      <c r="T740" s="87"/>
      <c r="U740" s="87"/>
    </row>
    <row r="741" spans="2:21" x14ac:dyDescent="0.2">
      <c r="B741" s="43">
        <v>1932</v>
      </c>
      <c r="C741" s="44">
        <v>7</v>
      </c>
      <c r="D741" s="47">
        <f t="shared" si="17"/>
        <v>11901</v>
      </c>
      <c r="E741" s="45">
        <v>5.01</v>
      </c>
      <c r="F741" s="46">
        <v>0.63329999999999997</v>
      </c>
      <c r="G741" s="9">
        <f t="shared" si="18"/>
        <v>5.2774999999999996E-2</v>
      </c>
      <c r="H741" s="46">
        <v>13.6</v>
      </c>
      <c r="I741" s="49"/>
      <c r="O741" s="87"/>
      <c r="P741" s="87"/>
      <c r="Q741" s="87"/>
      <c r="S741" s="87"/>
      <c r="T741" s="87"/>
      <c r="U741" s="87"/>
    </row>
    <row r="742" spans="2:21" x14ac:dyDescent="0.2">
      <c r="B742" s="43">
        <v>1932</v>
      </c>
      <c r="C742" s="44">
        <v>8</v>
      </c>
      <c r="D742" s="47">
        <f t="shared" si="17"/>
        <v>11932</v>
      </c>
      <c r="E742" s="45">
        <v>7.53</v>
      </c>
      <c r="F742" s="46">
        <v>0.60670000000000002</v>
      </c>
      <c r="G742" s="9">
        <f t="shared" si="18"/>
        <v>5.0558333333333337E-2</v>
      </c>
      <c r="H742" s="46">
        <v>13.5</v>
      </c>
      <c r="I742" s="49"/>
      <c r="O742" s="87"/>
      <c r="P742" s="87"/>
      <c r="Q742" s="87"/>
      <c r="S742" s="87"/>
      <c r="T742" s="87"/>
      <c r="U742" s="87"/>
    </row>
    <row r="743" spans="2:21" x14ac:dyDescent="0.2">
      <c r="B743" s="43">
        <v>1932</v>
      </c>
      <c r="C743" s="44">
        <v>9</v>
      </c>
      <c r="D743" s="47">
        <f t="shared" si="17"/>
        <v>11962</v>
      </c>
      <c r="E743" s="45">
        <v>8.26</v>
      </c>
      <c r="F743" s="46">
        <v>0.57999999999999996</v>
      </c>
      <c r="G743" s="9">
        <f t="shared" si="18"/>
        <v>4.8333333333333332E-2</v>
      </c>
      <c r="H743" s="46">
        <v>13.4</v>
      </c>
      <c r="I743" s="49"/>
      <c r="O743" s="87"/>
      <c r="P743" s="87"/>
      <c r="Q743" s="87"/>
      <c r="S743" s="87"/>
      <c r="T743" s="87"/>
      <c r="U743" s="87"/>
    </row>
    <row r="744" spans="2:21" x14ac:dyDescent="0.2">
      <c r="B744" s="43">
        <v>1932</v>
      </c>
      <c r="C744" s="44">
        <v>10</v>
      </c>
      <c r="D744" s="47">
        <f t="shared" si="17"/>
        <v>11993</v>
      </c>
      <c r="E744" s="45">
        <v>7.12</v>
      </c>
      <c r="F744" s="46">
        <v>0.55330000000000001</v>
      </c>
      <c r="G744" s="9">
        <f t="shared" si="18"/>
        <v>4.6108333333333335E-2</v>
      </c>
      <c r="H744" s="46">
        <v>13.3</v>
      </c>
      <c r="I744" s="49"/>
      <c r="O744" s="87"/>
      <c r="P744" s="87"/>
      <c r="Q744" s="87"/>
      <c r="S744" s="87"/>
      <c r="T744" s="87"/>
      <c r="U744" s="87"/>
    </row>
    <row r="745" spans="2:21" x14ac:dyDescent="0.2">
      <c r="B745" s="43">
        <v>1932</v>
      </c>
      <c r="C745" s="44">
        <v>11</v>
      </c>
      <c r="D745" s="47">
        <f t="shared" si="17"/>
        <v>12023</v>
      </c>
      <c r="E745" s="45">
        <v>7.05</v>
      </c>
      <c r="F745" s="46">
        <v>0.52669999999999995</v>
      </c>
      <c r="G745" s="9">
        <f t="shared" si="18"/>
        <v>4.3891666666666662E-2</v>
      </c>
      <c r="H745" s="46">
        <v>13.2</v>
      </c>
      <c r="I745" s="49"/>
      <c r="O745" s="87"/>
      <c r="P745" s="87"/>
      <c r="Q745" s="87"/>
      <c r="S745" s="87"/>
      <c r="T745" s="87"/>
      <c r="U745" s="87"/>
    </row>
    <row r="746" spans="2:21" x14ac:dyDescent="0.2">
      <c r="B746" s="43">
        <v>1932</v>
      </c>
      <c r="C746" s="44">
        <v>12</v>
      </c>
      <c r="D746" s="47">
        <f t="shared" si="17"/>
        <v>12054</v>
      </c>
      <c r="E746" s="45">
        <v>6.82</v>
      </c>
      <c r="F746" s="46">
        <v>0.5</v>
      </c>
      <c r="G746" s="9">
        <f t="shared" si="18"/>
        <v>4.1666666666666664E-2</v>
      </c>
      <c r="H746" s="46">
        <v>13.1</v>
      </c>
      <c r="I746" s="49"/>
      <c r="O746" s="87"/>
      <c r="P746" s="87"/>
      <c r="Q746" s="87"/>
      <c r="S746" s="87"/>
      <c r="T746" s="87"/>
      <c r="U746" s="87"/>
    </row>
    <row r="747" spans="2:21" x14ac:dyDescent="0.2">
      <c r="B747" s="43">
        <v>1933</v>
      </c>
      <c r="C747" s="39">
        <v>1</v>
      </c>
      <c r="D747" s="47">
        <f t="shared" si="17"/>
        <v>12085</v>
      </c>
      <c r="E747" s="45">
        <v>7.09</v>
      </c>
      <c r="F747" s="46">
        <v>0.495</v>
      </c>
      <c r="G747" s="9">
        <f t="shared" si="18"/>
        <v>4.1250000000000002E-2</v>
      </c>
      <c r="H747" s="46">
        <v>12.9</v>
      </c>
      <c r="I747" s="49"/>
      <c r="O747" s="87"/>
      <c r="P747" s="87"/>
      <c r="Q747" s="87"/>
      <c r="S747" s="87"/>
      <c r="T747" s="87"/>
      <c r="U747" s="87"/>
    </row>
    <row r="748" spans="2:21" x14ac:dyDescent="0.2">
      <c r="B748" s="43">
        <v>1933</v>
      </c>
      <c r="C748" s="44">
        <v>2</v>
      </c>
      <c r="D748" s="47">
        <f t="shared" si="17"/>
        <v>12113</v>
      </c>
      <c r="E748" s="45">
        <v>6.25</v>
      </c>
      <c r="F748" s="46">
        <v>0.49</v>
      </c>
      <c r="G748" s="9">
        <f t="shared" si="18"/>
        <v>4.0833333333333333E-2</v>
      </c>
      <c r="H748" s="46">
        <v>12.7</v>
      </c>
      <c r="I748" s="49"/>
      <c r="O748" s="87"/>
      <c r="P748" s="87"/>
      <c r="Q748" s="87"/>
      <c r="S748" s="87"/>
      <c r="T748" s="87"/>
      <c r="U748" s="87"/>
    </row>
    <row r="749" spans="2:21" x14ac:dyDescent="0.2">
      <c r="B749" s="43">
        <v>1933</v>
      </c>
      <c r="C749" s="44">
        <v>3</v>
      </c>
      <c r="D749" s="47">
        <f t="shared" si="17"/>
        <v>12144</v>
      </c>
      <c r="E749" s="45">
        <v>6.23</v>
      </c>
      <c r="F749" s="46">
        <v>0.48499999999999999</v>
      </c>
      <c r="G749" s="9">
        <f t="shared" si="18"/>
        <v>4.0416666666666663E-2</v>
      </c>
      <c r="H749" s="46">
        <v>12.6</v>
      </c>
      <c r="I749" s="49"/>
      <c r="O749" s="87"/>
      <c r="P749" s="87"/>
      <c r="Q749" s="87"/>
      <c r="S749" s="87"/>
      <c r="T749" s="87"/>
      <c r="U749" s="87"/>
    </row>
    <row r="750" spans="2:21" x14ac:dyDescent="0.2">
      <c r="B750" s="43">
        <v>1933</v>
      </c>
      <c r="C750" s="44">
        <v>4</v>
      </c>
      <c r="D750" s="47">
        <f t="shared" si="17"/>
        <v>12174</v>
      </c>
      <c r="E750" s="45">
        <v>6.89</v>
      </c>
      <c r="F750" s="46">
        <v>0.48</v>
      </c>
      <c r="G750" s="9">
        <f t="shared" si="18"/>
        <v>0.04</v>
      </c>
      <c r="H750" s="46">
        <v>12.6</v>
      </c>
      <c r="I750" s="49"/>
      <c r="O750" s="87"/>
      <c r="P750" s="87"/>
      <c r="Q750" s="87"/>
      <c r="S750" s="87"/>
      <c r="T750" s="87"/>
      <c r="U750" s="87"/>
    </row>
    <row r="751" spans="2:21" x14ac:dyDescent="0.2">
      <c r="B751" s="43">
        <v>1933</v>
      </c>
      <c r="C751" s="44">
        <v>5</v>
      </c>
      <c r="D751" s="47">
        <f t="shared" si="17"/>
        <v>12205</v>
      </c>
      <c r="E751" s="45">
        <v>8.8699999999999992</v>
      </c>
      <c r="F751" s="46">
        <v>0.47499999999999998</v>
      </c>
      <c r="G751" s="9">
        <f t="shared" si="18"/>
        <v>3.9583333333333331E-2</v>
      </c>
      <c r="H751" s="46">
        <v>12.6</v>
      </c>
      <c r="I751" s="49"/>
      <c r="O751" s="87"/>
      <c r="P751" s="87"/>
      <c r="Q751" s="87"/>
      <c r="S751" s="87"/>
      <c r="T751" s="87"/>
      <c r="U751" s="87"/>
    </row>
    <row r="752" spans="2:21" x14ac:dyDescent="0.2">
      <c r="B752" s="43">
        <v>1933</v>
      </c>
      <c r="C752" s="44">
        <v>6</v>
      </c>
      <c r="D752" s="47">
        <f t="shared" si="17"/>
        <v>12235</v>
      </c>
      <c r="E752" s="45">
        <v>10.39</v>
      </c>
      <c r="F752" s="46">
        <v>0.47</v>
      </c>
      <c r="G752" s="9">
        <f t="shared" si="18"/>
        <v>3.9166666666666662E-2</v>
      </c>
      <c r="H752" s="46">
        <v>12.7</v>
      </c>
      <c r="I752" s="49"/>
      <c r="O752" s="87"/>
      <c r="P752" s="87"/>
      <c r="Q752" s="87"/>
      <c r="S752" s="87"/>
      <c r="T752" s="87"/>
      <c r="U752" s="87"/>
    </row>
    <row r="753" spans="2:21" x14ac:dyDescent="0.2">
      <c r="B753" s="43">
        <v>1933</v>
      </c>
      <c r="C753" s="44">
        <v>7</v>
      </c>
      <c r="D753" s="47">
        <f t="shared" si="17"/>
        <v>12266</v>
      </c>
      <c r="E753" s="45">
        <v>11.23</v>
      </c>
      <c r="F753" s="46">
        <v>0.46500000000000002</v>
      </c>
      <c r="G753" s="9">
        <f t="shared" si="18"/>
        <v>3.875E-2</v>
      </c>
      <c r="H753" s="46">
        <v>13.1</v>
      </c>
      <c r="I753" s="49"/>
      <c r="O753" s="87"/>
      <c r="P753" s="87"/>
      <c r="Q753" s="87"/>
      <c r="S753" s="87"/>
      <c r="T753" s="87"/>
      <c r="U753" s="87"/>
    </row>
    <row r="754" spans="2:21" x14ac:dyDescent="0.2">
      <c r="B754" s="43">
        <v>1933</v>
      </c>
      <c r="C754" s="44">
        <v>8</v>
      </c>
      <c r="D754" s="47">
        <f t="shared" si="17"/>
        <v>12297</v>
      </c>
      <c r="E754" s="45">
        <v>10.67</v>
      </c>
      <c r="F754" s="46">
        <v>0.46</v>
      </c>
      <c r="G754" s="9">
        <f t="shared" si="18"/>
        <v>3.8333333333333337E-2</v>
      </c>
      <c r="H754" s="46">
        <v>13.2</v>
      </c>
      <c r="I754" s="49"/>
      <c r="O754" s="87"/>
      <c r="P754" s="87"/>
      <c r="Q754" s="87"/>
      <c r="S754" s="87"/>
      <c r="T754" s="87"/>
      <c r="U754" s="87"/>
    </row>
    <row r="755" spans="2:21" x14ac:dyDescent="0.2">
      <c r="B755" s="43">
        <v>1933</v>
      </c>
      <c r="C755" s="44">
        <v>9</v>
      </c>
      <c r="D755" s="47">
        <f t="shared" si="17"/>
        <v>12327</v>
      </c>
      <c r="E755" s="45">
        <v>10.58</v>
      </c>
      <c r="F755" s="46">
        <v>0.45500000000000002</v>
      </c>
      <c r="G755" s="9">
        <f t="shared" si="18"/>
        <v>3.7916666666666668E-2</v>
      </c>
      <c r="H755" s="46">
        <v>13.2</v>
      </c>
      <c r="I755" s="49"/>
      <c r="O755" s="87"/>
      <c r="P755" s="87"/>
      <c r="Q755" s="87"/>
      <c r="S755" s="87"/>
      <c r="T755" s="87"/>
      <c r="U755" s="87"/>
    </row>
    <row r="756" spans="2:21" x14ac:dyDescent="0.2">
      <c r="B756" s="43">
        <v>1933</v>
      </c>
      <c r="C756" s="44">
        <v>10</v>
      </c>
      <c r="D756" s="47">
        <f t="shared" si="17"/>
        <v>12358</v>
      </c>
      <c r="E756" s="45">
        <v>9.5500000000000007</v>
      </c>
      <c r="F756" s="46">
        <v>0.45</v>
      </c>
      <c r="G756" s="9">
        <f t="shared" si="18"/>
        <v>3.7499999999999999E-2</v>
      </c>
      <c r="H756" s="46">
        <v>13.2</v>
      </c>
      <c r="I756" s="49"/>
      <c r="O756" s="87"/>
      <c r="P756" s="87"/>
      <c r="Q756" s="87"/>
      <c r="S756" s="87"/>
      <c r="T756" s="87"/>
      <c r="U756" s="87"/>
    </row>
    <row r="757" spans="2:21" x14ac:dyDescent="0.2">
      <c r="B757" s="43">
        <v>1933</v>
      </c>
      <c r="C757" s="44">
        <v>11</v>
      </c>
      <c r="D757" s="47">
        <f t="shared" si="17"/>
        <v>12388</v>
      </c>
      <c r="E757" s="45">
        <v>9.7799999999999994</v>
      </c>
      <c r="F757" s="46">
        <v>0.44500000000000001</v>
      </c>
      <c r="G757" s="9">
        <f t="shared" si="18"/>
        <v>3.7083333333333336E-2</v>
      </c>
      <c r="H757" s="46">
        <v>13.2</v>
      </c>
      <c r="I757" s="49"/>
      <c r="O757" s="87"/>
      <c r="P757" s="87"/>
      <c r="Q757" s="87"/>
      <c r="S757" s="87"/>
      <c r="T757" s="87"/>
      <c r="U757" s="87"/>
    </row>
    <row r="758" spans="2:21" x14ac:dyDescent="0.2">
      <c r="B758" s="43">
        <v>1933</v>
      </c>
      <c r="C758" s="44">
        <v>12</v>
      </c>
      <c r="D758" s="47">
        <f t="shared" si="17"/>
        <v>12419</v>
      </c>
      <c r="E758" s="45">
        <v>9.9700000000000006</v>
      </c>
      <c r="F758" s="46">
        <v>0.44</v>
      </c>
      <c r="G758" s="9">
        <f t="shared" si="18"/>
        <v>3.6666666666666667E-2</v>
      </c>
      <c r="H758" s="46">
        <v>13.2</v>
      </c>
      <c r="I758" s="49"/>
      <c r="O758" s="87"/>
      <c r="P758" s="87"/>
      <c r="Q758" s="87"/>
      <c r="S758" s="87"/>
      <c r="T758" s="87"/>
      <c r="U758" s="87"/>
    </row>
    <row r="759" spans="2:21" x14ac:dyDescent="0.2">
      <c r="B759" s="43">
        <v>1934</v>
      </c>
      <c r="C759" s="39">
        <v>1</v>
      </c>
      <c r="D759" s="47">
        <f t="shared" si="17"/>
        <v>12450</v>
      </c>
      <c r="E759" s="45">
        <v>10.54</v>
      </c>
      <c r="F759" s="46">
        <v>0.44080000000000003</v>
      </c>
      <c r="G759" s="9">
        <f t="shared" si="18"/>
        <v>3.6733333333333333E-2</v>
      </c>
      <c r="H759" s="46">
        <v>13.2</v>
      </c>
      <c r="I759" s="49"/>
      <c r="O759" s="87"/>
      <c r="P759" s="87"/>
      <c r="Q759" s="87"/>
      <c r="S759" s="87"/>
      <c r="T759" s="87"/>
      <c r="U759" s="87"/>
    </row>
    <row r="760" spans="2:21" x14ac:dyDescent="0.2">
      <c r="B760" s="43">
        <v>1934</v>
      </c>
      <c r="C760" s="44">
        <v>2</v>
      </c>
      <c r="D760" s="47">
        <f t="shared" si="17"/>
        <v>12478</v>
      </c>
      <c r="E760" s="45">
        <v>11.32</v>
      </c>
      <c r="F760" s="46">
        <v>0.44169999999999998</v>
      </c>
      <c r="G760" s="9">
        <f t="shared" si="18"/>
        <v>3.6808333333333332E-2</v>
      </c>
      <c r="H760" s="46">
        <v>13.3</v>
      </c>
      <c r="I760" s="49"/>
      <c r="O760" s="87"/>
      <c r="P760" s="87"/>
      <c r="Q760" s="87"/>
      <c r="S760" s="87"/>
      <c r="T760" s="87"/>
      <c r="U760" s="87"/>
    </row>
    <row r="761" spans="2:21" x14ac:dyDescent="0.2">
      <c r="B761" s="43">
        <v>1934</v>
      </c>
      <c r="C761" s="44">
        <v>3</v>
      </c>
      <c r="D761" s="47">
        <f t="shared" si="17"/>
        <v>12509</v>
      </c>
      <c r="E761" s="45">
        <v>10.74</v>
      </c>
      <c r="F761" s="46">
        <v>0.4425</v>
      </c>
      <c r="G761" s="9">
        <f t="shared" si="18"/>
        <v>3.6874999999999998E-2</v>
      </c>
      <c r="H761" s="46">
        <v>13.3</v>
      </c>
      <c r="I761" s="49"/>
      <c r="O761" s="87"/>
      <c r="P761" s="87"/>
      <c r="Q761" s="87"/>
      <c r="S761" s="87"/>
      <c r="T761" s="87"/>
      <c r="U761" s="87"/>
    </row>
    <row r="762" spans="2:21" x14ac:dyDescent="0.2">
      <c r="B762" s="43">
        <v>1934</v>
      </c>
      <c r="C762" s="44">
        <v>4</v>
      </c>
      <c r="D762" s="47">
        <f t="shared" si="17"/>
        <v>12539</v>
      </c>
      <c r="E762" s="45">
        <v>10.92</v>
      </c>
      <c r="F762" s="46">
        <v>0.44330000000000003</v>
      </c>
      <c r="G762" s="9">
        <f t="shared" si="18"/>
        <v>3.6941666666666671E-2</v>
      </c>
      <c r="H762" s="46">
        <v>13.3</v>
      </c>
      <c r="I762" s="49"/>
      <c r="O762" s="87"/>
      <c r="P762" s="87"/>
      <c r="Q762" s="87"/>
      <c r="S762" s="87"/>
      <c r="T762" s="87"/>
      <c r="U762" s="87"/>
    </row>
    <row r="763" spans="2:21" x14ac:dyDescent="0.2">
      <c r="B763" s="43">
        <v>1934</v>
      </c>
      <c r="C763" s="44">
        <v>5</v>
      </c>
      <c r="D763" s="47">
        <f t="shared" si="17"/>
        <v>12570</v>
      </c>
      <c r="E763" s="45">
        <v>9.81</v>
      </c>
      <c r="F763" s="46">
        <v>0.44419999999999998</v>
      </c>
      <c r="G763" s="9">
        <f t="shared" si="18"/>
        <v>3.7016666666666663E-2</v>
      </c>
      <c r="H763" s="46">
        <v>13.3</v>
      </c>
      <c r="I763" s="49"/>
      <c r="O763" s="87"/>
      <c r="P763" s="87"/>
      <c r="Q763" s="87"/>
      <c r="S763" s="87"/>
      <c r="T763" s="87"/>
      <c r="U763" s="87"/>
    </row>
    <row r="764" spans="2:21" x14ac:dyDescent="0.2">
      <c r="B764" s="43">
        <v>1934</v>
      </c>
      <c r="C764" s="44">
        <v>6</v>
      </c>
      <c r="D764" s="47">
        <f t="shared" si="17"/>
        <v>12600</v>
      </c>
      <c r="E764" s="45">
        <v>9.94</v>
      </c>
      <c r="F764" s="46">
        <v>0.44500000000000001</v>
      </c>
      <c r="G764" s="9">
        <f t="shared" si="18"/>
        <v>3.7083333333333336E-2</v>
      </c>
      <c r="H764" s="46">
        <v>13.4</v>
      </c>
      <c r="I764" s="49"/>
      <c r="O764" s="87"/>
      <c r="P764" s="87"/>
      <c r="Q764" s="87"/>
      <c r="S764" s="87"/>
      <c r="T764" s="87"/>
      <c r="U764" s="87"/>
    </row>
    <row r="765" spans="2:21" x14ac:dyDescent="0.2">
      <c r="B765" s="43">
        <v>1934</v>
      </c>
      <c r="C765" s="44">
        <v>7</v>
      </c>
      <c r="D765" s="47">
        <f t="shared" si="17"/>
        <v>12631</v>
      </c>
      <c r="E765" s="45">
        <v>9.4700000000000006</v>
      </c>
      <c r="F765" s="46">
        <v>0.44579999999999997</v>
      </c>
      <c r="G765" s="9">
        <f t="shared" si="18"/>
        <v>3.7149999999999996E-2</v>
      </c>
      <c r="H765" s="46">
        <v>13.4</v>
      </c>
      <c r="I765" s="49"/>
      <c r="O765" s="87"/>
      <c r="P765" s="87"/>
      <c r="Q765" s="87"/>
      <c r="S765" s="87"/>
      <c r="T765" s="87"/>
      <c r="U765" s="87"/>
    </row>
    <row r="766" spans="2:21" x14ac:dyDescent="0.2">
      <c r="B766" s="43">
        <v>1934</v>
      </c>
      <c r="C766" s="44">
        <v>8</v>
      </c>
      <c r="D766" s="47">
        <f t="shared" si="17"/>
        <v>12662</v>
      </c>
      <c r="E766" s="45">
        <v>9.1</v>
      </c>
      <c r="F766" s="46">
        <v>0.44669999999999999</v>
      </c>
      <c r="G766" s="9">
        <f t="shared" si="18"/>
        <v>3.7225000000000001E-2</v>
      </c>
      <c r="H766" s="46">
        <v>13.4</v>
      </c>
      <c r="I766" s="49"/>
      <c r="O766" s="87"/>
      <c r="P766" s="87"/>
      <c r="Q766" s="87"/>
      <c r="S766" s="87"/>
      <c r="T766" s="87"/>
      <c r="U766" s="87"/>
    </row>
    <row r="767" spans="2:21" x14ac:dyDescent="0.2">
      <c r="B767" s="43">
        <v>1934</v>
      </c>
      <c r="C767" s="44">
        <v>9</v>
      </c>
      <c r="D767" s="47">
        <f t="shared" si="17"/>
        <v>12692</v>
      </c>
      <c r="E767" s="45">
        <v>8.8800000000000008</v>
      </c>
      <c r="F767" s="46">
        <v>0.44750000000000001</v>
      </c>
      <c r="G767" s="9">
        <f t="shared" si="18"/>
        <v>3.7291666666666667E-2</v>
      </c>
      <c r="H767" s="46">
        <v>13.6</v>
      </c>
      <c r="I767" s="49"/>
      <c r="O767" s="87"/>
      <c r="P767" s="87"/>
      <c r="Q767" s="87"/>
      <c r="S767" s="87"/>
      <c r="T767" s="87"/>
      <c r="U767" s="87"/>
    </row>
    <row r="768" spans="2:21" x14ac:dyDescent="0.2">
      <c r="B768" s="43">
        <v>1934</v>
      </c>
      <c r="C768" s="44">
        <v>10</v>
      </c>
      <c r="D768" s="47">
        <f t="shared" si="17"/>
        <v>12723</v>
      </c>
      <c r="E768" s="45">
        <v>8.9499999999999993</v>
      </c>
      <c r="F768" s="46">
        <v>0.44829999999999998</v>
      </c>
      <c r="G768" s="9">
        <f t="shared" si="18"/>
        <v>3.7358333333333334E-2</v>
      </c>
      <c r="H768" s="46">
        <v>13.5</v>
      </c>
      <c r="I768" s="49"/>
      <c r="O768" s="87"/>
      <c r="P768" s="87"/>
      <c r="Q768" s="87"/>
      <c r="S768" s="87"/>
      <c r="T768" s="87"/>
      <c r="U768" s="87"/>
    </row>
    <row r="769" spans="2:21" x14ac:dyDescent="0.2">
      <c r="B769" s="43">
        <v>1934</v>
      </c>
      <c r="C769" s="44">
        <v>11</v>
      </c>
      <c r="D769" s="47">
        <f t="shared" si="17"/>
        <v>12753</v>
      </c>
      <c r="E769" s="45">
        <v>9.1999999999999993</v>
      </c>
      <c r="F769" s="46">
        <v>0.44919999999999999</v>
      </c>
      <c r="G769" s="9">
        <f t="shared" si="18"/>
        <v>3.7433333333333332E-2</v>
      </c>
      <c r="H769" s="46">
        <v>13.5</v>
      </c>
      <c r="I769" s="49"/>
      <c r="O769" s="87"/>
      <c r="P769" s="87"/>
      <c r="Q769" s="87"/>
      <c r="S769" s="87"/>
      <c r="T769" s="87"/>
      <c r="U769" s="87"/>
    </row>
    <row r="770" spans="2:21" x14ac:dyDescent="0.2">
      <c r="B770" s="43">
        <v>1934</v>
      </c>
      <c r="C770" s="44">
        <v>12</v>
      </c>
      <c r="D770" s="47">
        <f t="shared" si="17"/>
        <v>12784</v>
      </c>
      <c r="E770" s="45">
        <v>9.26</v>
      </c>
      <c r="F770" s="46">
        <v>0.45</v>
      </c>
      <c r="G770" s="9">
        <f t="shared" si="18"/>
        <v>3.7499999999999999E-2</v>
      </c>
      <c r="H770" s="46">
        <v>13.4</v>
      </c>
      <c r="I770" s="49"/>
      <c r="O770" s="87"/>
      <c r="P770" s="87"/>
      <c r="Q770" s="87"/>
      <c r="S770" s="87"/>
      <c r="T770" s="87"/>
      <c r="U770" s="87"/>
    </row>
    <row r="771" spans="2:21" x14ac:dyDescent="0.2">
      <c r="B771" s="43">
        <v>1935</v>
      </c>
      <c r="C771" s="39">
        <v>1</v>
      </c>
      <c r="D771" s="47">
        <f t="shared" si="17"/>
        <v>12815</v>
      </c>
      <c r="E771" s="45">
        <v>9.26</v>
      </c>
      <c r="F771" s="46">
        <v>0.45</v>
      </c>
      <c r="G771" s="9">
        <f t="shared" si="18"/>
        <v>3.7499999999999999E-2</v>
      </c>
      <c r="H771" s="46">
        <v>13.6</v>
      </c>
      <c r="I771" s="49"/>
      <c r="O771" s="87"/>
      <c r="P771" s="87"/>
      <c r="Q771" s="87"/>
      <c r="S771" s="87"/>
      <c r="T771" s="87"/>
      <c r="U771" s="87"/>
    </row>
    <row r="772" spans="2:21" x14ac:dyDescent="0.2">
      <c r="B772" s="43">
        <v>1935</v>
      </c>
      <c r="C772" s="44">
        <v>2</v>
      </c>
      <c r="D772" s="47">
        <f t="shared" ref="D772:D835" si="19">EOMONTH(DATE(B772,C772,1),0)</f>
        <v>12843</v>
      </c>
      <c r="E772" s="45">
        <v>8.98</v>
      </c>
      <c r="F772" s="46">
        <v>0.45</v>
      </c>
      <c r="G772" s="9">
        <f t="shared" ref="G772:G835" si="20">IFERROR(F772/12,0)</f>
        <v>3.7499999999999999E-2</v>
      </c>
      <c r="H772" s="46">
        <v>13.7</v>
      </c>
      <c r="I772" s="49"/>
      <c r="O772" s="87"/>
      <c r="P772" s="87"/>
      <c r="Q772" s="87"/>
      <c r="S772" s="87"/>
      <c r="T772" s="87"/>
      <c r="U772" s="87"/>
    </row>
    <row r="773" spans="2:21" x14ac:dyDescent="0.2">
      <c r="B773" s="43">
        <v>1935</v>
      </c>
      <c r="C773" s="44">
        <v>3</v>
      </c>
      <c r="D773" s="47">
        <f t="shared" si="19"/>
        <v>12874</v>
      </c>
      <c r="E773" s="45">
        <v>8.41</v>
      </c>
      <c r="F773" s="46">
        <v>0.45</v>
      </c>
      <c r="G773" s="9">
        <f t="shared" si="20"/>
        <v>3.7499999999999999E-2</v>
      </c>
      <c r="H773" s="46">
        <v>13.7</v>
      </c>
      <c r="I773" s="49"/>
      <c r="O773" s="87"/>
      <c r="P773" s="87"/>
      <c r="Q773" s="87"/>
      <c r="S773" s="87"/>
      <c r="T773" s="87"/>
      <c r="U773" s="87"/>
    </row>
    <row r="774" spans="2:21" x14ac:dyDescent="0.2">
      <c r="B774" s="43">
        <v>1935</v>
      </c>
      <c r="C774" s="44">
        <v>4</v>
      </c>
      <c r="D774" s="47">
        <f t="shared" si="19"/>
        <v>12904</v>
      </c>
      <c r="E774" s="45">
        <v>9.0399999999999991</v>
      </c>
      <c r="F774" s="46">
        <v>0.44666699999999998</v>
      </c>
      <c r="G774" s="9">
        <f t="shared" si="20"/>
        <v>3.7222249999999998E-2</v>
      </c>
      <c r="H774" s="46">
        <v>13.8</v>
      </c>
      <c r="I774" s="49"/>
      <c r="O774" s="87"/>
      <c r="P774" s="87"/>
      <c r="Q774" s="87"/>
      <c r="S774" s="87"/>
      <c r="T774" s="87"/>
      <c r="U774" s="87"/>
    </row>
    <row r="775" spans="2:21" x14ac:dyDescent="0.2">
      <c r="B775" s="43">
        <v>1935</v>
      </c>
      <c r="C775" s="44">
        <v>5</v>
      </c>
      <c r="D775" s="47">
        <f t="shared" si="19"/>
        <v>12935</v>
      </c>
      <c r="E775" s="45">
        <v>9.75</v>
      </c>
      <c r="F775" s="46">
        <v>0.44333299999999998</v>
      </c>
      <c r="G775" s="9">
        <f t="shared" si="20"/>
        <v>3.6944416666666667E-2</v>
      </c>
      <c r="H775" s="46">
        <v>13.8</v>
      </c>
      <c r="I775" s="49"/>
      <c r="O775" s="87"/>
      <c r="P775" s="87"/>
      <c r="Q775" s="87"/>
      <c r="S775" s="87"/>
      <c r="T775" s="87"/>
      <c r="U775" s="87"/>
    </row>
    <row r="776" spans="2:21" x14ac:dyDescent="0.2">
      <c r="B776" s="43">
        <v>1935</v>
      </c>
      <c r="C776" s="44">
        <v>6</v>
      </c>
      <c r="D776" s="47">
        <f t="shared" si="19"/>
        <v>12965</v>
      </c>
      <c r="E776" s="45">
        <v>10.119999999999999</v>
      </c>
      <c r="F776" s="46">
        <v>0.44</v>
      </c>
      <c r="G776" s="9">
        <f t="shared" si="20"/>
        <v>3.6666666666666667E-2</v>
      </c>
      <c r="H776" s="46">
        <v>13.7</v>
      </c>
      <c r="I776" s="49"/>
      <c r="O776" s="87"/>
      <c r="P776" s="87"/>
      <c r="Q776" s="87"/>
      <c r="S776" s="87"/>
      <c r="T776" s="87"/>
      <c r="U776" s="87"/>
    </row>
    <row r="777" spans="2:21" x14ac:dyDescent="0.2">
      <c r="B777" s="43">
        <v>1935</v>
      </c>
      <c r="C777" s="44">
        <v>7</v>
      </c>
      <c r="D777" s="47">
        <f t="shared" si="19"/>
        <v>12996</v>
      </c>
      <c r="E777" s="45">
        <v>10.65</v>
      </c>
      <c r="F777" s="46">
        <v>0.44</v>
      </c>
      <c r="G777" s="9">
        <f t="shared" si="20"/>
        <v>3.6666666666666667E-2</v>
      </c>
      <c r="H777" s="46">
        <v>13.7</v>
      </c>
      <c r="I777" s="49"/>
      <c r="O777" s="87"/>
      <c r="P777" s="87"/>
      <c r="Q777" s="87"/>
      <c r="S777" s="87"/>
      <c r="T777" s="87"/>
      <c r="U777" s="87"/>
    </row>
    <row r="778" spans="2:21" x14ac:dyDescent="0.2">
      <c r="B778" s="43">
        <v>1935</v>
      </c>
      <c r="C778" s="44">
        <v>8</v>
      </c>
      <c r="D778" s="47">
        <f t="shared" si="19"/>
        <v>13027</v>
      </c>
      <c r="E778" s="45">
        <v>11.37</v>
      </c>
      <c r="F778" s="46">
        <v>0.44</v>
      </c>
      <c r="G778" s="9">
        <f t="shared" si="20"/>
        <v>3.6666666666666667E-2</v>
      </c>
      <c r="H778" s="46">
        <v>13.7</v>
      </c>
      <c r="I778" s="49"/>
      <c r="O778" s="87"/>
      <c r="P778" s="87"/>
      <c r="Q778" s="87"/>
      <c r="S778" s="87"/>
      <c r="T778" s="87"/>
      <c r="U778" s="87"/>
    </row>
    <row r="779" spans="2:21" x14ac:dyDescent="0.2">
      <c r="B779" s="43">
        <v>1935</v>
      </c>
      <c r="C779" s="44">
        <v>9</v>
      </c>
      <c r="D779" s="47">
        <f t="shared" si="19"/>
        <v>13057</v>
      </c>
      <c r="E779" s="45">
        <v>11.61</v>
      </c>
      <c r="F779" s="46">
        <v>0.44</v>
      </c>
      <c r="G779" s="9">
        <f t="shared" si="20"/>
        <v>3.6666666666666667E-2</v>
      </c>
      <c r="H779" s="46">
        <v>13.7</v>
      </c>
      <c r="I779" s="49"/>
      <c r="O779" s="87"/>
      <c r="P779" s="87"/>
      <c r="Q779" s="87"/>
      <c r="S779" s="87"/>
      <c r="T779" s="87"/>
      <c r="U779" s="87"/>
    </row>
    <row r="780" spans="2:21" x14ac:dyDescent="0.2">
      <c r="B780" s="43">
        <v>1935</v>
      </c>
      <c r="C780" s="44">
        <v>10</v>
      </c>
      <c r="D780" s="47">
        <f t="shared" si="19"/>
        <v>13088</v>
      </c>
      <c r="E780" s="45">
        <v>11.92</v>
      </c>
      <c r="F780" s="46">
        <v>0.45</v>
      </c>
      <c r="G780" s="9">
        <f t="shared" si="20"/>
        <v>3.7499999999999999E-2</v>
      </c>
      <c r="H780" s="46">
        <v>13.7</v>
      </c>
      <c r="I780" s="49"/>
      <c r="O780" s="87"/>
      <c r="P780" s="87"/>
      <c r="Q780" s="87"/>
      <c r="S780" s="87"/>
      <c r="T780" s="87"/>
      <c r="U780" s="87"/>
    </row>
    <row r="781" spans="2:21" x14ac:dyDescent="0.2">
      <c r="B781" s="43">
        <v>1935</v>
      </c>
      <c r="C781" s="44">
        <v>11</v>
      </c>
      <c r="D781" s="47">
        <f t="shared" si="19"/>
        <v>13118</v>
      </c>
      <c r="E781" s="45">
        <v>13.04</v>
      </c>
      <c r="F781" s="46">
        <v>0.46</v>
      </c>
      <c r="G781" s="9">
        <f t="shared" si="20"/>
        <v>3.8333333333333337E-2</v>
      </c>
      <c r="H781" s="46">
        <v>13.8</v>
      </c>
      <c r="I781" s="49"/>
      <c r="O781" s="87"/>
      <c r="P781" s="87"/>
      <c r="Q781" s="87"/>
      <c r="S781" s="87"/>
      <c r="T781" s="87"/>
      <c r="U781" s="87"/>
    </row>
    <row r="782" spans="2:21" x14ac:dyDescent="0.2">
      <c r="B782" s="43">
        <v>1935</v>
      </c>
      <c r="C782" s="44">
        <v>12</v>
      </c>
      <c r="D782" s="47">
        <f t="shared" si="19"/>
        <v>13149</v>
      </c>
      <c r="E782" s="45">
        <v>13.04</v>
      </c>
      <c r="F782" s="46">
        <v>0.47</v>
      </c>
      <c r="G782" s="9">
        <f t="shared" si="20"/>
        <v>3.9166666666666662E-2</v>
      </c>
      <c r="H782" s="46">
        <v>13.8</v>
      </c>
      <c r="I782" s="49"/>
      <c r="O782" s="87"/>
      <c r="P782" s="87"/>
      <c r="Q782" s="87"/>
      <c r="S782" s="87"/>
      <c r="T782" s="87"/>
      <c r="U782" s="87"/>
    </row>
    <row r="783" spans="2:21" x14ac:dyDescent="0.2">
      <c r="B783" s="43">
        <v>1936</v>
      </c>
      <c r="C783" s="39">
        <v>1</v>
      </c>
      <c r="D783" s="47">
        <f t="shared" si="19"/>
        <v>13180</v>
      </c>
      <c r="E783" s="45">
        <v>13.76</v>
      </c>
      <c r="F783" s="46">
        <v>0.48</v>
      </c>
      <c r="G783" s="9">
        <f t="shared" si="20"/>
        <v>0.04</v>
      </c>
      <c r="H783" s="46">
        <v>13.8</v>
      </c>
      <c r="I783" s="49"/>
      <c r="O783" s="87"/>
      <c r="P783" s="87"/>
      <c r="Q783" s="87"/>
      <c r="S783" s="87"/>
      <c r="T783" s="87"/>
      <c r="U783" s="87"/>
    </row>
    <row r="784" spans="2:21" x14ac:dyDescent="0.2">
      <c r="B784" s="43">
        <v>1936</v>
      </c>
      <c r="C784" s="44">
        <v>2</v>
      </c>
      <c r="D784" s="47">
        <f t="shared" si="19"/>
        <v>13209</v>
      </c>
      <c r="E784" s="45">
        <v>14.55</v>
      </c>
      <c r="F784" s="46">
        <v>0.49</v>
      </c>
      <c r="G784" s="9">
        <f t="shared" si="20"/>
        <v>4.0833333333333333E-2</v>
      </c>
      <c r="H784" s="46">
        <v>13.8</v>
      </c>
      <c r="I784" s="49"/>
      <c r="O784" s="87"/>
      <c r="P784" s="87"/>
      <c r="Q784" s="87"/>
      <c r="S784" s="87"/>
      <c r="T784" s="87"/>
      <c r="U784" s="87"/>
    </row>
    <row r="785" spans="2:21" x14ac:dyDescent="0.2">
      <c r="B785" s="43">
        <v>1936</v>
      </c>
      <c r="C785" s="44">
        <v>3</v>
      </c>
      <c r="D785" s="47">
        <f t="shared" si="19"/>
        <v>13240</v>
      </c>
      <c r="E785" s="45">
        <v>14.86</v>
      </c>
      <c r="F785" s="46">
        <v>0.5</v>
      </c>
      <c r="G785" s="9">
        <f t="shared" si="20"/>
        <v>4.1666666666666664E-2</v>
      </c>
      <c r="H785" s="46">
        <v>13.7</v>
      </c>
      <c r="I785" s="49"/>
      <c r="O785" s="87"/>
      <c r="P785" s="87"/>
      <c r="Q785" s="87"/>
      <c r="S785" s="87"/>
      <c r="T785" s="87"/>
      <c r="U785" s="87"/>
    </row>
    <row r="786" spans="2:21" x14ac:dyDescent="0.2">
      <c r="B786" s="43">
        <v>1936</v>
      </c>
      <c r="C786" s="44">
        <v>4</v>
      </c>
      <c r="D786" s="47">
        <f t="shared" si="19"/>
        <v>13270</v>
      </c>
      <c r="E786" s="45">
        <v>14.88</v>
      </c>
      <c r="F786" s="46">
        <v>0.51666699999999999</v>
      </c>
      <c r="G786" s="9">
        <f t="shared" si="20"/>
        <v>4.3055583333333335E-2</v>
      </c>
      <c r="H786" s="46">
        <v>13.7</v>
      </c>
      <c r="I786" s="49"/>
      <c r="O786" s="87"/>
      <c r="P786" s="87"/>
      <c r="Q786" s="87"/>
      <c r="S786" s="87"/>
      <c r="T786" s="87"/>
      <c r="U786" s="87"/>
    </row>
    <row r="787" spans="2:21" x14ac:dyDescent="0.2">
      <c r="B787" s="43">
        <v>1936</v>
      </c>
      <c r="C787" s="44">
        <v>5</v>
      </c>
      <c r="D787" s="47">
        <f t="shared" si="19"/>
        <v>13301</v>
      </c>
      <c r="E787" s="45">
        <v>14.09</v>
      </c>
      <c r="F787" s="46">
        <v>0.53333299999999995</v>
      </c>
      <c r="G787" s="9">
        <f t="shared" si="20"/>
        <v>4.444441666666666E-2</v>
      </c>
      <c r="H787" s="46">
        <v>13.7</v>
      </c>
      <c r="I787" s="49"/>
      <c r="O787" s="87"/>
      <c r="P787" s="87"/>
      <c r="Q787" s="87"/>
      <c r="S787" s="87"/>
      <c r="T787" s="87"/>
      <c r="U787" s="87"/>
    </row>
    <row r="788" spans="2:21" x14ac:dyDescent="0.2">
      <c r="B788" s="43">
        <v>1936</v>
      </c>
      <c r="C788" s="44">
        <v>6</v>
      </c>
      <c r="D788" s="47">
        <f t="shared" si="19"/>
        <v>13331</v>
      </c>
      <c r="E788" s="45">
        <v>14.69</v>
      </c>
      <c r="F788" s="46">
        <v>0.55000000000000004</v>
      </c>
      <c r="G788" s="9">
        <f t="shared" si="20"/>
        <v>4.5833333333333337E-2</v>
      </c>
      <c r="H788" s="46">
        <v>13.8</v>
      </c>
      <c r="I788" s="49"/>
      <c r="O788" s="87"/>
      <c r="P788" s="87"/>
      <c r="Q788" s="87"/>
      <c r="S788" s="87"/>
      <c r="T788" s="87"/>
      <c r="U788" s="87"/>
    </row>
    <row r="789" spans="2:21" x14ac:dyDescent="0.2">
      <c r="B789" s="43">
        <v>1936</v>
      </c>
      <c r="C789" s="44">
        <v>7</v>
      </c>
      <c r="D789" s="47">
        <f t="shared" si="19"/>
        <v>13362</v>
      </c>
      <c r="E789" s="45">
        <v>15.56</v>
      </c>
      <c r="F789" s="46">
        <v>0.56999999999999995</v>
      </c>
      <c r="G789" s="9">
        <f t="shared" si="20"/>
        <v>4.7499999999999994E-2</v>
      </c>
      <c r="H789" s="46">
        <v>13.9</v>
      </c>
      <c r="I789" s="49"/>
      <c r="O789" s="87"/>
      <c r="P789" s="87"/>
      <c r="Q789" s="87"/>
      <c r="S789" s="87"/>
      <c r="T789" s="87"/>
      <c r="U789" s="87"/>
    </row>
    <row r="790" spans="2:21" x14ac:dyDescent="0.2">
      <c r="B790" s="43">
        <v>1936</v>
      </c>
      <c r="C790" s="44">
        <v>8</v>
      </c>
      <c r="D790" s="47">
        <f t="shared" si="19"/>
        <v>13393</v>
      </c>
      <c r="E790" s="45">
        <v>15.87</v>
      </c>
      <c r="F790" s="46">
        <v>0.59</v>
      </c>
      <c r="G790" s="9">
        <f t="shared" si="20"/>
        <v>4.9166666666666664E-2</v>
      </c>
      <c r="H790" s="46">
        <v>14</v>
      </c>
      <c r="I790" s="49"/>
      <c r="O790" s="87"/>
      <c r="P790" s="87"/>
      <c r="Q790" s="87"/>
      <c r="S790" s="87"/>
      <c r="T790" s="87"/>
      <c r="U790" s="87"/>
    </row>
    <row r="791" spans="2:21" x14ac:dyDescent="0.2">
      <c r="B791" s="43">
        <v>1936</v>
      </c>
      <c r="C791" s="44">
        <v>9</v>
      </c>
      <c r="D791" s="47">
        <f t="shared" si="19"/>
        <v>13423</v>
      </c>
      <c r="E791" s="45">
        <v>16.05</v>
      </c>
      <c r="F791" s="46">
        <v>0.61</v>
      </c>
      <c r="G791" s="9">
        <f t="shared" si="20"/>
        <v>5.0833333333333335E-2</v>
      </c>
      <c r="H791" s="46">
        <v>14</v>
      </c>
      <c r="I791" s="49"/>
      <c r="O791" s="87"/>
      <c r="P791" s="87"/>
      <c r="Q791" s="87"/>
      <c r="S791" s="87"/>
      <c r="T791" s="87"/>
      <c r="U791" s="87"/>
    </row>
    <row r="792" spans="2:21" x14ac:dyDescent="0.2">
      <c r="B792" s="43">
        <v>1936</v>
      </c>
      <c r="C792" s="44">
        <v>10</v>
      </c>
      <c r="D792" s="47">
        <f t="shared" si="19"/>
        <v>13454</v>
      </c>
      <c r="E792" s="45">
        <v>16.89</v>
      </c>
      <c r="F792" s="46">
        <v>0.64666699999999999</v>
      </c>
      <c r="G792" s="9">
        <f t="shared" si="20"/>
        <v>5.3888916666666668E-2</v>
      </c>
      <c r="H792" s="46">
        <v>14</v>
      </c>
      <c r="I792" s="49"/>
      <c r="O792" s="87"/>
      <c r="P792" s="87"/>
      <c r="Q792" s="87"/>
      <c r="S792" s="87"/>
      <c r="T792" s="87"/>
      <c r="U792" s="87"/>
    </row>
    <row r="793" spans="2:21" x14ac:dyDescent="0.2">
      <c r="B793" s="43">
        <v>1936</v>
      </c>
      <c r="C793" s="44">
        <v>11</v>
      </c>
      <c r="D793" s="47">
        <f t="shared" si="19"/>
        <v>13484</v>
      </c>
      <c r="E793" s="45">
        <v>17.36</v>
      </c>
      <c r="F793" s="46">
        <v>0.68333299999999997</v>
      </c>
      <c r="G793" s="9">
        <f t="shared" si="20"/>
        <v>5.6944416666666664E-2</v>
      </c>
      <c r="H793" s="46">
        <v>14</v>
      </c>
      <c r="I793" s="49"/>
      <c r="O793" s="87"/>
      <c r="P793" s="87"/>
      <c r="Q793" s="87"/>
      <c r="S793" s="87"/>
      <c r="T793" s="87"/>
      <c r="U793" s="87"/>
    </row>
    <row r="794" spans="2:21" x14ac:dyDescent="0.2">
      <c r="B794" s="43">
        <v>1936</v>
      </c>
      <c r="C794" s="44">
        <v>12</v>
      </c>
      <c r="D794" s="47">
        <f t="shared" si="19"/>
        <v>13515</v>
      </c>
      <c r="E794" s="45">
        <v>17.059999999999999</v>
      </c>
      <c r="F794" s="46">
        <v>0.72</v>
      </c>
      <c r="G794" s="9">
        <f t="shared" si="20"/>
        <v>0.06</v>
      </c>
      <c r="H794" s="46">
        <v>14</v>
      </c>
      <c r="I794" s="49"/>
      <c r="O794" s="87"/>
      <c r="P794" s="87"/>
      <c r="Q794" s="87"/>
      <c r="S794" s="87"/>
      <c r="T794" s="87"/>
      <c r="U794" s="87"/>
    </row>
    <row r="795" spans="2:21" x14ac:dyDescent="0.2">
      <c r="B795" s="43">
        <v>1937</v>
      </c>
      <c r="C795" s="39">
        <v>1</v>
      </c>
      <c r="D795" s="47">
        <f t="shared" si="19"/>
        <v>13546</v>
      </c>
      <c r="E795" s="45">
        <v>17.59</v>
      </c>
      <c r="F795" s="46">
        <v>0.73</v>
      </c>
      <c r="G795" s="9">
        <f t="shared" si="20"/>
        <v>6.083333333333333E-2</v>
      </c>
      <c r="H795" s="46">
        <v>14.1</v>
      </c>
      <c r="I795" s="49"/>
      <c r="O795" s="87"/>
      <c r="P795" s="87"/>
      <c r="Q795" s="87"/>
      <c r="S795" s="87"/>
      <c r="T795" s="87"/>
      <c r="U795" s="87"/>
    </row>
    <row r="796" spans="2:21" x14ac:dyDescent="0.2">
      <c r="B796" s="43">
        <v>1937</v>
      </c>
      <c r="C796" s="44">
        <v>2</v>
      </c>
      <c r="D796" s="47">
        <f t="shared" si="19"/>
        <v>13574</v>
      </c>
      <c r="E796" s="45">
        <v>18.11</v>
      </c>
      <c r="F796" s="46">
        <v>0.74</v>
      </c>
      <c r="G796" s="9">
        <f t="shared" si="20"/>
        <v>6.1666666666666668E-2</v>
      </c>
      <c r="H796" s="46">
        <v>14.1</v>
      </c>
      <c r="I796" s="49"/>
      <c r="O796" s="87"/>
      <c r="P796" s="87"/>
      <c r="Q796" s="87"/>
      <c r="S796" s="87"/>
      <c r="T796" s="87"/>
      <c r="U796" s="87"/>
    </row>
    <row r="797" spans="2:21" x14ac:dyDescent="0.2">
      <c r="B797" s="43">
        <v>1937</v>
      </c>
      <c r="C797" s="44">
        <v>3</v>
      </c>
      <c r="D797" s="47">
        <f t="shared" si="19"/>
        <v>13605</v>
      </c>
      <c r="E797" s="45">
        <v>18.09</v>
      </c>
      <c r="F797" s="46">
        <v>0.75</v>
      </c>
      <c r="G797" s="9">
        <f t="shared" si="20"/>
        <v>6.25E-2</v>
      </c>
      <c r="H797" s="46">
        <v>14.2</v>
      </c>
      <c r="I797" s="49"/>
      <c r="O797" s="87"/>
      <c r="P797" s="87"/>
      <c r="Q797" s="87"/>
      <c r="S797" s="87"/>
      <c r="T797" s="87"/>
      <c r="U797" s="87"/>
    </row>
    <row r="798" spans="2:21" x14ac:dyDescent="0.2">
      <c r="B798" s="43">
        <v>1937</v>
      </c>
      <c r="C798" s="44">
        <v>4</v>
      </c>
      <c r="D798" s="47">
        <f t="shared" si="19"/>
        <v>13635</v>
      </c>
      <c r="E798" s="45">
        <v>17.010000000000002</v>
      </c>
      <c r="F798" s="46">
        <v>0.78</v>
      </c>
      <c r="G798" s="9">
        <f t="shared" si="20"/>
        <v>6.5000000000000002E-2</v>
      </c>
      <c r="H798" s="46">
        <v>14.3</v>
      </c>
      <c r="I798" s="49"/>
      <c r="O798" s="87"/>
      <c r="P798" s="87"/>
      <c r="Q798" s="87"/>
      <c r="S798" s="87"/>
      <c r="T798" s="87"/>
      <c r="U798" s="87"/>
    </row>
    <row r="799" spans="2:21" x14ac:dyDescent="0.2">
      <c r="B799" s="43">
        <v>1937</v>
      </c>
      <c r="C799" s="44">
        <v>5</v>
      </c>
      <c r="D799" s="47">
        <f t="shared" si="19"/>
        <v>13666</v>
      </c>
      <c r="E799" s="45">
        <v>16.25</v>
      </c>
      <c r="F799" s="46">
        <v>0.81</v>
      </c>
      <c r="G799" s="9">
        <f t="shared" si="20"/>
        <v>6.7500000000000004E-2</v>
      </c>
      <c r="H799" s="46">
        <v>14.4</v>
      </c>
      <c r="I799" s="49"/>
      <c r="O799" s="87"/>
      <c r="P799" s="87"/>
      <c r="Q799" s="87"/>
      <c r="S799" s="87"/>
      <c r="T799" s="87"/>
      <c r="U799" s="87"/>
    </row>
    <row r="800" spans="2:21" x14ac:dyDescent="0.2">
      <c r="B800" s="43">
        <v>1937</v>
      </c>
      <c r="C800" s="44">
        <v>6</v>
      </c>
      <c r="D800" s="47">
        <f t="shared" si="19"/>
        <v>13696</v>
      </c>
      <c r="E800" s="45">
        <v>15.64</v>
      </c>
      <c r="F800" s="46">
        <v>0.84</v>
      </c>
      <c r="G800" s="9">
        <f t="shared" si="20"/>
        <v>6.9999999999999993E-2</v>
      </c>
      <c r="H800" s="46">
        <v>14.4</v>
      </c>
      <c r="I800" s="49"/>
      <c r="O800" s="87"/>
      <c r="P800" s="87"/>
      <c r="Q800" s="87"/>
      <c r="S800" s="87"/>
      <c r="T800" s="87"/>
      <c r="U800" s="87"/>
    </row>
    <row r="801" spans="2:21" x14ac:dyDescent="0.2">
      <c r="B801" s="43">
        <v>1937</v>
      </c>
      <c r="C801" s="44">
        <v>7</v>
      </c>
      <c r="D801" s="47">
        <f t="shared" si="19"/>
        <v>13727</v>
      </c>
      <c r="E801" s="45">
        <v>16.57</v>
      </c>
      <c r="F801" s="46">
        <v>0.81666700000000003</v>
      </c>
      <c r="G801" s="9">
        <f t="shared" si="20"/>
        <v>6.8055583333333336E-2</v>
      </c>
      <c r="H801" s="46">
        <v>14.5</v>
      </c>
      <c r="I801" s="49"/>
      <c r="O801" s="87"/>
      <c r="P801" s="87"/>
      <c r="Q801" s="87"/>
      <c r="S801" s="87"/>
      <c r="T801" s="87"/>
      <c r="U801" s="87"/>
    </row>
    <row r="802" spans="2:21" x14ac:dyDescent="0.2">
      <c r="B802" s="43">
        <v>1937</v>
      </c>
      <c r="C802" s="44">
        <v>8</v>
      </c>
      <c r="D802" s="47">
        <f t="shared" si="19"/>
        <v>13758</v>
      </c>
      <c r="E802" s="45">
        <v>16.739999999999998</v>
      </c>
      <c r="F802" s="46">
        <v>0.79333299999999995</v>
      </c>
      <c r="G802" s="9">
        <f t="shared" si="20"/>
        <v>6.6111083333333334E-2</v>
      </c>
      <c r="H802" s="46">
        <v>14.5</v>
      </c>
      <c r="I802" s="49"/>
      <c r="O802" s="87"/>
      <c r="P802" s="87"/>
      <c r="Q802" s="87"/>
      <c r="S802" s="87"/>
      <c r="T802" s="87"/>
      <c r="U802" s="87"/>
    </row>
    <row r="803" spans="2:21" x14ac:dyDescent="0.2">
      <c r="B803" s="43">
        <v>1937</v>
      </c>
      <c r="C803" s="44">
        <v>9</v>
      </c>
      <c r="D803" s="47">
        <f t="shared" si="19"/>
        <v>13788</v>
      </c>
      <c r="E803" s="45">
        <v>14.37</v>
      </c>
      <c r="F803" s="46">
        <v>0.77</v>
      </c>
      <c r="G803" s="9">
        <f t="shared" si="20"/>
        <v>6.4166666666666664E-2</v>
      </c>
      <c r="H803" s="46">
        <v>14.6</v>
      </c>
      <c r="I803" s="49"/>
      <c r="O803" s="87"/>
      <c r="P803" s="87"/>
      <c r="Q803" s="87"/>
      <c r="S803" s="87"/>
      <c r="T803" s="87"/>
      <c r="U803" s="87"/>
    </row>
    <row r="804" spans="2:21" x14ac:dyDescent="0.2">
      <c r="B804" s="43">
        <v>1937</v>
      </c>
      <c r="C804" s="44">
        <v>10</v>
      </c>
      <c r="D804" s="47">
        <f t="shared" si="19"/>
        <v>13819</v>
      </c>
      <c r="E804" s="45">
        <v>12.28</v>
      </c>
      <c r="F804" s="46">
        <v>0.78</v>
      </c>
      <c r="G804" s="9">
        <f t="shared" si="20"/>
        <v>6.5000000000000002E-2</v>
      </c>
      <c r="H804" s="46">
        <v>14.6</v>
      </c>
      <c r="I804" s="49"/>
      <c r="O804" s="87"/>
      <c r="P804" s="87"/>
      <c r="Q804" s="87"/>
      <c r="S804" s="87"/>
      <c r="T804" s="87"/>
      <c r="U804" s="87"/>
    </row>
    <row r="805" spans="2:21" x14ac:dyDescent="0.2">
      <c r="B805" s="43">
        <v>1937</v>
      </c>
      <c r="C805" s="44">
        <v>11</v>
      </c>
      <c r="D805" s="47">
        <f t="shared" si="19"/>
        <v>13849</v>
      </c>
      <c r="E805" s="45">
        <v>11.2</v>
      </c>
      <c r="F805" s="46">
        <v>0.79</v>
      </c>
      <c r="G805" s="9">
        <f t="shared" si="20"/>
        <v>6.5833333333333341E-2</v>
      </c>
      <c r="H805" s="46">
        <v>14.5</v>
      </c>
      <c r="I805" s="49"/>
      <c r="O805" s="87"/>
      <c r="P805" s="87"/>
      <c r="Q805" s="87"/>
      <c r="S805" s="87"/>
      <c r="T805" s="87"/>
      <c r="U805" s="87"/>
    </row>
    <row r="806" spans="2:21" x14ac:dyDescent="0.2">
      <c r="B806" s="43">
        <v>1937</v>
      </c>
      <c r="C806" s="44">
        <v>12</v>
      </c>
      <c r="D806" s="47">
        <f t="shared" si="19"/>
        <v>13880</v>
      </c>
      <c r="E806" s="45">
        <v>11.02</v>
      </c>
      <c r="F806" s="46">
        <v>0.8</v>
      </c>
      <c r="G806" s="9">
        <f t="shared" si="20"/>
        <v>6.6666666666666666E-2</v>
      </c>
      <c r="H806" s="46">
        <v>14.4</v>
      </c>
      <c r="I806" s="49"/>
      <c r="O806" s="87"/>
      <c r="P806" s="87"/>
      <c r="Q806" s="87"/>
      <c r="S806" s="87"/>
      <c r="T806" s="87"/>
      <c r="U806" s="87"/>
    </row>
    <row r="807" spans="2:21" x14ac:dyDescent="0.2">
      <c r="B807" s="43">
        <v>1938</v>
      </c>
      <c r="C807" s="39">
        <v>1</v>
      </c>
      <c r="D807" s="47">
        <f t="shared" si="19"/>
        <v>13911</v>
      </c>
      <c r="E807" s="45">
        <v>11.31</v>
      </c>
      <c r="F807" s="46">
        <v>0.79333299999999995</v>
      </c>
      <c r="G807" s="9">
        <f t="shared" si="20"/>
        <v>6.6111083333333334E-2</v>
      </c>
      <c r="H807" s="46">
        <v>14.2</v>
      </c>
      <c r="I807" s="49"/>
      <c r="O807" s="87"/>
      <c r="P807" s="87"/>
      <c r="Q807" s="87"/>
      <c r="S807" s="87"/>
      <c r="T807" s="87"/>
      <c r="U807" s="87"/>
    </row>
    <row r="808" spans="2:21" x14ac:dyDescent="0.2">
      <c r="B808" s="43">
        <v>1938</v>
      </c>
      <c r="C808" s="44">
        <v>2</v>
      </c>
      <c r="D808" s="47">
        <f t="shared" si="19"/>
        <v>13939</v>
      </c>
      <c r="E808" s="45">
        <v>11.04</v>
      </c>
      <c r="F808" s="46">
        <v>0.78666700000000001</v>
      </c>
      <c r="G808" s="9">
        <f t="shared" si="20"/>
        <v>6.5555583333333334E-2</v>
      </c>
      <c r="H808" s="46">
        <v>14.1</v>
      </c>
      <c r="I808" s="49"/>
      <c r="O808" s="87"/>
      <c r="P808" s="87"/>
      <c r="Q808" s="87"/>
      <c r="S808" s="87"/>
      <c r="T808" s="87"/>
      <c r="U808" s="87"/>
    </row>
    <row r="809" spans="2:21" x14ac:dyDescent="0.2">
      <c r="B809" s="43">
        <v>1938</v>
      </c>
      <c r="C809" s="44">
        <v>3</v>
      </c>
      <c r="D809" s="47">
        <f t="shared" si="19"/>
        <v>13970</v>
      </c>
      <c r="E809" s="45">
        <v>10.31</v>
      </c>
      <c r="F809" s="46">
        <v>0.78</v>
      </c>
      <c r="G809" s="9">
        <f t="shared" si="20"/>
        <v>6.5000000000000002E-2</v>
      </c>
      <c r="H809" s="46">
        <v>14.1</v>
      </c>
      <c r="I809" s="49"/>
      <c r="O809" s="87"/>
      <c r="P809" s="87"/>
      <c r="Q809" s="87"/>
      <c r="S809" s="87"/>
      <c r="T809" s="87"/>
      <c r="U809" s="87"/>
    </row>
    <row r="810" spans="2:21" x14ac:dyDescent="0.2">
      <c r="B810" s="43">
        <v>1938</v>
      </c>
      <c r="C810" s="44">
        <v>4</v>
      </c>
      <c r="D810" s="47">
        <f t="shared" si="19"/>
        <v>14000</v>
      </c>
      <c r="E810" s="45">
        <v>9.89</v>
      </c>
      <c r="F810" s="46">
        <v>0.76666699999999999</v>
      </c>
      <c r="G810" s="9">
        <f t="shared" si="20"/>
        <v>6.388891666666667E-2</v>
      </c>
      <c r="H810" s="46">
        <v>14.2</v>
      </c>
      <c r="I810" s="49"/>
      <c r="O810" s="87"/>
      <c r="P810" s="87"/>
      <c r="Q810" s="87"/>
      <c r="S810" s="87"/>
      <c r="T810" s="87"/>
      <c r="U810" s="87"/>
    </row>
    <row r="811" spans="2:21" x14ac:dyDescent="0.2">
      <c r="B811" s="43">
        <v>1938</v>
      </c>
      <c r="C811" s="44">
        <v>5</v>
      </c>
      <c r="D811" s="47">
        <f t="shared" si="19"/>
        <v>14031</v>
      </c>
      <c r="E811" s="45">
        <v>9.98</v>
      </c>
      <c r="F811" s="46">
        <v>0.75333300000000003</v>
      </c>
      <c r="G811" s="9">
        <f t="shared" si="20"/>
        <v>6.2777750000000007E-2</v>
      </c>
      <c r="H811" s="46">
        <v>14.1</v>
      </c>
      <c r="I811" s="49"/>
      <c r="O811" s="87"/>
      <c r="P811" s="87"/>
      <c r="Q811" s="87"/>
      <c r="S811" s="87"/>
      <c r="T811" s="87"/>
      <c r="U811" s="87"/>
    </row>
    <row r="812" spans="2:21" x14ac:dyDescent="0.2">
      <c r="B812" s="43">
        <v>1938</v>
      </c>
      <c r="C812" s="44">
        <v>6</v>
      </c>
      <c r="D812" s="47">
        <f t="shared" si="19"/>
        <v>14061</v>
      </c>
      <c r="E812" s="45">
        <v>10.210000000000001</v>
      </c>
      <c r="F812" s="46">
        <v>0.74</v>
      </c>
      <c r="G812" s="9">
        <f t="shared" si="20"/>
        <v>6.1666666666666668E-2</v>
      </c>
      <c r="H812" s="46">
        <v>14.1</v>
      </c>
      <c r="I812" s="49"/>
      <c r="O812" s="87"/>
      <c r="P812" s="87"/>
      <c r="Q812" s="87"/>
      <c r="S812" s="87"/>
      <c r="T812" s="87"/>
      <c r="U812" s="87"/>
    </row>
    <row r="813" spans="2:21" x14ac:dyDescent="0.2">
      <c r="B813" s="43">
        <v>1938</v>
      </c>
      <c r="C813" s="44">
        <v>7</v>
      </c>
      <c r="D813" s="47">
        <f t="shared" si="19"/>
        <v>14092</v>
      </c>
      <c r="E813" s="45">
        <v>12.24</v>
      </c>
      <c r="F813" s="46">
        <v>0.71333299999999999</v>
      </c>
      <c r="G813" s="9">
        <f t="shared" si="20"/>
        <v>5.9444416666666666E-2</v>
      </c>
      <c r="H813" s="46">
        <v>14.1</v>
      </c>
      <c r="I813" s="49"/>
      <c r="O813" s="87"/>
      <c r="P813" s="87"/>
      <c r="Q813" s="87"/>
      <c r="S813" s="87"/>
      <c r="T813" s="87"/>
      <c r="U813" s="87"/>
    </row>
    <row r="814" spans="2:21" x14ac:dyDescent="0.2">
      <c r="B814" s="43">
        <v>1938</v>
      </c>
      <c r="C814" s="44">
        <v>8</v>
      </c>
      <c r="D814" s="47">
        <f t="shared" si="19"/>
        <v>14123</v>
      </c>
      <c r="E814" s="45">
        <v>12.31</v>
      </c>
      <c r="F814" s="46">
        <v>0.68666700000000003</v>
      </c>
      <c r="G814" s="9">
        <f t="shared" si="20"/>
        <v>5.7222250000000002E-2</v>
      </c>
      <c r="H814" s="46">
        <v>14.1</v>
      </c>
      <c r="I814" s="49"/>
      <c r="O814" s="87"/>
      <c r="P814" s="87"/>
      <c r="Q814" s="87"/>
      <c r="S814" s="87"/>
      <c r="T814" s="87"/>
      <c r="U814" s="87"/>
    </row>
    <row r="815" spans="2:21" x14ac:dyDescent="0.2">
      <c r="B815" s="43">
        <v>1938</v>
      </c>
      <c r="C815" s="44">
        <v>9</v>
      </c>
      <c r="D815" s="47">
        <f t="shared" si="19"/>
        <v>14153</v>
      </c>
      <c r="E815" s="45">
        <v>11.75</v>
      </c>
      <c r="F815" s="46">
        <v>0.66</v>
      </c>
      <c r="G815" s="9">
        <f t="shared" si="20"/>
        <v>5.5E-2</v>
      </c>
      <c r="H815" s="46">
        <v>14.1</v>
      </c>
      <c r="I815" s="49"/>
      <c r="O815" s="87"/>
      <c r="P815" s="87"/>
      <c r="Q815" s="87"/>
      <c r="S815" s="87"/>
      <c r="T815" s="87"/>
      <c r="U815" s="87"/>
    </row>
    <row r="816" spans="2:21" x14ac:dyDescent="0.2">
      <c r="B816" s="43">
        <v>1938</v>
      </c>
      <c r="C816" s="44">
        <v>10</v>
      </c>
      <c r="D816" s="47">
        <f t="shared" si="19"/>
        <v>14184</v>
      </c>
      <c r="E816" s="45">
        <v>13.06</v>
      </c>
      <c r="F816" s="46">
        <v>0.61</v>
      </c>
      <c r="G816" s="9">
        <f t="shared" si="20"/>
        <v>5.0833333333333335E-2</v>
      </c>
      <c r="H816" s="46">
        <v>14</v>
      </c>
      <c r="I816" s="49"/>
      <c r="O816" s="87"/>
      <c r="P816" s="87"/>
      <c r="Q816" s="87"/>
      <c r="S816" s="87"/>
      <c r="T816" s="87"/>
      <c r="U816" s="87"/>
    </row>
    <row r="817" spans="2:21" x14ac:dyDescent="0.2">
      <c r="B817" s="43">
        <v>1938</v>
      </c>
      <c r="C817" s="44">
        <v>11</v>
      </c>
      <c r="D817" s="47">
        <f t="shared" si="19"/>
        <v>14214</v>
      </c>
      <c r="E817" s="45">
        <v>13.07</v>
      </c>
      <c r="F817" s="46">
        <v>0.56000000000000005</v>
      </c>
      <c r="G817" s="9">
        <f t="shared" si="20"/>
        <v>4.6666666666666669E-2</v>
      </c>
      <c r="H817" s="46">
        <v>14</v>
      </c>
      <c r="I817" s="49"/>
      <c r="O817" s="87"/>
      <c r="P817" s="87"/>
      <c r="Q817" s="87"/>
      <c r="S817" s="87"/>
      <c r="T817" s="87"/>
      <c r="U817" s="87"/>
    </row>
    <row r="818" spans="2:21" x14ac:dyDescent="0.2">
      <c r="B818" s="43">
        <v>1938</v>
      </c>
      <c r="C818" s="44">
        <v>12</v>
      </c>
      <c r="D818" s="47">
        <f t="shared" si="19"/>
        <v>14245</v>
      </c>
      <c r="E818" s="45">
        <v>12.69</v>
      </c>
      <c r="F818" s="46">
        <v>0.51</v>
      </c>
      <c r="G818" s="9">
        <f t="shared" si="20"/>
        <v>4.2500000000000003E-2</v>
      </c>
      <c r="H818" s="46">
        <v>14</v>
      </c>
      <c r="I818" s="49"/>
      <c r="O818" s="87"/>
      <c r="P818" s="87"/>
      <c r="Q818" s="87"/>
      <c r="S818" s="87"/>
      <c r="T818" s="87"/>
      <c r="U818" s="87"/>
    </row>
    <row r="819" spans="2:21" x14ac:dyDescent="0.2">
      <c r="B819" s="43">
        <v>1939</v>
      </c>
      <c r="C819" s="39">
        <v>1</v>
      </c>
      <c r="D819" s="47">
        <f t="shared" si="19"/>
        <v>14276</v>
      </c>
      <c r="E819" s="45">
        <v>12.5</v>
      </c>
      <c r="F819" s="46">
        <v>0.51333300000000004</v>
      </c>
      <c r="G819" s="9">
        <f t="shared" si="20"/>
        <v>4.2777750000000003E-2</v>
      </c>
      <c r="H819" s="46">
        <v>14</v>
      </c>
      <c r="I819" s="49"/>
      <c r="O819" s="87"/>
      <c r="P819" s="87"/>
      <c r="Q819" s="87"/>
      <c r="S819" s="87"/>
      <c r="T819" s="87"/>
      <c r="U819" s="87"/>
    </row>
    <row r="820" spans="2:21" x14ac:dyDescent="0.2">
      <c r="B820" s="43">
        <v>1939</v>
      </c>
      <c r="C820" s="44">
        <v>2</v>
      </c>
      <c r="D820" s="47">
        <f t="shared" si="19"/>
        <v>14304</v>
      </c>
      <c r="E820" s="45">
        <v>12.4</v>
      </c>
      <c r="F820" s="46">
        <v>0.51666699999999999</v>
      </c>
      <c r="G820" s="9">
        <f t="shared" si="20"/>
        <v>4.3055583333333335E-2</v>
      </c>
      <c r="H820" s="46">
        <v>13.9</v>
      </c>
      <c r="I820" s="49"/>
      <c r="O820" s="87"/>
      <c r="P820" s="87"/>
      <c r="Q820" s="87"/>
      <c r="S820" s="87"/>
      <c r="T820" s="87"/>
      <c r="U820" s="87"/>
    </row>
    <row r="821" spans="2:21" x14ac:dyDescent="0.2">
      <c r="B821" s="43">
        <v>1939</v>
      </c>
      <c r="C821" s="44">
        <v>3</v>
      </c>
      <c r="D821" s="47">
        <f t="shared" si="19"/>
        <v>14335</v>
      </c>
      <c r="E821" s="45">
        <v>12.39</v>
      </c>
      <c r="F821" s="46">
        <v>0.52</v>
      </c>
      <c r="G821" s="9">
        <f t="shared" si="20"/>
        <v>4.3333333333333335E-2</v>
      </c>
      <c r="H821" s="46">
        <v>13.9</v>
      </c>
      <c r="I821" s="49"/>
      <c r="O821" s="87"/>
      <c r="P821" s="87"/>
      <c r="Q821" s="87"/>
      <c r="S821" s="87"/>
      <c r="T821" s="87"/>
      <c r="U821" s="87"/>
    </row>
    <row r="822" spans="2:21" x14ac:dyDescent="0.2">
      <c r="B822" s="43">
        <v>1939</v>
      </c>
      <c r="C822" s="44">
        <v>4</v>
      </c>
      <c r="D822" s="47">
        <f t="shared" si="19"/>
        <v>14365</v>
      </c>
      <c r="E822" s="45">
        <v>10.83</v>
      </c>
      <c r="F822" s="46">
        <v>0.52333300000000005</v>
      </c>
      <c r="G822" s="9">
        <f t="shared" si="20"/>
        <v>4.3611083333333335E-2</v>
      </c>
      <c r="H822" s="46">
        <v>13.8</v>
      </c>
      <c r="I822" s="49"/>
      <c r="O822" s="87"/>
      <c r="P822" s="87"/>
      <c r="Q822" s="87"/>
      <c r="S822" s="87"/>
      <c r="T822" s="87"/>
      <c r="U822" s="87"/>
    </row>
    <row r="823" spans="2:21" x14ac:dyDescent="0.2">
      <c r="B823" s="43">
        <v>1939</v>
      </c>
      <c r="C823" s="44">
        <v>5</v>
      </c>
      <c r="D823" s="47">
        <f t="shared" si="19"/>
        <v>14396</v>
      </c>
      <c r="E823" s="45">
        <v>11.23</v>
      </c>
      <c r="F823" s="46">
        <v>0.526667</v>
      </c>
      <c r="G823" s="9">
        <f t="shared" si="20"/>
        <v>4.3888916666666666E-2</v>
      </c>
      <c r="H823" s="46">
        <v>13.8</v>
      </c>
      <c r="I823" s="49"/>
      <c r="O823" s="87"/>
      <c r="P823" s="87"/>
      <c r="Q823" s="87"/>
      <c r="S823" s="87"/>
      <c r="T823" s="87"/>
      <c r="U823" s="87"/>
    </row>
    <row r="824" spans="2:21" x14ac:dyDescent="0.2">
      <c r="B824" s="43">
        <v>1939</v>
      </c>
      <c r="C824" s="44">
        <v>6</v>
      </c>
      <c r="D824" s="47">
        <f t="shared" si="19"/>
        <v>14426</v>
      </c>
      <c r="E824" s="45">
        <v>11.43</v>
      </c>
      <c r="F824" s="46">
        <v>0.53</v>
      </c>
      <c r="G824" s="9">
        <f t="shared" si="20"/>
        <v>4.4166666666666667E-2</v>
      </c>
      <c r="H824" s="46">
        <v>13.8</v>
      </c>
      <c r="I824" s="49"/>
      <c r="O824" s="87"/>
      <c r="P824" s="87"/>
      <c r="Q824" s="87"/>
      <c r="S824" s="87"/>
      <c r="T824" s="87"/>
      <c r="U824" s="87"/>
    </row>
    <row r="825" spans="2:21" x14ac:dyDescent="0.2">
      <c r="B825" s="43">
        <v>1939</v>
      </c>
      <c r="C825" s="44">
        <v>7</v>
      </c>
      <c r="D825" s="47">
        <f t="shared" si="19"/>
        <v>14457</v>
      </c>
      <c r="E825" s="45">
        <v>11.71</v>
      </c>
      <c r="F825" s="46">
        <v>0.54</v>
      </c>
      <c r="G825" s="9">
        <f t="shared" si="20"/>
        <v>4.5000000000000005E-2</v>
      </c>
      <c r="H825" s="46">
        <v>13.8</v>
      </c>
      <c r="I825" s="49"/>
      <c r="O825" s="87"/>
      <c r="P825" s="87"/>
      <c r="Q825" s="87"/>
      <c r="S825" s="87"/>
      <c r="T825" s="87"/>
      <c r="U825" s="87"/>
    </row>
    <row r="826" spans="2:21" x14ac:dyDescent="0.2">
      <c r="B826" s="43">
        <v>1939</v>
      </c>
      <c r="C826" s="44">
        <v>8</v>
      </c>
      <c r="D826" s="47">
        <f t="shared" si="19"/>
        <v>14488</v>
      </c>
      <c r="E826" s="45">
        <v>11.54</v>
      </c>
      <c r="F826" s="46">
        <v>0.55000000000000004</v>
      </c>
      <c r="G826" s="9">
        <f t="shared" si="20"/>
        <v>4.5833333333333337E-2</v>
      </c>
      <c r="H826" s="46">
        <v>13.8</v>
      </c>
      <c r="I826" s="49"/>
      <c r="O826" s="87"/>
      <c r="P826" s="87"/>
      <c r="Q826" s="87"/>
      <c r="S826" s="87"/>
      <c r="T826" s="87"/>
      <c r="U826" s="87"/>
    </row>
    <row r="827" spans="2:21" x14ac:dyDescent="0.2">
      <c r="B827" s="43">
        <v>1939</v>
      </c>
      <c r="C827" s="44">
        <v>9</v>
      </c>
      <c r="D827" s="47">
        <f t="shared" si="19"/>
        <v>14518</v>
      </c>
      <c r="E827" s="45">
        <v>12.77</v>
      </c>
      <c r="F827" s="46">
        <v>0.56000000000000005</v>
      </c>
      <c r="G827" s="9">
        <f t="shared" si="20"/>
        <v>4.6666666666666669E-2</v>
      </c>
      <c r="H827" s="46">
        <v>14.1</v>
      </c>
      <c r="I827" s="49"/>
      <c r="O827" s="87"/>
      <c r="P827" s="87"/>
      <c r="Q827" s="87"/>
      <c r="S827" s="87"/>
      <c r="T827" s="87"/>
      <c r="U827" s="87"/>
    </row>
    <row r="828" spans="2:21" x14ac:dyDescent="0.2">
      <c r="B828" s="43">
        <v>1939</v>
      </c>
      <c r="C828" s="44">
        <v>10</v>
      </c>
      <c r="D828" s="47">
        <f t="shared" si="19"/>
        <v>14549</v>
      </c>
      <c r="E828" s="45">
        <v>12.9</v>
      </c>
      <c r="F828" s="46">
        <v>0.57999999999999996</v>
      </c>
      <c r="G828" s="9">
        <f t="shared" si="20"/>
        <v>4.8333333333333332E-2</v>
      </c>
      <c r="H828" s="46">
        <v>14</v>
      </c>
      <c r="I828" s="49"/>
      <c r="O828" s="87"/>
      <c r="P828" s="87"/>
      <c r="Q828" s="87"/>
      <c r="S828" s="87"/>
      <c r="T828" s="87"/>
      <c r="U828" s="87"/>
    </row>
    <row r="829" spans="2:21" x14ac:dyDescent="0.2">
      <c r="B829" s="43">
        <v>1939</v>
      </c>
      <c r="C829" s="44">
        <v>11</v>
      </c>
      <c r="D829" s="47">
        <f t="shared" si="19"/>
        <v>14579</v>
      </c>
      <c r="E829" s="45">
        <v>12.67</v>
      </c>
      <c r="F829" s="46">
        <v>0.6</v>
      </c>
      <c r="G829" s="9">
        <f t="shared" si="20"/>
        <v>4.9999999999999996E-2</v>
      </c>
      <c r="H829" s="46">
        <v>14</v>
      </c>
      <c r="I829" s="49"/>
      <c r="O829" s="87"/>
      <c r="P829" s="87"/>
      <c r="Q829" s="87"/>
      <c r="S829" s="87"/>
      <c r="T829" s="87"/>
      <c r="U829" s="87"/>
    </row>
    <row r="830" spans="2:21" x14ac:dyDescent="0.2">
      <c r="B830" s="43">
        <v>1939</v>
      </c>
      <c r="C830" s="44">
        <v>12</v>
      </c>
      <c r="D830" s="47">
        <f t="shared" si="19"/>
        <v>14610</v>
      </c>
      <c r="E830" s="45">
        <v>12.37</v>
      </c>
      <c r="F830" s="46">
        <v>0.62</v>
      </c>
      <c r="G830" s="9">
        <f t="shared" si="20"/>
        <v>5.1666666666666666E-2</v>
      </c>
      <c r="H830" s="46">
        <v>14</v>
      </c>
      <c r="I830" s="49"/>
      <c r="O830" s="87"/>
      <c r="P830" s="87"/>
      <c r="Q830" s="87"/>
      <c r="S830" s="87"/>
      <c r="T830" s="87"/>
      <c r="U830" s="87"/>
    </row>
    <row r="831" spans="2:21" x14ac:dyDescent="0.2">
      <c r="B831" s="43">
        <v>1940</v>
      </c>
      <c r="C831" s="39">
        <v>1</v>
      </c>
      <c r="D831" s="47">
        <f t="shared" si="19"/>
        <v>14641</v>
      </c>
      <c r="E831" s="45">
        <v>12.3</v>
      </c>
      <c r="F831" s="46">
        <v>0.62333300000000003</v>
      </c>
      <c r="G831" s="9">
        <f t="shared" si="20"/>
        <v>5.1944416666666667E-2</v>
      </c>
      <c r="H831" s="46">
        <v>13.9</v>
      </c>
      <c r="I831" s="49"/>
      <c r="O831" s="87"/>
      <c r="P831" s="87"/>
      <c r="Q831" s="87"/>
      <c r="S831" s="87"/>
      <c r="T831" s="87"/>
      <c r="U831" s="87"/>
    </row>
    <row r="832" spans="2:21" x14ac:dyDescent="0.2">
      <c r="B832" s="43">
        <v>1940</v>
      </c>
      <c r="C832" s="44">
        <v>2</v>
      </c>
      <c r="D832" s="47">
        <f t="shared" si="19"/>
        <v>14670</v>
      </c>
      <c r="E832" s="45">
        <v>12.22</v>
      </c>
      <c r="F832" s="46">
        <v>0.62666699999999997</v>
      </c>
      <c r="G832" s="9">
        <f t="shared" si="20"/>
        <v>5.2222249999999998E-2</v>
      </c>
      <c r="H832" s="46">
        <v>14</v>
      </c>
      <c r="I832" s="49"/>
      <c r="O832" s="87"/>
      <c r="P832" s="87"/>
      <c r="Q832" s="87"/>
      <c r="S832" s="87"/>
      <c r="T832" s="87"/>
      <c r="U832" s="87"/>
    </row>
    <row r="833" spans="2:21" x14ac:dyDescent="0.2">
      <c r="B833" s="43">
        <v>1940</v>
      </c>
      <c r="C833" s="44">
        <v>3</v>
      </c>
      <c r="D833" s="47">
        <f t="shared" si="19"/>
        <v>14701</v>
      </c>
      <c r="E833" s="45">
        <v>12.15</v>
      </c>
      <c r="F833" s="46">
        <v>0.63</v>
      </c>
      <c r="G833" s="9">
        <f t="shared" si="20"/>
        <v>5.2499999999999998E-2</v>
      </c>
      <c r="H833" s="46">
        <v>14</v>
      </c>
      <c r="I833" s="49"/>
      <c r="O833" s="87"/>
      <c r="P833" s="87"/>
      <c r="Q833" s="87"/>
      <c r="S833" s="87"/>
      <c r="T833" s="87"/>
      <c r="U833" s="87"/>
    </row>
    <row r="834" spans="2:21" x14ac:dyDescent="0.2">
      <c r="B834" s="43">
        <v>1940</v>
      </c>
      <c r="C834" s="44">
        <v>4</v>
      </c>
      <c r="D834" s="47">
        <f t="shared" si="19"/>
        <v>14731</v>
      </c>
      <c r="E834" s="45">
        <v>12.27</v>
      </c>
      <c r="F834" s="46">
        <v>0.63666699999999998</v>
      </c>
      <c r="G834" s="9">
        <f t="shared" si="20"/>
        <v>5.305558333333333E-2</v>
      </c>
      <c r="H834" s="46">
        <v>14</v>
      </c>
      <c r="I834" s="49"/>
      <c r="O834" s="87"/>
      <c r="P834" s="87"/>
      <c r="Q834" s="87"/>
      <c r="S834" s="87"/>
      <c r="T834" s="87"/>
      <c r="U834" s="87"/>
    </row>
    <row r="835" spans="2:21" x14ac:dyDescent="0.2">
      <c r="B835" s="43">
        <v>1940</v>
      </c>
      <c r="C835" s="44">
        <v>5</v>
      </c>
      <c r="D835" s="47">
        <f t="shared" si="19"/>
        <v>14762</v>
      </c>
      <c r="E835" s="45">
        <v>10.58</v>
      </c>
      <c r="F835" s="46">
        <v>0.64333300000000004</v>
      </c>
      <c r="G835" s="9">
        <f t="shared" si="20"/>
        <v>5.3611083333333337E-2</v>
      </c>
      <c r="H835" s="46">
        <v>14</v>
      </c>
      <c r="I835" s="49"/>
      <c r="O835" s="87"/>
      <c r="P835" s="87"/>
      <c r="Q835" s="87"/>
      <c r="S835" s="87"/>
      <c r="T835" s="87"/>
      <c r="U835" s="87"/>
    </row>
    <row r="836" spans="2:21" x14ac:dyDescent="0.2">
      <c r="B836" s="43">
        <v>1940</v>
      </c>
      <c r="C836" s="44">
        <v>6</v>
      </c>
      <c r="D836" s="47">
        <f t="shared" ref="D836:D899" si="21">EOMONTH(DATE(B836,C836,1),0)</f>
        <v>14792</v>
      </c>
      <c r="E836" s="45">
        <v>9.67</v>
      </c>
      <c r="F836" s="46">
        <v>0.65</v>
      </c>
      <c r="G836" s="9">
        <f t="shared" ref="G836:G899" si="22">IFERROR(F836/12,0)</f>
        <v>5.4166666666666669E-2</v>
      </c>
      <c r="H836" s="46">
        <v>14.1</v>
      </c>
      <c r="I836" s="49"/>
      <c r="O836" s="87"/>
      <c r="P836" s="87"/>
      <c r="Q836" s="87"/>
      <c r="S836" s="87"/>
      <c r="T836" s="87"/>
      <c r="U836" s="87"/>
    </row>
    <row r="837" spans="2:21" x14ac:dyDescent="0.2">
      <c r="B837" s="43">
        <v>1940</v>
      </c>
      <c r="C837" s="44">
        <v>7</v>
      </c>
      <c r="D837" s="47">
        <f t="shared" si="21"/>
        <v>14823</v>
      </c>
      <c r="E837" s="45">
        <v>9.99</v>
      </c>
      <c r="F837" s="46">
        <v>0.656667</v>
      </c>
      <c r="G837" s="9">
        <f t="shared" si="22"/>
        <v>5.472225E-2</v>
      </c>
      <c r="H837" s="46">
        <v>14</v>
      </c>
      <c r="I837" s="49"/>
      <c r="O837" s="87"/>
      <c r="P837" s="87"/>
      <c r="Q837" s="87"/>
      <c r="S837" s="87"/>
      <c r="T837" s="87"/>
      <c r="U837" s="87"/>
    </row>
    <row r="838" spans="2:21" x14ac:dyDescent="0.2">
      <c r="B838" s="43">
        <v>1940</v>
      </c>
      <c r="C838" s="44">
        <v>8</v>
      </c>
      <c r="D838" s="47">
        <f t="shared" si="21"/>
        <v>14854</v>
      </c>
      <c r="E838" s="45">
        <v>10.199999999999999</v>
      </c>
      <c r="F838" s="46">
        <v>0.66333299999999995</v>
      </c>
      <c r="G838" s="9">
        <f t="shared" si="22"/>
        <v>5.5277749999999994E-2</v>
      </c>
      <c r="H838" s="46">
        <v>14</v>
      </c>
      <c r="I838" s="49"/>
      <c r="O838" s="87"/>
      <c r="P838" s="87"/>
      <c r="Q838" s="87"/>
      <c r="S838" s="87"/>
      <c r="T838" s="87"/>
      <c r="U838" s="87"/>
    </row>
    <row r="839" spans="2:21" x14ac:dyDescent="0.2">
      <c r="B839" s="43">
        <v>1940</v>
      </c>
      <c r="C839" s="44">
        <v>9</v>
      </c>
      <c r="D839" s="47">
        <f t="shared" si="21"/>
        <v>14884</v>
      </c>
      <c r="E839" s="45">
        <v>10.63</v>
      </c>
      <c r="F839" s="46">
        <v>0.67</v>
      </c>
      <c r="G839" s="9">
        <f t="shared" si="22"/>
        <v>5.5833333333333339E-2</v>
      </c>
      <c r="H839" s="46">
        <v>14</v>
      </c>
      <c r="I839" s="49"/>
      <c r="O839" s="87"/>
      <c r="P839" s="87"/>
      <c r="Q839" s="87"/>
      <c r="S839" s="87"/>
      <c r="T839" s="87"/>
      <c r="U839" s="87"/>
    </row>
    <row r="840" spans="2:21" x14ac:dyDescent="0.2">
      <c r="B840" s="43">
        <v>1940</v>
      </c>
      <c r="C840" s="44">
        <v>10</v>
      </c>
      <c r="D840" s="47">
        <f t="shared" si="21"/>
        <v>14915</v>
      </c>
      <c r="E840" s="45">
        <v>10.73</v>
      </c>
      <c r="F840" s="46">
        <v>0.67</v>
      </c>
      <c r="G840" s="9">
        <f t="shared" si="22"/>
        <v>5.5833333333333339E-2</v>
      </c>
      <c r="H840" s="46">
        <v>14</v>
      </c>
      <c r="I840" s="49"/>
      <c r="O840" s="87"/>
      <c r="P840" s="87"/>
      <c r="Q840" s="87"/>
      <c r="S840" s="87"/>
      <c r="T840" s="87"/>
      <c r="U840" s="87"/>
    </row>
    <row r="841" spans="2:21" x14ac:dyDescent="0.2">
      <c r="B841" s="43">
        <v>1940</v>
      </c>
      <c r="C841" s="44">
        <v>11</v>
      </c>
      <c r="D841" s="47">
        <f t="shared" si="21"/>
        <v>14945</v>
      </c>
      <c r="E841" s="45">
        <v>10.98</v>
      </c>
      <c r="F841" s="46">
        <v>0.67</v>
      </c>
      <c r="G841" s="9">
        <f t="shared" si="22"/>
        <v>5.5833333333333339E-2</v>
      </c>
      <c r="H841" s="46">
        <v>14</v>
      </c>
      <c r="I841" s="49"/>
      <c r="O841" s="87"/>
      <c r="P841" s="87"/>
      <c r="Q841" s="87"/>
      <c r="S841" s="87"/>
      <c r="T841" s="87"/>
      <c r="U841" s="87"/>
    </row>
    <row r="842" spans="2:21" x14ac:dyDescent="0.2">
      <c r="B842" s="43">
        <v>1940</v>
      </c>
      <c r="C842" s="44">
        <v>12</v>
      </c>
      <c r="D842" s="47">
        <f t="shared" si="21"/>
        <v>14976</v>
      </c>
      <c r="E842" s="45">
        <v>10.53</v>
      </c>
      <c r="F842" s="46">
        <v>0.67</v>
      </c>
      <c r="G842" s="9">
        <f t="shared" si="22"/>
        <v>5.5833333333333339E-2</v>
      </c>
      <c r="H842" s="46">
        <v>14.1</v>
      </c>
      <c r="I842" s="49"/>
      <c r="O842" s="87"/>
      <c r="P842" s="87"/>
      <c r="Q842" s="87"/>
      <c r="S842" s="87"/>
      <c r="T842" s="87"/>
      <c r="U842" s="87"/>
    </row>
    <row r="843" spans="2:21" x14ac:dyDescent="0.2">
      <c r="B843" s="43">
        <v>1941</v>
      </c>
      <c r="C843" s="39">
        <v>1</v>
      </c>
      <c r="D843" s="47">
        <f t="shared" si="21"/>
        <v>15007</v>
      </c>
      <c r="E843" s="45">
        <v>10.55</v>
      </c>
      <c r="F843" s="46">
        <v>0.67333299999999996</v>
      </c>
      <c r="G843" s="9">
        <f t="shared" si="22"/>
        <v>5.6111083333333332E-2</v>
      </c>
      <c r="H843" s="46">
        <v>14.1</v>
      </c>
      <c r="I843" s="49"/>
      <c r="O843" s="87"/>
      <c r="P843" s="87"/>
      <c r="Q843" s="87"/>
      <c r="S843" s="87"/>
      <c r="T843" s="87"/>
      <c r="U843" s="87"/>
    </row>
    <row r="844" spans="2:21" x14ac:dyDescent="0.2">
      <c r="B844" s="43">
        <v>1941</v>
      </c>
      <c r="C844" s="44">
        <v>2</v>
      </c>
      <c r="D844" s="47">
        <f t="shared" si="21"/>
        <v>15035</v>
      </c>
      <c r="E844" s="45">
        <v>9.89</v>
      </c>
      <c r="F844" s="46">
        <v>0.67666700000000002</v>
      </c>
      <c r="G844" s="9">
        <f t="shared" si="22"/>
        <v>5.6388916666666671E-2</v>
      </c>
      <c r="H844" s="46">
        <v>14.1</v>
      </c>
      <c r="I844" s="49"/>
      <c r="O844" s="87"/>
      <c r="P844" s="87"/>
      <c r="Q844" s="87"/>
      <c r="S844" s="87"/>
      <c r="T844" s="87"/>
      <c r="U844" s="87"/>
    </row>
    <row r="845" spans="2:21" x14ac:dyDescent="0.2">
      <c r="B845" s="43">
        <v>1941</v>
      </c>
      <c r="C845" s="44">
        <v>3</v>
      </c>
      <c r="D845" s="47">
        <f t="shared" si="21"/>
        <v>15066</v>
      </c>
      <c r="E845" s="45">
        <v>9.9499999999999993</v>
      </c>
      <c r="F845" s="46">
        <v>0.68</v>
      </c>
      <c r="G845" s="9">
        <f t="shared" si="22"/>
        <v>5.6666666666666671E-2</v>
      </c>
      <c r="H845" s="46">
        <v>14.2</v>
      </c>
      <c r="I845" s="49"/>
      <c r="O845" s="87"/>
      <c r="P845" s="87"/>
      <c r="Q845" s="87"/>
      <c r="S845" s="87"/>
      <c r="T845" s="87"/>
      <c r="U845" s="87"/>
    </row>
    <row r="846" spans="2:21" x14ac:dyDescent="0.2">
      <c r="B846" s="43">
        <v>1941</v>
      </c>
      <c r="C846" s="44">
        <v>4</v>
      </c>
      <c r="D846" s="47">
        <f t="shared" si="21"/>
        <v>15096</v>
      </c>
      <c r="E846" s="45">
        <v>9.64</v>
      </c>
      <c r="F846" s="46">
        <v>0.68333299999999997</v>
      </c>
      <c r="G846" s="9">
        <f t="shared" si="22"/>
        <v>5.6944416666666664E-2</v>
      </c>
      <c r="H846" s="46">
        <v>14.3</v>
      </c>
      <c r="I846" s="49"/>
      <c r="O846" s="87"/>
      <c r="P846" s="87"/>
      <c r="Q846" s="87"/>
      <c r="S846" s="87"/>
      <c r="T846" s="87"/>
      <c r="U846" s="87"/>
    </row>
    <row r="847" spans="2:21" x14ac:dyDescent="0.2">
      <c r="B847" s="43">
        <v>1941</v>
      </c>
      <c r="C847" s="44">
        <v>5</v>
      </c>
      <c r="D847" s="47">
        <f t="shared" si="21"/>
        <v>15127</v>
      </c>
      <c r="E847" s="45">
        <v>9.43</v>
      </c>
      <c r="F847" s="46">
        <v>0.68666700000000003</v>
      </c>
      <c r="G847" s="9">
        <f t="shared" si="22"/>
        <v>5.7222250000000002E-2</v>
      </c>
      <c r="H847" s="46">
        <v>14.4</v>
      </c>
      <c r="I847" s="49"/>
      <c r="O847" s="87"/>
      <c r="P847" s="87"/>
      <c r="Q847" s="87"/>
      <c r="S847" s="87"/>
      <c r="T847" s="87"/>
      <c r="U847" s="87"/>
    </row>
    <row r="848" spans="2:21" x14ac:dyDescent="0.2">
      <c r="B848" s="43">
        <v>1941</v>
      </c>
      <c r="C848" s="44">
        <v>6</v>
      </c>
      <c r="D848" s="47">
        <f t="shared" si="21"/>
        <v>15157</v>
      </c>
      <c r="E848" s="45">
        <v>9.76</v>
      </c>
      <c r="F848" s="46">
        <v>0.69</v>
      </c>
      <c r="G848" s="9">
        <f t="shared" si="22"/>
        <v>5.7499999999999996E-2</v>
      </c>
      <c r="H848" s="46">
        <v>14.7</v>
      </c>
      <c r="I848" s="49"/>
      <c r="O848" s="87"/>
      <c r="P848" s="87"/>
      <c r="Q848" s="87"/>
      <c r="S848" s="87"/>
      <c r="T848" s="87"/>
      <c r="U848" s="87"/>
    </row>
    <row r="849" spans="2:21" x14ac:dyDescent="0.2">
      <c r="B849" s="43">
        <v>1941</v>
      </c>
      <c r="C849" s="44">
        <v>7</v>
      </c>
      <c r="D849" s="47">
        <f t="shared" si="21"/>
        <v>15188</v>
      </c>
      <c r="E849" s="45">
        <v>10.26</v>
      </c>
      <c r="F849" s="46">
        <v>0.69333299999999998</v>
      </c>
      <c r="G849" s="9">
        <f t="shared" si="22"/>
        <v>5.7777749999999996E-2</v>
      </c>
      <c r="H849" s="46">
        <v>14.7</v>
      </c>
      <c r="I849" s="49"/>
      <c r="O849" s="87"/>
      <c r="P849" s="87"/>
      <c r="Q849" s="87"/>
      <c r="S849" s="87"/>
      <c r="T849" s="87"/>
      <c r="U849" s="87"/>
    </row>
    <row r="850" spans="2:21" x14ac:dyDescent="0.2">
      <c r="B850" s="43">
        <v>1941</v>
      </c>
      <c r="C850" s="44">
        <v>8</v>
      </c>
      <c r="D850" s="47">
        <f t="shared" si="21"/>
        <v>15219</v>
      </c>
      <c r="E850" s="45">
        <v>10.210000000000001</v>
      </c>
      <c r="F850" s="46">
        <v>0.69666700000000004</v>
      </c>
      <c r="G850" s="9">
        <f t="shared" si="22"/>
        <v>5.8055583333333334E-2</v>
      </c>
      <c r="H850" s="46">
        <v>14.9</v>
      </c>
      <c r="I850" s="49"/>
      <c r="O850" s="87"/>
      <c r="P850" s="87"/>
      <c r="Q850" s="87"/>
      <c r="S850" s="87"/>
      <c r="T850" s="87"/>
      <c r="U850" s="87"/>
    </row>
    <row r="851" spans="2:21" x14ac:dyDescent="0.2">
      <c r="B851" s="43">
        <v>1941</v>
      </c>
      <c r="C851" s="44">
        <v>9</v>
      </c>
      <c r="D851" s="47">
        <f t="shared" si="21"/>
        <v>15249</v>
      </c>
      <c r="E851" s="45">
        <v>10.24</v>
      </c>
      <c r="F851" s="46">
        <v>0.7</v>
      </c>
      <c r="G851" s="9">
        <f t="shared" si="22"/>
        <v>5.8333333333333327E-2</v>
      </c>
      <c r="H851" s="46">
        <v>15.1</v>
      </c>
      <c r="I851" s="49"/>
      <c r="O851" s="87"/>
      <c r="P851" s="87"/>
      <c r="Q851" s="87"/>
      <c r="S851" s="87"/>
      <c r="T851" s="87"/>
      <c r="U851" s="87"/>
    </row>
    <row r="852" spans="2:21" x14ac:dyDescent="0.2">
      <c r="B852" s="43">
        <v>1941</v>
      </c>
      <c r="C852" s="44">
        <v>10</v>
      </c>
      <c r="D852" s="47">
        <f t="shared" si="21"/>
        <v>15280</v>
      </c>
      <c r="E852" s="45">
        <v>9.83</v>
      </c>
      <c r="F852" s="46">
        <v>0.70333299999999999</v>
      </c>
      <c r="G852" s="9">
        <f t="shared" si="22"/>
        <v>5.8611083333333334E-2</v>
      </c>
      <c r="H852" s="46">
        <v>15.3</v>
      </c>
      <c r="I852" s="49"/>
      <c r="O852" s="87"/>
      <c r="P852" s="87"/>
      <c r="Q852" s="87"/>
      <c r="S852" s="87"/>
      <c r="T852" s="87"/>
      <c r="U852" s="87"/>
    </row>
    <row r="853" spans="2:21" x14ac:dyDescent="0.2">
      <c r="B853" s="43">
        <v>1941</v>
      </c>
      <c r="C853" s="44">
        <v>11</v>
      </c>
      <c r="D853" s="47">
        <f t="shared" si="21"/>
        <v>15310</v>
      </c>
      <c r="E853" s="45">
        <v>9.3699999999999992</v>
      </c>
      <c r="F853" s="46">
        <v>0.70666700000000005</v>
      </c>
      <c r="G853" s="9">
        <f t="shared" si="22"/>
        <v>5.8888916666666673E-2</v>
      </c>
      <c r="H853" s="46">
        <v>15.4</v>
      </c>
      <c r="I853" s="49"/>
      <c r="O853" s="87"/>
      <c r="P853" s="87"/>
      <c r="Q853" s="87"/>
      <c r="S853" s="87"/>
      <c r="T853" s="87"/>
      <c r="U853" s="87"/>
    </row>
    <row r="854" spans="2:21" x14ac:dyDescent="0.2">
      <c r="B854" s="43">
        <v>1941</v>
      </c>
      <c r="C854" s="44">
        <v>12</v>
      </c>
      <c r="D854" s="47">
        <f t="shared" si="21"/>
        <v>15341</v>
      </c>
      <c r="E854" s="45">
        <v>8.76</v>
      </c>
      <c r="F854" s="46">
        <v>0.71</v>
      </c>
      <c r="G854" s="9">
        <f t="shared" si="22"/>
        <v>5.9166666666666666E-2</v>
      </c>
      <c r="H854" s="46">
        <v>15.5</v>
      </c>
      <c r="I854" s="49"/>
      <c r="O854" s="87"/>
      <c r="P854" s="87"/>
      <c r="Q854" s="87"/>
      <c r="S854" s="87"/>
      <c r="T854" s="87"/>
      <c r="U854" s="87"/>
    </row>
    <row r="855" spans="2:21" x14ac:dyDescent="0.2">
      <c r="B855" s="43">
        <v>1942</v>
      </c>
      <c r="C855" s="39">
        <v>1</v>
      </c>
      <c r="D855" s="47">
        <f t="shared" si="21"/>
        <v>15372</v>
      </c>
      <c r="E855" s="45">
        <v>8.93</v>
      </c>
      <c r="F855" s="46">
        <v>0.70333299999999999</v>
      </c>
      <c r="G855" s="9">
        <f t="shared" si="22"/>
        <v>5.8611083333333334E-2</v>
      </c>
      <c r="H855" s="46">
        <v>15.7</v>
      </c>
      <c r="I855" s="49"/>
      <c r="O855" s="87"/>
      <c r="P855" s="87"/>
      <c r="Q855" s="87"/>
      <c r="S855" s="87"/>
      <c r="T855" s="87"/>
      <c r="U855" s="87"/>
    </row>
    <row r="856" spans="2:21" x14ac:dyDescent="0.2">
      <c r="B856" s="43">
        <v>1942</v>
      </c>
      <c r="C856" s="44">
        <v>2</v>
      </c>
      <c r="D856" s="47">
        <f t="shared" si="21"/>
        <v>15400</v>
      </c>
      <c r="E856" s="45">
        <v>8.65</v>
      </c>
      <c r="F856" s="46">
        <v>0.69666700000000004</v>
      </c>
      <c r="G856" s="9">
        <f t="shared" si="22"/>
        <v>5.8055583333333334E-2</v>
      </c>
      <c r="H856" s="46">
        <v>15.8</v>
      </c>
      <c r="I856" s="49"/>
      <c r="O856" s="87"/>
      <c r="P856" s="87"/>
      <c r="Q856" s="87"/>
      <c r="S856" s="87"/>
      <c r="T856" s="87"/>
      <c r="U856" s="87"/>
    </row>
    <row r="857" spans="2:21" x14ac:dyDescent="0.2">
      <c r="B857" s="43">
        <v>1942</v>
      </c>
      <c r="C857" s="44">
        <v>3</v>
      </c>
      <c r="D857" s="47">
        <f t="shared" si="21"/>
        <v>15431</v>
      </c>
      <c r="E857" s="45">
        <v>8.18</v>
      </c>
      <c r="F857" s="46">
        <v>0.69</v>
      </c>
      <c r="G857" s="9">
        <f t="shared" si="22"/>
        <v>5.7499999999999996E-2</v>
      </c>
      <c r="H857" s="46">
        <v>16</v>
      </c>
      <c r="I857" s="49"/>
      <c r="O857" s="87"/>
      <c r="P857" s="87"/>
      <c r="Q857" s="87"/>
      <c r="S857" s="87"/>
      <c r="T857" s="87"/>
      <c r="U857" s="87"/>
    </row>
    <row r="858" spans="2:21" x14ac:dyDescent="0.2">
      <c r="B858" s="43">
        <v>1942</v>
      </c>
      <c r="C858" s="44">
        <v>4</v>
      </c>
      <c r="D858" s="47">
        <f t="shared" si="21"/>
        <v>15461</v>
      </c>
      <c r="E858" s="45">
        <v>7.84</v>
      </c>
      <c r="F858" s="46">
        <v>0.68</v>
      </c>
      <c r="G858" s="9">
        <f t="shared" si="22"/>
        <v>5.6666666666666671E-2</v>
      </c>
      <c r="H858" s="46">
        <v>16.100000000000001</v>
      </c>
      <c r="I858" s="49"/>
      <c r="O858" s="87"/>
      <c r="P858" s="87"/>
      <c r="Q858" s="87"/>
      <c r="S858" s="87"/>
      <c r="T858" s="87"/>
      <c r="U858" s="87"/>
    </row>
    <row r="859" spans="2:21" x14ac:dyDescent="0.2">
      <c r="B859" s="43">
        <v>1942</v>
      </c>
      <c r="C859" s="44">
        <v>5</v>
      </c>
      <c r="D859" s="47">
        <f t="shared" si="21"/>
        <v>15492</v>
      </c>
      <c r="E859" s="45">
        <v>7.93</v>
      </c>
      <c r="F859" s="46">
        <v>0.67</v>
      </c>
      <c r="G859" s="9">
        <f t="shared" si="22"/>
        <v>5.5833333333333339E-2</v>
      </c>
      <c r="H859" s="46">
        <v>16.3</v>
      </c>
      <c r="I859" s="49"/>
      <c r="O859" s="87"/>
      <c r="P859" s="87"/>
      <c r="Q859" s="87"/>
      <c r="S859" s="87"/>
      <c r="T859" s="87"/>
      <c r="U859" s="87"/>
    </row>
    <row r="860" spans="2:21" x14ac:dyDescent="0.2">
      <c r="B860" s="43">
        <v>1942</v>
      </c>
      <c r="C860" s="44">
        <v>6</v>
      </c>
      <c r="D860" s="47">
        <f t="shared" si="21"/>
        <v>15522</v>
      </c>
      <c r="E860" s="45">
        <v>8.33</v>
      </c>
      <c r="F860" s="46">
        <v>0.66</v>
      </c>
      <c r="G860" s="9">
        <f t="shared" si="22"/>
        <v>5.5E-2</v>
      </c>
      <c r="H860" s="46">
        <v>16.3</v>
      </c>
      <c r="I860" s="49"/>
      <c r="O860" s="87"/>
      <c r="P860" s="87"/>
      <c r="Q860" s="87"/>
      <c r="S860" s="87"/>
      <c r="T860" s="87"/>
      <c r="U860" s="87"/>
    </row>
    <row r="861" spans="2:21" x14ac:dyDescent="0.2">
      <c r="B861" s="43">
        <v>1942</v>
      </c>
      <c r="C861" s="44">
        <v>7</v>
      </c>
      <c r="D861" s="47">
        <f t="shared" si="21"/>
        <v>15553</v>
      </c>
      <c r="E861" s="45">
        <v>8.64</v>
      </c>
      <c r="F861" s="46">
        <v>0.64666699999999999</v>
      </c>
      <c r="G861" s="9">
        <f t="shared" si="22"/>
        <v>5.3888916666666668E-2</v>
      </c>
      <c r="H861" s="46">
        <v>16.399999999999999</v>
      </c>
      <c r="I861" s="49"/>
      <c r="O861" s="87"/>
      <c r="P861" s="87"/>
      <c r="Q861" s="87"/>
      <c r="S861" s="87"/>
      <c r="T861" s="87"/>
      <c r="U861" s="87"/>
    </row>
    <row r="862" spans="2:21" x14ac:dyDescent="0.2">
      <c r="B862" s="43">
        <v>1942</v>
      </c>
      <c r="C862" s="44">
        <v>8</v>
      </c>
      <c r="D862" s="47">
        <f t="shared" si="21"/>
        <v>15584</v>
      </c>
      <c r="E862" s="45">
        <v>8.59</v>
      </c>
      <c r="F862" s="46">
        <v>0.63333300000000003</v>
      </c>
      <c r="G862" s="9">
        <f t="shared" si="22"/>
        <v>5.2777750000000005E-2</v>
      </c>
      <c r="H862" s="46">
        <v>16.5</v>
      </c>
      <c r="I862" s="49"/>
      <c r="O862" s="87"/>
      <c r="P862" s="87"/>
      <c r="Q862" s="87"/>
      <c r="S862" s="87"/>
      <c r="T862" s="87"/>
      <c r="U862" s="87"/>
    </row>
    <row r="863" spans="2:21" x14ac:dyDescent="0.2">
      <c r="B863" s="43">
        <v>1942</v>
      </c>
      <c r="C863" s="44">
        <v>9</v>
      </c>
      <c r="D863" s="47">
        <f t="shared" si="21"/>
        <v>15614</v>
      </c>
      <c r="E863" s="45">
        <v>8.68</v>
      </c>
      <c r="F863" s="46">
        <v>0.62</v>
      </c>
      <c r="G863" s="9">
        <f t="shared" si="22"/>
        <v>5.1666666666666666E-2</v>
      </c>
      <c r="H863" s="46">
        <v>16.5</v>
      </c>
      <c r="I863" s="49"/>
      <c r="O863" s="87"/>
      <c r="P863" s="87"/>
      <c r="Q863" s="87"/>
      <c r="S863" s="87"/>
      <c r="T863" s="87"/>
      <c r="U863" s="87"/>
    </row>
    <row r="864" spans="2:21" x14ac:dyDescent="0.2">
      <c r="B864" s="43">
        <v>1942</v>
      </c>
      <c r="C864" s="44">
        <v>10</v>
      </c>
      <c r="D864" s="47">
        <f t="shared" si="21"/>
        <v>15645</v>
      </c>
      <c r="E864" s="45">
        <v>9.32</v>
      </c>
      <c r="F864" s="46">
        <v>0.61</v>
      </c>
      <c r="G864" s="9">
        <f t="shared" si="22"/>
        <v>5.0833333333333335E-2</v>
      </c>
      <c r="H864" s="46">
        <v>16.7</v>
      </c>
      <c r="I864" s="49"/>
      <c r="O864" s="87"/>
      <c r="P864" s="87"/>
      <c r="Q864" s="87"/>
      <c r="S864" s="87"/>
      <c r="T864" s="87"/>
      <c r="U864" s="87"/>
    </row>
    <row r="865" spans="2:21" x14ac:dyDescent="0.2">
      <c r="B865" s="43">
        <v>1942</v>
      </c>
      <c r="C865" s="44">
        <v>11</v>
      </c>
      <c r="D865" s="47">
        <f t="shared" si="21"/>
        <v>15675</v>
      </c>
      <c r="E865" s="45">
        <v>9.4700000000000006</v>
      </c>
      <c r="F865" s="46">
        <v>0.6</v>
      </c>
      <c r="G865" s="9">
        <f t="shared" si="22"/>
        <v>4.9999999999999996E-2</v>
      </c>
      <c r="H865" s="46">
        <v>16.8</v>
      </c>
      <c r="I865" s="49"/>
      <c r="O865" s="87"/>
      <c r="P865" s="87"/>
      <c r="Q865" s="87"/>
      <c r="S865" s="87"/>
      <c r="T865" s="87"/>
      <c r="U865" s="87"/>
    </row>
    <row r="866" spans="2:21" x14ac:dyDescent="0.2">
      <c r="B866" s="43">
        <v>1942</v>
      </c>
      <c r="C866" s="44">
        <v>12</v>
      </c>
      <c r="D866" s="47">
        <f t="shared" si="21"/>
        <v>15706</v>
      </c>
      <c r="E866" s="45">
        <v>9.52</v>
      </c>
      <c r="F866" s="46">
        <v>0.59</v>
      </c>
      <c r="G866" s="9">
        <f t="shared" si="22"/>
        <v>4.9166666666666664E-2</v>
      </c>
      <c r="H866" s="46">
        <v>16.899999999999999</v>
      </c>
      <c r="I866" s="49"/>
      <c r="O866" s="87"/>
      <c r="P866" s="87"/>
      <c r="Q866" s="87"/>
      <c r="S866" s="87"/>
      <c r="T866" s="87"/>
      <c r="U866" s="87"/>
    </row>
    <row r="867" spans="2:21" x14ac:dyDescent="0.2">
      <c r="B867" s="43">
        <v>1943</v>
      </c>
      <c r="C867" s="39">
        <v>1</v>
      </c>
      <c r="D867" s="47">
        <f t="shared" si="21"/>
        <v>15737</v>
      </c>
      <c r="E867" s="45">
        <v>10.09</v>
      </c>
      <c r="F867" s="46">
        <v>0.59</v>
      </c>
      <c r="G867" s="9">
        <f t="shared" si="22"/>
        <v>4.9166666666666664E-2</v>
      </c>
      <c r="H867" s="46">
        <v>16.899999999999999</v>
      </c>
      <c r="I867" s="49"/>
      <c r="O867" s="87"/>
      <c r="P867" s="87"/>
      <c r="Q867" s="87"/>
      <c r="S867" s="87"/>
      <c r="T867" s="87"/>
      <c r="U867" s="87"/>
    </row>
    <row r="868" spans="2:21" x14ac:dyDescent="0.2">
      <c r="B868" s="43">
        <v>1943</v>
      </c>
      <c r="C868" s="44">
        <v>2</v>
      </c>
      <c r="D868" s="47">
        <f t="shared" si="21"/>
        <v>15765</v>
      </c>
      <c r="E868" s="45">
        <v>10.69</v>
      </c>
      <c r="F868" s="46">
        <v>0.59</v>
      </c>
      <c r="G868" s="9">
        <f t="shared" si="22"/>
        <v>4.9166666666666664E-2</v>
      </c>
      <c r="H868" s="46">
        <v>16.899999999999999</v>
      </c>
      <c r="I868" s="49"/>
      <c r="O868" s="87"/>
      <c r="P868" s="87"/>
      <c r="Q868" s="87"/>
      <c r="S868" s="87"/>
      <c r="T868" s="87"/>
      <c r="U868" s="87"/>
    </row>
    <row r="869" spans="2:21" x14ac:dyDescent="0.2">
      <c r="B869" s="43">
        <v>1943</v>
      </c>
      <c r="C869" s="44">
        <v>3</v>
      </c>
      <c r="D869" s="47">
        <f t="shared" si="21"/>
        <v>15796</v>
      </c>
      <c r="E869" s="45">
        <v>11.07</v>
      </c>
      <c r="F869" s="46">
        <v>0.59</v>
      </c>
      <c r="G869" s="9">
        <f t="shared" si="22"/>
        <v>4.9166666666666664E-2</v>
      </c>
      <c r="H869" s="46">
        <v>17.2</v>
      </c>
      <c r="I869" s="49"/>
      <c r="O869" s="87"/>
      <c r="P869" s="87"/>
      <c r="Q869" s="87"/>
      <c r="S869" s="87"/>
      <c r="T869" s="87"/>
      <c r="U869" s="87"/>
    </row>
    <row r="870" spans="2:21" x14ac:dyDescent="0.2">
      <c r="B870" s="43">
        <v>1943</v>
      </c>
      <c r="C870" s="44">
        <v>4</v>
      </c>
      <c r="D870" s="47">
        <f t="shared" si="21"/>
        <v>15826</v>
      </c>
      <c r="E870" s="45">
        <v>11.44</v>
      </c>
      <c r="F870" s="46">
        <v>0.59</v>
      </c>
      <c r="G870" s="9">
        <f t="shared" si="22"/>
        <v>4.9166666666666664E-2</v>
      </c>
      <c r="H870" s="46">
        <v>17.399999999999999</v>
      </c>
      <c r="I870" s="49"/>
      <c r="O870" s="87"/>
      <c r="P870" s="87"/>
      <c r="Q870" s="87"/>
      <c r="S870" s="87"/>
      <c r="T870" s="87"/>
      <c r="U870" s="87"/>
    </row>
    <row r="871" spans="2:21" x14ac:dyDescent="0.2">
      <c r="B871" s="43">
        <v>1943</v>
      </c>
      <c r="C871" s="44">
        <v>5</v>
      </c>
      <c r="D871" s="47">
        <f t="shared" si="21"/>
        <v>15857</v>
      </c>
      <c r="E871" s="45">
        <v>11.89</v>
      </c>
      <c r="F871" s="46">
        <v>0.59</v>
      </c>
      <c r="G871" s="9">
        <f t="shared" si="22"/>
        <v>4.9166666666666664E-2</v>
      </c>
      <c r="H871" s="46">
        <v>17.5</v>
      </c>
      <c r="I871" s="49"/>
      <c r="O871" s="87"/>
      <c r="P871" s="87"/>
      <c r="Q871" s="87"/>
      <c r="S871" s="87"/>
      <c r="T871" s="87"/>
      <c r="U871" s="87"/>
    </row>
    <row r="872" spans="2:21" x14ac:dyDescent="0.2">
      <c r="B872" s="43">
        <v>1943</v>
      </c>
      <c r="C872" s="44">
        <v>6</v>
      </c>
      <c r="D872" s="47">
        <f t="shared" si="21"/>
        <v>15887</v>
      </c>
      <c r="E872" s="45">
        <v>12.1</v>
      </c>
      <c r="F872" s="46">
        <v>0.59</v>
      </c>
      <c r="G872" s="9">
        <f t="shared" si="22"/>
        <v>4.9166666666666664E-2</v>
      </c>
      <c r="H872" s="46">
        <v>17.5</v>
      </c>
      <c r="I872" s="49"/>
      <c r="O872" s="87"/>
      <c r="P872" s="87"/>
      <c r="Q872" s="87"/>
      <c r="S872" s="87"/>
      <c r="T872" s="87"/>
      <c r="U872" s="87"/>
    </row>
    <row r="873" spans="2:21" x14ac:dyDescent="0.2">
      <c r="B873" s="43">
        <v>1943</v>
      </c>
      <c r="C873" s="44">
        <v>7</v>
      </c>
      <c r="D873" s="47">
        <f t="shared" si="21"/>
        <v>15918</v>
      </c>
      <c r="E873" s="45">
        <v>12.35</v>
      </c>
      <c r="F873" s="46">
        <v>0.593333</v>
      </c>
      <c r="G873" s="9">
        <f t="shared" si="22"/>
        <v>4.9444416666666664E-2</v>
      </c>
      <c r="H873" s="46">
        <v>17.399999999999999</v>
      </c>
      <c r="I873" s="49"/>
      <c r="O873" s="87"/>
      <c r="P873" s="87"/>
      <c r="Q873" s="87"/>
      <c r="S873" s="87"/>
      <c r="T873" s="87"/>
      <c r="U873" s="87"/>
    </row>
    <row r="874" spans="2:21" x14ac:dyDescent="0.2">
      <c r="B874" s="43">
        <v>1943</v>
      </c>
      <c r="C874" s="44">
        <v>8</v>
      </c>
      <c r="D874" s="47">
        <f t="shared" si="21"/>
        <v>15949</v>
      </c>
      <c r="E874" s="45">
        <v>11.74</v>
      </c>
      <c r="F874" s="46">
        <v>0.59666699999999995</v>
      </c>
      <c r="G874" s="9">
        <f t="shared" si="22"/>
        <v>4.9722249999999996E-2</v>
      </c>
      <c r="H874" s="46">
        <v>17.3</v>
      </c>
      <c r="I874" s="49"/>
      <c r="O874" s="87"/>
      <c r="P874" s="87"/>
      <c r="Q874" s="87"/>
      <c r="S874" s="87"/>
      <c r="T874" s="87"/>
      <c r="U874" s="87"/>
    </row>
    <row r="875" spans="2:21" x14ac:dyDescent="0.2">
      <c r="B875" s="43">
        <v>1943</v>
      </c>
      <c r="C875" s="44">
        <v>9</v>
      </c>
      <c r="D875" s="47">
        <f t="shared" si="21"/>
        <v>15979</v>
      </c>
      <c r="E875" s="45">
        <v>11.99</v>
      </c>
      <c r="F875" s="46">
        <v>0.6</v>
      </c>
      <c r="G875" s="9">
        <f t="shared" si="22"/>
        <v>4.9999999999999996E-2</v>
      </c>
      <c r="H875" s="46">
        <v>17.399999999999999</v>
      </c>
      <c r="I875" s="49"/>
      <c r="O875" s="87"/>
      <c r="P875" s="87"/>
      <c r="Q875" s="87"/>
      <c r="S875" s="87"/>
      <c r="T875" s="87"/>
      <c r="U875" s="87"/>
    </row>
    <row r="876" spans="2:21" x14ac:dyDescent="0.2">
      <c r="B876" s="43">
        <v>1943</v>
      </c>
      <c r="C876" s="44">
        <v>10</v>
      </c>
      <c r="D876" s="47">
        <f t="shared" si="21"/>
        <v>16010</v>
      </c>
      <c r="E876" s="45">
        <v>11.88</v>
      </c>
      <c r="F876" s="46">
        <v>0.60333300000000001</v>
      </c>
      <c r="G876" s="9">
        <f t="shared" si="22"/>
        <v>5.0277750000000003E-2</v>
      </c>
      <c r="H876" s="46">
        <v>17.399999999999999</v>
      </c>
      <c r="I876" s="49"/>
      <c r="O876" s="87"/>
      <c r="P876" s="87"/>
      <c r="Q876" s="87"/>
      <c r="S876" s="87"/>
      <c r="T876" s="87"/>
      <c r="U876" s="87"/>
    </row>
    <row r="877" spans="2:21" x14ac:dyDescent="0.2">
      <c r="B877" s="43">
        <v>1943</v>
      </c>
      <c r="C877" s="44">
        <v>11</v>
      </c>
      <c r="D877" s="47">
        <f t="shared" si="21"/>
        <v>16040</v>
      </c>
      <c r="E877" s="45">
        <v>11.33</v>
      </c>
      <c r="F877" s="46">
        <v>0.60666699999999996</v>
      </c>
      <c r="G877" s="9">
        <f t="shared" si="22"/>
        <v>5.0555583333333327E-2</v>
      </c>
      <c r="H877" s="46">
        <v>17.399999999999999</v>
      </c>
      <c r="I877" s="49"/>
      <c r="O877" s="87"/>
      <c r="P877" s="87"/>
      <c r="Q877" s="87"/>
      <c r="S877" s="87"/>
      <c r="T877" s="87"/>
      <c r="U877" s="87"/>
    </row>
    <row r="878" spans="2:21" x14ac:dyDescent="0.2">
      <c r="B878" s="43">
        <v>1943</v>
      </c>
      <c r="C878" s="44">
        <v>12</v>
      </c>
      <c r="D878" s="47">
        <f t="shared" si="21"/>
        <v>16071</v>
      </c>
      <c r="E878" s="45">
        <v>11.48</v>
      </c>
      <c r="F878" s="46">
        <v>0.61</v>
      </c>
      <c r="G878" s="9">
        <f t="shared" si="22"/>
        <v>5.0833333333333335E-2</v>
      </c>
      <c r="H878" s="46">
        <v>17.399999999999999</v>
      </c>
      <c r="I878" s="49"/>
      <c r="O878" s="87"/>
      <c r="P878" s="87"/>
      <c r="Q878" s="87"/>
      <c r="S878" s="87"/>
      <c r="T878" s="87"/>
      <c r="U878" s="87"/>
    </row>
    <row r="879" spans="2:21" x14ac:dyDescent="0.2">
      <c r="B879" s="43">
        <v>1944</v>
      </c>
      <c r="C879" s="39">
        <v>1</v>
      </c>
      <c r="D879" s="47">
        <f t="shared" si="21"/>
        <v>16102</v>
      </c>
      <c r="E879" s="45">
        <v>11.85</v>
      </c>
      <c r="F879" s="46">
        <v>0.61333300000000002</v>
      </c>
      <c r="G879" s="9">
        <f t="shared" si="22"/>
        <v>5.1111083333333335E-2</v>
      </c>
      <c r="H879" s="46">
        <v>17.399999999999999</v>
      </c>
      <c r="I879" s="49"/>
      <c r="O879" s="87"/>
      <c r="P879" s="87"/>
      <c r="Q879" s="87"/>
      <c r="S879" s="87"/>
      <c r="T879" s="87"/>
      <c r="U879" s="87"/>
    </row>
    <row r="880" spans="2:21" x14ac:dyDescent="0.2">
      <c r="B880" s="43">
        <v>1944</v>
      </c>
      <c r="C880" s="44">
        <v>2</v>
      </c>
      <c r="D880" s="47">
        <f t="shared" si="21"/>
        <v>16131</v>
      </c>
      <c r="E880" s="45">
        <v>11.77</v>
      </c>
      <c r="F880" s="46">
        <v>0.61666699999999997</v>
      </c>
      <c r="G880" s="9">
        <f t="shared" si="22"/>
        <v>5.1388916666666666E-2</v>
      </c>
      <c r="H880" s="46">
        <v>17.399999999999999</v>
      </c>
      <c r="I880" s="49"/>
      <c r="O880" s="87"/>
      <c r="P880" s="87"/>
      <c r="Q880" s="87"/>
      <c r="S880" s="87"/>
      <c r="T880" s="87"/>
      <c r="U880" s="87"/>
    </row>
    <row r="881" spans="2:21" x14ac:dyDescent="0.2">
      <c r="B881" s="43">
        <v>1944</v>
      </c>
      <c r="C881" s="44">
        <v>3</v>
      </c>
      <c r="D881" s="47">
        <f t="shared" si="21"/>
        <v>16162</v>
      </c>
      <c r="E881" s="45">
        <v>12.1</v>
      </c>
      <c r="F881" s="46">
        <v>0.62</v>
      </c>
      <c r="G881" s="9">
        <f t="shared" si="22"/>
        <v>5.1666666666666666E-2</v>
      </c>
      <c r="H881" s="46">
        <v>17.399999999999999</v>
      </c>
      <c r="I881" s="49"/>
      <c r="O881" s="87"/>
      <c r="P881" s="87"/>
      <c r="Q881" s="87"/>
      <c r="S881" s="87"/>
      <c r="T881" s="87"/>
      <c r="U881" s="87"/>
    </row>
    <row r="882" spans="2:21" x14ac:dyDescent="0.2">
      <c r="B882" s="43">
        <v>1944</v>
      </c>
      <c r="C882" s="44">
        <v>4</v>
      </c>
      <c r="D882" s="47">
        <f t="shared" si="21"/>
        <v>16192</v>
      </c>
      <c r="E882" s="45">
        <v>11.89</v>
      </c>
      <c r="F882" s="46">
        <v>0.62333300000000003</v>
      </c>
      <c r="G882" s="9">
        <f t="shared" si="22"/>
        <v>5.1944416666666667E-2</v>
      </c>
      <c r="H882" s="46">
        <v>17.5</v>
      </c>
      <c r="I882" s="49"/>
      <c r="O882" s="87"/>
      <c r="P882" s="87"/>
      <c r="Q882" s="87"/>
      <c r="S882" s="87"/>
      <c r="T882" s="87"/>
      <c r="U882" s="87"/>
    </row>
    <row r="883" spans="2:21" x14ac:dyDescent="0.2">
      <c r="B883" s="43">
        <v>1944</v>
      </c>
      <c r="C883" s="44">
        <v>5</v>
      </c>
      <c r="D883" s="47">
        <f t="shared" si="21"/>
        <v>16223</v>
      </c>
      <c r="E883" s="45">
        <v>12.1</v>
      </c>
      <c r="F883" s="46">
        <v>0.62666699999999997</v>
      </c>
      <c r="G883" s="9">
        <f t="shared" si="22"/>
        <v>5.2222249999999998E-2</v>
      </c>
      <c r="H883" s="46">
        <v>17.5</v>
      </c>
      <c r="I883" s="49"/>
      <c r="O883" s="87"/>
      <c r="P883" s="87"/>
      <c r="Q883" s="87"/>
      <c r="S883" s="87"/>
      <c r="T883" s="87"/>
      <c r="U883" s="87"/>
    </row>
    <row r="884" spans="2:21" x14ac:dyDescent="0.2">
      <c r="B884" s="43">
        <v>1944</v>
      </c>
      <c r="C884" s="44">
        <v>6</v>
      </c>
      <c r="D884" s="47">
        <f t="shared" si="21"/>
        <v>16253</v>
      </c>
      <c r="E884" s="45">
        <v>12.67</v>
      </c>
      <c r="F884" s="46">
        <v>0.63</v>
      </c>
      <c r="G884" s="9">
        <f t="shared" si="22"/>
        <v>5.2499999999999998E-2</v>
      </c>
      <c r="H884" s="46">
        <v>17.600000000000001</v>
      </c>
      <c r="I884" s="49"/>
      <c r="O884" s="87"/>
      <c r="P884" s="87"/>
      <c r="Q884" s="87"/>
      <c r="S884" s="87"/>
      <c r="T884" s="87"/>
      <c r="U884" s="87"/>
    </row>
    <row r="885" spans="2:21" x14ac:dyDescent="0.2">
      <c r="B885" s="43">
        <v>1944</v>
      </c>
      <c r="C885" s="44">
        <v>7</v>
      </c>
      <c r="D885" s="47">
        <f t="shared" si="21"/>
        <v>16284</v>
      </c>
      <c r="E885" s="45">
        <v>13</v>
      </c>
      <c r="F885" s="46">
        <v>0.63333300000000003</v>
      </c>
      <c r="G885" s="9">
        <f t="shared" si="22"/>
        <v>5.2777750000000005E-2</v>
      </c>
      <c r="H885" s="46">
        <v>17.7</v>
      </c>
      <c r="I885" s="49"/>
      <c r="O885" s="87"/>
      <c r="P885" s="87"/>
      <c r="Q885" s="87"/>
      <c r="S885" s="87"/>
      <c r="T885" s="87"/>
      <c r="U885" s="87"/>
    </row>
    <row r="886" spans="2:21" x14ac:dyDescent="0.2">
      <c r="B886" s="43">
        <v>1944</v>
      </c>
      <c r="C886" s="44">
        <v>8</v>
      </c>
      <c r="D886" s="47">
        <f t="shared" si="21"/>
        <v>16315</v>
      </c>
      <c r="E886" s="45">
        <v>12.81</v>
      </c>
      <c r="F886" s="46">
        <v>0.63666699999999998</v>
      </c>
      <c r="G886" s="9">
        <f t="shared" si="22"/>
        <v>5.305558333333333E-2</v>
      </c>
      <c r="H886" s="46">
        <v>17.7</v>
      </c>
      <c r="I886" s="49"/>
      <c r="O886" s="87"/>
      <c r="P886" s="87"/>
      <c r="Q886" s="87"/>
      <c r="S886" s="87"/>
      <c r="T886" s="87"/>
      <c r="U886" s="87"/>
    </row>
    <row r="887" spans="2:21" x14ac:dyDescent="0.2">
      <c r="B887" s="43">
        <v>1944</v>
      </c>
      <c r="C887" s="44">
        <v>9</v>
      </c>
      <c r="D887" s="47">
        <f t="shared" si="21"/>
        <v>16345</v>
      </c>
      <c r="E887" s="45">
        <v>12.6</v>
      </c>
      <c r="F887" s="46">
        <v>0.64</v>
      </c>
      <c r="G887" s="9">
        <f t="shared" si="22"/>
        <v>5.3333333333333337E-2</v>
      </c>
      <c r="H887" s="46">
        <v>17.7</v>
      </c>
      <c r="I887" s="49"/>
      <c r="O887" s="87"/>
      <c r="P887" s="87"/>
      <c r="Q887" s="87"/>
      <c r="S887" s="87"/>
      <c r="T887" s="87"/>
      <c r="U887" s="87"/>
    </row>
    <row r="888" spans="2:21" x14ac:dyDescent="0.2">
      <c r="B888" s="43">
        <v>1944</v>
      </c>
      <c r="C888" s="44">
        <v>10</v>
      </c>
      <c r="D888" s="47">
        <f t="shared" si="21"/>
        <v>16376</v>
      </c>
      <c r="E888" s="45">
        <v>12.91</v>
      </c>
      <c r="F888" s="46">
        <v>0.64</v>
      </c>
      <c r="G888" s="9">
        <f t="shared" si="22"/>
        <v>5.3333333333333337E-2</v>
      </c>
      <c r="H888" s="46">
        <v>17.7</v>
      </c>
      <c r="I888" s="49"/>
      <c r="O888" s="87"/>
      <c r="P888" s="87"/>
      <c r="Q888" s="87"/>
      <c r="S888" s="87"/>
      <c r="T888" s="87"/>
      <c r="U888" s="87"/>
    </row>
    <row r="889" spans="2:21" x14ac:dyDescent="0.2">
      <c r="B889" s="43">
        <v>1944</v>
      </c>
      <c r="C889" s="44">
        <v>11</v>
      </c>
      <c r="D889" s="47">
        <f t="shared" si="21"/>
        <v>16406</v>
      </c>
      <c r="E889" s="45">
        <v>12.82</v>
      </c>
      <c r="F889" s="46">
        <v>0.64</v>
      </c>
      <c r="G889" s="9">
        <f t="shared" si="22"/>
        <v>5.3333333333333337E-2</v>
      </c>
      <c r="H889" s="46">
        <v>17.7</v>
      </c>
      <c r="I889" s="49"/>
      <c r="O889" s="87"/>
      <c r="P889" s="87"/>
      <c r="Q889" s="87"/>
      <c r="S889" s="87"/>
      <c r="T889" s="87"/>
      <c r="U889" s="87"/>
    </row>
    <row r="890" spans="2:21" x14ac:dyDescent="0.2">
      <c r="B890" s="43">
        <v>1944</v>
      </c>
      <c r="C890" s="44">
        <v>12</v>
      </c>
      <c r="D890" s="47">
        <f t="shared" si="21"/>
        <v>16437</v>
      </c>
      <c r="E890" s="45">
        <v>13.1</v>
      </c>
      <c r="F890" s="46">
        <v>0.64</v>
      </c>
      <c r="G890" s="9">
        <f t="shared" si="22"/>
        <v>5.3333333333333337E-2</v>
      </c>
      <c r="H890" s="46">
        <v>17.8</v>
      </c>
      <c r="I890" s="49"/>
      <c r="O890" s="87"/>
      <c r="P890" s="87"/>
      <c r="Q890" s="87"/>
      <c r="S890" s="87"/>
      <c r="T890" s="87"/>
      <c r="U890" s="87"/>
    </row>
    <row r="891" spans="2:21" x14ac:dyDescent="0.2">
      <c r="B891" s="43">
        <v>1945</v>
      </c>
      <c r="C891" s="39">
        <v>1</v>
      </c>
      <c r="D891" s="47">
        <f t="shared" si="21"/>
        <v>16468</v>
      </c>
      <c r="E891" s="45">
        <v>13.49</v>
      </c>
      <c r="F891" s="46">
        <v>0.64333300000000004</v>
      </c>
      <c r="G891" s="9">
        <f t="shared" si="22"/>
        <v>5.3611083333333337E-2</v>
      </c>
      <c r="H891" s="46">
        <v>17.8</v>
      </c>
      <c r="I891" s="49"/>
      <c r="O891" s="87"/>
      <c r="P891" s="87"/>
      <c r="Q891" s="87"/>
      <c r="S891" s="87"/>
      <c r="T891" s="87"/>
      <c r="U891" s="87"/>
    </row>
    <row r="892" spans="2:21" x14ac:dyDescent="0.2">
      <c r="B892" s="43">
        <v>1945</v>
      </c>
      <c r="C892" s="44">
        <v>2</v>
      </c>
      <c r="D892" s="47">
        <f t="shared" si="21"/>
        <v>16496</v>
      </c>
      <c r="E892" s="45">
        <v>13.94</v>
      </c>
      <c r="F892" s="46">
        <v>0.64666699999999999</v>
      </c>
      <c r="G892" s="9">
        <f t="shared" si="22"/>
        <v>5.3888916666666668E-2</v>
      </c>
      <c r="H892" s="46">
        <v>17.8</v>
      </c>
      <c r="I892" s="49"/>
      <c r="O892" s="87"/>
      <c r="P892" s="87"/>
      <c r="Q892" s="87"/>
      <c r="S892" s="87"/>
      <c r="T892" s="87"/>
      <c r="U892" s="87"/>
    </row>
    <row r="893" spans="2:21" x14ac:dyDescent="0.2">
      <c r="B893" s="43">
        <v>1945</v>
      </c>
      <c r="C893" s="44">
        <v>3</v>
      </c>
      <c r="D893" s="47">
        <f t="shared" si="21"/>
        <v>16527</v>
      </c>
      <c r="E893" s="45">
        <v>13.93</v>
      </c>
      <c r="F893" s="46">
        <v>0.65</v>
      </c>
      <c r="G893" s="9">
        <f t="shared" si="22"/>
        <v>5.4166666666666669E-2</v>
      </c>
      <c r="H893" s="46">
        <v>17.8</v>
      </c>
      <c r="I893" s="49"/>
      <c r="O893" s="87"/>
      <c r="P893" s="87"/>
      <c r="Q893" s="87"/>
      <c r="S893" s="87"/>
      <c r="T893" s="87"/>
      <c r="U893" s="87"/>
    </row>
    <row r="894" spans="2:21" x14ac:dyDescent="0.2">
      <c r="B894" s="43">
        <v>1945</v>
      </c>
      <c r="C894" s="44">
        <v>4</v>
      </c>
      <c r="D894" s="47">
        <f t="shared" si="21"/>
        <v>16557</v>
      </c>
      <c r="E894" s="45">
        <v>14.28</v>
      </c>
      <c r="F894" s="46">
        <v>0.65</v>
      </c>
      <c r="G894" s="9">
        <f t="shared" si="22"/>
        <v>5.4166666666666669E-2</v>
      </c>
      <c r="H894" s="46">
        <v>17.8</v>
      </c>
      <c r="I894" s="49"/>
      <c r="O894" s="87"/>
      <c r="P894" s="87"/>
      <c r="Q894" s="87"/>
      <c r="S894" s="87"/>
      <c r="T894" s="87"/>
      <c r="U894" s="87"/>
    </row>
    <row r="895" spans="2:21" x14ac:dyDescent="0.2">
      <c r="B895" s="43">
        <v>1945</v>
      </c>
      <c r="C895" s="44">
        <v>5</v>
      </c>
      <c r="D895" s="47">
        <f t="shared" si="21"/>
        <v>16588</v>
      </c>
      <c r="E895" s="45">
        <v>14.82</v>
      </c>
      <c r="F895" s="46">
        <v>0.65</v>
      </c>
      <c r="G895" s="9">
        <f t="shared" si="22"/>
        <v>5.4166666666666669E-2</v>
      </c>
      <c r="H895" s="46">
        <v>17.899999999999999</v>
      </c>
      <c r="I895" s="49"/>
      <c r="O895" s="87"/>
      <c r="P895" s="87"/>
      <c r="Q895" s="87"/>
      <c r="S895" s="87"/>
      <c r="T895" s="87"/>
      <c r="U895" s="87"/>
    </row>
    <row r="896" spans="2:21" x14ac:dyDescent="0.2">
      <c r="B896" s="43">
        <v>1945</v>
      </c>
      <c r="C896" s="44">
        <v>6</v>
      </c>
      <c r="D896" s="47">
        <f t="shared" si="21"/>
        <v>16618</v>
      </c>
      <c r="E896" s="45">
        <v>15.09</v>
      </c>
      <c r="F896" s="46">
        <v>0.65</v>
      </c>
      <c r="G896" s="9">
        <f t="shared" si="22"/>
        <v>5.4166666666666669E-2</v>
      </c>
      <c r="H896" s="46">
        <v>18.100000000000001</v>
      </c>
      <c r="I896" s="49"/>
      <c r="O896" s="87"/>
      <c r="P896" s="87"/>
      <c r="Q896" s="87"/>
      <c r="S896" s="87"/>
      <c r="T896" s="87"/>
      <c r="U896" s="87"/>
    </row>
    <row r="897" spans="2:21" x14ac:dyDescent="0.2">
      <c r="B897" s="43">
        <v>1945</v>
      </c>
      <c r="C897" s="44">
        <v>7</v>
      </c>
      <c r="D897" s="47">
        <f t="shared" si="21"/>
        <v>16649</v>
      </c>
      <c r="E897" s="45">
        <v>14.78</v>
      </c>
      <c r="F897" s="46">
        <v>0.65333300000000005</v>
      </c>
      <c r="G897" s="9">
        <f t="shared" si="22"/>
        <v>5.4444416666666669E-2</v>
      </c>
      <c r="H897" s="46">
        <v>18.100000000000001</v>
      </c>
      <c r="I897" s="49"/>
      <c r="O897" s="87"/>
      <c r="P897" s="87"/>
      <c r="Q897" s="87"/>
      <c r="S897" s="87"/>
      <c r="T897" s="87"/>
      <c r="U897" s="87"/>
    </row>
    <row r="898" spans="2:21" x14ac:dyDescent="0.2">
      <c r="B898" s="43">
        <v>1945</v>
      </c>
      <c r="C898" s="44">
        <v>8</v>
      </c>
      <c r="D898" s="47">
        <f t="shared" si="21"/>
        <v>16680</v>
      </c>
      <c r="E898" s="45">
        <v>14.83</v>
      </c>
      <c r="F898" s="46">
        <v>0.656667</v>
      </c>
      <c r="G898" s="9">
        <f t="shared" si="22"/>
        <v>5.472225E-2</v>
      </c>
      <c r="H898" s="46">
        <v>18.100000000000001</v>
      </c>
      <c r="I898" s="49"/>
      <c r="O898" s="87"/>
      <c r="P898" s="87"/>
      <c r="Q898" s="87"/>
      <c r="S898" s="87"/>
      <c r="T898" s="87"/>
      <c r="U898" s="87"/>
    </row>
    <row r="899" spans="2:21" x14ac:dyDescent="0.2">
      <c r="B899" s="43">
        <v>1945</v>
      </c>
      <c r="C899" s="44">
        <v>9</v>
      </c>
      <c r="D899" s="47">
        <f t="shared" si="21"/>
        <v>16710</v>
      </c>
      <c r="E899" s="45">
        <v>15.84</v>
      </c>
      <c r="F899" s="46">
        <v>0.66</v>
      </c>
      <c r="G899" s="9">
        <f t="shared" si="22"/>
        <v>5.5E-2</v>
      </c>
      <c r="H899" s="46">
        <v>18.100000000000001</v>
      </c>
      <c r="I899" s="49"/>
      <c r="O899" s="87"/>
      <c r="P899" s="87"/>
      <c r="Q899" s="87"/>
      <c r="S899" s="87"/>
      <c r="T899" s="87"/>
      <c r="U899" s="87"/>
    </row>
    <row r="900" spans="2:21" x14ac:dyDescent="0.2">
      <c r="B900" s="43">
        <v>1945</v>
      </c>
      <c r="C900" s="44">
        <v>10</v>
      </c>
      <c r="D900" s="47">
        <f t="shared" ref="D900:D963" si="23">EOMONTH(DATE(B900,C900,1),0)</f>
        <v>16741</v>
      </c>
      <c r="E900" s="45">
        <v>16.5</v>
      </c>
      <c r="F900" s="46">
        <v>0.66</v>
      </c>
      <c r="G900" s="9">
        <f t="shared" ref="G900:G963" si="24">IFERROR(F900/12,0)</f>
        <v>5.5E-2</v>
      </c>
      <c r="H900" s="46">
        <v>18.100000000000001</v>
      </c>
      <c r="I900" s="49"/>
      <c r="O900" s="87"/>
      <c r="P900" s="87"/>
      <c r="Q900" s="87"/>
      <c r="S900" s="87"/>
      <c r="T900" s="87"/>
      <c r="U900" s="87"/>
    </row>
    <row r="901" spans="2:21" x14ac:dyDescent="0.2">
      <c r="B901" s="43">
        <v>1945</v>
      </c>
      <c r="C901" s="44">
        <v>11</v>
      </c>
      <c r="D901" s="47">
        <f t="shared" si="23"/>
        <v>16771</v>
      </c>
      <c r="E901" s="45">
        <v>17.04</v>
      </c>
      <c r="F901" s="46">
        <v>0.66</v>
      </c>
      <c r="G901" s="9">
        <f t="shared" si="24"/>
        <v>5.5E-2</v>
      </c>
      <c r="H901" s="46">
        <v>18.100000000000001</v>
      </c>
      <c r="I901" s="49"/>
      <c r="O901" s="87"/>
      <c r="P901" s="87"/>
      <c r="Q901" s="87"/>
      <c r="S901" s="87"/>
      <c r="T901" s="87"/>
      <c r="U901" s="87"/>
    </row>
    <row r="902" spans="2:21" x14ac:dyDescent="0.2">
      <c r="B902" s="43">
        <v>1945</v>
      </c>
      <c r="C902" s="44">
        <v>12</v>
      </c>
      <c r="D902" s="47">
        <f t="shared" si="23"/>
        <v>16802</v>
      </c>
      <c r="E902" s="45">
        <v>17.329999999999998</v>
      </c>
      <c r="F902" s="46">
        <v>0.66</v>
      </c>
      <c r="G902" s="9">
        <f t="shared" si="24"/>
        <v>5.5E-2</v>
      </c>
      <c r="H902" s="46">
        <v>18.2</v>
      </c>
      <c r="I902" s="49"/>
      <c r="O902" s="87"/>
      <c r="P902" s="87"/>
      <c r="Q902" s="87"/>
      <c r="S902" s="87"/>
      <c r="T902" s="87"/>
      <c r="U902" s="87"/>
    </row>
    <row r="903" spans="2:21" x14ac:dyDescent="0.2">
      <c r="B903" s="43">
        <v>1946</v>
      </c>
      <c r="C903" s="39">
        <v>1</v>
      </c>
      <c r="D903" s="47">
        <f t="shared" si="23"/>
        <v>16833</v>
      </c>
      <c r="E903" s="45">
        <v>18.02</v>
      </c>
      <c r="F903" s="46">
        <v>0.66666700000000001</v>
      </c>
      <c r="G903" s="9">
        <f t="shared" si="24"/>
        <v>5.5555583333333332E-2</v>
      </c>
      <c r="H903" s="46">
        <v>18.2</v>
      </c>
      <c r="I903" s="49"/>
      <c r="O903" s="87"/>
      <c r="P903" s="87"/>
      <c r="Q903" s="87"/>
      <c r="S903" s="87"/>
      <c r="T903" s="87"/>
      <c r="U903" s="87"/>
    </row>
    <row r="904" spans="2:21" x14ac:dyDescent="0.2">
      <c r="B904" s="43">
        <v>1946</v>
      </c>
      <c r="C904" s="44">
        <v>2</v>
      </c>
      <c r="D904" s="47">
        <f t="shared" si="23"/>
        <v>16861</v>
      </c>
      <c r="E904" s="45">
        <v>18.07</v>
      </c>
      <c r="F904" s="46">
        <v>0.67333299999999996</v>
      </c>
      <c r="G904" s="9">
        <f t="shared" si="24"/>
        <v>5.6111083333333332E-2</v>
      </c>
      <c r="H904" s="46">
        <v>18.100000000000001</v>
      </c>
      <c r="I904" s="49"/>
      <c r="O904" s="87"/>
      <c r="P904" s="87"/>
      <c r="Q904" s="87"/>
      <c r="S904" s="87"/>
      <c r="T904" s="87"/>
      <c r="U904" s="87"/>
    </row>
    <row r="905" spans="2:21" x14ac:dyDescent="0.2">
      <c r="B905" s="43">
        <v>1946</v>
      </c>
      <c r="C905" s="44">
        <v>3</v>
      </c>
      <c r="D905" s="47">
        <f t="shared" si="23"/>
        <v>16892</v>
      </c>
      <c r="E905" s="45">
        <v>17.53</v>
      </c>
      <c r="F905" s="46">
        <v>0.68</v>
      </c>
      <c r="G905" s="9">
        <f t="shared" si="24"/>
        <v>5.6666666666666671E-2</v>
      </c>
      <c r="H905" s="46">
        <v>18.3</v>
      </c>
      <c r="I905" s="49"/>
      <c r="O905" s="87"/>
      <c r="P905" s="87"/>
      <c r="Q905" s="87"/>
      <c r="S905" s="87"/>
      <c r="T905" s="87"/>
      <c r="U905" s="87"/>
    </row>
    <row r="906" spans="2:21" x14ac:dyDescent="0.2">
      <c r="B906" s="43">
        <v>1946</v>
      </c>
      <c r="C906" s="44">
        <v>4</v>
      </c>
      <c r="D906" s="47">
        <f t="shared" si="23"/>
        <v>16922</v>
      </c>
      <c r="E906" s="45">
        <v>18.66</v>
      </c>
      <c r="F906" s="46">
        <v>0.68</v>
      </c>
      <c r="G906" s="9">
        <f t="shared" si="24"/>
        <v>5.6666666666666671E-2</v>
      </c>
      <c r="H906" s="46">
        <v>18.399999999999999</v>
      </c>
      <c r="I906" s="49"/>
      <c r="O906" s="87"/>
      <c r="P906" s="87"/>
      <c r="Q906" s="87"/>
      <c r="S906" s="87"/>
      <c r="T906" s="87"/>
      <c r="U906" s="87"/>
    </row>
    <row r="907" spans="2:21" x14ac:dyDescent="0.2">
      <c r="B907" s="43">
        <v>1946</v>
      </c>
      <c r="C907" s="44">
        <v>5</v>
      </c>
      <c r="D907" s="47">
        <f t="shared" si="23"/>
        <v>16953</v>
      </c>
      <c r="E907" s="45">
        <v>18.7</v>
      </c>
      <c r="F907" s="46">
        <v>0.68</v>
      </c>
      <c r="G907" s="9">
        <f t="shared" si="24"/>
        <v>5.6666666666666671E-2</v>
      </c>
      <c r="H907" s="46">
        <v>18.5</v>
      </c>
      <c r="I907" s="49"/>
      <c r="O907" s="87"/>
      <c r="P907" s="87"/>
      <c r="Q907" s="87"/>
      <c r="S907" s="87"/>
      <c r="T907" s="87"/>
      <c r="U907" s="87"/>
    </row>
    <row r="908" spans="2:21" x14ac:dyDescent="0.2">
      <c r="B908" s="43">
        <v>1946</v>
      </c>
      <c r="C908" s="44">
        <v>6</v>
      </c>
      <c r="D908" s="47">
        <f t="shared" si="23"/>
        <v>16983</v>
      </c>
      <c r="E908" s="45">
        <v>18.579999999999998</v>
      </c>
      <c r="F908" s="46">
        <v>0.68</v>
      </c>
      <c r="G908" s="9">
        <f t="shared" si="24"/>
        <v>5.6666666666666671E-2</v>
      </c>
      <c r="H908" s="46">
        <v>18.7</v>
      </c>
      <c r="I908" s="49"/>
      <c r="O908" s="87"/>
      <c r="P908" s="87"/>
      <c r="Q908" s="87"/>
      <c r="S908" s="87"/>
      <c r="T908" s="87"/>
      <c r="U908" s="87"/>
    </row>
    <row r="909" spans="2:21" x14ac:dyDescent="0.2">
      <c r="B909" s="43">
        <v>1946</v>
      </c>
      <c r="C909" s="44">
        <v>7</v>
      </c>
      <c r="D909" s="47">
        <f t="shared" si="23"/>
        <v>17014</v>
      </c>
      <c r="E909" s="45">
        <v>18.05</v>
      </c>
      <c r="F909" s="46">
        <v>0.68333299999999997</v>
      </c>
      <c r="G909" s="9">
        <f t="shared" si="24"/>
        <v>5.6944416666666664E-2</v>
      </c>
      <c r="H909" s="46">
        <v>19.8</v>
      </c>
      <c r="I909" s="49"/>
      <c r="O909" s="87"/>
      <c r="P909" s="87"/>
      <c r="Q909" s="87"/>
      <c r="S909" s="87"/>
      <c r="T909" s="87"/>
      <c r="U909" s="87"/>
    </row>
    <row r="910" spans="2:21" x14ac:dyDescent="0.2">
      <c r="B910" s="43">
        <v>1946</v>
      </c>
      <c r="C910" s="44">
        <v>8</v>
      </c>
      <c r="D910" s="47">
        <f t="shared" si="23"/>
        <v>17045</v>
      </c>
      <c r="E910" s="45">
        <v>17.7</v>
      </c>
      <c r="F910" s="46">
        <v>0.68666700000000003</v>
      </c>
      <c r="G910" s="9">
        <f t="shared" si="24"/>
        <v>5.7222250000000002E-2</v>
      </c>
      <c r="H910" s="46">
        <v>20.2</v>
      </c>
      <c r="I910" s="49"/>
      <c r="O910" s="87"/>
      <c r="P910" s="87"/>
      <c r="Q910" s="87"/>
      <c r="S910" s="87"/>
      <c r="T910" s="87"/>
      <c r="U910" s="87"/>
    </row>
    <row r="911" spans="2:21" x14ac:dyDescent="0.2">
      <c r="B911" s="43">
        <v>1946</v>
      </c>
      <c r="C911" s="44">
        <v>9</v>
      </c>
      <c r="D911" s="47">
        <f t="shared" si="23"/>
        <v>17075</v>
      </c>
      <c r="E911" s="45">
        <v>15.09</v>
      </c>
      <c r="F911" s="46">
        <v>0.69</v>
      </c>
      <c r="G911" s="9">
        <f t="shared" si="24"/>
        <v>5.7499999999999996E-2</v>
      </c>
      <c r="H911" s="46">
        <v>20.399999999999999</v>
      </c>
      <c r="I911" s="49"/>
      <c r="O911" s="87"/>
      <c r="P911" s="87"/>
      <c r="Q911" s="87"/>
      <c r="S911" s="87"/>
      <c r="T911" s="87"/>
      <c r="U911" s="87"/>
    </row>
    <row r="912" spans="2:21" x14ac:dyDescent="0.2">
      <c r="B912" s="43">
        <v>1946</v>
      </c>
      <c r="C912" s="44">
        <v>10</v>
      </c>
      <c r="D912" s="47">
        <f t="shared" si="23"/>
        <v>17106</v>
      </c>
      <c r="E912" s="45">
        <v>14.75</v>
      </c>
      <c r="F912" s="46">
        <v>0.69666700000000004</v>
      </c>
      <c r="G912" s="9">
        <f t="shared" si="24"/>
        <v>5.8055583333333334E-2</v>
      </c>
      <c r="H912" s="46">
        <v>20.8</v>
      </c>
      <c r="I912" s="49"/>
      <c r="O912" s="87"/>
      <c r="P912" s="87"/>
      <c r="Q912" s="87"/>
      <c r="S912" s="87"/>
      <c r="T912" s="87"/>
      <c r="U912" s="87"/>
    </row>
    <row r="913" spans="2:21" x14ac:dyDescent="0.2">
      <c r="B913" s="43">
        <v>1946</v>
      </c>
      <c r="C913" s="44">
        <v>11</v>
      </c>
      <c r="D913" s="47">
        <f t="shared" si="23"/>
        <v>17136</v>
      </c>
      <c r="E913" s="45">
        <v>14.69</v>
      </c>
      <c r="F913" s="46">
        <v>0.70333299999999999</v>
      </c>
      <c r="G913" s="9">
        <f t="shared" si="24"/>
        <v>5.8611083333333334E-2</v>
      </c>
      <c r="H913" s="46">
        <v>21.3</v>
      </c>
      <c r="I913" s="49"/>
      <c r="O913" s="87"/>
      <c r="P913" s="87"/>
      <c r="Q913" s="87"/>
      <c r="S913" s="87"/>
      <c r="T913" s="87"/>
      <c r="U913" s="87"/>
    </row>
    <row r="914" spans="2:21" x14ac:dyDescent="0.2">
      <c r="B914" s="43">
        <v>1946</v>
      </c>
      <c r="C914" s="44">
        <v>12</v>
      </c>
      <c r="D914" s="47">
        <f t="shared" si="23"/>
        <v>17167</v>
      </c>
      <c r="E914" s="45">
        <v>15.13</v>
      </c>
      <c r="F914" s="46">
        <v>0.71</v>
      </c>
      <c r="G914" s="9">
        <f t="shared" si="24"/>
        <v>5.9166666666666666E-2</v>
      </c>
      <c r="H914" s="46">
        <v>21.5</v>
      </c>
      <c r="I914" s="49"/>
      <c r="O914" s="87"/>
      <c r="P914" s="87"/>
      <c r="Q914" s="87"/>
      <c r="S914" s="87"/>
      <c r="T914" s="87"/>
      <c r="U914" s="87"/>
    </row>
    <row r="915" spans="2:21" x14ac:dyDescent="0.2">
      <c r="B915" s="43">
        <v>1947</v>
      </c>
      <c r="C915" s="39">
        <v>1</v>
      </c>
      <c r="D915" s="47">
        <f t="shared" si="23"/>
        <v>17198</v>
      </c>
      <c r="E915" s="45">
        <v>15.21</v>
      </c>
      <c r="F915" s="46">
        <v>0.71333299999999999</v>
      </c>
      <c r="G915" s="9">
        <f t="shared" si="24"/>
        <v>5.9444416666666666E-2</v>
      </c>
      <c r="H915" s="46">
        <v>21.5</v>
      </c>
      <c r="I915" s="49"/>
      <c r="O915" s="87"/>
      <c r="P915" s="87"/>
      <c r="Q915" s="87"/>
      <c r="S915" s="87"/>
      <c r="T915" s="87"/>
      <c r="U915" s="87"/>
    </row>
    <row r="916" spans="2:21" x14ac:dyDescent="0.2">
      <c r="B916" s="43">
        <v>1947</v>
      </c>
      <c r="C916" s="44">
        <v>2</v>
      </c>
      <c r="D916" s="47">
        <f t="shared" si="23"/>
        <v>17226</v>
      </c>
      <c r="E916" s="45">
        <v>15.8</v>
      </c>
      <c r="F916" s="46">
        <v>0.71666700000000005</v>
      </c>
      <c r="G916" s="9">
        <f t="shared" si="24"/>
        <v>5.9722250000000004E-2</v>
      </c>
      <c r="H916" s="46">
        <v>21.5</v>
      </c>
      <c r="I916" s="49"/>
      <c r="O916" s="87"/>
      <c r="P916" s="87"/>
      <c r="Q916" s="87"/>
      <c r="S916" s="87"/>
      <c r="T916" s="87"/>
      <c r="U916" s="87"/>
    </row>
    <row r="917" spans="2:21" x14ac:dyDescent="0.2">
      <c r="B917" s="43">
        <v>1947</v>
      </c>
      <c r="C917" s="44">
        <v>3</v>
      </c>
      <c r="D917" s="47">
        <f t="shared" si="23"/>
        <v>17257</v>
      </c>
      <c r="E917" s="45">
        <v>15.16</v>
      </c>
      <c r="F917" s="46">
        <v>0.72</v>
      </c>
      <c r="G917" s="9">
        <f t="shared" si="24"/>
        <v>0.06</v>
      </c>
      <c r="H917" s="46">
        <v>21.9</v>
      </c>
      <c r="I917" s="49"/>
      <c r="O917" s="87"/>
      <c r="P917" s="87"/>
      <c r="Q917" s="87"/>
      <c r="S917" s="87"/>
      <c r="T917" s="87"/>
      <c r="U917" s="87"/>
    </row>
    <row r="918" spans="2:21" x14ac:dyDescent="0.2">
      <c r="B918" s="43">
        <v>1947</v>
      </c>
      <c r="C918" s="44">
        <v>4</v>
      </c>
      <c r="D918" s="47">
        <f t="shared" si="23"/>
        <v>17287</v>
      </c>
      <c r="E918" s="45">
        <v>14.6</v>
      </c>
      <c r="F918" s="46">
        <v>0.73333300000000001</v>
      </c>
      <c r="G918" s="9">
        <f t="shared" si="24"/>
        <v>6.1111083333333337E-2</v>
      </c>
      <c r="H918" s="46">
        <v>21.9</v>
      </c>
      <c r="I918" s="49"/>
      <c r="O918" s="87"/>
      <c r="P918" s="87"/>
      <c r="Q918" s="87"/>
      <c r="S918" s="87"/>
      <c r="T918" s="87"/>
      <c r="U918" s="87"/>
    </row>
    <row r="919" spans="2:21" x14ac:dyDescent="0.2">
      <c r="B919" s="43">
        <v>1947</v>
      </c>
      <c r="C919" s="44">
        <v>5</v>
      </c>
      <c r="D919" s="47">
        <f t="shared" si="23"/>
        <v>17318</v>
      </c>
      <c r="E919" s="45">
        <v>14.34</v>
      </c>
      <c r="F919" s="46">
        <v>0.74666699999999997</v>
      </c>
      <c r="G919" s="9">
        <f t="shared" si="24"/>
        <v>6.222225E-2</v>
      </c>
      <c r="H919" s="46">
        <v>21.9</v>
      </c>
      <c r="I919" s="49"/>
      <c r="O919" s="87"/>
      <c r="P919" s="87"/>
      <c r="Q919" s="87"/>
      <c r="S919" s="87"/>
      <c r="T919" s="87"/>
      <c r="U919" s="87"/>
    </row>
    <row r="920" spans="2:21" x14ac:dyDescent="0.2">
      <c r="B920" s="43">
        <v>1947</v>
      </c>
      <c r="C920" s="44">
        <v>6</v>
      </c>
      <c r="D920" s="47">
        <f t="shared" si="23"/>
        <v>17348</v>
      </c>
      <c r="E920" s="45">
        <v>14.84</v>
      </c>
      <c r="F920" s="46">
        <v>0.76</v>
      </c>
      <c r="G920" s="9">
        <f t="shared" si="24"/>
        <v>6.3333333333333339E-2</v>
      </c>
      <c r="H920" s="46">
        <v>22</v>
      </c>
      <c r="I920" s="49"/>
      <c r="O920" s="87"/>
      <c r="P920" s="87"/>
      <c r="Q920" s="87"/>
      <c r="S920" s="87"/>
      <c r="T920" s="87"/>
      <c r="U920" s="87"/>
    </row>
    <row r="921" spans="2:21" x14ac:dyDescent="0.2">
      <c r="B921" s="43">
        <v>1947</v>
      </c>
      <c r="C921" s="44">
        <v>7</v>
      </c>
      <c r="D921" s="47">
        <f t="shared" si="23"/>
        <v>17379</v>
      </c>
      <c r="E921" s="45">
        <v>15.77</v>
      </c>
      <c r="F921" s="46">
        <v>0.77</v>
      </c>
      <c r="G921" s="9">
        <f t="shared" si="24"/>
        <v>6.4166666666666664E-2</v>
      </c>
      <c r="H921" s="46">
        <v>22.2</v>
      </c>
      <c r="I921" s="49"/>
      <c r="O921" s="87"/>
      <c r="P921" s="87"/>
      <c r="Q921" s="87"/>
      <c r="S921" s="87"/>
      <c r="T921" s="87"/>
      <c r="U921" s="87"/>
    </row>
    <row r="922" spans="2:21" x14ac:dyDescent="0.2">
      <c r="B922" s="43">
        <v>1947</v>
      </c>
      <c r="C922" s="44">
        <v>8</v>
      </c>
      <c r="D922" s="47">
        <f t="shared" si="23"/>
        <v>17410</v>
      </c>
      <c r="E922" s="45">
        <v>15.46</v>
      </c>
      <c r="F922" s="46">
        <v>0.78</v>
      </c>
      <c r="G922" s="9">
        <f t="shared" si="24"/>
        <v>6.5000000000000002E-2</v>
      </c>
      <c r="H922" s="46">
        <v>22.5</v>
      </c>
      <c r="I922" s="49"/>
      <c r="O922" s="87"/>
      <c r="P922" s="87"/>
      <c r="Q922" s="87"/>
      <c r="S922" s="87"/>
      <c r="T922" s="87"/>
      <c r="U922" s="87"/>
    </row>
    <row r="923" spans="2:21" x14ac:dyDescent="0.2">
      <c r="B923" s="43">
        <v>1947</v>
      </c>
      <c r="C923" s="44">
        <v>9</v>
      </c>
      <c r="D923" s="47">
        <f t="shared" si="23"/>
        <v>17440</v>
      </c>
      <c r="E923" s="45">
        <v>15.06</v>
      </c>
      <c r="F923" s="46">
        <v>0.79</v>
      </c>
      <c r="G923" s="9">
        <f t="shared" si="24"/>
        <v>6.5833333333333341E-2</v>
      </c>
      <c r="H923" s="46">
        <v>23</v>
      </c>
      <c r="I923" s="49"/>
      <c r="O923" s="87"/>
      <c r="P923" s="87"/>
      <c r="Q923" s="87"/>
      <c r="S923" s="87"/>
      <c r="T923" s="87"/>
      <c r="U923" s="87"/>
    </row>
    <row r="924" spans="2:21" x14ac:dyDescent="0.2">
      <c r="B924" s="43">
        <v>1947</v>
      </c>
      <c r="C924" s="44">
        <v>10</v>
      </c>
      <c r="D924" s="47">
        <f t="shared" si="23"/>
        <v>17471</v>
      </c>
      <c r="E924" s="45">
        <v>15.45</v>
      </c>
      <c r="F924" s="46">
        <v>0.80666700000000002</v>
      </c>
      <c r="G924" s="9">
        <f t="shared" si="24"/>
        <v>6.7222249999999997E-2</v>
      </c>
      <c r="H924" s="46">
        <v>23</v>
      </c>
      <c r="I924" s="49"/>
      <c r="O924" s="87"/>
      <c r="P924" s="87"/>
      <c r="Q924" s="87"/>
      <c r="S924" s="87"/>
      <c r="T924" s="87"/>
      <c r="U924" s="87"/>
    </row>
    <row r="925" spans="2:21" x14ac:dyDescent="0.2">
      <c r="B925" s="43">
        <v>1947</v>
      </c>
      <c r="C925" s="44">
        <v>11</v>
      </c>
      <c r="D925" s="47">
        <f t="shared" si="23"/>
        <v>17501</v>
      </c>
      <c r="E925" s="45">
        <v>15.27</v>
      </c>
      <c r="F925" s="46">
        <v>0.82333299999999998</v>
      </c>
      <c r="G925" s="9">
        <f t="shared" si="24"/>
        <v>6.8611083333333336E-2</v>
      </c>
      <c r="H925" s="46">
        <v>23.1</v>
      </c>
      <c r="I925" s="49"/>
      <c r="O925" s="87"/>
      <c r="P925" s="87"/>
      <c r="Q925" s="87"/>
      <c r="S925" s="87"/>
      <c r="T925" s="87"/>
      <c r="U925" s="87"/>
    </row>
    <row r="926" spans="2:21" x14ac:dyDescent="0.2">
      <c r="B926" s="43">
        <v>1947</v>
      </c>
      <c r="C926" s="44">
        <v>12</v>
      </c>
      <c r="D926" s="47">
        <f t="shared" si="23"/>
        <v>17532</v>
      </c>
      <c r="E926" s="45">
        <v>15.03</v>
      </c>
      <c r="F926" s="46">
        <v>0.84</v>
      </c>
      <c r="G926" s="9">
        <f t="shared" si="24"/>
        <v>6.9999999999999993E-2</v>
      </c>
      <c r="H926" s="46">
        <v>23.4</v>
      </c>
      <c r="I926" s="49"/>
      <c r="O926" s="87"/>
      <c r="P926" s="87"/>
      <c r="Q926" s="87"/>
      <c r="S926" s="87"/>
      <c r="T926" s="87"/>
      <c r="U926" s="87"/>
    </row>
    <row r="927" spans="2:21" x14ac:dyDescent="0.2">
      <c r="B927" s="43">
        <v>1948</v>
      </c>
      <c r="C927" s="39">
        <v>1</v>
      </c>
      <c r="D927" s="47">
        <f t="shared" si="23"/>
        <v>17563</v>
      </c>
      <c r="E927" s="45">
        <v>14.83</v>
      </c>
      <c r="F927" s="46">
        <v>0.843333</v>
      </c>
      <c r="G927" s="9">
        <f t="shared" si="24"/>
        <v>7.027775E-2</v>
      </c>
      <c r="H927" s="46">
        <v>23.7</v>
      </c>
      <c r="I927" s="49"/>
      <c r="O927" s="87"/>
      <c r="P927" s="87"/>
      <c r="Q927" s="87"/>
      <c r="S927" s="87"/>
      <c r="T927" s="87"/>
      <c r="U927" s="87"/>
    </row>
    <row r="928" spans="2:21" x14ac:dyDescent="0.2">
      <c r="B928" s="43">
        <v>1948</v>
      </c>
      <c r="C928" s="44">
        <v>2</v>
      </c>
      <c r="D928" s="47">
        <f t="shared" si="23"/>
        <v>17592</v>
      </c>
      <c r="E928" s="45">
        <v>14.1</v>
      </c>
      <c r="F928" s="46">
        <v>0.84666699999999995</v>
      </c>
      <c r="G928" s="9">
        <f t="shared" si="24"/>
        <v>7.0555583333333324E-2</v>
      </c>
      <c r="H928" s="46">
        <v>23.5</v>
      </c>
      <c r="I928" s="49"/>
      <c r="O928" s="87"/>
      <c r="P928" s="87"/>
      <c r="Q928" s="87"/>
      <c r="S928" s="87"/>
      <c r="T928" s="87"/>
      <c r="U928" s="87"/>
    </row>
    <row r="929" spans="2:21" x14ac:dyDescent="0.2">
      <c r="B929" s="43">
        <v>1948</v>
      </c>
      <c r="C929" s="44">
        <v>3</v>
      </c>
      <c r="D929" s="47">
        <f t="shared" si="23"/>
        <v>17623</v>
      </c>
      <c r="E929" s="45">
        <v>14.3</v>
      </c>
      <c r="F929" s="46">
        <v>0.85</v>
      </c>
      <c r="G929" s="9">
        <f t="shared" si="24"/>
        <v>7.0833333333333331E-2</v>
      </c>
      <c r="H929" s="46">
        <v>23.4</v>
      </c>
      <c r="I929" s="49"/>
      <c r="O929" s="87"/>
      <c r="P929" s="87"/>
      <c r="Q929" s="87"/>
      <c r="S929" s="87"/>
      <c r="T929" s="87"/>
      <c r="U929" s="87"/>
    </row>
    <row r="930" spans="2:21" x14ac:dyDescent="0.2">
      <c r="B930" s="43">
        <v>1948</v>
      </c>
      <c r="C930" s="44">
        <v>4</v>
      </c>
      <c r="D930" s="47">
        <f t="shared" si="23"/>
        <v>17653</v>
      </c>
      <c r="E930" s="45">
        <v>15.4</v>
      </c>
      <c r="F930" s="46">
        <v>0.85</v>
      </c>
      <c r="G930" s="9">
        <f t="shared" si="24"/>
        <v>7.0833333333333331E-2</v>
      </c>
      <c r="H930" s="46">
        <v>23.8</v>
      </c>
      <c r="I930" s="49"/>
      <c r="O930" s="87"/>
      <c r="P930" s="87"/>
      <c r="Q930" s="87"/>
      <c r="S930" s="87"/>
      <c r="T930" s="87"/>
      <c r="U930" s="87"/>
    </row>
    <row r="931" spans="2:21" x14ac:dyDescent="0.2">
      <c r="B931" s="43">
        <v>1948</v>
      </c>
      <c r="C931" s="44">
        <v>5</v>
      </c>
      <c r="D931" s="47">
        <f t="shared" si="23"/>
        <v>17684</v>
      </c>
      <c r="E931" s="45">
        <v>16.149999999999999</v>
      </c>
      <c r="F931" s="46">
        <v>0.85</v>
      </c>
      <c r="G931" s="9">
        <f t="shared" si="24"/>
        <v>7.0833333333333331E-2</v>
      </c>
      <c r="H931" s="46">
        <v>23.9</v>
      </c>
      <c r="I931" s="49"/>
      <c r="O931" s="87"/>
      <c r="P931" s="87"/>
      <c r="Q931" s="87"/>
      <c r="S931" s="87"/>
      <c r="T931" s="87"/>
      <c r="U931" s="87"/>
    </row>
    <row r="932" spans="2:21" x14ac:dyDescent="0.2">
      <c r="B932" s="43">
        <v>1948</v>
      </c>
      <c r="C932" s="44">
        <v>6</v>
      </c>
      <c r="D932" s="47">
        <f t="shared" si="23"/>
        <v>17714</v>
      </c>
      <c r="E932" s="45">
        <v>16.82</v>
      </c>
      <c r="F932" s="46">
        <v>0.85</v>
      </c>
      <c r="G932" s="9">
        <f t="shared" si="24"/>
        <v>7.0833333333333331E-2</v>
      </c>
      <c r="H932" s="46">
        <v>24.1</v>
      </c>
      <c r="I932" s="49"/>
      <c r="O932" s="87"/>
      <c r="P932" s="87"/>
      <c r="Q932" s="87"/>
      <c r="S932" s="87"/>
      <c r="T932" s="87"/>
      <c r="U932" s="87"/>
    </row>
    <row r="933" spans="2:21" x14ac:dyDescent="0.2">
      <c r="B933" s="43">
        <v>1948</v>
      </c>
      <c r="C933" s="44">
        <v>7</v>
      </c>
      <c r="D933" s="47">
        <f t="shared" si="23"/>
        <v>17745</v>
      </c>
      <c r="E933" s="45">
        <v>16.420000000000002</v>
      </c>
      <c r="F933" s="46">
        <v>0.85666699999999996</v>
      </c>
      <c r="G933" s="9">
        <f t="shared" si="24"/>
        <v>7.1388916666666663E-2</v>
      </c>
      <c r="H933" s="46">
        <v>24.4</v>
      </c>
      <c r="I933" s="49"/>
      <c r="O933" s="87"/>
      <c r="P933" s="87"/>
      <c r="Q933" s="87"/>
      <c r="S933" s="87"/>
      <c r="T933" s="87"/>
      <c r="U933" s="87"/>
    </row>
    <row r="934" spans="2:21" x14ac:dyDescent="0.2">
      <c r="B934" s="43">
        <v>1948</v>
      </c>
      <c r="C934" s="44">
        <v>8</v>
      </c>
      <c r="D934" s="47">
        <f t="shared" si="23"/>
        <v>17776</v>
      </c>
      <c r="E934" s="45">
        <v>15.94</v>
      </c>
      <c r="F934" s="46">
        <v>0.86333300000000002</v>
      </c>
      <c r="G934" s="9">
        <f t="shared" si="24"/>
        <v>7.1944416666666663E-2</v>
      </c>
      <c r="H934" s="46">
        <v>24.5</v>
      </c>
      <c r="I934" s="49"/>
      <c r="O934" s="87"/>
      <c r="P934" s="87"/>
      <c r="Q934" s="87"/>
      <c r="S934" s="87"/>
      <c r="T934" s="87"/>
      <c r="U934" s="87"/>
    </row>
    <row r="935" spans="2:21" x14ac:dyDescent="0.2">
      <c r="B935" s="43">
        <v>1948</v>
      </c>
      <c r="C935" s="44">
        <v>9</v>
      </c>
      <c r="D935" s="47">
        <f t="shared" si="23"/>
        <v>17806</v>
      </c>
      <c r="E935" s="45">
        <v>15.76</v>
      </c>
      <c r="F935" s="46">
        <v>0.87</v>
      </c>
      <c r="G935" s="9">
        <f t="shared" si="24"/>
        <v>7.2499999999999995E-2</v>
      </c>
      <c r="H935" s="46">
        <v>24.5</v>
      </c>
      <c r="I935" s="49"/>
      <c r="O935" s="87"/>
      <c r="P935" s="87"/>
      <c r="Q935" s="87"/>
      <c r="S935" s="87"/>
      <c r="T935" s="87"/>
      <c r="U935" s="87"/>
    </row>
    <row r="936" spans="2:21" x14ac:dyDescent="0.2">
      <c r="B936" s="43">
        <v>1948</v>
      </c>
      <c r="C936" s="44">
        <v>10</v>
      </c>
      <c r="D936" s="47">
        <f t="shared" si="23"/>
        <v>17837</v>
      </c>
      <c r="E936" s="45">
        <v>16.190000000000001</v>
      </c>
      <c r="F936" s="46">
        <v>0.89</v>
      </c>
      <c r="G936" s="9">
        <f t="shared" si="24"/>
        <v>7.4166666666666672E-2</v>
      </c>
      <c r="H936" s="46">
        <v>24.4</v>
      </c>
      <c r="I936" s="49"/>
      <c r="O936" s="87"/>
      <c r="P936" s="87"/>
      <c r="Q936" s="87"/>
      <c r="S936" s="87"/>
      <c r="T936" s="87"/>
      <c r="U936" s="87"/>
    </row>
    <row r="937" spans="2:21" x14ac:dyDescent="0.2">
      <c r="B937" s="43">
        <v>1948</v>
      </c>
      <c r="C937" s="44">
        <v>11</v>
      </c>
      <c r="D937" s="47">
        <f t="shared" si="23"/>
        <v>17867</v>
      </c>
      <c r="E937" s="45">
        <v>15.29</v>
      </c>
      <c r="F937" s="46">
        <v>0.91</v>
      </c>
      <c r="G937" s="9">
        <f t="shared" si="24"/>
        <v>7.5833333333333336E-2</v>
      </c>
      <c r="H937" s="46">
        <v>24.2</v>
      </c>
      <c r="I937" s="49"/>
      <c r="O937" s="87"/>
      <c r="P937" s="87"/>
      <c r="Q937" s="87"/>
      <c r="S937" s="87"/>
      <c r="T937" s="87"/>
      <c r="U937" s="87"/>
    </row>
    <row r="938" spans="2:21" x14ac:dyDescent="0.2">
      <c r="B938" s="43">
        <v>1948</v>
      </c>
      <c r="C938" s="44">
        <v>12</v>
      </c>
      <c r="D938" s="47">
        <f t="shared" si="23"/>
        <v>17898</v>
      </c>
      <c r="E938" s="45">
        <v>15.19</v>
      </c>
      <c r="F938" s="46">
        <v>0.93</v>
      </c>
      <c r="G938" s="9">
        <f t="shared" si="24"/>
        <v>7.7499999999999999E-2</v>
      </c>
      <c r="H938" s="46">
        <v>24.1</v>
      </c>
      <c r="I938" s="49"/>
      <c r="O938" s="87"/>
      <c r="P938" s="87"/>
      <c r="Q938" s="87"/>
      <c r="S938" s="87"/>
      <c r="T938" s="87"/>
      <c r="U938" s="87"/>
    </row>
    <row r="939" spans="2:21" x14ac:dyDescent="0.2">
      <c r="B939" s="43">
        <v>1949</v>
      </c>
      <c r="C939" s="39">
        <v>1</v>
      </c>
      <c r="D939" s="47">
        <f t="shared" si="23"/>
        <v>17929</v>
      </c>
      <c r="E939" s="45">
        <v>15.36</v>
      </c>
      <c r="F939" s="46">
        <v>0.94666700000000004</v>
      </c>
      <c r="G939" s="9">
        <f t="shared" si="24"/>
        <v>7.888891666666667E-2</v>
      </c>
      <c r="H939" s="46">
        <v>24</v>
      </c>
      <c r="I939" s="49"/>
      <c r="O939" s="87"/>
      <c r="P939" s="87"/>
      <c r="Q939" s="87"/>
      <c r="S939" s="87"/>
      <c r="T939" s="87"/>
      <c r="U939" s="87"/>
    </row>
    <row r="940" spans="2:21" x14ac:dyDescent="0.2">
      <c r="B940" s="43">
        <v>1949</v>
      </c>
      <c r="C940" s="44">
        <v>2</v>
      </c>
      <c r="D940" s="47">
        <f t="shared" si="23"/>
        <v>17957</v>
      </c>
      <c r="E940" s="45">
        <v>14.77</v>
      </c>
      <c r="F940" s="46">
        <v>0.96333299999999999</v>
      </c>
      <c r="G940" s="9">
        <f t="shared" si="24"/>
        <v>8.0277749999999995E-2</v>
      </c>
      <c r="H940" s="46">
        <v>23.8</v>
      </c>
      <c r="I940" s="49"/>
      <c r="O940" s="87"/>
      <c r="P940" s="87"/>
      <c r="Q940" s="87"/>
      <c r="S940" s="87"/>
      <c r="T940" s="87"/>
      <c r="U940" s="87"/>
    </row>
    <row r="941" spans="2:21" x14ac:dyDescent="0.2">
      <c r="B941" s="43">
        <v>1949</v>
      </c>
      <c r="C941" s="44">
        <v>3</v>
      </c>
      <c r="D941" s="47">
        <f t="shared" si="23"/>
        <v>17988</v>
      </c>
      <c r="E941" s="45">
        <v>14.91</v>
      </c>
      <c r="F941" s="46">
        <v>0.98</v>
      </c>
      <c r="G941" s="9">
        <f t="shared" si="24"/>
        <v>8.1666666666666665E-2</v>
      </c>
      <c r="H941" s="46">
        <v>23.8</v>
      </c>
      <c r="I941" s="49"/>
      <c r="O941" s="87"/>
      <c r="P941" s="87"/>
      <c r="Q941" s="87"/>
      <c r="S941" s="87"/>
      <c r="T941" s="87"/>
      <c r="U941" s="87"/>
    </row>
    <row r="942" spans="2:21" x14ac:dyDescent="0.2">
      <c r="B942" s="43">
        <v>1949</v>
      </c>
      <c r="C942" s="44">
        <v>4</v>
      </c>
      <c r="D942" s="47">
        <f t="shared" si="23"/>
        <v>18018</v>
      </c>
      <c r="E942" s="45">
        <v>14.89</v>
      </c>
      <c r="F942" s="46">
        <v>0.99333300000000002</v>
      </c>
      <c r="G942" s="9">
        <f t="shared" si="24"/>
        <v>8.2777749999999997E-2</v>
      </c>
      <c r="H942" s="46">
        <v>23.9</v>
      </c>
      <c r="I942" s="49"/>
      <c r="O942" s="87"/>
      <c r="P942" s="87"/>
      <c r="Q942" s="87"/>
      <c r="S942" s="87"/>
      <c r="T942" s="87"/>
      <c r="U942" s="87"/>
    </row>
    <row r="943" spans="2:21" x14ac:dyDescent="0.2">
      <c r="B943" s="43">
        <v>1949</v>
      </c>
      <c r="C943" s="44">
        <v>5</v>
      </c>
      <c r="D943" s="47">
        <f t="shared" si="23"/>
        <v>18049</v>
      </c>
      <c r="E943" s="45">
        <v>14.78</v>
      </c>
      <c r="F943" s="46">
        <v>1.00667</v>
      </c>
      <c r="G943" s="9">
        <f t="shared" si="24"/>
        <v>8.3889166666666667E-2</v>
      </c>
      <c r="H943" s="46">
        <v>23.8</v>
      </c>
      <c r="I943" s="49"/>
      <c r="O943" s="87"/>
      <c r="P943" s="87"/>
      <c r="Q943" s="87"/>
      <c r="S943" s="87"/>
      <c r="T943" s="87"/>
      <c r="U943" s="87"/>
    </row>
    <row r="944" spans="2:21" x14ac:dyDescent="0.2">
      <c r="B944" s="43">
        <v>1949</v>
      </c>
      <c r="C944" s="44">
        <v>6</v>
      </c>
      <c r="D944" s="47">
        <f t="shared" si="23"/>
        <v>18079</v>
      </c>
      <c r="E944" s="45">
        <v>13.97</v>
      </c>
      <c r="F944" s="46">
        <v>1.02</v>
      </c>
      <c r="G944" s="9">
        <f t="shared" si="24"/>
        <v>8.5000000000000006E-2</v>
      </c>
      <c r="H944" s="46">
        <v>23.9</v>
      </c>
      <c r="I944" s="49"/>
      <c r="O944" s="87"/>
      <c r="P944" s="87"/>
      <c r="Q944" s="87"/>
      <c r="S944" s="87"/>
      <c r="T944" s="87"/>
      <c r="U944" s="87"/>
    </row>
    <row r="945" spans="2:21" x14ac:dyDescent="0.2">
      <c r="B945" s="43">
        <v>1949</v>
      </c>
      <c r="C945" s="44">
        <v>7</v>
      </c>
      <c r="D945" s="47">
        <f t="shared" si="23"/>
        <v>18110</v>
      </c>
      <c r="E945" s="45">
        <v>14.76</v>
      </c>
      <c r="F945" s="46">
        <v>1.02667</v>
      </c>
      <c r="G945" s="9">
        <f t="shared" si="24"/>
        <v>8.5555833333333331E-2</v>
      </c>
      <c r="H945" s="46">
        <v>23.7</v>
      </c>
      <c r="I945" s="49"/>
      <c r="O945" s="87"/>
      <c r="P945" s="87"/>
      <c r="Q945" s="87"/>
      <c r="S945" s="87"/>
      <c r="T945" s="87"/>
      <c r="U945" s="87"/>
    </row>
    <row r="946" spans="2:21" x14ac:dyDescent="0.2">
      <c r="B946" s="43">
        <v>1949</v>
      </c>
      <c r="C946" s="44">
        <v>8</v>
      </c>
      <c r="D946" s="47">
        <f t="shared" si="23"/>
        <v>18141</v>
      </c>
      <c r="E946" s="45">
        <v>15.29</v>
      </c>
      <c r="F946" s="46">
        <v>1.0333300000000001</v>
      </c>
      <c r="G946" s="9">
        <f t="shared" si="24"/>
        <v>8.6110833333333345E-2</v>
      </c>
      <c r="H946" s="46">
        <v>23.8</v>
      </c>
      <c r="I946" s="49"/>
      <c r="O946" s="87"/>
      <c r="P946" s="87"/>
      <c r="Q946" s="87"/>
      <c r="S946" s="87"/>
      <c r="T946" s="87"/>
      <c r="U946" s="87"/>
    </row>
    <row r="947" spans="2:21" x14ac:dyDescent="0.2">
      <c r="B947" s="43">
        <v>1949</v>
      </c>
      <c r="C947" s="44">
        <v>9</v>
      </c>
      <c r="D947" s="47">
        <f t="shared" si="23"/>
        <v>18171</v>
      </c>
      <c r="E947" s="45">
        <v>15.49</v>
      </c>
      <c r="F947" s="46">
        <v>1.04</v>
      </c>
      <c r="G947" s="9">
        <f t="shared" si="24"/>
        <v>8.666666666666667E-2</v>
      </c>
      <c r="H947" s="46">
        <v>23.9</v>
      </c>
      <c r="I947" s="49"/>
      <c r="O947" s="87"/>
      <c r="P947" s="87"/>
      <c r="Q947" s="87"/>
      <c r="S947" s="87"/>
      <c r="T947" s="87"/>
      <c r="U947" s="87"/>
    </row>
    <row r="948" spans="2:21" x14ac:dyDescent="0.2">
      <c r="B948" s="43">
        <v>1949</v>
      </c>
      <c r="C948" s="44">
        <v>10</v>
      </c>
      <c r="D948" s="47">
        <f t="shared" si="23"/>
        <v>18202</v>
      </c>
      <c r="E948" s="45">
        <v>15.89</v>
      </c>
      <c r="F948" s="46">
        <v>1.0733299999999999</v>
      </c>
      <c r="G948" s="9">
        <f t="shared" si="24"/>
        <v>8.9444166666666658E-2</v>
      </c>
      <c r="H948" s="46">
        <v>23.7</v>
      </c>
      <c r="I948" s="49"/>
      <c r="O948" s="87"/>
      <c r="P948" s="87"/>
      <c r="Q948" s="87"/>
      <c r="S948" s="87"/>
      <c r="T948" s="87"/>
      <c r="U948" s="87"/>
    </row>
    <row r="949" spans="2:21" x14ac:dyDescent="0.2">
      <c r="B949" s="43">
        <v>1949</v>
      </c>
      <c r="C949" s="44">
        <v>11</v>
      </c>
      <c r="D949" s="47">
        <f t="shared" si="23"/>
        <v>18232</v>
      </c>
      <c r="E949" s="45">
        <v>16.11</v>
      </c>
      <c r="F949" s="46">
        <v>1.10667</v>
      </c>
      <c r="G949" s="9">
        <f t="shared" si="24"/>
        <v>9.2222499999999999E-2</v>
      </c>
      <c r="H949" s="46">
        <v>23.8</v>
      </c>
      <c r="I949" s="49"/>
      <c r="O949" s="87"/>
      <c r="P949" s="87"/>
      <c r="Q949" s="87"/>
      <c r="S949" s="87"/>
      <c r="T949" s="87"/>
      <c r="U949" s="87"/>
    </row>
    <row r="950" spans="2:21" x14ac:dyDescent="0.2">
      <c r="B950" s="43">
        <v>1949</v>
      </c>
      <c r="C950" s="44">
        <v>12</v>
      </c>
      <c r="D950" s="47">
        <f t="shared" si="23"/>
        <v>18263</v>
      </c>
      <c r="E950" s="45">
        <v>16.54</v>
      </c>
      <c r="F950" s="46">
        <v>1.1399999999999999</v>
      </c>
      <c r="G950" s="9">
        <f t="shared" si="24"/>
        <v>9.4999999999999987E-2</v>
      </c>
      <c r="H950" s="46">
        <v>23.6</v>
      </c>
      <c r="I950" s="49"/>
      <c r="O950" s="87"/>
      <c r="P950" s="87"/>
      <c r="Q950" s="87"/>
      <c r="S950" s="87"/>
      <c r="T950" s="87"/>
      <c r="U950" s="87"/>
    </row>
    <row r="951" spans="2:21" x14ac:dyDescent="0.2">
      <c r="B951" s="43">
        <v>1950</v>
      </c>
      <c r="C951" s="39">
        <v>1</v>
      </c>
      <c r="D951" s="47">
        <f t="shared" si="23"/>
        <v>18294</v>
      </c>
      <c r="E951" s="45">
        <v>16.88</v>
      </c>
      <c r="F951" s="46">
        <v>1.1499999999999999</v>
      </c>
      <c r="G951" s="9">
        <f t="shared" si="24"/>
        <v>9.5833333333333326E-2</v>
      </c>
      <c r="H951" s="46">
        <v>23.5</v>
      </c>
      <c r="I951" s="49">
        <v>17.049999</v>
      </c>
      <c r="O951" s="87"/>
      <c r="P951" s="87"/>
      <c r="Q951" s="87"/>
      <c r="S951" s="87"/>
      <c r="T951" s="87"/>
      <c r="U951" s="87"/>
    </row>
    <row r="952" spans="2:21" x14ac:dyDescent="0.2">
      <c r="B952" s="43">
        <v>1950</v>
      </c>
      <c r="C952" s="44">
        <v>2</v>
      </c>
      <c r="D952" s="47">
        <f t="shared" si="23"/>
        <v>18322</v>
      </c>
      <c r="E952" s="45">
        <v>17.21</v>
      </c>
      <c r="F952" s="46">
        <v>1.1599999999999999</v>
      </c>
      <c r="G952" s="9">
        <f t="shared" si="24"/>
        <v>9.6666666666666665E-2</v>
      </c>
      <c r="H952" s="46">
        <v>23.5</v>
      </c>
      <c r="I952" s="49">
        <v>17.219999000000001</v>
      </c>
      <c r="O952" s="87"/>
      <c r="P952" s="87"/>
      <c r="Q952" s="87"/>
      <c r="S952" s="87"/>
      <c r="T952" s="87"/>
      <c r="U952" s="87"/>
    </row>
    <row r="953" spans="2:21" x14ac:dyDescent="0.2">
      <c r="B953" s="43">
        <v>1950</v>
      </c>
      <c r="C953" s="44">
        <v>3</v>
      </c>
      <c r="D953" s="47">
        <f t="shared" si="23"/>
        <v>18353</v>
      </c>
      <c r="E953" s="45">
        <v>17.350000000000001</v>
      </c>
      <c r="F953" s="46">
        <v>1.17</v>
      </c>
      <c r="G953" s="9">
        <f t="shared" si="24"/>
        <v>9.7499999999999989E-2</v>
      </c>
      <c r="H953" s="46">
        <v>23.6</v>
      </c>
      <c r="I953" s="49">
        <v>17.290001</v>
      </c>
      <c r="O953" s="87"/>
      <c r="P953" s="87"/>
      <c r="Q953" s="87"/>
      <c r="S953" s="87"/>
      <c r="T953" s="87"/>
      <c r="U953" s="87"/>
    </row>
    <row r="954" spans="2:21" x14ac:dyDescent="0.2">
      <c r="B954" s="43">
        <v>1950</v>
      </c>
      <c r="C954" s="44">
        <v>4</v>
      </c>
      <c r="D954" s="47">
        <f t="shared" si="23"/>
        <v>18383</v>
      </c>
      <c r="E954" s="45">
        <v>17.84</v>
      </c>
      <c r="F954" s="46">
        <v>1.18</v>
      </c>
      <c r="G954" s="9">
        <f t="shared" si="24"/>
        <v>9.8333333333333328E-2</v>
      </c>
      <c r="H954" s="46">
        <v>23.6</v>
      </c>
      <c r="I954" s="49">
        <v>17.959999</v>
      </c>
      <c r="O954" s="87"/>
      <c r="P954" s="87"/>
      <c r="Q954" s="87"/>
      <c r="S954" s="87"/>
      <c r="T954" s="87"/>
      <c r="U954" s="87"/>
    </row>
    <row r="955" spans="2:21" x14ac:dyDescent="0.2">
      <c r="B955" s="43">
        <v>1950</v>
      </c>
      <c r="C955" s="44">
        <v>5</v>
      </c>
      <c r="D955" s="47">
        <f t="shared" si="23"/>
        <v>18414</v>
      </c>
      <c r="E955" s="45">
        <v>18.440000000000001</v>
      </c>
      <c r="F955" s="46">
        <v>1.19</v>
      </c>
      <c r="G955" s="9">
        <f t="shared" si="24"/>
        <v>9.9166666666666667E-2</v>
      </c>
      <c r="H955" s="46">
        <v>23.7</v>
      </c>
      <c r="I955" s="49">
        <v>18.780000999999999</v>
      </c>
      <c r="O955" s="87"/>
      <c r="P955" s="87"/>
      <c r="Q955" s="87"/>
      <c r="S955" s="87"/>
      <c r="T955" s="87"/>
      <c r="U955" s="87"/>
    </row>
    <row r="956" spans="2:21" x14ac:dyDescent="0.2">
      <c r="B956" s="43">
        <v>1950</v>
      </c>
      <c r="C956" s="44">
        <v>6</v>
      </c>
      <c r="D956" s="47">
        <f t="shared" si="23"/>
        <v>18444</v>
      </c>
      <c r="E956" s="45">
        <v>18.739999999999998</v>
      </c>
      <c r="F956" s="46">
        <v>1.2</v>
      </c>
      <c r="G956" s="9">
        <f t="shared" si="24"/>
        <v>9.9999999999999992E-2</v>
      </c>
      <c r="H956" s="46">
        <v>23.8</v>
      </c>
      <c r="I956" s="49">
        <v>17.690000999999999</v>
      </c>
      <c r="O956" s="87"/>
      <c r="P956" s="87"/>
      <c r="Q956" s="87"/>
      <c r="S956" s="87"/>
      <c r="T956" s="87"/>
      <c r="U956" s="87"/>
    </row>
    <row r="957" spans="2:21" x14ac:dyDescent="0.2">
      <c r="B957" s="43">
        <v>1950</v>
      </c>
      <c r="C957" s="44">
        <v>7</v>
      </c>
      <c r="D957" s="47">
        <f t="shared" si="23"/>
        <v>18475</v>
      </c>
      <c r="E957" s="45">
        <v>17.38</v>
      </c>
      <c r="F957" s="46">
        <v>1.24333</v>
      </c>
      <c r="G957" s="9">
        <f t="shared" si="24"/>
        <v>0.10361083333333333</v>
      </c>
      <c r="H957" s="46">
        <v>24.1</v>
      </c>
      <c r="I957" s="49">
        <v>17.84</v>
      </c>
      <c r="O957" s="87"/>
      <c r="P957" s="87"/>
      <c r="Q957" s="87"/>
      <c r="S957" s="87"/>
      <c r="T957" s="87"/>
      <c r="U957" s="87"/>
    </row>
    <row r="958" spans="2:21" x14ac:dyDescent="0.2">
      <c r="B958" s="43">
        <v>1950</v>
      </c>
      <c r="C958" s="44">
        <v>8</v>
      </c>
      <c r="D958" s="47">
        <f t="shared" si="23"/>
        <v>18506</v>
      </c>
      <c r="E958" s="45">
        <v>18.43</v>
      </c>
      <c r="F958" s="46">
        <v>1.28667</v>
      </c>
      <c r="G958" s="9">
        <f t="shared" si="24"/>
        <v>0.1072225</v>
      </c>
      <c r="H958" s="46">
        <v>24.3</v>
      </c>
      <c r="I958" s="49">
        <v>18.420000000000002</v>
      </c>
      <c r="O958" s="87"/>
      <c r="P958" s="87"/>
      <c r="Q958" s="87"/>
      <c r="S958" s="87"/>
      <c r="T958" s="87"/>
      <c r="U958" s="87"/>
    </row>
    <row r="959" spans="2:21" x14ac:dyDescent="0.2">
      <c r="B959" s="43">
        <v>1950</v>
      </c>
      <c r="C959" s="44">
        <v>9</v>
      </c>
      <c r="D959" s="47">
        <f t="shared" si="23"/>
        <v>18536</v>
      </c>
      <c r="E959" s="45">
        <v>19.079999999999998</v>
      </c>
      <c r="F959" s="46">
        <v>1.33</v>
      </c>
      <c r="G959" s="9">
        <f t="shared" si="24"/>
        <v>0.11083333333333334</v>
      </c>
      <c r="H959" s="46">
        <v>24.4</v>
      </c>
      <c r="I959" s="49">
        <v>19.450001</v>
      </c>
      <c r="O959" s="87"/>
      <c r="P959" s="87"/>
      <c r="Q959" s="87"/>
      <c r="S959" s="87"/>
      <c r="T959" s="87"/>
      <c r="U959" s="87"/>
    </row>
    <row r="960" spans="2:21" x14ac:dyDescent="0.2">
      <c r="B960" s="43">
        <v>1950</v>
      </c>
      <c r="C960" s="44">
        <v>10</v>
      </c>
      <c r="D960" s="47">
        <f t="shared" si="23"/>
        <v>18567</v>
      </c>
      <c r="E960" s="45">
        <v>19.87</v>
      </c>
      <c r="F960" s="46">
        <v>1.3766700000000001</v>
      </c>
      <c r="G960" s="9">
        <f t="shared" si="24"/>
        <v>0.11472250000000001</v>
      </c>
      <c r="H960" s="46">
        <v>24.6</v>
      </c>
      <c r="I960" s="49">
        <v>19.530000999999999</v>
      </c>
      <c r="O960" s="87"/>
      <c r="P960" s="87"/>
      <c r="Q960" s="87"/>
      <c r="S960" s="87"/>
      <c r="T960" s="87"/>
      <c r="U960" s="87"/>
    </row>
    <row r="961" spans="2:21" x14ac:dyDescent="0.2">
      <c r="B961" s="43">
        <v>1950</v>
      </c>
      <c r="C961" s="44">
        <v>11</v>
      </c>
      <c r="D961" s="47">
        <f t="shared" si="23"/>
        <v>18597</v>
      </c>
      <c r="E961" s="45">
        <v>19.829999999999998</v>
      </c>
      <c r="F961" s="46">
        <v>1.42333</v>
      </c>
      <c r="G961" s="9">
        <f t="shared" si="24"/>
        <v>0.11861083333333333</v>
      </c>
      <c r="H961" s="46">
        <v>24.7</v>
      </c>
      <c r="I961" s="49">
        <v>19.510000000000002</v>
      </c>
      <c r="O961" s="87"/>
      <c r="P961" s="87"/>
      <c r="Q961" s="87"/>
      <c r="S961" s="87"/>
      <c r="T961" s="87"/>
      <c r="U961" s="87"/>
    </row>
    <row r="962" spans="2:21" x14ac:dyDescent="0.2">
      <c r="B962" s="43">
        <v>1950</v>
      </c>
      <c r="C962" s="44">
        <v>12</v>
      </c>
      <c r="D962" s="47">
        <f t="shared" si="23"/>
        <v>18628</v>
      </c>
      <c r="E962" s="45">
        <v>19.75</v>
      </c>
      <c r="F962" s="46">
        <v>1.47</v>
      </c>
      <c r="G962" s="9">
        <f t="shared" si="24"/>
        <v>0.1225</v>
      </c>
      <c r="H962" s="46">
        <v>25</v>
      </c>
      <c r="I962" s="49">
        <v>20.43</v>
      </c>
      <c r="O962" s="87"/>
      <c r="P962" s="87"/>
      <c r="Q962" s="87"/>
      <c r="S962" s="87"/>
      <c r="T962" s="87"/>
      <c r="U962" s="87"/>
    </row>
    <row r="963" spans="2:21" x14ac:dyDescent="0.2">
      <c r="B963" s="43">
        <v>1951</v>
      </c>
      <c r="C963" s="39">
        <v>1</v>
      </c>
      <c r="D963" s="47">
        <f t="shared" si="23"/>
        <v>18659</v>
      </c>
      <c r="E963" s="45">
        <v>21.21</v>
      </c>
      <c r="F963" s="46">
        <v>1.4866699999999999</v>
      </c>
      <c r="G963" s="9">
        <f t="shared" si="24"/>
        <v>0.12388916666666666</v>
      </c>
      <c r="H963" s="46">
        <v>25.4</v>
      </c>
      <c r="I963" s="49">
        <v>21.66</v>
      </c>
      <c r="O963" s="87"/>
      <c r="P963" s="87"/>
      <c r="Q963" s="87"/>
      <c r="S963" s="87"/>
      <c r="T963" s="87"/>
      <c r="U963" s="87"/>
    </row>
    <row r="964" spans="2:21" x14ac:dyDescent="0.2">
      <c r="B964" s="43">
        <v>1951</v>
      </c>
      <c r="C964" s="44">
        <v>2</v>
      </c>
      <c r="D964" s="47">
        <f t="shared" ref="D964:D1027" si="25">EOMONTH(DATE(B964,C964,1),0)</f>
        <v>18687</v>
      </c>
      <c r="E964" s="45">
        <v>22</v>
      </c>
      <c r="F964" s="46">
        <v>1.5033300000000001</v>
      </c>
      <c r="G964" s="9">
        <f t="shared" ref="G964:G1027" si="26">IFERROR(F964/12,0)</f>
        <v>0.12527750000000001</v>
      </c>
      <c r="H964" s="46">
        <v>25.7</v>
      </c>
      <c r="I964" s="49">
        <v>21.799999</v>
      </c>
      <c r="O964" s="87"/>
      <c r="P964" s="87"/>
      <c r="Q964" s="87"/>
      <c r="S964" s="87"/>
      <c r="T964" s="87"/>
      <c r="U964" s="87"/>
    </row>
    <row r="965" spans="2:21" x14ac:dyDescent="0.2">
      <c r="B965" s="43">
        <v>1951</v>
      </c>
      <c r="C965" s="44">
        <v>3</v>
      </c>
      <c r="D965" s="47">
        <f t="shared" si="25"/>
        <v>18718</v>
      </c>
      <c r="E965" s="45">
        <v>21.63</v>
      </c>
      <c r="F965" s="46">
        <v>1.52</v>
      </c>
      <c r="G965" s="9">
        <f t="shared" si="26"/>
        <v>0.12666666666666668</v>
      </c>
      <c r="H965" s="46">
        <v>25.8</v>
      </c>
      <c r="I965" s="49">
        <v>21.48</v>
      </c>
      <c r="O965" s="87"/>
      <c r="P965" s="87"/>
      <c r="Q965" s="87"/>
      <c r="S965" s="87"/>
      <c r="T965" s="87"/>
      <c r="U965" s="87"/>
    </row>
    <row r="966" spans="2:21" x14ac:dyDescent="0.2">
      <c r="B966" s="43">
        <v>1951</v>
      </c>
      <c r="C966" s="44">
        <v>4</v>
      </c>
      <c r="D966" s="47">
        <f t="shared" si="25"/>
        <v>18748</v>
      </c>
      <c r="E966" s="45">
        <v>21.92</v>
      </c>
      <c r="F966" s="46">
        <v>1.5333300000000001</v>
      </c>
      <c r="G966" s="9">
        <f t="shared" si="26"/>
        <v>0.12777750000000002</v>
      </c>
      <c r="H966" s="46">
        <v>25.8</v>
      </c>
      <c r="I966" s="49">
        <v>22.43</v>
      </c>
      <c r="O966" s="87"/>
      <c r="P966" s="87"/>
      <c r="Q966" s="87"/>
      <c r="S966" s="87"/>
      <c r="T966" s="87"/>
      <c r="U966" s="87"/>
    </row>
    <row r="967" spans="2:21" x14ac:dyDescent="0.2">
      <c r="B967" s="43">
        <v>1951</v>
      </c>
      <c r="C967" s="44">
        <v>5</v>
      </c>
      <c r="D967" s="47">
        <f t="shared" si="25"/>
        <v>18779</v>
      </c>
      <c r="E967" s="45">
        <v>21.93</v>
      </c>
      <c r="F967" s="46">
        <v>1.54667</v>
      </c>
      <c r="G967" s="9">
        <f t="shared" si="26"/>
        <v>0.12888916666666667</v>
      </c>
      <c r="H967" s="46">
        <v>25.9</v>
      </c>
      <c r="I967" s="49">
        <v>21.52</v>
      </c>
      <c r="O967" s="87"/>
      <c r="P967" s="87"/>
      <c r="Q967" s="87"/>
      <c r="S967" s="87"/>
      <c r="T967" s="87"/>
      <c r="U967" s="87"/>
    </row>
    <row r="968" spans="2:21" x14ac:dyDescent="0.2">
      <c r="B968" s="43">
        <v>1951</v>
      </c>
      <c r="C968" s="44">
        <v>6</v>
      </c>
      <c r="D968" s="47">
        <f t="shared" si="25"/>
        <v>18809</v>
      </c>
      <c r="E968" s="45">
        <v>21.55</v>
      </c>
      <c r="F968" s="46">
        <v>1.56</v>
      </c>
      <c r="G968" s="9">
        <f t="shared" si="26"/>
        <v>0.13</v>
      </c>
      <c r="H968" s="46">
        <v>25.9</v>
      </c>
      <c r="I968" s="49">
        <v>20.959999</v>
      </c>
      <c r="O968" s="87"/>
      <c r="P968" s="87"/>
      <c r="Q968" s="87"/>
      <c r="S968" s="87"/>
      <c r="T968" s="87"/>
      <c r="U968" s="87"/>
    </row>
    <row r="969" spans="2:21" x14ac:dyDescent="0.2">
      <c r="B969" s="43">
        <v>1951</v>
      </c>
      <c r="C969" s="44">
        <v>7</v>
      </c>
      <c r="D969" s="47">
        <f t="shared" si="25"/>
        <v>18840</v>
      </c>
      <c r="E969" s="45">
        <v>21.93</v>
      </c>
      <c r="F969" s="46">
        <v>1.54667</v>
      </c>
      <c r="G969" s="9">
        <f t="shared" si="26"/>
        <v>0.12888916666666667</v>
      </c>
      <c r="H969" s="46">
        <v>25.9</v>
      </c>
      <c r="I969" s="49">
        <v>22.4</v>
      </c>
      <c r="O969" s="87"/>
      <c r="P969" s="87"/>
      <c r="Q969" s="87"/>
      <c r="S969" s="87"/>
      <c r="T969" s="87"/>
      <c r="U969" s="87"/>
    </row>
    <row r="970" spans="2:21" x14ac:dyDescent="0.2">
      <c r="B970" s="43">
        <v>1951</v>
      </c>
      <c r="C970" s="44">
        <v>8</v>
      </c>
      <c r="D970" s="47">
        <f t="shared" si="25"/>
        <v>18871</v>
      </c>
      <c r="E970" s="45">
        <v>22.89</v>
      </c>
      <c r="F970" s="46">
        <v>1.5333300000000001</v>
      </c>
      <c r="G970" s="9">
        <f t="shared" si="26"/>
        <v>0.12777750000000002</v>
      </c>
      <c r="H970" s="46">
        <v>25.9</v>
      </c>
      <c r="I970" s="49">
        <v>23.280000999999999</v>
      </c>
      <c r="O970" s="87"/>
      <c r="P970" s="87"/>
      <c r="Q970" s="87"/>
      <c r="S970" s="87"/>
      <c r="T970" s="87"/>
      <c r="U970" s="87"/>
    </row>
    <row r="971" spans="2:21" x14ac:dyDescent="0.2">
      <c r="B971" s="43">
        <v>1951</v>
      </c>
      <c r="C971" s="44">
        <v>9</v>
      </c>
      <c r="D971" s="47">
        <f t="shared" si="25"/>
        <v>18901</v>
      </c>
      <c r="E971" s="45">
        <v>23.48</v>
      </c>
      <c r="F971" s="46">
        <v>1.52</v>
      </c>
      <c r="G971" s="9">
        <f t="shared" si="26"/>
        <v>0.12666666666666668</v>
      </c>
      <c r="H971" s="46">
        <v>26.1</v>
      </c>
      <c r="I971" s="49">
        <v>23.26</v>
      </c>
      <c r="O971" s="87"/>
      <c r="P971" s="87"/>
      <c r="Q971" s="87"/>
      <c r="S971" s="87"/>
      <c r="T971" s="87"/>
      <c r="U971" s="87"/>
    </row>
    <row r="972" spans="2:21" x14ac:dyDescent="0.2">
      <c r="B972" s="43">
        <v>1951</v>
      </c>
      <c r="C972" s="44">
        <v>10</v>
      </c>
      <c r="D972" s="47">
        <f t="shared" si="25"/>
        <v>18932</v>
      </c>
      <c r="E972" s="45">
        <v>23.36</v>
      </c>
      <c r="F972" s="46">
        <v>1.48333</v>
      </c>
      <c r="G972" s="9">
        <f t="shared" si="26"/>
        <v>0.12361083333333334</v>
      </c>
      <c r="H972" s="46">
        <v>26.2</v>
      </c>
      <c r="I972" s="49">
        <v>22.940000999999999</v>
      </c>
      <c r="O972" s="87"/>
      <c r="P972" s="87"/>
      <c r="Q972" s="87"/>
      <c r="S972" s="87"/>
      <c r="T972" s="87"/>
      <c r="U972" s="87"/>
    </row>
    <row r="973" spans="2:21" x14ac:dyDescent="0.2">
      <c r="B973" s="43">
        <v>1951</v>
      </c>
      <c r="C973" s="44">
        <v>11</v>
      </c>
      <c r="D973" s="47">
        <f t="shared" si="25"/>
        <v>18962</v>
      </c>
      <c r="E973" s="45">
        <v>22.71</v>
      </c>
      <c r="F973" s="46">
        <v>1.4466699999999999</v>
      </c>
      <c r="G973" s="9">
        <f t="shared" si="26"/>
        <v>0.12055583333333332</v>
      </c>
      <c r="H973" s="46">
        <v>26.4</v>
      </c>
      <c r="I973" s="49">
        <v>22.879999000000002</v>
      </c>
      <c r="O973" s="87"/>
      <c r="P973" s="87"/>
      <c r="Q973" s="87"/>
      <c r="S973" s="87"/>
      <c r="T973" s="87"/>
      <c r="U973" s="87"/>
    </row>
    <row r="974" spans="2:21" x14ac:dyDescent="0.2">
      <c r="B974" s="43">
        <v>1951</v>
      </c>
      <c r="C974" s="44">
        <v>12</v>
      </c>
      <c r="D974" s="47">
        <f t="shared" si="25"/>
        <v>18993</v>
      </c>
      <c r="E974" s="45">
        <v>23.41</v>
      </c>
      <c r="F974" s="46">
        <v>1.41</v>
      </c>
      <c r="G974" s="9">
        <f t="shared" si="26"/>
        <v>0.11749999999999999</v>
      </c>
      <c r="H974" s="46">
        <v>26.5</v>
      </c>
      <c r="I974" s="49">
        <v>23.77</v>
      </c>
      <c r="O974" s="87"/>
      <c r="P974" s="87"/>
      <c r="Q974" s="87"/>
      <c r="S974" s="87"/>
      <c r="T974" s="87"/>
      <c r="U974" s="87"/>
    </row>
    <row r="975" spans="2:21" x14ac:dyDescent="0.2">
      <c r="B975" s="43">
        <v>1952</v>
      </c>
      <c r="C975" s="39">
        <v>1</v>
      </c>
      <c r="D975" s="47">
        <f t="shared" si="25"/>
        <v>19024</v>
      </c>
      <c r="E975" s="45">
        <v>24.19</v>
      </c>
      <c r="F975" s="46">
        <v>1.41333</v>
      </c>
      <c r="G975" s="9">
        <f t="shared" si="26"/>
        <v>0.11777749999999999</v>
      </c>
      <c r="H975" s="46">
        <v>26.5</v>
      </c>
      <c r="I975" s="49">
        <v>24.139999</v>
      </c>
      <c r="O975" s="87"/>
      <c r="P975" s="87"/>
      <c r="Q975" s="87"/>
      <c r="S975" s="87"/>
      <c r="T975" s="87"/>
      <c r="U975" s="87"/>
    </row>
    <row r="976" spans="2:21" x14ac:dyDescent="0.2">
      <c r="B976" s="43">
        <v>1952</v>
      </c>
      <c r="C976" s="44">
        <v>2</v>
      </c>
      <c r="D976" s="47">
        <f t="shared" si="25"/>
        <v>19053</v>
      </c>
      <c r="E976" s="45">
        <v>23.75</v>
      </c>
      <c r="F976" s="46">
        <v>1.4166700000000001</v>
      </c>
      <c r="G976" s="9">
        <f t="shared" si="26"/>
        <v>0.11805583333333335</v>
      </c>
      <c r="H976" s="46">
        <v>26.3</v>
      </c>
      <c r="I976" s="49">
        <v>23.26</v>
      </c>
      <c r="O976" s="87"/>
      <c r="P976" s="87"/>
      <c r="Q976" s="87"/>
      <c r="S976" s="87"/>
      <c r="T976" s="87"/>
      <c r="U976" s="87"/>
    </row>
    <row r="977" spans="2:21" x14ac:dyDescent="0.2">
      <c r="B977" s="43">
        <v>1952</v>
      </c>
      <c r="C977" s="44">
        <v>3</v>
      </c>
      <c r="D977" s="47">
        <f t="shared" si="25"/>
        <v>19084</v>
      </c>
      <c r="E977" s="45">
        <v>23.81</v>
      </c>
      <c r="F977" s="46">
        <v>1.42</v>
      </c>
      <c r="G977" s="9">
        <f t="shared" si="26"/>
        <v>0.11833333333333333</v>
      </c>
      <c r="H977" s="46">
        <v>26.3</v>
      </c>
      <c r="I977" s="49">
        <v>24.370000999999998</v>
      </c>
      <c r="O977" s="87"/>
      <c r="P977" s="87"/>
      <c r="Q977" s="87"/>
      <c r="S977" s="87"/>
      <c r="T977" s="87"/>
      <c r="U977" s="87"/>
    </row>
    <row r="978" spans="2:21" x14ac:dyDescent="0.2">
      <c r="B978" s="43">
        <v>1952</v>
      </c>
      <c r="C978" s="44">
        <v>4</v>
      </c>
      <c r="D978" s="47">
        <f t="shared" si="25"/>
        <v>19114</v>
      </c>
      <c r="E978" s="45">
        <v>23.74</v>
      </c>
      <c r="F978" s="46">
        <v>1.43</v>
      </c>
      <c r="G978" s="9">
        <f t="shared" si="26"/>
        <v>0.11916666666666666</v>
      </c>
      <c r="H978" s="46">
        <v>26.4</v>
      </c>
      <c r="I978" s="49">
        <v>23.32</v>
      </c>
      <c r="O978" s="87"/>
      <c r="P978" s="87"/>
      <c r="Q978" s="87"/>
      <c r="S978" s="87"/>
      <c r="T978" s="87"/>
      <c r="U978" s="87"/>
    </row>
    <row r="979" spans="2:21" x14ac:dyDescent="0.2">
      <c r="B979" s="43">
        <v>1952</v>
      </c>
      <c r="C979" s="44">
        <v>5</v>
      </c>
      <c r="D979" s="47">
        <f t="shared" si="25"/>
        <v>19145</v>
      </c>
      <c r="E979" s="45">
        <v>23.73</v>
      </c>
      <c r="F979" s="46">
        <v>1.44</v>
      </c>
      <c r="G979" s="9">
        <f t="shared" si="26"/>
        <v>0.12</v>
      </c>
      <c r="H979" s="46">
        <v>26.4</v>
      </c>
      <c r="I979" s="49">
        <v>23.860001</v>
      </c>
      <c r="O979" s="87"/>
      <c r="P979" s="87"/>
      <c r="Q979" s="87"/>
      <c r="S979" s="87"/>
      <c r="T979" s="87"/>
      <c r="U979" s="87"/>
    </row>
    <row r="980" spans="2:21" x14ac:dyDescent="0.2">
      <c r="B980" s="43">
        <v>1952</v>
      </c>
      <c r="C980" s="44">
        <v>6</v>
      </c>
      <c r="D980" s="47">
        <f t="shared" si="25"/>
        <v>19175</v>
      </c>
      <c r="E980" s="45">
        <v>24.38</v>
      </c>
      <c r="F980" s="46">
        <v>1.45</v>
      </c>
      <c r="G980" s="9">
        <f t="shared" si="26"/>
        <v>0.12083333333333333</v>
      </c>
      <c r="H980" s="46">
        <v>26.5</v>
      </c>
      <c r="I980" s="49">
        <v>24.959999</v>
      </c>
      <c r="O980" s="87"/>
      <c r="P980" s="87"/>
      <c r="Q980" s="87"/>
      <c r="S980" s="87"/>
      <c r="T980" s="87"/>
      <c r="U980" s="87"/>
    </row>
    <row r="981" spans="2:21" x14ac:dyDescent="0.2">
      <c r="B981" s="43">
        <v>1952</v>
      </c>
      <c r="C981" s="44">
        <v>7</v>
      </c>
      <c r="D981" s="47">
        <f t="shared" si="25"/>
        <v>19206</v>
      </c>
      <c r="E981" s="45">
        <v>25.08</v>
      </c>
      <c r="F981" s="46">
        <v>1.45</v>
      </c>
      <c r="G981" s="9">
        <f t="shared" si="26"/>
        <v>0.12083333333333333</v>
      </c>
      <c r="H981" s="46">
        <v>26.7</v>
      </c>
      <c r="I981" s="49">
        <v>25.4</v>
      </c>
      <c r="O981" s="87"/>
      <c r="P981" s="87"/>
      <c r="Q981" s="87"/>
      <c r="S981" s="87"/>
      <c r="T981" s="87"/>
      <c r="U981" s="87"/>
    </row>
    <row r="982" spans="2:21" x14ac:dyDescent="0.2">
      <c r="B982" s="43">
        <v>1952</v>
      </c>
      <c r="C982" s="44">
        <v>8</v>
      </c>
      <c r="D982" s="47">
        <f t="shared" si="25"/>
        <v>19237</v>
      </c>
      <c r="E982" s="45">
        <v>25.18</v>
      </c>
      <c r="F982" s="46">
        <v>1.45</v>
      </c>
      <c r="G982" s="9">
        <f t="shared" si="26"/>
        <v>0.12083333333333333</v>
      </c>
      <c r="H982" s="46">
        <v>26.7</v>
      </c>
      <c r="I982" s="49">
        <v>25.030000999999999</v>
      </c>
      <c r="O982" s="87"/>
      <c r="P982" s="87"/>
      <c r="Q982" s="87"/>
      <c r="S982" s="87"/>
      <c r="T982" s="87"/>
      <c r="U982" s="87"/>
    </row>
    <row r="983" spans="2:21" x14ac:dyDescent="0.2">
      <c r="B983" s="43">
        <v>1952</v>
      </c>
      <c r="C983" s="44">
        <v>9</v>
      </c>
      <c r="D983" s="47">
        <f t="shared" si="25"/>
        <v>19267</v>
      </c>
      <c r="E983" s="45">
        <v>24.78</v>
      </c>
      <c r="F983" s="46">
        <v>1.45</v>
      </c>
      <c r="G983" s="9">
        <f t="shared" si="26"/>
        <v>0.12083333333333333</v>
      </c>
      <c r="H983" s="46">
        <v>26.7</v>
      </c>
      <c r="I983" s="49">
        <v>24.540001</v>
      </c>
      <c r="O983" s="87"/>
      <c r="P983" s="87"/>
      <c r="Q983" s="87"/>
      <c r="S983" s="87"/>
      <c r="T983" s="87"/>
      <c r="U983" s="87"/>
    </row>
    <row r="984" spans="2:21" x14ac:dyDescent="0.2">
      <c r="B984" s="43">
        <v>1952</v>
      </c>
      <c r="C984" s="44">
        <v>10</v>
      </c>
      <c r="D984" s="47">
        <f t="shared" si="25"/>
        <v>19298</v>
      </c>
      <c r="E984" s="45">
        <v>24.26</v>
      </c>
      <c r="F984" s="46">
        <v>1.4366699999999999</v>
      </c>
      <c r="G984" s="9">
        <f t="shared" si="26"/>
        <v>0.1197225</v>
      </c>
      <c r="H984" s="46">
        <v>26.7</v>
      </c>
      <c r="I984" s="49">
        <v>24.52</v>
      </c>
      <c r="O984" s="87"/>
      <c r="P984" s="87"/>
      <c r="Q984" s="87"/>
      <c r="S984" s="87"/>
      <c r="T984" s="87"/>
      <c r="U984" s="87"/>
    </row>
    <row r="985" spans="2:21" x14ac:dyDescent="0.2">
      <c r="B985" s="43">
        <v>1952</v>
      </c>
      <c r="C985" s="44">
        <v>11</v>
      </c>
      <c r="D985" s="47">
        <f t="shared" si="25"/>
        <v>19328</v>
      </c>
      <c r="E985" s="45">
        <v>25.03</v>
      </c>
      <c r="F985" s="46">
        <v>1.42333</v>
      </c>
      <c r="G985" s="9">
        <f t="shared" si="26"/>
        <v>0.11861083333333333</v>
      </c>
      <c r="H985" s="46">
        <v>26.7</v>
      </c>
      <c r="I985" s="49">
        <v>25.66</v>
      </c>
      <c r="O985" s="87"/>
      <c r="P985" s="87"/>
      <c r="Q985" s="87"/>
      <c r="S985" s="87"/>
      <c r="T985" s="87"/>
      <c r="U985" s="87"/>
    </row>
    <row r="986" spans="2:21" x14ac:dyDescent="0.2">
      <c r="B986" s="43">
        <v>1952</v>
      </c>
      <c r="C986" s="44">
        <v>12</v>
      </c>
      <c r="D986" s="47">
        <f t="shared" si="25"/>
        <v>19359</v>
      </c>
      <c r="E986" s="45">
        <v>26.04</v>
      </c>
      <c r="F986" s="46">
        <v>1.41</v>
      </c>
      <c r="G986" s="9">
        <f t="shared" si="26"/>
        <v>0.11749999999999999</v>
      </c>
      <c r="H986" s="46">
        <v>26.7</v>
      </c>
      <c r="I986" s="49">
        <v>26.57</v>
      </c>
      <c r="O986" s="87"/>
      <c r="P986" s="87"/>
      <c r="Q986" s="87"/>
      <c r="S986" s="87"/>
      <c r="T986" s="87"/>
      <c r="U986" s="87"/>
    </row>
    <row r="987" spans="2:21" x14ac:dyDescent="0.2">
      <c r="B987" s="43">
        <v>1953</v>
      </c>
      <c r="C987" s="39">
        <v>1</v>
      </c>
      <c r="D987" s="47">
        <f t="shared" si="25"/>
        <v>19390</v>
      </c>
      <c r="E987" s="45">
        <v>26.18</v>
      </c>
      <c r="F987" s="46">
        <v>1.41</v>
      </c>
      <c r="G987" s="9">
        <f t="shared" si="26"/>
        <v>0.11749999999999999</v>
      </c>
      <c r="H987" s="46">
        <v>26.6</v>
      </c>
      <c r="I987" s="49">
        <v>26.379999000000002</v>
      </c>
      <c r="O987" s="87"/>
      <c r="P987" s="87"/>
      <c r="Q987" s="87"/>
      <c r="S987" s="87"/>
      <c r="T987" s="87"/>
      <c r="U987" s="87"/>
    </row>
    <row r="988" spans="2:21" x14ac:dyDescent="0.2">
      <c r="B988" s="43">
        <v>1953</v>
      </c>
      <c r="C988" s="44">
        <v>2</v>
      </c>
      <c r="D988" s="47">
        <f t="shared" si="25"/>
        <v>19418</v>
      </c>
      <c r="E988" s="45">
        <v>25.86</v>
      </c>
      <c r="F988" s="46">
        <v>1.41</v>
      </c>
      <c r="G988" s="9">
        <f t="shared" si="26"/>
        <v>0.11749999999999999</v>
      </c>
      <c r="H988" s="46">
        <v>26.5</v>
      </c>
      <c r="I988" s="49">
        <v>25.9</v>
      </c>
      <c r="O988" s="87"/>
      <c r="P988" s="87"/>
      <c r="Q988" s="87"/>
      <c r="S988" s="87"/>
      <c r="T988" s="87"/>
      <c r="U988" s="87"/>
    </row>
    <row r="989" spans="2:21" x14ac:dyDescent="0.2">
      <c r="B989" s="43">
        <v>1953</v>
      </c>
      <c r="C989" s="44">
        <v>3</v>
      </c>
      <c r="D989" s="47">
        <f t="shared" si="25"/>
        <v>19449</v>
      </c>
      <c r="E989" s="45">
        <v>25.99</v>
      </c>
      <c r="F989" s="46">
        <v>1.41</v>
      </c>
      <c r="G989" s="9">
        <f t="shared" si="26"/>
        <v>0.11749999999999999</v>
      </c>
      <c r="H989" s="46">
        <v>26.6</v>
      </c>
      <c r="I989" s="49">
        <v>25.290001</v>
      </c>
      <c r="O989" s="87"/>
      <c r="P989" s="87"/>
      <c r="Q989" s="87"/>
      <c r="S989" s="87"/>
      <c r="T989" s="87"/>
      <c r="U989" s="87"/>
    </row>
    <row r="990" spans="2:21" x14ac:dyDescent="0.2">
      <c r="B990" s="43">
        <v>1953</v>
      </c>
      <c r="C990" s="44">
        <v>4</v>
      </c>
      <c r="D990" s="47">
        <f t="shared" si="25"/>
        <v>19479</v>
      </c>
      <c r="E990" s="45">
        <v>24.71</v>
      </c>
      <c r="F990" s="46">
        <v>1.41333</v>
      </c>
      <c r="G990" s="9">
        <f t="shared" si="26"/>
        <v>0.11777749999999999</v>
      </c>
      <c r="H990" s="46">
        <v>26.6</v>
      </c>
      <c r="I990" s="49">
        <v>24.620000999999998</v>
      </c>
      <c r="O990" s="87"/>
      <c r="P990" s="87"/>
      <c r="Q990" s="87"/>
      <c r="S990" s="87"/>
      <c r="T990" s="87"/>
      <c r="U990" s="87"/>
    </row>
    <row r="991" spans="2:21" x14ac:dyDescent="0.2">
      <c r="B991" s="43">
        <v>1953</v>
      </c>
      <c r="C991" s="44">
        <v>5</v>
      </c>
      <c r="D991" s="47">
        <f t="shared" si="25"/>
        <v>19510</v>
      </c>
      <c r="E991" s="45">
        <v>24.84</v>
      </c>
      <c r="F991" s="46">
        <v>1.4166700000000001</v>
      </c>
      <c r="G991" s="9">
        <f t="shared" si="26"/>
        <v>0.11805583333333335</v>
      </c>
      <c r="H991" s="46">
        <v>26.7</v>
      </c>
      <c r="I991" s="49">
        <v>24.540001</v>
      </c>
      <c r="O991" s="87"/>
      <c r="P991" s="87"/>
      <c r="Q991" s="87"/>
      <c r="S991" s="87"/>
      <c r="T991" s="87"/>
      <c r="U991" s="87"/>
    </row>
    <row r="992" spans="2:21" x14ac:dyDescent="0.2">
      <c r="B992" s="43">
        <v>1953</v>
      </c>
      <c r="C992" s="44">
        <v>6</v>
      </c>
      <c r="D992" s="47">
        <f t="shared" si="25"/>
        <v>19540</v>
      </c>
      <c r="E992" s="45">
        <v>23.95</v>
      </c>
      <c r="F992" s="46">
        <v>1.42</v>
      </c>
      <c r="G992" s="9">
        <f t="shared" si="26"/>
        <v>0.11833333333333333</v>
      </c>
      <c r="H992" s="46">
        <v>26.8</v>
      </c>
      <c r="I992" s="49">
        <v>24.139999</v>
      </c>
      <c r="O992" s="87"/>
      <c r="P992" s="87"/>
      <c r="Q992" s="87"/>
      <c r="S992" s="87"/>
      <c r="T992" s="87"/>
      <c r="U992" s="87"/>
    </row>
    <row r="993" spans="2:21" x14ac:dyDescent="0.2">
      <c r="B993" s="43">
        <v>1953</v>
      </c>
      <c r="C993" s="44">
        <v>7</v>
      </c>
      <c r="D993" s="47">
        <f t="shared" si="25"/>
        <v>19571</v>
      </c>
      <c r="E993" s="45">
        <v>24.29</v>
      </c>
      <c r="F993" s="46">
        <v>1.42</v>
      </c>
      <c r="G993" s="9">
        <f t="shared" si="26"/>
        <v>0.11833333333333333</v>
      </c>
      <c r="H993" s="46">
        <v>26.8</v>
      </c>
      <c r="I993" s="49">
        <v>24.75</v>
      </c>
      <c r="O993" s="87"/>
      <c r="P993" s="87"/>
      <c r="Q993" s="87"/>
      <c r="S993" s="87"/>
      <c r="T993" s="87"/>
      <c r="U993" s="87"/>
    </row>
    <row r="994" spans="2:21" x14ac:dyDescent="0.2">
      <c r="B994" s="43">
        <v>1953</v>
      </c>
      <c r="C994" s="44">
        <v>8</v>
      </c>
      <c r="D994" s="47">
        <f t="shared" si="25"/>
        <v>19602</v>
      </c>
      <c r="E994" s="45">
        <v>24.39</v>
      </c>
      <c r="F994" s="46">
        <v>1.42</v>
      </c>
      <c r="G994" s="9">
        <f t="shared" si="26"/>
        <v>0.11833333333333333</v>
      </c>
      <c r="H994" s="46">
        <v>26.9</v>
      </c>
      <c r="I994" s="49">
        <v>23.32</v>
      </c>
      <c r="O994" s="87"/>
      <c r="P994" s="87"/>
      <c r="Q994" s="87"/>
      <c r="S994" s="87"/>
      <c r="T994" s="87"/>
      <c r="U994" s="87"/>
    </row>
    <row r="995" spans="2:21" x14ac:dyDescent="0.2">
      <c r="B995" s="43">
        <v>1953</v>
      </c>
      <c r="C995" s="44">
        <v>9</v>
      </c>
      <c r="D995" s="47">
        <f t="shared" si="25"/>
        <v>19632</v>
      </c>
      <c r="E995" s="45">
        <v>23.27</v>
      </c>
      <c r="F995" s="46">
        <v>1.42</v>
      </c>
      <c r="G995" s="9">
        <f t="shared" si="26"/>
        <v>0.11833333333333333</v>
      </c>
      <c r="H995" s="46">
        <v>26.9</v>
      </c>
      <c r="I995" s="49">
        <v>23.35</v>
      </c>
      <c r="O995" s="87"/>
      <c r="P995" s="87"/>
      <c r="Q995" s="87"/>
      <c r="S995" s="87"/>
      <c r="T995" s="87"/>
      <c r="U995" s="87"/>
    </row>
    <row r="996" spans="2:21" x14ac:dyDescent="0.2">
      <c r="B996" s="43">
        <v>1953</v>
      </c>
      <c r="C996" s="44">
        <v>10</v>
      </c>
      <c r="D996" s="47">
        <f t="shared" si="25"/>
        <v>19663</v>
      </c>
      <c r="E996" s="45">
        <v>23.97</v>
      </c>
      <c r="F996" s="46">
        <v>1.43</v>
      </c>
      <c r="G996" s="9">
        <f t="shared" si="26"/>
        <v>0.11916666666666666</v>
      </c>
      <c r="H996" s="46">
        <v>27</v>
      </c>
      <c r="I996" s="49">
        <v>24.540001</v>
      </c>
      <c r="O996" s="87"/>
      <c r="P996" s="87"/>
      <c r="Q996" s="87"/>
      <c r="S996" s="87"/>
      <c r="T996" s="87"/>
      <c r="U996" s="87"/>
    </row>
    <row r="997" spans="2:21" x14ac:dyDescent="0.2">
      <c r="B997" s="43">
        <v>1953</v>
      </c>
      <c r="C997" s="44">
        <v>11</v>
      </c>
      <c r="D997" s="47">
        <f t="shared" si="25"/>
        <v>19693</v>
      </c>
      <c r="E997" s="45">
        <v>24.5</v>
      </c>
      <c r="F997" s="46">
        <v>1.44</v>
      </c>
      <c r="G997" s="9">
        <f t="shared" si="26"/>
        <v>0.12</v>
      </c>
      <c r="H997" s="46">
        <v>26.9</v>
      </c>
      <c r="I997" s="49">
        <v>24.76</v>
      </c>
      <c r="O997" s="87"/>
      <c r="P997" s="87"/>
      <c r="Q997" s="87"/>
      <c r="S997" s="87"/>
      <c r="T997" s="87"/>
      <c r="U997" s="87"/>
    </row>
    <row r="998" spans="2:21" x14ac:dyDescent="0.2">
      <c r="B998" s="43">
        <v>1953</v>
      </c>
      <c r="C998" s="44">
        <v>12</v>
      </c>
      <c r="D998" s="47">
        <f t="shared" si="25"/>
        <v>19724</v>
      </c>
      <c r="E998" s="45">
        <v>24.83</v>
      </c>
      <c r="F998" s="46">
        <v>1.45</v>
      </c>
      <c r="G998" s="9">
        <f t="shared" si="26"/>
        <v>0.12083333333333333</v>
      </c>
      <c r="H998" s="46">
        <v>26.9</v>
      </c>
      <c r="I998" s="49">
        <v>24.809999000000001</v>
      </c>
      <c r="O998" s="87"/>
      <c r="P998" s="87"/>
      <c r="Q998" s="87"/>
      <c r="S998" s="87"/>
      <c r="T998" s="87"/>
      <c r="U998" s="87"/>
    </row>
    <row r="999" spans="2:21" x14ac:dyDescent="0.2">
      <c r="B999" s="43">
        <v>1954</v>
      </c>
      <c r="C999" s="39">
        <v>1</v>
      </c>
      <c r="D999" s="47">
        <f t="shared" si="25"/>
        <v>19755</v>
      </c>
      <c r="E999" s="45">
        <v>25.46</v>
      </c>
      <c r="F999" s="46">
        <v>1.4566699999999999</v>
      </c>
      <c r="G999" s="9">
        <f t="shared" si="26"/>
        <v>0.12138916666666666</v>
      </c>
      <c r="H999" s="46">
        <v>26.9</v>
      </c>
      <c r="I999" s="49">
        <v>26.08</v>
      </c>
      <c r="O999" s="87"/>
      <c r="P999" s="87"/>
      <c r="Q999" s="87"/>
      <c r="S999" s="87"/>
      <c r="T999" s="87"/>
      <c r="U999" s="87"/>
    </row>
    <row r="1000" spans="2:21" x14ac:dyDescent="0.2">
      <c r="B1000" s="43">
        <v>1954</v>
      </c>
      <c r="C1000" s="44">
        <v>2</v>
      </c>
      <c r="D1000" s="47">
        <f t="shared" si="25"/>
        <v>19783</v>
      </c>
      <c r="E1000" s="45">
        <v>26.02</v>
      </c>
      <c r="F1000" s="46">
        <v>1.46333</v>
      </c>
      <c r="G1000" s="9">
        <f t="shared" si="26"/>
        <v>0.12194416666666667</v>
      </c>
      <c r="H1000" s="46">
        <v>26.9</v>
      </c>
      <c r="I1000" s="49">
        <v>26.15</v>
      </c>
      <c r="O1000" s="87"/>
      <c r="P1000" s="87"/>
      <c r="Q1000" s="87"/>
      <c r="S1000" s="87"/>
      <c r="T1000" s="87"/>
      <c r="U1000" s="87"/>
    </row>
    <row r="1001" spans="2:21" x14ac:dyDescent="0.2">
      <c r="B1001" s="43">
        <v>1954</v>
      </c>
      <c r="C1001" s="44">
        <v>3</v>
      </c>
      <c r="D1001" s="47">
        <f t="shared" si="25"/>
        <v>19814</v>
      </c>
      <c r="E1001" s="45">
        <v>26.57</v>
      </c>
      <c r="F1001" s="46">
        <v>1.47</v>
      </c>
      <c r="G1001" s="9">
        <f t="shared" si="26"/>
        <v>0.1225</v>
      </c>
      <c r="H1001" s="46">
        <v>26.9</v>
      </c>
      <c r="I1001" s="49">
        <v>26.940000999999999</v>
      </c>
      <c r="O1001" s="87"/>
      <c r="P1001" s="87"/>
      <c r="Q1001" s="87"/>
      <c r="S1001" s="87"/>
      <c r="T1001" s="87"/>
      <c r="U1001" s="87"/>
    </row>
    <row r="1002" spans="2:21" x14ac:dyDescent="0.2">
      <c r="B1002" s="43">
        <v>1954</v>
      </c>
      <c r="C1002" s="44">
        <v>4</v>
      </c>
      <c r="D1002" s="47">
        <f t="shared" si="25"/>
        <v>19844</v>
      </c>
      <c r="E1002" s="45">
        <v>27.63</v>
      </c>
      <c r="F1002" s="46">
        <v>1.46333</v>
      </c>
      <c r="G1002" s="9">
        <f t="shared" si="26"/>
        <v>0.12194416666666667</v>
      </c>
      <c r="H1002" s="46">
        <v>26.8</v>
      </c>
      <c r="I1002" s="49">
        <v>28.26</v>
      </c>
      <c r="O1002" s="87"/>
      <c r="P1002" s="87"/>
      <c r="Q1002" s="87"/>
      <c r="S1002" s="87"/>
      <c r="T1002" s="87"/>
      <c r="U1002" s="87"/>
    </row>
    <row r="1003" spans="2:21" x14ac:dyDescent="0.2">
      <c r="B1003" s="43">
        <v>1954</v>
      </c>
      <c r="C1003" s="44">
        <v>5</v>
      </c>
      <c r="D1003" s="47">
        <f t="shared" si="25"/>
        <v>19875</v>
      </c>
      <c r="E1003" s="45">
        <v>28.73</v>
      </c>
      <c r="F1003" s="46">
        <v>1.4566699999999999</v>
      </c>
      <c r="G1003" s="9">
        <f t="shared" si="26"/>
        <v>0.12138916666666666</v>
      </c>
      <c r="H1003" s="46">
        <v>26.9</v>
      </c>
      <c r="I1003" s="49">
        <v>29.190000999999999</v>
      </c>
      <c r="O1003" s="87"/>
      <c r="P1003" s="87"/>
      <c r="Q1003" s="87"/>
      <c r="S1003" s="87"/>
      <c r="T1003" s="87"/>
      <c r="U1003" s="87"/>
    </row>
    <row r="1004" spans="2:21" x14ac:dyDescent="0.2">
      <c r="B1004" s="43">
        <v>1954</v>
      </c>
      <c r="C1004" s="44">
        <v>6</v>
      </c>
      <c r="D1004" s="47">
        <f t="shared" si="25"/>
        <v>19905</v>
      </c>
      <c r="E1004" s="45">
        <v>28.96</v>
      </c>
      <c r="F1004" s="46">
        <v>1.45</v>
      </c>
      <c r="G1004" s="9">
        <f t="shared" si="26"/>
        <v>0.12083333333333333</v>
      </c>
      <c r="H1004" s="46">
        <v>26.9</v>
      </c>
      <c r="I1004" s="49">
        <v>29.209999</v>
      </c>
      <c r="O1004" s="87"/>
      <c r="P1004" s="87"/>
      <c r="Q1004" s="87"/>
      <c r="S1004" s="87"/>
      <c r="T1004" s="87"/>
      <c r="U1004" s="87"/>
    </row>
    <row r="1005" spans="2:21" x14ac:dyDescent="0.2">
      <c r="B1005" s="43">
        <v>1954</v>
      </c>
      <c r="C1005" s="44">
        <v>7</v>
      </c>
      <c r="D1005" s="47">
        <f t="shared" si="25"/>
        <v>19936</v>
      </c>
      <c r="E1005" s="45">
        <v>30.13</v>
      </c>
      <c r="F1005" s="46">
        <v>1.4566699999999999</v>
      </c>
      <c r="G1005" s="9">
        <f t="shared" si="26"/>
        <v>0.12138916666666666</v>
      </c>
      <c r="H1005" s="46">
        <v>26.9</v>
      </c>
      <c r="I1005" s="49">
        <v>30.879999000000002</v>
      </c>
      <c r="O1005" s="87"/>
      <c r="P1005" s="87"/>
      <c r="Q1005" s="87"/>
      <c r="S1005" s="87"/>
      <c r="T1005" s="87"/>
      <c r="U1005" s="87"/>
    </row>
    <row r="1006" spans="2:21" x14ac:dyDescent="0.2">
      <c r="B1006" s="43">
        <v>1954</v>
      </c>
      <c r="C1006" s="44">
        <v>8</v>
      </c>
      <c r="D1006" s="47">
        <f t="shared" si="25"/>
        <v>19967</v>
      </c>
      <c r="E1006" s="45">
        <v>30.73</v>
      </c>
      <c r="F1006" s="46">
        <v>1.46333</v>
      </c>
      <c r="G1006" s="9">
        <f t="shared" si="26"/>
        <v>0.12194416666666667</v>
      </c>
      <c r="H1006" s="46">
        <v>26.9</v>
      </c>
      <c r="I1006" s="49">
        <v>29.83</v>
      </c>
      <c r="O1006" s="87"/>
      <c r="P1006" s="87"/>
      <c r="Q1006" s="87"/>
      <c r="S1006" s="87"/>
      <c r="T1006" s="87"/>
      <c r="U1006" s="87"/>
    </row>
    <row r="1007" spans="2:21" x14ac:dyDescent="0.2">
      <c r="B1007" s="43">
        <v>1954</v>
      </c>
      <c r="C1007" s="44">
        <v>9</v>
      </c>
      <c r="D1007" s="47">
        <f t="shared" si="25"/>
        <v>19997</v>
      </c>
      <c r="E1007" s="45">
        <v>31.45</v>
      </c>
      <c r="F1007" s="46">
        <v>1.47</v>
      </c>
      <c r="G1007" s="9">
        <f t="shared" si="26"/>
        <v>0.1225</v>
      </c>
      <c r="H1007" s="46">
        <v>26.8</v>
      </c>
      <c r="I1007" s="49">
        <v>32.310001</v>
      </c>
      <c r="O1007" s="87"/>
      <c r="P1007" s="87"/>
      <c r="Q1007" s="87"/>
      <c r="S1007" s="87"/>
      <c r="T1007" s="87"/>
      <c r="U1007" s="87"/>
    </row>
    <row r="1008" spans="2:21" x14ac:dyDescent="0.2">
      <c r="B1008" s="43">
        <v>1954</v>
      </c>
      <c r="C1008" s="44">
        <v>10</v>
      </c>
      <c r="D1008" s="47">
        <f t="shared" si="25"/>
        <v>20028</v>
      </c>
      <c r="E1008" s="45">
        <v>32.18</v>
      </c>
      <c r="F1008" s="46">
        <v>1.49333</v>
      </c>
      <c r="G1008" s="9">
        <f t="shared" si="26"/>
        <v>0.12444416666666668</v>
      </c>
      <c r="H1008" s="46">
        <v>26.8</v>
      </c>
      <c r="I1008" s="49">
        <v>31.68</v>
      </c>
      <c r="O1008" s="87"/>
      <c r="P1008" s="87"/>
      <c r="Q1008" s="87"/>
      <c r="S1008" s="87"/>
      <c r="T1008" s="87"/>
      <c r="U1008" s="87"/>
    </row>
    <row r="1009" spans="2:21" x14ac:dyDescent="0.2">
      <c r="B1009" s="43">
        <v>1954</v>
      </c>
      <c r="C1009" s="44">
        <v>11</v>
      </c>
      <c r="D1009" s="47">
        <f t="shared" si="25"/>
        <v>20058</v>
      </c>
      <c r="E1009" s="45">
        <v>33.44</v>
      </c>
      <c r="F1009" s="46">
        <v>1.51667</v>
      </c>
      <c r="G1009" s="9">
        <f t="shared" si="26"/>
        <v>0.12638916666666666</v>
      </c>
      <c r="H1009" s="46">
        <v>26.8</v>
      </c>
      <c r="I1009" s="49">
        <v>34.240001999999997</v>
      </c>
      <c r="O1009" s="87"/>
      <c r="P1009" s="87"/>
      <c r="Q1009" s="87"/>
      <c r="S1009" s="87"/>
      <c r="T1009" s="87"/>
      <c r="U1009" s="87"/>
    </row>
    <row r="1010" spans="2:21" x14ac:dyDescent="0.2">
      <c r="B1010" s="43">
        <v>1954</v>
      </c>
      <c r="C1010" s="44">
        <v>12</v>
      </c>
      <c r="D1010" s="47">
        <f t="shared" si="25"/>
        <v>20089</v>
      </c>
      <c r="E1010" s="45">
        <v>34.97</v>
      </c>
      <c r="F1010" s="46">
        <v>1.54</v>
      </c>
      <c r="G1010" s="9">
        <f t="shared" si="26"/>
        <v>0.12833333333333333</v>
      </c>
      <c r="H1010" s="46">
        <v>26.7</v>
      </c>
      <c r="I1010" s="49">
        <v>35.979999999999997</v>
      </c>
      <c r="O1010" s="87"/>
      <c r="P1010" s="87"/>
      <c r="Q1010" s="87"/>
      <c r="S1010" s="87"/>
      <c r="T1010" s="87"/>
      <c r="U1010" s="87"/>
    </row>
    <row r="1011" spans="2:21" x14ac:dyDescent="0.2">
      <c r="B1011" s="43">
        <v>1955</v>
      </c>
      <c r="C1011" s="39">
        <v>1</v>
      </c>
      <c r="D1011" s="47">
        <f t="shared" si="25"/>
        <v>20120</v>
      </c>
      <c r="E1011" s="45">
        <v>35.6</v>
      </c>
      <c r="F1011" s="46">
        <v>1.54667</v>
      </c>
      <c r="G1011" s="9">
        <f t="shared" si="26"/>
        <v>0.12888916666666667</v>
      </c>
      <c r="H1011" s="46">
        <v>26.7</v>
      </c>
      <c r="I1011" s="49">
        <v>36.630001</v>
      </c>
      <c r="O1011" s="87"/>
      <c r="P1011" s="87"/>
      <c r="Q1011" s="87"/>
      <c r="S1011" s="87"/>
      <c r="T1011" s="87"/>
      <c r="U1011" s="87"/>
    </row>
    <row r="1012" spans="2:21" x14ac:dyDescent="0.2">
      <c r="B1012" s="43">
        <v>1955</v>
      </c>
      <c r="C1012" s="44">
        <v>2</v>
      </c>
      <c r="D1012" s="47">
        <f t="shared" si="25"/>
        <v>20148</v>
      </c>
      <c r="E1012" s="45">
        <v>36.79</v>
      </c>
      <c r="F1012" s="46">
        <v>1.5533300000000001</v>
      </c>
      <c r="G1012" s="9">
        <f t="shared" si="26"/>
        <v>0.12944416666666667</v>
      </c>
      <c r="H1012" s="46">
        <v>26.7</v>
      </c>
      <c r="I1012" s="49">
        <v>36.759998000000003</v>
      </c>
      <c r="O1012" s="87"/>
      <c r="P1012" s="87"/>
      <c r="Q1012" s="87"/>
      <c r="S1012" s="87"/>
      <c r="T1012" s="87"/>
      <c r="U1012" s="87"/>
    </row>
    <row r="1013" spans="2:21" x14ac:dyDescent="0.2">
      <c r="B1013" s="43">
        <v>1955</v>
      </c>
      <c r="C1013" s="44">
        <v>3</v>
      </c>
      <c r="D1013" s="47">
        <f t="shared" si="25"/>
        <v>20179</v>
      </c>
      <c r="E1013" s="45">
        <v>36.5</v>
      </c>
      <c r="F1013" s="46">
        <v>1.56</v>
      </c>
      <c r="G1013" s="9">
        <f t="shared" si="26"/>
        <v>0.13</v>
      </c>
      <c r="H1013" s="46">
        <v>26.7</v>
      </c>
      <c r="I1013" s="49">
        <v>36.580002</v>
      </c>
      <c r="O1013" s="87"/>
      <c r="P1013" s="87"/>
      <c r="Q1013" s="87"/>
      <c r="S1013" s="87"/>
      <c r="T1013" s="87"/>
      <c r="U1013" s="87"/>
    </row>
    <row r="1014" spans="2:21" x14ac:dyDescent="0.2">
      <c r="B1014" s="43">
        <v>1955</v>
      </c>
      <c r="C1014" s="44">
        <v>4</v>
      </c>
      <c r="D1014" s="47">
        <f t="shared" si="25"/>
        <v>20209</v>
      </c>
      <c r="E1014" s="45">
        <v>37.76</v>
      </c>
      <c r="F1014" s="46">
        <v>1.5633300000000001</v>
      </c>
      <c r="G1014" s="9">
        <f t="shared" si="26"/>
        <v>0.13027750000000002</v>
      </c>
      <c r="H1014" s="46">
        <v>26.7</v>
      </c>
      <c r="I1014" s="49">
        <v>37.959999000000003</v>
      </c>
      <c r="O1014" s="87"/>
      <c r="P1014" s="87"/>
      <c r="Q1014" s="87"/>
      <c r="S1014" s="87"/>
      <c r="T1014" s="87"/>
      <c r="U1014" s="87"/>
    </row>
    <row r="1015" spans="2:21" x14ac:dyDescent="0.2">
      <c r="B1015" s="43">
        <v>1955</v>
      </c>
      <c r="C1015" s="44">
        <v>5</v>
      </c>
      <c r="D1015" s="47">
        <f t="shared" si="25"/>
        <v>20240</v>
      </c>
      <c r="E1015" s="45">
        <v>37.6</v>
      </c>
      <c r="F1015" s="46">
        <v>1.56667</v>
      </c>
      <c r="G1015" s="9">
        <f t="shared" si="26"/>
        <v>0.13055583333333334</v>
      </c>
      <c r="H1015" s="46">
        <v>26.7</v>
      </c>
      <c r="I1015" s="49">
        <v>37.909999999999997</v>
      </c>
      <c r="O1015" s="87"/>
      <c r="P1015" s="87"/>
      <c r="Q1015" s="87"/>
      <c r="S1015" s="87"/>
      <c r="T1015" s="87"/>
      <c r="U1015" s="87"/>
    </row>
    <row r="1016" spans="2:21" x14ac:dyDescent="0.2">
      <c r="B1016" s="43">
        <v>1955</v>
      </c>
      <c r="C1016" s="44">
        <v>6</v>
      </c>
      <c r="D1016" s="47">
        <f t="shared" si="25"/>
        <v>20270</v>
      </c>
      <c r="E1016" s="45">
        <v>39.78</v>
      </c>
      <c r="F1016" s="46">
        <v>1.57</v>
      </c>
      <c r="G1016" s="9">
        <f t="shared" si="26"/>
        <v>0.13083333333333333</v>
      </c>
      <c r="H1016" s="46">
        <v>26.7</v>
      </c>
      <c r="I1016" s="49">
        <v>41.029998999999997</v>
      </c>
      <c r="O1016" s="87"/>
      <c r="P1016" s="87"/>
      <c r="Q1016" s="87"/>
      <c r="S1016" s="87"/>
      <c r="T1016" s="87"/>
      <c r="U1016" s="87"/>
    </row>
    <row r="1017" spans="2:21" x14ac:dyDescent="0.2">
      <c r="B1017" s="43">
        <v>1955</v>
      </c>
      <c r="C1017" s="44">
        <v>7</v>
      </c>
      <c r="D1017" s="47">
        <f t="shared" si="25"/>
        <v>20301</v>
      </c>
      <c r="E1017" s="45">
        <v>42.69</v>
      </c>
      <c r="F1017" s="46">
        <v>1.58667</v>
      </c>
      <c r="G1017" s="9">
        <f t="shared" si="26"/>
        <v>0.13222249999999999</v>
      </c>
      <c r="H1017" s="46">
        <v>26.8</v>
      </c>
      <c r="I1017" s="49">
        <v>43.52</v>
      </c>
      <c r="O1017" s="87"/>
      <c r="P1017" s="87"/>
      <c r="Q1017" s="87"/>
      <c r="S1017" s="87"/>
      <c r="T1017" s="87"/>
      <c r="U1017" s="87"/>
    </row>
    <row r="1018" spans="2:21" x14ac:dyDescent="0.2">
      <c r="B1018" s="43">
        <v>1955</v>
      </c>
      <c r="C1018" s="44">
        <v>8</v>
      </c>
      <c r="D1018" s="47">
        <f t="shared" si="25"/>
        <v>20332</v>
      </c>
      <c r="E1018" s="45">
        <v>42.43</v>
      </c>
      <c r="F1018" s="46">
        <v>1.6033299999999999</v>
      </c>
      <c r="G1018" s="9">
        <f t="shared" si="26"/>
        <v>0.13361083333333332</v>
      </c>
      <c r="H1018" s="46">
        <v>26.8</v>
      </c>
      <c r="I1018" s="49">
        <v>43.18</v>
      </c>
      <c r="O1018" s="87"/>
      <c r="P1018" s="87"/>
      <c r="Q1018" s="87"/>
      <c r="S1018" s="87"/>
      <c r="T1018" s="87"/>
      <c r="U1018" s="87"/>
    </row>
    <row r="1019" spans="2:21" x14ac:dyDescent="0.2">
      <c r="B1019" s="43">
        <v>1955</v>
      </c>
      <c r="C1019" s="44">
        <v>9</v>
      </c>
      <c r="D1019" s="47">
        <f t="shared" si="25"/>
        <v>20362</v>
      </c>
      <c r="E1019" s="45">
        <v>44.34</v>
      </c>
      <c r="F1019" s="46">
        <v>1.62</v>
      </c>
      <c r="G1019" s="9">
        <f t="shared" si="26"/>
        <v>0.13500000000000001</v>
      </c>
      <c r="H1019" s="46">
        <v>26.9</v>
      </c>
      <c r="I1019" s="49">
        <v>43.669998</v>
      </c>
      <c r="O1019" s="87"/>
      <c r="P1019" s="87"/>
      <c r="Q1019" s="87"/>
      <c r="S1019" s="87"/>
      <c r="T1019" s="87"/>
      <c r="U1019" s="87"/>
    </row>
    <row r="1020" spans="2:21" x14ac:dyDescent="0.2">
      <c r="B1020" s="43">
        <v>1955</v>
      </c>
      <c r="C1020" s="44">
        <v>10</v>
      </c>
      <c r="D1020" s="47">
        <f t="shared" si="25"/>
        <v>20393</v>
      </c>
      <c r="E1020" s="45">
        <v>42.11</v>
      </c>
      <c r="F1020" s="46">
        <v>1.6266700000000001</v>
      </c>
      <c r="G1020" s="9">
        <f t="shared" si="26"/>
        <v>0.13555583333333335</v>
      </c>
      <c r="H1020" s="46">
        <v>26.9</v>
      </c>
      <c r="I1020" s="49">
        <v>42.34</v>
      </c>
      <c r="O1020" s="87"/>
      <c r="P1020" s="87"/>
      <c r="Q1020" s="87"/>
      <c r="S1020" s="87"/>
      <c r="T1020" s="87"/>
      <c r="U1020" s="87"/>
    </row>
    <row r="1021" spans="2:21" x14ac:dyDescent="0.2">
      <c r="B1021" s="43">
        <v>1955</v>
      </c>
      <c r="C1021" s="44">
        <v>11</v>
      </c>
      <c r="D1021" s="47">
        <f t="shared" si="25"/>
        <v>20423</v>
      </c>
      <c r="E1021" s="45">
        <v>44.95</v>
      </c>
      <c r="F1021" s="46">
        <v>1.6333299999999999</v>
      </c>
      <c r="G1021" s="9">
        <f t="shared" si="26"/>
        <v>0.13611083333333332</v>
      </c>
      <c r="H1021" s="46">
        <v>26.9</v>
      </c>
      <c r="I1021" s="49">
        <v>45.509998000000003</v>
      </c>
      <c r="O1021" s="87"/>
      <c r="P1021" s="87"/>
      <c r="Q1021" s="87"/>
      <c r="S1021" s="87"/>
      <c r="T1021" s="87"/>
      <c r="U1021" s="87"/>
    </row>
    <row r="1022" spans="2:21" x14ac:dyDescent="0.2">
      <c r="B1022" s="43">
        <v>1955</v>
      </c>
      <c r="C1022" s="44">
        <v>12</v>
      </c>
      <c r="D1022" s="47">
        <f t="shared" si="25"/>
        <v>20454</v>
      </c>
      <c r="E1022" s="45">
        <v>45.37</v>
      </c>
      <c r="F1022" s="46">
        <v>1.64</v>
      </c>
      <c r="G1022" s="9">
        <f t="shared" si="26"/>
        <v>0.13666666666666666</v>
      </c>
      <c r="H1022" s="46">
        <v>26.8</v>
      </c>
      <c r="I1022" s="49">
        <v>45.48</v>
      </c>
      <c r="O1022" s="87"/>
      <c r="P1022" s="87"/>
      <c r="Q1022" s="87"/>
      <c r="S1022" s="87"/>
      <c r="T1022" s="87"/>
      <c r="U1022" s="87"/>
    </row>
    <row r="1023" spans="2:21" x14ac:dyDescent="0.2">
      <c r="B1023" s="43">
        <v>1956</v>
      </c>
      <c r="C1023" s="39">
        <v>1</v>
      </c>
      <c r="D1023" s="47">
        <f t="shared" si="25"/>
        <v>20485</v>
      </c>
      <c r="E1023" s="45">
        <v>44.15</v>
      </c>
      <c r="F1023" s="46">
        <v>1.67</v>
      </c>
      <c r="G1023" s="9">
        <f t="shared" si="26"/>
        <v>0.13916666666666666</v>
      </c>
      <c r="H1023" s="46">
        <v>26.8</v>
      </c>
      <c r="I1023" s="49">
        <v>43.82</v>
      </c>
      <c r="O1023" s="87"/>
      <c r="P1023" s="87"/>
      <c r="Q1023" s="87"/>
      <c r="S1023" s="87"/>
      <c r="T1023" s="87"/>
      <c r="U1023" s="87"/>
    </row>
    <row r="1024" spans="2:21" x14ac:dyDescent="0.2">
      <c r="B1024" s="43">
        <v>1956</v>
      </c>
      <c r="C1024" s="44">
        <v>2</v>
      </c>
      <c r="D1024" s="47">
        <f t="shared" si="25"/>
        <v>20514</v>
      </c>
      <c r="E1024" s="45">
        <v>44.43</v>
      </c>
      <c r="F1024" s="46">
        <v>1.7</v>
      </c>
      <c r="G1024" s="9">
        <f t="shared" si="26"/>
        <v>0.14166666666666666</v>
      </c>
      <c r="H1024" s="46">
        <v>26.8</v>
      </c>
      <c r="I1024" s="49">
        <v>45.34</v>
      </c>
      <c r="O1024" s="87"/>
      <c r="P1024" s="87"/>
      <c r="Q1024" s="87"/>
      <c r="S1024" s="87"/>
      <c r="T1024" s="87"/>
      <c r="U1024" s="87"/>
    </row>
    <row r="1025" spans="2:21" x14ac:dyDescent="0.2">
      <c r="B1025" s="43">
        <v>1956</v>
      </c>
      <c r="C1025" s="44">
        <v>3</v>
      </c>
      <c r="D1025" s="47">
        <f t="shared" si="25"/>
        <v>20545</v>
      </c>
      <c r="E1025" s="45">
        <v>47.49</v>
      </c>
      <c r="F1025" s="46">
        <v>1.73</v>
      </c>
      <c r="G1025" s="9">
        <f t="shared" si="26"/>
        <v>0.14416666666666667</v>
      </c>
      <c r="H1025" s="46">
        <v>26.8</v>
      </c>
      <c r="I1025" s="49">
        <v>48.48</v>
      </c>
      <c r="O1025" s="87"/>
      <c r="P1025" s="87"/>
      <c r="Q1025" s="87"/>
      <c r="S1025" s="87"/>
      <c r="T1025" s="87"/>
      <c r="U1025" s="87"/>
    </row>
    <row r="1026" spans="2:21" x14ac:dyDescent="0.2">
      <c r="B1026" s="43">
        <v>1956</v>
      </c>
      <c r="C1026" s="44">
        <v>4</v>
      </c>
      <c r="D1026" s="47">
        <f t="shared" si="25"/>
        <v>20575</v>
      </c>
      <c r="E1026" s="45">
        <v>48.05</v>
      </c>
      <c r="F1026" s="46">
        <v>1.7533300000000001</v>
      </c>
      <c r="G1026" s="9">
        <f t="shared" si="26"/>
        <v>0.14611083333333333</v>
      </c>
      <c r="H1026" s="46">
        <v>26.9</v>
      </c>
      <c r="I1026" s="49">
        <v>48.380001</v>
      </c>
      <c r="O1026" s="87"/>
      <c r="P1026" s="87"/>
      <c r="Q1026" s="87"/>
      <c r="S1026" s="87"/>
      <c r="T1026" s="87"/>
      <c r="U1026" s="87"/>
    </row>
    <row r="1027" spans="2:21" x14ac:dyDescent="0.2">
      <c r="B1027" s="43">
        <v>1956</v>
      </c>
      <c r="C1027" s="44">
        <v>5</v>
      </c>
      <c r="D1027" s="47">
        <f t="shared" si="25"/>
        <v>20606</v>
      </c>
      <c r="E1027" s="45">
        <v>46.54</v>
      </c>
      <c r="F1027" s="46">
        <v>1.77667</v>
      </c>
      <c r="G1027" s="9">
        <f t="shared" si="26"/>
        <v>0.14805583333333333</v>
      </c>
      <c r="H1027" s="46">
        <v>27</v>
      </c>
      <c r="I1027" s="49">
        <v>45.200001</v>
      </c>
      <c r="O1027" s="87"/>
      <c r="P1027" s="87"/>
      <c r="Q1027" s="87"/>
      <c r="S1027" s="87"/>
      <c r="T1027" s="87"/>
      <c r="U1027" s="87"/>
    </row>
    <row r="1028" spans="2:21" x14ac:dyDescent="0.2">
      <c r="B1028" s="43">
        <v>1956</v>
      </c>
      <c r="C1028" s="44">
        <v>6</v>
      </c>
      <c r="D1028" s="47">
        <f t="shared" ref="D1028:D1091" si="27">EOMONTH(DATE(B1028,C1028,1),0)</f>
        <v>20636</v>
      </c>
      <c r="E1028" s="45">
        <v>46.27</v>
      </c>
      <c r="F1028" s="46">
        <v>1.8</v>
      </c>
      <c r="G1028" s="9">
        <f t="shared" ref="G1028:G1091" si="28">IFERROR(F1028/12,0)</f>
        <v>0.15</v>
      </c>
      <c r="H1028" s="46">
        <v>27.2</v>
      </c>
      <c r="I1028" s="49">
        <v>46.970001000000003</v>
      </c>
      <c r="O1028" s="87"/>
      <c r="P1028" s="87"/>
      <c r="Q1028" s="87"/>
      <c r="S1028" s="87"/>
      <c r="T1028" s="87"/>
      <c r="U1028" s="87"/>
    </row>
    <row r="1029" spans="2:21" x14ac:dyDescent="0.2">
      <c r="B1029" s="43">
        <v>1956</v>
      </c>
      <c r="C1029" s="44">
        <v>7</v>
      </c>
      <c r="D1029" s="47">
        <f t="shared" si="27"/>
        <v>20667</v>
      </c>
      <c r="E1029" s="45">
        <v>48.78</v>
      </c>
      <c r="F1029" s="46">
        <v>1.8133300000000001</v>
      </c>
      <c r="G1029" s="9">
        <f t="shared" si="28"/>
        <v>0.15111083333333333</v>
      </c>
      <c r="H1029" s="46">
        <v>27.4</v>
      </c>
      <c r="I1029" s="49">
        <v>49.389999000000003</v>
      </c>
      <c r="O1029" s="87"/>
      <c r="P1029" s="87"/>
      <c r="Q1029" s="87"/>
      <c r="S1029" s="87"/>
      <c r="T1029" s="87"/>
      <c r="U1029" s="87"/>
    </row>
    <row r="1030" spans="2:21" x14ac:dyDescent="0.2">
      <c r="B1030" s="43">
        <v>1956</v>
      </c>
      <c r="C1030" s="44">
        <v>8</v>
      </c>
      <c r="D1030" s="47">
        <f t="shared" si="27"/>
        <v>20698</v>
      </c>
      <c r="E1030" s="45">
        <v>48.49</v>
      </c>
      <c r="F1030" s="46">
        <v>1.82667</v>
      </c>
      <c r="G1030" s="9">
        <f t="shared" si="28"/>
        <v>0.15222250000000001</v>
      </c>
      <c r="H1030" s="46">
        <v>27.3</v>
      </c>
      <c r="I1030" s="49">
        <v>47.509998000000003</v>
      </c>
      <c r="O1030" s="87"/>
      <c r="P1030" s="87"/>
      <c r="Q1030" s="87"/>
      <c r="S1030" s="87"/>
      <c r="T1030" s="87"/>
      <c r="U1030" s="87"/>
    </row>
    <row r="1031" spans="2:21" x14ac:dyDescent="0.2">
      <c r="B1031" s="43">
        <v>1956</v>
      </c>
      <c r="C1031" s="44">
        <v>9</v>
      </c>
      <c r="D1031" s="47">
        <f t="shared" si="27"/>
        <v>20728</v>
      </c>
      <c r="E1031" s="45">
        <v>46.84</v>
      </c>
      <c r="F1031" s="46">
        <v>1.84</v>
      </c>
      <c r="G1031" s="9">
        <f t="shared" si="28"/>
        <v>0.15333333333333335</v>
      </c>
      <c r="H1031" s="46">
        <v>27.4</v>
      </c>
      <c r="I1031" s="49">
        <v>45.349997999999999</v>
      </c>
      <c r="O1031" s="87"/>
      <c r="P1031" s="87"/>
      <c r="Q1031" s="87"/>
      <c r="S1031" s="87"/>
      <c r="T1031" s="87"/>
      <c r="U1031" s="87"/>
    </row>
    <row r="1032" spans="2:21" x14ac:dyDescent="0.2">
      <c r="B1032" s="43">
        <v>1956</v>
      </c>
      <c r="C1032" s="44">
        <v>10</v>
      </c>
      <c r="D1032" s="47">
        <f t="shared" si="27"/>
        <v>20759</v>
      </c>
      <c r="E1032" s="45">
        <v>46.24</v>
      </c>
      <c r="F1032" s="46">
        <v>1.80667</v>
      </c>
      <c r="G1032" s="9">
        <f t="shared" si="28"/>
        <v>0.15055583333333333</v>
      </c>
      <c r="H1032" s="46">
        <v>27.5</v>
      </c>
      <c r="I1032" s="49">
        <v>45.580002</v>
      </c>
      <c r="O1032" s="87"/>
      <c r="P1032" s="87"/>
      <c r="Q1032" s="87"/>
      <c r="S1032" s="87"/>
      <c r="T1032" s="87"/>
      <c r="U1032" s="87"/>
    </row>
    <row r="1033" spans="2:21" x14ac:dyDescent="0.2">
      <c r="B1033" s="43">
        <v>1956</v>
      </c>
      <c r="C1033" s="44">
        <v>11</v>
      </c>
      <c r="D1033" s="47">
        <f t="shared" si="27"/>
        <v>20789</v>
      </c>
      <c r="E1033" s="45">
        <v>45.76</v>
      </c>
      <c r="F1033" s="46">
        <v>1.7733300000000001</v>
      </c>
      <c r="G1033" s="9">
        <f t="shared" si="28"/>
        <v>0.14777750000000001</v>
      </c>
      <c r="H1033" s="46">
        <v>27.5</v>
      </c>
      <c r="I1033" s="49">
        <v>45.080002</v>
      </c>
      <c r="O1033" s="87"/>
      <c r="P1033" s="87"/>
      <c r="Q1033" s="87"/>
      <c r="S1033" s="87"/>
      <c r="T1033" s="87"/>
      <c r="U1033" s="87"/>
    </row>
    <row r="1034" spans="2:21" x14ac:dyDescent="0.2">
      <c r="B1034" s="43">
        <v>1956</v>
      </c>
      <c r="C1034" s="44">
        <v>12</v>
      </c>
      <c r="D1034" s="47">
        <f t="shared" si="27"/>
        <v>20820</v>
      </c>
      <c r="E1034" s="45">
        <v>46.44</v>
      </c>
      <c r="F1034" s="46">
        <v>1.74</v>
      </c>
      <c r="G1034" s="9">
        <f t="shared" si="28"/>
        <v>0.14499999999999999</v>
      </c>
      <c r="H1034" s="46">
        <v>27.6</v>
      </c>
      <c r="I1034" s="49">
        <v>46.669998</v>
      </c>
      <c r="O1034" s="87"/>
      <c r="P1034" s="87"/>
      <c r="Q1034" s="87"/>
      <c r="S1034" s="87"/>
      <c r="T1034" s="87"/>
      <c r="U1034" s="87"/>
    </row>
    <row r="1035" spans="2:21" x14ac:dyDescent="0.2">
      <c r="B1035" s="43">
        <v>1957</v>
      </c>
      <c r="C1035" s="39">
        <v>1</v>
      </c>
      <c r="D1035" s="47">
        <f t="shared" si="27"/>
        <v>20851</v>
      </c>
      <c r="E1035" s="45">
        <v>45.43</v>
      </c>
      <c r="F1035" s="46">
        <v>1.7366699999999999</v>
      </c>
      <c r="G1035" s="9">
        <f t="shared" si="28"/>
        <v>0.1447225</v>
      </c>
      <c r="H1035" s="46">
        <v>27.6</v>
      </c>
      <c r="I1035" s="49">
        <v>44.720001000000003</v>
      </c>
      <c r="O1035" s="87"/>
      <c r="P1035" s="87"/>
      <c r="Q1035" s="87"/>
      <c r="S1035" s="87"/>
      <c r="T1035" s="87"/>
      <c r="U1035" s="87"/>
    </row>
    <row r="1036" spans="2:21" x14ac:dyDescent="0.2">
      <c r="B1036" s="43">
        <v>1957</v>
      </c>
      <c r="C1036" s="44">
        <v>2</v>
      </c>
      <c r="D1036" s="47">
        <f t="shared" si="27"/>
        <v>20879</v>
      </c>
      <c r="E1036" s="45">
        <v>43.47</v>
      </c>
      <c r="F1036" s="46">
        <v>1.73333</v>
      </c>
      <c r="G1036" s="9">
        <f t="shared" si="28"/>
        <v>0.14444416666666668</v>
      </c>
      <c r="H1036" s="46">
        <v>27.7</v>
      </c>
      <c r="I1036" s="49">
        <v>43.259998000000003</v>
      </c>
      <c r="O1036" s="87"/>
      <c r="P1036" s="87"/>
      <c r="Q1036" s="87"/>
      <c r="S1036" s="87"/>
      <c r="T1036" s="87"/>
      <c r="U1036" s="87"/>
    </row>
    <row r="1037" spans="2:21" x14ac:dyDescent="0.2">
      <c r="B1037" s="43">
        <v>1957</v>
      </c>
      <c r="C1037" s="44">
        <v>3</v>
      </c>
      <c r="D1037" s="47">
        <f t="shared" si="27"/>
        <v>20910</v>
      </c>
      <c r="E1037" s="45">
        <v>44.03</v>
      </c>
      <c r="F1037" s="46">
        <v>1.73</v>
      </c>
      <c r="G1037" s="9">
        <f t="shared" si="28"/>
        <v>0.14416666666666667</v>
      </c>
      <c r="H1037" s="46">
        <v>27.8</v>
      </c>
      <c r="I1037" s="49">
        <v>44.110000999999997</v>
      </c>
      <c r="O1037" s="87"/>
      <c r="P1037" s="87"/>
      <c r="Q1037" s="87"/>
      <c r="S1037" s="87"/>
      <c r="T1037" s="87"/>
      <c r="U1037" s="87"/>
    </row>
    <row r="1038" spans="2:21" x14ac:dyDescent="0.2">
      <c r="B1038" s="43">
        <v>1957</v>
      </c>
      <c r="C1038" s="44">
        <v>4</v>
      </c>
      <c r="D1038" s="47">
        <f t="shared" si="27"/>
        <v>20940</v>
      </c>
      <c r="E1038" s="45">
        <v>45.05</v>
      </c>
      <c r="F1038" s="46">
        <v>1.73</v>
      </c>
      <c r="G1038" s="9">
        <f t="shared" si="28"/>
        <v>0.14416666666666667</v>
      </c>
      <c r="H1038" s="46">
        <v>27.9</v>
      </c>
      <c r="I1038" s="49">
        <v>45.740001999999997</v>
      </c>
      <c r="O1038" s="87"/>
      <c r="P1038" s="87"/>
      <c r="Q1038" s="87"/>
      <c r="S1038" s="87"/>
      <c r="T1038" s="87"/>
      <c r="U1038" s="87"/>
    </row>
    <row r="1039" spans="2:21" x14ac:dyDescent="0.2">
      <c r="B1039" s="43">
        <v>1957</v>
      </c>
      <c r="C1039" s="44">
        <v>5</v>
      </c>
      <c r="D1039" s="47">
        <f t="shared" si="27"/>
        <v>20971</v>
      </c>
      <c r="E1039" s="45">
        <v>46.78</v>
      </c>
      <c r="F1039" s="46">
        <v>1.73</v>
      </c>
      <c r="G1039" s="9">
        <f t="shared" si="28"/>
        <v>0.14416666666666667</v>
      </c>
      <c r="H1039" s="46">
        <v>28</v>
      </c>
      <c r="I1039" s="49">
        <v>47.43</v>
      </c>
      <c r="O1039" s="87"/>
      <c r="P1039" s="87"/>
      <c r="Q1039" s="87"/>
      <c r="S1039" s="87"/>
      <c r="T1039" s="87"/>
      <c r="U1039" s="87"/>
    </row>
    <row r="1040" spans="2:21" x14ac:dyDescent="0.2">
      <c r="B1040" s="43">
        <v>1957</v>
      </c>
      <c r="C1040" s="44">
        <v>6</v>
      </c>
      <c r="D1040" s="47">
        <f t="shared" si="27"/>
        <v>21001</v>
      </c>
      <c r="E1040" s="45">
        <v>47.55</v>
      </c>
      <c r="F1040" s="46">
        <v>1.73</v>
      </c>
      <c r="G1040" s="9">
        <f t="shared" si="28"/>
        <v>0.14416666666666667</v>
      </c>
      <c r="H1040" s="46">
        <v>28.1</v>
      </c>
      <c r="I1040" s="49">
        <v>47.369999</v>
      </c>
      <c r="O1040" s="87"/>
      <c r="P1040" s="87"/>
      <c r="Q1040" s="87"/>
      <c r="S1040" s="87"/>
      <c r="T1040" s="87"/>
      <c r="U1040" s="87"/>
    </row>
    <row r="1041" spans="2:21" x14ac:dyDescent="0.2">
      <c r="B1041" s="43">
        <v>1957</v>
      </c>
      <c r="C1041" s="44">
        <v>7</v>
      </c>
      <c r="D1041" s="47">
        <f t="shared" si="27"/>
        <v>21032</v>
      </c>
      <c r="E1041" s="45">
        <v>48.51</v>
      </c>
      <c r="F1041" s="46">
        <v>1.74</v>
      </c>
      <c r="G1041" s="9">
        <f t="shared" si="28"/>
        <v>0.14499999999999999</v>
      </c>
      <c r="H1041" s="46">
        <v>28.3</v>
      </c>
      <c r="I1041" s="49">
        <v>47.91</v>
      </c>
      <c r="O1041" s="87"/>
      <c r="P1041" s="87"/>
      <c r="Q1041" s="87"/>
      <c r="S1041" s="87"/>
      <c r="T1041" s="87"/>
      <c r="U1041" s="87"/>
    </row>
    <row r="1042" spans="2:21" x14ac:dyDescent="0.2">
      <c r="B1042" s="43">
        <v>1957</v>
      </c>
      <c r="C1042" s="44">
        <v>8</v>
      </c>
      <c r="D1042" s="47">
        <f t="shared" si="27"/>
        <v>21063</v>
      </c>
      <c r="E1042" s="45">
        <v>45.84</v>
      </c>
      <c r="F1042" s="46">
        <v>1.75</v>
      </c>
      <c r="G1042" s="9">
        <f t="shared" si="28"/>
        <v>0.14583333333333334</v>
      </c>
      <c r="H1042" s="46">
        <v>28.3</v>
      </c>
      <c r="I1042" s="49">
        <v>45.220001000000003</v>
      </c>
      <c r="O1042" s="87"/>
      <c r="P1042" s="87"/>
      <c r="Q1042" s="87"/>
      <c r="S1042" s="87"/>
      <c r="T1042" s="87"/>
      <c r="U1042" s="87"/>
    </row>
    <row r="1043" spans="2:21" x14ac:dyDescent="0.2">
      <c r="B1043" s="43">
        <v>1957</v>
      </c>
      <c r="C1043" s="44">
        <v>9</v>
      </c>
      <c r="D1043" s="47">
        <f t="shared" si="27"/>
        <v>21093</v>
      </c>
      <c r="E1043" s="45">
        <v>43.98</v>
      </c>
      <c r="F1043" s="46">
        <v>1.76</v>
      </c>
      <c r="G1043" s="9">
        <f t="shared" si="28"/>
        <v>0.14666666666666667</v>
      </c>
      <c r="H1043" s="46">
        <v>28.3</v>
      </c>
      <c r="I1043" s="49">
        <v>42.419998</v>
      </c>
      <c r="O1043" s="87"/>
      <c r="P1043" s="87"/>
      <c r="Q1043" s="87"/>
      <c r="S1043" s="87"/>
      <c r="T1043" s="87"/>
      <c r="U1043" s="87"/>
    </row>
    <row r="1044" spans="2:21" x14ac:dyDescent="0.2">
      <c r="B1044" s="43">
        <v>1957</v>
      </c>
      <c r="C1044" s="44">
        <v>10</v>
      </c>
      <c r="D1044" s="47">
        <f t="shared" si="27"/>
        <v>21124</v>
      </c>
      <c r="E1044" s="45">
        <v>41.24</v>
      </c>
      <c r="F1044" s="46">
        <v>1.77</v>
      </c>
      <c r="G1044" s="9">
        <f t="shared" si="28"/>
        <v>0.14749999999999999</v>
      </c>
      <c r="H1044" s="46">
        <v>28.3</v>
      </c>
      <c r="I1044" s="49">
        <v>41.060001</v>
      </c>
      <c r="O1044" s="87"/>
      <c r="P1044" s="87"/>
      <c r="Q1044" s="87"/>
      <c r="S1044" s="87"/>
      <c r="T1044" s="87"/>
      <c r="U1044" s="87"/>
    </row>
    <row r="1045" spans="2:21" x14ac:dyDescent="0.2">
      <c r="B1045" s="43">
        <v>1957</v>
      </c>
      <c r="C1045" s="44">
        <v>11</v>
      </c>
      <c r="D1045" s="47">
        <f t="shared" si="27"/>
        <v>21154</v>
      </c>
      <c r="E1045" s="45">
        <v>40.35</v>
      </c>
      <c r="F1045" s="46">
        <v>1.78</v>
      </c>
      <c r="G1045" s="9">
        <f t="shared" si="28"/>
        <v>0.14833333333333334</v>
      </c>
      <c r="H1045" s="46">
        <v>28.4</v>
      </c>
      <c r="I1045" s="49">
        <v>41.720001000000003</v>
      </c>
      <c r="O1045" s="87"/>
      <c r="P1045" s="87"/>
      <c r="Q1045" s="87"/>
      <c r="S1045" s="87"/>
      <c r="T1045" s="87"/>
      <c r="U1045" s="87"/>
    </row>
    <row r="1046" spans="2:21" x14ac:dyDescent="0.2">
      <c r="B1046" s="43">
        <v>1957</v>
      </c>
      <c r="C1046" s="44">
        <v>12</v>
      </c>
      <c r="D1046" s="47">
        <f t="shared" si="27"/>
        <v>21185</v>
      </c>
      <c r="E1046" s="45">
        <v>40.33</v>
      </c>
      <c r="F1046" s="46">
        <v>1.79</v>
      </c>
      <c r="G1046" s="9">
        <f t="shared" si="28"/>
        <v>0.14916666666666667</v>
      </c>
      <c r="H1046" s="46">
        <v>28.4</v>
      </c>
      <c r="I1046" s="49">
        <v>39.990001999999997</v>
      </c>
      <c r="O1046" s="87"/>
      <c r="P1046" s="87"/>
      <c r="Q1046" s="87"/>
      <c r="S1046" s="87"/>
      <c r="T1046" s="87"/>
      <c r="U1046" s="87"/>
    </row>
    <row r="1047" spans="2:21" x14ac:dyDescent="0.2">
      <c r="B1047" s="43">
        <v>1958</v>
      </c>
      <c r="C1047" s="39">
        <v>1</v>
      </c>
      <c r="D1047" s="47">
        <f t="shared" si="27"/>
        <v>21216</v>
      </c>
      <c r="E1047" s="45">
        <v>41.12</v>
      </c>
      <c r="F1047" s="46">
        <v>1.7833300000000001</v>
      </c>
      <c r="G1047" s="9">
        <f t="shared" si="28"/>
        <v>0.14861083333333333</v>
      </c>
      <c r="H1047" s="46">
        <v>28.6</v>
      </c>
      <c r="I1047" s="49">
        <v>41.700001</v>
      </c>
      <c r="O1047" s="87"/>
      <c r="P1047" s="87"/>
      <c r="Q1047" s="87"/>
      <c r="S1047" s="87"/>
      <c r="T1047" s="87"/>
      <c r="U1047" s="87"/>
    </row>
    <row r="1048" spans="2:21" x14ac:dyDescent="0.2">
      <c r="B1048" s="43">
        <v>1958</v>
      </c>
      <c r="C1048" s="44">
        <v>2</v>
      </c>
      <c r="D1048" s="47">
        <f t="shared" si="27"/>
        <v>21244</v>
      </c>
      <c r="E1048" s="45">
        <v>41.26</v>
      </c>
      <c r="F1048" s="46">
        <v>1.77667</v>
      </c>
      <c r="G1048" s="9">
        <f t="shared" si="28"/>
        <v>0.14805583333333333</v>
      </c>
      <c r="H1048" s="46">
        <v>28.6</v>
      </c>
      <c r="I1048" s="49">
        <v>40.840000000000003</v>
      </c>
      <c r="O1048" s="87"/>
      <c r="P1048" s="87"/>
      <c r="Q1048" s="87"/>
      <c r="S1048" s="87"/>
      <c r="T1048" s="87"/>
      <c r="U1048" s="87"/>
    </row>
    <row r="1049" spans="2:21" x14ac:dyDescent="0.2">
      <c r="B1049" s="43">
        <v>1958</v>
      </c>
      <c r="C1049" s="44">
        <v>3</v>
      </c>
      <c r="D1049" s="47">
        <f t="shared" si="27"/>
        <v>21275</v>
      </c>
      <c r="E1049" s="45">
        <v>42.11</v>
      </c>
      <c r="F1049" s="46">
        <v>1.77</v>
      </c>
      <c r="G1049" s="9">
        <f t="shared" si="28"/>
        <v>0.14749999999999999</v>
      </c>
      <c r="H1049" s="46">
        <v>28.8</v>
      </c>
      <c r="I1049" s="49">
        <v>42.099997999999999</v>
      </c>
      <c r="O1049" s="87"/>
      <c r="P1049" s="87"/>
      <c r="Q1049" s="87"/>
      <c r="S1049" s="87"/>
      <c r="T1049" s="87"/>
      <c r="U1049" s="87"/>
    </row>
    <row r="1050" spans="2:21" x14ac:dyDescent="0.2">
      <c r="B1050" s="43">
        <v>1958</v>
      </c>
      <c r="C1050" s="44">
        <v>4</v>
      </c>
      <c r="D1050" s="47">
        <f t="shared" si="27"/>
        <v>21305</v>
      </c>
      <c r="E1050" s="45">
        <v>42.34</v>
      </c>
      <c r="F1050" s="46">
        <v>1.75667</v>
      </c>
      <c r="G1050" s="9">
        <f t="shared" si="28"/>
        <v>0.14638916666666665</v>
      </c>
      <c r="H1050" s="46">
        <v>28.9</v>
      </c>
      <c r="I1050" s="49">
        <v>43.439999</v>
      </c>
      <c r="O1050" s="87"/>
      <c r="P1050" s="87"/>
      <c r="Q1050" s="87"/>
      <c r="S1050" s="87"/>
      <c r="T1050" s="87"/>
      <c r="U1050" s="87"/>
    </row>
    <row r="1051" spans="2:21" x14ac:dyDescent="0.2">
      <c r="B1051" s="43">
        <v>1958</v>
      </c>
      <c r="C1051" s="44">
        <v>5</v>
      </c>
      <c r="D1051" s="47">
        <f t="shared" si="27"/>
        <v>21336</v>
      </c>
      <c r="E1051" s="45">
        <v>43.7</v>
      </c>
      <c r="F1051" s="46">
        <v>1.74333</v>
      </c>
      <c r="G1051" s="9">
        <f t="shared" si="28"/>
        <v>0.1452775</v>
      </c>
      <c r="H1051" s="46">
        <v>28.9</v>
      </c>
      <c r="I1051" s="49">
        <v>44.09</v>
      </c>
      <c r="O1051" s="87"/>
      <c r="P1051" s="87"/>
      <c r="Q1051" s="87"/>
      <c r="S1051" s="87"/>
      <c r="T1051" s="87"/>
      <c r="U1051" s="87"/>
    </row>
    <row r="1052" spans="2:21" x14ac:dyDescent="0.2">
      <c r="B1052" s="43">
        <v>1958</v>
      </c>
      <c r="C1052" s="44">
        <v>6</v>
      </c>
      <c r="D1052" s="47">
        <f t="shared" si="27"/>
        <v>21366</v>
      </c>
      <c r="E1052" s="45">
        <v>44.75</v>
      </c>
      <c r="F1052" s="46">
        <v>1.73</v>
      </c>
      <c r="G1052" s="9">
        <f t="shared" si="28"/>
        <v>0.14416666666666667</v>
      </c>
      <c r="H1052" s="46">
        <v>28.9</v>
      </c>
      <c r="I1052" s="49">
        <v>45.240001999999997</v>
      </c>
      <c r="O1052" s="87"/>
      <c r="P1052" s="87"/>
      <c r="Q1052" s="87"/>
      <c r="S1052" s="87"/>
      <c r="T1052" s="87"/>
      <c r="U1052" s="87"/>
    </row>
    <row r="1053" spans="2:21" x14ac:dyDescent="0.2">
      <c r="B1053" s="43">
        <v>1958</v>
      </c>
      <c r="C1053" s="44">
        <v>7</v>
      </c>
      <c r="D1053" s="47">
        <f t="shared" si="27"/>
        <v>21397</v>
      </c>
      <c r="E1053" s="45">
        <v>45.98</v>
      </c>
      <c r="F1053" s="46">
        <v>1.73</v>
      </c>
      <c r="G1053" s="9">
        <f t="shared" si="28"/>
        <v>0.14416666666666667</v>
      </c>
      <c r="H1053" s="46">
        <v>29</v>
      </c>
      <c r="I1053" s="49">
        <v>47.189999</v>
      </c>
      <c r="O1053" s="87"/>
      <c r="P1053" s="87"/>
      <c r="Q1053" s="87"/>
      <c r="S1053" s="87"/>
      <c r="T1053" s="87"/>
      <c r="U1053" s="87"/>
    </row>
    <row r="1054" spans="2:21" x14ac:dyDescent="0.2">
      <c r="B1054" s="43">
        <v>1958</v>
      </c>
      <c r="C1054" s="44">
        <v>8</v>
      </c>
      <c r="D1054" s="47">
        <f t="shared" si="27"/>
        <v>21428</v>
      </c>
      <c r="E1054" s="45">
        <v>47.7</v>
      </c>
      <c r="F1054" s="46">
        <v>1.73</v>
      </c>
      <c r="G1054" s="9">
        <f t="shared" si="28"/>
        <v>0.14416666666666667</v>
      </c>
      <c r="H1054" s="46">
        <v>28.9</v>
      </c>
      <c r="I1054" s="49">
        <v>47.75</v>
      </c>
      <c r="O1054" s="87"/>
      <c r="P1054" s="87"/>
      <c r="Q1054" s="87"/>
      <c r="S1054" s="87"/>
      <c r="T1054" s="87"/>
      <c r="U1054" s="87"/>
    </row>
    <row r="1055" spans="2:21" x14ac:dyDescent="0.2">
      <c r="B1055" s="43">
        <v>1958</v>
      </c>
      <c r="C1055" s="44">
        <v>9</v>
      </c>
      <c r="D1055" s="47">
        <f t="shared" si="27"/>
        <v>21458</v>
      </c>
      <c r="E1055" s="45">
        <v>48.96</v>
      </c>
      <c r="F1055" s="46">
        <v>1.73</v>
      </c>
      <c r="G1055" s="9">
        <f t="shared" si="28"/>
        <v>0.14416666666666667</v>
      </c>
      <c r="H1055" s="46">
        <v>28.9</v>
      </c>
      <c r="I1055" s="49">
        <v>50.060001</v>
      </c>
      <c r="O1055" s="87"/>
      <c r="P1055" s="87"/>
      <c r="Q1055" s="87"/>
      <c r="S1055" s="87"/>
      <c r="T1055" s="87"/>
      <c r="U1055" s="87"/>
    </row>
    <row r="1056" spans="2:21" x14ac:dyDescent="0.2">
      <c r="B1056" s="43">
        <v>1958</v>
      </c>
      <c r="C1056" s="44">
        <v>10</v>
      </c>
      <c r="D1056" s="47">
        <f t="shared" si="27"/>
        <v>21489</v>
      </c>
      <c r="E1056" s="45">
        <v>50.95</v>
      </c>
      <c r="F1056" s="46">
        <v>1.7366699999999999</v>
      </c>
      <c r="G1056" s="9">
        <f t="shared" si="28"/>
        <v>0.1447225</v>
      </c>
      <c r="H1056" s="46">
        <v>28.9</v>
      </c>
      <c r="I1056" s="49">
        <v>51.330002</v>
      </c>
      <c r="O1056" s="87"/>
      <c r="P1056" s="87"/>
      <c r="Q1056" s="87"/>
      <c r="S1056" s="87"/>
      <c r="T1056" s="87"/>
      <c r="U1056" s="87"/>
    </row>
    <row r="1057" spans="2:21" x14ac:dyDescent="0.2">
      <c r="B1057" s="43">
        <v>1958</v>
      </c>
      <c r="C1057" s="44">
        <v>11</v>
      </c>
      <c r="D1057" s="47">
        <f t="shared" si="27"/>
        <v>21519</v>
      </c>
      <c r="E1057" s="45">
        <v>52.5</v>
      </c>
      <c r="F1057" s="46">
        <v>1.74333</v>
      </c>
      <c r="G1057" s="9">
        <f t="shared" si="28"/>
        <v>0.1452775</v>
      </c>
      <c r="H1057" s="46">
        <v>29</v>
      </c>
      <c r="I1057" s="49">
        <v>52.48</v>
      </c>
      <c r="O1057" s="87"/>
      <c r="P1057" s="87"/>
      <c r="Q1057" s="87"/>
      <c r="S1057" s="87"/>
      <c r="T1057" s="87"/>
      <c r="U1057" s="87"/>
    </row>
    <row r="1058" spans="2:21" x14ac:dyDescent="0.2">
      <c r="B1058" s="43">
        <v>1958</v>
      </c>
      <c r="C1058" s="44">
        <v>12</v>
      </c>
      <c r="D1058" s="47">
        <f t="shared" si="27"/>
        <v>21550</v>
      </c>
      <c r="E1058" s="45">
        <v>53.49</v>
      </c>
      <c r="F1058" s="46">
        <v>1.75</v>
      </c>
      <c r="G1058" s="9">
        <f t="shared" si="28"/>
        <v>0.14583333333333334</v>
      </c>
      <c r="H1058" s="46">
        <v>28.9</v>
      </c>
      <c r="I1058" s="49">
        <v>55.209999000000003</v>
      </c>
      <c r="O1058" s="87"/>
      <c r="P1058" s="87"/>
      <c r="Q1058" s="87"/>
      <c r="S1058" s="87"/>
      <c r="T1058" s="87"/>
      <c r="U1058" s="87"/>
    </row>
    <row r="1059" spans="2:21" x14ac:dyDescent="0.2">
      <c r="B1059" s="43">
        <v>1959</v>
      </c>
      <c r="C1059" s="39">
        <v>1</v>
      </c>
      <c r="D1059" s="47">
        <f t="shared" si="27"/>
        <v>21581</v>
      </c>
      <c r="E1059" s="45">
        <v>55.62</v>
      </c>
      <c r="F1059" s="46">
        <v>1.75667</v>
      </c>
      <c r="G1059" s="9">
        <f t="shared" si="28"/>
        <v>0.14638916666666665</v>
      </c>
      <c r="H1059" s="46">
        <v>29</v>
      </c>
      <c r="I1059" s="49">
        <v>55.450001</v>
      </c>
      <c r="O1059" s="87"/>
      <c r="P1059" s="87"/>
      <c r="Q1059" s="87"/>
      <c r="S1059" s="87"/>
      <c r="T1059" s="87"/>
      <c r="U1059" s="87"/>
    </row>
    <row r="1060" spans="2:21" x14ac:dyDescent="0.2">
      <c r="B1060" s="43">
        <v>1959</v>
      </c>
      <c r="C1060" s="44">
        <v>2</v>
      </c>
      <c r="D1060" s="47">
        <f t="shared" si="27"/>
        <v>21609</v>
      </c>
      <c r="E1060" s="45">
        <v>54.77</v>
      </c>
      <c r="F1060" s="46">
        <v>1.7633300000000001</v>
      </c>
      <c r="G1060" s="9">
        <f t="shared" si="28"/>
        <v>0.14694416666666668</v>
      </c>
      <c r="H1060" s="46">
        <v>28.9</v>
      </c>
      <c r="I1060" s="49">
        <v>55.41</v>
      </c>
      <c r="O1060" s="87"/>
      <c r="P1060" s="87"/>
      <c r="Q1060" s="87"/>
      <c r="S1060" s="87"/>
      <c r="T1060" s="87"/>
      <c r="U1060" s="87"/>
    </row>
    <row r="1061" spans="2:21" x14ac:dyDescent="0.2">
      <c r="B1061" s="43">
        <v>1959</v>
      </c>
      <c r="C1061" s="44">
        <v>3</v>
      </c>
      <c r="D1061" s="47">
        <f t="shared" si="27"/>
        <v>21640</v>
      </c>
      <c r="E1061" s="45">
        <v>56.16</v>
      </c>
      <c r="F1061" s="46">
        <v>1.77</v>
      </c>
      <c r="G1061" s="9">
        <f t="shared" si="28"/>
        <v>0.14749999999999999</v>
      </c>
      <c r="H1061" s="46">
        <v>28.9</v>
      </c>
      <c r="I1061" s="49">
        <v>55.439999</v>
      </c>
      <c r="O1061" s="87"/>
      <c r="P1061" s="87"/>
      <c r="Q1061" s="87"/>
      <c r="S1061" s="87"/>
      <c r="T1061" s="87"/>
      <c r="U1061" s="87"/>
    </row>
    <row r="1062" spans="2:21" x14ac:dyDescent="0.2">
      <c r="B1062" s="43">
        <v>1959</v>
      </c>
      <c r="C1062" s="44">
        <v>4</v>
      </c>
      <c r="D1062" s="47">
        <f t="shared" si="27"/>
        <v>21670</v>
      </c>
      <c r="E1062" s="45">
        <v>57.1</v>
      </c>
      <c r="F1062" s="46">
        <v>1.77667</v>
      </c>
      <c r="G1062" s="9">
        <f t="shared" si="28"/>
        <v>0.14805583333333333</v>
      </c>
      <c r="H1062" s="46">
        <v>29</v>
      </c>
      <c r="I1062" s="49">
        <v>57.59</v>
      </c>
      <c r="O1062" s="87"/>
      <c r="P1062" s="87"/>
      <c r="Q1062" s="87"/>
      <c r="S1062" s="87"/>
      <c r="T1062" s="87"/>
      <c r="U1062" s="87"/>
    </row>
    <row r="1063" spans="2:21" x14ac:dyDescent="0.2">
      <c r="B1063" s="43">
        <v>1959</v>
      </c>
      <c r="C1063" s="44">
        <v>5</v>
      </c>
      <c r="D1063" s="47">
        <f t="shared" si="27"/>
        <v>21701</v>
      </c>
      <c r="E1063" s="45">
        <v>57.96</v>
      </c>
      <c r="F1063" s="46">
        <v>1.7833300000000001</v>
      </c>
      <c r="G1063" s="9">
        <f t="shared" si="28"/>
        <v>0.14861083333333333</v>
      </c>
      <c r="H1063" s="46">
        <v>29</v>
      </c>
      <c r="I1063" s="49">
        <v>58.68</v>
      </c>
      <c r="O1063" s="87"/>
      <c r="P1063" s="87"/>
      <c r="Q1063" s="87"/>
      <c r="S1063" s="87"/>
      <c r="T1063" s="87"/>
      <c r="U1063" s="87"/>
    </row>
    <row r="1064" spans="2:21" x14ac:dyDescent="0.2">
      <c r="B1064" s="43">
        <v>1959</v>
      </c>
      <c r="C1064" s="44">
        <v>6</v>
      </c>
      <c r="D1064" s="47">
        <f t="shared" si="27"/>
        <v>21731</v>
      </c>
      <c r="E1064" s="45">
        <v>57.46</v>
      </c>
      <c r="F1064" s="46">
        <v>1.79</v>
      </c>
      <c r="G1064" s="9">
        <f t="shared" si="28"/>
        <v>0.14916666666666667</v>
      </c>
      <c r="H1064" s="46">
        <v>29.1</v>
      </c>
      <c r="I1064" s="49">
        <v>58.470001000000003</v>
      </c>
      <c r="O1064" s="87"/>
      <c r="P1064" s="87"/>
      <c r="Q1064" s="87"/>
      <c r="S1064" s="87"/>
      <c r="T1064" s="87"/>
      <c r="U1064" s="87"/>
    </row>
    <row r="1065" spans="2:21" x14ac:dyDescent="0.2">
      <c r="B1065" s="43">
        <v>1959</v>
      </c>
      <c r="C1065" s="44">
        <v>7</v>
      </c>
      <c r="D1065" s="47">
        <f t="shared" si="27"/>
        <v>21762</v>
      </c>
      <c r="E1065" s="45">
        <v>59.74</v>
      </c>
      <c r="F1065" s="46">
        <v>1.79667</v>
      </c>
      <c r="G1065" s="9">
        <f t="shared" si="28"/>
        <v>0.14972250000000001</v>
      </c>
      <c r="H1065" s="46">
        <v>29.2</v>
      </c>
      <c r="I1065" s="49">
        <v>60.509998000000003</v>
      </c>
      <c r="O1065" s="87"/>
      <c r="P1065" s="87"/>
      <c r="Q1065" s="87"/>
      <c r="S1065" s="87"/>
      <c r="T1065" s="87"/>
      <c r="U1065" s="87"/>
    </row>
    <row r="1066" spans="2:21" x14ac:dyDescent="0.2">
      <c r="B1066" s="43">
        <v>1959</v>
      </c>
      <c r="C1066" s="44">
        <v>8</v>
      </c>
      <c r="D1066" s="47">
        <f t="shared" si="27"/>
        <v>21793</v>
      </c>
      <c r="E1066" s="45">
        <v>59.4</v>
      </c>
      <c r="F1066" s="46">
        <v>1.8033300000000001</v>
      </c>
      <c r="G1066" s="9">
        <f t="shared" si="28"/>
        <v>0.15027750000000001</v>
      </c>
      <c r="H1066" s="46">
        <v>29.2</v>
      </c>
      <c r="I1066" s="49">
        <v>59.599997999999999</v>
      </c>
      <c r="O1066" s="87"/>
      <c r="P1066" s="87"/>
      <c r="Q1066" s="87"/>
      <c r="S1066" s="87"/>
      <c r="T1066" s="87"/>
      <c r="U1066" s="87"/>
    </row>
    <row r="1067" spans="2:21" x14ac:dyDescent="0.2">
      <c r="B1067" s="43">
        <v>1959</v>
      </c>
      <c r="C1067" s="44">
        <v>9</v>
      </c>
      <c r="D1067" s="47">
        <f t="shared" si="27"/>
        <v>21823</v>
      </c>
      <c r="E1067" s="45">
        <v>57.05</v>
      </c>
      <c r="F1067" s="46">
        <v>1.81</v>
      </c>
      <c r="G1067" s="9">
        <f t="shared" si="28"/>
        <v>0.15083333333333335</v>
      </c>
      <c r="H1067" s="46">
        <v>29.3</v>
      </c>
      <c r="I1067" s="49">
        <v>56.880001</v>
      </c>
      <c r="O1067" s="87"/>
      <c r="P1067" s="87"/>
      <c r="Q1067" s="87"/>
      <c r="S1067" s="87"/>
      <c r="T1067" s="87"/>
      <c r="U1067" s="87"/>
    </row>
    <row r="1068" spans="2:21" x14ac:dyDescent="0.2">
      <c r="B1068" s="43">
        <v>1959</v>
      </c>
      <c r="C1068" s="44">
        <v>10</v>
      </c>
      <c r="D1068" s="47">
        <f t="shared" si="27"/>
        <v>21854</v>
      </c>
      <c r="E1068" s="45">
        <v>57</v>
      </c>
      <c r="F1068" s="46">
        <v>1.81667</v>
      </c>
      <c r="G1068" s="9">
        <f t="shared" si="28"/>
        <v>0.15138916666666666</v>
      </c>
      <c r="H1068" s="46">
        <v>29.4</v>
      </c>
      <c r="I1068" s="49">
        <v>57.52</v>
      </c>
      <c r="O1068" s="87"/>
      <c r="P1068" s="87"/>
      <c r="Q1068" s="87"/>
      <c r="S1068" s="87"/>
      <c r="T1068" s="87"/>
      <c r="U1068" s="87"/>
    </row>
    <row r="1069" spans="2:21" x14ac:dyDescent="0.2">
      <c r="B1069" s="43">
        <v>1959</v>
      </c>
      <c r="C1069" s="44">
        <v>11</v>
      </c>
      <c r="D1069" s="47">
        <f t="shared" si="27"/>
        <v>21884</v>
      </c>
      <c r="E1069" s="45">
        <v>57.23</v>
      </c>
      <c r="F1069" s="46">
        <v>1.8233299999999999</v>
      </c>
      <c r="G1069" s="9">
        <f t="shared" si="28"/>
        <v>0.15194416666666666</v>
      </c>
      <c r="H1069" s="46">
        <v>29.4</v>
      </c>
      <c r="I1069" s="49">
        <v>58.279998999999997</v>
      </c>
      <c r="O1069" s="87"/>
      <c r="P1069" s="87"/>
      <c r="Q1069" s="87"/>
      <c r="S1069" s="87"/>
      <c r="T1069" s="87"/>
      <c r="U1069" s="87"/>
    </row>
    <row r="1070" spans="2:21" x14ac:dyDescent="0.2">
      <c r="B1070" s="43">
        <v>1959</v>
      </c>
      <c r="C1070" s="44">
        <v>12</v>
      </c>
      <c r="D1070" s="47">
        <f t="shared" si="27"/>
        <v>21915</v>
      </c>
      <c r="E1070" s="45">
        <v>59.06</v>
      </c>
      <c r="F1070" s="46">
        <v>1.83</v>
      </c>
      <c r="G1070" s="9">
        <f t="shared" si="28"/>
        <v>0.1525</v>
      </c>
      <c r="H1070" s="46">
        <v>29.4</v>
      </c>
      <c r="I1070" s="49">
        <v>59.889999000000003</v>
      </c>
      <c r="O1070" s="87"/>
      <c r="P1070" s="87"/>
      <c r="Q1070" s="87"/>
      <c r="S1070" s="87"/>
      <c r="T1070" s="87"/>
      <c r="U1070" s="87"/>
    </row>
    <row r="1071" spans="2:21" x14ac:dyDescent="0.2">
      <c r="B1071" s="43">
        <v>1960</v>
      </c>
      <c r="C1071" s="39">
        <v>1</v>
      </c>
      <c r="D1071" s="47">
        <f t="shared" si="27"/>
        <v>21946</v>
      </c>
      <c r="E1071" s="45">
        <v>58.03</v>
      </c>
      <c r="F1071" s="46">
        <v>1.8666700000000001</v>
      </c>
      <c r="G1071" s="9">
        <f t="shared" si="28"/>
        <v>0.15555583333333334</v>
      </c>
      <c r="H1071" s="46">
        <v>29.3</v>
      </c>
      <c r="I1071" s="49">
        <v>55.610000999999997</v>
      </c>
      <c r="O1071" s="87"/>
      <c r="P1071" s="87"/>
      <c r="Q1071" s="87"/>
      <c r="S1071" s="87"/>
      <c r="T1071" s="87"/>
      <c r="U1071" s="87"/>
    </row>
    <row r="1072" spans="2:21" x14ac:dyDescent="0.2">
      <c r="B1072" s="43">
        <v>1960</v>
      </c>
      <c r="C1072" s="44">
        <v>2</v>
      </c>
      <c r="D1072" s="47">
        <f t="shared" si="27"/>
        <v>21975</v>
      </c>
      <c r="E1072" s="45">
        <v>55.78</v>
      </c>
      <c r="F1072" s="46">
        <v>1.90333</v>
      </c>
      <c r="G1072" s="9">
        <f t="shared" si="28"/>
        <v>0.15861083333333334</v>
      </c>
      <c r="H1072" s="46">
        <v>29.4</v>
      </c>
      <c r="I1072" s="49">
        <v>56.119999</v>
      </c>
      <c r="O1072" s="87"/>
      <c r="P1072" s="87"/>
      <c r="Q1072" s="87"/>
      <c r="S1072" s="87"/>
      <c r="T1072" s="87"/>
      <c r="U1072" s="87"/>
    </row>
    <row r="1073" spans="2:21" x14ac:dyDescent="0.2">
      <c r="B1073" s="43">
        <v>1960</v>
      </c>
      <c r="C1073" s="44">
        <v>3</v>
      </c>
      <c r="D1073" s="47">
        <f t="shared" si="27"/>
        <v>22006</v>
      </c>
      <c r="E1073" s="45">
        <v>55.02</v>
      </c>
      <c r="F1073" s="46">
        <v>1.94</v>
      </c>
      <c r="G1073" s="9">
        <f t="shared" si="28"/>
        <v>0.16166666666666665</v>
      </c>
      <c r="H1073" s="46">
        <v>29.4</v>
      </c>
      <c r="I1073" s="49">
        <v>55.34</v>
      </c>
      <c r="O1073" s="87"/>
      <c r="P1073" s="87"/>
      <c r="Q1073" s="87"/>
      <c r="S1073" s="87"/>
      <c r="T1073" s="87"/>
      <c r="U1073" s="87"/>
    </row>
    <row r="1074" spans="2:21" x14ac:dyDescent="0.2">
      <c r="B1074" s="43">
        <v>1960</v>
      </c>
      <c r="C1074" s="44">
        <v>4</v>
      </c>
      <c r="D1074" s="47">
        <f t="shared" si="27"/>
        <v>22036</v>
      </c>
      <c r="E1074" s="45">
        <v>55.73</v>
      </c>
      <c r="F1074" s="46">
        <v>1.94333</v>
      </c>
      <c r="G1074" s="9">
        <f t="shared" si="28"/>
        <v>0.16194416666666667</v>
      </c>
      <c r="H1074" s="46">
        <v>29.5</v>
      </c>
      <c r="I1074" s="49">
        <v>54.369999</v>
      </c>
      <c r="O1074" s="87"/>
      <c r="P1074" s="87"/>
      <c r="Q1074" s="87"/>
      <c r="S1074" s="87"/>
      <c r="T1074" s="87"/>
      <c r="U1074" s="87"/>
    </row>
    <row r="1075" spans="2:21" x14ac:dyDescent="0.2">
      <c r="B1075" s="43">
        <v>1960</v>
      </c>
      <c r="C1075" s="44">
        <v>5</v>
      </c>
      <c r="D1075" s="47">
        <f t="shared" si="27"/>
        <v>22067</v>
      </c>
      <c r="E1075" s="45">
        <v>55.22</v>
      </c>
      <c r="F1075" s="46">
        <v>1.9466699999999999</v>
      </c>
      <c r="G1075" s="9">
        <f t="shared" si="28"/>
        <v>0.16222249999999999</v>
      </c>
      <c r="H1075" s="46">
        <v>29.5</v>
      </c>
      <c r="I1075" s="49">
        <v>55.830002</v>
      </c>
      <c r="O1075" s="87"/>
      <c r="P1075" s="87"/>
      <c r="Q1075" s="87"/>
      <c r="S1075" s="87"/>
      <c r="T1075" s="87"/>
      <c r="U1075" s="87"/>
    </row>
    <row r="1076" spans="2:21" x14ac:dyDescent="0.2">
      <c r="B1076" s="43">
        <v>1960</v>
      </c>
      <c r="C1076" s="44">
        <v>6</v>
      </c>
      <c r="D1076" s="47">
        <f t="shared" si="27"/>
        <v>22097</v>
      </c>
      <c r="E1076" s="45">
        <v>57.26</v>
      </c>
      <c r="F1076" s="46">
        <v>1.95</v>
      </c>
      <c r="G1076" s="9">
        <f t="shared" si="28"/>
        <v>0.16250000000000001</v>
      </c>
      <c r="H1076" s="46">
        <v>29.6</v>
      </c>
      <c r="I1076" s="49">
        <v>56.919998</v>
      </c>
      <c r="O1076" s="87"/>
      <c r="P1076" s="87"/>
      <c r="Q1076" s="87"/>
      <c r="S1076" s="87"/>
      <c r="T1076" s="87"/>
      <c r="U1076" s="87"/>
    </row>
    <row r="1077" spans="2:21" x14ac:dyDescent="0.2">
      <c r="B1077" s="43">
        <v>1960</v>
      </c>
      <c r="C1077" s="44">
        <v>7</v>
      </c>
      <c r="D1077" s="47">
        <f t="shared" si="27"/>
        <v>22128</v>
      </c>
      <c r="E1077" s="45">
        <v>55.84</v>
      </c>
      <c r="F1077" s="46">
        <v>1.95</v>
      </c>
      <c r="G1077" s="9">
        <f t="shared" si="28"/>
        <v>0.16250000000000001</v>
      </c>
      <c r="H1077" s="46">
        <v>29.6</v>
      </c>
      <c r="I1077" s="49">
        <v>55.509998000000003</v>
      </c>
      <c r="O1077" s="87"/>
      <c r="P1077" s="87"/>
      <c r="Q1077" s="87"/>
      <c r="S1077" s="87"/>
      <c r="T1077" s="87"/>
      <c r="U1077" s="87"/>
    </row>
    <row r="1078" spans="2:21" x14ac:dyDescent="0.2">
      <c r="B1078" s="43">
        <v>1960</v>
      </c>
      <c r="C1078" s="44">
        <v>8</v>
      </c>
      <c r="D1078" s="47">
        <f t="shared" si="27"/>
        <v>22159</v>
      </c>
      <c r="E1078" s="45">
        <v>56.51</v>
      </c>
      <c r="F1078" s="46">
        <v>1.95</v>
      </c>
      <c r="G1078" s="9">
        <f t="shared" si="28"/>
        <v>0.16250000000000001</v>
      </c>
      <c r="H1078" s="46">
        <v>29.6</v>
      </c>
      <c r="I1078" s="49">
        <v>56.959999000000003</v>
      </c>
      <c r="O1078" s="87"/>
      <c r="P1078" s="87"/>
      <c r="Q1078" s="87"/>
      <c r="S1078" s="87"/>
      <c r="T1078" s="87"/>
      <c r="U1078" s="87"/>
    </row>
    <row r="1079" spans="2:21" x14ac:dyDescent="0.2">
      <c r="B1079" s="43">
        <v>1960</v>
      </c>
      <c r="C1079" s="44">
        <v>9</v>
      </c>
      <c r="D1079" s="47">
        <f t="shared" si="27"/>
        <v>22189</v>
      </c>
      <c r="E1079" s="45">
        <v>54.81</v>
      </c>
      <c r="F1079" s="46">
        <v>1.95</v>
      </c>
      <c r="G1079" s="9">
        <f t="shared" si="28"/>
        <v>0.16250000000000001</v>
      </c>
      <c r="H1079" s="46">
        <v>29.6</v>
      </c>
      <c r="I1079" s="49">
        <v>53.52</v>
      </c>
      <c r="O1079" s="87"/>
      <c r="P1079" s="87"/>
      <c r="Q1079" s="87"/>
      <c r="S1079" s="87"/>
      <c r="T1079" s="87"/>
      <c r="U1079" s="87"/>
    </row>
    <row r="1080" spans="2:21" x14ac:dyDescent="0.2">
      <c r="B1080" s="43">
        <v>1960</v>
      </c>
      <c r="C1080" s="44">
        <v>10</v>
      </c>
      <c r="D1080" s="47">
        <f t="shared" si="27"/>
        <v>22220</v>
      </c>
      <c r="E1080" s="45">
        <v>53.73</v>
      </c>
      <c r="F1080" s="46">
        <v>1.95</v>
      </c>
      <c r="G1080" s="9">
        <f t="shared" si="28"/>
        <v>0.16250000000000001</v>
      </c>
      <c r="H1080" s="46">
        <v>29.8</v>
      </c>
      <c r="I1080" s="49">
        <v>53.389999000000003</v>
      </c>
      <c r="O1080" s="87"/>
      <c r="P1080" s="87"/>
      <c r="Q1080" s="87"/>
      <c r="S1080" s="87"/>
      <c r="T1080" s="87"/>
      <c r="U1080" s="87"/>
    </row>
    <row r="1081" spans="2:21" x14ac:dyDescent="0.2">
      <c r="B1081" s="43">
        <v>1960</v>
      </c>
      <c r="C1081" s="44">
        <v>11</v>
      </c>
      <c r="D1081" s="47">
        <f t="shared" si="27"/>
        <v>22250</v>
      </c>
      <c r="E1081" s="45">
        <v>55.47</v>
      </c>
      <c r="F1081" s="46">
        <v>1.95</v>
      </c>
      <c r="G1081" s="9">
        <f t="shared" si="28"/>
        <v>0.16250000000000001</v>
      </c>
      <c r="H1081" s="46">
        <v>29.8</v>
      </c>
      <c r="I1081" s="49">
        <v>55.540000999999997</v>
      </c>
      <c r="O1081" s="87"/>
      <c r="P1081" s="87"/>
      <c r="Q1081" s="87"/>
      <c r="S1081" s="87"/>
      <c r="T1081" s="87"/>
      <c r="U1081" s="87"/>
    </row>
    <row r="1082" spans="2:21" x14ac:dyDescent="0.2">
      <c r="B1082" s="43">
        <v>1960</v>
      </c>
      <c r="C1082" s="44">
        <v>12</v>
      </c>
      <c r="D1082" s="47">
        <f t="shared" si="27"/>
        <v>22281</v>
      </c>
      <c r="E1082" s="45">
        <v>56.8</v>
      </c>
      <c r="F1082" s="46">
        <v>1.95</v>
      </c>
      <c r="G1082" s="9">
        <f t="shared" si="28"/>
        <v>0.16250000000000001</v>
      </c>
      <c r="H1082" s="46">
        <v>29.8</v>
      </c>
      <c r="I1082" s="49">
        <v>58.110000999999997</v>
      </c>
      <c r="O1082" s="87"/>
      <c r="P1082" s="87"/>
      <c r="Q1082" s="87"/>
      <c r="S1082" s="87"/>
      <c r="T1082" s="87"/>
      <c r="U1082" s="87"/>
    </row>
    <row r="1083" spans="2:21" x14ac:dyDescent="0.2">
      <c r="B1083" s="43">
        <v>1961</v>
      </c>
      <c r="C1083" s="39">
        <v>1</v>
      </c>
      <c r="D1083" s="47">
        <f t="shared" si="27"/>
        <v>22312</v>
      </c>
      <c r="E1083" s="45">
        <v>59.72</v>
      </c>
      <c r="F1083" s="46">
        <v>1.9466699999999999</v>
      </c>
      <c r="G1083" s="9">
        <f t="shared" si="28"/>
        <v>0.16222249999999999</v>
      </c>
      <c r="H1083" s="46">
        <v>29.8</v>
      </c>
      <c r="I1083" s="49">
        <v>61.779998999999997</v>
      </c>
      <c r="O1083" s="87"/>
      <c r="P1083" s="87"/>
      <c r="Q1083" s="87"/>
      <c r="S1083" s="87"/>
      <c r="T1083" s="87"/>
      <c r="U1083" s="87"/>
    </row>
    <row r="1084" spans="2:21" x14ac:dyDescent="0.2">
      <c r="B1084" s="43">
        <v>1961</v>
      </c>
      <c r="C1084" s="44">
        <v>2</v>
      </c>
      <c r="D1084" s="47">
        <f t="shared" si="27"/>
        <v>22340</v>
      </c>
      <c r="E1084" s="45">
        <v>62.17</v>
      </c>
      <c r="F1084" s="46">
        <v>1.94333</v>
      </c>
      <c r="G1084" s="9">
        <f t="shared" si="28"/>
        <v>0.16194416666666667</v>
      </c>
      <c r="H1084" s="46">
        <v>29.8</v>
      </c>
      <c r="I1084" s="49">
        <v>63.439999</v>
      </c>
      <c r="O1084" s="87"/>
      <c r="P1084" s="87"/>
      <c r="Q1084" s="87"/>
      <c r="S1084" s="87"/>
      <c r="T1084" s="87"/>
      <c r="U1084" s="87"/>
    </row>
    <row r="1085" spans="2:21" x14ac:dyDescent="0.2">
      <c r="B1085" s="43">
        <v>1961</v>
      </c>
      <c r="C1085" s="44">
        <v>3</v>
      </c>
      <c r="D1085" s="47">
        <f t="shared" si="27"/>
        <v>22371</v>
      </c>
      <c r="E1085" s="45">
        <v>64.12</v>
      </c>
      <c r="F1085" s="46">
        <v>1.94</v>
      </c>
      <c r="G1085" s="9">
        <f t="shared" si="28"/>
        <v>0.16166666666666665</v>
      </c>
      <c r="H1085" s="46">
        <v>29.8</v>
      </c>
      <c r="I1085" s="49">
        <v>65.059997999999993</v>
      </c>
      <c r="O1085" s="87"/>
      <c r="P1085" s="87"/>
      <c r="Q1085" s="87"/>
      <c r="S1085" s="87"/>
      <c r="T1085" s="87"/>
      <c r="U1085" s="87"/>
    </row>
    <row r="1086" spans="2:21" x14ac:dyDescent="0.2">
      <c r="B1086" s="43">
        <v>1961</v>
      </c>
      <c r="C1086" s="44">
        <v>4</v>
      </c>
      <c r="D1086" s="47">
        <f t="shared" si="27"/>
        <v>22401</v>
      </c>
      <c r="E1086" s="45">
        <v>65.83</v>
      </c>
      <c r="F1086" s="46">
        <v>1.94</v>
      </c>
      <c r="G1086" s="9">
        <f t="shared" si="28"/>
        <v>0.16166666666666665</v>
      </c>
      <c r="H1086" s="46">
        <v>29.8</v>
      </c>
      <c r="I1086" s="49">
        <v>65.309997999999993</v>
      </c>
      <c r="O1086" s="87"/>
      <c r="P1086" s="87"/>
      <c r="Q1086" s="87"/>
      <c r="S1086" s="87"/>
      <c r="T1086" s="87"/>
      <c r="U1086" s="87"/>
    </row>
    <row r="1087" spans="2:21" x14ac:dyDescent="0.2">
      <c r="B1087" s="43">
        <v>1961</v>
      </c>
      <c r="C1087" s="44">
        <v>5</v>
      </c>
      <c r="D1087" s="47">
        <f t="shared" si="27"/>
        <v>22432</v>
      </c>
      <c r="E1087" s="45">
        <v>66.5</v>
      </c>
      <c r="F1087" s="46">
        <v>1.94</v>
      </c>
      <c r="G1087" s="9">
        <f t="shared" si="28"/>
        <v>0.16166666666666665</v>
      </c>
      <c r="H1087" s="46">
        <v>29.8</v>
      </c>
      <c r="I1087" s="49">
        <v>66.559997999999993</v>
      </c>
      <c r="O1087" s="87"/>
      <c r="P1087" s="87"/>
      <c r="Q1087" s="87"/>
      <c r="S1087" s="87"/>
      <c r="T1087" s="87"/>
      <c r="U1087" s="87"/>
    </row>
    <row r="1088" spans="2:21" x14ac:dyDescent="0.2">
      <c r="B1088" s="43">
        <v>1961</v>
      </c>
      <c r="C1088" s="44">
        <v>6</v>
      </c>
      <c r="D1088" s="47">
        <f t="shared" si="27"/>
        <v>22462</v>
      </c>
      <c r="E1088" s="45">
        <v>65.62</v>
      </c>
      <c r="F1088" s="46">
        <v>1.94</v>
      </c>
      <c r="G1088" s="9">
        <f t="shared" si="28"/>
        <v>0.16166666666666665</v>
      </c>
      <c r="H1088" s="46">
        <v>29.8</v>
      </c>
      <c r="I1088" s="49">
        <v>64.639999000000003</v>
      </c>
      <c r="O1088" s="87"/>
      <c r="P1088" s="87"/>
      <c r="Q1088" s="87"/>
      <c r="S1088" s="87"/>
      <c r="T1088" s="87"/>
      <c r="U1088" s="87"/>
    </row>
    <row r="1089" spans="2:21" x14ac:dyDescent="0.2">
      <c r="B1089" s="43">
        <v>1961</v>
      </c>
      <c r="C1089" s="44">
        <v>7</v>
      </c>
      <c r="D1089" s="47">
        <f t="shared" si="27"/>
        <v>22493</v>
      </c>
      <c r="E1089" s="45">
        <v>65.44</v>
      </c>
      <c r="F1089" s="46">
        <v>1.9466699999999999</v>
      </c>
      <c r="G1089" s="9">
        <f t="shared" si="28"/>
        <v>0.16222249999999999</v>
      </c>
      <c r="H1089" s="46">
        <v>30</v>
      </c>
      <c r="I1089" s="49">
        <v>66.760002</v>
      </c>
      <c r="O1089" s="87"/>
      <c r="P1089" s="87"/>
      <c r="Q1089" s="87"/>
      <c r="S1089" s="87"/>
      <c r="T1089" s="87"/>
      <c r="U1089" s="87"/>
    </row>
    <row r="1090" spans="2:21" x14ac:dyDescent="0.2">
      <c r="B1090" s="43">
        <v>1961</v>
      </c>
      <c r="C1090" s="44">
        <v>8</v>
      </c>
      <c r="D1090" s="47">
        <f t="shared" si="27"/>
        <v>22524</v>
      </c>
      <c r="E1090" s="45">
        <v>67.790000000000006</v>
      </c>
      <c r="F1090" s="46">
        <v>1.95333</v>
      </c>
      <c r="G1090" s="9">
        <f t="shared" si="28"/>
        <v>0.16277749999999999</v>
      </c>
      <c r="H1090" s="46">
        <v>29.9</v>
      </c>
      <c r="I1090" s="49">
        <v>68.069999999999993</v>
      </c>
      <c r="O1090" s="87"/>
      <c r="P1090" s="87"/>
      <c r="Q1090" s="87"/>
      <c r="S1090" s="87"/>
      <c r="T1090" s="87"/>
      <c r="U1090" s="87"/>
    </row>
    <row r="1091" spans="2:21" x14ac:dyDescent="0.2">
      <c r="B1091" s="43">
        <v>1961</v>
      </c>
      <c r="C1091" s="44">
        <v>9</v>
      </c>
      <c r="D1091" s="47">
        <f t="shared" si="27"/>
        <v>22554</v>
      </c>
      <c r="E1091" s="45">
        <v>67.260000000000005</v>
      </c>
      <c r="F1091" s="46">
        <v>1.96</v>
      </c>
      <c r="G1091" s="9">
        <f t="shared" si="28"/>
        <v>0.16333333333333333</v>
      </c>
      <c r="H1091" s="46">
        <v>30</v>
      </c>
      <c r="I1091" s="49">
        <v>66.730002999999996</v>
      </c>
      <c r="O1091" s="87"/>
      <c r="P1091" s="87"/>
      <c r="Q1091" s="87"/>
      <c r="S1091" s="87"/>
      <c r="T1091" s="87"/>
      <c r="U1091" s="87"/>
    </row>
    <row r="1092" spans="2:21" x14ac:dyDescent="0.2">
      <c r="B1092" s="43">
        <v>1961</v>
      </c>
      <c r="C1092" s="44">
        <v>10</v>
      </c>
      <c r="D1092" s="47">
        <f t="shared" ref="D1092:D1155" si="29">EOMONTH(DATE(B1092,C1092,1),0)</f>
        <v>22585</v>
      </c>
      <c r="E1092" s="45">
        <v>68</v>
      </c>
      <c r="F1092" s="46">
        <v>1.98</v>
      </c>
      <c r="G1092" s="9">
        <f t="shared" ref="G1092:G1155" si="30">IFERROR(F1092/12,0)</f>
        <v>0.16500000000000001</v>
      </c>
      <c r="H1092" s="46">
        <v>30</v>
      </c>
      <c r="I1092" s="49">
        <v>68.620002999999997</v>
      </c>
      <c r="O1092" s="87"/>
      <c r="P1092" s="87"/>
      <c r="Q1092" s="87"/>
      <c r="S1092" s="87"/>
      <c r="T1092" s="87"/>
      <c r="U1092" s="87"/>
    </row>
    <row r="1093" spans="2:21" x14ac:dyDescent="0.2">
      <c r="B1093" s="43">
        <v>1961</v>
      </c>
      <c r="C1093" s="44">
        <v>11</v>
      </c>
      <c r="D1093" s="47">
        <f t="shared" si="29"/>
        <v>22615</v>
      </c>
      <c r="E1093" s="45">
        <v>71.08</v>
      </c>
      <c r="F1093" s="46">
        <v>2</v>
      </c>
      <c r="G1093" s="9">
        <f t="shared" si="30"/>
        <v>0.16666666666666666</v>
      </c>
      <c r="H1093" s="46">
        <v>30</v>
      </c>
      <c r="I1093" s="49">
        <v>71.319999999999993</v>
      </c>
      <c r="O1093" s="87"/>
      <c r="P1093" s="87"/>
      <c r="Q1093" s="87"/>
      <c r="S1093" s="87"/>
      <c r="T1093" s="87"/>
      <c r="U1093" s="87"/>
    </row>
    <row r="1094" spans="2:21" x14ac:dyDescent="0.2">
      <c r="B1094" s="43">
        <v>1961</v>
      </c>
      <c r="C1094" s="44">
        <v>12</v>
      </c>
      <c r="D1094" s="47">
        <f t="shared" si="29"/>
        <v>22646</v>
      </c>
      <c r="E1094" s="45">
        <v>71.739999999999995</v>
      </c>
      <c r="F1094" s="46">
        <v>2.02</v>
      </c>
      <c r="G1094" s="9">
        <f t="shared" si="30"/>
        <v>0.16833333333333333</v>
      </c>
      <c r="H1094" s="46">
        <v>30</v>
      </c>
      <c r="I1094" s="49">
        <v>71.550003000000004</v>
      </c>
      <c r="O1094" s="87"/>
      <c r="P1094" s="87"/>
      <c r="Q1094" s="87"/>
      <c r="S1094" s="87"/>
      <c r="T1094" s="87"/>
      <c r="U1094" s="87"/>
    </row>
    <row r="1095" spans="2:21" x14ac:dyDescent="0.2">
      <c r="B1095" s="43">
        <v>1962</v>
      </c>
      <c r="C1095" s="39">
        <v>1</v>
      </c>
      <c r="D1095" s="47">
        <f t="shared" si="29"/>
        <v>22677</v>
      </c>
      <c r="E1095" s="45">
        <v>69.069999999999993</v>
      </c>
      <c r="F1095" s="46">
        <v>2.0266700000000002</v>
      </c>
      <c r="G1095" s="9">
        <f t="shared" si="30"/>
        <v>0.16888916666666667</v>
      </c>
      <c r="H1095" s="46">
        <v>30</v>
      </c>
      <c r="I1095" s="49">
        <v>68.839995999999999</v>
      </c>
      <c r="O1095" s="87"/>
      <c r="P1095" s="87"/>
      <c r="Q1095" s="87"/>
      <c r="S1095" s="87"/>
      <c r="T1095" s="87"/>
      <c r="U1095" s="87"/>
    </row>
    <row r="1096" spans="2:21" x14ac:dyDescent="0.2">
      <c r="B1096" s="43">
        <v>1962</v>
      </c>
      <c r="C1096" s="44">
        <v>2</v>
      </c>
      <c r="D1096" s="47">
        <f t="shared" si="29"/>
        <v>22705</v>
      </c>
      <c r="E1096" s="45">
        <v>70.22</v>
      </c>
      <c r="F1096" s="46">
        <v>2.0333299999999999</v>
      </c>
      <c r="G1096" s="9">
        <f t="shared" si="30"/>
        <v>0.16944416666666665</v>
      </c>
      <c r="H1096" s="46">
        <v>30.1</v>
      </c>
      <c r="I1096" s="49">
        <v>69.959998999999996</v>
      </c>
      <c r="O1096" s="87"/>
      <c r="P1096" s="87"/>
      <c r="Q1096" s="87"/>
      <c r="S1096" s="87"/>
      <c r="T1096" s="87"/>
      <c r="U1096" s="87"/>
    </row>
    <row r="1097" spans="2:21" x14ac:dyDescent="0.2">
      <c r="B1097" s="43">
        <v>1962</v>
      </c>
      <c r="C1097" s="44">
        <v>3</v>
      </c>
      <c r="D1097" s="47">
        <f t="shared" si="29"/>
        <v>22736</v>
      </c>
      <c r="E1097" s="45">
        <v>70.290000000000006</v>
      </c>
      <c r="F1097" s="46">
        <v>2.04</v>
      </c>
      <c r="G1097" s="9">
        <f t="shared" si="30"/>
        <v>0.17</v>
      </c>
      <c r="H1097" s="46">
        <v>30.1</v>
      </c>
      <c r="I1097" s="49">
        <v>69.550003000000004</v>
      </c>
      <c r="O1097" s="87"/>
      <c r="P1097" s="87"/>
      <c r="Q1097" s="87"/>
      <c r="S1097" s="87"/>
      <c r="T1097" s="87"/>
      <c r="U1097" s="87"/>
    </row>
    <row r="1098" spans="2:21" x14ac:dyDescent="0.2">
      <c r="B1098" s="43">
        <v>1962</v>
      </c>
      <c r="C1098" s="44">
        <v>4</v>
      </c>
      <c r="D1098" s="47">
        <f t="shared" si="29"/>
        <v>22766</v>
      </c>
      <c r="E1098" s="45">
        <v>68.05</v>
      </c>
      <c r="F1098" s="46">
        <v>2.0466700000000002</v>
      </c>
      <c r="G1098" s="9">
        <f t="shared" si="30"/>
        <v>0.17055583333333335</v>
      </c>
      <c r="H1098" s="46">
        <v>30.2</v>
      </c>
      <c r="I1098" s="49">
        <v>65.239998</v>
      </c>
      <c r="O1098" s="87"/>
      <c r="P1098" s="87"/>
      <c r="Q1098" s="87"/>
      <c r="S1098" s="87"/>
      <c r="T1098" s="87"/>
      <c r="U1098" s="87"/>
    </row>
    <row r="1099" spans="2:21" x14ac:dyDescent="0.2">
      <c r="B1099" s="43">
        <v>1962</v>
      </c>
      <c r="C1099" s="44">
        <v>5</v>
      </c>
      <c r="D1099" s="47">
        <f t="shared" si="29"/>
        <v>22797</v>
      </c>
      <c r="E1099" s="45">
        <v>62.99</v>
      </c>
      <c r="F1099" s="46">
        <v>2.0533299999999999</v>
      </c>
      <c r="G1099" s="9">
        <f t="shared" si="30"/>
        <v>0.17111083333333332</v>
      </c>
      <c r="H1099" s="46">
        <v>30.2</v>
      </c>
      <c r="I1099" s="49">
        <v>59.630001</v>
      </c>
      <c r="O1099" s="87"/>
      <c r="P1099" s="87"/>
      <c r="Q1099" s="87"/>
      <c r="S1099" s="87"/>
      <c r="T1099" s="87"/>
      <c r="U1099" s="87"/>
    </row>
    <row r="1100" spans="2:21" x14ac:dyDescent="0.2">
      <c r="B1100" s="43">
        <v>1962</v>
      </c>
      <c r="C1100" s="44">
        <v>6</v>
      </c>
      <c r="D1100" s="47">
        <f t="shared" si="29"/>
        <v>22827</v>
      </c>
      <c r="E1100" s="45">
        <v>55.63</v>
      </c>
      <c r="F1100" s="46">
        <v>2.06</v>
      </c>
      <c r="G1100" s="9">
        <f t="shared" si="30"/>
        <v>0.17166666666666666</v>
      </c>
      <c r="H1100" s="46">
        <v>30.2</v>
      </c>
      <c r="I1100" s="49">
        <v>54.75</v>
      </c>
      <c r="O1100" s="87"/>
      <c r="P1100" s="87"/>
      <c r="Q1100" s="87"/>
      <c r="S1100" s="87"/>
      <c r="T1100" s="87"/>
      <c r="U1100" s="87"/>
    </row>
    <row r="1101" spans="2:21" x14ac:dyDescent="0.2">
      <c r="B1101" s="43">
        <v>1962</v>
      </c>
      <c r="C1101" s="44">
        <v>7</v>
      </c>
      <c r="D1101" s="47">
        <f t="shared" si="29"/>
        <v>22858</v>
      </c>
      <c r="E1101" s="45">
        <v>56.97</v>
      </c>
      <c r="F1101" s="46">
        <v>2.0666699999999998</v>
      </c>
      <c r="G1101" s="9">
        <f t="shared" si="30"/>
        <v>0.17222249999999997</v>
      </c>
      <c r="H1101" s="46">
        <v>30.3</v>
      </c>
      <c r="I1101" s="49">
        <v>58.23</v>
      </c>
      <c r="O1101" s="87"/>
      <c r="P1101" s="87"/>
      <c r="Q1101" s="87"/>
      <c r="S1101" s="87"/>
      <c r="T1101" s="87"/>
      <c r="U1101" s="87"/>
    </row>
    <row r="1102" spans="2:21" x14ac:dyDescent="0.2">
      <c r="B1102" s="43">
        <v>1962</v>
      </c>
      <c r="C1102" s="44">
        <v>8</v>
      </c>
      <c r="D1102" s="47">
        <f t="shared" si="29"/>
        <v>22889</v>
      </c>
      <c r="E1102" s="45">
        <v>58.52</v>
      </c>
      <c r="F1102" s="46">
        <v>2.0733299999999999</v>
      </c>
      <c r="G1102" s="9">
        <f t="shared" si="30"/>
        <v>0.1727775</v>
      </c>
      <c r="H1102" s="46">
        <v>30.3</v>
      </c>
      <c r="I1102" s="49">
        <v>59.119999</v>
      </c>
      <c r="O1102" s="87"/>
      <c r="P1102" s="87"/>
      <c r="Q1102" s="87"/>
      <c r="S1102" s="87"/>
      <c r="T1102" s="87"/>
      <c r="U1102" s="87"/>
    </row>
    <row r="1103" spans="2:21" x14ac:dyDescent="0.2">
      <c r="B1103" s="43">
        <v>1962</v>
      </c>
      <c r="C1103" s="44">
        <v>9</v>
      </c>
      <c r="D1103" s="47">
        <f t="shared" si="29"/>
        <v>22919</v>
      </c>
      <c r="E1103" s="45">
        <v>58</v>
      </c>
      <c r="F1103" s="46">
        <v>2.08</v>
      </c>
      <c r="G1103" s="9">
        <f t="shared" si="30"/>
        <v>0.17333333333333334</v>
      </c>
      <c r="H1103" s="46">
        <v>30.4</v>
      </c>
      <c r="I1103" s="49">
        <v>56.27</v>
      </c>
      <c r="O1103" s="87"/>
      <c r="P1103" s="87"/>
      <c r="Q1103" s="87"/>
      <c r="S1103" s="87"/>
      <c r="T1103" s="87"/>
      <c r="U1103" s="87"/>
    </row>
    <row r="1104" spans="2:21" x14ac:dyDescent="0.2">
      <c r="B1104" s="43">
        <v>1962</v>
      </c>
      <c r="C1104" s="44">
        <v>10</v>
      </c>
      <c r="D1104" s="47">
        <f t="shared" si="29"/>
        <v>22950</v>
      </c>
      <c r="E1104" s="45">
        <v>56.17</v>
      </c>
      <c r="F1104" s="46">
        <v>2.09667</v>
      </c>
      <c r="G1104" s="9">
        <f t="shared" si="30"/>
        <v>0.1747225</v>
      </c>
      <c r="H1104" s="46">
        <v>30.4</v>
      </c>
      <c r="I1104" s="49">
        <v>56.52</v>
      </c>
      <c r="O1104" s="87"/>
      <c r="P1104" s="87"/>
      <c r="Q1104" s="87"/>
      <c r="S1104" s="87"/>
      <c r="T1104" s="87"/>
      <c r="U1104" s="87"/>
    </row>
    <row r="1105" spans="2:21" x14ac:dyDescent="0.2">
      <c r="B1105" s="43">
        <v>1962</v>
      </c>
      <c r="C1105" s="44">
        <v>11</v>
      </c>
      <c r="D1105" s="47">
        <f t="shared" si="29"/>
        <v>22980</v>
      </c>
      <c r="E1105" s="45">
        <v>60.04</v>
      </c>
      <c r="F1105" s="46">
        <v>2.1133299999999999</v>
      </c>
      <c r="G1105" s="9">
        <f t="shared" si="30"/>
        <v>0.17611083333333333</v>
      </c>
      <c r="H1105" s="46">
        <v>30.4</v>
      </c>
      <c r="I1105" s="49">
        <v>62.259998000000003</v>
      </c>
      <c r="O1105" s="87"/>
      <c r="P1105" s="87"/>
      <c r="Q1105" s="87"/>
      <c r="S1105" s="87"/>
      <c r="T1105" s="87"/>
      <c r="U1105" s="87"/>
    </row>
    <row r="1106" spans="2:21" x14ac:dyDescent="0.2">
      <c r="B1106" s="43">
        <v>1962</v>
      </c>
      <c r="C1106" s="44">
        <v>12</v>
      </c>
      <c r="D1106" s="47">
        <f t="shared" si="29"/>
        <v>23011</v>
      </c>
      <c r="E1106" s="45">
        <v>62.64</v>
      </c>
      <c r="F1106" s="46">
        <v>2.13</v>
      </c>
      <c r="G1106" s="9">
        <f t="shared" si="30"/>
        <v>0.17749999999999999</v>
      </c>
      <c r="H1106" s="46">
        <v>30.4</v>
      </c>
      <c r="I1106" s="49">
        <v>63.099997999999999</v>
      </c>
      <c r="O1106" s="87"/>
      <c r="P1106" s="87"/>
      <c r="Q1106" s="87"/>
      <c r="S1106" s="87"/>
      <c r="T1106" s="87"/>
      <c r="U1106" s="87"/>
    </row>
    <row r="1107" spans="2:21" x14ac:dyDescent="0.2">
      <c r="B1107" s="43">
        <v>1963</v>
      </c>
      <c r="C1107" s="39">
        <v>1</v>
      </c>
      <c r="D1107" s="47">
        <f t="shared" si="29"/>
        <v>23042</v>
      </c>
      <c r="E1107" s="45">
        <v>65.06</v>
      </c>
      <c r="F1107" s="46">
        <v>2.1366700000000001</v>
      </c>
      <c r="G1107" s="9">
        <f t="shared" si="30"/>
        <v>0.17805583333333333</v>
      </c>
      <c r="H1107" s="46">
        <v>30.4</v>
      </c>
      <c r="I1107" s="49">
        <v>66.199996999999996</v>
      </c>
      <c r="O1107" s="87"/>
      <c r="P1107" s="87"/>
      <c r="Q1107" s="87"/>
      <c r="S1107" s="87"/>
      <c r="T1107" s="87"/>
      <c r="U1107" s="87"/>
    </row>
    <row r="1108" spans="2:21" x14ac:dyDescent="0.2">
      <c r="B1108" s="43">
        <v>1963</v>
      </c>
      <c r="C1108" s="44">
        <v>2</v>
      </c>
      <c r="D1108" s="47">
        <f t="shared" si="29"/>
        <v>23070</v>
      </c>
      <c r="E1108" s="45">
        <v>65.92</v>
      </c>
      <c r="F1108" s="46">
        <v>2.1433300000000002</v>
      </c>
      <c r="G1108" s="9">
        <f t="shared" si="30"/>
        <v>0.17861083333333336</v>
      </c>
      <c r="H1108" s="46">
        <v>30.4</v>
      </c>
      <c r="I1108" s="49">
        <v>64.290001000000004</v>
      </c>
      <c r="O1108" s="87"/>
      <c r="P1108" s="87"/>
      <c r="Q1108" s="87"/>
      <c r="S1108" s="87"/>
      <c r="T1108" s="87"/>
      <c r="U1108" s="87"/>
    </row>
    <row r="1109" spans="2:21" x14ac:dyDescent="0.2">
      <c r="B1109" s="43">
        <v>1963</v>
      </c>
      <c r="C1109" s="44">
        <v>3</v>
      </c>
      <c r="D1109" s="47">
        <f t="shared" si="29"/>
        <v>23101</v>
      </c>
      <c r="E1109" s="45">
        <v>65.67</v>
      </c>
      <c r="F1109" s="46">
        <v>2.15</v>
      </c>
      <c r="G1109" s="9">
        <f t="shared" si="30"/>
        <v>0.17916666666666667</v>
      </c>
      <c r="H1109" s="46">
        <v>30.5</v>
      </c>
      <c r="I1109" s="49">
        <v>66.569999999999993</v>
      </c>
      <c r="O1109" s="87"/>
      <c r="P1109" s="87"/>
      <c r="Q1109" s="87"/>
      <c r="S1109" s="87"/>
      <c r="T1109" s="87"/>
      <c r="U1109" s="87"/>
    </row>
    <row r="1110" spans="2:21" x14ac:dyDescent="0.2">
      <c r="B1110" s="43">
        <v>1963</v>
      </c>
      <c r="C1110" s="44">
        <v>4</v>
      </c>
      <c r="D1110" s="47">
        <f t="shared" si="29"/>
        <v>23131</v>
      </c>
      <c r="E1110" s="45">
        <v>68.760000000000005</v>
      </c>
      <c r="F1110" s="46">
        <v>2.1666699999999999</v>
      </c>
      <c r="G1110" s="9">
        <f t="shared" si="30"/>
        <v>0.18055583333333333</v>
      </c>
      <c r="H1110" s="46">
        <v>30.5</v>
      </c>
      <c r="I1110" s="49">
        <v>69.800003000000004</v>
      </c>
      <c r="O1110" s="87"/>
      <c r="P1110" s="87"/>
      <c r="Q1110" s="87"/>
      <c r="S1110" s="87"/>
      <c r="T1110" s="87"/>
      <c r="U1110" s="87"/>
    </row>
    <row r="1111" spans="2:21" x14ac:dyDescent="0.2">
      <c r="B1111" s="43">
        <v>1963</v>
      </c>
      <c r="C1111" s="44">
        <v>5</v>
      </c>
      <c r="D1111" s="47">
        <f t="shared" si="29"/>
        <v>23162</v>
      </c>
      <c r="E1111" s="45">
        <v>70.14</v>
      </c>
      <c r="F1111" s="46">
        <v>2.1833300000000002</v>
      </c>
      <c r="G1111" s="9">
        <f t="shared" si="30"/>
        <v>0.18194416666666668</v>
      </c>
      <c r="H1111" s="46">
        <v>30.5</v>
      </c>
      <c r="I1111" s="49">
        <v>70.800003000000004</v>
      </c>
      <c r="O1111" s="87"/>
      <c r="P1111" s="87"/>
      <c r="Q1111" s="87"/>
      <c r="S1111" s="87"/>
      <c r="T1111" s="87"/>
      <c r="U1111" s="87"/>
    </row>
    <row r="1112" spans="2:21" x14ac:dyDescent="0.2">
      <c r="B1112" s="43">
        <v>1963</v>
      </c>
      <c r="C1112" s="44">
        <v>6</v>
      </c>
      <c r="D1112" s="47">
        <f t="shared" si="29"/>
        <v>23192</v>
      </c>
      <c r="E1112" s="45">
        <v>70.11</v>
      </c>
      <c r="F1112" s="46">
        <v>2.2000000000000002</v>
      </c>
      <c r="G1112" s="9">
        <f t="shared" si="30"/>
        <v>0.18333333333333335</v>
      </c>
      <c r="H1112" s="46">
        <v>30.6</v>
      </c>
      <c r="I1112" s="49">
        <v>69.370002999999997</v>
      </c>
      <c r="O1112" s="87"/>
      <c r="P1112" s="87"/>
      <c r="Q1112" s="87"/>
      <c r="S1112" s="87"/>
      <c r="T1112" s="87"/>
      <c r="U1112" s="87"/>
    </row>
    <row r="1113" spans="2:21" x14ac:dyDescent="0.2">
      <c r="B1113" s="43">
        <v>1963</v>
      </c>
      <c r="C1113" s="44">
        <v>7</v>
      </c>
      <c r="D1113" s="47">
        <f t="shared" si="29"/>
        <v>23223</v>
      </c>
      <c r="E1113" s="45">
        <v>69.069999999999993</v>
      </c>
      <c r="F1113" s="46">
        <v>2.2033299999999998</v>
      </c>
      <c r="G1113" s="9">
        <f t="shared" si="30"/>
        <v>0.18361083333333331</v>
      </c>
      <c r="H1113" s="46">
        <v>30.7</v>
      </c>
      <c r="I1113" s="49">
        <v>69.129997000000003</v>
      </c>
      <c r="O1113" s="87"/>
      <c r="P1113" s="87"/>
      <c r="Q1113" s="87"/>
      <c r="S1113" s="87"/>
      <c r="T1113" s="87"/>
      <c r="U1113" s="87"/>
    </row>
    <row r="1114" spans="2:21" x14ac:dyDescent="0.2">
      <c r="B1114" s="43">
        <v>1963</v>
      </c>
      <c r="C1114" s="44">
        <v>8</v>
      </c>
      <c r="D1114" s="47">
        <f t="shared" si="29"/>
        <v>23254</v>
      </c>
      <c r="E1114" s="45">
        <v>70.98</v>
      </c>
      <c r="F1114" s="46">
        <v>2.2066699999999999</v>
      </c>
      <c r="G1114" s="9">
        <f t="shared" si="30"/>
        <v>0.18388916666666666</v>
      </c>
      <c r="H1114" s="46">
        <v>30.7</v>
      </c>
      <c r="I1114" s="49">
        <v>72.5</v>
      </c>
      <c r="O1114" s="87"/>
      <c r="P1114" s="87"/>
      <c r="Q1114" s="87"/>
      <c r="S1114" s="87"/>
      <c r="T1114" s="87"/>
      <c r="U1114" s="87"/>
    </row>
    <row r="1115" spans="2:21" x14ac:dyDescent="0.2">
      <c r="B1115" s="43">
        <v>1963</v>
      </c>
      <c r="C1115" s="44">
        <v>9</v>
      </c>
      <c r="D1115" s="47">
        <f t="shared" si="29"/>
        <v>23284</v>
      </c>
      <c r="E1115" s="45">
        <v>72.849999999999994</v>
      </c>
      <c r="F1115" s="46">
        <v>2.21</v>
      </c>
      <c r="G1115" s="9">
        <f t="shared" si="30"/>
        <v>0.18416666666666667</v>
      </c>
      <c r="H1115" s="46">
        <v>30.7</v>
      </c>
      <c r="I1115" s="49">
        <v>71.699996999999996</v>
      </c>
      <c r="O1115" s="87"/>
      <c r="P1115" s="87"/>
      <c r="Q1115" s="87"/>
      <c r="S1115" s="87"/>
      <c r="T1115" s="87"/>
      <c r="U1115" s="87"/>
    </row>
    <row r="1116" spans="2:21" x14ac:dyDescent="0.2">
      <c r="B1116" s="43">
        <v>1963</v>
      </c>
      <c r="C1116" s="44">
        <v>10</v>
      </c>
      <c r="D1116" s="47">
        <f t="shared" si="29"/>
        <v>23315</v>
      </c>
      <c r="E1116" s="45">
        <v>73.03</v>
      </c>
      <c r="F1116" s="46">
        <v>2.23333</v>
      </c>
      <c r="G1116" s="9">
        <f t="shared" si="30"/>
        <v>0.18611083333333334</v>
      </c>
      <c r="H1116" s="46">
        <v>30.8</v>
      </c>
      <c r="I1116" s="49">
        <v>74.010002</v>
      </c>
      <c r="O1116" s="87"/>
      <c r="P1116" s="87"/>
      <c r="Q1116" s="87"/>
      <c r="S1116" s="87"/>
      <c r="T1116" s="87"/>
      <c r="U1116" s="87"/>
    </row>
    <row r="1117" spans="2:21" x14ac:dyDescent="0.2">
      <c r="B1117" s="43">
        <v>1963</v>
      </c>
      <c r="C1117" s="44">
        <v>11</v>
      </c>
      <c r="D1117" s="47">
        <f t="shared" si="29"/>
        <v>23345</v>
      </c>
      <c r="E1117" s="45">
        <v>72.62</v>
      </c>
      <c r="F1117" s="46">
        <v>2.2566700000000002</v>
      </c>
      <c r="G1117" s="9">
        <f t="shared" si="30"/>
        <v>0.18805583333333334</v>
      </c>
      <c r="H1117" s="46">
        <v>30.8</v>
      </c>
      <c r="I1117" s="49">
        <v>73.230002999999996</v>
      </c>
      <c r="O1117" s="87"/>
      <c r="P1117" s="87"/>
      <c r="Q1117" s="87"/>
      <c r="S1117" s="87"/>
      <c r="T1117" s="87"/>
      <c r="U1117" s="87"/>
    </row>
    <row r="1118" spans="2:21" x14ac:dyDescent="0.2">
      <c r="B1118" s="43">
        <v>1963</v>
      </c>
      <c r="C1118" s="44">
        <v>12</v>
      </c>
      <c r="D1118" s="47">
        <f t="shared" si="29"/>
        <v>23376</v>
      </c>
      <c r="E1118" s="45">
        <v>74.17</v>
      </c>
      <c r="F1118" s="46">
        <v>2.2799999999999998</v>
      </c>
      <c r="G1118" s="9">
        <f t="shared" si="30"/>
        <v>0.18999999999999997</v>
      </c>
      <c r="H1118" s="46">
        <v>30.9</v>
      </c>
      <c r="I1118" s="49">
        <v>75.019997000000004</v>
      </c>
      <c r="O1118" s="87"/>
      <c r="P1118" s="87"/>
      <c r="Q1118" s="87"/>
      <c r="S1118" s="87"/>
      <c r="T1118" s="87"/>
      <c r="U1118" s="87"/>
    </row>
    <row r="1119" spans="2:21" x14ac:dyDescent="0.2">
      <c r="B1119" s="43">
        <v>1964</v>
      </c>
      <c r="C1119" s="39">
        <v>1</v>
      </c>
      <c r="D1119" s="47">
        <f t="shared" si="29"/>
        <v>23407</v>
      </c>
      <c r="E1119" s="45">
        <v>76.45</v>
      </c>
      <c r="F1119" s="46">
        <v>2.2966700000000002</v>
      </c>
      <c r="G1119" s="9">
        <f t="shared" si="30"/>
        <v>0.19138916666666669</v>
      </c>
      <c r="H1119" s="46">
        <v>30.9</v>
      </c>
      <c r="I1119" s="49">
        <v>77.040001000000004</v>
      </c>
      <c r="O1119" s="87"/>
      <c r="P1119" s="87"/>
      <c r="Q1119" s="87"/>
      <c r="S1119" s="87"/>
      <c r="T1119" s="87"/>
      <c r="U1119" s="87"/>
    </row>
    <row r="1120" spans="2:21" x14ac:dyDescent="0.2">
      <c r="B1120" s="43">
        <v>1964</v>
      </c>
      <c r="C1120" s="44">
        <v>2</v>
      </c>
      <c r="D1120" s="47">
        <f t="shared" si="29"/>
        <v>23436</v>
      </c>
      <c r="E1120" s="45">
        <v>77.39</v>
      </c>
      <c r="F1120" s="46">
        <v>2.3133300000000001</v>
      </c>
      <c r="G1120" s="9">
        <f t="shared" si="30"/>
        <v>0.19277750000000002</v>
      </c>
      <c r="H1120" s="46">
        <v>30.9</v>
      </c>
      <c r="I1120" s="49">
        <v>77.800003000000004</v>
      </c>
      <c r="O1120" s="87"/>
      <c r="P1120" s="87"/>
      <c r="Q1120" s="87"/>
      <c r="S1120" s="87"/>
      <c r="T1120" s="87"/>
      <c r="U1120" s="87"/>
    </row>
    <row r="1121" spans="2:21" x14ac:dyDescent="0.2">
      <c r="B1121" s="43">
        <v>1964</v>
      </c>
      <c r="C1121" s="44">
        <v>3</v>
      </c>
      <c r="D1121" s="47">
        <f t="shared" si="29"/>
        <v>23467</v>
      </c>
      <c r="E1121" s="45">
        <v>78.8</v>
      </c>
      <c r="F1121" s="46">
        <v>2.33</v>
      </c>
      <c r="G1121" s="9">
        <f t="shared" si="30"/>
        <v>0.19416666666666668</v>
      </c>
      <c r="H1121" s="46">
        <v>30.9</v>
      </c>
      <c r="I1121" s="49">
        <v>78.980002999999996</v>
      </c>
      <c r="O1121" s="87"/>
      <c r="P1121" s="87"/>
      <c r="Q1121" s="87"/>
      <c r="S1121" s="87"/>
      <c r="T1121" s="87"/>
      <c r="U1121" s="87"/>
    </row>
    <row r="1122" spans="2:21" x14ac:dyDescent="0.2">
      <c r="B1122" s="43">
        <v>1964</v>
      </c>
      <c r="C1122" s="44">
        <v>4</v>
      </c>
      <c r="D1122" s="47">
        <f t="shared" si="29"/>
        <v>23497</v>
      </c>
      <c r="E1122" s="45">
        <v>79.94</v>
      </c>
      <c r="F1122" s="46">
        <v>2.34667</v>
      </c>
      <c r="G1122" s="9">
        <f t="shared" si="30"/>
        <v>0.19555583333333335</v>
      </c>
      <c r="H1122" s="46">
        <v>30.9</v>
      </c>
      <c r="I1122" s="49">
        <v>79.459998999999996</v>
      </c>
      <c r="O1122" s="87"/>
      <c r="P1122" s="87"/>
      <c r="Q1122" s="87"/>
      <c r="S1122" s="87"/>
      <c r="T1122" s="87"/>
      <c r="U1122" s="87"/>
    </row>
    <row r="1123" spans="2:21" x14ac:dyDescent="0.2">
      <c r="B1123" s="43">
        <v>1964</v>
      </c>
      <c r="C1123" s="44">
        <v>5</v>
      </c>
      <c r="D1123" s="47">
        <f t="shared" si="29"/>
        <v>23528</v>
      </c>
      <c r="E1123" s="45">
        <v>80.72</v>
      </c>
      <c r="F1123" s="46">
        <v>2.3633299999999999</v>
      </c>
      <c r="G1123" s="9">
        <f t="shared" si="30"/>
        <v>0.19694416666666667</v>
      </c>
      <c r="H1123" s="46">
        <v>30.9</v>
      </c>
      <c r="I1123" s="49">
        <v>80.370002999999997</v>
      </c>
      <c r="O1123" s="87"/>
      <c r="P1123" s="87"/>
      <c r="Q1123" s="87"/>
      <c r="S1123" s="87"/>
      <c r="T1123" s="87"/>
      <c r="U1123" s="87"/>
    </row>
    <row r="1124" spans="2:21" x14ac:dyDescent="0.2">
      <c r="B1124" s="43">
        <v>1964</v>
      </c>
      <c r="C1124" s="44">
        <v>6</v>
      </c>
      <c r="D1124" s="47">
        <f t="shared" si="29"/>
        <v>23558</v>
      </c>
      <c r="E1124" s="45">
        <v>80.239999999999995</v>
      </c>
      <c r="F1124" s="46">
        <v>2.38</v>
      </c>
      <c r="G1124" s="9">
        <f t="shared" si="30"/>
        <v>0.19833333333333333</v>
      </c>
      <c r="H1124" s="46">
        <v>31</v>
      </c>
      <c r="I1124" s="49">
        <v>81.690002000000007</v>
      </c>
      <c r="O1124" s="87"/>
      <c r="P1124" s="87"/>
      <c r="Q1124" s="87"/>
      <c r="S1124" s="87"/>
      <c r="T1124" s="87"/>
      <c r="U1124" s="87"/>
    </row>
    <row r="1125" spans="2:21" x14ac:dyDescent="0.2">
      <c r="B1125" s="43">
        <v>1964</v>
      </c>
      <c r="C1125" s="44">
        <v>7</v>
      </c>
      <c r="D1125" s="47">
        <f t="shared" si="29"/>
        <v>23589</v>
      </c>
      <c r="E1125" s="45">
        <v>83.22</v>
      </c>
      <c r="F1125" s="46">
        <v>2.4</v>
      </c>
      <c r="G1125" s="9">
        <f t="shared" si="30"/>
        <v>0.19999999999999998</v>
      </c>
      <c r="H1125" s="46">
        <v>31.1</v>
      </c>
      <c r="I1125" s="49">
        <v>83.18</v>
      </c>
      <c r="O1125" s="87"/>
      <c r="P1125" s="87"/>
      <c r="Q1125" s="87"/>
      <c r="S1125" s="87"/>
      <c r="T1125" s="87"/>
      <c r="U1125" s="87"/>
    </row>
    <row r="1126" spans="2:21" x14ac:dyDescent="0.2">
      <c r="B1126" s="43">
        <v>1964</v>
      </c>
      <c r="C1126" s="44">
        <v>8</v>
      </c>
      <c r="D1126" s="47">
        <f t="shared" si="29"/>
        <v>23620</v>
      </c>
      <c r="E1126" s="45">
        <v>82</v>
      </c>
      <c r="F1126" s="46">
        <v>2.42</v>
      </c>
      <c r="G1126" s="9">
        <f t="shared" si="30"/>
        <v>0.20166666666666666</v>
      </c>
      <c r="H1126" s="46">
        <v>31</v>
      </c>
      <c r="I1126" s="49">
        <v>81.830001999999993</v>
      </c>
      <c r="O1126" s="87"/>
      <c r="P1126" s="87"/>
      <c r="Q1126" s="87"/>
      <c r="S1126" s="87"/>
      <c r="T1126" s="87"/>
      <c r="U1126" s="87"/>
    </row>
    <row r="1127" spans="2:21" x14ac:dyDescent="0.2">
      <c r="B1127" s="43">
        <v>1964</v>
      </c>
      <c r="C1127" s="44">
        <v>9</v>
      </c>
      <c r="D1127" s="47">
        <f t="shared" si="29"/>
        <v>23650</v>
      </c>
      <c r="E1127" s="45">
        <v>83.41</v>
      </c>
      <c r="F1127" s="46">
        <v>2.44</v>
      </c>
      <c r="G1127" s="9">
        <f t="shared" si="30"/>
        <v>0.20333333333333334</v>
      </c>
      <c r="H1127" s="46">
        <v>31.1</v>
      </c>
      <c r="I1127" s="49">
        <v>84.18</v>
      </c>
      <c r="O1127" s="87"/>
      <c r="P1127" s="87"/>
      <c r="Q1127" s="87"/>
      <c r="S1127" s="87"/>
      <c r="T1127" s="87"/>
      <c r="U1127" s="87"/>
    </row>
    <row r="1128" spans="2:21" x14ac:dyDescent="0.2">
      <c r="B1128" s="43">
        <v>1964</v>
      </c>
      <c r="C1128" s="44">
        <v>10</v>
      </c>
      <c r="D1128" s="47">
        <f t="shared" si="29"/>
        <v>23681</v>
      </c>
      <c r="E1128" s="45">
        <v>84.85</v>
      </c>
      <c r="F1128" s="46">
        <v>2.46</v>
      </c>
      <c r="G1128" s="9">
        <f t="shared" si="30"/>
        <v>0.20499999999999999</v>
      </c>
      <c r="H1128" s="46">
        <v>31.1</v>
      </c>
      <c r="I1128" s="49">
        <v>84.860000999999997</v>
      </c>
      <c r="O1128" s="87"/>
      <c r="P1128" s="87"/>
      <c r="Q1128" s="87"/>
      <c r="S1128" s="87"/>
      <c r="T1128" s="87"/>
      <c r="U1128" s="87"/>
    </row>
    <row r="1129" spans="2:21" x14ac:dyDescent="0.2">
      <c r="B1129" s="43">
        <v>1964</v>
      </c>
      <c r="C1129" s="44">
        <v>11</v>
      </c>
      <c r="D1129" s="47">
        <f t="shared" si="29"/>
        <v>23711</v>
      </c>
      <c r="E1129" s="45">
        <v>85.44</v>
      </c>
      <c r="F1129" s="46">
        <v>2.48</v>
      </c>
      <c r="G1129" s="9">
        <f t="shared" si="30"/>
        <v>0.20666666666666667</v>
      </c>
      <c r="H1129" s="46">
        <v>31.2</v>
      </c>
      <c r="I1129" s="49">
        <v>84.419998000000007</v>
      </c>
      <c r="O1129" s="87"/>
      <c r="P1129" s="87"/>
      <c r="Q1129" s="87"/>
      <c r="S1129" s="87"/>
      <c r="T1129" s="87"/>
      <c r="U1129" s="87"/>
    </row>
    <row r="1130" spans="2:21" x14ac:dyDescent="0.2">
      <c r="B1130" s="43">
        <v>1964</v>
      </c>
      <c r="C1130" s="44">
        <v>12</v>
      </c>
      <c r="D1130" s="47">
        <f t="shared" si="29"/>
        <v>23742</v>
      </c>
      <c r="E1130" s="45">
        <v>83.96</v>
      </c>
      <c r="F1130" s="46">
        <v>2.5</v>
      </c>
      <c r="G1130" s="9">
        <f t="shared" si="30"/>
        <v>0.20833333333333334</v>
      </c>
      <c r="H1130" s="46">
        <v>31.2</v>
      </c>
      <c r="I1130" s="49">
        <v>84.75</v>
      </c>
      <c r="O1130" s="87"/>
      <c r="P1130" s="87"/>
      <c r="Q1130" s="87"/>
      <c r="S1130" s="87"/>
      <c r="T1130" s="87"/>
      <c r="U1130" s="87"/>
    </row>
    <row r="1131" spans="2:21" x14ac:dyDescent="0.2">
      <c r="B1131" s="43">
        <v>1965</v>
      </c>
      <c r="C1131" s="39">
        <v>1</v>
      </c>
      <c r="D1131" s="47">
        <f t="shared" si="29"/>
        <v>23773</v>
      </c>
      <c r="E1131" s="45">
        <v>86.12</v>
      </c>
      <c r="F1131" s="46">
        <v>2.51667</v>
      </c>
      <c r="G1131" s="9">
        <f t="shared" si="30"/>
        <v>0.20972250000000001</v>
      </c>
      <c r="H1131" s="46">
        <v>31.2</v>
      </c>
      <c r="I1131" s="49">
        <v>87.559997999999993</v>
      </c>
      <c r="O1131" s="87"/>
      <c r="P1131" s="87"/>
      <c r="Q1131" s="87"/>
      <c r="S1131" s="87"/>
      <c r="T1131" s="87"/>
      <c r="U1131" s="87"/>
    </row>
    <row r="1132" spans="2:21" x14ac:dyDescent="0.2">
      <c r="B1132" s="43">
        <v>1965</v>
      </c>
      <c r="C1132" s="44">
        <v>2</v>
      </c>
      <c r="D1132" s="47">
        <f t="shared" si="29"/>
        <v>23801</v>
      </c>
      <c r="E1132" s="45">
        <v>86.75</v>
      </c>
      <c r="F1132" s="46">
        <v>2.5333299999999999</v>
      </c>
      <c r="G1132" s="9">
        <f t="shared" si="30"/>
        <v>0.21111083333333333</v>
      </c>
      <c r="H1132" s="46">
        <v>31.2</v>
      </c>
      <c r="I1132" s="49">
        <v>87.43</v>
      </c>
      <c r="O1132" s="87"/>
      <c r="P1132" s="87"/>
      <c r="Q1132" s="87"/>
      <c r="S1132" s="87"/>
      <c r="T1132" s="87"/>
      <c r="U1132" s="87"/>
    </row>
    <row r="1133" spans="2:21" x14ac:dyDescent="0.2">
      <c r="B1133" s="43">
        <v>1965</v>
      </c>
      <c r="C1133" s="44">
        <v>3</v>
      </c>
      <c r="D1133" s="47">
        <f t="shared" si="29"/>
        <v>23832</v>
      </c>
      <c r="E1133" s="45">
        <v>86.83</v>
      </c>
      <c r="F1133" s="46">
        <v>2.5499999999999998</v>
      </c>
      <c r="G1133" s="9">
        <f t="shared" si="30"/>
        <v>0.21249999999999999</v>
      </c>
      <c r="H1133" s="46">
        <v>31.3</v>
      </c>
      <c r="I1133" s="49">
        <v>86.160004000000001</v>
      </c>
      <c r="O1133" s="87"/>
      <c r="P1133" s="87"/>
      <c r="Q1133" s="87"/>
      <c r="S1133" s="87"/>
      <c r="T1133" s="87"/>
      <c r="U1133" s="87"/>
    </row>
    <row r="1134" spans="2:21" x14ac:dyDescent="0.2">
      <c r="B1134" s="43">
        <v>1965</v>
      </c>
      <c r="C1134" s="44">
        <v>4</v>
      </c>
      <c r="D1134" s="47">
        <f t="shared" si="29"/>
        <v>23862</v>
      </c>
      <c r="E1134" s="45">
        <v>87.97</v>
      </c>
      <c r="F1134" s="46">
        <v>2.57</v>
      </c>
      <c r="G1134" s="9">
        <f t="shared" si="30"/>
        <v>0.21416666666666664</v>
      </c>
      <c r="H1134" s="46">
        <v>31.4</v>
      </c>
      <c r="I1134" s="49">
        <v>89.110000999999997</v>
      </c>
      <c r="O1134" s="87"/>
      <c r="P1134" s="87"/>
      <c r="Q1134" s="87"/>
      <c r="S1134" s="87"/>
      <c r="T1134" s="87"/>
      <c r="U1134" s="87"/>
    </row>
    <row r="1135" spans="2:21" x14ac:dyDescent="0.2">
      <c r="B1135" s="43">
        <v>1965</v>
      </c>
      <c r="C1135" s="44">
        <v>5</v>
      </c>
      <c r="D1135" s="47">
        <f t="shared" si="29"/>
        <v>23893</v>
      </c>
      <c r="E1135" s="45">
        <v>89.28</v>
      </c>
      <c r="F1135" s="46">
        <v>2.59</v>
      </c>
      <c r="G1135" s="9">
        <f t="shared" si="30"/>
        <v>0.21583333333333332</v>
      </c>
      <c r="H1135" s="46">
        <v>31.4</v>
      </c>
      <c r="I1135" s="49">
        <v>88.419998000000007</v>
      </c>
      <c r="O1135" s="87"/>
      <c r="P1135" s="87"/>
      <c r="Q1135" s="87"/>
      <c r="S1135" s="87"/>
      <c r="T1135" s="87"/>
      <c r="U1135" s="87"/>
    </row>
    <row r="1136" spans="2:21" x14ac:dyDescent="0.2">
      <c r="B1136" s="43">
        <v>1965</v>
      </c>
      <c r="C1136" s="44">
        <v>6</v>
      </c>
      <c r="D1136" s="47">
        <f t="shared" si="29"/>
        <v>23923</v>
      </c>
      <c r="E1136" s="45">
        <v>85.04</v>
      </c>
      <c r="F1136" s="46">
        <v>2.61</v>
      </c>
      <c r="G1136" s="9">
        <f t="shared" si="30"/>
        <v>0.2175</v>
      </c>
      <c r="H1136" s="46">
        <v>31.6</v>
      </c>
      <c r="I1136" s="49">
        <v>84.120002999999997</v>
      </c>
      <c r="O1136" s="87"/>
      <c r="P1136" s="87"/>
      <c r="Q1136" s="87"/>
      <c r="S1136" s="87"/>
      <c r="T1136" s="87"/>
      <c r="U1136" s="87"/>
    </row>
    <row r="1137" spans="2:21" x14ac:dyDescent="0.2">
      <c r="B1137" s="43">
        <v>1965</v>
      </c>
      <c r="C1137" s="44">
        <v>7</v>
      </c>
      <c r="D1137" s="47">
        <f t="shared" si="29"/>
        <v>23954</v>
      </c>
      <c r="E1137" s="45">
        <v>84.91</v>
      </c>
      <c r="F1137" s="46">
        <v>2.6266699999999998</v>
      </c>
      <c r="G1137" s="9">
        <f t="shared" si="30"/>
        <v>0.21888916666666666</v>
      </c>
      <c r="H1137" s="46">
        <v>31.6</v>
      </c>
      <c r="I1137" s="49">
        <v>85.25</v>
      </c>
      <c r="O1137" s="87"/>
      <c r="P1137" s="87"/>
      <c r="Q1137" s="87"/>
      <c r="S1137" s="87"/>
      <c r="T1137" s="87"/>
      <c r="U1137" s="87"/>
    </row>
    <row r="1138" spans="2:21" x14ac:dyDescent="0.2">
      <c r="B1138" s="43">
        <v>1965</v>
      </c>
      <c r="C1138" s="44">
        <v>8</v>
      </c>
      <c r="D1138" s="47">
        <f t="shared" si="29"/>
        <v>23985</v>
      </c>
      <c r="E1138" s="45">
        <v>86.49</v>
      </c>
      <c r="F1138" s="46">
        <v>2.6433300000000002</v>
      </c>
      <c r="G1138" s="9">
        <f t="shared" si="30"/>
        <v>0.22027750000000001</v>
      </c>
      <c r="H1138" s="46">
        <v>31.6</v>
      </c>
      <c r="I1138" s="49">
        <v>87.169998000000007</v>
      </c>
      <c r="O1138" s="87"/>
      <c r="P1138" s="87"/>
      <c r="Q1138" s="87"/>
      <c r="S1138" s="87"/>
      <c r="T1138" s="87"/>
      <c r="U1138" s="87"/>
    </row>
    <row r="1139" spans="2:21" x14ac:dyDescent="0.2">
      <c r="B1139" s="43">
        <v>1965</v>
      </c>
      <c r="C1139" s="44">
        <v>9</v>
      </c>
      <c r="D1139" s="47">
        <f t="shared" si="29"/>
        <v>24015</v>
      </c>
      <c r="E1139" s="45">
        <v>89.38</v>
      </c>
      <c r="F1139" s="46">
        <v>2.66</v>
      </c>
      <c r="G1139" s="9">
        <f t="shared" si="30"/>
        <v>0.22166666666666668</v>
      </c>
      <c r="H1139" s="46">
        <v>31.6</v>
      </c>
      <c r="I1139" s="49">
        <v>89.959998999999996</v>
      </c>
      <c r="O1139" s="87"/>
      <c r="P1139" s="87"/>
      <c r="Q1139" s="87"/>
      <c r="S1139" s="87"/>
      <c r="T1139" s="87"/>
      <c r="U1139" s="87"/>
    </row>
    <row r="1140" spans="2:21" x14ac:dyDescent="0.2">
      <c r="B1140" s="43">
        <v>1965</v>
      </c>
      <c r="C1140" s="44">
        <v>10</v>
      </c>
      <c r="D1140" s="47">
        <f t="shared" si="29"/>
        <v>24046</v>
      </c>
      <c r="E1140" s="45">
        <v>91.39</v>
      </c>
      <c r="F1140" s="46">
        <v>2.68</v>
      </c>
      <c r="G1140" s="9">
        <f t="shared" si="30"/>
        <v>0.22333333333333336</v>
      </c>
      <c r="H1140" s="46">
        <v>31.7</v>
      </c>
      <c r="I1140" s="49">
        <v>92.419998000000007</v>
      </c>
      <c r="O1140" s="87"/>
      <c r="P1140" s="87"/>
      <c r="Q1140" s="87"/>
      <c r="S1140" s="87"/>
      <c r="T1140" s="87"/>
      <c r="U1140" s="87"/>
    </row>
    <row r="1141" spans="2:21" x14ac:dyDescent="0.2">
      <c r="B1141" s="43">
        <v>1965</v>
      </c>
      <c r="C1141" s="44">
        <v>11</v>
      </c>
      <c r="D1141" s="47">
        <f t="shared" si="29"/>
        <v>24076</v>
      </c>
      <c r="E1141" s="45">
        <v>92.15</v>
      </c>
      <c r="F1141" s="46">
        <v>2.7</v>
      </c>
      <c r="G1141" s="9">
        <f t="shared" si="30"/>
        <v>0.22500000000000001</v>
      </c>
      <c r="H1141" s="46">
        <v>31.7</v>
      </c>
      <c r="I1141" s="49">
        <v>91.610000999999997</v>
      </c>
      <c r="O1141" s="87"/>
      <c r="P1141" s="87"/>
      <c r="Q1141" s="87"/>
      <c r="S1141" s="87"/>
      <c r="T1141" s="87"/>
      <c r="U1141" s="87"/>
    </row>
    <row r="1142" spans="2:21" x14ac:dyDescent="0.2">
      <c r="B1142" s="43">
        <v>1965</v>
      </c>
      <c r="C1142" s="44">
        <v>12</v>
      </c>
      <c r="D1142" s="47">
        <f t="shared" si="29"/>
        <v>24107</v>
      </c>
      <c r="E1142" s="45">
        <v>91.73</v>
      </c>
      <c r="F1142" s="46">
        <v>2.72</v>
      </c>
      <c r="G1142" s="9">
        <f t="shared" si="30"/>
        <v>0.22666666666666668</v>
      </c>
      <c r="H1142" s="46">
        <v>31.8</v>
      </c>
      <c r="I1142" s="49">
        <v>92.43</v>
      </c>
      <c r="O1142" s="87"/>
      <c r="P1142" s="87"/>
      <c r="Q1142" s="87"/>
      <c r="S1142" s="87"/>
      <c r="T1142" s="87"/>
      <c r="U1142" s="87"/>
    </row>
    <row r="1143" spans="2:21" x14ac:dyDescent="0.2">
      <c r="B1143" s="43">
        <v>1966</v>
      </c>
      <c r="C1143" s="39">
        <v>1</v>
      </c>
      <c r="D1143" s="47">
        <f t="shared" si="29"/>
        <v>24138</v>
      </c>
      <c r="E1143" s="45">
        <v>93.32</v>
      </c>
      <c r="F1143" s="46">
        <v>2.74</v>
      </c>
      <c r="G1143" s="9">
        <f t="shared" si="30"/>
        <v>0.22833333333333336</v>
      </c>
      <c r="H1143" s="46">
        <v>31.8</v>
      </c>
      <c r="I1143" s="49">
        <v>92.879997000000003</v>
      </c>
      <c r="O1143" s="87"/>
      <c r="P1143" s="87"/>
      <c r="Q1143" s="87"/>
      <c r="S1143" s="87"/>
      <c r="T1143" s="87"/>
      <c r="U1143" s="87"/>
    </row>
    <row r="1144" spans="2:21" x14ac:dyDescent="0.2">
      <c r="B1144" s="43">
        <v>1966</v>
      </c>
      <c r="C1144" s="44">
        <v>2</v>
      </c>
      <c r="D1144" s="47">
        <f t="shared" si="29"/>
        <v>24166</v>
      </c>
      <c r="E1144" s="45">
        <v>92.69</v>
      </c>
      <c r="F1144" s="46">
        <v>2.76</v>
      </c>
      <c r="G1144" s="9">
        <f t="shared" si="30"/>
        <v>0.22999999999999998</v>
      </c>
      <c r="H1144" s="46">
        <v>32</v>
      </c>
      <c r="I1144" s="49">
        <v>91.220000999999996</v>
      </c>
      <c r="O1144" s="87"/>
      <c r="P1144" s="87"/>
      <c r="Q1144" s="87"/>
      <c r="S1144" s="87"/>
      <c r="T1144" s="87"/>
      <c r="U1144" s="87"/>
    </row>
    <row r="1145" spans="2:21" x14ac:dyDescent="0.2">
      <c r="B1145" s="43">
        <v>1966</v>
      </c>
      <c r="C1145" s="44">
        <v>3</v>
      </c>
      <c r="D1145" s="47">
        <f t="shared" si="29"/>
        <v>24197</v>
      </c>
      <c r="E1145" s="45">
        <v>88.88</v>
      </c>
      <c r="F1145" s="46">
        <v>2.78</v>
      </c>
      <c r="G1145" s="9">
        <f t="shared" si="30"/>
        <v>0.23166666666666666</v>
      </c>
      <c r="H1145" s="46">
        <v>32.1</v>
      </c>
      <c r="I1145" s="49">
        <v>89.230002999999996</v>
      </c>
      <c r="O1145" s="87"/>
      <c r="P1145" s="87"/>
      <c r="Q1145" s="87"/>
      <c r="S1145" s="87"/>
      <c r="T1145" s="87"/>
      <c r="U1145" s="87"/>
    </row>
    <row r="1146" spans="2:21" x14ac:dyDescent="0.2">
      <c r="B1146" s="43">
        <v>1966</v>
      </c>
      <c r="C1146" s="44">
        <v>4</v>
      </c>
      <c r="D1146" s="47">
        <f t="shared" si="29"/>
        <v>24227</v>
      </c>
      <c r="E1146" s="45">
        <v>91.6</v>
      </c>
      <c r="F1146" s="46">
        <v>2.7966700000000002</v>
      </c>
      <c r="G1146" s="9">
        <f t="shared" si="30"/>
        <v>0.23305583333333335</v>
      </c>
      <c r="H1146" s="46">
        <v>32.299999999999997</v>
      </c>
      <c r="I1146" s="49">
        <v>91.059997999999993</v>
      </c>
      <c r="O1146" s="87"/>
      <c r="P1146" s="87"/>
      <c r="Q1146" s="87"/>
      <c r="S1146" s="87"/>
      <c r="T1146" s="87"/>
      <c r="U1146" s="87"/>
    </row>
    <row r="1147" spans="2:21" x14ac:dyDescent="0.2">
      <c r="B1147" s="43">
        <v>1966</v>
      </c>
      <c r="C1147" s="44">
        <v>5</v>
      </c>
      <c r="D1147" s="47">
        <f t="shared" si="29"/>
        <v>24258</v>
      </c>
      <c r="E1147" s="45">
        <v>86.78</v>
      </c>
      <c r="F1147" s="46">
        <v>2.8133300000000001</v>
      </c>
      <c r="G1147" s="9">
        <f t="shared" si="30"/>
        <v>0.23444416666666668</v>
      </c>
      <c r="H1147" s="46">
        <v>32.299999999999997</v>
      </c>
      <c r="I1147" s="49">
        <v>86.129997000000003</v>
      </c>
      <c r="O1147" s="87"/>
      <c r="P1147" s="87"/>
      <c r="Q1147" s="87"/>
      <c r="S1147" s="87"/>
      <c r="T1147" s="87"/>
      <c r="U1147" s="87"/>
    </row>
    <row r="1148" spans="2:21" x14ac:dyDescent="0.2">
      <c r="B1148" s="43">
        <v>1966</v>
      </c>
      <c r="C1148" s="44">
        <v>6</v>
      </c>
      <c r="D1148" s="47">
        <f t="shared" si="29"/>
        <v>24288</v>
      </c>
      <c r="E1148" s="45">
        <v>86.06</v>
      </c>
      <c r="F1148" s="46">
        <v>2.83</v>
      </c>
      <c r="G1148" s="9">
        <f t="shared" si="30"/>
        <v>0.23583333333333334</v>
      </c>
      <c r="H1148" s="46">
        <v>32.4</v>
      </c>
      <c r="I1148" s="49">
        <v>84.739998</v>
      </c>
      <c r="O1148" s="87"/>
      <c r="P1148" s="87"/>
      <c r="Q1148" s="87"/>
      <c r="S1148" s="87"/>
      <c r="T1148" s="87"/>
      <c r="U1148" s="87"/>
    </row>
    <row r="1149" spans="2:21" x14ac:dyDescent="0.2">
      <c r="B1149" s="43">
        <v>1966</v>
      </c>
      <c r="C1149" s="44">
        <v>7</v>
      </c>
      <c r="D1149" s="47">
        <f t="shared" si="29"/>
        <v>24319</v>
      </c>
      <c r="E1149" s="45">
        <v>85.84</v>
      </c>
      <c r="F1149" s="46">
        <v>2.85</v>
      </c>
      <c r="G1149" s="9">
        <f t="shared" si="30"/>
        <v>0.23750000000000002</v>
      </c>
      <c r="H1149" s="46">
        <v>32.5</v>
      </c>
      <c r="I1149" s="49">
        <v>83.599997999999999</v>
      </c>
      <c r="O1149" s="87"/>
      <c r="P1149" s="87"/>
      <c r="Q1149" s="87"/>
      <c r="S1149" s="87"/>
      <c r="T1149" s="87"/>
      <c r="U1149" s="87"/>
    </row>
    <row r="1150" spans="2:21" x14ac:dyDescent="0.2">
      <c r="B1150" s="43">
        <v>1966</v>
      </c>
      <c r="C1150" s="44">
        <v>8</v>
      </c>
      <c r="D1150" s="47">
        <f t="shared" si="29"/>
        <v>24350</v>
      </c>
      <c r="E1150" s="45">
        <v>80.650000000000006</v>
      </c>
      <c r="F1150" s="46">
        <v>2.87</v>
      </c>
      <c r="G1150" s="9">
        <f t="shared" si="30"/>
        <v>0.23916666666666667</v>
      </c>
      <c r="H1150" s="46">
        <v>32.700000000000003</v>
      </c>
      <c r="I1150" s="49">
        <v>77.099997999999999</v>
      </c>
      <c r="O1150" s="87"/>
      <c r="P1150" s="87"/>
      <c r="Q1150" s="87"/>
      <c r="S1150" s="87"/>
      <c r="T1150" s="87"/>
      <c r="U1150" s="87"/>
    </row>
    <row r="1151" spans="2:21" x14ac:dyDescent="0.2">
      <c r="B1151" s="43">
        <v>1966</v>
      </c>
      <c r="C1151" s="44">
        <v>9</v>
      </c>
      <c r="D1151" s="47">
        <f t="shared" si="29"/>
        <v>24380</v>
      </c>
      <c r="E1151" s="45">
        <v>77.81</v>
      </c>
      <c r="F1151" s="46">
        <v>2.89</v>
      </c>
      <c r="G1151" s="9">
        <f t="shared" si="30"/>
        <v>0.24083333333333334</v>
      </c>
      <c r="H1151" s="46">
        <v>32.700000000000003</v>
      </c>
      <c r="I1151" s="49">
        <v>76.559997999999993</v>
      </c>
      <c r="O1151" s="87"/>
      <c r="P1151" s="87"/>
      <c r="Q1151" s="87"/>
      <c r="S1151" s="87"/>
      <c r="T1151" s="87"/>
      <c r="U1151" s="87"/>
    </row>
    <row r="1152" spans="2:21" x14ac:dyDescent="0.2">
      <c r="B1152" s="43">
        <v>1966</v>
      </c>
      <c r="C1152" s="44">
        <v>10</v>
      </c>
      <c r="D1152" s="47">
        <f t="shared" si="29"/>
        <v>24411</v>
      </c>
      <c r="E1152" s="45">
        <v>77.13</v>
      </c>
      <c r="F1152" s="46">
        <v>2.8833299999999999</v>
      </c>
      <c r="G1152" s="9">
        <f t="shared" si="30"/>
        <v>0.2402775</v>
      </c>
      <c r="H1152" s="46">
        <v>32.9</v>
      </c>
      <c r="I1152" s="49">
        <v>80.199996999999996</v>
      </c>
      <c r="O1152" s="87"/>
      <c r="P1152" s="87"/>
      <c r="Q1152" s="87"/>
      <c r="S1152" s="87"/>
      <c r="T1152" s="87"/>
      <c r="U1152" s="87"/>
    </row>
    <row r="1153" spans="2:21" x14ac:dyDescent="0.2">
      <c r="B1153" s="43">
        <v>1966</v>
      </c>
      <c r="C1153" s="44">
        <v>11</v>
      </c>
      <c r="D1153" s="47">
        <f t="shared" si="29"/>
        <v>24441</v>
      </c>
      <c r="E1153" s="45">
        <v>80.989999999999995</v>
      </c>
      <c r="F1153" s="46">
        <v>2.8766699999999998</v>
      </c>
      <c r="G1153" s="9">
        <f t="shared" si="30"/>
        <v>0.23972249999999998</v>
      </c>
      <c r="H1153" s="46">
        <v>32.9</v>
      </c>
      <c r="I1153" s="49">
        <v>80.449996999999996</v>
      </c>
      <c r="O1153" s="87"/>
      <c r="P1153" s="87"/>
      <c r="Q1153" s="87"/>
      <c r="S1153" s="87"/>
      <c r="T1153" s="87"/>
      <c r="U1153" s="87"/>
    </row>
    <row r="1154" spans="2:21" x14ac:dyDescent="0.2">
      <c r="B1154" s="43">
        <v>1966</v>
      </c>
      <c r="C1154" s="44">
        <v>12</v>
      </c>
      <c r="D1154" s="47">
        <f t="shared" si="29"/>
        <v>24472</v>
      </c>
      <c r="E1154" s="45">
        <v>81.33</v>
      </c>
      <c r="F1154" s="46">
        <v>2.87</v>
      </c>
      <c r="G1154" s="9">
        <f t="shared" si="30"/>
        <v>0.23916666666666667</v>
      </c>
      <c r="H1154" s="46">
        <v>32.9</v>
      </c>
      <c r="I1154" s="49">
        <v>80.330001999999993</v>
      </c>
      <c r="O1154" s="87"/>
      <c r="P1154" s="87"/>
      <c r="Q1154" s="87"/>
      <c r="S1154" s="87"/>
      <c r="T1154" s="87"/>
      <c r="U1154" s="87"/>
    </row>
    <row r="1155" spans="2:21" x14ac:dyDescent="0.2">
      <c r="B1155" s="43">
        <v>1967</v>
      </c>
      <c r="C1155" s="39">
        <v>1</v>
      </c>
      <c r="D1155" s="47">
        <f t="shared" si="29"/>
        <v>24503</v>
      </c>
      <c r="E1155" s="45">
        <v>84.45</v>
      </c>
      <c r="F1155" s="46">
        <v>2.88</v>
      </c>
      <c r="G1155" s="9">
        <f t="shared" si="30"/>
        <v>0.24</v>
      </c>
      <c r="H1155" s="46">
        <v>32.9</v>
      </c>
      <c r="I1155" s="49">
        <v>86.610000999999997</v>
      </c>
      <c r="O1155" s="87"/>
      <c r="P1155" s="87"/>
      <c r="Q1155" s="87"/>
      <c r="S1155" s="87"/>
      <c r="T1155" s="87"/>
      <c r="U1155" s="87"/>
    </row>
    <row r="1156" spans="2:21" x14ac:dyDescent="0.2">
      <c r="B1156" s="43">
        <v>1967</v>
      </c>
      <c r="C1156" s="44">
        <v>2</v>
      </c>
      <c r="D1156" s="47">
        <f t="shared" ref="D1156:D1219" si="31">EOMONTH(DATE(B1156,C1156,1),0)</f>
        <v>24531</v>
      </c>
      <c r="E1156" s="45">
        <v>87.36</v>
      </c>
      <c r="F1156" s="46">
        <v>2.89</v>
      </c>
      <c r="G1156" s="9">
        <f t="shared" ref="G1156:G1219" si="32">IFERROR(F1156/12,0)</f>
        <v>0.24083333333333334</v>
      </c>
      <c r="H1156" s="46">
        <v>32.9</v>
      </c>
      <c r="I1156" s="49">
        <v>86.779999000000004</v>
      </c>
      <c r="O1156" s="87"/>
      <c r="P1156" s="87"/>
      <c r="Q1156" s="87"/>
      <c r="S1156" s="87"/>
      <c r="T1156" s="87"/>
      <c r="U1156" s="87"/>
    </row>
    <row r="1157" spans="2:21" x14ac:dyDescent="0.2">
      <c r="B1157" s="43">
        <v>1967</v>
      </c>
      <c r="C1157" s="44">
        <v>3</v>
      </c>
      <c r="D1157" s="47">
        <f t="shared" si="31"/>
        <v>24562</v>
      </c>
      <c r="E1157" s="45">
        <v>89.42</v>
      </c>
      <c r="F1157" s="46">
        <v>2.9</v>
      </c>
      <c r="G1157" s="9">
        <f t="shared" si="32"/>
        <v>0.24166666666666667</v>
      </c>
      <c r="H1157" s="46">
        <v>33</v>
      </c>
      <c r="I1157" s="49">
        <v>90.199996999999996</v>
      </c>
      <c r="O1157" s="87"/>
      <c r="P1157" s="87"/>
      <c r="Q1157" s="87"/>
      <c r="S1157" s="87"/>
      <c r="T1157" s="87"/>
      <c r="U1157" s="87"/>
    </row>
    <row r="1158" spans="2:21" x14ac:dyDescent="0.2">
      <c r="B1158" s="43">
        <v>1967</v>
      </c>
      <c r="C1158" s="44">
        <v>4</v>
      </c>
      <c r="D1158" s="47">
        <f t="shared" si="31"/>
        <v>24592</v>
      </c>
      <c r="E1158" s="45">
        <v>90.96</v>
      </c>
      <c r="F1158" s="46">
        <v>2.9</v>
      </c>
      <c r="G1158" s="9">
        <f t="shared" si="32"/>
        <v>0.24166666666666667</v>
      </c>
      <c r="H1158" s="46">
        <v>33.1</v>
      </c>
      <c r="I1158" s="49">
        <v>94.010002</v>
      </c>
      <c r="O1158" s="87"/>
      <c r="P1158" s="87"/>
      <c r="Q1158" s="87"/>
      <c r="S1158" s="87"/>
      <c r="T1158" s="87"/>
      <c r="U1158" s="87"/>
    </row>
    <row r="1159" spans="2:21" x14ac:dyDescent="0.2">
      <c r="B1159" s="43">
        <v>1967</v>
      </c>
      <c r="C1159" s="44">
        <v>5</v>
      </c>
      <c r="D1159" s="47">
        <f t="shared" si="31"/>
        <v>24623</v>
      </c>
      <c r="E1159" s="45">
        <v>92.59</v>
      </c>
      <c r="F1159" s="46">
        <v>2.9</v>
      </c>
      <c r="G1159" s="9">
        <f t="shared" si="32"/>
        <v>0.24166666666666667</v>
      </c>
      <c r="H1159" s="46">
        <v>33.200000000000003</v>
      </c>
      <c r="I1159" s="49">
        <v>89.080001999999993</v>
      </c>
      <c r="O1159" s="87"/>
      <c r="P1159" s="87"/>
      <c r="Q1159" s="87"/>
      <c r="S1159" s="87"/>
      <c r="T1159" s="87"/>
      <c r="U1159" s="87"/>
    </row>
    <row r="1160" spans="2:21" x14ac:dyDescent="0.2">
      <c r="B1160" s="43">
        <v>1967</v>
      </c>
      <c r="C1160" s="44">
        <v>6</v>
      </c>
      <c r="D1160" s="47">
        <f t="shared" si="31"/>
        <v>24653</v>
      </c>
      <c r="E1160" s="45">
        <v>91.43</v>
      </c>
      <c r="F1160" s="46">
        <v>2.9</v>
      </c>
      <c r="G1160" s="9">
        <f t="shared" si="32"/>
        <v>0.24166666666666667</v>
      </c>
      <c r="H1160" s="46">
        <v>33.299999999999997</v>
      </c>
      <c r="I1160" s="49">
        <v>90.639999000000003</v>
      </c>
      <c r="O1160" s="87"/>
      <c r="P1160" s="87"/>
      <c r="Q1160" s="87"/>
      <c r="S1160" s="87"/>
      <c r="T1160" s="87"/>
      <c r="U1160" s="87"/>
    </row>
    <row r="1161" spans="2:21" x14ac:dyDescent="0.2">
      <c r="B1161" s="43">
        <v>1967</v>
      </c>
      <c r="C1161" s="44">
        <v>7</v>
      </c>
      <c r="D1161" s="47">
        <f t="shared" si="31"/>
        <v>24684</v>
      </c>
      <c r="E1161" s="45">
        <v>93.01</v>
      </c>
      <c r="F1161" s="46">
        <v>2.9066700000000001</v>
      </c>
      <c r="G1161" s="9">
        <f t="shared" si="32"/>
        <v>0.24222250000000001</v>
      </c>
      <c r="H1161" s="46">
        <v>33.4</v>
      </c>
      <c r="I1161" s="49">
        <v>94.75</v>
      </c>
      <c r="O1161" s="87"/>
      <c r="P1161" s="87"/>
      <c r="Q1161" s="87"/>
      <c r="S1161" s="87"/>
      <c r="T1161" s="87"/>
      <c r="U1161" s="87"/>
    </row>
    <row r="1162" spans="2:21" x14ac:dyDescent="0.2">
      <c r="B1162" s="43">
        <v>1967</v>
      </c>
      <c r="C1162" s="44">
        <v>8</v>
      </c>
      <c r="D1162" s="47">
        <f t="shared" si="31"/>
        <v>24715</v>
      </c>
      <c r="E1162" s="45">
        <v>94.49</v>
      </c>
      <c r="F1162" s="46">
        <v>2.9133300000000002</v>
      </c>
      <c r="G1162" s="9">
        <f t="shared" si="32"/>
        <v>0.24277750000000001</v>
      </c>
      <c r="H1162" s="46">
        <v>33.5</v>
      </c>
      <c r="I1162" s="49">
        <v>93.639999000000003</v>
      </c>
      <c r="O1162" s="87"/>
      <c r="P1162" s="87"/>
      <c r="Q1162" s="87"/>
      <c r="S1162" s="87"/>
      <c r="T1162" s="87"/>
      <c r="U1162" s="87"/>
    </row>
    <row r="1163" spans="2:21" x14ac:dyDescent="0.2">
      <c r="B1163" s="43">
        <v>1967</v>
      </c>
      <c r="C1163" s="44">
        <v>9</v>
      </c>
      <c r="D1163" s="47">
        <f t="shared" si="31"/>
        <v>24745</v>
      </c>
      <c r="E1163" s="45">
        <v>95.81</v>
      </c>
      <c r="F1163" s="46">
        <v>2.92</v>
      </c>
      <c r="G1163" s="9">
        <f t="shared" si="32"/>
        <v>0.24333333333333332</v>
      </c>
      <c r="H1163" s="46">
        <v>33.6</v>
      </c>
      <c r="I1163" s="49">
        <v>96.709998999999996</v>
      </c>
      <c r="O1163" s="87"/>
      <c r="P1163" s="87"/>
      <c r="Q1163" s="87"/>
      <c r="S1163" s="87"/>
      <c r="T1163" s="87"/>
      <c r="U1163" s="87"/>
    </row>
    <row r="1164" spans="2:21" x14ac:dyDescent="0.2">
      <c r="B1164" s="43">
        <v>1967</v>
      </c>
      <c r="C1164" s="44">
        <v>10</v>
      </c>
      <c r="D1164" s="47">
        <f t="shared" si="31"/>
        <v>24776</v>
      </c>
      <c r="E1164" s="45">
        <v>95.66</v>
      </c>
      <c r="F1164" s="46">
        <v>2.92</v>
      </c>
      <c r="G1164" s="9">
        <f t="shared" si="32"/>
        <v>0.24333333333333332</v>
      </c>
      <c r="H1164" s="46">
        <v>33.700000000000003</v>
      </c>
      <c r="I1164" s="49">
        <v>93.300003000000004</v>
      </c>
      <c r="O1164" s="87"/>
      <c r="P1164" s="87"/>
      <c r="Q1164" s="87"/>
      <c r="S1164" s="87"/>
      <c r="T1164" s="87"/>
      <c r="U1164" s="87"/>
    </row>
    <row r="1165" spans="2:21" x14ac:dyDescent="0.2">
      <c r="B1165" s="43">
        <v>1967</v>
      </c>
      <c r="C1165" s="44">
        <v>11</v>
      </c>
      <c r="D1165" s="47">
        <f t="shared" si="31"/>
        <v>24806</v>
      </c>
      <c r="E1165" s="45">
        <v>92.66</v>
      </c>
      <c r="F1165" s="46">
        <v>2.92</v>
      </c>
      <c r="G1165" s="9">
        <f t="shared" si="32"/>
        <v>0.24333333333333332</v>
      </c>
      <c r="H1165" s="46">
        <v>33.799999999999997</v>
      </c>
      <c r="I1165" s="49">
        <v>94</v>
      </c>
      <c r="O1165" s="87"/>
      <c r="P1165" s="87"/>
      <c r="Q1165" s="87"/>
      <c r="S1165" s="87"/>
      <c r="T1165" s="87"/>
      <c r="U1165" s="87"/>
    </row>
    <row r="1166" spans="2:21" x14ac:dyDescent="0.2">
      <c r="B1166" s="43">
        <v>1967</v>
      </c>
      <c r="C1166" s="44">
        <v>12</v>
      </c>
      <c r="D1166" s="47">
        <f t="shared" si="31"/>
        <v>24837</v>
      </c>
      <c r="E1166" s="45">
        <v>95.3</v>
      </c>
      <c r="F1166" s="46">
        <v>2.92</v>
      </c>
      <c r="G1166" s="9">
        <f t="shared" si="32"/>
        <v>0.24333333333333332</v>
      </c>
      <c r="H1166" s="46">
        <v>33.9</v>
      </c>
      <c r="I1166" s="49">
        <v>96.470000999999996</v>
      </c>
      <c r="O1166" s="87"/>
      <c r="P1166" s="87"/>
      <c r="Q1166" s="87"/>
      <c r="S1166" s="87"/>
      <c r="T1166" s="87"/>
      <c r="U1166" s="87"/>
    </row>
    <row r="1167" spans="2:21" x14ac:dyDescent="0.2">
      <c r="B1167" s="43">
        <v>1968</v>
      </c>
      <c r="C1167" s="39">
        <v>1</v>
      </c>
      <c r="D1167" s="47">
        <f t="shared" si="31"/>
        <v>24868</v>
      </c>
      <c r="E1167" s="45">
        <v>95.04</v>
      </c>
      <c r="F1167" s="46">
        <v>2.93</v>
      </c>
      <c r="G1167" s="9">
        <f t="shared" si="32"/>
        <v>0.24416666666666667</v>
      </c>
      <c r="H1167" s="46">
        <v>34.1</v>
      </c>
      <c r="I1167" s="49">
        <v>92.239998</v>
      </c>
      <c r="O1167" s="87"/>
      <c r="P1167" s="87"/>
      <c r="Q1167" s="87"/>
      <c r="S1167" s="87"/>
      <c r="T1167" s="87"/>
      <c r="U1167" s="87"/>
    </row>
    <row r="1168" spans="2:21" x14ac:dyDescent="0.2">
      <c r="B1168" s="43">
        <v>1968</v>
      </c>
      <c r="C1168" s="44">
        <v>2</v>
      </c>
      <c r="D1168" s="47">
        <f t="shared" si="31"/>
        <v>24897</v>
      </c>
      <c r="E1168" s="45">
        <v>90.75</v>
      </c>
      <c r="F1168" s="46">
        <v>2.94</v>
      </c>
      <c r="G1168" s="9">
        <f t="shared" si="32"/>
        <v>0.245</v>
      </c>
      <c r="H1168" s="46">
        <v>34.200000000000003</v>
      </c>
      <c r="I1168" s="49">
        <v>89.360000999999997</v>
      </c>
      <c r="O1168" s="87"/>
      <c r="P1168" s="87"/>
      <c r="Q1168" s="87"/>
      <c r="S1168" s="87"/>
      <c r="T1168" s="87"/>
      <c r="U1168" s="87"/>
    </row>
    <row r="1169" spans="2:21" x14ac:dyDescent="0.2">
      <c r="B1169" s="43">
        <v>1968</v>
      </c>
      <c r="C1169" s="44">
        <v>3</v>
      </c>
      <c r="D1169" s="47">
        <f t="shared" si="31"/>
        <v>24928</v>
      </c>
      <c r="E1169" s="45">
        <v>89.09</v>
      </c>
      <c r="F1169" s="46">
        <v>2.95</v>
      </c>
      <c r="G1169" s="9">
        <f t="shared" si="32"/>
        <v>0.24583333333333335</v>
      </c>
      <c r="H1169" s="46">
        <v>34.299999999999997</v>
      </c>
      <c r="I1169" s="49">
        <v>90.199996999999996</v>
      </c>
      <c r="O1169" s="87"/>
      <c r="P1169" s="87"/>
      <c r="Q1169" s="87"/>
      <c r="S1169" s="87"/>
      <c r="T1169" s="87"/>
      <c r="U1169" s="87"/>
    </row>
    <row r="1170" spans="2:21" x14ac:dyDescent="0.2">
      <c r="B1170" s="43">
        <v>1968</v>
      </c>
      <c r="C1170" s="44">
        <v>4</v>
      </c>
      <c r="D1170" s="47">
        <f t="shared" si="31"/>
        <v>24958</v>
      </c>
      <c r="E1170" s="45">
        <v>95.67</v>
      </c>
      <c r="F1170" s="46">
        <v>2.96333</v>
      </c>
      <c r="G1170" s="9">
        <f t="shared" si="32"/>
        <v>0.24694416666666666</v>
      </c>
      <c r="H1170" s="46">
        <v>34.4</v>
      </c>
      <c r="I1170" s="49">
        <v>97.459998999999996</v>
      </c>
      <c r="O1170" s="87"/>
      <c r="P1170" s="87"/>
      <c r="Q1170" s="87"/>
      <c r="S1170" s="87"/>
      <c r="T1170" s="87"/>
      <c r="U1170" s="87"/>
    </row>
    <row r="1171" spans="2:21" x14ac:dyDescent="0.2">
      <c r="B1171" s="43">
        <v>1968</v>
      </c>
      <c r="C1171" s="44">
        <v>5</v>
      </c>
      <c r="D1171" s="47">
        <f t="shared" si="31"/>
        <v>24989</v>
      </c>
      <c r="E1171" s="45">
        <v>97.87</v>
      </c>
      <c r="F1171" s="46">
        <v>2.9766699999999999</v>
      </c>
      <c r="G1171" s="9">
        <f t="shared" si="32"/>
        <v>0.24805583333333334</v>
      </c>
      <c r="H1171" s="46">
        <v>34.5</v>
      </c>
      <c r="I1171" s="49">
        <v>98.68</v>
      </c>
      <c r="O1171" s="87"/>
      <c r="P1171" s="87"/>
      <c r="Q1171" s="87"/>
      <c r="S1171" s="87"/>
      <c r="T1171" s="87"/>
      <c r="U1171" s="87"/>
    </row>
    <row r="1172" spans="2:21" x14ac:dyDescent="0.2">
      <c r="B1172" s="43">
        <v>1968</v>
      </c>
      <c r="C1172" s="44">
        <v>6</v>
      </c>
      <c r="D1172" s="47">
        <f t="shared" si="31"/>
        <v>25019</v>
      </c>
      <c r="E1172" s="45">
        <v>100.5</v>
      </c>
      <c r="F1172" s="46">
        <v>2.99</v>
      </c>
      <c r="G1172" s="9">
        <f t="shared" si="32"/>
        <v>0.24916666666666668</v>
      </c>
      <c r="H1172" s="46">
        <v>34.700000000000003</v>
      </c>
      <c r="I1172" s="49">
        <v>99.580001999999993</v>
      </c>
      <c r="O1172" s="87"/>
      <c r="P1172" s="87"/>
      <c r="Q1172" s="87"/>
      <c r="S1172" s="87"/>
      <c r="T1172" s="87"/>
      <c r="U1172" s="87"/>
    </row>
    <row r="1173" spans="2:21" x14ac:dyDescent="0.2">
      <c r="B1173" s="43">
        <v>1968</v>
      </c>
      <c r="C1173" s="44">
        <v>7</v>
      </c>
      <c r="D1173" s="47">
        <f t="shared" si="31"/>
        <v>25050</v>
      </c>
      <c r="E1173" s="45">
        <v>100.3</v>
      </c>
      <c r="F1173" s="46">
        <v>3.0033300000000001</v>
      </c>
      <c r="G1173" s="9">
        <f t="shared" si="32"/>
        <v>0.25027749999999999</v>
      </c>
      <c r="H1173" s="46">
        <v>34.9</v>
      </c>
      <c r="I1173" s="49">
        <v>97.739998</v>
      </c>
      <c r="O1173" s="87"/>
      <c r="P1173" s="87"/>
      <c r="Q1173" s="87"/>
      <c r="S1173" s="87"/>
      <c r="T1173" s="87"/>
      <c r="U1173" s="87"/>
    </row>
    <row r="1174" spans="2:21" x14ac:dyDescent="0.2">
      <c r="B1174" s="43">
        <v>1968</v>
      </c>
      <c r="C1174" s="44">
        <v>8</v>
      </c>
      <c r="D1174" s="47">
        <f t="shared" si="31"/>
        <v>25081</v>
      </c>
      <c r="E1174" s="45">
        <v>98.11</v>
      </c>
      <c r="F1174" s="46">
        <v>3.01667</v>
      </c>
      <c r="G1174" s="9">
        <f t="shared" si="32"/>
        <v>0.25138916666666666</v>
      </c>
      <c r="H1174" s="46">
        <v>35</v>
      </c>
      <c r="I1174" s="49">
        <v>98.860000999999997</v>
      </c>
      <c r="O1174" s="87"/>
      <c r="P1174" s="87"/>
      <c r="Q1174" s="87"/>
      <c r="S1174" s="87"/>
      <c r="T1174" s="87"/>
      <c r="U1174" s="87"/>
    </row>
    <row r="1175" spans="2:21" x14ac:dyDescent="0.2">
      <c r="B1175" s="43">
        <v>1968</v>
      </c>
      <c r="C1175" s="44">
        <v>9</v>
      </c>
      <c r="D1175" s="47">
        <f t="shared" si="31"/>
        <v>25111</v>
      </c>
      <c r="E1175" s="45">
        <v>101.3</v>
      </c>
      <c r="F1175" s="46">
        <v>3.03</v>
      </c>
      <c r="G1175" s="9">
        <f t="shared" si="32"/>
        <v>0.2525</v>
      </c>
      <c r="H1175" s="46">
        <v>35.1</v>
      </c>
      <c r="I1175" s="49">
        <v>102.66999800000001</v>
      </c>
      <c r="O1175" s="87"/>
      <c r="P1175" s="87"/>
      <c r="Q1175" s="87"/>
      <c r="S1175" s="87"/>
      <c r="T1175" s="87"/>
      <c r="U1175" s="87"/>
    </row>
    <row r="1176" spans="2:21" x14ac:dyDescent="0.2">
      <c r="B1176" s="43">
        <v>1968</v>
      </c>
      <c r="C1176" s="44">
        <v>10</v>
      </c>
      <c r="D1176" s="47">
        <f t="shared" si="31"/>
        <v>25142</v>
      </c>
      <c r="E1176" s="45">
        <v>103.8</v>
      </c>
      <c r="F1176" s="46">
        <v>3.0433300000000001</v>
      </c>
      <c r="G1176" s="9">
        <f t="shared" si="32"/>
        <v>0.25361083333333334</v>
      </c>
      <c r="H1176" s="46">
        <v>35.299999999999997</v>
      </c>
      <c r="I1176" s="49">
        <v>103.410004</v>
      </c>
      <c r="O1176" s="87"/>
      <c r="P1176" s="87"/>
      <c r="Q1176" s="87"/>
      <c r="S1176" s="87"/>
      <c r="T1176" s="87"/>
      <c r="U1176" s="87"/>
    </row>
    <row r="1177" spans="2:21" x14ac:dyDescent="0.2">
      <c r="B1177" s="43">
        <v>1968</v>
      </c>
      <c r="C1177" s="44">
        <v>11</v>
      </c>
      <c r="D1177" s="47">
        <f t="shared" si="31"/>
        <v>25172</v>
      </c>
      <c r="E1177" s="45">
        <v>105.4</v>
      </c>
      <c r="F1177" s="46">
        <v>3.05667</v>
      </c>
      <c r="G1177" s="9">
        <f t="shared" si="32"/>
        <v>0.25472250000000002</v>
      </c>
      <c r="H1177" s="46">
        <v>35.4</v>
      </c>
      <c r="I1177" s="49">
        <v>108.370003</v>
      </c>
      <c r="O1177" s="87"/>
      <c r="P1177" s="87"/>
      <c r="Q1177" s="87"/>
      <c r="S1177" s="87"/>
      <c r="T1177" s="87"/>
      <c r="U1177" s="87"/>
    </row>
    <row r="1178" spans="2:21" x14ac:dyDescent="0.2">
      <c r="B1178" s="43">
        <v>1968</v>
      </c>
      <c r="C1178" s="44">
        <v>12</v>
      </c>
      <c r="D1178" s="47">
        <f t="shared" si="31"/>
        <v>25203</v>
      </c>
      <c r="E1178" s="45">
        <v>106.5</v>
      </c>
      <c r="F1178" s="46">
        <v>3.07</v>
      </c>
      <c r="G1178" s="9">
        <f t="shared" si="32"/>
        <v>0.2558333333333333</v>
      </c>
      <c r="H1178" s="46">
        <v>35.5</v>
      </c>
      <c r="I1178" s="49">
        <v>103.860001</v>
      </c>
      <c r="O1178" s="87"/>
      <c r="P1178" s="87"/>
      <c r="Q1178" s="87"/>
      <c r="S1178" s="87"/>
      <c r="T1178" s="87"/>
      <c r="U1178" s="87"/>
    </row>
    <row r="1179" spans="2:21" x14ac:dyDescent="0.2">
      <c r="B1179" s="43">
        <v>1969</v>
      </c>
      <c r="C1179" s="39">
        <v>1</v>
      </c>
      <c r="D1179" s="47">
        <f t="shared" si="31"/>
        <v>25234</v>
      </c>
      <c r="E1179" s="45">
        <v>102</v>
      </c>
      <c r="F1179" s="46">
        <v>3.08</v>
      </c>
      <c r="G1179" s="9">
        <f t="shared" si="32"/>
        <v>0.25666666666666665</v>
      </c>
      <c r="H1179" s="46">
        <v>35.6</v>
      </c>
      <c r="I1179" s="49">
        <v>103.010002</v>
      </c>
      <c r="O1179" s="87"/>
      <c r="P1179" s="87"/>
      <c r="Q1179" s="87"/>
      <c r="S1179" s="87"/>
      <c r="T1179" s="87"/>
      <c r="U1179" s="87"/>
    </row>
    <row r="1180" spans="2:21" x14ac:dyDescent="0.2">
      <c r="B1180" s="43">
        <v>1969</v>
      </c>
      <c r="C1180" s="44">
        <v>2</v>
      </c>
      <c r="D1180" s="47">
        <f t="shared" si="31"/>
        <v>25262</v>
      </c>
      <c r="E1180" s="45">
        <v>101.5</v>
      </c>
      <c r="F1180" s="46">
        <v>3.09</v>
      </c>
      <c r="G1180" s="9">
        <f t="shared" si="32"/>
        <v>0.25750000000000001</v>
      </c>
      <c r="H1180" s="46">
        <v>35.799999999999997</v>
      </c>
      <c r="I1180" s="49">
        <v>98.129997000000003</v>
      </c>
      <c r="O1180" s="87"/>
      <c r="P1180" s="87"/>
      <c r="Q1180" s="87"/>
      <c r="S1180" s="87"/>
      <c r="T1180" s="87"/>
      <c r="U1180" s="87"/>
    </row>
    <row r="1181" spans="2:21" x14ac:dyDescent="0.2">
      <c r="B1181" s="43">
        <v>1969</v>
      </c>
      <c r="C1181" s="44">
        <v>3</v>
      </c>
      <c r="D1181" s="47">
        <f t="shared" si="31"/>
        <v>25293</v>
      </c>
      <c r="E1181" s="45">
        <v>99.3</v>
      </c>
      <c r="F1181" s="46">
        <v>3.1</v>
      </c>
      <c r="G1181" s="9">
        <f t="shared" si="32"/>
        <v>0.25833333333333336</v>
      </c>
      <c r="H1181" s="46">
        <v>36.1</v>
      </c>
      <c r="I1181" s="49">
        <v>101.510002</v>
      </c>
      <c r="O1181" s="87"/>
      <c r="P1181" s="87"/>
      <c r="Q1181" s="87"/>
      <c r="S1181" s="87"/>
      <c r="T1181" s="87"/>
      <c r="U1181" s="87"/>
    </row>
    <row r="1182" spans="2:21" x14ac:dyDescent="0.2">
      <c r="B1182" s="43">
        <v>1969</v>
      </c>
      <c r="C1182" s="44">
        <v>4</v>
      </c>
      <c r="D1182" s="47">
        <f t="shared" si="31"/>
        <v>25323</v>
      </c>
      <c r="E1182" s="45">
        <v>101.3</v>
      </c>
      <c r="F1182" s="46">
        <v>3.11</v>
      </c>
      <c r="G1182" s="9">
        <f t="shared" si="32"/>
        <v>0.25916666666666666</v>
      </c>
      <c r="H1182" s="46">
        <v>36.299999999999997</v>
      </c>
      <c r="I1182" s="49">
        <v>103.69000200000001</v>
      </c>
      <c r="O1182" s="87"/>
      <c r="P1182" s="87"/>
      <c r="Q1182" s="87"/>
      <c r="S1182" s="87"/>
      <c r="T1182" s="87"/>
      <c r="U1182" s="87"/>
    </row>
    <row r="1183" spans="2:21" x14ac:dyDescent="0.2">
      <c r="B1183" s="43">
        <v>1969</v>
      </c>
      <c r="C1183" s="44">
        <v>5</v>
      </c>
      <c r="D1183" s="47">
        <f t="shared" si="31"/>
        <v>25354</v>
      </c>
      <c r="E1183" s="45">
        <v>104.6</v>
      </c>
      <c r="F1183" s="46">
        <v>3.12</v>
      </c>
      <c r="G1183" s="9">
        <f t="shared" si="32"/>
        <v>0.26</v>
      </c>
      <c r="H1183" s="46">
        <v>36.4</v>
      </c>
      <c r="I1183" s="49">
        <v>103.459999</v>
      </c>
      <c r="O1183" s="87"/>
      <c r="P1183" s="87"/>
      <c r="Q1183" s="87"/>
      <c r="S1183" s="87"/>
      <c r="T1183" s="87"/>
      <c r="U1183" s="87"/>
    </row>
    <row r="1184" spans="2:21" x14ac:dyDescent="0.2">
      <c r="B1184" s="43">
        <v>1969</v>
      </c>
      <c r="C1184" s="44">
        <v>6</v>
      </c>
      <c r="D1184" s="47">
        <f t="shared" si="31"/>
        <v>25384</v>
      </c>
      <c r="E1184" s="45">
        <v>99.14</v>
      </c>
      <c r="F1184" s="46">
        <v>3.13</v>
      </c>
      <c r="G1184" s="9">
        <f t="shared" si="32"/>
        <v>0.26083333333333331</v>
      </c>
      <c r="H1184" s="46">
        <v>36.6</v>
      </c>
      <c r="I1184" s="49">
        <v>97.709998999999996</v>
      </c>
      <c r="O1184" s="87"/>
      <c r="P1184" s="87"/>
      <c r="Q1184" s="87"/>
      <c r="S1184" s="87"/>
      <c r="T1184" s="87"/>
      <c r="U1184" s="87"/>
    </row>
    <row r="1185" spans="2:21" x14ac:dyDescent="0.2">
      <c r="B1185" s="43">
        <v>1969</v>
      </c>
      <c r="C1185" s="44">
        <v>7</v>
      </c>
      <c r="D1185" s="47">
        <f t="shared" si="31"/>
        <v>25415</v>
      </c>
      <c r="E1185" s="45">
        <v>94.71</v>
      </c>
      <c r="F1185" s="46">
        <v>3.1366700000000001</v>
      </c>
      <c r="G1185" s="9">
        <f t="shared" si="32"/>
        <v>0.26138916666666667</v>
      </c>
      <c r="H1185" s="46">
        <v>36.799999999999997</v>
      </c>
      <c r="I1185" s="49">
        <v>91.830001999999993</v>
      </c>
      <c r="O1185" s="87"/>
      <c r="P1185" s="87"/>
      <c r="Q1185" s="87"/>
      <c r="S1185" s="87"/>
      <c r="T1185" s="87"/>
      <c r="U1185" s="87"/>
    </row>
    <row r="1186" spans="2:21" x14ac:dyDescent="0.2">
      <c r="B1186" s="43">
        <v>1969</v>
      </c>
      <c r="C1186" s="44">
        <v>8</v>
      </c>
      <c r="D1186" s="47">
        <f t="shared" si="31"/>
        <v>25446</v>
      </c>
      <c r="E1186" s="45">
        <v>94.18</v>
      </c>
      <c r="F1186" s="46">
        <v>3.1433300000000002</v>
      </c>
      <c r="G1186" s="9">
        <f t="shared" si="32"/>
        <v>0.2619441666666667</v>
      </c>
      <c r="H1186" s="46">
        <v>37</v>
      </c>
      <c r="I1186" s="49">
        <v>95.510002</v>
      </c>
      <c r="O1186" s="87"/>
      <c r="P1186" s="87"/>
      <c r="Q1186" s="87"/>
      <c r="S1186" s="87"/>
      <c r="T1186" s="87"/>
      <c r="U1186" s="87"/>
    </row>
    <row r="1187" spans="2:21" x14ac:dyDescent="0.2">
      <c r="B1187" s="43">
        <v>1969</v>
      </c>
      <c r="C1187" s="44">
        <v>9</v>
      </c>
      <c r="D1187" s="47">
        <f t="shared" si="31"/>
        <v>25476</v>
      </c>
      <c r="E1187" s="45">
        <v>94.51</v>
      </c>
      <c r="F1187" s="46">
        <v>3.15</v>
      </c>
      <c r="G1187" s="9">
        <f t="shared" si="32"/>
        <v>0.26250000000000001</v>
      </c>
      <c r="H1187" s="46">
        <v>37.1</v>
      </c>
      <c r="I1187" s="49">
        <v>93.120002999999997</v>
      </c>
      <c r="O1187" s="87"/>
      <c r="P1187" s="87"/>
      <c r="Q1187" s="87"/>
      <c r="S1187" s="87"/>
      <c r="T1187" s="87"/>
      <c r="U1187" s="87"/>
    </row>
    <row r="1188" spans="2:21" x14ac:dyDescent="0.2">
      <c r="B1188" s="43">
        <v>1969</v>
      </c>
      <c r="C1188" s="44">
        <v>10</v>
      </c>
      <c r="D1188" s="47">
        <f t="shared" si="31"/>
        <v>25507</v>
      </c>
      <c r="E1188" s="45">
        <v>95.52</v>
      </c>
      <c r="F1188" s="46">
        <v>3.15333</v>
      </c>
      <c r="G1188" s="9">
        <f t="shared" si="32"/>
        <v>0.2627775</v>
      </c>
      <c r="H1188" s="46">
        <v>37.299999999999997</v>
      </c>
      <c r="I1188" s="49">
        <v>97.120002999999997</v>
      </c>
      <c r="O1188" s="87"/>
      <c r="P1188" s="87"/>
      <c r="Q1188" s="87"/>
      <c r="S1188" s="87"/>
      <c r="T1188" s="87"/>
      <c r="U1188" s="87"/>
    </row>
    <row r="1189" spans="2:21" x14ac:dyDescent="0.2">
      <c r="B1189" s="43">
        <v>1969</v>
      </c>
      <c r="C1189" s="44">
        <v>11</v>
      </c>
      <c r="D1189" s="47">
        <f t="shared" si="31"/>
        <v>25537</v>
      </c>
      <c r="E1189" s="45">
        <v>96.21</v>
      </c>
      <c r="F1189" s="46">
        <v>3.1566700000000001</v>
      </c>
      <c r="G1189" s="9">
        <f t="shared" si="32"/>
        <v>0.26305583333333332</v>
      </c>
      <c r="H1189" s="46">
        <v>37.5</v>
      </c>
      <c r="I1189" s="49">
        <v>93.809997999999993</v>
      </c>
      <c r="O1189" s="87"/>
      <c r="P1189" s="87"/>
      <c r="Q1189" s="87"/>
      <c r="S1189" s="87"/>
      <c r="T1189" s="87"/>
      <c r="U1189" s="87"/>
    </row>
    <row r="1190" spans="2:21" x14ac:dyDescent="0.2">
      <c r="B1190" s="43">
        <v>1969</v>
      </c>
      <c r="C1190" s="44">
        <v>12</v>
      </c>
      <c r="D1190" s="47">
        <f t="shared" si="31"/>
        <v>25568</v>
      </c>
      <c r="E1190" s="45">
        <v>91.11</v>
      </c>
      <c r="F1190" s="46">
        <v>3.16</v>
      </c>
      <c r="G1190" s="9">
        <f t="shared" si="32"/>
        <v>0.26333333333333336</v>
      </c>
      <c r="H1190" s="46">
        <v>37.700000000000003</v>
      </c>
      <c r="I1190" s="49">
        <v>92.059997999999993</v>
      </c>
      <c r="O1190" s="87"/>
      <c r="P1190" s="87"/>
      <c r="Q1190" s="87"/>
      <c r="S1190" s="87"/>
      <c r="T1190" s="87"/>
      <c r="U1190" s="87"/>
    </row>
    <row r="1191" spans="2:21" x14ac:dyDescent="0.2">
      <c r="B1191" s="43">
        <v>1970</v>
      </c>
      <c r="C1191" s="39">
        <v>1</v>
      </c>
      <c r="D1191" s="47">
        <f t="shared" si="31"/>
        <v>25599</v>
      </c>
      <c r="E1191" s="45">
        <v>90.31</v>
      </c>
      <c r="F1191" s="46">
        <v>3.1633300000000002</v>
      </c>
      <c r="G1191" s="9">
        <f t="shared" si="32"/>
        <v>0.26361083333333335</v>
      </c>
      <c r="H1191" s="46">
        <v>37.799999999999997</v>
      </c>
      <c r="I1191" s="49">
        <v>85.019997000000004</v>
      </c>
      <c r="O1191" s="87"/>
      <c r="P1191" s="87"/>
      <c r="Q1191" s="87"/>
      <c r="S1191" s="87"/>
      <c r="T1191" s="87"/>
      <c r="U1191" s="87"/>
    </row>
    <row r="1192" spans="2:21" x14ac:dyDescent="0.2">
      <c r="B1192" s="43">
        <v>1970</v>
      </c>
      <c r="C1192" s="44">
        <v>2</v>
      </c>
      <c r="D1192" s="47">
        <f t="shared" si="31"/>
        <v>25627</v>
      </c>
      <c r="E1192" s="45">
        <v>87.16</v>
      </c>
      <c r="F1192" s="46">
        <v>3.1666699999999999</v>
      </c>
      <c r="G1192" s="9">
        <f t="shared" si="32"/>
        <v>0.26388916666666667</v>
      </c>
      <c r="H1192" s="46">
        <v>38</v>
      </c>
      <c r="I1192" s="49">
        <v>89.5</v>
      </c>
      <c r="O1192" s="87"/>
      <c r="P1192" s="87"/>
      <c r="Q1192" s="87"/>
      <c r="S1192" s="87"/>
      <c r="T1192" s="87"/>
      <c r="U1192" s="87"/>
    </row>
    <row r="1193" spans="2:21" x14ac:dyDescent="0.2">
      <c r="B1193" s="43">
        <v>1970</v>
      </c>
      <c r="C1193" s="44">
        <v>3</v>
      </c>
      <c r="D1193" s="47">
        <f t="shared" si="31"/>
        <v>25658</v>
      </c>
      <c r="E1193" s="45">
        <v>88.65</v>
      </c>
      <c r="F1193" s="46">
        <v>3.17</v>
      </c>
      <c r="G1193" s="9">
        <f t="shared" si="32"/>
        <v>0.26416666666666666</v>
      </c>
      <c r="H1193" s="46">
        <v>38.200000000000003</v>
      </c>
      <c r="I1193" s="49">
        <v>89.629997000000003</v>
      </c>
      <c r="O1193" s="87"/>
      <c r="P1193" s="87"/>
      <c r="Q1193" s="87"/>
      <c r="S1193" s="87"/>
      <c r="T1193" s="87"/>
      <c r="U1193" s="87"/>
    </row>
    <row r="1194" spans="2:21" x14ac:dyDescent="0.2">
      <c r="B1194" s="43">
        <v>1970</v>
      </c>
      <c r="C1194" s="44">
        <v>4</v>
      </c>
      <c r="D1194" s="47">
        <f t="shared" si="31"/>
        <v>25688</v>
      </c>
      <c r="E1194" s="45">
        <v>85.95</v>
      </c>
      <c r="F1194" s="46">
        <v>3.17333</v>
      </c>
      <c r="G1194" s="9">
        <f t="shared" si="32"/>
        <v>0.26444416666666665</v>
      </c>
      <c r="H1194" s="46">
        <v>38.5</v>
      </c>
      <c r="I1194" s="49">
        <v>81.519997000000004</v>
      </c>
      <c r="O1194" s="87"/>
      <c r="P1194" s="87"/>
      <c r="Q1194" s="87"/>
      <c r="S1194" s="87"/>
      <c r="T1194" s="87"/>
      <c r="U1194" s="87"/>
    </row>
    <row r="1195" spans="2:21" x14ac:dyDescent="0.2">
      <c r="B1195" s="43">
        <v>1970</v>
      </c>
      <c r="C1195" s="44">
        <v>5</v>
      </c>
      <c r="D1195" s="47">
        <f t="shared" si="31"/>
        <v>25719</v>
      </c>
      <c r="E1195" s="45">
        <v>76.06</v>
      </c>
      <c r="F1195" s="46">
        <v>3.1766700000000001</v>
      </c>
      <c r="G1195" s="9">
        <f t="shared" si="32"/>
        <v>0.26472250000000003</v>
      </c>
      <c r="H1195" s="46">
        <v>38.6</v>
      </c>
      <c r="I1195" s="49">
        <v>76.550003000000004</v>
      </c>
      <c r="O1195" s="87"/>
      <c r="P1195" s="87"/>
      <c r="Q1195" s="87"/>
      <c r="S1195" s="87"/>
      <c r="T1195" s="87"/>
      <c r="U1195" s="87"/>
    </row>
    <row r="1196" spans="2:21" x14ac:dyDescent="0.2">
      <c r="B1196" s="43">
        <v>1970</v>
      </c>
      <c r="C1196" s="44">
        <v>6</v>
      </c>
      <c r="D1196" s="47">
        <f t="shared" si="31"/>
        <v>25749</v>
      </c>
      <c r="E1196" s="45">
        <v>75.59</v>
      </c>
      <c r="F1196" s="46">
        <v>3.18</v>
      </c>
      <c r="G1196" s="9">
        <f t="shared" si="32"/>
        <v>0.26500000000000001</v>
      </c>
      <c r="H1196" s="46">
        <v>38.799999999999997</v>
      </c>
      <c r="I1196" s="49">
        <v>72.720000999999996</v>
      </c>
      <c r="O1196" s="87"/>
      <c r="P1196" s="87"/>
      <c r="Q1196" s="87"/>
      <c r="S1196" s="87"/>
      <c r="T1196" s="87"/>
      <c r="U1196" s="87"/>
    </row>
    <row r="1197" spans="2:21" x14ac:dyDescent="0.2">
      <c r="B1197" s="43">
        <v>1970</v>
      </c>
      <c r="C1197" s="44">
        <v>7</v>
      </c>
      <c r="D1197" s="47">
        <f t="shared" si="31"/>
        <v>25780</v>
      </c>
      <c r="E1197" s="45">
        <v>75.72</v>
      </c>
      <c r="F1197" s="46">
        <v>3.1833300000000002</v>
      </c>
      <c r="G1197" s="9">
        <f t="shared" si="32"/>
        <v>0.2652775</v>
      </c>
      <c r="H1197" s="46">
        <v>39</v>
      </c>
      <c r="I1197" s="49">
        <v>78.050003000000004</v>
      </c>
      <c r="O1197" s="87"/>
      <c r="P1197" s="87"/>
      <c r="Q1197" s="87"/>
      <c r="S1197" s="87"/>
      <c r="T1197" s="87"/>
      <c r="U1197" s="87"/>
    </row>
    <row r="1198" spans="2:21" x14ac:dyDescent="0.2">
      <c r="B1198" s="43">
        <v>1970</v>
      </c>
      <c r="C1198" s="44">
        <v>8</v>
      </c>
      <c r="D1198" s="47">
        <f t="shared" si="31"/>
        <v>25811</v>
      </c>
      <c r="E1198" s="45">
        <v>77.92</v>
      </c>
      <c r="F1198" s="46">
        <v>3.1866699999999999</v>
      </c>
      <c r="G1198" s="9">
        <f t="shared" si="32"/>
        <v>0.26555583333333332</v>
      </c>
      <c r="H1198" s="46">
        <v>39</v>
      </c>
      <c r="I1198" s="49">
        <v>81.519997000000004</v>
      </c>
      <c r="O1198" s="87"/>
      <c r="P1198" s="87"/>
      <c r="Q1198" s="87"/>
      <c r="S1198" s="87"/>
      <c r="T1198" s="87"/>
      <c r="U1198" s="87"/>
    </row>
    <row r="1199" spans="2:21" x14ac:dyDescent="0.2">
      <c r="B1199" s="43">
        <v>1970</v>
      </c>
      <c r="C1199" s="44">
        <v>9</v>
      </c>
      <c r="D1199" s="47">
        <f t="shared" si="31"/>
        <v>25841</v>
      </c>
      <c r="E1199" s="45">
        <v>82.58</v>
      </c>
      <c r="F1199" s="46">
        <v>3.19</v>
      </c>
      <c r="G1199" s="9">
        <f t="shared" si="32"/>
        <v>0.26583333333333331</v>
      </c>
      <c r="H1199" s="46">
        <v>39.200000000000003</v>
      </c>
      <c r="I1199" s="49">
        <v>84.300003000000004</v>
      </c>
      <c r="O1199" s="87"/>
      <c r="P1199" s="87"/>
      <c r="Q1199" s="87"/>
      <c r="S1199" s="87"/>
      <c r="T1199" s="87"/>
      <c r="U1199" s="87"/>
    </row>
    <row r="1200" spans="2:21" x14ac:dyDescent="0.2">
      <c r="B1200" s="43">
        <v>1970</v>
      </c>
      <c r="C1200" s="44">
        <v>10</v>
      </c>
      <c r="D1200" s="47">
        <f t="shared" si="31"/>
        <v>25872</v>
      </c>
      <c r="E1200" s="45">
        <v>84.37</v>
      </c>
      <c r="F1200" s="46">
        <v>3.17333</v>
      </c>
      <c r="G1200" s="9">
        <f t="shared" si="32"/>
        <v>0.26444416666666665</v>
      </c>
      <c r="H1200" s="46">
        <v>39.4</v>
      </c>
      <c r="I1200" s="49">
        <v>83.25</v>
      </c>
      <c r="O1200" s="87"/>
      <c r="P1200" s="87"/>
      <c r="Q1200" s="87"/>
      <c r="S1200" s="87"/>
      <c r="T1200" s="87"/>
      <c r="U1200" s="87"/>
    </row>
    <row r="1201" spans="2:21" x14ac:dyDescent="0.2">
      <c r="B1201" s="43">
        <v>1970</v>
      </c>
      <c r="C1201" s="44">
        <v>11</v>
      </c>
      <c r="D1201" s="47">
        <f t="shared" si="31"/>
        <v>25902</v>
      </c>
      <c r="E1201" s="45">
        <v>84.28</v>
      </c>
      <c r="F1201" s="46">
        <v>3.1566700000000001</v>
      </c>
      <c r="G1201" s="9">
        <f t="shared" si="32"/>
        <v>0.26305583333333332</v>
      </c>
      <c r="H1201" s="46">
        <v>39.6</v>
      </c>
      <c r="I1201" s="49">
        <v>87.199996999999996</v>
      </c>
      <c r="O1201" s="87"/>
      <c r="P1201" s="87"/>
      <c r="Q1201" s="87"/>
      <c r="S1201" s="87"/>
      <c r="T1201" s="87"/>
      <c r="U1201" s="87"/>
    </row>
    <row r="1202" spans="2:21" x14ac:dyDescent="0.2">
      <c r="B1202" s="43">
        <v>1970</v>
      </c>
      <c r="C1202" s="44">
        <v>12</v>
      </c>
      <c r="D1202" s="47">
        <f t="shared" si="31"/>
        <v>25933</v>
      </c>
      <c r="E1202" s="45">
        <v>90.05</v>
      </c>
      <c r="F1202" s="46">
        <v>3.14</v>
      </c>
      <c r="G1202" s="9">
        <f t="shared" si="32"/>
        <v>0.26166666666666666</v>
      </c>
      <c r="H1202" s="46">
        <v>39.799999999999997</v>
      </c>
      <c r="I1202" s="49">
        <v>92.150002000000001</v>
      </c>
      <c r="O1202" s="87"/>
      <c r="P1202" s="87"/>
      <c r="Q1202" s="87"/>
      <c r="S1202" s="87"/>
      <c r="T1202" s="87"/>
      <c r="U1202" s="87"/>
    </row>
    <row r="1203" spans="2:21" x14ac:dyDescent="0.2">
      <c r="B1203" s="43">
        <v>1971</v>
      </c>
      <c r="C1203" s="39">
        <v>1</v>
      </c>
      <c r="D1203" s="47">
        <f t="shared" si="31"/>
        <v>25964</v>
      </c>
      <c r="E1203" s="45">
        <v>93.49</v>
      </c>
      <c r="F1203" s="46">
        <v>3.13</v>
      </c>
      <c r="G1203" s="9">
        <f t="shared" si="32"/>
        <v>0.26083333333333331</v>
      </c>
      <c r="H1203" s="46">
        <v>39.799999999999997</v>
      </c>
      <c r="I1203" s="49">
        <v>95.879997000000003</v>
      </c>
      <c r="O1203" s="87"/>
      <c r="P1203" s="87"/>
      <c r="Q1203" s="87"/>
      <c r="S1203" s="87"/>
      <c r="T1203" s="87"/>
      <c r="U1203" s="87"/>
    </row>
    <row r="1204" spans="2:21" x14ac:dyDescent="0.2">
      <c r="B1204" s="43">
        <v>1971</v>
      </c>
      <c r="C1204" s="44">
        <v>2</v>
      </c>
      <c r="D1204" s="47">
        <f t="shared" si="31"/>
        <v>25992</v>
      </c>
      <c r="E1204" s="45">
        <v>97.11</v>
      </c>
      <c r="F1204" s="46">
        <v>3.12</v>
      </c>
      <c r="G1204" s="9">
        <f t="shared" si="32"/>
        <v>0.26</v>
      </c>
      <c r="H1204" s="46">
        <v>39.9</v>
      </c>
      <c r="I1204" s="49">
        <v>96.75</v>
      </c>
      <c r="O1204" s="87"/>
      <c r="P1204" s="87"/>
      <c r="Q1204" s="87"/>
      <c r="S1204" s="87"/>
      <c r="T1204" s="87"/>
      <c r="U1204" s="87"/>
    </row>
    <row r="1205" spans="2:21" x14ac:dyDescent="0.2">
      <c r="B1205" s="43">
        <v>1971</v>
      </c>
      <c r="C1205" s="44">
        <v>3</v>
      </c>
      <c r="D1205" s="47">
        <f t="shared" si="31"/>
        <v>26023</v>
      </c>
      <c r="E1205" s="45">
        <v>99.6</v>
      </c>
      <c r="F1205" s="46">
        <v>3.11</v>
      </c>
      <c r="G1205" s="9">
        <f t="shared" si="32"/>
        <v>0.25916666666666666</v>
      </c>
      <c r="H1205" s="46">
        <v>40</v>
      </c>
      <c r="I1205" s="49">
        <v>100.30999799999999</v>
      </c>
      <c r="O1205" s="87"/>
      <c r="P1205" s="87"/>
      <c r="Q1205" s="87"/>
      <c r="S1205" s="87"/>
      <c r="T1205" s="87"/>
      <c r="U1205" s="87"/>
    </row>
    <row r="1206" spans="2:21" x14ac:dyDescent="0.2">
      <c r="B1206" s="43">
        <v>1971</v>
      </c>
      <c r="C1206" s="44">
        <v>4</v>
      </c>
      <c r="D1206" s="47">
        <f t="shared" si="31"/>
        <v>26053</v>
      </c>
      <c r="E1206" s="45">
        <v>103</v>
      </c>
      <c r="F1206" s="46">
        <v>3.1066699999999998</v>
      </c>
      <c r="G1206" s="9">
        <f t="shared" si="32"/>
        <v>0.25888916666666667</v>
      </c>
      <c r="H1206" s="46">
        <v>40.1</v>
      </c>
      <c r="I1206" s="49">
        <v>103.949997</v>
      </c>
      <c r="O1206" s="87"/>
      <c r="P1206" s="87"/>
      <c r="Q1206" s="87"/>
      <c r="S1206" s="87"/>
      <c r="T1206" s="87"/>
      <c r="U1206" s="87"/>
    </row>
    <row r="1207" spans="2:21" x14ac:dyDescent="0.2">
      <c r="B1207" s="43">
        <v>1971</v>
      </c>
      <c r="C1207" s="44">
        <v>5</v>
      </c>
      <c r="D1207" s="47">
        <f t="shared" si="31"/>
        <v>26084</v>
      </c>
      <c r="E1207" s="45">
        <v>101.6</v>
      </c>
      <c r="F1207" s="46">
        <v>3.1033300000000001</v>
      </c>
      <c r="G1207" s="9">
        <f t="shared" si="32"/>
        <v>0.25861083333333335</v>
      </c>
      <c r="H1207" s="46">
        <v>40.299999999999997</v>
      </c>
      <c r="I1207" s="49">
        <v>99.629997000000003</v>
      </c>
      <c r="O1207" s="87"/>
      <c r="P1207" s="87"/>
      <c r="Q1207" s="87"/>
      <c r="S1207" s="87"/>
      <c r="T1207" s="87"/>
      <c r="U1207" s="87"/>
    </row>
    <row r="1208" spans="2:21" x14ac:dyDescent="0.2">
      <c r="B1208" s="43">
        <v>1971</v>
      </c>
      <c r="C1208" s="44">
        <v>6</v>
      </c>
      <c r="D1208" s="47">
        <f t="shared" si="31"/>
        <v>26114</v>
      </c>
      <c r="E1208" s="45">
        <v>99.72</v>
      </c>
      <c r="F1208" s="46">
        <v>3.1</v>
      </c>
      <c r="G1208" s="9">
        <f t="shared" si="32"/>
        <v>0.25833333333333336</v>
      </c>
      <c r="H1208" s="46">
        <v>40.6</v>
      </c>
      <c r="I1208" s="49">
        <v>98.699996999999996</v>
      </c>
      <c r="O1208" s="87"/>
      <c r="P1208" s="87"/>
      <c r="Q1208" s="87"/>
      <c r="S1208" s="87"/>
      <c r="T1208" s="87"/>
      <c r="U1208" s="87"/>
    </row>
    <row r="1209" spans="2:21" x14ac:dyDescent="0.2">
      <c r="B1209" s="43">
        <v>1971</v>
      </c>
      <c r="C1209" s="44">
        <v>7</v>
      </c>
      <c r="D1209" s="47">
        <f t="shared" si="31"/>
        <v>26145</v>
      </c>
      <c r="E1209" s="45">
        <v>99</v>
      </c>
      <c r="F1209" s="46">
        <v>3.09667</v>
      </c>
      <c r="G1209" s="9">
        <f t="shared" si="32"/>
        <v>0.25805583333333332</v>
      </c>
      <c r="H1209" s="46">
        <v>40.700000000000003</v>
      </c>
      <c r="I1209" s="49">
        <v>95.580001999999993</v>
      </c>
      <c r="O1209" s="87"/>
      <c r="P1209" s="87"/>
      <c r="Q1209" s="87"/>
      <c r="S1209" s="87"/>
      <c r="T1209" s="87"/>
      <c r="U1209" s="87"/>
    </row>
    <row r="1210" spans="2:21" x14ac:dyDescent="0.2">
      <c r="B1210" s="43">
        <v>1971</v>
      </c>
      <c r="C1210" s="44">
        <v>8</v>
      </c>
      <c r="D1210" s="47">
        <f t="shared" si="31"/>
        <v>26176</v>
      </c>
      <c r="E1210" s="45">
        <v>97.24</v>
      </c>
      <c r="F1210" s="46">
        <v>3.0933299999999999</v>
      </c>
      <c r="G1210" s="9">
        <f t="shared" si="32"/>
        <v>0.25777749999999999</v>
      </c>
      <c r="H1210" s="46">
        <v>40.799999999999997</v>
      </c>
      <c r="I1210" s="49">
        <v>99.029999000000004</v>
      </c>
      <c r="O1210" s="87"/>
      <c r="P1210" s="87"/>
      <c r="Q1210" s="87"/>
      <c r="S1210" s="87"/>
      <c r="T1210" s="87"/>
      <c r="U1210" s="87"/>
    </row>
    <row r="1211" spans="2:21" x14ac:dyDescent="0.2">
      <c r="B1211" s="43">
        <v>1971</v>
      </c>
      <c r="C1211" s="44">
        <v>9</v>
      </c>
      <c r="D1211" s="47">
        <f t="shared" si="31"/>
        <v>26206</v>
      </c>
      <c r="E1211" s="45">
        <v>99.4</v>
      </c>
      <c r="F1211" s="46">
        <v>3.09</v>
      </c>
      <c r="G1211" s="9">
        <f t="shared" si="32"/>
        <v>0.25750000000000001</v>
      </c>
      <c r="H1211" s="46">
        <v>40.799999999999997</v>
      </c>
      <c r="I1211" s="49">
        <v>98.339995999999999</v>
      </c>
      <c r="O1211" s="87"/>
      <c r="P1211" s="87"/>
      <c r="Q1211" s="87"/>
      <c r="S1211" s="87"/>
      <c r="T1211" s="87"/>
      <c r="U1211" s="87"/>
    </row>
    <row r="1212" spans="2:21" x14ac:dyDescent="0.2">
      <c r="B1212" s="43">
        <v>1971</v>
      </c>
      <c r="C1212" s="44">
        <v>10</v>
      </c>
      <c r="D1212" s="47">
        <f t="shared" si="31"/>
        <v>26237</v>
      </c>
      <c r="E1212" s="45">
        <v>97.29</v>
      </c>
      <c r="F1212" s="46">
        <v>3.0833300000000001</v>
      </c>
      <c r="G1212" s="9">
        <f t="shared" si="32"/>
        <v>0.2569441666666667</v>
      </c>
      <c r="H1212" s="46">
        <v>40.9</v>
      </c>
      <c r="I1212" s="49">
        <v>94.230002999999996</v>
      </c>
      <c r="O1212" s="87"/>
      <c r="P1212" s="87"/>
      <c r="Q1212" s="87"/>
      <c r="S1212" s="87"/>
      <c r="T1212" s="87"/>
      <c r="U1212" s="87"/>
    </row>
    <row r="1213" spans="2:21" x14ac:dyDescent="0.2">
      <c r="B1213" s="43">
        <v>1971</v>
      </c>
      <c r="C1213" s="44">
        <v>11</v>
      </c>
      <c r="D1213" s="47">
        <f t="shared" si="31"/>
        <v>26267</v>
      </c>
      <c r="E1213" s="45">
        <v>92.78</v>
      </c>
      <c r="F1213" s="46">
        <v>3.07667</v>
      </c>
      <c r="G1213" s="9">
        <f t="shared" si="32"/>
        <v>0.25638916666666667</v>
      </c>
      <c r="H1213" s="46">
        <v>40.9</v>
      </c>
      <c r="I1213" s="49">
        <v>93.989998</v>
      </c>
      <c r="O1213" s="87"/>
      <c r="P1213" s="87"/>
      <c r="Q1213" s="87"/>
      <c r="S1213" s="87"/>
      <c r="T1213" s="87"/>
      <c r="U1213" s="87"/>
    </row>
    <row r="1214" spans="2:21" x14ac:dyDescent="0.2">
      <c r="B1214" s="43">
        <v>1971</v>
      </c>
      <c r="C1214" s="44">
        <v>12</v>
      </c>
      <c r="D1214" s="47">
        <f t="shared" si="31"/>
        <v>26298</v>
      </c>
      <c r="E1214" s="45">
        <v>99.17</v>
      </c>
      <c r="F1214" s="46">
        <v>3.07</v>
      </c>
      <c r="G1214" s="9">
        <f t="shared" si="32"/>
        <v>0.2558333333333333</v>
      </c>
      <c r="H1214" s="46">
        <v>41.1</v>
      </c>
      <c r="I1214" s="49">
        <v>102.089996</v>
      </c>
      <c r="O1214" s="87"/>
      <c r="P1214" s="87"/>
      <c r="Q1214" s="87"/>
      <c r="S1214" s="87"/>
      <c r="T1214" s="87"/>
      <c r="U1214" s="87"/>
    </row>
    <row r="1215" spans="2:21" x14ac:dyDescent="0.2">
      <c r="B1215" s="43">
        <v>1972</v>
      </c>
      <c r="C1215" s="39">
        <v>1</v>
      </c>
      <c r="D1215" s="47">
        <f t="shared" si="31"/>
        <v>26329</v>
      </c>
      <c r="E1215" s="45">
        <v>103.3</v>
      </c>
      <c r="F1215" s="46">
        <v>3.07</v>
      </c>
      <c r="G1215" s="9">
        <f t="shared" si="32"/>
        <v>0.2558333333333333</v>
      </c>
      <c r="H1215" s="46">
        <v>41.1</v>
      </c>
      <c r="I1215" s="49">
        <v>103.94000200000001</v>
      </c>
      <c r="O1215" s="87"/>
      <c r="P1215" s="87"/>
      <c r="Q1215" s="87"/>
      <c r="S1215" s="87"/>
      <c r="T1215" s="87"/>
      <c r="U1215" s="87"/>
    </row>
    <row r="1216" spans="2:21" x14ac:dyDescent="0.2">
      <c r="B1216" s="43">
        <v>1972</v>
      </c>
      <c r="C1216" s="44">
        <v>2</v>
      </c>
      <c r="D1216" s="47">
        <f t="shared" si="31"/>
        <v>26358</v>
      </c>
      <c r="E1216" s="45">
        <v>105.2</v>
      </c>
      <c r="F1216" s="46">
        <v>3.07</v>
      </c>
      <c r="G1216" s="9">
        <f t="shared" si="32"/>
        <v>0.2558333333333333</v>
      </c>
      <c r="H1216" s="46">
        <v>41.3</v>
      </c>
      <c r="I1216" s="49">
        <v>106.57</v>
      </c>
      <c r="O1216" s="87"/>
      <c r="P1216" s="87"/>
      <c r="Q1216" s="87"/>
      <c r="S1216" s="87"/>
      <c r="T1216" s="87"/>
      <c r="U1216" s="87"/>
    </row>
    <row r="1217" spans="2:21" x14ac:dyDescent="0.2">
      <c r="B1217" s="43">
        <v>1972</v>
      </c>
      <c r="C1217" s="44">
        <v>3</v>
      </c>
      <c r="D1217" s="47">
        <f t="shared" si="31"/>
        <v>26389</v>
      </c>
      <c r="E1217" s="45">
        <v>107.7</v>
      </c>
      <c r="F1217" s="46">
        <v>3.07</v>
      </c>
      <c r="G1217" s="9">
        <f t="shared" si="32"/>
        <v>0.2558333333333333</v>
      </c>
      <c r="H1217" s="46">
        <v>41.4</v>
      </c>
      <c r="I1217" s="49">
        <v>107.199997</v>
      </c>
      <c r="O1217" s="87"/>
      <c r="P1217" s="87"/>
      <c r="Q1217" s="87"/>
      <c r="S1217" s="87"/>
      <c r="T1217" s="87"/>
      <c r="U1217" s="87"/>
    </row>
    <row r="1218" spans="2:21" x14ac:dyDescent="0.2">
      <c r="B1218" s="43">
        <v>1972</v>
      </c>
      <c r="C1218" s="44">
        <v>4</v>
      </c>
      <c r="D1218" s="47">
        <f t="shared" si="31"/>
        <v>26419</v>
      </c>
      <c r="E1218" s="45">
        <v>108.8</v>
      </c>
      <c r="F1218" s="46">
        <v>3.07</v>
      </c>
      <c r="G1218" s="9">
        <f t="shared" si="32"/>
        <v>0.2558333333333333</v>
      </c>
      <c r="H1218" s="46">
        <v>41.5</v>
      </c>
      <c r="I1218" s="49">
        <v>107.66999800000001</v>
      </c>
      <c r="O1218" s="87"/>
      <c r="P1218" s="87"/>
      <c r="Q1218" s="87"/>
      <c r="S1218" s="87"/>
      <c r="T1218" s="87"/>
      <c r="U1218" s="87"/>
    </row>
    <row r="1219" spans="2:21" x14ac:dyDescent="0.2">
      <c r="B1219" s="43">
        <v>1972</v>
      </c>
      <c r="C1219" s="44">
        <v>5</v>
      </c>
      <c r="D1219" s="47">
        <f t="shared" si="31"/>
        <v>26450</v>
      </c>
      <c r="E1219" s="45">
        <v>107.7</v>
      </c>
      <c r="F1219" s="46">
        <v>3.07</v>
      </c>
      <c r="G1219" s="9">
        <f t="shared" si="32"/>
        <v>0.2558333333333333</v>
      </c>
      <c r="H1219" s="46">
        <v>41.6</v>
      </c>
      <c r="I1219" s="49">
        <v>109.529999</v>
      </c>
      <c r="O1219" s="87"/>
      <c r="P1219" s="87"/>
      <c r="Q1219" s="87"/>
      <c r="S1219" s="87"/>
      <c r="T1219" s="87"/>
      <c r="U1219" s="87"/>
    </row>
    <row r="1220" spans="2:21" x14ac:dyDescent="0.2">
      <c r="B1220" s="43">
        <v>1972</v>
      </c>
      <c r="C1220" s="44">
        <v>6</v>
      </c>
      <c r="D1220" s="47">
        <f t="shared" ref="D1220:D1283" si="33">EOMONTH(DATE(B1220,C1220,1),0)</f>
        <v>26480</v>
      </c>
      <c r="E1220" s="45">
        <v>108</v>
      </c>
      <c r="F1220" s="46">
        <v>3.07</v>
      </c>
      <c r="G1220" s="9">
        <f t="shared" ref="G1220:G1283" si="34">IFERROR(F1220/12,0)</f>
        <v>0.2558333333333333</v>
      </c>
      <c r="H1220" s="46">
        <v>41.7</v>
      </c>
      <c r="I1220" s="49">
        <v>107.139999</v>
      </c>
      <c r="O1220" s="87"/>
      <c r="P1220" s="87"/>
      <c r="Q1220" s="87"/>
      <c r="S1220" s="87"/>
      <c r="T1220" s="87"/>
      <c r="U1220" s="87"/>
    </row>
    <row r="1221" spans="2:21" x14ac:dyDescent="0.2">
      <c r="B1221" s="43">
        <v>1972</v>
      </c>
      <c r="C1221" s="44">
        <v>7</v>
      </c>
      <c r="D1221" s="47">
        <f t="shared" si="33"/>
        <v>26511</v>
      </c>
      <c r="E1221" s="45">
        <v>107.2</v>
      </c>
      <c r="F1221" s="46">
        <v>3.0733299999999999</v>
      </c>
      <c r="G1221" s="9">
        <f t="shared" si="34"/>
        <v>0.25611083333333334</v>
      </c>
      <c r="H1221" s="46">
        <v>41.9</v>
      </c>
      <c r="I1221" s="49">
        <v>107.389999</v>
      </c>
      <c r="O1221" s="87"/>
      <c r="P1221" s="87"/>
      <c r="Q1221" s="87"/>
      <c r="S1221" s="87"/>
      <c r="T1221" s="87"/>
      <c r="U1221" s="87"/>
    </row>
    <row r="1222" spans="2:21" x14ac:dyDescent="0.2">
      <c r="B1222" s="43">
        <v>1972</v>
      </c>
      <c r="C1222" s="44">
        <v>8</v>
      </c>
      <c r="D1222" s="47">
        <f t="shared" si="33"/>
        <v>26542</v>
      </c>
      <c r="E1222" s="45">
        <v>111</v>
      </c>
      <c r="F1222" s="46">
        <v>3.07667</v>
      </c>
      <c r="G1222" s="9">
        <f t="shared" si="34"/>
        <v>0.25638916666666667</v>
      </c>
      <c r="H1222" s="46">
        <v>42</v>
      </c>
      <c r="I1222" s="49">
        <v>111.089996</v>
      </c>
      <c r="O1222" s="87"/>
      <c r="P1222" s="87"/>
      <c r="Q1222" s="87"/>
      <c r="S1222" s="87"/>
      <c r="T1222" s="87"/>
      <c r="U1222" s="87"/>
    </row>
    <row r="1223" spans="2:21" x14ac:dyDescent="0.2">
      <c r="B1223" s="43">
        <v>1972</v>
      </c>
      <c r="C1223" s="44">
        <v>9</v>
      </c>
      <c r="D1223" s="47">
        <f t="shared" si="33"/>
        <v>26572</v>
      </c>
      <c r="E1223" s="45">
        <v>109.4</v>
      </c>
      <c r="F1223" s="46">
        <v>3.08</v>
      </c>
      <c r="G1223" s="9">
        <f t="shared" si="34"/>
        <v>0.25666666666666665</v>
      </c>
      <c r="H1223" s="46">
        <v>42.1</v>
      </c>
      <c r="I1223" s="49">
        <v>110.550003</v>
      </c>
      <c r="O1223" s="87"/>
      <c r="P1223" s="87"/>
      <c r="Q1223" s="87"/>
      <c r="S1223" s="87"/>
      <c r="T1223" s="87"/>
      <c r="U1223" s="87"/>
    </row>
    <row r="1224" spans="2:21" x14ac:dyDescent="0.2">
      <c r="B1224" s="43">
        <v>1972</v>
      </c>
      <c r="C1224" s="44">
        <v>10</v>
      </c>
      <c r="D1224" s="47">
        <f t="shared" si="33"/>
        <v>26603</v>
      </c>
      <c r="E1224" s="45">
        <v>109.6</v>
      </c>
      <c r="F1224" s="46">
        <v>3.1033300000000001</v>
      </c>
      <c r="G1224" s="9">
        <f t="shared" si="34"/>
        <v>0.25861083333333335</v>
      </c>
      <c r="H1224" s="46">
        <v>42.3</v>
      </c>
      <c r="I1224" s="49">
        <v>111.58000199999999</v>
      </c>
      <c r="O1224" s="87"/>
      <c r="P1224" s="87"/>
      <c r="Q1224" s="87"/>
      <c r="S1224" s="87"/>
      <c r="T1224" s="87"/>
      <c r="U1224" s="87"/>
    </row>
    <row r="1225" spans="2:21" x14ac:dyDescent="0.2">
      <c r="B1225" s="43">
        <v>1972</v>
      </c>
      <c r="C1225" s="44">
        <v>11</v>
      </c>
      <c r="D1225" s="47">
        <f t="shared" si="33"/>
        <v>26633</v>
      </c>
      <c r="E1225" s="45">
        <v>115.1</v>
      </c>
      <c r="F1225" s="46">
        <v>3.1266699999999998</v>
      </c>
      <c r="G1225" s="9">
        <f t="shared" si="34"/>
        <v>0.26055583333333332</v>
      </c>
      <c r="H1225" s="46">
        <v>42.4</v>
      </c>
      <c r="I1225" s="49">
        <v>116.66999800000001</v>
      </c>
      <c r="O1225" s="87"/>
      <c r="P1225" s="87"/>
      <c r="Q1225" s="87"/>
      <c r="S1225" s="87"/>
      <c r="T1225" s="87"/>
      <c r="U1225" s="87"/>
    </row>
    <row r="1226" spans="2:21" x14ac:dyDescent="0.2">
      <c r="B1226" s="43">
        <v>1972</v>
      </c>
      <c r="C1226" s="44">
        <v>12</v>
      </c>
      <c r="D1226" s="47">
        <f t="shared" si="33"/>
        <v>26664</v>
      </c>
      <c r="E1226" s="45">
        <v>117.5</v>
      </c>
      <c r="F1226" s="46">
        <v>3.15</v>
      </c>
      <c r="G1226" s="9">
        <f t="shared" si="34"/>
        <v>0.26250000000000001</v>
      </c>
      <c r="H1226" s="46">
        <v>42.5</v>
      </c>
      <c r="I1226" s="49">
        <v>118.050003</v>
      </c>
      <c r="O1226" s="87"/>
      <c r="P1226" s="87"/>
      <c r="Q1226" s="87"/>
      <c r="S1226" s="87"/>
      <c r="T1226" s="87"/>
      <c r="U1226" s="87"/>
    </row>
    <row r="1227" spans="2:21" x14ac:dyDescent="0.2">
      <c r="B1227" s="43">
        <v>1973</v>
      </c>
      <c r="C1227" s="39">
        <v>1</v>
      </c>
      <c r="D1227" s="47">
        <f t="shared" si="33"/>
        <v>26695</v>
      </c>
      <c r="E1227" s="45">
        <v>118.4</v>
      </c>
      <c r="F1227" s="46">
        <v>3.1566700000000001</v>
      </c>
      <c r="G1227" s="9">
        <f t="shared" si="34"/>
        <v>0.26305583333333332</v>
      </c>
      <c r="H1227" s="46">
        <v>42.6</v>
      </c>
      <c r="I1227" s="49">
        <v>116.029999</v>
      </c>
      <c r="O1227" s="87"/>
      <c r="P1227" s="87"/>
      <c r="Q1227" s="87"/>
      <c r="S1227" s="87"/>
      <c r="T1227" s="87"/>
      <c r="U1227" s="87"/>
    </row>
    <row r="1228" spans="2:21" x14ac:dyDescent="0.2">
      <c r="B1228" s="43">
        <v>1973</v>
      </c>
      <c r="C1228" s="44">
        <v>2</v>
      </c>
      <c r="D1228" s="47">
        <f t="shared" si="33"/>
        <v>26723</v>
      </c>
      <c r="E1228" s="45">
        <v>114.2</v>
      </c>
      <c r="F1228" s="46">
        <v>3.1633300000000002</v>
      </c>
      <c r="G1228" s="9">
        <f t="shared" si="34"/>
        <v>0.26361083333333335</v>
      </c>
      <c r="H1228" s="46">
        <v>42.9</v>
      </c>
      <c r="I1228" s="49">
        <v>111.68</v>
      </c>
      <c r="O1228" s="87"/>
      <c r="P1228" s="87"/>
      <c r="Q1228" s="87"/>
      <c r="S1228" s="87"/>
      <c r="T1228" s="87"/>
      <c r="U1228" s="87"/>
    </row>
    <row r="1229" spans="2:21" x14ac:dyDescent="0.2">
      <c r="B1229" s="43">
        <v>1973</v>
      </c>
      <c r="C1229" s="44">
        <v>3</v>
      </c>
      <c r="D1229" s="47">
        <f t="shared" si="33"/>
        <v>26754</v>
      </c>
      <c r="E1229" s="45">
        <v>112.4</v>
      </c>
      <c r="F1229" s="46">
        <v>3.17</v>
      </c>
      <c r="G1229" s="9">
        <f t="shared" si="34"/>
        <v>0.26416666666666666</v>
      </c>
      <c r="H1229" s="46">
        <v>43.3</v>
      </c>
      <c r="I1229" s="49">
        <v>111.519997</v>
      </c>
      <c r="O1229" s="87"/>
      <c r="P1229" s="87"/>
      <c r="Q1229" s="87"/>
      <c r="S1229" s="87"/>
      <c r="T1229" s="87"/>
      <c r="U1229" s="87"/>
    </row>
    <row r="1230" spans="2:21" x14ac:dyDescent="0.2">
      <c r="B1230" s="43">
        <v>1973</v>
      </c>
      <c r="C1230" s="44">
        <v>4</v>
      </c>
      <c r="D1230" s="47">
        <f t="shared" si="33"/>
        <v>26784</v>
      </c>
      <c r="E1230" s="45">
        <v>110.3</v>
      </c>
      <c r="F1230" s="46">
        <v>3.1866699999999999</v>
      </c>
      <c r="G1230" s="9">
        <f t="shared" si="34"/>
        <v>0.26555583333333332</v>
      </c>
      <c r="H1230" s="46">
        <v>43.6</v>
      </c>
      <c r="I1230" s="49">
        <v>106.970001</v>
      </c>
      <c r="O1230" s="87"/>
      <c r="P1230" s="87"/>
      <c r="Q1230" s="87"/>
      <c r="S1230" s="87"/>
      <c r="T1230" s="87"/>
      <c r="U1230" s="87"/>
    </row>
    <row r="1231" spans="2:21" x14ac:dyDescent="0.2">
      <c r="B1231" s="43">
        <v>1973</v>
      </c>
      <c r="C1231" s="44">
        <v>5</v>
      </c>
      <c r="D1231" s="47">
        <f t="shared" si="33"/>
        <v>26815</v>
      </c>
      <c r="E1231" s="45">
        <v>107.2</v>
      </c>
      <c r="F1231" s="46">
        <v>3.2033299999999998</v>
      </c>
      <c r="G1231" s="9">
        <f t="shared" si="34"/>
        <v>0.26694416666666665</v>
      </c>
      <c r="H1231" s="46">
        <v>43.9</v>
      </c>
      <c r="I1231" s="49">
        <v>104.949997</v>
      </c>
      <c r="O1231" s="87"/>
      <c r="P1231" s="87"/>
      <c r="Q1231" s="87"/>
      <c r="S1231" s="87"/>
      <c r="T1231" s="87"/>
      <c r="U1231" s="87"/>
    </row>
    <row r="1232" spans="2:21" x14ac:dyDescent="0.2">
      <c r="B1232" s="43">
        <v>1973</v>
      </c>
      <c r="C1232" s="44">
        <v>6</v>
      </c>
      <c r="D1232" s="47">
        <f t="shared" si="33"/>
        <v>26845</v>
      </c>
      <c r="E1232" s="45">
        <v>104.8</v>
      </c>
      <c r="F1232" s="46">
        <v>3.22</v>
      </c>
      <c r="G1232" s="9">
        <f t="shared" si="34"/>
        <v>0.26833333333333337</v>
      </c>
      <c r="H1232" s="46">
        <v>44.2</v>
      </c>
      <c r="I1232" s="49">
        <v>104.260002</v>
      </c>
      <c r="O1232" s="87"/>
      <c r="P1232" s="87"/>
      <c r="Q1232" s="87"/>
      <c r="S1232" s="87"/>
      <c r="T1232" s="87"/>
      <c r="U1232" s="87"/>
    </row>
    <row r="1233" spans="2:21" x14ac:dyDescent="0.2">
      <c r="B1233" s="43">
        <v>1973</v>
      </c>
      <c r="C1233" s="44">
        <v>7</v>
      </c>
      <c r="D1233" s="47">
        <f t="shared" si="33"/>
        <v>26876</v>
      </c>
      <c r="E1233" s="45">
        <v>105.8</v>
      </c>
      <c r="F1233" s="46">
        <v>3.2366700000000002</v>
      </c>
      <c r="G1233" s="9">
        <f t="shared" si="34"/>
        <v>0.26972250000000003</v>
      </c>
      <c r="H1233" s="46">
        <v>44.3</v>
      </c>
      <c r="I1233" s="49">
        <v>108.220001</v>
      </c>
      <c r="O1233" s="87"/>
      <c r="P1233" s="87"/>
      <c r="Q1233" s="87"/>
      <c r="S1233" s="87"/>
      <c r="T1233" s="87"/>
      <c r="U1233" s="87"/>
    </row>
    <row r="1234" spans="2:21" x14ac:dyDescent="0.2">
      <c r="B1234" s="43">
        <v>1973</v>
      </c>
      <c r="C1234" s="44">
        <v>8</v>
      </c>
      <c r="D1234" s="47">
        <f t="shared" si="33"/>
        <v>26907</v>
      </c>
      <c r="E1234" s="45">
        <v>103.8</v>
      </c>
      <c r="F1234" s="46">
        <v>3.2533300000000001</v>
      </c>
      <c r="G1234" s="9">
        <f t="shared" si="34"/>
        <v>0.27111083333333336</v>
      </c>
      <c r="H1234" s="46">
        <v>45.1</v>
      </c>
      <c r="I1234" s="49">
        <v>104.25</v>
      </c>
      <c r="O1234" s="87"/>
      <c r="P1234" s="87"/>
      <c r="Q1234" s="87"/>
      <c r="S1234" s="87"/>
      <c r="T1234" s="87"/>
      <c r="U1234" s="87"/>
    </row>
    <row r="1235" spans="2:21" x14ac:dyDescent="0.2">
      <c r="B1235" s="43">
        <v>1973</v>
      </c>
      <c r="C1235" s="44">
        <v>9</v>
      </c>
      <c r="D1235" s="47">
        <f t="shared" si="33"/>
        <v>26937</v>
      </c>
      <c r="E1235" s="45">
        <v>105.6</v>
      </c>
      <c r="F1235" s="46">
        <v>3.27</v>
      </c>
      <c r="G1235" s="9">
        <f t="shared" si="34"/>
        <v>0.27250000000000002</v>
      </c>
      <c r="H1235" s="46">
        <v>45.2</v>
      </c>
      <c r="I1235" s="49">
        <v>108.43</v>
      </c>
      <c r="O1235" s="87"/>
      <c r="P1235" s="87"/>
      <c r="Q1235" s="87"/>
      <c r="S1235" s="87"/>
      <c r="T1235" s="87"/>
      <c r="U1235" s="87"/>
    </row>
    <row r="1236" spans="2:21" x14ac:dyDescent="0.2">
      <c r="B1236" s="43">
        <v>1973</v>
      </c>
      <c r="C1236" s="44">
        <v>10</v>
      </c>
      <c r="D1236" s="47">
        <f t="shared" si="33"/>
        <v>26968</v>
      </c>
      <c r="E1236" s="45">
        <v>109.8</v>
      </c>
      <c r="F1236" s="46">
        <v>3.30667</v>
      </c>
      <c r="G1236" s="9">
        <f t="shared" si="34"/>
        <v>0.27555583333333333</v>
      </c>
      <c r="H1236" s="46">
        <v>45.6</v>
      </c>
      <c r="I1236" s="49">
        <v>108.290001</v>
      </c>
      <c r="O1236" s="87"/>
      <c r="P1236" s="87"/>
      <c r="Q1236" s="87"/>
      <c r="S1236" s="87"/>
      <c r="T1236" s="87"/>
      <c r="U1236" s="87"/>
    </row>
    <row r="1237" spans="2:21" x14ac:dyDescent="0.2">
      <c r="B1237" s="43">
        <v>1973</v>
      </c>
      <c r="C1237" s="44">
        <v>11</v>
      </c>
      <c r="D1237" s="47">
        <f t="shared" si="33"/>
        <v>26998</v>
      </c>
      <c r="E1237" s="45">
        <v>102</v>
      </c>
      <c r="F1237" s="46">
        <v>3.3433299999999999</v>
      </c>
      <c r="G1237" s="9">
        <f t="shared" si="34"/>
        <v>0.27861083333333331</v>
      </c>
      <c r="H1237" s="46">
        <v>45.9</v>
      </c>
      <c r="I1237" s="49">
        <v>95.959998999999996</v>
      </c>
      <c r="O1237" s="87"/>
      <c r="P1237" s="87"/>
      <c r="Q1237" s="87"/>
      <c r="S1237" s="87"/>
      <c r="T1237" s="87"/>
      <c r="U1237" s="87"/>
    </row>
    <row r="1238" spans="2:21" x14ac:dyDescent="0.2">
      <c r="B1238" s="43">
        <v>1973</v>
      </c>
      <c r="C1238" s="44">
        <v>12</v>
      </c>
      <c r="D1238" s="47">
        <f t="shared" si="33"/>
        <v>27029</v>
      </c>
      <c r="E1238" s="45">
        <v>94.78</v>
      </c>
      <c r="F1238" s="46">
        <v>3.38</v>
      </c>
      <c r="G1238" s="9">
        <f t="shared" si="34"/>
        <v>0.28166666666666668</v>
      </c>
      <c r="H1238" s="46">
        <v>46.2</v>
      </c>
      <c r="I1238" s="49">
        <v>97.550003000000004</v>
      </c>
      <c r="O1238" s="87"/>
      <c r="P1238" s="87"/>
      <c r="Q1238" s="87"/>
      <c r="S1238" s="87"/>
      <c r="T1238" s="87"/>
      <c r="U1238" s="87"/>
    </row>
    <row r="1239" spans="2:21" x14ac:dyDescent="0.2">
      <c r="B1239" s="43">
        <v>1974</v>
      </c>
      <c r="C1239" s="39">
        <v>1</v>
      </c>
      <c r="D1239" s="47">
        <f t="shared" si="33"/>
        <v>27060</v>
      </c>
      <c r="E1239" s="45">
        <v>96.11</v>
      </c>
      <c r="F1239" s="46">
        <v>3.4</v>
      </c>
      <c r="G1239" s="9">
        <f t="shared" si="34"/>
        <v>0.28333333333333333</v>
      </c>
      <c r="H1239" s="46">
        <v>46.6</v>
      </c>
      <c r="I1239" s="49">
        <v>96.57</v>
      </c>
      <c r="O1239" s="87"/>
      <c r="P1239" s="87"/>
      <c r="Q1239" s="87"/>
      <c r="S1239" s="87"/>
      <c r="T1239" s="87"/>
      <c r="U1239" s="87"/>
    </row>
    <row r="1240" spans="2:21" x14ac:dyDescent="0.2">
      <c r="B1240" s="43">
        <v>1974</v>
      </c>
      <c r="C1240" s="44">
        <v>2</v>
      </c>
      <c r="D1240" s="47">
        <f t="shared" si="33"/>
        <v>27088</v>
      </c>
      <c r="E1240" s="45">
        <v>93.45</v>
      </c>
      <c r="F1240" s="46">
        <v>3.42</v>
      </c>
      <c r="G1240" s="9">
        <f t="shared" si="34"/>
        <v>0.28499999999999998</v>
      </c>
      <c r="H1240" s="46">
        <v>47.2</v>
      </c>
      <c r="I1240" s="49">
        <v>96.220000999999996</v>
      </c>
      <c r="O1240" s="87"/>
      <c r="P1240" s="87"/>
      <c r="Q1240" s="87"/>
      <c r="S1240" s="87"/>
      <c r="T1240" s="87"/>
      <c r="U1240" s="87"/>
    </row>
    <row r="1241" spans="2:21" x14ac:dyDescent="0.2">
      <c r="B1241" s="43">
        <v>1974</v>
      </c>
      <c r="C1241" s="44">
        <v>3</v>
      </c>
      <c r="D1241" s="47">
        <f t="shared" si="33"/>
        <v>27119</v>
      </c>
      <c r="E1241" s="45">
        <v>97.44</v>
      </c>
      <c r="F1241" s="46">
        <v>3.44</v>
      </c>
      <c r="G1241" s="9">
        <f t="shared" si="34"/>
        <v>0.28666666666666668</v>
      </c>
      <c r="H1241" s="46">
        <v>47.8</v>
      </c>
      <c r="I1241" s="49">
        <v>93.980002999999996</v>
      </c>
      <c r="O1241" s="87"/>
      <c r="P1241" s="87"/>
      <c r="Q1241" s="87"/>
      <c r="S1241" s="87"/>
      <c r="T1241" s="87"/>
      <c r="U1241" s="87"/>
    </row>
    <row r="1242" spans="2:21" x14ac:dyDescent="0.2">
      <c r="B1242" s="43">
        <v>1974</v>
      </c>
      <c r="C1242" s="44">
        <v>4</v>
      </c>
      <c r="D1242" s="47">
        <f t="shared" si="33"/>
        <v>27149</v>
      </c>
      <c r="E1242" s="45">
        <v>92.46</v>
      </c>
      <c r="F1242" s="46">
        <v>3.46</v>
      </c>
      <c r="G1242" s="9">
        <f t="shared" si="34"/>
        <v>0.28833333333333333</v>
      </c>
      <c r="H1242" s="46">
        <v>48</v>
      </c>
      <c r="I1242" s="49">
        <v>90.309997999999993</v>
      </c>
      <c r="O1242" s="87"/>
      <c r="P1242" s="87"/>
      <c r="Q1242" s="87"/>
      <c r="S1242" s="87"/>
      <c r="T1242" s="87"/>
      <c r="U1242" s="87"/>
    </row>
    <row r="1243" spans="2:21" x14ac:dyDescent="0.2">
      <c r="B1243" s="43">
        <v>1974</v>
      </c>
      <c r="C1243" s="44">
        <v>5</v>
      </c>
      <c r="D1243" s="47">
        <f t="shared" si="33"/>
        <v>27180</v>
      </c>
      <c r="E1243" s="45">
        <v>89.67</v>
      </c>
      <c r="F1243" s="46">
        <v>3.48</v>
      </c>
      <c r="G1243" s="9">
        <f t="shared" si="34"/>
        <v>0.28999999999999998</v>
      </c>
      <c r="H1243" s="46">
        <v>48.6</v>
      </c>
      <c r="I1243" s="49">
        <v>87.279999000000004</v>
      </c>
      <c r="O1243" s="87"/>
      <c r="P1243" s="87"/>
      <c r="Q1243" s="87"/>
      <c r="S1243" s="87"/>
      <c r="T1243" s="87"/>
      <c r="U1243" s="87"/>
    </row>
    <row r="1244" spans="2:21" x14ac:dyDescent="0.2">
      <c r="B1244" s="43">
        <v>1974</v>
      </c>
      <c r="C1244" s="44">
        <v>6</v>
      </c>
      <c r="D1244" s="47">
        <f t="shared" si="33"/>
        <v>27210</v>
      </c>
      <c r="E1244" s="45">
        <v>89.79</v>
      </c>
      <c r="F1244" s="46">
        <v>3.5</v>
      </c>
      <c r="G1244" s="9">
        <f t="shared" si="34"/>
        <v>0.29166666666666669</v>
      </c>
      <c r="H1244" s="46">
        <v>49</v>
      </c>
      <c r="I1244" s="49">
        <v>86</v>
      </c>
      <c r="O1244" s="87"/>
      <c r="P1244" s="87"/>
      <c r="Q1244" s="87"/>
      <c r="S1244" s="87"/>
      <c r="T1244" s="87"/>
      <c r="U1244" s="87"/>
    </row>
    <row r="1245" spans="2:21" x14ac:dyDescent="0.2">
      <c r="B1245" s="43">
        <v>1974</v>
      </c>
      <c r="C1245" s="44">
        <v>7</v>
      </c>
      <c r="D1245" s="47">
        <f t="shared" si="33"/>
        <v>27241</v>
      </c>
      <c r="E1245" s="45">
        <v>79.31</v>
      </c>
      <c r="F1245" s="46">
        <v>3.53</v>
      </c>
      <c r="G1245" s="9">
        <f t="shared" si="34"/>
        <v>0.29416666666666663</v>
      </c>
      <c r="H1245" s="46">
        <v>49.4</v>
      </c>
      <c r="I1245" s="49">
        <v>79.309997999999993</v>
      </c>
      <c r="O1245" s="87"/>
      <c r="P1245" s="87"/>
      <c r="Q1245" s="87"/>
      <c r="S1245" s="87"/>
      <c r="T1245" s="87"/>
      <c r="U1245" s="87"/>
    </row>
    <row r="1246" spans="2:21" x14ac:dyDescent="0.2">
      <c r="B1246" s="43">
        <v>1974</v>
      </c>
      <c r="C1246" s="44">
        <v>8</v>
      </c>
      <c r="D1246" s="47">
        <f t="shared" si="33"/>
        <v>27272</v>
      </c>
      <c r="E1246" s="45">
        <v>76.03</v>
      </c>
      <c r="F1246" s="46">
        <v>3.56</v>
      </c>
      <c r="G1246" s="9">
        <f t="shared" si="34"/>
        <v>0.29666666666666669</v>
      </c>
      <c r="H1246" s="46">
        <v>50</v>
      </c>
      <c r="I1246" s="49">
        <v>72.150002000000001</v>
      </c>
      <c r="O1246" s="87"/>
      <c r="P1246" s="87"/>
      <c r="Q1246" s="87"/>
      <c r="S1246" s="87"/>
      <c r="T1246" s="87"/>
      <c r="U1246" s="87"/>
    </row>
    <row r="1247" spans="2:21" x14ac:dyDescent="0.2">
      <c r="B1247" s="43">
        <v>1974</v>
      </c>
      <c r="C1247" s="44">
        <v>9</v>
      </c>
      <c r="D1247" s="47">
        <f t="shared" si="33"/>
        <v>27302</v>
      </c>
      <c r="E1247" s="45">
        <v>68.12</v>
      </c>
      <c r="F1247" s="46">
        <v>3.59</v>
      </c>
      <c r="G1247" s="9">
        <f t="shared" si="34"/>
        <v>0.29916666666666664</v>
      </c>
      <c r="H1247" s="46">
        <v>50.6</v>
      </c>
      <c r="I1247" s="49">
        <v>63.540000999999997</v>
      </c>
      <c r="O1247" s="87"/>
      <c r="P1247" s="87"/>
      <c r="Q1247" s="87"/>
      <c r="S1247" s="87"/>
      <c r="T1247" s="87"/>
      <c r="U1247" s="87"/>
    </row>
    <row r="1248" spans="2:21" x14ac:dyDescent="0.2">
      <c r="B1248" s="43">
        <v>1974</v>
      </c>
      <c r="C1248" s="44">
        <v>10</v>
      </c>
      <c r="D1248" s="47">
        <f t="shared" si="33"/>
        <v>27333</v>
      </c>
      <c r="E1248" s="45">
        <v>69.44</v>
      </c>
      <c r="F1248" s="46">
        <v>3.5933299999999999</v>
      </c>
      <c r="G1248" s="9">
        <f t="shared" si="34"/>
        <v>0.29944416666666668</v>
      </c>
      <c r="H1248" s="46">
        <v>51.1</v>
      </c>
      <c r="I1248" s="49">
        <v>73.900002000000001</v>
      </c>
      <c r="O1248" s="87"/>
      <c r="P1248" s="87"/>
      <c r="Q1248" s="87"/>
      <c r="S1248" s="87"/>
      <c r="T1248" s="87"/>
      <c r="U1248" s="87"/>
    </row>
    <row r="1249" spans="2:21" x14ac:dyDescent="0.2">
      <c r="B1249" s="43">
        <v>1974</v>
      </c>
      <c r="C1249" s="44">
        <v>11</v>
      </c>
      <c r="D1249" s="47">
        <f t="shared" si="33"/>
        <v>27363</v>
      </c>
      <c r="E1249" s="45">
        <v>71.739999999999995</v>
      </c>
      <c r="F1249" s="46">
        <v>3.59667</v>
      </c>
      <c r="G1249" s="9">
        <f t="shared" si="34"/>
        <v>0.2997225</v>
      </c>
      <c r="H1249" s="46">
        <v>51.5</v>
      </c>
      <c r="I1249" s="49">
        <v>69.970000999999996</v>
      </c>
      <c r="O1249" s="87"/>
      <c r="P1249" s="87"/>
      <c r="Q1249" s="87"/>
      <c r="S1249" s="87"/>
      <c r="T1249" s="87"/>
      <c r="U1249" s="87"/>
    </row>
    <row r="1250" spans="2:21" x14ac:dyDescent="0.2">
      <c r="B1250" s="43">
        <v>1974</v>
      </c>
      <c r="C1250" s="44">
        <v>12</v>
      </c>
      <c r="D1250" s="47">
        <f t="shared" si="33"/>
        <v>27394</v>
      </c>
      <c r="E1250" s="45">
        <v>67.069999999999993</v>
      </c>
      <c r="F1250" s="46">
        <v>3.6</v>
      </c>
      <c r="G1250" s="9">
        <f t="shared" si="34"/>
        <v>0.3</v>
      </c>
      <c r="H1250" s="46">
        <v>51.9</v>
      </c>
      <c r="I1250" s="49">
        <v>68.559997999999993</v>
      </c>
      <c r="O1250" s="87"/>
      <c r="P1250" s="87"/>
      <c r="Q1250" s="87"/>
      <c r="S1250" s="87"/>
      <c r="T1250" s="87"/>
      <c r="U1250" s="87"/>
    </row>
    <row r="1251" spans="2:21" x14ac:dyDescent="0.2">
      <c r="B1251" s="43">
        <v>1975</v>
      </c>
      <c r="C1251" s="39">
        <v>1</v>
      </c>
      <c r="D1251" s="47">
        <f t="shared" si="33"/>
        <v>27425</v>
      </c>
      <c r="E1251" s="45">
        <v>72.56</v>
      </c>
      <c r="F1251" s="46">
        <v>3.6233300000000002</v>
      </c>
      <c r="G1251" s="9">
        <f t="shared" si="34"/>
        <v>0.30194416666666668</v>
      </c>
      <c r="H1251" s="46">
        <v>52.1</v>
      </c>
      <c r="I1251" s="49">
        <v>76.980002999999996</v>
      </c>
      <c r="O1251" s="87"/>
      <c r="P1251" s="87"/>
      <c r="Q1251" s="87"/>
      <c r="S1251" s="87"/>
      <c r="T1251" s="87"/>
      <c r="U1251" s="87"/>
    </row>
    <row r="1252" spans="2:21" x14ac:dyDescent="0.2">
      <c r="B1252" s="43">
        <v>1975</v>
      </c>
      <c r="C1252" s="44">
        <v>2</v>
      </c>
      <c r="D1252" s="47">
        <f t="shared" si="33"/>
        <v>27453</v>
      </c>
      <c r="E1252" s="45">
        <v>80.099999999999994</v>
      </c>
      <c r="F1252" s="46">
        <v>3.6466699999999999</v>
      </c>
      <c r="G1252" s="9">
        <f t="shared" si="34"/>
        <v>0.30388916666666665</v>
      </c>
      <c r="H1252" s="46">
        <v>52.5</v>
      </c>
      <c r="I1252" s="49">
        <v>81.589995999999999</v>
      </c>
      <c r="O1252" s="87"/>
      <c r="P1252" s="87"/>
      <c r="Q1252" s="87"/>
      <c r="S1252" s="87"/>
      <c r="T1252" s="87"/>
      <c r="U1252" s="87"/>
    </row>
    <row r="1253" spans="2:21" x14ac:dyDescent="0.2">
      <c r="B1253" s="43">
        <v>1975</v>
      </c>
      <c r="C1253" s="44">
        <v>3</v>
      </c>
      <c r="D1253" s="47">
        <f t="shared" si="33"/>
        <v>27484</v>
      </c>
      <c r="E1253" s="45">
        <v>83.78</v>
      </c>
      <c r="F1253" s="46">
        <v>3.67</v>
      </c>
      <c r="G1253" s="9">
        <f t="shared" si="34"/>
        <v>0.30583333333333335</v>
      </c>
      <c r="H1253" s="46">
        <v>52.7</v>
      </c>
      <c r="I1253" s="49">
        <v>83.360000999999997</v>
      </c>
      <c r="O1253" s="87"/>
      <c r="P1253" s="87"/>
      <c r="Q1253" s="87"/>
      <c r="S1253" s="87"/>
      <c r="T1253" s="87"/>
      <c r="U1253" s="87"/>
    </row>
    <row r="1254" spans="2:21" x14ac:dyDescent="0.2">
      <c r="B1254" s="43">
        <v>1975</v>
      </c>
      <c r="C1254" s="44">
        <v>4</v>
      </c>
      <c r="D1254" s="47">
        <f t="shared" si="33"/>
        <v>27514</v>
      </c>
      <c r="E1254" s="45">
        <v>84.72</v>
      </c>
      <c r="F1254" s="46">
        <v>3.6833300000000002</v>
      </c>
      <c r="G1254" s="9">
        <f t="shared" si="34"/>
        <v>0.30694416666666668</v>
      </c>
      <c r="H1254" s="46">
        <v>52.9</v>
      </c>
      <c r="I1254" s="49">
        <v>87.300003000000004</v>
      </c>
      <c r="O1254" s="87"/>
      <c r="P1254" s="87"/>
      <c r="Q1254" s="87"/>
      <c r="S1254" s="87"/>
      <c r="T1254" s="87"/>
      <c r="U1254" s="87"/>
    </row>
    <row r="1255" spans="2:21" x14ac:dyDescent="0.2">
      <c r="B1255" s="43">
        <v>1975</v>
      </c>
      <c r="C1255" s="44">
        <v>5</v>
      </c>
      <c r="D1255" s="47">
        <f t="shared" si="33"/>
        <v>27545</v>
      </c>
      <c r="E1255" s="45">
        <v>90.1</v>
      </c>
      <c r="F1255" s="46">
        <v>3.6966700000000001</v>
      </c>
      <c r="G1255" s="9">
        <f t="shared" si="34"/>
        <v>0.30805583333333336</v>
      </c>
      <c r="H1255" s="46">
        <v>53.2</v>
      </c>
      <c r="I1255" s="49">
        <v>91.150002000000001</v>
      </c>
      <c r="O1255" s="87"/>
      <c r="P1255" s="87"/>
      <c r="Q1255" s="87"/>
      <c r="S1255" s="87"/>
      <c r="T1255" s="87"/>
      <c r="U1255" s="87"/>
    </row>
    <row r="1256" spans="2:21" x14ac:dyDescent="0.2">
      <c r="B1256" s="43">
        <v>1975</v>
      </c>
      <c r="C1256" s="44">
        <v>6</v>
      </c>
      <c r="D1256" s="47">
        <f t="shared" si="33"/>
        <v>27575</v>
      </c>
      <c r="E1256" s="45">
        <v>92.4</v>
      </c>
      <c r="F1256" s="46">
        <v>3.71</v>
      </c>
      <c r="G1256" s="9">
        <f t="shared" si="34"/>
        <v>0.30916666666666665</v>
      </c>
      <c r="H1256" s="46">
        <v>53.6</v>
      </c>
      <c r="I1256" s="49">
        <v>95.190002000000007</v>
      </c>
      <c r="O1256" s="87"/>
      <c r="P1256" s="87"/>
      <c r="Q1256" s="87"/>
      <c r="S1256" s="87"/>
      <c r="T1256" s="87"/>
      <c r="U1256" s="87"/>
    </row>
    <row r="1257" spans="2:21" x14ac:dyDescent="0.2">
      <c r="B1257" s="43">
        <v>1975</v>
      </c>
      <c r="C1257" s="44">
        <v>7</v>
      </c>
      <c r="D1257" s="47">
        <f t="shared" si="33"/>
        <v>27606</v>
      </c>
      <c r="E1257" s="45">
        <v>92.49</v>
      </c>
      <c r="F1257" s="46">
        <v>3.71</v>
      </c>
      <c r="G1257" s="9">
        <f t="shared" si="34"/>
        <v>0.30916666666666665</v>
      </c>
      <c r="H1257" s="46">
        <v>54.2</v>
      </c>
      <c r="I1257" s="49">
        <v>88.75</v>
      </c>
      <c r="O1257" s="87"/>
      <c r="P1257" s="87"/>
      <c r="Q1257" s="87"/>
      <c r="S1257" s="87"/>
      <c r="T1257" s="87"/>
      <c r="U1257" s="87"/>
    </row>
    <row r="1258" spans="2:21" x14ac:dyDescent="0.2">
      <c r="B1258" s="43">
        <v>1975</v>
      </c>
      <c r="C1258" s="44">
        <v>8</v>
      </c>
      <c r="D1258" s="47">
        <f t="shared" si="33"/>
        <v>27637</v>
      </c>
      <c r="E1258" s="45">
        <v>85.71</v>
      </c>
      <c r="F1258" s="46">
        <v>3.71</v>
      </c>
      <c r="G1258" s="9">
        <f t="shared" si="34"/>
        <v>0.30916666666666665</v>
      </c>
      <c r="H1258" s="46">
        <v>54.3</v>
      </c>
      <c r="I1258" s="49">
        <v>86.879997000000003</v>
      </c>
      <c r="O1258" s="87"/>
      <c r="P1258" s="87"/>
      <c r="Q1258" s="87"/>
      <c r="S1258" s="87"/>
      <c r="T1258" s="87"/>
      <c r="U1258" s="87"/>
    </row>
    <row r="1259" spans="2:21" x14ac:dyDescent="0.2">
      <c r="B1259" s="43">
        <v>1975</v>
      </c>
      <c r="C1259" s="44">
        <v>9</v>
      </c>
      <c r="D1259" s="47">
        <f t="shared" si="33"/>
        <v>27667</v>
      </c>
      <c r="E1259" s="45">
        <v>84.67</v>
      </c>
      <c r="F1259" s="46">
        <v>3.71</v>
      </c>
      <c r="G1259" s="9">
        <f t="shared" si="34"/>
        <v>0.30916666666666665</v>
      </c>
      <c r="H1259" s="46">
        <v>54.6</v>
      </c>
      <c r="I1259" s="49">
        <v>83.870002999999997</v>
      </c>
      <c r="O1259" s="87"/>
      <c r="P1259" s="87"/>
      <c r="Q1259" s="87"/>
      <c r="S1259" s="87"/>
      <c r="T1259" s="87"/>
      <c r="U1259" s="87"/>
    </row>
    <row r="1260" spans="2:21" x14ac:dyDescent="0.2">
      <c r="B1260" s="43">
        <v>1975</v>
      </c>
      <c r="C1260" s="44">
        <v>10</v>
      </c>
      <c r="D1260" s="47">
        <f t="shared" si="33"/>
        <v>27698</v>
      </c>
      <c r="E1260" s="45">
        <v>88.57</v>
      </c>
      <c r="F1260" s="46">
        <v>3.7</v>
      </c>
      <c r="G1260" s="9">
        <f t="shared" si="34"/>
        <v>0.30833333333333335</v>
      </c>
      <c r="H1260" s="46">
        <v>54.9</v>
      </c>
      <c r="I1260" s="49">
        <v>89.040001000000004</v>
      </c>
      <c r="O1260" s="87"/>
      <c r="P1260" s="87"/>
      <c r="Q1260" s="87"/>
      <c r="S1260" s="87"/>
      <c r="T1260" s="87"/>
      <c r="U1260" s="87"/>
    </row>
    <row r="1261" spans="2:21" x14ac:dyDescent="0.2">
      <c r="B1261" s="43">
        <v>1975</v>
      </c>
      <c r="C1261" s="44">
        <v>11</v>
      </c>
      <c r="D1261" s="47">
        <f t="shared" si="33"/>
        <v>27728</v>
      </c>
      <c r="E1261" s="45">
        <v>90.07</v>
      </c>
      <c r="F1261" s="46">
        <v>3.69</v>
      </c>
      <c r="G1261" s="9">
        <f t="shared" si="34"/>
        <v>0.3075</v>
      </c>
      <c r="H1261" s="46">
        <v>55.3</v>
      </c>
      <c r="I1261" s="49">
        <v>91.239998</v>
      </c>
      <c r="O1261" s="87"/>
      <c r="P1261" s="87"/>
      <c r="Q1261" s="87"/>
      <c r="S1261" s="87"/>
      <c r="T1261" s="87"/>
      <c r="U1261" s="87"/>
    </row>
    <row r="1262" spans="2:21" x14ac:dyDescent="0.2">
      <c r="B1262" s="43">
        <v>1975</v>
      </c>
      <c r="C1262" s="44">
        <v>12</v>
      </c>
      <c r="D1262" s="47">
        <f t="shared" si="33"/>
        <v>27759</v>
      </c>
      <c r="E1262" s="45">
        <v>88.7</v>
      </c>
      <c r="F1262" s="46">
        <v>3.68</v>
      </c>
      <c r="G1262" s="9">
        <f t="shared" si="34"/>
        <v>0.3066666666666667</v>
      </c>
      <c r="H1262" s="46">
        <v>55.5</v>
      </c>
      <c r="I1262" s="49">
        <v>90.190002000000007</v>
      </c>
      <c r="O1262" s="87"/>
      <c r="P1262" s="87"/>
      <c r="Q1262" s="87"/>
      <c r="S1262" s="87"/>
      <c r="T1262" s="87"/>
      <c r="U1262" s="87"/>
    </row>
    <row r="1263" spans="2:21" x14ac:dyDescent="0.2">
      <c r="B1263" s="43">
        <v>1976</v>
      </c>
      <c r="C1263" s="39">
        <v>1</v>
      </c>
      <c r="D1263" s="47">
        <f t="shared" si="33"/>
        <v>27790</v>
      </c>
      <c r="E1263" s="45">
        <v>96.86</v>
      </c>
      <c r="F1263" s="46">
        <v>3.6833300000000002</v>
      </c>
      <c r="G1263" s="9">
        <f t="shared" si="34"/>
        <v>0.30694416666666668</v>
      </c>
      <c r="H1263" s="46">
        <v>55.6</v>
      </c>
      <c r="I1263" s="49">
        <v>100.860001</v>
      </c>
      <c r="O1263" s="87"/>
      <c r="P1263" s="87"/>
      <c r="Q1263" s="87"/>
      <c r="S1263" s="87"/>
      <c r="T1263" s="87"/>
      <c r="U1263" s="87"/>
    </row>
    <row r="1264" spans="2:21" x14ac:dyDescent="0.2">
      <c r="B1264" s="43">
        <v>1976</v>
      </c>
      <c r="C1264" s="44">
        <v>2</v>
      </c>
      <c r="D1264" s="47">
        <f t="shared" si="33"/>
        <v>27819</v>
      </c>
      <c r="E1264" s="45">
        <v>100.6</v>
      </c>
      <c r="F1264" s="46">
        <v>3.6866699999999999</v>
      </c>
      <c r="G1264" s="9">
        <f t="shared" si="34"/>
        <v>0.30722250000000001</v>
      </c>
      <c r="H1264" s="46">
        <v>55.8</v>
      </c>
      <c r="I1264" s="49">
        <v>99.709998999999996</v>
      </c>
      <c r="O1264" s="87"/>
      <c r="P1264" s="87"/>
      <c r="Q1264" s="87"/>
      <c r="S1264" s="87"/>
      <c r="T1264" s="87"/>
      <c r="U1264" s="87"/>
    </row>
    <row r="1265" spans="2:21" x14ac:dyDescent="0.2">
      <c r="B1265" s="43">
        <v>1976</v>
      </c>
      <c r="C1265" s="44">
        <v>3</v>
      </c>
      <c r="D1265" s="47">
        <f t="shared" si="33"/>
        <v>27850</v>
      </c>
      <c r="E1265" s="45">
        <v>101.1</v>
      </c>
      <c r="F1265" s="46">
        <v>3.69</v>
      </c>
      <c r="G1265" s="9">
        <f t="shared" si="34"/>
        <v>0.3075</v>
      </c>
      <c r="H1265" s="46">
        <v>55.9</v>
      </c>
      <c r="I1265" s="49">
        <v>102.769997</v>
      </c>
      <c r="O1265" s="87"/>
      <c r="P1265" s="87"/>
      <c r="Q1265" s="87"/>
      <c r="S1265" s="87"/>
      <c r="T1265" s="87"/>
      <c r="U1265" s="87"/>
    </row>
    <row r="1266" spans="2:21" x14ac:dyDescent="0.2">
      <c r="B1266" s="43">
        <v>1976</v>
      </c>
      <c r="C1266" s="44">
        <v>4</v>
      </c>
      <c r="D1266" s="47">
        <f t="shared" si="33"/>
        <v>27880</v>
      </c>
      <c r="E1266" s="45">
        <v>101.9</v>
      </c>
      <c r="F1266" s="46">
        <v>3.71333</v>
      </c>
      <c r="G1266" s="9">
        <f t="shared" si="34"/>
        <v>0.30944416666666669</v>
      </c>
      <c r="H1266" s="46">
        <v>56.1</v>
      </c>
      <c r="I1266" s="49">
        <v>101.639999</v>
      </c>
      <c r="O1266" s="87"/>
      <c r="P1266" s="87"/>
      <c r="Q1266" s="87"/>
      <c r="S1266" s="87"/>
      <c r="T1266" s="87"/>
      <c r="U1266" s="87"/>
    </row>
    <row r="1267" spans="2:21" x14ac:dyDescent="0.2">
      <c r="B1267" s="43">
        <v>1976</v>
      </c>
      <c r="C1267" s="44">
        <v>5</v>
      </c>
      <c r="D1267" s="47">
        <f t="shared" si="33"/>
        <v>27911</v>
      </c>
      <c r="E1267" s="45">
        <v>101.2</v>
      </c>
      <c r="F1267" s="46">
        <v>3.7366700000000002</v>
      </c>
      <c r="G1267" s="9">
        <f t="shared" si="34"/>
        <v>0.31138916666666666</v>
      </c>
      <c r="H1267" s="46">
        <v>56.5</v>
      </c>
      <c r="I1267" s="49">
        <v>100.18</v>
      </c>
      <c r="O1267" s="87"/>
      <c r="P1267" s="87"/>
      <c r="Q1267" s="87"/>
      <c r="S1267" s="87"/>
      <c r="T1267" s="87"/>
      <c r="U1267" s="87"/>
    </row>
    <row r="1268" spans="2:21" x14ac:dyDescent="0.2">
      <c r="B1268" s="43">
        <v>1976</v>
      </c>
      <c r="C1268" s="44">
        <v>6</v>
      </c>
      <c r="D1268" s="47">
        <f t="shared" si="33"/>
        <v>27941</v>
      </c>
      <c r="E1268" s="45">
        <v>101.8</v>
      </c>
      <c r="F1268" s="46">
        <v>3.76</v>
      </c>
      <c r="G1268" s="9">
        <f t="shared" si="34"/>
        <v>0.3133333333333333</v>
      </c>
      <c r="H1268" s="46">
        <v>56.8</v>
      </c>
      <c r="I1268" s="49">
        <v>104.279999</v>
      </c>
      <c r="O1268" s="87"/>
      <c r="P1268" s="87"/>
      <c r="Q1268" s="87"/>
      <c r="S1268" s="87"/>
      <c r="T1268" s="87"/>
      <c r="U1268" s="87"/>
    </row>
    <row r="1269" spans="2:21" x14ac:dyDescent="0.2">
      <c r="B1269" s="43">
        <v>1976</v>
      </c>
      <c r="C1269" s="44">
        <v>7</v>
      </c>
      <c r="D1269" s="47">
        <f t="shared" si="33"/>
        <v>27972</v>
      </c>
      <c r="E1269" s="45">
        <v>104.2</v>
      </c>
      <c r="F1269" s="46">
        <v>3.79</v>
      </c>
      <c r="G1269" s="9">
        <f t="shared" si="34"/>
        <v>0.31583333333333335</v>
      </c>
      <c r="H1269" s="46">
        <v>57.1</v>
      </c>
      <c r="I1269" s="49">
        <v>103.44000200000001</v>
      </c>
      <c r="O1269" s="87"/>
      <c r="P1269" s="87"/>
      <c r="Q1269" s="87"/>
      <c r="S1269" s="87"/>
      <c r="T1269" s="87"/>
      <c r="U1269" s="87"/>
    </row>
    <row r="1270" spans="2:21" x14ac:dyDescent="0.2">
      <c r="B1270" s="43">
        <v>1976</v>
      </c>
      <c r="C1270" s="44">
        <v>8</v>
      </c>
      <c r="D1270" s="47">
        <f t="shared" si="33"/>
        <v>28003</v>
      </c>
      <c r="E1270" s="45">
        <v>103.3</v>
      </c>
      <c r="F1270" s="46">
        <v>3.82</v>
      </c>
      <c r="G1270" s="9">
        <f t="shared" si="34"/>
        <v>0.3183333333333333</v>
      </c>
      <c r="H1270" s="46">
        <v>57.4</v>
      </c>
      <c r="I1270" s="49">
        <v>102.910004</v>
      </c>
      <c r="O1270" s="87"/>
      <c r="P1270" s="87"/>
      <c r="Q1270" s="87"/>
      <c r="S1270" s="87"/>
      <c r="T1270" s="87"/>
      <c r="U1270" s="87"/>
    </row>
    <row r="1271" spans="2:21" x14ac:dyDescent="0.2">
      <c r="B1271" s="43">
        <v>1976</v>
      </c>
      <c r="C1271" s="44">
        <v>9</v>
      </c>
      <c r="D1271" s="47">
        <f t="shared" si="33"/>
        <v>28033</v>
      </c>
      <c r="E1271" s="45">
        <v>105.5</v>
      </c>
      <c r="F1271" s="46">
        <v>3.85</v>
      </c>
      <c r="G1271" s="9">
        <f t="shared" si="34"/>
        <v>0.32083333333333336</v>
      </c>
      <c r="H1271" s="46">
        <v>57.6</v>
      </c>
      <c r="I1271" s="49">
        <v>105.239998</v>
      </c>
      <c r="O1271" s="87"/>
      <c r="P1271" s="87"/>
      <c r="Q1271" s="87"/>
      <c r="S1271" s="87"/>
      <c r="T1271" s="87"/>
      <c r="U1271" s="87"/>
    </row>
    <row r="1272" spans="2:21" x14ac:dyDescent="0.2">
      <c r="B1272" s="43">
        <v>1976</v>
      </c>
      <c r="C1272" s="44">
        <v>10</v>
      </c>
      <c r="D1272" s="47">
        <f t="shared" si="33"/>
        <v>28064</v>
      </c>
      <c r="E1272" s="45">
        <v>101.9</v>
      </c>
      <c r="F1272" s="46">
        <v>3.9166699999999999</v>
      </c>
      <c r="G1272" s="9">
        <f t="shared" si="34"/>
        <v>0.32638916666666667</v>
      </c>
      <c r="H1272" s="46">
        <v>57.9</v>
      </c>
      <c r="I1272" s="49">
        <v>102.900002</v>
      </c>
      <c r="O1272" s="87"/>
      <c r="P1272" s="87"/>
      <c r="Q1272" s="87"/>
      <c r="S1272" s="87"/>
      <c r="T1272" s="87"/>
      <c r="U1272" s="87"/>
    </row>
    <row r="1273" spans="2:21" x14ac:dyDescent="0.2">
      <c r="B1273" s="43">
        <v>1976</v>
      </c>
      <c r="C1273" s="44">
        <v>11</v>
      </c>
      <c r="D1273" s="47">
        <f t="shared" si="33"/>
        <v>28094</v>
      </c>
      <c r="E1273" s="45">
        <v>101.2</v>
      </c>
      <c r="F1273" s="46">
        <v>3.98333</v>
      </c>
      <c r="G1273" s="9">
        <f t="shared" si="34"/>
        <v>0.33194416666666665</v>
      </c>
      <c r="H1273" s="46">
        <v>58</v>
      </c>
      <c r="I1273" s="49">
        <v>102.099998</v>
      </c>
      <c r="O1273" s="87"/>
      <c r="P1273" s="87"/>
      <c r="Q1273" s="87"/>
      <c r="S1273" s="87"/>
      <c r="T1273" s="87"/>
      <c r="U1273" s="87"/>
    </row>
    <row r="1274" spans="2:21" x14ac:dyDescent="0.2">
      <c r="B1274" s="43">
        <v>1976</v>
      </c>
      <c r="C1274" s="44">
        <v>12</v>
      </c>
      <c r="D1274" s="47">
        <f t="shared" si="33"/>
        <v>28125</v>
      </c>
      <c r="E1274" s="45">
        <v>104.7</v>
      </c>
      <c r="F1274" s="46">
        <v>4.05</v>
      </c>
      <c r="G1274" s="9">
        <f t="shared" si="34"/>
        <v>0.33749999999999997</v>
      </c>
      <c r="H1274" s="46">
        <v>58.2</v>
      </c>
      <c r="I1274" s="49">
        <v>107.459999</v>
      </c>
      <c r="O1274" s="87"/>
      <c r="P1274" s="87"/>
      <c r="Q1274" s="87"/>
      <c r="S1274" s="87"/>
      <c r="T1274" s="87"/>
      <c r="U1274" s="87"/>
    </row>
    <row r="1275" spans="2:21" x14ac:dyDescent="0.2">
      <c r="B1275" s="43">
        <v>1977</v>
      </c>
      <c r="C1275" s="39">
        <v>1</v>
      </c>
      <c r="D1275" s="47">
        <f t="shared" si="33"/>
        <v>28156</v>
      </c>
      <c r="E1275" s="45">
        <v>103.8</v>
      </c>
      <c r="F1275" s="46">
        <v>4.0966699999999996</v>
      </c>
      <c r="G1275" s="9">
        <f t="shared" si="34"/>
        <v>0.34138916666666663</v>
      </c>
      <c r="H1275" s="46">
        <v>58.5</v>
      </c>
      <c r="I1275" s="49">
        <v>102.029999</v>
      </c>
      <c r="O1275" s="87"/>
      <c r="P1275" s="87"/>
      <c r="Q1275" s="87"/>
      <c r="S1275" s="87"/>
      <c r="T1275" s="87"/>
      <c r="U1275" s="87"/>
    </row>
    <row r="1276" spans="2:21" x14ac:dyDescent="0.2">
      <c r="B1276" s="43">
        <v>1977</v>
      </c>
      <c r="C1276" s="44">
        <v>2</v>
      </c>
      <c r="D1276" s="47">
        <f t="shared" si="33"/>
        <v>28184</v>
      </c>
      <c r="E1276" s="45">
        <v>101</v>
      </c>
      <c r="F1276" s="46">
        <v>4.1433299999999997</v>
      </c>
      <c r="G1276" s="9">
        <f t="shared" si="34"/>
        <v>0.34527749999999996</v>
      </c>
      <c r="H1276" s="46">
        <v>59.1</v>
      </c>
      <c r="I1276" s="49">
        <v>99.82</v>
      </c>
      <c r="O1276" s="87"/>
      <c r="P1276" s="87"/>
      <c r="Q1276" s="87"/>
      <c r="S1276" s="87"/>
      <c r="T1276" s="87"/>
      <c r="U1276" s="87"/>
    </row>
    <row r="1277" spans="2:21" x14ac:dyDescent="0.2">
      <c r="B1277" s="43">
        <v>1977</v>
      </c>
      <c r="C1277" s="44">
        <v>3</v>
      </c>
      <c r="D1277" s="47">
        <f t="shared" si="33"/>
        <v>28215</v>
      </c>
      <c r="E1277" s="45">
        <v>100.6</v>
      </c>
      <c r="F1277" s="46">
        <v>4.1900000000000004</v>
      </c>
      <c r="G1277" s="9">
        <f t="shared" si="34"/>
        <v>0.34916666666666668</v>
      </c>
      <c r="H1277" s="46">
        <v>59.5</v>
      </c>
      <c r="I1277" s="49">
        <v>98.419998000000007</v>
      </c>
      <c r="O1277" s="87"/>
      <c r="P1277" s="87"/>
      <c r="Q1277" s="87"/>
      <c r="S1277" s="87"/>
      <c r="T1277" s="87"/>
      <c r="U1277" s="87"/>
    </row>
    <row r="1278" spans="2:21" x14ac:dyDescent="0.2">
      <c r="B1278" s="43">
        <v>1977</v>
      </c>
      <c r="C1278" s="44">
        <v>4</v>
      </c>
      <c r="D1278" s="47">
        <f t="shared" si="33"/>
        <v>28245</v>
      </c>
      <c r="E1278" s="45">
        <v>99.05</v>
      </c>
      <c r="F1278" s="46">
        <v>4.2466699999999999</v>
      </c>
      <c r="G1278" s="9">
        <f t="shared" si="34"/>
        <v>0.35388916666666664</v>
      </c>
      <c r="H1278" s="46">
        <v>60</v>
      </c>
      <c r="I1278" s="49">
        <v>98.440002000000007</v>
      </c>
      <c r="O1278" s="87"/>
      <c r="P1278" s="87"/>
      <c r="Q1278" s="87"/>
      <c r="S1278" s="87"/>
      <c r="T1278" s="87"/>
      <c r="U1278" s="87"/>
    </row>
    <row r="1279" spans="2:21" x14ac:dyDescent="0.2">
      <c r="B1279" s="43">
        <v>1977</v>
      </c>
      <c r="C1279" s="44">
        <v>5</v>
      </c>
      <c r="D1279" s="47">
        <f t="shared" si="33"/>
        <v>28276</v>
      </c>
      <c r="E1279" s="45">
        <v>98.76</v>
      </c>
      <c r="F1279" s="46">
        <v>4.3033299999999999</v>
      </c>
      <c r="G1279" s="9">
        <f t="shared" si="34"/>
        <v>0.35861083333333332</v>
      </c>
      <c r="H1279" s="46">
        <v>60.3</v>
      </c>
      <c r="I1279" s="49">
        <v>96.120002999999997</v>
      </c>
      <c r="O1279" s="87"/>
      <c r="P1279" s="87"/>
      <c r="Q1279" s="87"/>
      <c r="S1279" s="87"/>
      <c r="T1279" s="87"/>
      <c r="U1279" s="87"/>
    </row>
    <row r="1280" spans="2:21" x14ac:dyDescent="0.2">
      <c r="B1280" s="43">
        <v>1977</v>
      </c>
      <c r="C1280" s="44">
        <v>6</v>
      </c>
      <c r="D1280" s="47">
        <f t="shared" si="33"/>
        <v>28306</v>
      </c>
      <c r="E1280" s="45">
        <v>99.29</v>
      </c>
      <c r="F1280" s="46">
        <v>4.3600000000000003</v>
      </c>
      <c r="G1280" s="9">
        <f t="shared" si="34"/>
        <v>0.36333333333333334</v>
      </c>
      <c r="H1280" s="46">
        <v>60.7</v>
      </c>
      <c r="I1280" s="49">
        <v>100.480003</v>
      </c>
      <c r="O1280" s="87"/>
      <c r="P1280" s="87"/>
      <c r="Q1280" s="87"/>
      <c r="S1280" s="87"/>
      <c r="T1280" s="87"/>
      <c r="U1280" s="87"/>
    </row>
    <row r="1281" spans="2:21" x14ac:dyDescent="0.2">
      <c r="B1281" s="43">
        <v>1977</v>
      </c>
      <c r="C1281" s="44">
        <v>7</v>
      </c>
      <c r="D1281" s="47">
        <f t="shared" si="33"/>
        <v>28337</v>
      </c>
      <c r="E1281" s="45">
        <v>100.2</v>
      </c>
      <c r="F1281" s="46">
        <v>4.4066700000000001</v>
      </c>
      <c r="G1281" s="9">
        <f t="shared" si="34"/>
        <v>0.36722250000000001</v>
      </c>
      <c r="H1281" s="46">
        <v>61</v>
      </c>
      <c r="I1281" s="49">
        <v>98.849997999999999</v>
      </c>
      <c r="O1281" s="87"/>
      <c r="P1281" s="87"/>
      <c r="Q1281" s="87"/>
      <c r="S1281" s="87"/>
      <c r="T1281" s="87"/>
      <c r="U1281" s="87"/>
    </row>
    <row r="1282" spans="2:21" x14ac:dyDescent="0.2">
      <c r="B1282" s="43">
        <v>1977</v>
      </c>
      <c r="C1282" s="44">
        <v>8</v>
      </c>
      <c r="D1282" s="47">
        <f t="shared" si="33"/>
        <v>28368</v>
      </c>
      <c r="E1282" s="45">
        <v>97.75</v>
      </c>
      <c r="F1282" s="46">
        <v>4.4533300000000002</v>
      </c>
      <c r="G1282" s="9">
        <f t="shared" si="34"/>
        <v>0.37111083333333333</v>
      </c>
      <c r="H1282" s="46">
        <v>61.2</v>
      </c>
      <c r="I1282" s="49">
        <v>96.769997000000004</v>
      </c>
      <c r="O1282" s="87"/>
      <c r="P1282" s="87"/>
      <c r="Q1282" s="87"/>
      <c r="S1282" s="87"/>
      <c r="T1282" s="87"/>
      <c r="U1282" s="87"/>
    </row>
    <row r="1283" spans="2:21" x14ac:dyDescent="0.2">
      <c r="B1283" s="43">
        <v>1977</v>
      </c>
      <c r="C1283" s="44">
        <v>9</v>
      </c>
      <c r="D1283" s="47">
        <f t="shared" si="33"/>
        <v>28398</v>
      </c>
      <c r="E1283" s="45">
        <v>96.23</v>
      </c>
      <c r="F1283" s="46">
        <v>4.5</v>
      </c>
      <c r="G1283" s="9">
        <f t="shared" si="34"/>
        <v>0.375</v>
      </c>
      <c r="H1283" s="46">
        <v>61.4</v>
      </c>
      <c r="I1283" s="49">
        <v>96.529999000000004</v>
      </c>
      <c r="O1283" s="87"/>
      <c r="P1283" s="87"/>
      <c r="Q1283" s="87"/>
      <c r="S1283" s="87"/>
      <c r="T1283" s="87"/>
      <c r="U1283" s="87"/>
    </row>
    <row r="1284" spans="2:21" x14ac:dyDescent="0.2">
      <c r="B1284" s="43">
        <v>1977</v>
      </c>
      <c r="C1284" s="44">
        <v>10</v>
      </c>
      <c r="D1284" s="47">
        <f t="shared" ref="D1284:D1347" si="35">EOMONTH(DATE(B1284,C1284,1),0)</f>
        <v>28429</v>
      </c>
      <c r="E1284" s="45">
        <v>93.74</v>
      </c>
      <c r="F1284" s="46">
        <v>4.5566700000000004</v>
      </c>
      <c r="G1284" s="9">
        <f t="shared" ref="G1284:G1347" si="36">IFERROR(F1284/12,0)</f>
        <v>0.37972250000000002</v>
      </c>
      <c r="H1284" s="46">
        <v>61.6</v>
      </c>
      <c r="I1284" s="49">
        <v>92.339995999999999</v>
      </c>
      <c r="O1284" s="87"/>
      <c r="P1284" s="87"/>
      <c r="Q1284" s="87"/>
      <c r="S1284" s="87"/>
      <c r="T1284" s="87"/>
      <c r="U1284" s="87"/>
    </row>
    <row r="1285" spans="2:21" x14ac:dyDescent="0.2">
      <c r="B1285" s="43">
        <v>1977</v>
      </c>
      <c r="C1285" s="44">
        <v>11</v>
      </c>
      <c r="D1285" s="47">
        <f t="shared" si="35"/>
        <v>28459</v>
      </c>
      <c r="E1285" s="45">
        <v>94.28</v>
      </c>
      <c r="F1285" s="46">
        <v>4.6133300000000004</v>
      </c>
      <c r="G1285" s="9">
        <f t="shared" si="36"/>
        <v>0.3844441666666667</v>
      </c>
      <c r="H1285" s="46">
        <v>61.9</v>
      </c>
      <c r="I1285" s="49">
        <v>94.830001999999993</v>
      </c>
      <c r="O1285" s="87"/>
      <c r="P1285" s="87"/>
      <c r="Q1285" s="87"/>
      <c r="S1285" s="87"/>
      <c r="T1285" s="87"/>
      <c r="U1285" s="87"/>
    </row>
    <row r="1286" spans="2:21" x14ac:dyDescent="0.2">
      <c r="B1286" s="43">
        <v>1977</v>
      </c>
      <c r="C1286" s="44">
        <v>12</v>
      </c>
      <c r="D1286" s="47">
        <f t="shared" si="35"/>
        <v>28490</v>
      </c>
      <c r="E1286" s="45">
        <v>93.82</v>
      </c>
      <c r="F1286" s="46">
        <v>4.67</v>
      </c>
      <c r="G1286" s="9">
        <f t="shared" si="36"/>
        <v>0.38916666666666666</v>
      </c>
      <c r="H1286" s="46">
        <v>62.1</v>
      </c>
      <c r="I1286" s="49">
        <v>95.099997999999999</v>
      </c>
      <c r="O1286" s="87"/>
      <c r="P1286" s="87"/>
      <c r="Q1286" s="87"/>
      <c r="S1286" s="87"/>
      <c r="T1286" s="87"/>
      <c r="U1286" s="87"/>
    </row>
    <row r="1287" spans="2:21" x14ac:dyDescent="0.2">
      <c r="B1287" s="43">
        <v>1978</v>
      </c>
      <c r="C1287" s="39">
        <v>1</v>
      </c>
      <c r="D1287" s="47">
        <f t="shared" si="35"/>
        <v>28521</v>
      </c>
      <c r="E1287" s="45">
        <v>90.25</v>
      </c>
      <c r="F1287" s="46">
        <v>4.71333</v>
      </c>
      <c r="G1287" s="9">
        <f t="shared" si="36"/>
        <v>0.3927775</v>
      </c>
      <c r="H1287" s="46">
        <v>62.5</v>
      </c>
      <c r="I1287" s="49">
        <v>89.25</v>
      </c>
      <c r="O1287" s="87"/>
      <c r="P1287" s="87"/>
      <c r="Q1287" s="87"/>
      <c r="S1287" s="87"/>
      <c r="T1287" s="87"/>
      <c r="U1287" s="87"/>
    </row>
    <row r="1288" spans="2:21" x14ac:dyDescent="0.2">
      <c r="B1288" s="43">
        <v>1978</v>
      </c>
      <c r="C1288" s="44">
        <v>2</v>
      </c>
      <c r="D1288" s="47">
        <f t="shared" si="35"/>
        <v>28549</v>
      </c>
      <c r="E1288" s="45">
        <v>88.98</v>
      </c>
      <c r="F1288" s="46">
        <v>4.7566699999999997</v>
      </c>
      <c r="G1288" s="9">
        <f t="shared" si="36"/>
        <v>0.39638916666666663</v>
      </c>
      <c r="H1288" s="46">
        <v>62.9</v>
      </c>
      <c r="I1288" s="49">
        <v>87.040001000000004</v>
      </c>
      <c r="O1288" s="87"/>
      <c r="P1288" s="87"/>
      <c r="Q1288" s="87"/>
      <c r="S1288" s="87"/>
      <c r="T1288" s="87"/>
      <c r="U1288" s="87"/>
    </row>
    <row r="1289" spans="2:21" x14ac:dyDescent="0.2">
      <c r="B1289" s="43">
        <v>1978</v>
      </c>
      <c r="C1289" s="44">
        <v>3</v>
      </c>
      <c r="D1289" s="47">
        <f t="shared" si="35"/>
        <v>28580</v>
      </c>
      <c r="E1289" s="45">
        <v>88.82</v>
      </c>
      <c r="F1289" s="46">
        <v>4.8</v>
      </c>
      <c r="G1289" s="9">
        <f t="shared" si="36"/>
        <v>0.39999999999999997</v>
      </c>
      <c r="H1289" s="46">
        <v>63.4</v>
      </c>
      <c r="I1289" s="49">
        <v>89.209998999999996</v>
      </c>
      <c r="O1289" s="87"/>
      <c r="P1289" s="87"/>
      <c r="Q1289" s="87"/>
      <c r="S1289" s="87"/>
      <c r="T1289" s="87"/>
      <c r="U1289" s="87"/>
    </row>
    <row r="1290" spans="2:21" x14ac:dyDescent="0.2">
      <c r="B1290" s="43">
        <v>1978</v>
      </c>
      <c r="C1290" s="44">
        <v>4</v>
      </c>
      <c r="D1290" s="47">
        <f t="shared" si="35"/>
        <v>28610</v>
      </c>
      <c r="E1290" s="45">
        <v>92.71</v>
      </c>
      <c r="F1290" s="46">
        <v>4.8366699999999998</v>
      </c>
      <c r="G1290" s="9">
        <f t="shared" si="36"/>
        <v>0.40305583333333334</v>
      </c>
      <c r="H1290" s="46">
        <v>63.9</v>
      </c>
      <c r="I1290" s="49">
        <v>96.830001999999993</v>
      </c>
      <c r="O1290" s="87"/>
      <c r="P1290" s="87"/>
      <c r="Q1290" s="87"/>
      <c r="S1290" s="87"/>
      <c r="T1290" s="87"/>
      <c r="U1290" s="87"/>
    </row>
    <row r="1291" spans="2:21" x14ac:dyDescent="0.2">
      <c r="B1291" s="43">
        <v>1978</v>
      </c>
      <c r="C1291" s="44">
        <v>5</v>
      </c>
      <c r="D1291" s="47">
        <f t="shared" si="35"/>
        <v>28641</v>
      </c>
      <c r="E1291" s="45">
        <v>97.41</v>
      </c>
      <c r="F1291" s="46">
        <v>4.8733300000000002</v>
      </c>
      <c r="G1291" s="9">
        <f t="shared" si="36"/>
        <v>0.40611083333333337</v>
      </c>
      <c r="H1291" s="46">
        <v>64.5</v>
      </c>
      <c r="I1291" s="49">
        <v>97.239998</v>
      </c>
      <c r="O1291" s="87"/>
      <c r="P1291" s="87"/>
      <c r="Q1291" s="87"/>
      <c r="S1291" s="87"/>
      <c r="T1291" s="87"/>
      <c r="U1291" s="87"/>
    </row>
    <row r="1292" spans="2:21" x14ac:dyDescent="0.2">
      <c r="B1292" s="43">
        <v>1978</v>
      </c>
      <c r="C1292" s="44">
        <v>6</v>
      </c>
      <c r="D1292" s="47">
        <f t="shared" si="35"/>
        <v>28671</v>
      </c>
      <c r="E1292" s="45">
        <v>97.66</v>
      </c>
      <c r="F1292" s="46">
        <v>4.91</v>
      </c>
      <c r="G1292" s="9">
        <f t="shared" si="36"/>
        <v>0.40916666666666668</v>
      </c>
      <c r="H1292" s="46">
        <v>65.2</v>
      </c>
      <c r="I1292" s="49">
        <v>95.529999000000004</v>
      </c>
      <c r="O1292" s="87"/>
      <c r="P1292" s="87"/>
      <c r="Q1292" s="87"/>
      <c r="S1292" s="87"/>
      <c r="T1292" s="87"/>
      <c r="U1292" s="87"/>
    </row>
    <row r="1293" spans="2:21" x14ac:dyDescent="0.2">
      <c r="B1293" s="43">
        <v>1978</v>
      </c>
      <c r="C1293" s="44">
        <v>7</v>
      </c>
      <c r="D1293" s="47">
        <f t="shared" si="35"/>
        <v>28702</v>
      </c>
      <c r="E1293" s="45">
        <v>97.19</v>
      </c>
      <c r="F1293" s="46">
        <v>4.9466700000000001</v>
      </c>
      <c r="G1293" s="9">
        <f t="shared" si="36"/>
        <v>0.41222249999999999</v>
      </c>
      <c r="H1293" s="46">
        <v>65.7</v>
      </c>
      <c r="I1293" s="49">
        <v>100.68</v>
      </c>
      <c r="O1293" s="87"/>
      <c r="P1293" s="87"/>
      <c r="Q1293" s="87"/>
      <c r="S1293" s="87"/>
      <c r="T1293" s="87"/>
      <c r="U1293" s="87"/>
    </row>
    <row r="1294" spans="2:21" x14ac:dyDescent="0.2">
      <c r="B1294" s="43">
        <v>1978</v>
      </c>
      <c r="C1294" s="44">
        <v>8</v>
      </c>
      <c r="D1294" s="47">
        <f t="shared" si="35"/>
        <v>28733</v>
      </c>
      <c r="E1294" s="45">
        <v>103.9</v>
      </c>
      <c r="F1294" s="46">
        <v>4.9833299999999996</v>
      </c>
      <c r="G1294" s="9">
        <f t="shared" si="36"/>
        <v>0.41527749999999997</v>
      </c>
      <c r="H1294" s="46">
        <v>66</v>
      </c>
      <c r="I1294" s="49">
        <v>103.290001</v>
      </c>
      <c r="O1294" s="87"/>
      <c r="P1294" s="87"/>
      <c r="Q1294" s="87"/>
      <c r="S1294" s="87"/>
      <c r="T1294" s="87"/>
      <c r="U1294" s="87"/>
    </row>
    <row r="1295" spans="2:21" x14ac:dyDescent="0.2">
      <c r="B1295" s="43">
        <v>1978</v>
      </c>
      <c r="C1295" s="44">
        <v>9</v>
      </c>
      <c r="D1295" s="47">
        <f t="shared" si="35"/>
        <v>28763</v>
      </c>
      <c r="E1295" s="45">
        <v>103.9</v>
      </c>
      <c r="F1295" s="46">
        <v>5.0199999999999996</v>
      </c>
      <c r="G1295" s="9">
        <f t="shared" si="36"/>
        <v>0.41833333333333328</v>
      </c>
      <c r="H1295" s="46">
        <v>66.5</v>
      </c>
      <c r="I1295" s="49">
        <v>102.540001</v>
      </c>
      <c r="O1295" s="87"/>
      <c r="P1295" s="87"/>
      <c r="Q1295" s="87"/>
      <c r="S1295" s="87"/>
      <c r="T1295" s="87"/>
      <c r="U1295" s="87"/>
    </row>
    <row r="1296" spans="2:21" x14ac:dyDescent="0.2">
      <c r="B1296" s="43">
        <v>1978</v>
      </c>
      <c r="C1296" s="44">
        <v>10</v>
      </c>
      <c r="D1296" s="47">
        <f t="shared" si="35"/>
        <v>28794</v>
      </c>
      <c r="E1296" s="45">
        <v>100.6</v>
      </c>
      <c r="F1296" s="46">
        <v>5.03667</v>
      </c>
      <c r="G1296" s="9">
        <f t="shared" si="36"/>
        <v>0.4197225</v>
      </c>
      <c r="H1296" s="46">
        <v>67.099999999999994</v>
      </c>
      <c r="I1296" s="49">
        <v>93.150002000000001</v>
      </c>
      <c r="O1296" s="87"/>
      <c r="P1296" s="87"/>
      <c r="Q1296" s="87"/>
      <c r="S1296" s="87"/>
      <c r="T1296" s="87"/>
      <c r="U1296" s="87"/>
    </row>
    <row r="1297" spans="2:21" x14ac:dyDescent="0.2">
      <c r="B1297" s="43">
        <v>1978</v>
      </c>
      <c r="C1297" s="44">
        <v>11</v>
      </c>
      <c r="D1297" s="47">
        <f t="shared" si="35"/>
        <v>28824</v>
      </c>
      <c r="E1297" s="45">
        <v>94.71</v>
      </c>
      <c r="F1297" s="46">
        <v>5.0533299999999999</v>
      </c>
      <c r="G1297" s="9">
        <f t="shared" si="36"/>
        <v>0.42111083333333332</v>
      </c>
      <c r="H1297" s="46">
        <v>67.400000000000006</v>
      </c>
      <c r="I1297" s="49">
        <v>94.699996999999996</v>
      </c>
      <c r="O1297" s="87"/>
      <c r="P1297" s="87"/>
      <c r="Q1297" s="87"/>
      <c r="S1297" s="87"/>
      <c r="T1297" s="87"/>
      <c r="U1297" s="87"/>
    </row>
    <row r="1298" spans="2:21" x14ac:dyDescent="0.2">
      <c r="B1298" s="43">
        <v>1978</v>
      </c>
      <c r="C1298" s="44">
        <v>12</v>
      </c>
      <c r="D1298" s="47">
        <f t="shared" si="35"/>
        <v>28855</v>
      </c>
      <c r="E1298" s="45">
        <v>96.11</v>
      </c>
      <c r="F1298" s="46">
        <v>5.07</v>
      </c>
      <c r="G1298" s="9">
        <f t="shared" si="36"/>
        <v>0.42250000000000004</v>
      </c>
      <c r="H1298" s="46">
        <v>67.7</v>
      </c>
      <c r="I1298" s="49">
        <v>96.110000999999997</v>
      </c>
      <c r="O1298" s="87"/>
      <c r="P1298" s="87"/>
      <c r="Q1298" s="87"/>
      <c r="S1298" s="87"/>
      <c r="T1298" s="87"/>
      <c r="U1298" s="87"/>
    </row>
    <row r="1299" spans="2:21" x14ac:dyDescent="0.2">
      <c r="B1299" s="43">
        <v>1979</v>
      </c>
      <c r="C1299" s="39">
        <v>1</v>
      </c>
      <c r="D1299" s="47">
        <f t="shared" si="35"/>
        <v>28886</v>
      </c>
      <c r="E1299" s="45">
        <v>99.71</v>
      </c>
      <c r="F1299" s="46">
        <v>5.1133300000000004</v>
      </c>
      <c r="G1299" s="9">
        <f t="shared" si="36"/>
        <v>0.42611083333333338</v>
      </c>
      <c r="H1299" s="46">
        <v>68.3</v>
      </c>
      <c r="I1299" s="49">
        <v>99.93</v>
      </c>
      <c r="O1299" s="87"/>
      <c r="P1299" s="87"/>
      <c r="Q1299" s="87"/>
      <c r="S1299" s="87"/>
      <c r="T1299" s="87"/>
      <c r="U1299" s="87"/>
    </row>
    <row r="1300" spans="2:21" x14ac:dyDescent="0.2">
      <c r="B1300" s="43">
        <v>1979</v>
      </c>
      <c r="C1300" s="44">
        <v>2</v>
      </c>
      <c r="D1300" s="47">
        <f t="shared" si="35"/>
        <v>28914</v>
      </c>
      <c r="E1300" s="45">
        <v>98.23</v>
      </c>
      <c r="F1300" s="46">
        <v>5.1566700000000001</v>
      </c>
      <c r="G1300" s="9">
        <f t="shared" si="36"/>
        <v>0.42972250000000001</v>
      </c>
      <c r="H1300" s="46">
        <v>69.099999999999994</v>
      </c>
      <c r="I1300" s="49">
        <v>96.279999000000004</v>
      </c>
      <c r="O1300" s="87"/>
      <c r="P1300" s="87"/>
      <c r="Q1300" s="87"/>
      <c r="S1300" s="87"/>
      <c r="T1300" s="87"/>
      <c r="U1300" s="87"/>
    </row>
    <row r="1301" spans="2:21" x14ac:dyDescent="0.2">
      <c r="B1301" s="43">
        <v>1979</v>
      </c>
      <c r="C1301" s="44">
        <v>3</v>
      </c>
      <c r="D1301" s="47">
        <f t="shared" si="35"/>
        <v>28945</v>
      </c>
      <c r="E1301" s="45">
        <v>100.1</v>
      </c>
      <c r="F1301" s="46">
        <v>5.2</v>
      </c>
      <c r="G1301" s="9">
        <f t="shared" si="36"/>
        <v>0.43333333333333335</v>
      </c>
      <c r="H1301" s="46">
        <v>69.8</v>
      </c>
      <c r="I1301" s="49">
        <v>101.589996</v>
      </c>
      <c r="O1301" s="87"/>
      <c r="P1301" s="87"/>
      <c r="Q1301" s="87"/>
      <c r="S1301" s="87"/>
      <c r="T1301" s="87"/>
      <c r="U1301" s="87"/>
    </row>
    <row r="1302" spans="2:21" x14ac:dyDescent="0.2">
      <c r="B1302" s="43">
        <v>1979</v>
      </c>
      <c r="C1302" s="44">
        <v>4</v>
      </c>
      <c r="D1302" s="47">
        <f t="shared" si="35"/>
        <v>28975</v>
      </c>
      <c r="E1302" s="45">
        <v>102.1</v>
      </c>
      <c r="F1302" s="46">
        <v>5.2466699999999999</v>
      </c>
      <c r="G1302" s="9">
        <f t="shared" si="36"/>
        <v>0.43722250000000001</v>
      </c>
      <c r="H1302" s="46">
        <v>70.599999999999994</v>
      </c>
      <c r="I1302" s="49">
        <v>101.760002</v>
      </c>
      <c r="O1302" s="87"/>
      <c r="P1302" s="87"/>
      <c r="Q1302" s="87"/>
      <c r="S1302" s="87"/>
      <c r="T1302" s="87"/>
      <c r="U1302" s="87"/>
    </row>
    <row r="1303" spans="2:21" x14ac:dyDescent="0.2">
      <c r="B1303" s="43">
        <v>1979</v>
      </c>
      <c r="C1303" s="44">
        <v>5</v>
      </c>
      <c r="D1303" s="47">
        <f t="shared" si="35"/>
        <v>29006</v>
      </c>
      <c r="E1303" s="45">
        <v>99.73</v>
      </c>
      <c r="F1303" s="46">
        <v>5.2933300000000001</v>
      </c>
      <c r="G1303" s="9">
        <f t="shared" si="36"/>
        <v>0.44111083333333334</v>
      </c>
      <c r="H1303" s="46">
        <v>71.5</v>
      </c>
      <c r="I1303" s="49">
        <v>99.080001999999993</v>
      </c>
      <c r="O1303" s="87"/>
      <c r="P1303" s="87"/>
      <c r="Q1303" s="87"/>
      <c r="S1303" s="87"/>
      <c r="T1303" s="87"/>
      <c r="U1303" s="87"/>
    </row>
    <row r="1304" spans="2:21" x14ac:dyDescent="0.2">
      <c r="B1304" s="43">
        <v>1979</v>
      </c>
      <c r="C1304" s="44">
        <v>6</v>
      </c>
      <c r="D1304" s="47">
        <f t="shared" si="35"/>
        <v>29036</v>
      </c>
      <c r="E1304" s="45">
        <v>101.7</v>
      </c>
      <c r="F1304" s="46">
        <v>5.34</v>
      </c>
      <c r="G1304" s="9">
        <f t="shared" si="36"/>
        <v>0.44500000000000001</v>
      </c>
      <c r="H1304" s="46">
        <v>72.3</v>
      </c>
      <c r="I1304" s="49">
        <v>102.910004</v>
      </c>
      <c r="O1304" s="87"/>
      <c r="P1304" s="87"/>
      <c r="Q1304" s="87"/>
      <c r="S1304" s="87"/>
      <c r="T1304" s="87"/>
      <c r="U1304" s="87"/>
    </row>
    <row r="1305" spans="2:21" x14ac:dyDescent="0.2">
      <c r="B1305" s="43">
        <v>1979</v>
      </c>
      <c r="C1305" s="44">
        <v>7</v>
      </c>
      <c r="D1305" s="47">
        <f t="shared" si="35"/>
        <v>29067</v>
      </c>
      <c r="E1305" s="45">
        <v>102.7</v>
      </c>
      <c r="F1305" s="46">
        <v>5.3966700000000003</v>
      </c>
      <c r="G1305" s="9">
        <f t="shared" si="36"/>
        <v>0.44972250000000003</v>
      </c>
      <c r="H1305" s="46">
        <v>73.099999999999994</v>
      </c>
      <c r="I1305" s="49">
        <v>103.80999799999999</v>
      </c>
      <c r="O1305" s="87"/>
      <c r="P1305" s="87"/>
      <c r="Q1305" s="87"/>
      <c r="S1305" s="87"/>
      <c r="T1305" s="87"/>
      <c r="U1305" s="87"/>
    </row>
    <row r="1306" spans="2:21" x14ac:dyDescent="0.2">
      <c r="B1306" s="43">
        <v>1979</v>
      </c>
      <c r="C1306" s="44">
        <v>8</v>
      </c>
      <c r="D1306" s="47">
        <f t="shared" si="35"/>
        <v>29098</v>
      </c>
      <c r="E1306" s="45">
        <v>107.4</v>
      </c>
      <c r="F1306" s="46">
        <v>5.4533300000000002</v>
      </c>
      <c r="G1306" s="9">
        <f t="shared" si="36"/>
        <v>0.4544441666666667</v>
      </c>
      <c r="H1306" s="46">
        <v>73.8</v>
      </c>
      <c r="I1306" s="49">
        <v>109.32</v>
      </c>
      <c r="O1306" s="87"/>
      <c r="P1306" s="87"/>
      <c r="Q1306" s="87"/>
      <c r="S1306" s="87"/>
      <c r="T1306" s="87"/>
      <c r="U1306" s="87"/>
    </row>
    <row r="1307" spans="2:21" x14ac:dyDescent="0.2">
      <c r="B1307" s="43">
        <v>1979</v>
      </c>
      <c r="C1307" s="44">
        <v>9</v>
      </c>
      <c r="D1307" s="47">
        <f t="shared" si="35"/>
        <v>29128</v>
      </c>
      <c r="E1307" s="45">
        <v>108.6</v>
      </c>
      <c r="F1307" s="46">
        <v>5.51</v>
      </c>
      <c r="G1307" s="9">
        <f t="shared" si="36"/>
        <v>0.45916666666666667</v>
      </c>
      <c r="H1307" s="46">
        <v>74.599999999999994</v>
      </c>
      <c r="I1307" s="49">
        <v>109.32</v>
      </c>
      <c r="O1307" s="87"/>
      <c r="P1307" s="87"/>
      <c r="Q1307" s="87"/>
      <c r="S1307" s="87"/>
      <c r="T1307" s="87"/>
      <c r="U1307" s="87"/>
    </row>
    <row r="1308" spans="2:21" x14ac:dyDescent="0.2">
      <c r="B1308" s="43">
        <v>1979</v>
      </c>
      <c r="C1308" s="44">
        <v>10</v>
      </c>
      <c r="D1308" s="47">
        <f t="shared" si="35"/>
        <v>29159</v>
      </c>
      <c r="E1308" s="45">
        <v>104.5</v>
      </c>
      <c r="F1308" s="46">
        <v>5.5566700000000004</v>
      </c>
      <c r="G1308" s="9">
        <f t="shared" si="36"/>
        <v>0.46305583333333339</v>
      </c>
      <c r="H1308" s="46">
        <v>75.2</v>
      </c>
      <c r="I1308" s="49">
        <v>101.82</v>
      </c>
      <c r="O1308" s="87"/>
      <c r="P1308" s="87"/>
      <c r="Q1308" s="87"/>
      <c r="S1308" s="87"/>
      <c r="T1308" s="87"/>
      <c r="U1308" s="87"/>
    </row>
    <row r="1309" spans="2:21" x14ac:dyDescent="0.2">
      <c r="B1309" s="43">
        <v>1979</v>
      </c>
      <c r="C1309" s="44">
        <v>11</v>
      </c>
      <c r="D1309" s="47">
        <f t="shared" si="35"/>
        <v>29189</v>
      </c>
      <c r="E1309" s="45">
        <v>103.7</v>
      </c>
      <c r="F1309" s="46">
        <v>5.6033299999999997</v>
      </c>
      <c r="G1309" s="9">
        <f t="shared" si="36"/>
        <v>0.46694416666666666</v>
      </c>
      <c r="H1309" s="46">
        <v>75.900000000000006</v>
      </c>
      <c r="I1309" s="49">
        <v>106.160004</v>
      </c>
      <c r="O1309" s="87"/>
      <c r="P1309" s="87"/>
      <c r="Q1309" s="87"/>
      <c r="S1309" s="87"/>
      <c r="T1309" s="87"/>
      <c r="U1309" s="87"/>
    </row>
    <row r="1310" spans="2:21" x14ac:dyDescent="0.2">
      <c r="B1310" s="43">
        <v>1979</v>
      </c>
      <c r="C1310" s="44">
        <v>12</v>
      </c>
      <c r="D1310" s="47">
        <f t="shared" si="35"/>
        <v>29220</v>
      </c>
      <c r="E1310" s="45">
        <v>107.8</v>
      </c>
      <c r="F1310" s="46">
        <v>5.65</v>
      </c>
      <c r="G1310" s="9">
        <f t="shared" si="36"/>
        <v>0.47083333333333338</v>
      </c>
      <c r="H1310" s="46">
        <v>76.7</v>
      </c>
      <c r="I1310" s="49">
        <v>107.94000200000001</v>
      </c>
      <c r="O1310" s="87"/>
      <c r="P1310" s="87"/>
      <c r="Q1310" s="87"/>
      <c r="S1310" s="87"/>
      <c r="T1310" s="87"/>
      <c r="U1310" s="87"/>
    </row>
    <row r="1311" spans="2:21" x14ac:dyDescent="0.2">
      <c r="B1311" s="43">
        <v>1980</v>
      </c>
      <c r="C1311" s="39">
        <v>1</v>
      </c>
      <c r="D1311" s="47">
        <f t="shared" si="35"/>
        <v>29251</v>
      </c>
      <c r="E1311" s="45">
        <v>110.9</v>
      </c>
      <c r="F1311" s="46">
        <v>5.7</v>
      </c>
      <c r="G1311" s="9">
        <f t="shared" si="36"/>
        <v>0.47500000000000003</v>
      </c>
      <c r="H1311" s="46">
        <v>77.8</v>
      </c>
      <c r="I1311" s="49">
        <v>114.160004</v>
      </c>
      <c r="O1311" s="87"/>
      <c r="P1311" s="87"/>
      <c r="Q1311" s="87"/>
      <c r="S1311" s="87"/>
      <c r="T1311" s="87"/>
      <c r="U1311" s="87"/>
    </row>
    <row r="1312" spans="2:21" x14ac:dyDescent="0.2">
      <c r="B1312" s="43">
        <v>1980</v>
      </c>
      <c r="C1312" s="44">
        <v>2</v>
      </c>
      <c r="D1312" s="47">
        <f t="shared" si="35"/>
        <v>29280</v>
      </c>
      <c r="E1312" s="45">
        <v>115.3</v>
      </c>
      <c r="F1312" s="46">
        <v>5.75</v>
      </c>
      <c r="G1312" s="9">
        <f t="shared" si="36"/>
        <v>0.47916666666666669</v>
      </c>
      <c r="H1312" s="46">
        <v>78.900000000000006</v>
      </c>
      <c r="I1312" s="49">
        <v>113.660004</v>
      </c>
      <c r="O1312" s="87"/>
      <c r="P1312" s="87"/>
      <c r="Q1312" s="87"/>
      <c r="S1312" s="87"/>
      <c r="T1312" s="87"/>
      <c r="U1312" s="87"/>
    </row>
    <row r="1313" spans="2:21" x14ac:dyDescent="0.2">
      <c r="B1313" s="43">
        <v>1980</v>
      </c>
      <c r="C1313" s="44">
        <v>3</v>
      </c>
      <c r="D1313" s="47">
        <f t="shared" si="35"/>
        <v>29311</v>
      </c>
      <c r="E1313" s="45">
        <v>104.7</v>
      </c>
      <c r="F1313" s="46">
        <v>5.8</v>
      </c>
      <c r="G1313" s="9">
        <f t="shared" si="36"/>
        <v>0.48333333333333334</v>
      </c>
      <c r="H1313" s="46">
        <v>80.099999999999994</v>
      </c>
      <c r="I1313" s="49">
        <v>102.089996</v>
      </c>
      <c r="O1313" s="87"/>
      <c r="P1313" s="87"/>
      <c r="Q1313" s="87"/>
      <c r="S1313" s="87"/>
      <c r="T1313" s="87"/>
      <c r="U1313" s="87"/>
    </row>
    <row r="1314" spans="2:21" x14ac:dyDescent="0.2">
      <c r="B1314" s="43">
        <v>1980</v>
      </c>
      <c r="C1314" s="44">
        <v>4</v>
      </c>
      <c r="D1314" s="47">
        <f t="shared" si="35"/>
        <v>29341</v>
      </c>
      <c r="E1314" s="45">
        <v>103</v>
      </c>
      <c r="F1314" s="46">
        <v>5.8466699999999996</v>
      </c>
      <c r="G1314" s="9">
        <f t="shared" si="36"/>
        <v>0.48722249999999995</v>
      </c>
      <c r="H1314" s="46">
        <v>81</v>
      </c>
      <c r="I1314" s="49">
        <v>106.290001</v>
      </c>
      <c r="O1314" s="87"/>
      <c r="P1314" s="87"/>
      <c r="Q1314" s="87"/>
      <c r="S1314" s="87"/>
      <c r="T1314" s="87"/>
      <c r="U1314" s="87"/>
    </row>
    <row r="1315" spans="2:21" x14ac:dyDescent="0.2">
      <c r="B1315" s="43">
        <v>1980</v>
      </c>
      <c r="C1315" s="44">
        <v>5</v>
      </c>
      <c r="D1315" s="47">
        <f t="shared" si="35"/>
        <v>29372</v>
      </c>
      <c r="E1315" s="45">
        <v>107.7</v>
      </c>
      <c r="F1315" s="46">
        <v>5.8933299999999997</v>
      </c>
      <c r="G1315" s="9">
        <f t="shared" si="36"/>
        <v>0.49111083333333333</v>
      </c>
      <c r="H1315" s="46">
        <v>81.8</v>
      </c>
      <c r="I1315" s="49">
        <v>111.239998</v>
      </c>
      <c r="O1315" s="87"/>
      <c r="P1315" s="87"/>
      <c r="Q1315" s="87"/>
      <c r="S1315" s="87"/>
      <c r="T1315" s="87"/>
      <c r="U1315" s="87"/>
    </row>
    <row r="1316" spans="2:21" x14ac:dyDescent="0.2">
      <c r="B1316" s="43">
        <v>1980</v>
      </c>
      <c r="C1316" s="44">
        <v>6</v>
      </c>
      <c r="D1316" s="47">
        <f t="shared" si="35"/>
        <v>29402</v>
      </c>
      <c r="E1316" s="45">
        <v>114.6</v>
      </c>
      <c r="F1316" s="46">
        <v>5.94</v>
      </c>
      <c r="G1316" s="9">
        <f t="shared" si="36"/>
        <v>0.49500000000000005</v>
      </c>
      <c r="H1316" s="46">
        <v>82.7</v>
      </c>
      <c r="I1316" s="49">
        <v>114.239998</v>
      </c>
      <c r="O1316" s="87"/>
      <c r="P1316" s="87"/>
      <c r="Q1316" s="87"/>
      <c r="S1316" s="87"/>
      <c r="T1316" s="87"/>
      <c r="U1316" s="87"/>
    </row>
    <row r="1317" spans="2:21" x14ac:dyDescent="0.2">
      <c r="B1317" s="43">
        <v>1980</v>
      </c>
      <c r="C1317" s="44">
        <v>7</v>
      </c>
      <c r="D1317" s="47">
        <f t="shared" si="35"/>
        <v>29433</v>
      </c>
      <c r="E1317" s="45">
        <v>119.8</v>
      </c>
      <c r="F1317" s="46">
        <v>5.9833299999999996</v>
      </c>
      <c r="G1317" s="9">
        <f t="shared" si="36"/>
        <v>0.49861083333333328</v>
      </c>
      <c r="H1317" s="46">
        <v>82.7</v>
      </c>
      <c r="I1317" s="49">
        <v>121.66999800000001</v>
      </c>
      <c r="O1317" s="87"/>
      <c r="P1317" s="87"/>
      <c r="Q1317" s="87"/>
      <c r="S1317" s="87"/>
      <c r="T1317" s="87"/>
      <c r="U1317" s="87"/>
    </row>
    <row r="1318" spans="2:21" x14ac:dyDescent="0.2">
      <c r="B1318" s="43">
        <v>1980</v>
      </c>
      <c r="C1318" s="44">
        <v>8</v>
      </c>
      <c r="D1318" s="47">
        <f t="shared" si="35"/>
        <v>29464</v>
      </c>
      <c r="E1318" s="45">
        <v>123.5</v>
      </c>
      <c r="F1318" s="46">
        <v>6.0266700000000002</v>
      </c>
      <c r="G1318" s="9">
        <f t="shared" si="36"/>
        <v>0.50222250000000002</v>
      </c>
      <c r="H1318" s="46">
        <v>83.3</v>
      </c>
      <c r="I1318" s="49">
        <v>122.379997</v>
      </c>
      <c r="O1318" s="87"/>
      <c r="P1318" s="87"/>
      <c r="Q1318" s="87"/>
      <c r="S1318" s="87"/>
      <c r="T1318" s="87"/>
      <c r="U1318" s="87"/>
    </row>
    <row r="1319" spans="2:21" x14ac:dyDescent="0.2">
      <c r="B1319" s="43">
        <v>1980</v>
      </c>
      <c r="C1319" s="44">
        <v>9</v>
      </c>
      <c r="D1319" s="47">
        <f t="shared" si="35"/>
        <v>29494</v>
      </c>
      <c r="E1319" s="45">
        <v>126.5</v>
      </c>
      <c r="F1319" s="46">
        <v>6.07</v>
      </c>
      <c r="G1319" s="9">
        <f t="shared" si="36"/>
        <v>0.50583333333333336</v>
      </c>
      <c r="H1319" s="46">
        <v>84</v>
      </c>
      <c r="I1319" s="49">
        <v>125.459999</v>
      </c>
      <c r="O1319" s="87"/>
      <c r="P1319" s="87"/>
      <c r="Q1319" s="87"/>
      <c r="S1319" s="87"/>
      <c r="T1319" s="87"/>
      <c r="U1319" s="87"/>
    </row>
    <row r="1320" spans="2:21" x14ac:dyDescent="0.2">
      <c r="B1320" s="43">
        <v>1980</v>
      </c>
      <c r="C1320" s="44">
        <v>10</v>
      </c>
      <c r="D1320" s="47">
        <f t="shared" si="35"/>
        <v>29525</v>
      </c>
      <c r="E1320" s="45">
        <v>130.19999999999999</v>
      </c>
      <c r="F1320" s="46">
        <v>6.1</v>
      </c>
      <c r="G1320" s="9">
        <f t="shared" si="36"/>
        <v>0.5083333333333333</v>
      </c>
      <c r="H1320" s="46">
        <v>84.8</v>
      </c>
      <c r="I1320" s="49">
        <v>127.470001</v>
      </c>
      <c r="O1320" s="87"/>
      <c r="P1320" s="87"/>
      <c r="Q1320" s="87"/>
      <c r="S1320" s="87"/>
      <c r="T1320" s="87"/>
      <c r="U1320" s="87"/>
    </row>
    <row r="1321" spans="2:21" x14ac:dyDescent="0.2">
      <c r="B1321" s="43">
        <v>1980</v>
      </c>
      <c r="C1321" s="44">
        <v>11</v>
      </c>
      <c r="D1321" s="47">
        <f t="shared" si="35"/>
        <v>29555</v>
      </c>
      <c r="E1321" s="45">
        <v>135.69999999999999</v>
      </c>
      <c r="F1321" s="46">
        <v>6.13</v>
      </c>
      <c r="G1321" s="9">
        <f t="shared" si="36"/>
        <v>0.51083333333333336</v>
      </c>
      <c r="H1321" s="46">
        <v>85.5</v>
      </c>
      <c r="I1321" s="49">
        <v>140.520004</v>
      </c>
      <c r="O1321" s="87"/>
      <c r="P1321" s="87"/>
      <c r="Q1321" s="87"/>
      <c r="S1321" s="87"/>
      <c r="T1321" s="87"/>
      <c r="U1321" s="87"/>
    </row>
    <row r="1322" spans="2:21" x14ac:dyDescent="0.2">
      <c r="B1322" s="43">
        <v>1980</v>
      </c>
      <c r="C1322" s="44">
        <v>12</v>
      </c>
      <c r="D1322" s="47">
        <f t="shared" si="35"/>
        <v>29586</v>
      </c>
      <c r="E1322" s="45">
        <v>133.5</v>
      </c>
      <c r="F1322" s="46">
        <v>6.16</v>
      </c>
      <c r="G1322" s="9">
        <f t="shared" si="36"/>
        <v>0.51333333333333331</v>
      </c>
      <c r="H1322" s="46">
        <v>86.3</v>
      </c>
      <c r="I1322" s="49">
        <v>135.759995</v>
      </c>
      <c r="O1322" s="87"/>
      <c r="P1322" s="87"/>
      <c r="Q1322" s="87"/>
      <c r="S1322" s="87"/>
      <c r="T1322" s="87"/>
      <c r="U1322" s="87"/>
    </row>
    <row r="1323" spans="2:21" x14ac:dyDescent="0.2">
      <c r="B1323" s="43">
        <v>1981</v>
      </c>
      <c r="C1323" s="39">
        <v>1</v>
      </c>
      <c r="D1323" s="47">
        <f t="shared" si="35"/>
        <v>29617</v>
      </c>
      <c r="E1323" s="45">
        <v>133</v>
      </c>
      <c r="F1323" s="46">
        <v>6.2</v>
      </c>
      <c r="G1323" s="9">
        <f t="shared" si="36"/>
        <v>0.51666666666666672</v>
      </c>
      <c r="H1323" s="46">
        <v>87</v>
      </c>
      <c r="I1323" s="49">
        <v>129.550003</v>
      </c>
      <c r="O1323" s="87"/>
      <c r="P1323" s="87"/>
      <c r="Q1323" s="87"/>
      <c r="S1323" s="87"/>
      <c r="T1323" s="87"/>
      <c r="U1323" s="87"/>
    </row>
    <row r="1324" spans="2:21" x14ac:dyDescent="0.2">
      <c r="B1324" s="43">
        <v>1981</v>
      </c>
      <c r="C1324" s="44">
        <v>2</v>
      </c>
      <c r="D1324" s="47">
        <f t="shared" si="35"/>
        <v>29645</v>
      </c>
      <c r="E1324" s="45">
        <v>128.4</v>
      </c>
      <c r="F1324" s="46">
        <v>6.24</v>
      </c>
      <c r="G1324" s="9">
        <f t="shared" si="36"/>
        <v>0.52</v>
      </c>
      <c r="H1324" s="46">
        <v>87.9</v>
      </c>
      <c r="I1324" s="49">
        <v>131.270004</v>
      </c>
      <c r="O1324" s="87"/>
      <c r="P1324" s="87"/>
      <c r="Q1324" s="87"/>
      <c r="S1324" s="87"/>
      <c r="T1324" s="87"/>
      <c r="U1324" s="87"/>
    </row>
    <row r="1325" spans="2:21" x14ac:dyDescent="0.2">
      <c r="B1325" s="43">
        <v>1981</v>
      </c>
      <c r="C1325" s="44">
        <v>3</v>
      </c>
      <c r="D1325" s="47">
        <f t="shared" si="35"/>
        <v>29676</v>
      </c>
      <c r="E1325" s="45">
        <v>133.19999999999999</v>
      </c>
      <c r="F1325" s="46">
        <v>6.28</v>
      </c>
      <c r="G1325" s="9">
        <f t="shared" si="36"/>
        <v>0.52333333333333332</v>
      </c>
      <c r="H1325" s="46">
        <v>88.5</v>
      </c>
      <c r="I1325" s="49">
        <v>136</v>
      </c>
      <c r="O1325" s="87"/>
      <c r="P1325" s="87"/>
      <c r="Q1325" s="87"/>
      <c r="S1325" s="87"/>
      <c r="T1325" s="87"/>
      <c r="U1325" s="87"/>
    </row>
    <row r="1326" spans="2:21" x14ac:dyDescent="0.2">
      <c r="B1326" s="43">
        <v>1981</v>
      </c>
      <c r="C1326" s="44">
        <v>4</v>
      </c>
      <c r="D1326" s="47">
        <f t="shared" si="35"/>
        <v>29706</v>
      </c>
      <c r="E1326" s="45">
        <v>134.4</v>
      </c>
      <c r="F1326" s="46">
        <v>6.3166700000000002</v>
      </c>
      <c r="G1326" s="9">
        <f t="shared" si="36"/>
        <v>0.52638916666666669</v>
      </c>
      <c r="H1326" s="46">
        <v>89.1</v>
      </c>
      <c r="I1326" s="49">
        <v>132.80999800000001</v>
      </c>
      <c r="O1326" s="87"/>
      <c r="P1326" s="87"/>
      <c r="Q1326" s="87"/>
      <c r="S1326" s="87"/>
      <c r="T1326" s="87"/>
      <c r="U1326" s="87"/>
    </row>
    <row r="1327" spans="2:21" x14ac:dyDescent="0.2">
      <c r="B1327" s="43">
        <v>1981</v>
      </c>
      <c r="C1327" s="44">
        <v>5</v>
      </c>
      <c r="D1327" s="47">
        <f t="shared" si="35"/>
        <v>29737</v>
      </c>
      <c r="E1327" s="45">
        <v>131.69999999999999</v>
      </c>
      <c r="F1327" s="46">
        <v>6.3533299999999997</v>
      </c>
      <c r="G1327" s="9">
        <f t="shared" si="36"/>
        <v>0.5294441666666666</v>
      </c>
      <c r="H1327" s="46">
        <v>89.8</v>
      </c>
      <c r="I1327" s="49">
        <v>132.58999600000001</v>
      </c>
      <c r="O1327" s="87"/>
      <c r="P1327" s="87"/>
      <c r="Q1327" s="87"/>
      <c r="S1327" s="87"/>
      <c r="T1327" s="87"/>
      <c r="U1327" s="87"/>
    </row>
    <row r="1328" spans="2:21" x14ac:dyDescent="0.2">
      <c r="B1328" s="43">
        <v>1981</v>
      </c>
      <c r="C1328" s="44">
        <v>6</v>
      </c>
      <c r="D1328" s="47">
        <f t="shared" si="35"/>
        <v>29767</v>
      </c>
      <c r="E1328" s="45">
        <v>132.30000000000001</v>
      </c>
      <c r="F1328" s="46">
        <v>6.39</v>
      </c>
      <c r="G1328" s="9">
        <f t="shared" si="36"/>
        <v>0.53249999999999997</v>
      </c>
      <c r="H1328" s="46">
        <v>90.6</v>
      </c>
      <c r="I1328" s="49">
        <v>131.21000699999999</v>
      </c>
      <c r="O1328" s="87"/>
      <c r="P1328" s="87"/>
      <c r="Q1328" s="87"/>
      <c r="S1328" s="87"/>
      <c r="T1328" s="87"/>
      <c r="U1328" s="87"/>
    </row>
    <row r="1329" spans="2:21" x14ac:dyDescent="0.2">
      <c r="B1329" s="43">
        <v>1981</v>
      </c>
      <c r="C1329" s="44">
        <v>7</v>
      </c>
      <c r="D1329" s="47">
        <f t="shared" si="35"/>
        <v>29798</v>
      </c>
      <c r="E1329" s="45">
        <v>129.1</v>
      </c>
      <c r="F1329" s="46">
        <v>6.4333299999999998</v>
      </c>
      <c r="G1329" s="9">
        <f t="shared" si="36"/>
        <v>0.53611083333333331</v>
      </c>
      <c r="H1329" s="46">
        <v>91.6</v>
      </c>
      <c r="I1329" s="49">
        <v>130.91999799999999</v>
      </c>
      <c r="O1329" s="87"/>
      <c r="P1329" s="87"/>
      <c r="Q1329" s="87"/>
      <c r="S1329" s="87"/>
      <c r="T1329" s="87"/>
      <c r="U1329" s="87"/>
    </row>
    <row r="1330" spans="2:21" x14ac:dyDescent="0.2">
      <c r="B1330" s="43">
        <v>1981</v>
      </c>
      <c r="C1330" s="44">
        <v>8</v>
      </c>
      <c r="D1330" s="47">
        <f t="shared" si="35"/>
        <v>29829</v>
      </c>
      <c r="E1330" s="45">
        <v>129.6</v>
      </c>
      <c r="F1330" s="46">
        <v>6.4766700000000004</v>
      </c>
      <c r="G1330" s="9">
        <f t="shared" si="36"/>
        <v>0.53972249999999999</v>
      </c>
      <c r="H1330" s="46">
        <v>92.3</v>
      </c>
      <c r="I1330" s="49">
        <v>122.790001</v>
      </c>
      <c r="O1330" s="87"/>
      <c r="P1330" s="87"/>
      <c r="Q1330" s="87"/>
      <c r="S1330" s="87"/>
      <c r="T1330" s="87"/>
      <c r="U1330" s="87"/>
    </row>
    <row r="1331" spans="2:21" x14ac:dyDescent="0.2">
      <c r="B1331" s="43">
        <v>1981</v>
      </c>
      <c r="C1331" s="44">
        <v>9</v>
      </c>
      <c r="D1331" s="47">
        <f t="shared" si="35"/>
        <v>29859</v>
      </c>
      <c r="E1331" s="45">
        <v>118.3</v>
      </c>
      <c r="F1331" s="46">
        <v>6.52</v>
      </c>
      <c r="G1331" s="9">
        <f t="shared" si="36"/>
        <v>0.54333333333333333</v>
      </c>
      <c r="H1331" s="46">
        <v>93.2</v>
      </c>
      <c r="I1331" s="49">
        <v>116.18</v>
      </c>
      <c r="O1331" s="87"/>
      <c r="P1331" s="87"/>
      <c r="Q1331" s="87"/>
      <c r="S1331" s="87"/>
      <c r="T1331" s="87"/>
      <c r="U1331" s="87"/>
    </row>
    <row r="1332" spans="2:21" x14ac:dyDescent="0.2">
      <c r="B1332" s="43">
        <v>1981</v>
      </c>
      <c r="C1332" s="44">
        <v>10</v>
      </c>
      <c r="D1332" s="47">
        <f t="shared" si="35"/>
        <v>29890</v>
      </c>
      <c r="E1332" s="45">
        <v>119.8</v>
      </c>
      <c r="F1332" s="46">
        <v>6.5566700000000004</v>
      </c>
      <c r="G1332" s="9">
        <f t="shared" si="36"/>
        <v>0.5463891666666667</v>
      </c>
      <c r="H1332" s="46">
        <v>93.4</v>
      </c>
      <c r="I1332" s="49">
        <v>121.889999</v>
      </c>
      <c r="O1332" s="87"/>
      <c r="P1332" s="87"/>
      <c r="Q1332" s="87"/>
      <c r="S1332" s="87"/>
      <c r="T1332" s="87"/>
      <c r="U1332" s="87"/>
    </row>
    <row r="1333" spans="2:21" x14ac:dyDescent="0.2">
      <c r="B1333" s="43">
        <v>1981</v>
      </c>
      <c r="C1333" s="44">
        <v>11</v>
      </c>
      <c r="D1333" s="47">
        <f t="shared" si="35"/>
        <v>29920</v>
      </c>
      <c r="E1333" s="45">
        <v>122.9</v>
      </c>
      <c r="F1333" s="46">
        <v>6.5933299999999999</v>
      </c>
      <c r="G1333" s="9">
        <f t="shared" si="36"/>
        <v>0.54944416666666662</v>
      </c>
      <c r="H1333" s="46">
        <v>93.7</v>
      </c>
      <c r="I1333" s="49">
        <v>126.349998</v>
      </c>
      <c r="O1333" s="87"/>
      <c r="P1333" s="87"/>
      <c r="Q1333" s="87"/>
      <c r="S1333" s="87"/>
      <c r="T1333" s="87"/>
      <c r="U1333" s="87"/>
    </row>
    <row r="1334" spans="2:21" x14ac:dyDescent="0.2">
      <c r="B1334" s="43">
        <v>1981</v>
      </c>
      <c r="C1334" s="44">
        <v>12</v>
      </c>
      <c r="D1334" s="47">
        <f t="shared" si="35"/>
        <v>29951</v>
      </c>
      <c r="E1334" s="45">
        <v>123.8</v>
      </c>
      <c r="F1334" s="46">
        <v>6.63</v>
      </c>
      <c r="G1334" s="9">
        <f t="shared" si="36"/>
        <v>0.55249999999999999</v>
      </c>
      <c r="H1334" s="46">
        <v>94</v>
      </c>
      <c r="I1334" s="49">
        <v>122.550003</v>
      </c>
      <c r="O1334" s="87"/>
      <c r="P1334" s="87"/>
      <c r="Q1334" s="87"/>
      <c r="S1334" s="87"/>
      <c r="T1334" s="87"/>
      <c r="U1334" s="87"/>
    </row>
    <row r="1335" spans="2:21" x14ac:dyDescent="0.2">
      <c r="B1335" s="43">
        <v>1982</v>
      </c>
      <c r="C1335" s="39">
        <v>1</v>
      </c>
      <c r="D1335" s="47">
        <f t="shared" si="35"/>
        <v>29982</v>
      </c>
      <c r="E1335" s="45">
        <v>117.3</v>
      </c>
      <c r="F1335" s="46">
        <v>6.66</v>
      </c>
      <c r="G1335" s="9">
        <f t="shared" si="36"/>
        <v>0.55500000000000005</v>
      </c>
      <c r="H1335" s="46">
        <v>94.3</v>
      </c>
      <c r="I1335" s="49">
        <v>120.400002</v>
      </c>
      <c r="O1335" s="87"/>
      <c r="P1335" s="87"/>
      <c r="Q1335" s="87"/>
      <c r="S1335" s="87"/>
      <c r="T1335" s="87"/>
      <c r="U1335" s="87"/>
    </row>
    <row r="1336" spans="2:21" x14ac:dyDescent="0.2">
      <c r="B1336" s="43">
        <v>1982</v>
      </c>
      <c r="C1336" s="44">
        <v>2</v>
      </c>
      <c r="D1336" s="47">
        <f t="shared" si="35"/>
        <v>30010</v>
      </c>
      <c r="E1336" s="45">
        <v>114.5</v>
      </c>
      <c r="F1336" s="46">
        <v>6.69</v>
      </c>
      <c r="G1336" s="9">
        <f t="shared" si="36"/>
        <v>0.5575</v>
      </c>
      <c r="H1336" s="46">
        <v>94.6</v>
      </c>
      <c r="I1336" s="49">
        <v>113.110001</v>
      </c>
      <c r="O1336" s="87"/>
      <c r="P1336" s="87"/>
      <c r="Q1336" s="87"/>
      <c r="S1336" s="87"/>
      <c r="T1336" s="87"/>
      <c r="U1336" s="87"/>
    </row>
    <row r="1337" spans="2:21" x14ac:dyDescent="0.2">
      <c r="B1337" s="43">
        <v>1982</v>
      </c>
      <c r="C1337" s="44">
        <v>3</v>
      </c>
      <c r="D1337" s="47">
        <f t="shared" si="35"/>
        <v>30041</v>
      </c>
      <c r="E1337" s="45">
        <v>110.8</v>
      </c>
      <c r="F1337" s="46">
        <v>6.72</v>
      </c>
      <c r="G1337" s="9">
        <f t="shared" si="36"/>
        <v>0.55999999999999994</v>
      </c>
      <c r="H1337" s="46">
        <v>94.5</v>
      </c>
      <c r="I1337" s="49">
        <v>111.959999</v>
      </c>
      <c r="O1337" s="87"/>
      <c r="P1337" s="87"/>
      <c r="Q1337" s="87"/>
      <c r="S1337" s="87"/>
      <c r="T1337" s="87"/>
      <c r="U1337" s="87"/>
    </row>
    <row r="1338" spans="2:21" x14ac:dyDescent="0.2">
      <c r="B1338" s="43">
        <v>1982</v>
      </c>
      <c r="C1338" s="44">
        <v>4</v>
      </c>
      <c r="D1338" s="47">
        <f t="shared" si="35"/>
        <v>30071</v>
      </c>
      <c r="E1338" s="45">
        <v>116.3</v>
      </c>
      <c r="F1338" s="46">
        <v>6.75</v>
      </c>
      <c r="G1338" s="9">
        <f t="shared" si="36"/>
        <v>0.5625</v>
      </c>
      <c r="H1338" s="46">
        <v>94.9</v>
      </c>
      <c r="I1338" s="49">
        <v>116.44000200000001</v>
      </c>
      <c r="O1338" s="87"/>
      <c r="P1338" s="87"/>
      <c r="Q1338" s="87"/>
      <c r="S1338" s="87"/>
      <c r="T1338" s="87"/>
      <c r="U1338" s="87"/>
    </row>
    <row r="1339" spans="2:21" x14ac:dyDescent="0.2">
      <c r="B1339" s="43">
        <v>1982</v>
      </c>
      <c r="C1339" s="44">
        <v>5</v>
      </c>
      <c r="D1339" s="47">
        <f t="shared" si="35"/>
        <v>30102</v>
      </c>
      <c r="E1339" s="45">
        <v>116.4</v>
      </c>
      <c r="F1339" s="46">
        <v>6.78</v>
      </c>
      <c r="G1339" s="9">
        <f t="shared" si="36"/>
        <v>0.56500000000000006</v>
      </c>
      <c r="H1339" s="46">
        <v>95.8</v>
      </c>
      <c r="I1339" s="49">
        <v>111.879997</v>
      </c>
      <c r="O1339" s="87"/>
      <c r="P1339" s="87"/>
      <c r="Q1339" s="87"/>
      <c r="S1339" s="87"/>
      <c r="T1339" s="87"/>
      <c r="U1339" s="87"/>
    </row>
    <row r="1340" spans="2:21" x14ac:dyDescent="0.2">
      <c r="B1340" s="43">
        <v>1982</v>
      </c>
      <c r="C1340" s="44">
        <v>6</v>
      </c>
      <c r="D1340" s="47">
        <f t="shared" si="35"/>
        <v>30132</v>
      </c>
      <c r="E1340" s="45">
        <v>109.7</v>
      </c>
      <c r="F1340" s="46">
        <v>6.81</v>
      </c>
      <c r="G1340" s="9">
        <f t="shared" si="36"/>
        <v>0.5675</v>
      </c>
      <c r="H1340" s="46">
        <v>97</v>
      </c>
      <c r="I1340" s="49">
        <v>109.610001</v>
      </c>
      <c r="O1340" s="87"/>
      <c r="P1340" s="87"/>
      <c r="Q1340" s="87"/>
      <c r="S1340" s="87"/>
      <c r="T1340" s="87"/>
      <c r="U1340" s="87"/>
    </row>
    <row r="1341" spans="2:21" x14ac:dyDescent="0.2">
      <c r="B1341" s="43">
        <v>1982</v>
      </c>
      <c r="C1341" s="44">
        <v>7</v>
      </c>
      <c r="D1341" s="47">
        <f t="shared" si="35"/>
        <v>30163</v>
      </c>
      <c r="E1341" s="45">
        <v>109.4</v>
      </c>
      <c r="F1341" s="46">
        <v>6.8233300000000003</v>
      </c>
      <c r="G1341" s="9">
        <f t="shared" si="36"/>
        <v>0.5686108333333334</v>
      </c>
      <c r="H1341" s="46">
        <v>97.5</v>
      </c>
      <c r="I1341" s="49">
        <v>107.089996</v>
      </c>
      <c r="O1341" s="87"/>
      <c r="P1341" s="87"/>
      <c r="Q1341" s="87"/>
      <c r="S1341" s="87"/>
      <c r="T1341" s="87"/>
      <c r="U1341" s="87"/>
    </row>
    <row r="1342" spans="2:21" x14ac:dyDescent="0.2">
      <c r="B1342" s="43">
        <v>1982</v>
      </c>
      <c r="C1342" s="44">
        <v>8</v>
      </c>
      <c r="D1342" s="47">
        <f t="shared" si="35"/>
        <v>30194</v>
      </c>
      <c r="E1342" s="45">
        <v>109.7</v>
      </c>
      <c r="F1342" s="46">
        <v>6.8366699999999998</v>
      </c>
      <c r="G1342" s="9">
        <f t="shared" si="36"/>
        <v>0.56972250000000002</v>
      </c>
      <c r="H1342" s="46">
        <v>97.7</v>
      </c>
      <c r="I1342" s="49">
        <v>119.510002</v>
      </c>
      <c r="O1342" s="87"/>
      <c r="P1342" s="87"/>
      <c r="Q1342" s="87"/>
      <c r="S1342" s="87"/>
      <c r="T1342" s="87"/>
      <c r="U1342" s="87"/>
    </row>
    <row r="1343" spans="2:21" x14ac:dyDescent="0.2">
      <c r="B1343" s="43">
        <v>1982</v>
      </c>
      <c r="C1343" s="44">
        <v>9</v>
      </c>
      <c r="D1343" s="47">
        <f t="shared" si="35"/>
        <v>30224</v>
      </c>
      <c r="E1343" s="45">
        <v>122.4</v>
      </c>
      <c r="F1343" s="46">
        <v>6.85</v>
      </c>
      <c r="G1343" s="9">
        <f t="shared" si="36"/>
        <v>0.5708333333333333</v>
      </c>
      <c r="H1343" s="46">
        <v>97.9</v>
      </c>
      <c r="I1343" s="49">
        <v>120.41999800000001</v>
      </c>
      <c r="O1343" s="87"/>
      <c r="P1343" s="87"/>
      <c r="Q1343" s="87"/>
      <c r="S1343" s="87"/>
      <c r="T1343" s="87"/>
      <c r="U1343" s="87"/>
    </row>
    <row r="1344" spans="2:21" x14ac:dyDescent="0.2">
      <c r="B1344" s="43">
        <v>1982</v>
      </c>
      <c r="C1344" s="44">
        <v>10</v>
      </c>
      <c r="D1344" s="47">
        <f t="shared" si="35"/>
        <v>30255</v>
      </c>
      <c r="E1344" s="45">
        <v>132.69999999999999</v>
      </c>
      <c r="F1344" s="46">
        <v>6.8566700000000003</v>
      </c>
      <c r="G1344" s="9">
        <f t="shared" si="36"/>
        <v>0.57138916666666673</v>
      </c>
      <c r="H1344" s="46">
        <v>98.2</v>
      </c>
      <c r="I1344" s="49">
        <v>133.720001</v>
      </c>
      <c r="O1344" s="87"/>
      <c r="P1344" s="87"/>
      <c r="Q1344" s="87"/>
      <c r="S1344" s="87"/>
      <c r="T1344" s="87"/>
      <c r="U1344" s="87"/>
    </row>
    <row r="1345" spans="2:21" x14ac:dyDescent="0.2">
      <c r="B1345" s="43">
        <v>1982</v>
      </c>
      <c r="C1345" s="44">
        <v>11</v>
      </c>
      <c r="D1345" s="47">
        <f t="shared" si="35"/>
        <v>30285</v>
      </c>
      <c r="E1345" s="45">
        <v>138.1</v>
      </c>
      <c r="F1345" s="46">
        <v>6.8633300000000004</v>
      </c>
      <c r="G1345" s="9">
        <f t="shared" si="36"/>
        <v>0.5719441666666667</v>
      </c>
      <c r="H1345" s="46">
        <v>98</v>
      </c>
      <c r="I1345" s="49">
        <v>138.529999</v>
      </c>
      <c r="O1345" s="87"/>
      <c r="P1345" s="87"/>
      <c r="Q1345" s="87"/>
      <c r="S1345" s="87"/>
      <c r="T1345" s="87"/>
      <c r="U1345" s="87"/>
    </row>
    <row r="1346" spans="2:21" x14ac:dyDescent="0.2">
      <c r="B1346" s="43">
        <v>1982</v>
      </c>
      <c r="C1346" s="44">
        <v>12</v>
      </c>
      <c r="D1346" s="47">
        <f t="shared" si="35"/>
        <v>30316</v>
      </c>
      <c r="E1346" s="45">
        <v>139.4</v>
      </c>
      <c r="F1346" s="46">
        <v>6.87</v>
      </c>
      <c r="G1346" s="9">
        <f t="shared" si="36"/>
        <v>0.57250000000000001</v>
      </c>
      <c r="H1346" s="46">
        <v>97.6</v>
      </c>
      <c r="I1346" s="49">
        <v>140.63999899999999</v>
      </c>
      <c r="O1346" s="87"/>
      <c r="P1346" s="87"/>
      <c r="Q1346" s="87"/>
      <c r="S1346" s="87"/>
      <c r="T1346" s="87"/>
      <c r="U1346" s="87"/>
    </row>
    <row r="1347" spans="2:21" x14ac:dyDescent="0.2">
      <c r="B1347" s="43">
        <v>1983</v>
      </c>
      <c r="C1347" s="39">
        <v>1</v>
      </c>
      <c r="D1347" s="47">
        <f t="shared" si="35"/>
        <v>30347</v>
      </c>
      <c r="E1347" s="45">
        <v>144.30000000000001</v>
      </c>
      <c r="F1347" s="46">
        <v>6.8833299999999999</v>
      </c>
      <c r="G1347" s="9">
        <f t="shared" si="36"/>
        <v>0.57361083333333329</v>
      </c>
      <c r="H1347" s="46">
        <v>97.8</v>
      </c>
      <c r="I1347" s="49">
        <v>145.300003</v>
      </c>
      <c r="O1347" s="87"/>
      <c r="P1347" s="87"/>
      <c r="Q1347" s="87"/>
      <c r="S1347" s="87"/>
      <c r="T1347" s="87"/>
      <c r="U1347" s="87"/>
    </row>
    <row r="1348" spans="2:21" x14ac:dyDescent="0.2">
      <c r="B1348" s="43">
        <v>1983</v>
      </c>
      <c r="C1348" s="44">
        <v>2</v>
      </c>
      <c r="D1348" s="47">
        <f t="shared" ref="D1348:D1411" si="37">EOMONTH(DATE(B1348,C1348,1),0)</f>
        <v>30375</v>
      </c>
      <c r="E1348" s="45">
        <v>146.80000000000001</v>
      </c>
      <c r="F1348" s="46">
        <v>6.8966700000000003</v>
      </c>
      <c r="G1348" s="9">
        <f t="shared" ref="G1348:G1411" si="38">IFERROR(F1348/12,0)</f>
        <v>0.57472250000000003</v>
      </c>
      <c r="H1348" s="46">
        <v>97.9</v>
      </c>
      <c r="I1348" s="49">
        <v>148.05999800000001</v>
      </c>
      <c r="O1348" s="87"/>
      <c r="P1348" s="87"/>
      <c r="Q1348" s="87"/>
      <c r="S1348" s="87"/>
      <c r="T1348" s="87"/>
      <c r="U1348" s="87"/>
    </row>
    <row r="1349" spans="2:21" x14ac:dyDescent="0.2">
      <c r="B1349" s="43">
        <v>1983</v>
      </c>
      <c r="C1349" s="44">
        <v>3</v>
      </c>
      <c r="D1349" s="47">
        <f t="shared" si="37"/>
        <v>30406</v>
      </c>
      <c r="E1349" s="45">
        <v>151.9</v>
      </c>
      <c r="F1349" s="46">
        <v>6.91</v>
      </c>
      <c r="G1349" s="9">
        <f t="shared" si="38"/>
        <v>0.57583333333333331</v>
      </c>
      <c r="H1349" s="46">
        <v>97.9</v>
      </c>
      <c r="I1349" s="49">
        <v>152.96000699999999</v>
      </c>
      <c r="O1349" s="87"/>
      <c r="P1349" s="87"/>
      <c r="Q1349" s="87"/>
      <c r="S1349" s="87"/>
      <c r="T1349" s="87"/>
      <c r="U1349" s="87"/>
    </row>
    <row r="1350" spans="2:21" x14ac:dyDescent="0.2">
      <c r="B1350" s="43">
        <v>1983</v>
      </c>
      <c r="C1350" s="44">
        <v>4</v>
      </c>
      <c r="D1350" s="47">
        <f t="shared" si="37"/>
        <v>30436</v>
      </c>
      <c r="E1350" s="45">
        <v>157.69999999999999</v>
      </c>
      <c r="F1350" s="46">
        <v>6.92</v>
      </c>
      <c r="G1350" s="9">
        <f t="shared" si="38"/>
        <v>0.57666666666666666</v>
      </c>
      <c r="H1350" s="46">
        <v>98.6</v>
      </c>
      <c r="I1350" s="49">
        <v>164.429993</v>
      </c>
      <c r="O1350" s="87"/>
      <c r="P1350" s="87"/>
      <c r="Q1350" s="87"/>
      <c r="S1350" s="87"/>
      <c r="T1350" s="87"/>
      <c r="U1350" s="87"/>
    </row>
    <row r="1351" spans="2:21" x14ac:dyDescent="0.2">
      <c r="B1351" s="43">
        <v>1983</v>
      </c>
      <c r="C1351" s="44">
        <v>5</v>
      </c>
      <c r="D1351" s="47">
        <f t="shared" si="37"/>
        <v>30467</v>
      </c>
      <c r="E1351" s="45">
        <v>164.1</v>
      </c>
      <c r="F1351" s="46">
        <v>6.93</v>
      </c>
      <c r="G1351" s="9">
        <f t="shared" si="38"/>
        <v>0.57750000000000001</v>
      </c>
      <c r="H1351" s="46">
        <v>99.2</v>
      </c>
      <c r="I1351" s="49">
        <v>162.38999899999999</v>
      </c>
      <c r="O1351" s="87"/>
      <c r="P1351" s="87"/>
      <c r="Q1351" s="87"/>
      <c r="S1351" s="87"/>
      <c r="T1351" s="87"/>
      <c r="U1351" s="87"/>
    </row>
    <row r="1352" spans="2:21" x14ac:dyDescent="0.2">
      <c r="B1352" s="43">
        <v>1983</v>
      </c>
      <c r="C1352" s="44">
        <v>6</v>
      </c>
      <c r="D1352" s="47">
        <f t="shared" si="37"/>
        <v>30497</v>
      </c>
      <c r="E1352" s="45">
        <v>166.4</v>
      </c>
      <c r="F1352" s="46">
        <v>6.94</v>
      </c>
      <c r="G1352" s="9">
        <f t="shared" si="38"/>
        <v>0.57833333333333337</v>
      </c>
      <c r="H1352" s="46">
        <v>99.5</v>
      </c>
      <c r="I1352" s="49">
        <v>167.63999899999999</v>
      </c>
      <c r="O1352" s="87"/>
      <c r="P1352" s="87"/>
      <c r="Q1352" s="87"/>
      <c r="S1352" s="87"/>
      <c r="T1352" s="87"/>
      <c r="U1352" s="87"/>
    </row>
    <row r="1353" spans="2:21" x14ac:dyDescent="0.2">
      <c r="B1353" s="43">
        <v>1983</v>
      </c>
      <c r="C1353" s="44">
        <v>7</v>
      </c>
      <c r="D1353" s="47">
        <f t="shared" si="37"/>
        <v>30528</v>
      </c>
      <c r="E1353" s="45">
        <v>167</v>
      </c>
      <c r="F1353" s="46">
        <v>6.96</v>
      </c>
      <c r="G1353" s="9">
        <f t="shared" si="38"/>
        <v>0.57999999999999996</v>
      </c>
      <c r="H1353" s="46">
        <v>99.9</v>
      </c>
      <c r="I1353" s="49">
        <v>162.55999800000001</v>
      </c>
      <c r="O1353" s="87"/>
      <c r="P1353" s="87"/>
      <c r="Q1353" s="87"/>
      <c r="S1353" s="87"/>
      <c r="T1353" s="87"/>
      <c r="U1353" s="87"/>
    </row>
    <row r="1354" spans="2:21" x14ac:dyDescent="0.2">
      <c r="B1354" s="43">
        <v>1983</v>
      </c>
      <c r="C1354" s="44">
        <v>8</v>
      </c>
      <c r="D1354" s="47">
        <f t="shared" si="37"/>
        <v>30559</v>
      </c>
      <c r="E1354" s="45">
        <v>162.4</v>
      </c>
      <c r="F1354" s="46">
        <v>6.98</v>
      </c>
      <c r="G1354" s="9">
        <f t="shared" si="38"/>
        <v>0.58166666666666667</v>
      </c>
      <c r="H1354" s="46">
        <v>100.2</v>
      </c>
      <c r="I1354" s="49">
        <v>164.39999399999999</v>
      </c>
      <c r="O1354" s="87"/>
      <c r="P1354" s="87"/>
      <c r="Q1354" s="87"/>
      <c r="S1354" s="87"/>
      <c r="T1354" s="87"/>
      <c r="U1354" s="87"/>
    </row>
    <row r="1355" spans="2:21" x14ac:dyDescent="0.2">
      <c r="B1355" s="43">
        <v>1983</v>
      </c>
      <c r="C1355" s="44">
        <v>9</v>
      </c>
      <c r="D1355" s="47">
        <f t="shared" si="37"/>
        <v>30589</v>
      </c>
      <c r="E1355" s="45">
        <v>167.2</v>
      </c>
      <c r="F1355" s="46">
        <v>7</v>
      </c>
      <c r="G1355" s="9">
        <f t="shared" si="38"/>
        <v>0.58333333333333337</v>
      </c>
      <c r="H1355" s="46">
        <v>100.7</v>
      </c>
      <c r="I1355" s="49">
        <v>166.070007</v>
      </c>
      <c r="O1355" s="87"/>
      <c r="P1355" s="87"/>
      <c r="Q1355" s="87"/>
      <c r="S1355" s="87"/>
      <c r="T1355" s="87"/>
      <c r="U1355" s="87"/>
    </row>
    <row r="1356" spans="2:21" x14ac:dyDescent="0.2">
      <c r="B1356" s="43">
        <v>1983</v>
      </c>
      <c r="C1356" s="44">
        <v>10</v>
      </c>
      <c r="D1356" s="47">
        <f t="shared" si="37"/>
        <v>30620</v>
      </c>
      <c r="E1356" s="45">
        <v>167.7</v>
      </c>
      <c r="F1356" s="46">
        <v>7.03</v>
      </c>
      <c r="G1356" s="9">
        <f t="shared" si="38"/>
        <v>0.58583333333333332</v>
      </c>
      <c r="H1356" s="46">
        <v>101</v>
      </c>
      <c r="I1356" s="49">
        <v>163.550003</v>
      </c>
      <c r="O1356" s="87"/>
      <c r="P1356" s="87"/>
      <c r="Q1356" s="87"/>
      <c r="S1356" s="87"/>
      <c r="T1356" s="87"/>
      <c r="U1356" s="87"/>
    </row>
    <row r="1357" spans="2:21" x14ac:dyDescent="0.2">
      <c r="B1357" s="43">
        <v>1983</v>
      </c>
      <c r="C1357" s="44">
        <v>11</v>
      </c>
      <c r="D1357" s="47">
        <f t="shared" si="37"/>
        <v>30650</v>
      </c>
      <c r="E1357" s="45">
        <v>165.2</v>
      </c>
      <c r="F1357" s="46">
        <v>7.06</v>
      </c>
      <c r="G1357" s="9">
        <f t="shared" si="38"/>
        <v>0.58833333333333326</v>
      </c>
      <c r="H1357" s="46">
        <v>101.2</v>
      </c>
      <c r="I1357" s="49">
        <v>166.39999399999999</v>
      </c>
      <c r="O1357" s="87"/>
      <c r="P1357" s="87"/>
      <c r="Q1357" s="87"/>
      <c r="S1357" s="87"/>
      <c r="T1357" s="87"/>
      <c r="U1357" s="87"/>
    </row>
    <row r="1358" spans="2:21" x14ac:dyDescent="0.2">
      <c r="B1358" s="43">
        <v>1983</v>
      </c>
      <c r="C1358" s="44">
        <v>12</v>
      </c>
      <c r="D1358" s="47">
        <f t="shared" si="37"/>
        <v>30681</v>
      </c>
      <c r="E1358" s="45">
        <v>164.4</v>
      </c>
      <c r="F1358" s="46">
        <v>7.09</v>
      </c>
      <c r="G1358" s="9">
        <f t="shared" si="38"/>
        <v>0.59083333333333332</v>
      </c>
      <c r="H1358" s="46">
        <v>101.3</v>
      </c>
      <c r="I1358" s="49">
        <v>164.929993</v>
      </c>
      <c r="O1358" s="87"/>
      <c r="P1358" s="87"/>
      <c r="Q1358" s="87"/>
      <c r="S1358" s="87"/>
      <c r="T1358" s="87"/>
      <c r="U1358" s="87"/>
    </row>
    <row r="1359" spans="2:21" x14ac:dyDescent="0.2">
      <c r="B1359" s="43">
        <v>1984</v>
      </c>
      <c r="C1359" s="39">
        <v>1</v>
      </c>
      <c r="D1359" s="47">
        <f t="shared" si="37"/>
        <v>30712</v>
      </c>
      <c r="E1359" s="45">
        <v>166.4</v>
      </c>
      <c r="F1359" s="46">
        <v>7.12</v>
      </c>
      <c r="G1359" s="9">
        <f t="shared" si="38"/>
        <v>0.59333333333333338</v>
      </c>
      <c r="H1359" s="46">
        <v>101.9</v>
      </c>
      <c r="I1359" s="49">
        <v>163.41000399999999</v>
      </c>
      <c r="O1359" s="87"/>
      <c r="P1359" s="87"/>
      <c r="Q1359" s="87"/>
      <c r="S1359" s="87"/>
      <c r="T1359" s="87"/>
      <c r="U1359" s="87"/>
    </row>
    <row r="1360" spans="2:21" x14ac:dyDescent="0.2">
      <c r="B1360" s="43">
        <v>1984</v>
      </c>
      <c r="C1360" s="44">
        <v>2</v>
      </c>
      <c r="D1360" s="47">
        <f t="shared" si="37"/>
        <v>30741</v>
      </c>
      <c r="E1360" s="45">
        <v>157.30000000000001</v>
      </c>
      <c r="F1360" s="46">
        <v>7.15</v>
      </c>
      <c r="G1360" s="9">
        <f t="shared" si="38"/>
        <v>0.59583333333333333</v>
      </c>
      <c r="H1360" s="46">
        <v>102.4</v>
      </c>
      <c r="I1360" s="49">
        <v>157.05999800000001</v>
      </c>
      <c r="O1360" s="87"/>
      <c r="P1360" s="87"/>
      <c r="Q1360" s="87"/>
      <c r="S1360" s="87"/>
      <c r="T1360" s="87"/>
      <c r="U1360" s="87"/>
    </row>
    <row r="1361" spans="2:21" x14ac:dyDescent="0.2">
      <c r="B1361" s="43">
        <v>1984</v>
      </c>
      <c r="C1361" s="44">
        <v>3</v>
      </c>
      <c r="D1361" s="47">
        <f t="shared" si="37"/>
        <v>30772</v>
      </c>
      <c r="E1361" s="45">
        <v>157.4</v>
      </c>
      <c r="F1361" s="46">
        <v>7.18</v>
      </c>
      <c r="G1361" s="9">
        <f t="shared" si="38"/>
        <v>0.59833333333333327</v>
      </c>
      <c r="H1361" s="46">
        <v>102.6</v>
      </c>
      <c r="I1361" s="49">
        <v>159.179993</v>
      </c>
      <c r="O1361" s="87"/>
      <c r="P1361" s="87"/>
      <c r="Q1361" s="87"/>
      <c r="S1361" s="87"/>
      <c r="T1361" s="87"/>
      <c r="U1361" s="87"/>
    </row>
    <row r="1362" spans="2:21" x14ac:dyDescent="0.2">
      <c r="B1362" s="43">
        <v>1984</v>
      </c>
      <c r="C1362" s="44">
        <v>4</v>
      </c>
      <c r="D1362" s="47">
        <f t="shared" si="37"/>
        <v>30802</v>
      </c>
      <c r="E1362" s="45">
        <v>157.6</v>
      </c>
      <c r="F1362" s="46">
        <v>7.2233299999999998</v>
      </c>
      <c r="G1362" s="9">
        <f t="shared" si="38"/>
        <v>0.60194416666666661</v>
      </c>
      <c r="H1362" s="46">
        <v>103.1</v>
      </c>
      <c r="I1362" s="49">
        <v>160.050003</v>
      </c>
      <c r="O1362" s="87"/>
      <c r="P1362" s="87"/>
      <c r="Q1362" s="87"/>
      <c r="S1362" s="87"/>
      <c r="T1362" s="87"/>
      <c r="U1362" s="87"/>
    </row>
    <row r="1363" spans="2:21" x14ac:dyDescent="0.2">
      <c r="B1363" s="43">
        <v>1984</v>
      </c>
      <c r="C1363" s="44">
        <v>5</v>
      </c>
      <c r="D1363" s="47">
        <f t="shared" si="37"/>
        <v>30833</v>
      </c>
      <c r="E1363" s="45">
        <v>156.6</v>
      </c>
      <c r="F1363" s="46">
        <v>7.2666700000000004</v>
      </c>
      <c r="G1363" s="9">
        <f t="shared" si="38"/>
        <v>0.6055558333333334</v>
      </c>
      <c r="H1363" s="46">
        <v>103.4</v>
      </c>
      <c r="I1363" s="49">
        <v>150.550003</v>
      </c>
      <c r="O1363" s="87"/>
      <c r="P1363" s="87"/>
      <c r="Q1363" s="87"/>
      <c r="S1363" s="87"/>
      <c r="T1363" s="87"/>
      <c r="U1363" s="87"/>
    </row>
    <row r="1364" spans="2:21" x14ac:dyDescent="0.2">
      <c r="B1364" s="43">
        <v>1984</v>
      </c>
      <c r="C1364" s="44">
        <v>6</v>
      </c>
      <c r="D1364" s="47">
        <f t="shared" si="37"/>
        <v>30863</v>
      </c>
      <c r="E1364" s="45">
        <v>153.1</v>
      </c>
      <c r="F1364" s="46">
        <v>7.31</v>
      </c>
      <c r="G1364" s="9">
        <f t="shared" si="38"/>
        <v>0.60916666666666663</v>
      </c>
      <c r="H1364" s="46">
        <v>103.7</v>
      </c>
      <c r="I1364" s="49">
        <v>153.179993</v>
      </c>
      <c r="O1364" s="87"/>
      <c r="P1364" s="87"/>
      <c r="Q1364" s="87"/>
      <c r="S1364" s="87"/>
      <c r="T1364" s="87"/>
      <c r="U1364" s="87"/>
    </row>
    <row r="1365" spans="2:21" x14ac:dyDescent="0.2">
      <c r="B1365" s="43">
        <v>1984</v>
      </c>
      <c r="C1365" s="44">
        <v>7</v>
      </c>
      <c r="D1365" s="47">
        <f t="shared" si="37"/>
        <v>30894</v>
      </c>
      <c r="E1365" s="45">
        <v>151.1</v>
      </c>
      <c r="F1365" s="46">
        <v>7.3333300000000001</v>
      </c>
      <c r="G1365" s="9">
        <f t="shared" si="38"/>
        <v>0.61111083333333338</v>
      </c>
      <c r="H1365" s="46">
        <v>104.1</v>
      </c>
      <c r="I1365" s="49">
        <v>150.66000399999999</v>
      </c>
      <c r="O1365" s="87"/>
      <c r="P1365" s="87"/>
      <c r="Q1365" s="87"/>
      <c r="S1365" s="87"/>
      <c r="T1365" s="87"/>
      <c r="U1365" s="87"/>
    </row>
    <row r="1366" spans="2:21" x14ac:dyDescent="0.2">
      <c r="B1366" s="43">
        <v>1984</v>
      </c>
      <c r="C1366" s="44">
        <v>8</v>
      </c>
      <c r="D1366" s="47">
        <f t="shared" si="37"/>
        <v>30925</v>
      </c>
      <c r="E1366" s="45">
        <v>164.4</v>
      </c>
      <c r="F1366" s="46">
        <v>7.3566700000000003</v>
      </c>
      <c r="G1366" s="9">
        <f t="shared" si="38"/>
        <v>0.61305583333333336</v>
      </c>
      <c r="H1366" s="46">
        <v>104.5</v>
      </c>
      <c r="I1366" s="49">
        <v>166.679993</v>
      </c>
      <c r="O1366" s="87"/>
      <c r="P1366" s="87"/>
      <c r="Q1366" s="87"/>
      <c r="S1366" s="87"/>
      <c r="T1366" s="87"/>
      <c r="U1366" s="87"/>
    </row>
    <row r="1367" spans="2:21" x14ac:dyDescent="0.2">
      <c r="B1367" s="43">
        <v>1984</v>
      </c>
      <c r="C1367" s="44">
        <v>9</v>
      </c>
      <c r="D1367" s="47">
        <f t="shared" si="37"/>
        <v>30955</v>
      </c>
      <c r="E1367" s="45">
        <v>166.1</v>
      </c>
      <c r="F1367" s="46">
        <v>7.38</v>
      </c>
      <c r="G1367" s="9">
        <f t="shared" si="38"/>
        <v>0.61499999999999999</v>
      </c>
      <c r="H1367" s="46">
        <v>105</v>
      </c>
      <c r="I1367" s="49">
        <v>166.10000600000001</v>
      </c>
      <c r="O1367" s="87"/>
      <c r="P1367" s="87"/>
      <c r="Q1367" s="87"/>
      <c r="S1367" s="87"/>
      <c r="T1367" s="87"/>
      <c r="U1367" s="87"/>
    </row>
    <row r="1368" spans="2:21" x14ac:dyDescent="0.2">
      <c r="B1368" s="43">
        <v>1984</v>
      </c>
      <c r="C1368" s="44">
        <v>10</v>
      </c>
      <c r="D1368" s="47">
        <f t="shared" si="37"/>
        <v>30986</v>
      </c>
      <c r="E1368" s="45">
        <v>164.8</v>
      </c>
      <c r="F1368" s="46">
        <v>7.43</v>
      </c>
      <c r="G1368" s="9">
        <f t="shared" si="38"/>
        <v>0.61916666666666664</v>
      </c>
      <c r="H1368" s="46">
        <v>105.3</v>
      </c>
      <c r="I1368" s="49">
        <v>166.08999600000001</v>
      </c>
      <c r="O1368" s="87"/>
      <c r="P1368" s="87"/>
      <c r="Q1368" s="87"/>
      <c r="S1368" s="87"/>
      <c r="T1368" s="87"/>
      <c r="U1368" s="87"/>
    </row>
    <row r="1369" spans="2:21" x14ac:dyDescent="0.2">
      <c r="B1369" s="43">
        <v>1984</v>
      </c>
      <c r="C1369" s="44">
        <v>11</v>
      </c>
      <c r="D1369" s="47">
        <f t="shared" si="37"/>
        <v>31016</v>
      </c>
      <c r="E1369" s="45">
        <v>166.3</v>
      </c>
      <c r="F1369" s="46">
        <v>7.48</v>
      </c>
      <c r="G1369" s="9">
        <f t="shared" si="38"/>
        <v>0.62333333333333341</v>
      </c>
      <c r="H1369" s="46">
        <v>105.3</v>
      </c>
      <c r="I1369" s="49">
        <v>163.58000200000001</v>
      </c>
      <c r="O1369" s="87"/>
      <c r="P1369" s="87"/>
      <c r="Q1369" s="87"/>
      <c r="S1369" s="87"/>
      <c r="T1369" s="87"/>
      <c r="U1369" s="87"/>
    </row>
    <row r="1370" spans="2:21" x14ac:dyDescent="0.2">
      <c r="B1370" s="43">
        <v>1984</v>
      </c>
      <c r="C1370" s="44">
        <v>12</v>
      </c>
      <c r="D1370" s="47">
        <f t="shared" si="37"/>
        <v>31047</v>
      </c>
      <c r="E1370" s="45">
        <v>164.5</v>
      </c>
      <c r="F1370" s="46">
        <v>7.53</v>
      </c>
      <c r="G1370" s="9">
        <f t="shared" si="38"/>
        <v>0.62750000000000006</v>
      </c>
      <c r="H1370" s="46">
        <v>105.3</v>
      </c>
      <c r="I1370" s="49">
        <v>167.240005</v>
      </c>
      <c r="O1370" s="87"/>
      <c r="P1370" s="87"/>
      <c r="Q1370" s="87"/>
      <c r="S1370" s="87"/>
      <c r="T1370" s="87"/>
      <c r="U1370" s="87"/>
    </row>
    <row r="1371" spans="2:21" x14ac:dyDescent="0.2">
      <c r="B1371" s="43">
        <v>1985</v>
      </c>
      <c r="C1371" s="39">
        <v>1</v>
      </c>
      <c r="D1371" s="47">
        <f t="shared" si="37"/>
        <v>31078</v>
      </c>
      <c r="E1371" s="45">
        <v>171.6</v>
      </c>
      <c r="F1371" s="46">
        <v>7.5733300000000003</v>
      </c>
      <c r="G1371" s="9">
        <f t="shared" si="38"/>
        <v>0.6311108333333334</v>
      </c>
      <c r="H1371" s="46">
        <v>105.5</v>
      </c>
      <c r="I1371" s="49">
        <v>179.63000500000001</v>
      </c>
      <c r="O1371" s="87"/>
      <c r="P1371" s="87"/>
      <c r="Q1371" s="87"/>
      <c r="S1371" s="87"/>
      <c r="T1371" s="87"/>
      <c r="U1371" s="87"/>
    </row>
    <row r="1372" spans="2:21" x14ac:dyDescent="0.2">
      <c r="B1372" s="43">
        <v>1985</v>
      </c>
      <c r="C1372" s="44">
        <v>2</v>
      </c>
      <c r="D1372" s="47">
        <f t="shared" si="37"/>
        <v>31106</v>
      </c>
      <c r="E1372" s="45">
        <v>180.9</v>
      </c>
      <c r="F1372" s="46">
        <v>7.6166700000000001</v>
      </c>
      <c r="G1372" s="9">
        <f t="shared" si="38"/>
        <v>0.63472249999999997</v>
      </c>
      <c r="H1372" s="46">
        <v>106</v>
      </c>
      <c r="I1372" s="49">
        <v>181.179993</v>
      </c>
      <c r="O1372" s="87"/>
      <c r="P1372" s="87"/>
      <c r="Q1372" s="87"/>
      <c r="S1372" s="87"/>
      <c r="T1372" s="87"/>
      <c r="U1372" s="87"/>
    </row>
    <row r="1373" spans="2:21" x14ac:dyDescent="0.2">
      <c r="B1373" s="43">
        <v>1985</v>
      </c>
      <c r="C1373" s="44">
        <v>3</v>
      </c>
      <c r="D1373" s="47">
        <f t="shared" si="37"/>
        <v>31137</v>
      </c>
      <c r="E1373" s="45">
        <v>179.4</v>
      </c>
      <c r="F1373" s="46">
        <v>7.66</v>
      </c>
      <c r="G1373" s="9">
        <f t="shared" si="38"/>
        <v>0.63833333333333331</v>
      </c>
      <c r="H1373" s="46">
        <v>106.4</v>
      </c>
      <c r="I1373" s="49">
        <v>180.66000399999999</v>
      </c>
      <c r="O1373" s="87"/>
      <c r="P1373" s="87"/>
      <c r="Q1373" s="87"/>
      <c r="S1373" s="87"/>
      <c r="T1373" s="87"/>
      <c r="U1373" s="87"/>
    </row>
    <row r="1374" spans="2:21" x14ac:dyDescent="0.2">
      <c r="B1374" s="43">
        <v>1985</v>
      </c>
      <c r="C1374" s="44">
        <v>4</v>
      </c>
      <c r="D1374" s="47">
        <f t="shared" si="37"/>
        <v>31167</v>
      </c>
      <c r="E1374" s="45">
        <v>180.6</v>
      </c>
      <c r="F1374" s="46">
        <v>7.6866700000000003</v>
      </c>
      <c r="G1374" s="9">
        <f t="shared" si="38"/>
        <v>0.64055583333333332</v>
      </c>
      <c r="H1374" s="46">
        <v>106.9</v>
      </c>
      <c r="I1374" s="49">
        <v>179.83000200000001</v>
      </c>
      <c r="O1374" s="87"/>
      <c r="P1374" s="87"/>
      <c r="Q1374" s="87"/>
      <c r="S1374" s="87"/>
      <c r="T1374" s="87"/>
      <c r="U1374" s="87"/>
    </row>
    <row r="1375" spans="2:21" x14ac:dyDescent="0.2">
      <c r="B1375" s="43">
        <v>1985</v>
      </c>
      <c r="C1375" s="44">
        <v>5</v>
      </c>
      <c r="D1375" s="47">
        <f t="shared" si="37"/>
        <v>31198</v>
      </c>
      <c r="E1375" s="45">
        <v>184.9</v>
      </c>
      <c r="F1375" s="46">
        <v>7.71333</v>
      </c>
      <c r="G1375" s="9">
        <f t="shared" si="38"/>
        <v>0.6427775</v>
      </c>
      <c r="H1375" s="46">
        <v>107.3</v>
      </c>
      <c r="I1375" s="49">
        <v>189.550003</v>
      </c>
      <c r="O1375" s="87"/>
      <c r="P1375" s="87"/>
      <c r="Q1375" s="87"/>
      <c r="S1375" s="87"/>
      <c r="T1375" s="87"/>
      <c r="U1375" s="87"/>
    </row>
    <row r="1376" spans="2:21" x14ac:dyDescent="0.2">
      <c r="B1376" s="43">
        <v>1985</v>
      </c>
      <c r="C1376" s="44">
        <v>6</v>
      </c>
      <c r="D1376" s="47">
        <f t="shared" si="37"/>
        <v>31228</v>
      </c>
      <c r="E1376" s="45">
        <v>188.9</v>
      </c>
      <c r="F1376" s="46">
        <v>7.74</v>
      </c>
      <c r="G1376" s="9">
        <f t="shared" si="38"/>
        <v>0.64500000000000002</v>
      </c>
      <c r="H1376" s="46">
        <v>107.6</v>
      </c>
      <c r="I1376" s="49">
        <v>191.85000600000001</v>
      </c>
      <c r="O1376" s="87"/>
      <c r="P1376" s="87"/>
      <c r="Q1376" s="87"/>
      <c r="S1376" s="87"/>
      <c r="T1376" s="87"/>
      <c r="U1376" s="87"/>
    </row>
    <row r="1377" spans="2:21" x14ac:dyDescent="0.2">
      <c r="B1377" s="43">
        <v>1985</v>
      </c>
      <c r="C1377" s="44">
        <v>7</v>
      </c>
      <c r="D1377" s="47">
        <f t="shared" si="37"/>
        <v>31259</v>
      </c>
      <c r="E1377" s="45">
        <v>192.5</v>
      </c>
      <c r="F1377" s="46">
        <v>7.7733299999999996</v>
      </c>
      <c r="G1377" s="9">
        <f t="shared" si="38"/>
        <v>0.64777750000000001</v>
      </c>
      <c r="H1377" s="46">
        <v>107.8</v>
      </c>
      <c r="I1377" s="49">
        <v>190.91999799999999</v>
      </c>
      <c r="O1377" s="87"/>
      <c r="P1377" s="87"/>
      <c r="Q1377" s="87"/>
      <c r="S1377" s="87"/>
      <c r="T1377" s="87"/>
      <c r="U1377" s="87"/>
    </row>
    <row r="1378" spans="2:21" x14ac:dyDescent="0.2">
      <c r="B1378" s="43">
        <v>1985</v>
      </c>
      <c r="C1378" s="44">
        <v>8</v>
      </c>
      <c r="D1378" s="47">
        <f t="shared" si="37"/>
        <v>31290</v>
      </c>
      <c r="E1378" s="45">
        <v>188.3</v>
      </c>
      <c r="F1378" s="46">
        <v>7.8066700000000004</v>
      </c>
      <c r="G1378" s="9">
        <f t="shared" si="38"/>
        <v>0.65055583333333333</v>
      </c>
      <c r="H1378" s="46">
        <v>108</v>
      </c>
      <c r="I1378" s="49">
        <v>188.63000500000001</v>
      </c>
      <c r="O1378" s="87"/>
      <c r="P1378" s="87"/>
      <c r="Q1378" s="87"/>
      <c r="S1378" s="87"/>
      <c r="T1378" s="87"/>
      <c r="U1378" s="87"/>
    </row>
    <row r="1379" spans="2:21" x14ac:dyDescent="0.2">
      <c r="B1379" s="43">
        <v>1985</v>
      </c>
      <c r="C1379" s="44">
        <v>9</v>
      </c>
      <c r="D1379" s="47">
        <f t="shared" si="37"/>
        <v>31320</v>
      </c>
      <c r="E1379" s="45">
        <v>184.1</v>
      </c>
      <c r="F1379" s="46">
        <v>7.84</v>
      </c>
      <c r="G1379" s="9">
        <f t="shared" si="38"/>
        <v>0.65333333333333332</v>
      </c>
      <c r="H1379" s="46">
        <v>108.3</v>
      </c>
      <c r="I1379" s="49">
        <v>182.08000200000001</v>
      </c>
      <c r="O1379" s="87"/>
      <c r="P1379" s="87"/>
      <c r="Q1379" s="87"/>
      <c r="S1379" s="87"/>
      <c r="T1379" s="87"/>
      <c r="U1379" s="87"/>
    </row>
    <row r="1380" spans="2:21" x14ac:dyDescent="0.2">
      <c r="B1380" s="43">
        <v>1985</v>
      </c>
      <c r="C1380" s="44">
        <v>10</v>
      </c>
      <c r="D1380" s="47">
        <f t="shared" si="37"/>
        <v>31351</v>
      </c>
      <c r="E1380" s="45">
        <v>186.2</v>
      </c>
      <c r="F1380" s="46">
        <v>7.86</v>
      </c>
      <c r="G1380" s="9">
        <f t="shared" si="38"/>
        <v>0.65500000000000003</v>
      </c>
      <c r="H1380" s="46">
        <v>108.7</v>
      </c>
      <c r="I1380" s="49">
        <v>189.820007</v>
      </c>
      <c r="O1380" s="87"/>
      <c r="P1380" s="87"/>
      <c r="Q1380" s="87"/>
      <c r="S1380" s="87"/>
      <c r="T1380" s="87"/>
      <c r="U1380" s="87"/>
    </row>
    <row r="1381" spans="2:21" x14ac:dyDescent="0.2">
      <c r="B1381" s="43">
        <v>1985</v>
      </c>
      <c r="C1381" s="44">
        <v>11</v>
      </c>
      <c r="D1381" s="47">
        <f t="shared" si="37"/>
        <v>31381</v>
      </c>
      <c r="E1381" s="45">
        <v>197.5</v>
      </c>
      <c r="F1381" s="46">
        <v>7.88</v>
      </c>
      <c r="G1381" s="9">
        <f t="shared" si="38"/>
        <v>0.65666666666666662</v>
      </c>
      <c r="H1381" s="46">
        <v>109</v>
      </c>
      <c r="I1381" s="49">
        <v>202.16999799999999</v>
      </c>
      <c r="O1381" s="87"/>
      <c r="P1381" s="87"/>
      <c r="Q1381" s="87"/>
      <c r="S1381" s="87"/>
      <c r="T1381" s="87"/>
      <c r="U1381" s="87"/>
    </row>
    <row r="1382" spans="2:21" x14ac:dyDescent="0.2">
      <c r="B1382" s="43">
        <v>1985</v>
      </c>
      <c r="C1382" s="44">
        <v>12</v>
      </c>
      <c r="D1382" s="47">
        <f t="shared" si="37"/>
        <v>31412</v>
      </c>
      <c r="E1382" s="45">
        <v>207.3</v>
      </c>
      <c r="F1382" s="46">
        <v>7.9</v>
      </c>
      <c r="G1382" s="9">
        <f t="shared" si="38"/>
        <v>0.65833333333333333</v>
      </c>
      <c r="H1382" s="46">
        <v>109.3</v>
      </c>
      <c r="I1382" s="49">
        <v>211.279999</v>
      </c>
      <c r="O1382" s="87"/>
      <c r="P1382" s="87"/>
      <c r="Q1382" s="87"/>
      <c r="S1382" s="87"/>
      <c r="T1382" s="87"/>
      <c r="U1382" s="87"/>
    </row>
    <row r="1383" spans="2:21" x14ac:dyDescent="0.2">
      <c r="B1383" s="43">
        <v>1986</v>
      </c>
      <c r="C1383" s="39">
        <v>1</v>
      </c>
      <c r="D1383" s="47">
        <f t="shared" si="37"/>
        <v>31443</v>
      </c>
      <c r="E1383" s="45">
        <v>208.2</v>
      </c>
      <c r="F1383" s="46">
        <v>7.94</v>
      </c>
      <c r="G1383" s="9">
        <f t="shared" si="38"/>
        <v>0.66166666666666674</v>
      </c>
      <c r="H1383" s="46">
        <v>109.6</v>
      </c>
      <c r="I1383" s="49">
        <v>211.779999</v>
      </c>
      <c r="O1383" s="87"/>
      <c r="P1383" s="87"/>
      <c r="Q1383" s="87"/>
      <c r="S1383" s="87"/>
      <c r="T1383" s="87"/>
      <c r="U1383" s="87"/>
    </row>
    <row r="1384" spans="2:21" x14ac:dyDescent="0.2">
      <c r="B1384" s="43">
        <v>1986</v>
      </c>
      <c r="C1384" s="44">
        <v>2</v>
      </c>
      <c r="D1384" s="47">
        <f t="shared" si="37"/>
        <v>31471</v>
      </c>
      <c r="E1384" s="45">
        <v>219.4</v>
      </c>
      <c r="F1384" s="46">
        <v>7.98</v>
      </c>
      <c r="G1384" s="9">
        <f t="shared" si="38"/>
        <v>0.66500000000000004</v>
      </c>
      <c r="H1384" s="46">
        <v>109.3</v>
      </c>
      <c r="I1384" s="49">
        <v>226.91999799999999</v>
      </c>
      <c r="O1384" s="87"/>
      <c r="P1384" s="87"/>
      <c r="Q1384" s="87"/>
      <c r="S1384" s="87"/>
      <c r="T1384" s="87"/>
      <c r="U1384" s="87"/>
    </row>
    <row r="1385" spans="2:21" x14ac:dyDescent="0.2">
      <c r="B1385" s="43">
        <v>1986</v>
      </c>
      <c r="C1385" s="44">
        <v>3</v>
      </c>
      <c r="D1385" s="47">
        <f t="shared" si="37"/>
        <v>31502</v>
      </c>
      <c r="E1385" s="45">
        <v>232.3</v>
      </c>
      <c r="F1385" s="46">
        <v>8.02</v>
      </c>
      <c r="G1385" s="9">
        <f t="shared" si="38"/>
        <v>0.66833333333333333</v>
      </c>
      <c r="H1385" s="46">
        <v>108.8</v>
      </c>
      <c r="I1385" s="49">
        <v>238.89999399999999</v>
      </c>
      <c r="O1385" s="87"/>
      <c r="P1385" s="87"/>
      <c r="Q1385" s="87"/>
      <c r="S1385" s="87"/>
      <c r="T1385" s="87"/>
      <c r="U1385" s="87"/>
    </row>
    <row r="1386" spans="2:21" x14ac:dyDescent="0.2">
      <c r="B1386" s="43">
        <v>1986</v>
      </c>
      <c r="C1386" s="44">
        <v>4</v>
      </c>
      <c r="D1386" s="47">
        <f t="shared" si="37"/>
        <v>31532</v>
      </c>
      <c r="E1386" s="45">
        <v>238</v>
      </c>
      <c r="F1386" s="46">
        <v>8.0466700000000007</v>
      </c>
      <c r="G1386" s="9">
        <f t="shared" si="38"/>
        <v>0.67055583333333335</v>
      </c>
      <c r="H1386" s="46">
        <v>108.6</v>
      </c>
      <c r="I1386" s="49">
        <v>235.520004</v>
      </c>
      <c r="O1386" s="87"/>
      <c r="P1386" s="87"/>
      <c r="Q1386" s="87"/>
      <c r="S1386" s="87"/>
      <c r="T1386" s="87"/>
      <c r="U1386" s="87"/>
    </row>
    <row r="1387" spans="2:21" x14ac:dyDescent="0.2">
      <c r="B1387" s="43">
        <v>1986</v>
      </c>
      <c r="C1387" s="44">
        <v>5</v>
      </c>
      <c r="D1387" s="47">
        <f t="shared" si="37"/>
        <v>31563</v>
      </c>
      <c r="E1387" s="45">
        <v>238.5</v>
      </c>
      <c r="F1387" s="46">
        <v>8.0733300000000003</v>
      </c>
      <c r="G1387" s="9">
        <f t="shared" si="38"/>
        <v>0.67277750000000003</v>
      </c>
      <c r="H1387" s="46">
        <v>108.9</v>
      </c>
      <c r="I1387" s="49">
        <v>247.35000600000001</v>
      </c>
      <c r="O1387" s="87"/>
      <c r="P1387" s="87"/>
      <c r="Q1387" s="87"/>
      <c r="S1387" s="87"/>
      <c r="T1387" s="87"/>
      <c r="U1387" s="87"/>
    </row>
    <row r="1388" spans="2:21" x14ac:dyDescent="0.2">
      <c r="B1388" s="43">
        <v>1986</v>
      </c>
      <c r="C1388" s="44">
        <v>6</v>
      </c>
      <c r="D1388" s="47">
        <f t="shared" si="37"/>
        <v>31593</v>
      </c>
      <c r="E1388" s="45">
        <v>245.3</v>
      </c>
      <c r="F1388" s="46">
        <v>8.1</v>
      </c>
      <c r="G1388" s="9">
        <f t="shared" si="38"/>
        <v>0.67499999999999993</v>
      </c>
      <c r="H1388" s="46">
        <v>109.5</v>
      </c>
      <c r="I1388" s="49">
        <v>250.83999600000001</v>
      </c>
      <c r="O1388" s="87"/>
      <c r="P1388" s="87"/>
      <c r="Q1388" s="87"/>
      <c r="S1388" s="87"/>
      <c r="T1388" s="87"/>
      <c r="U1388" s="87"/>
    </row>
    <row r="1389" spans="2:21" x14ac:dyDescent="0.2">
      <c r="B1389" s="43">
        <v>1986</v>
      </c>
      <c r="C1389" s="44">
        <v>7</v>
      </c>
      <c r="D1389" s="47">
        <f t="shared" si="37"/>
        <v>31624</v>
      </c>
      <c r="E1389" s="45">
        <v>240.2</v>
      </c>
      <c r="F1389" s="46">
        <v>8.1433300000000006</v>
      </c>
      <c r="G1389" s="9">
        <f t="shared" si="38"/>
        <v>0.67861083333333339</v>
      </c>
      <c r="H1389" s="46">
        <v>109.5</v>
      </c>
      <c r="I1389" s="49">
        <v>236.11999499999999</v>
      </c>
      <c r="O1389" s="87"/>
      <c r="P1389" s="87"/>
      <c r="Q1389" s="87"/>
      <c r="S1389" s="87"/>
      <c r="T1389" s="87"/>
      <c r="U1389" s="87"/>
    </row>
    <row r="1390" spans="2:21" x14ac:dyDescent="0.2">
      <c r="B1390" s="43">
        <v>1986</v>
      </c>
      <c r="C1390" s="44">
        <v>8</v>
      </c>
      <c r="D1390" s="47">
        <f t="shared" si="37"/>
        <v>31655</v>
      </c>
      <c r="E1390" s="45">
        <v>245</v>
      </c>
      <c r="F1390" s="46">
        <v>8.1866699999999994</v>
      </c>
      <c r="G1390" s="9">
        <f t="shared" si="38"/>
        <v>0.68222249999999995</v>
      </c>
      <c r="H1390" s="46">
        <v>109.7</v>
      </c>
      <c r="I1390" s="49">
        <v>252.929993</v>
      </c>
      <c r="O1390" s="87"/>
      <c r="P1390" s="87"/>
      <c r="Q1390" s="87"/>
      <c r="S1390" s="87"/>
      <c r="T1390" s="87"/>
      <c r="U1390" s="87"/>
    </row>
    <row r="1391" spans="2:21" x14ac:dyDescent="0.2">
      <c r="B1391" s="43">
        <v>1986</v>
      </c>
      <c r="C1391" s="44">
        <v>9</v>
      </c>
      <c r="D1391" s="47">
        <f t="shared" si="37"/>
        <v>31685</v>
      </c>
      <c r="E1391" s="45">
        <v>238.3</v>
      </c>
      <c r="F1391" s="46">
        <v>8.23</v>
      </c>
      <c r="G1391" s="9">
        <f t="shared" si="38"/>
        <v>0.68583333333333341</v>
      </c>
      <c r="H1391" s="46">
        <v>110.2</v>
      </c>
      <c r="I1391" s="49">
        <v>231.320007</v>
      </c>
      <c r="O1391" s="87"/>
      <c r="P1391" s="87"/>
      <c r="Q1391" s="87"/>
      <c r="S1391" s="87"/>
      <c r="T1391" s="87"/>
      <c r="U1391" s="87"/>
    </row>
    <row r="1392" spans="2:21" x14ac:dyDescent="0.2">
      <c r="B1392" s="43">
        <v>1986</v>
      </c>
      <c r="C1392" s="44">
        <v>10</v>
      </c>
      <c r="D1392" s="47">
        <f t="shared" si="37"/>
        <v>31716</v>
      </c>
      <c r="E1392" s="45">
        <v>237.4</v>
      </c>
      <c r="F1392" s="46">
        <v>8.2466699999999999</v>
      </c>
      <c r="G1392" s="9">
        <f t="shared" si="38"/>
        <v>0.68722249999999996</v>
      </c>
      <c r="H1392" s="46">
        <v>110.3</v>
      </c>
      <c r="I1392" s="49">
        <v>243.979996</v>
      </c>
      <c r="O1392" s="87"/>
      <c r="P1392" s="87"/>
      <c r="Q1392" s="87"/>
      <c r="S1392" s="87"/>
      <c r="T1392" s="87"/>
      <c r="U1392" s="87"/>
    </row>
    <row r="1393" spans="2:21" x14ac:dyDescent="0.2">
      <c r="B1393" s="43">
        <v>1986</v>
      </c>
      <c r="C1393" s="44">
        <v>11</v>
      </c>
      <c r="D1393" s="47">
        <f t="shared" si="37"/>
        <v>31746</v>
      </c>
      <c r="E1393" s="45">
        <v>245.1</v>
      </c>
      <c r="F1393" s="46">
        <v>8.2633299999999998</v>
      </c>
      <c r="G1393" s="9">
        <f t="shared" si="38"/>
        <v>0.68861083333333328</v>
      </c>
      <c r="H1393" s="46">
        <v>110.4</v>
      </c>
      <c r="I1393" s="49">
        <v>249.220001</v>
      </c>
      <c r="O1393" s="87"/>
      <c r="P1393" s="87"/>
      <c r="Q1393" s="87"/>
      <c r="S1393" s="87"/>
      <c r="T1393" s="87"/>
      <c r="U1393" s="87"/>
    </row>
    <row r="1394" spans="2:21" x14ac:dyDescent="0.2">
      <c r="B1394" s="43">
        <v>1986</v>
      </c>
      <c r="C1394" s="44">
        <v>12</v>
      </c>
      <c r="D1394" s="47">
        <f t="shared" si="37"/>
        <v>31777</v>
      </c>
      <c r="E1394" s="45">
        <v>248.6</v>
      </c>
      <c r="F1394" s="46">
        <v>8.2799999999999994</v>
      </c>
      <c r="G1394" s="9">
        <f t="shared" si="38"/>
        <v>0.69</v>
      </c>
      <c r="H1394" s="46">
        <v>110.5</v>
      </c>
      <c r="I1394" s="49">
        <v>242.16999799999999</v>
      </c>
      <c r="O1394" s="87"/>
      <c r="P1394" s="87"/>
      <c r="Q1394" s="87"/>
      <c r="S1394" s="87"/>
      <c r="T1394" s="87"/>
      <c r="U1394" s="87"/>
    </row>
    <row r="1395" spans="2:21" x14ac:dyDescent="0.2">
      <c r="B1395" s="43">
        <v>1987</v>
      </c>
      <c r="C1395" s="39">
        <v>1</v>
      </c>
      <c r="D1395" s="47">
        <f t="shared" si="37"/>
        <v>31808</v>
      </c>
      <c r="E1395" s="45">
        <v>264.5</v>
      </c>
      <c r="F1395" s="46">
        <v>8.3000000000000007</v>
      </c>
      <c r="G1395" s="9">
        <f t="shared" si="38"/>
        <v>0.69166666666666676</v>
      </c>
      <c r="H1395" s="46">
        <v>111.2</v>
      </c>
      <c r="I1395" s="49">
        <v>274.07998700000002</v>
      </c>
      <c r="O1395" s="87"/>
      <c r="P1395" s="87"/>
      <c r="Q1395" s="87"/>
      <c r="S1395" s="87"/>
      <c r="T1395" s="87"/>
      <c r="U1395" s="87"/>
    </row>
    <row r="1396" spans="2:21" x14ac:dyDescent="0.2">
      <c r="B1396" s="43">
        <v>1987</v>
      </c>
      <c r="C1396" s="44">
        <v>2</v>
      </c>
      <c r="D1396" s="47">
        <f t="shared" si="37"/>
        <v>31836</v>
      </c>
      <c r="E1396" s="45">
        <v>280.89999999999998</v>
      </c>
      <c r="F1396" s="46">
        <v>8.32</v>
      </c>
      <c r="G1396" s="9">
        <f t="shared" si="38"/>
        <v>0.69333333333333336</v>
      </c>
      <c r="H1396" s="46">
        <v>111.6</v>
      </c>
      <c r="I1396" s="49">
        <v>284.20001200000002</v>
      </c>
      <c r="O1396" s="87"/>
      <c r="P1396" s="87"/>
      <c r="Q1396" s="87"/>
      <c r="S1396" s="87"/>
      <c r="T1396" s="87"/>
      <c r="U1396" s="87"/>
    </row>
    <row r="1397" spans="2:21" x14ac:dyDescent="0.2">
      <c r="B1397" s="43">
        <v>1987</v>
      </c>
      <c r="C1397" s="44">
        <v>3</v>
      </c>
      <c r="D1397" s="47">
        <f t="shared" si="37"/>
        <v>31867</v>
      </c>
      <c r="E1397" s="45">
        <v>292.5</v>
      </c>
      <c r="F1397" s="46">
        <v>8.34</v>
      </c>
      <c r="G1397" s="9">
        <f t="shared" si="38"/>
        <v>0.69499999999999995</v>
      </c>
      <c r="H1397" s="46">
        <v>112.1</v>
      </c>
      <c r="I1397" s="49">
        <v>291.70001200000002</v>
      </c>
      <c r="O1397" s="87"/>
      <c r="P1397" s="87"/>
      <c r="Q1397" s="87"/>
      <c r="S1397" s="87"/>
      <c r="T1397" s="87"/>
      <c r="U1397" s="87"/>
    </row>
    <row r="1398" spans="2:21" x14ac:dyDescent="0.2">
      <c r="B1398" s="43">
        <v>1987</v>
      </c>
      <c r="C1398" s="44">
        <v>4</v>
      </c>
      <c r="D1398" s="47">
        <f t="shared" si="37"/>
        <v>31897</v>
      </c>
      <c r="E1398" s="45">
        <v>289.3</v>
      </c>
      <c r="F1398" s="46">
        <v>8.4</v>
      </c>
      <c r="G1398" s="9">
        <f t="shared" si="38"/>
        <v>0.70000000000000007</v>
      </c>
      <c r="H1398" s="46">
        <v>112.7</v>
      </c>
      <c r="I1398" s="49">
        <v>288.35998499999999</v>
      </c>
      <c r="O1398" s="87"/>
      <c r="P1398" s="87"/>
      <c r="Q1398" s="87"/>
      <c r="S1398" s="87"/>
      <c r="T1398" s="87"/>
      <c r="U1398" s="87"/>
    </row>
    <row r="1399" spans="2:21" x14ac:dyDescent="0.2">
      <c r="B1399" s="43">
        <v>1987</v>
      </c>
      <c r="C1399" s="44">
        <v>5</v>
      </c>
      <c r="D1399" s="47">
        <f t="shared" si="37"/>
        <v>31928</v>
      </c>
      <c r="E1399" s="45">
        <v>289.10000000000002</v>
      </c>
      <c r="F1399" s="46">
        <v>8.4600000000000009</v>
      </c>
      <c r="G1399" s="9">
        <f t="shared" si="38"/>
        <v>0.70500000000000007</v>
      </c>
      <c r="H1399" s="46">
        <v>113.1</v>
      </c>
      <c r="I1399" s="49">
        <v>290.10000600000001</v>
      </c>
      <c r="O1399" s="87"/>
      <c r="P1399" s="87"/>
      <c r="Q1399" s="87"/>
      <c r="S1399" s="87"/>
      <c r="T1399" s="87"/>
      <c r="U1399" s="87"/>
    </row>
    <row r="1400" spans="2:21" x14ac:dyDescent="0.2">
      <c r="B1400" s="43">
        <v>1987</v>
      </c>
      <c r="C1400" s="44">
        <v>6</v>
      </c>
      <c r="D1400" s="47">
        <f t="shared" si="37"/>
        <v>31958</v>
      </c>
      <c r="E1400" s="45">
        <v>301.39999999999998</v>
      </c>
      <c r="F1400" s="46">
        <v>8.52</v>
      </c>
      <c r="G1400" s="9">
        <f t="shared" si="38"/>
        <v>0.71</v>
      </c>
      <c r="H1400" s="46">
        <v>113.5</v>
      </c>
      <c r="I1400" s="49">
        <v>304</v>
      </c>
      <c r="O1400" s="87"/>
      <c r="P1400" s="87"/>
      <c r="Q1400" s="87"/>
      <c r="S1400" s="87"/>
      <c r="T1400" s="87"/>
      <c r="U1400" s="87"/>
    </row>
    <row r="1401" spans="2:21" x14ac:dyDescent="0.2">
      <c r="B1401" s="43">
        <v>1987</v>
      </c>
      <c r="C1401" s="44">
        <v>7</v>
      </c>
      <c r="D1401" s="47">
        <f t="shared" si="37"/>
        <v>31989</v>
      </c>
      <c r="E1401" s="45">
        <v>310.10000000000002</v>
      </c>
      <c r="F1401" s="46">
        <v>8.5666700000000002</v>
      </c>
      <c r="G1401" s="9">
        <f t="shared" si="38"/>
        <v>0.71388916666666669</v>
      </c>
      <c r="H1401" s="46">
        <v>113.8</v>
      </c>
      <c r="I1401" s="49">
        <v>318.66000400000001</v>
      </c>
      <c r="O1401" s="87"/>
      <c r="P1401" s="87"/>
      <c r="Q1401" s="87"/>
      <c r="S1401" s="87"/>
      <c r="T1401" s="87"/>
      <c r="U1401" s="87"/>
    </row>
    <row r="1402" spans="2:21" x14ac:dyDescent="0.2">
      <c r="B1402" s="43">
        <v>1987</v>
      </c>
      <c r="C1402" s="44">
        <v>8</v>
      </c>
      <c r="D1402" s="47">
        <f t="shared" si="37"/>
        <v>32020</v>
      </c>
      <c r="E1402" s="45">
        <v>329.4</v>
      </c>
      <c r="F1402" s="46">
        <v>8.6133299999999995</v>
      </c>
      <c r="G1402" s="9">
        <f t="shared" si="38"/>
        <v>0.71777749999999996</v>
      </c>
      <c r="H1402" s="46">
        <v>114.4</v>
      </c>
      <c r="I1402" s="49">
        <v>329.79998799999998</v>
      </c>
      <c r="O1402" s="87"/>
      <c r="P1402" s="87"/>
      <c r="Q1402" s="87"/>
      <c r="S1402" s="87"/>
      <c r="T1402" s="87"/>
      <c r="U1402" s="87"/>
    </row>
    <row r="1403" spans="2:21" x14ac:dyDescent="0.2">
      <c r="B1403" s="43">
        <v>1987</v>
      </c>
      <c r="C1403" s="44">
        <v>9</v>
      </c>
      <c r="D1403" s="47">
        <f t="shared" si="37"/>
        <v>32050</v>
      </c>
      <c r="E1403" s="45">
        <v>318.7</v>
      </c>
      <c r="F1403" s="46">
        <v>8.66</v>
      </c>
      <c r="G1403" s="9">
        <f t="shared" si="38"/>
        <v>0.72166666666666668</v>
      </c>
      <c r="H1403" s="46">
        <v>115</v>
      </c>
      <c r="I1403" s="49">
        <v>321.82998700000002</v>
      </c>
      <c r="O1403" s="87"/>
      <c r="P1403" s="87"/>
      <c r="Q1403" s="87"/>
      <c r="S1403" s="87"/>
      <c r="T1403" s="87"/>
      <c r="U1403" s="87"/>
    </row>
    <row r="1404" spans="2:21" x14ac:dyDescent="0.2">
      <c r="B1404" s="43">
        <v>1987</v>
      </c>
      <c r="C1404" s="44">
        <v>10</v>
      </c>
      <c r="D1404" s="47">
        <f t="shared" si="37"/>
        <v>32081</v>
      </c>
      <c r="E1404" s="45">
        <v>280.2</v>
      </c>
      <c r="F1404" s="46">
        <v>8.7100000000000009</v>
      </c>
      <c r="G1404" s="9">
        <f t="shared" si="38"/>
        <v>0.72583333333333344</v>
      </c>
      <c r="H1404" s="46">
        <v>115.3</v>
      </c>
      <c r="I1404" s="49">
        <v>251.78999300000001</v>
      </c>
      <c r="O1404" s="87"/>
      <c r="P1404" s="87"/>
      <c r="Q1404" s="87"/>
      <c r="S1404" s="87"/>
      <c r="T1404" s="87"/>
      <c r="U1404" s="87"/>
    </row>
    <row r="1405" spans="2:21" x14ac:dyDescent="0.2">
      <c r="B1405" s="43">
        <v>1987</v>
      </c>
      <c r="C1405" s="44">
        <v>11</v>
      </c>
      <c r="D1405" s="47">
        <f t="shared" si="37"/>
        <v>32111</v>
      </c>
      <c r="E1405" s="45">
        <v>245</v>
      </c>
      <c r="F1405" s="46">
        <v>8.76</v>
      </c>
      <c r="G1405" s="9">
        <f t="shared" si="38"/>
        <v>0.73</v>
      </c>
      <c r="H1405" s="46">
        <v>115.4</v>
      </c>
      <c r="I1405" s="49">
        <v>230.300003</v>
      </c>
      <c r="O1405" s="87"/>
      <c r="P1405" s="87"/>
      <c r="Q1405" s="87"/>
      <c r="S1405" s="87"/>
      <c r="T1405" s="87"/>
      <c r="U1405" s="87"/>
    </row>
    <row r="1406" spans="2:21" x14ac:dyDescent="0.2">
      <c r="B1406" s="43">
        <v>1987</v>
      </c>
      <c r="C1406" s="44">
        <v>12</v>
      </c>
      <c r="D1406" s="47">
        <f t="shared" si="37"/>
        <v>32142</v>
      </c>
      <c r="E1406" s="45">
        <v>241</v>
      </c>
      <c r="F1406" s="46">
        <v>8.81</v>
      </c>
      <c r="G1406" s="9">
        <f t="shared" si="38"/>
        <v>0.73416666666666675</v>
      </c>
      <c r="H1406" s="46">
        <v>115.4</v>
      </c>
      <c r="I1406" s="49">
        <v>247.08000200000001</v>
      </c>
      <c r="O1406" s="87"/>
      <c r="P1406" s="87"/>
      <c r="Q1406" s="87"/>
      <c r="S1406" s="87"/>
      <c r="T1406" s="87"/>
      <c r="U1406" s="87"/>
    </row>
    <row r="1407" spans="2:21" x14ac:dyDescent="0.2">
      <c r="B1407" s="43">
        <v>1988</v>
      </c>
      <c r="C1407" s="39">
        <v>1</v>
      </c>
      <c r="D1407" s="47">
        <f t="shared" si="37"/>
        <v>32173</v>
      </c>
      <c r="E1407" s="45">
        <v>250.5</v>
      </c>
      <c r="F1407" s="46">
        <v>8.8566699999999994</v>
      </c>
      <c r="G1407" s="9">
        <f t="shared" si="38"/>
        <v>0.73805583333333324</v>
      </c>
      <c r="H1407" s="46">
        <v>115.7</v>
      </c>
      <c r="I1407" s="49">
        <v>257.07000699999998</v>
      </c>
      <c r="O1407" s="87"/>
      <c r="P1407" s="87"/>
      <c r="Q1407" s="87"/>
      <c r="S1407" s="87"/>
      <c r="T1407" s="87"/>
      <c r="U1407" s="87"/>
    </row>
    <row r="1408" spans="2:21" x14ac:dyDescent="0.2">
      <c r="B1408" s="43">
        <v>1988</v>
      </c>
      <c r="C1408" s="44">
        <v>2</v>
      </c>
      <c r="D1408" s="47">
        <f t="shared" si="37"/>
        <v>32202</v>
      </c>
      <c r="E1408" s="45">
        <v>258.10000000000002</v>
      </c>
      <c r="F1408" s="46">
        <v>8.9033300000000004</v>
      </c>
      <c r="G1408" s="9">
        <f t="shared" si="38"/>
        <v>0.74194416666666674</v>
      </c>
      <c r="H1408" s="46">
        <v>116</v>
      </c>
      <c r="I1408" s="49">
        <v>267.82000699999998</v>
      </c>
      <c r="O1408" s="87"/>
      <c r="P1408" s="87"/>
      <c r="Q1408" s="87"/>
      <c r="S1408" s="87"/>
      <c r="T1408" s="87"/>
      <c r="U1408" s="87"/>
    </row>
    <row r="1409" spans="2:21" x14ac:dyDescent="0.2">
      <c r="B1409" s="43">
        <v>1988</v>
      </c>
      <c r="C1409" s="44">
        <v>3</v>
      </c>
      <c r="D1409" s="47">
        <f t="shared" si="37"/>
        <v>32233</v>
      </c>
      <c r="E1409" s="45">
        <v>265.7</v>
      </c>
      <c r="F1409" s="46">
        <v>8.9499999999999993</v>
      </c>
      <c r="G1409" s="9">
        <f t="shared" si="38"/>
        <v>0.74583333333333324</v>
      </c>
      <c r="H1409" s="46">
        <v>116.5</v>
      </c>
      <c r="I1409" s="49">
        <v>258.89001500000001</v>
      </c>
      <c r="O1409" s="87"/>
      <c r="P1409" s="87"/>
      <c r="Q1409" s="87"/>
      <c r="S1409" s="87"/>
      <c r="T1409" s="87"/>
      <c r="U1409" s="87"/>
    </row>
    <row r="1410" spans="2:21" x14ac:dyDescent="0.2">
      <c r="B1410" s="43">
        <v>1988</v>
      </c>
      <c r="C1410" s="44">
        <v>4</v>
      </c>
      <c r="D1410" s="47">
        <f t="shared" si="37"/>
        <v>32263</v>
      </c>
      <c r="E1410" s="45">
        <v>262.60000000000002</v>
      </c>
      <c r="F1410" s="46">
        <v>9.0433299999999992</v>
      </c>
      <c r="G1410" s="9">
        <f t="shared" si="38"/>
        <v>0.75361083333333323</v>
      </c>
      <c r="H1410" s="46">
        <v>117.1</v>
      </c>
      <c r="I1410" s="49">
        <v>261.32998700000002</v>
      </c>
      <c r="O1410" s="87"/>
      <c r="P1410" s="87"/>
      <c r="Q1410" s="87"/>
      <c r="S1410" s="87"/>
      <c r="T1410" s="87"/>
      <c r="U1410" s="87"/>
    </row>
    <row r="1411" spans="2:21" x14ac:dyDescent="0.2">
      <c r="B1411" s="43">
        <v>1988</v>
      </c>
      <c r="C1411" s="44">
        <v>5</v>
      </c>
      <c r="D1411" s="47">
        <f t="shared" si="37"/>
        <v>32294</v>
      </c>
      <c r="E1411" s="45">
        <v>256.10000000000002</v>
      </c>
      <c r="F1411" s="46">
        <v>9.1366700000000005</v>
      </c>
      <c r="G1411" s="9">
        <f t="shared" si="38"/>
        <v>0.76138916666666667</v>
      </c>
      <c r="H1411" s="46">
        <v>117.5</v>
      </c>
      <c r="I1411" s="49">
        <v>262.16000400000001</v>
      </c>
      <c r="O1411" s="87"/>
      <c r="P1411" s="87"/>
      <c r="Q1411" s="87"/>
      <c r="S1411" s="87"/>
      <c r="T1411" s="87"/>
      <c r="U1411" s="87"/>
    </row>
    <row r="1412" spans="2:21" x14ac:dyDescent="0.2">
      <c r="B1412" s="43">
        <v>1988</v>
      </c>
      <c r="C1412" s="44">
        <v>6</v>
      </c>
      <c r="D1412" s="47">
        <f t="shared" ref="D1412:D1475" si="39">EOMONTH(DATE(B1412,C1412,1),0)</f>
        <v>32324</v>
      </c>
      <c r="E1412" s="45">
        <v>270.7</v>
      </c>
      <c r="F1412" s="46">
        <v>9.23</v>
      </c>
      <c r="G1412" s="9">
        <f t="shared" ref="G1412:G1475" si="40">IFERROR(F1412/12,0)</f>
        <v>0.76916666666666667</v>
      </c>
      <c r="H1412" s="46">
        <v>118</v>
      </c>
      <c r="I1412" s="49">
        <v>273.5</v>
      </c>
      <c r="O1412" s="87"/>
      <c r="P1412" s="87"/>
      <c r="Q1412" s="87"/>
      <c r="S1412" s="87"/>
      <c r="T1412" s="87"/>
      <c r="U1412" s="87"/>
    </row>
    <row r="1413" spans="2:21" x14ac:dyDescent="0.2">
      <c r="B1413" s="43">
        <v>1988</v>
      </c>
      <c r="C1413" s="44">
        <v>7</v>
      </c>
      <c r="D1413" s="47">
        <f t="shared" si="39"/>
        <v>32355</v>
      </c>
      <c r="E1413" s="45">
        <v>269.10000000000002</v>
      </c>
      <c r="F1413" s="46">
        <v>9.3066700000000004</v>
      </c>
      <c r="G1413" s="9">
        <f t="shared" si="40"/>
        <v>0.77555583333333333</v>
      </c>
      <c r="H1413" s="46">
        <v>118.5</v>
      </c>
      <c r="I1413" s="49">
        <v>272.01998900000001</v>
      </c>
      <c r="O1413" s="87"/>
      <c r="P1413" s="87"/>
      <c r="Q1413" s="87"/>
      <c r="S1413" s="87"/>
      <c r="T1413" s="87"/>
      <c r="U1413" s="87"/>
    </row>
    <row r="1414" spans="2:21" x14ac:dyDescent="0.2">
      <c r="B1414" s="43">
        <v>1988</v>
      </c>
      <c r="C1414" s="44">
        <v>8</v>
      </c>
      <c r="D1414" s="47">
        <f t="shared" si="39"/>
        <v>32386</v>
      </c>
      <c r="E1414" s="45">
        <v>263.7</v>
      </c>
      <c r="F1414" s="46">
        <v>9.3833300000000008</v>
      </c>
      <c r="G1414" s="9">
        <f t="shared" si="40"/>
        <v>0.78194416666666677</v>
      </c>
      <c r="H1414" s="46">
        <v>119</v>
      </c>
      <c r="I1414" s="49">
        <v>261.51998900000001</v>
      </c>
      <c r="O1414" s="87"/>
      <c r="P1414" s="87"/>
      <c r="Q1414" s="87"/>
      <c r="S1414" s="87"/>
      <c r="T1414" s="87"/>
      <c r="U1414" s="87"/>
    </row>
    <row r="1415" spans="2:21" x14ac:dyDescent="0.2">
      <c r="B1415" s="43">
        <v>1988</v>
      </c>
      <c r="C1415" s="44">
        <v>9</v>
      </c>
      <c r="D1415" s="47">
        <f t="shared" si="39"/>
        <v>32416</v>
      </c>
      <c r="E1415" s="45">
        <v>268</v>
      </c>
      <c r="F1415" s="46">
        <v>9.4600000000000009</v>
      </c>
      <c r="G1415" s="9">
        <f t="shared" si="40"/>
        <v>0.78833333333333344</v>
      </c>
      <c r="H1415" s="46">
        <v>119.8</v>
      </c>
      <c r="I1415" s="49">
        <v>271.91000400000001</v>
      </c>
      <c r="O1415" s="87"/>
      <c r="P1415" s="87"/>
      <c r="Q1415" s="87"/>
      <c r="S1415" s="87"/>
      <c r="T1415" s="87"/>
      <c r="U1415" s="87"/>
    </row>
    <row r="1416" spans="2:21" x14ac:dyDescent="0.2">
      <c r="B1416" s="43">
        <v>1988</v>
      </c>
      <c r="C1416" s="44">
        <v>10</v>
      </c>
      <c r="D1416" s="47">
        <f t="shared" si="39"/>
        <v>32447</v>
      </c>
      <c r="E1416" s="45">
        <v>277.39999999999998</v>
      </c>
      <c r="F1416" s="46">
        <v>9.5500000000000007</v>
      </c>
      <c r="G1416" s="9">
        <f t="shared" si="40"/>
        <v>0.79583333333333339</v>
      </c>
      <c r="H1416" s="46">
        <v>120.2</v>
      </c>
      <c r="I1416" s="49">
        <v>278.97000100000002</v>
      </c>
      <c r="O1416" s="87"/>
      <c r="P1416" s="87"/>
      <c r="Q1416" s="87"/>
      <c r="S1416" s="87"/>
      <c r="T1416" s="87"/>
      <c r="U1416" s="87"/>
    </row>
    <row r="1417" spans="2:21" x14ac:dyDescent="0.2">
      <c r="B1417" s="43">
        <v>1988</v>
      </c>
      <c r="C1417" s="44">
        <v>11</v>
      </c>
      <c r="D1417" s="47">
        <f t="shared" si="39"/>
        <v>32477</v>
      </c>
      <c r="E1417" s="45">
        <v>271</v>
      </c>
      <c r="F1417" s="46">
        <v>9.64</v>
      </c>
      <c r="G1417" s="9">
        <f t="shared" si="40"/>
        <v>0.80333333333333334</v>
      </c>
      <c r="H1417" s="46">
        <v>120.3</v>
      </c>
      <c r="I1417" s="49">
        <v>273.70001200000002</v>
      </c>
      <c r="O1417" s="87"/>
      <c r="P1417" s="87"/>
      <c r="Q1417" s="87"/>
      <c r="S1417" s="87"/>
      <c r="T1417" s="87"/>
      <c r="U1417" s="87"/>
    </row>
    <row r="1418" spans="2:21" x14ac:dyDescent="0.2">
      <c r="B1418" s="43">
        <v>1988</v>
      </c>
      <c r="C1418" s="44">
        <v>12</v>
      </c>
      <c r="D1418" s="47">
        <f t="shared" si="39"/>
        <v>32508</v>
      </c>
      <c r="E1418" s="45">
        <v>276.5</v>
      </c>
      <c r="F1418" s="46">
        <v>9.75</v>
      </c>
      <c r="G1418" s="9">
        <f t="shared" si="40"/>
        <v>0.8125</v>
      </c>
      <c r="H1418" s="46">
        <v>120.5</v>
      </c>
      <c r="I1418" s="49">
        <v>277.72000100000002</v>
      </c>
      <c r="O1418" s="87"/>
      <c r="P1418" s="87"/>
      <c r="Q1418" s="87"/>
      <c r="S1418" s="87"/>
      <c r="T1418" s="87"/>
      <c r="U1418" s="87"/>
    </row>
    <row r="1419" spans="2:21" x14ac:dyDescent="0.2">
      <c r="B1419" s="43">
        <v>1989</v>
      </c>
      <c r="C1419" s="39">
        <v>1</v>
      </c>
      <c r="D1419" s="47">
        <f t="shared" si="39"/>
        <v>32539</v>
      </c>
      <c r="E1419" s="45">
        <v>285.39999999999998</v>
      </c>
      <c r="F1419" s="46">
        <v>9.8133300000000006</v>
      </c>
      <c r="G1419" s="9">
        <f t="shared" si="40"/>
        <v>0.81777750000000005</v>
      </c>
      <c r="H1419" s="46">
        <v>121.1</v>
      </c>
      <c r="I1419" s="49">
        <v>297.47000100000002</v>
      </c>
      <c r="O1419" s="87"/>
      <c r="P1419" s="87"/>
      <c r="Q1419" s="87"/>
      <c r="S1419" s="87"/>
      <c r="T1419" s="87"/>
      <c r="U1419" s="87"/>
    </row>
    <row r="1420" spans="2:21" x14ac:dyDescent="0.2">
      <c r="B1420" s="43">
        <v>1989</v>
      </c>
      <c r="C1420" s="44">
        <v>2</v>
      </c>
      <c r="D1420" s="47">
        <f t="shared" si="39"/>
        <v>32567</v>
      </c>
      <c r="E1420" s="45">
        <v>294</v>
      </c>
      <c r="F1420" s="46">
        <v>9.8966700000000003</v>
      </c>
      <c r="G1420" s="9">
        <f t="shared" si="40"/>
        <v>0.82472250000000003</v>
      </c>
      <c r="H1420" s="46">
        <v>121.6</v>
      </c>
      <c r="I1420" s="49">
        <v>288.85998499999999</v>
      </c>
      <c r="O1420" s="87"/>
      <c r="P1420" s="87"/>
      <c r="Q1420" s="87"/>
      <c r="S1420" s="87"/>
      <c r="T1420" s="87"/>
      <c r="U1420" s="87"/>
    </row>
    <row r="1421" spans="2:21" x14ac:dyDescent="0.2">
      <c r="B1421" s="43">
        <v>1989</v>
      </c>
      <c r="C1421" s="44">
        <v>3</v>
      </c>
      <c r="D1421" s="47">
        <f t="shared" si="39"/>
        <v>32598</v>
      </c>
      <c r="E1421" s="45">
        <v>292.7</v>
      </c>
      <c r="F1421" s="46">
        <v>10.01</v>
      </c>
      <c r="G1421" s="9">
        <f t="shared" si="40"/>
        <v>0.83416666666666661</v>
      </c>
      <c r="H1421" s="46">
        <v>122.3</v>
      </c>
      <c r="I1421" s="49">
        <v>294.86999500000002</v>
      </c>
      <c r="O1421" s="87"/>
      <c r="P1421" s="87"/>
      <c r="Q1421" s="87"/>
      <c r="S1421" s="87"/>
      <c r="T1421" s="87"/>
      <c r="U1421" s="87"/>
    </row>
    <row r="1422" spans="2:21" x14ac:dyDescent="0.2">
      <c r="B1422" s="43">
        <v>1989</v>
      </c>
      <c r="C1422" s="44">
        <v>4</v>
      </c>
      <c r="D1422" s="47">
        <f t="shared" si="39"/>
        <v>32628</v>
      </c>
      <c r="E1422" s="45">
        <v>302.3</v>
      </c>
      <c r="F1422" s="46">
        <v>10.0867</v>
      </c>
      <c r="G1422" s="9">
        <f t="shared" si="40"/>
        <v>0.84055833333333341</v>
      </c>
      <c r="H1422" s="46">
        <v>123.1</v>
      </c>
      <c r="I1422" s="49">
        <v>309.64001500000001</v>
      </c>
      <c r="O1422" s="87"/>
      <c r="P1422" s="87"/>
      <c r="Q1422" s="87"/>
      <c r="S1422" s="87"/>
      <c r="T1422" s="87"/>
      <c r="U1422" s="87"/>
    </row>
    <row r="1423" spans="2:21" x14ac:dyDescent="0.2">
      <c r="B1423" s="43">
        <v>1989</v>
      </c>
      <c r="C1423" s="44">
        <v>5</v>
      </c>
      <c r="D1423" s="47">
        <f t="shared" si="39"/>
        <v>32659</v>
      </c>
      <c r="E1423" s="45">
        <v>313.89999999999998</v>
      </c>
      <c r="F1423" s="46">
        <v>10.193300000000001</v>
      </c>
      <c r="G1423" s="9">
        <f t="shared" si="40"/>
        <v>0.84944166666666676</v>
      </c>
      <c r="H1423" s="46">
        <v>123.8</v>
      </c>
      <c r="I1423" s="49">
        <v>320.51998900000001</v>
      </c>
      <c r="O1423" s="87"/>
      <c r="P1423" s="87"/>
      <c r="Q1423" s="87"/>
      <c r="S1423" s="87"/>
      <c r="T1423" s="87"/>
      <c r="U1423" s="87"/>
    </row>
    <row r="1424" spans="2:21" x14ac:dyDescent="0.2">
      <c r="B1424" s="43">
        <v>1989</v>
      </c>
      <c r="C1424" s="44">
        <v>6</v>
      </c>
      <c r="D1424" s="47">
        <f t="shared" si="39"/>
        <v>32689</v>
      </c>
      <c r="E1424" s="45">
        <v>323.7</v>
      </c>
      <c r="F1424" s="46">
        <v>10.37</v>
      </c>
      <c r="G1424" s="9">
        <f t="shared" si="40"/>
        <v>0.86416666666666664</v>
      </c>
      <c r="H1424" s="46">
        <v>124.1</v>
      </c>
      <c r="I1424" s="49">
        <v>317.98001099999999</v>
      </c>
      <c r="O1424" s="87"/>
      <c r="P1424" s="87"/>
      <c r="Q1424" s="87"/>
      <c r="S1424" s="87"/>
      <c r="T1424" s="87"/>
      <c r="U1424" s="87"/>
    </row>
    <row r="1425" spans="2:21" x14ac:dyDescent="0.2">
      <c r="B1425" s="43">
        <v>1989</v>
      </c>
      <c r="C1425" s="44">
        <v>7</v>
      </c>
      <c r="D1425" s="47">
        <f t="shared" si="39"/>
        <v>32720</v>
      </c>
      <c r="E1425" s="45">
        <v>331.9</v>
      </c>
      <c r="F1425" s="46">
        <v>10.423299999999999</v>
      </c>
      <c r="G1425" s="9">
        <f t="shared" si="40"/>
        <v>0.86860833333333332</v>
      </c>
      <c r="H1425" s="46">
        <v>124.4</v>
      </c>
      <c r="I1425" s="49">
        <v>346.07998700000002</v>
      </c>
      <c r="O1425" s="87"/>
      <c r="P1425" s="87"/>
      <c r="Q1425" s="87"/>
      <c r="S1425" s="87"/>
      <c r="T1425" s="87"/>
      <c r="U1425" s="87"/>
    </row>
    <row r="1426" spans="2:21" x14ac:dyDescent="0.2">
      <c r="B1426" s="43">
        <v>1989</v>
      </c>
      <c r="C1426" s="44">
        <v>8</v>
      </c>
      <c r="D1426" s="47">
        <f t="shared" si="39"/>
        <v>32751</v>
      </c>
      <c r="E1426" s="45">
        <v>346.6</v>
      </c>
      <c r="F1426" s="46">
        <v>10.5467</v>
      </c>
      <c r="G1426" s="9">
        <f t="shared" si="40"/>
        <v>0.87889166666666663</v>
      </c>
      <c r="H1426" s="46">
        <v>124.6</v>
      </c>
      <c r="I1426" s="49">
        <v>351.45001200000002</v>
      </c>
      <c r="O1426" s="87"/>
      <c r="P1426" s="87"/>
      <c r="Q1426" s="87"/>
      <c r="S1426" s="87"/>
      <c r="T1426" s="87"/>
      <c r="U1426" s="87"/>
    </row>
    <row r="1427" spans="2:21" x14ac:dyDescent="0.2">
      <c r="B1427" s="43">
        <v>1989</v>
      </c>
      <c r="C1427" s="44">
        <v>9</v>
      </c>
      <c r="D1427" s="47">
        <f t="shared" si="39"/>
        <v>32781</v>
      </c>
      <c r="E1427" s="45">
        <v>347.3</v>
      </c>
      <c r="F1427" s="46">
        <v>10.73</v>
      </c>
      <c r="G1427" s="9">
        <f t="shared" si="40"/>
        <v>0.89416666666666667</v>
      </c>
      <c r="H1427" s="46">
        <v>125</v>
      </c>
      <c r="I1427" s="49">
        <v>349.14999399999999</v>
      </c>
      <c r="O1427" s="87"/>
      <c r="P1427" s="87"/>
      <c r="Q1427" s="87"/>
      <c r="S1427" s="87"/>
      <c r="T1427" s="87"/>
      <c r="U1427" s="87"/>
    </row>
    <row r="1428" spans="2:21" x14ac:dyDescent="0.2">
      <c r="B1428" s="43">
        <v>1989</v>
      </c>
      <c r="C1428" s="44">
        <v>10</v>
      </c>
      <c r="D1428" s="47">
        <f t="shared" si="39"/>
        <v>32812</v>
      </c>
      <c r="E1428" s="45">
        <v>347.4</v>
      </c>
      <c r="F1428" s="46">
        <v>10.7967</v>
      </c>
      <c r="G1428" s="9">
        <f t="shared" si="40"/>
        <v>0.899725</v>
      </c>
      <c r="H1428" s="46">
        <v>125.6</v>
      </c>
      <c r="I1428" s="49">
        <v>340.35998499999999</v>
      </c>
      <c r="O1428" s="87"/>
      <c r="P1428" s="87"/>
      <c r="Q1428" s="87"/>
      <c r="S1428" s="87"/>
      <c r="T1428" s="87"/>
      <c r="U1428" s="87"/>
    </row>
    <row r="1429" spans="2:21" x14ac:dyDescent="0.2">
      <c r="B1429" s="43">
        <v>1989</v>
      </c>
      <c r="C1429" s="44">
        <v>11</v>
      </c>
      <c r="D1429" s="47">
        <f t="shared" si="39"/>
        <v>32842</v>
      </c>
      <c r="E1429" s="45">
        <v>340.2</v>
      </c>
      <c r="F1429" s="46">
        <v>10.923299999999999</v>
      </c>
      <c r="G1429" s="9">
        <f t="shared" si="40"/>
        <v>0.91027499999999995</v>
      </c>
      <c r="H1429" s="46">
        <v>125.9</v>
      </c>
      <c r="I1429" s="49">
        <v>345.98998999999998</v>
      </c>
      <c r="O1429" s="87"/>
      <c r="P1429" s="87"/>
      <c r="Q1429" s="87"/>
      <c r="S1429" s="87"/>
      <c r="T1429" s="87"/>
      <c r="U1429" s="87"/>
    </row>
    <row r="1430" spans="2:21" x14ac:dyDescent="0.2">
      <c r="B1430" s="43">
        <v>1989</v>
      </c>
      <c r="C1430" s="44">
        <v>12</v>
      </c>
      <c r="D1430" s="47">
        <f t="shared" si="39"/>
        <v>32873</v>
      </c>
      <c r="E1430" s="45">
        <v>348.6</v>
      </c>
      <c r="F1430" s="46">
        <v>11.06</v>
      </c>
      <c r="G1430" s="9">
        <f t="shared" si="40"/>
        <v>0.92166666666666675</v>
      </c>
      <c r="H1430" s="46">
        <v>126.1</v>
      </c>
      <c r="I1430" s="49">
        <v>353.39999399999999</v>
      </c>
      <c r="O1430" s="87"/>
      <c r="P1430" s="87"/>
      <c r="Q1430" s="87"/>
      <c r="S1430" s="87"/>
      <c r="T1430" s="87"/>
      <c r="U1430" s="87"/>
    </row>
    <row r="1431" spans="2:21" x14ac:dyDescent="0.2">
      <c r="B1431" s="43">
        <v>1990</v>
      </c>
      <c r="C1431" s="39">
        <v>1</v>
      </c>
      <c r="D1431" s="47">
        <f t="shared" si="39"/>
        <v>32904</v>
      </c>
      <c r="E1431" s="45">
        <v>339.97</v>
      </c>
      <c r="F1431" s="46">
        <v>11.14</v>
      </c>
      <c r="G1431" s="9">
        <f t="shared" si="40"/>
        <v>0.92833333333333334</v>
      </c>
      <c r="H1431" s="46">
        <v>127.4</v>
      </c>
      <c r="I1431" s="49">
        <v>329.07998700000002</v>
      </c>
      <c r="O1431" s="87"/>
      <c r="P1431" s="87"/>
      <c r="Q1431" s="87"/>
      <c r="S1431" s="87"/>
      <c r="T1431" s="87"/>
      <c r="U1431" s="87"/>
    </row>
    <row r="1432" spans="2:21" x14ac:dyDescent="0.2">
      <c r="B1432" s="43">
        <v>1990</v>
      </c>
      <c r="C1432" s="44">
        <v>2</v>
      </c>
      <c r="D1432" s="47">
        <f t="shared" si="39"/>
        <v>32932</v>
      </c>
      <c r="E1432" s="45">
        <v>330.45</v>
      </c>
      <c r="F1432" s="46">
        <v>11.23</v>
      </c>
      <c r="G1432" s="9">
        <f t="shared" si="40"/>
        <v>0.93583333333333341</v>
      </c>
      <c r="H1432" s="46">
        <v>128</v>
      </c>
      <c r="I1432" s="49">
        <v>331.89001500000001</v>
      </c>
      <c r="O1432" s="87"/>
      <c r="P1432" s="87"/>
      <c r="Q1432" s="87"/>
      <c r="S1432" s="87"/>
      <c r="T1432" s="87"/>
      <c r="U1432" s="87"/>
    </row>
    <row r="1433" spans="2:21" x14ac:dyDescent="0.2">
      <c r="B1433" s="43">
        <v>1990</v>
      </c>
      <c r="C1433" s="44">
        <v>3</v>
      </c>
      <c r="D1433" s="47">
        <f t="shared" si="39"/>
        <v>32963</v>
      </c>
      <c r="E1433" s="45">
        <v>338.46</v>
      </c>
      <c r="F1433" s="46">
        <v>11.32</v>
      </c>
      <c r="G1433" s="9">
        <f t="shared" si="40"/>
        <v>0.94333333333333336</v>
      </c>
      <c r="H1433" s="46">
        <v>128.69999999999999</v>
      </c>
      <c r="I1433" s="49">
        <v>339.94000199999999</v>
      </c>
      <c r="O1433" s="87"/>
      <c r="P1433" s="87"/>
      <c r="Q1433" s="87"/>
      <c r="S1433" s="87"/>
      <c r="T1433" s="87"/>
      <c r="U1433" s="87"/>
    </row>
    <row r="1434" spans="2:21" x14ac:dyDescent="0.2">
      <c r="B1434" s="43">
        <v>1990</v>
      </c>
      <c r="C1434" s="44">
        <v>4</v>
      </c>
      <c r="D1434" s="47">
        <f t="shared" si="39"/>
        <v>32993</v>
      </c>
      <c r="E1434" s="45">
        <v>338.18</v>
      </c>
      <c r="F1434" s="46">
        <v>11.4367</v>
      </c>
      <c r="G1434" s="9">
        <f t="shared" si="40"/>
        <v>0.95305833333333334</v>
      </c>
      <c r="H1434" s="46">
        <v>128.9</v>
      </c>
      <c r="I1434" s="49">
        <v>330.79998799999998</v>
      </c>
      <c r="O1434" s="87"/>
      <c r="P1434" s="87"/>
      <c r="Q1434" s="87"/>
      <c r="S1434" s="87"/>
      <c r="T1434" s="87"/>
      <c r="U1434" s="87"/>
    </row>
    <row r="1435" spans="2:21" x14ac:dyDescent="0.2">
      <c r="B1435" s="43">
        <v>1990</v>
      </c>
      <c r="C1435" s="44">
        <v>5</v>
      </c>
      <c r="D1435" s="47">
        <f t="shared" si="39"/>
        <v>33024</v>
      </c>
      <c r="E1435" s="45">
        <v>350.25</v>
      </c>
      <c r="F1435" s="46">
        <v>11.5533</v>
      </c>
      <c r="G1435" s="9">
        <f t="shared" si="40"/>
        <v>0.96277500000000005</v>
      </c>
      <c r="H1435" s="46">
        <v>129.19999999999999</v>
      </c>
      <c r="I1435" s="49">
        <v>361.23001099999999</v>
      </c>
      <c r="O1435" s="87"/>
      <c r="P1435" s="87"/>
      <c r="Q1435" s="87"/>
      <c r="S1435" s="87"/>
      <c r="T1435" s="87"/>
      <c r="U1435" s="87"/>
    </row>
    <row r="1436" spans="2:21" x14ac:dyDescent="0.2">
      <c r="B1436" s="43">
        <v>1990</v>
      </c>
      <c r="C1436" s="44">
        <v>6</v>
      </c>
      <c r="D1436" s="47">
        <f t="shared" si="39"/>
        <v>33054</v>
      </c>
      <c r="E1436" s="45">
        <v>360.39</v>
      </c>
      <c r="F1436" s="46">
        <v>11.66</v>
      </c>
      <c r="G1436" s="9">
        <f t="shared" si="40"/>
        <v>0.97166666666666668</v>
      </c>
      <c r="H1436" s="46">
        <v>129.9</v>
      </c>
      <c r="I1436" s="49">
        <v>358.01998900000001</v>
      </c>
      <c r="O1436" s="87"/>
      <c r="P1436" s="87"/>
      <c r="Q1436" s="87"/>
      <c r="S1436" s="87"/>
      <c r="T1436" s="87"/>
      <c r="U1436" s="87"/>
    </row>
    <row r="1437" spans="2:21" x14ac:dyDescent="0.2">
      <c r="B1437" s="43">
        <v>1990</v>
      </c>
      <c r="C1437" s="44">
        <v>7</v>
      </c>
      <c r="D1437" s="47">
        <f t="shared" si="39"/>
        <v>33085</v>
      </c>
      <c r="E1437" s="45">
        <v>360.03</v>
      </c>
      <c r="F1437" s="46">
        <v>11.726699999999999</v>
      </c>
      <c r="G1437" s="9">
        <f t="shared" si="40"/>
        <v>0.9772249999999999</v>
      </c>
      <c r="H1437" s="46">
        <v>130.4</v>
      </c>
      <c r="I1437" s="49">
        <v>356.14999399999999</v>
      </c>
      <c r="O1437" s="87"/>
      <c r="P1437" s="87"/>
      <c r="Q1437" s="87"/>
      <c r="S1437" s="87"/>
      <c r="T1437" s="87"/>
      <c r="U1437" s="87"/>
    </row>
    <row r="1438" spans="2:21" x14ac:dyDescent="0.2">
      <c r="B1438" s="43">
        <v>1990</v>
      </c>
      <c r="C1438" s="44">
        <v>8</v>
      </c>
      <c r="D1438" s="47">
        <f t="shared" si="39"/>
        <v>33116</v>
      </c>
      <c r="E1438" s="45">
        <v>330.75</v>
      </c>
      <c r="F1438" s="46">
        <v>11.783300000000001</v>
      </c>
      <c r="G1438" s="9">
        <f t="shared" si="40"/>
        <v>0.98194166666666671</v>
      </c>
      <c r="H1438" s="46">
        <v>131.6</v>
      </c>
      <c r="I1438" s="49">
        <v>322.55999800000001</v>
      </c>
      <c r="O1438" s="87"/>
      <c r="P1438" s="87"/>
      <c r="Q1438" s="87"/>
      <c r="S1438" s="87"/>
      <c r="T1438" s="87"/>
      <c r="U1438" s="87"/>
    </row>
    <row r="1439" spans="2:21" x14ac:dyDescent="0.2">
      <c r="B1439" s="43">
        <v>1990</v>
      </c>
      <c r="C1439" s="44">
        <v>9</v>
      </c>
      <c r="D1439" s="47">
        <f t="shared" si="39"/>
        <v>33146</v>
      </c>
      <c r="E1439" s="45">
        <v>315.41000000000003</v>
      </c>
      <c r="F1439" s="46">
        <v>11.83</v>
      </c>
      <c r="G1439" s="9">
        <f t="shared" si="40"/>
        <v>0.98583333333333334</v>
      </c>
      <c r="H1439" s="46">
        <v>132.69999999999999</v>
      </c>
      <c r="I1439" s="49">
        <v>306.04998799999998</v>
      </c>
      <c r="O1439" s="87"/>
      <c r="P1439" s="87"/>
      <c r="Q1439" s="87"/>
      <c r="S1439" s="87"/>
      <c r="T1439" s="87"/>
      <c r="U1439" s="87"/>
    </row>
    <row r="1440" spans="2:21" x14ac:dyDescent="0.2">
      <c r="B1440" s="43">
        <v>1990</v>
      </c>
      <c r="C1440" s="44">
        <v>10</v>
      </c>
      <c r="D1440" s="47">
        <f t="shared" si="39"/>
        <v>33177</v>
      </c>
      <c r="E1440" s="45">
        <v>307.12</v>
      </c>
      <c r="F1440" s="46">
        <v>11.9267</v>
      </c>
      <c r="G1440" s="9">
        <f t="shared" si="40"/>
        <v>0.99389166666666673</v>
      </c>
      <c r="H1440" s="46">
        <v>133.5</v>
      </c>
      <c r="I1440" s="49">
        <v>304</v>
      </c>
      <c r="O1440" s="87"/>
      <c r="P1440" s="87"/>
      <c r="Q1440" s="87"/>
      <c r="S1440" s="87"/>
      <c r="T1440" s="87"/>
      <c r="U1440" s="87"/>
    </row>
    <row r="1441" spans="2:21" x14ac:dyDescent="0.2">
      <c r="B1441" s="43">
        <v>1990</v>
      </c>
      <c r="C1441" s="44">
        <v>11</v>
      </c>
      <c r="D1441" s="47">
        <f t="shared" si="39"/>
        <v>33207</v>
      </c>
      <c r="E1441" s="45">
        <v>315.29000000000002</v>
      </c>
      <c r="F1441" s="46">
        <v>12.013299999999999</v>
      </c>
      <c r="G1441" s="9">
        <f t="shared" si="40"/>
        <v>1.0011083333333333</v>
      </c>
      <c r="H1441" s="46">
        <v>133.80000000000001</v>
      </c>
      <c r="I1441" s="49">
        <v>322.22000100000002</v>
      </c>
      <c r="O1441" s="87"/>
      <c r="P1441" s="87"/>
      <c r="Q1441" s="87"/>
      <c r="S1441" s="87"/>
      <c r="T1441" s="87"/>
      <c r="U1441" s="87"/>
    </row>
    <row r="1442" spans="2:21" x14ac:dyDescent="0.2">
      <c r="B1442" s="43">
        <v>1990</v>
      </c>
      <c r="C1442" s="44">
        <v>12</v>
      </c>
      <c r="D1442" s="47">
        <f t="shared" si="39"/>
        <v>33238</v>
      </c>
      <c r="E1442" s="45">
        <v>328.75</v>
      </c>
      <c r="F1442" s="46">
        <v>12.09</v>
      </c>
      <c r="G1442" s="9">
        <f t="shared" si="40"/>
        <v>1.0075000000000001</v>
      </c>
      <c r="H1442" s="46">
        <v>133.80000000000001</v>
      </c>
      <c r="I1442" s="49">
        <v>330.22000100000002</v>
      </c>
      <c r="O1442" s="87"/>
      <c r="P1442" s="87"/>
      <c r="Q1442" s="87"/>
      <c r="S1442" s="87"/>
      <c r="T1442" s="87"/>
      <c r="U1442" s="87"/>
    </row>
    <row r="1443" spans="2:21" x14ac:dyDescent="0.2">
      <c r="B1443" s="43">
        <v>1991</v>
      </c>
      <c r="C1443" s="39">
        <v>1</v>
      </c>
      <c r="D1443" s="47">
        <f t="shared" si="39"/>
        <v>33269</v>
      </c>
      <c r="E1443" s="45">
        <v>325.49</v>
      </c>
      <c r="F1443" s="46">
        <v>12.1067</v>
      </c>
      <c r="G1443" s="9">
        <f t="shared" si="40"/>
        <v>1.0088916666666667</v>
      </c>
      <c r="H1443" s="46">
        <v>134.6</v>
      </c>
      <c r="I1443" s="49">
        <v>343.92999300000002</v>
      </c>
      <c r="O1443" s="87"/>
      <c r="P1443" s="87"/>
      <c r="Q1443" s="87"/>
      <c r="S1443" s="87"/>
      <c r="T1443" s="87"/>
      <c r="U1443" s="87"/>
    </row>
    <row r="1444" spans="2:21" x14ac:dyDescent="0.2">
      <c r="B1444" s="43">
        <v>1991</v>
      </c>
      <c r="C1444" s="44">
        <v>2</v>
      </c>
      <c r="D1444" s="47">
        <f t="shared" si="39"/>
        <v>33297</v>
      </c>
      <c r="E1444" s="45">
        <v>362.26</v>
      </c>
      <c r="F1444" s="46">
        <v>12.113300000000001</v>
      </c>
      <c r="G1444" s="9">
        <f t="shared" si="40"/>
        <v>1.0094416666666668</v>
      </c>
      <c r="H1444" s="46">
        <v>134.80000000000001</v>
      </c>
      <c r="I1444" s="49">
        <v>367.07000699999998</v>
      </c>
      <c r="O1444" s="87"/>
      <c r="P1444" s="87"/>
      <c r="Q1444" s="87"/>
      <c r="S1444" s="87"/>
      <c r="T1444" s="87"/>
      <c r="U1444" s="87"/>
    </row>
    <row r="1445" spans="2:21" x14ac:dyDescent="0.2">
      <c r="B1445" s="43">
        <v>1991</v>
      </c>
      <c r="C1445" s="44">
        <v>3</v>
      </c>
      <c r="D1445" s="47">
        <f t="shared" si="39"/>
        <v>33328</v>
      </c>
      <c r="E1445" s="45">
        <v>372.28</v>
      </c>
      <c r="F1445" s="46">
        <v>12.11</v>
      </c>
      <c r="G1445" s="9">
        <f t="shared" si="40"/>
        <v>1.0091666666666665</v>
      </c>
      <c r="H1445" s="46">
        <v>135</v>
      </c>
      <c r="I1445" s="49">
        <v>375.22000100000002</v>
      </c>
      <c r="O1445" s="87"/>
      <c r="P1445" s="87"/>
      <c r="Q1445" s="87"/>
      <c r="S1445" s="87"/>
      <c r="T1445" s="87"/>
      <c r="U1445" s="87"/>
    </row>
    <row r="1446" spans="2:21" x14ac:dyDescent="0.2">
      <c r="B1446" s="43">
        <v>1991</v>
      </c>
      <c r="C1446" s="44">
        <v>4</v>
      </c>
      <c r="D1446" s="47">
        <f t="shared" si="39"/>
        <v>33358</v>
      </c>
      <c r="E1446" s="45">
        <v>379.68</v>
      </c>
      <c r="F1446" s="46">
        <v>12.13</v>
      </c>
      <c r="G1446" s="9">
        <f t="shared" si="40"/>
        <v>1.0108333333333335</v>
      </c>
      <c r="H1446" s="46">
        <v>135.19999999999999</v>
      </c>
      <c r="I1446" s="49">
        <v>375.33999599999999</v>
      </c>
      <c r="O1446" s="87"/>
      <c r="P1446" s="87"/>
      <c r="Q1446" s="87"/>
      <c r="S1446" s="87"/>
      <c r="T1446" s="87"/>
      <c r="U1446" s="87"/>
    </row>
    <row r="1447" spans="2:21" x14ac:dyDescent="0.2">
      <c r="B1447" s="43">
        <v>1991</v>
      </c>
      <c r="C1447" s="44">
        <v>5</v>
      </c>
      <c r="D1447" s="47">
        <f t="shared" si="39"/>
        <v>33389</v>
      </c>
      <c r="E1447" s="45">
        <v>377.99</v>
      </c>
      <c r="F1447" s="46">
        <v>12.14</v>
      </c>
      <c r="G1447" s="9">
        <f t="shared" si="40"/>
        <v>1.0116666666666667</v>
      </c>
      <c r="H1447" s="46">
        <v>135.6</v>
      </c>
      <c r="I1447" s="49">
        <v>389.82998700000002</v>
      </c>
      <c r="O1447" s="87"/>
      <c r="P1447" s="87"/>
      <c r="Q1447" s="87"/>
      <c r="S1447" s="87"/>
      <c r="T1447" s="87"/>
      <c r="U1447" s="87"/>
    </row>
    <row r="1448" spans="2:21" x14ac:dyDescent="0.2">
      <c r="B1448" s="43">
        <v>1991</v>
      </c>
      <c r="C1448" s="44">
        <v>6</v>
      </c>
      <c r="D1448" s="47">
        <f t="shared" si="39"/>
        <v>33419</v>
      </c>
      <c r="E1448" s="45">
        <v>378.29</v>
      </c>
      <c r="F1448" s="46">
        <v>12.15</v>
      </c>
      <c r="G1448" s="9">
        <f t="shared" si="40"/>
        <v>1.0125</v>
      </c>
      <c r="H1448" s="46">
        <v>136</v>
      </c>
      <c r="I1448" s="49">
        <v>371.16000400000001</v>
      </c>
      <c r="O1448" s="87"/>
      <c r="P1448" s="87"/>
      <c r="Q1448" s="87"/>
      <c r="S1448" s="87"/>
      <c r="T1448" s="87"/>
      <c r="U1448" s="87"/>
    </row>
    <row r="1449" spans="2:21" x14ac:dyDescent="0.2">
      <c r="B1449" s="43">
        <v>1991</v>
      </c>
      <c r="C1449" s="44">
        <v>7</v>
      </c>
      <c r="D1449" s="47">
        <f t="shared" si="39"/>
        <v>33450</v>
      </c>
      <c r="E1449" s="45">
        <v>380.23</v>
      </c>
      <c r="F1449" s="46">
        <v>12.193300000000001</v>
      </c>
      <c r="G1449" s="9">
        <f t="shared" si="40"/>
        <v>1.0161083333333334</v>
      </c>
      <c r="H1449" s="46">
        <v>136.19999999999999</v>
      </c>
      <c r="I1449" s="49">
        <v>387.80999800000001</v>
      </c>
      <c r="O1449" s="87"/>
      <c r="P1449" s="87"/>
      <c r="Q1449" s="87"/>
      <c r="S1449" s="87"/>
      <c r="T1449" s="87"/>
      <c r="U1449" s="87"/>
    </row>
    <row r="1450" spans="2:21" x14ac:dyDescent="0.2">
      <c r="B1450" s="43">
        <v>1991</v>
      </c>
      <c r="C1450" s="44">
        <v>8</v>
      </c>
      <c r="D1450" s="47">
        <f t="shared" si="39"/>
        <v>33481</v>
      </c>
      <c r="E1450" s="45">
        <v>389.4</v>
      </c>
      <c r="F1450" s="46">
        <v>12.236700000000001</v>
      </c>
      <c r="G1450" s="9">
        <f t="shared" si="40"/>
        <v>1.019725</v>
      </c>
      <c r="H1450" s="46">
        <v>136.6</v>
      </c>
      <c r="I1450" s="49">
        <v>395.42999300000002</v>
      </c>
      <c r="O1450" s="87"/>
      <c r="P1450" s="87"/>
      <c r="Q1450" s="87"/>
      <c r="S1450" s="87"/>
      <c r="T1450" s="87"/>
      <c r="U1450" s="87"/>
    </row>
    <row r="1451" spans="2:21" x14ac:dyDescent="0.2">
      <c r="B1451" s="43">
        <v>1991</v>
      </c>
      <c r="C1451" s="44">
        <v>9</v>
      </c>
      <c r="D1451" s="47">
        <f t="shared" si="39"/>
        <v>33511</v>
      </c>
      <c r="E1451" s="45">
        <v>387.2</v>
      </c>
      <c r="F1451" s="46">
        <v>12.28</v>
      </c>
      <c r="G1451" s="9">
        <f t="shared" si="40"/>
        <v>1.0233333333333332</v>
      </c>
      <c r="H1451" s="46">
        <v>137.19999999999999</v>
      </c>
      <c r="I1451" s="49">
        <v>387.85998499999999</v>
      </c>
      <c r="O1451" s="87"/>
      <c r="P1451" s="87"/>
      <c r="Q1451" s="87"/>
      <c r="S1451" s="87"/>
      <c r="T1451" s="87"/>
      <c r="U1451" s="87"/>
    </row>
    <row r="1452" spans="2:21" x14ac:dyDescent="0.2">
      <c r="B1452" s="43">
        <v>1991</v>
      </c>
      <c r="C1452" s="44">
        <v>10</v>
      </c>
      <c r="D1452" s="47">
        <f t="shared" si="39"/>
        <v>33542</v>
      </c>
      <c r="E1452" s="45">
        <v>386.88</v>
      </c>
      <c r="F1452" s="46">
        <v>12.253299999999999</v>
      </c>
      <c r="G1452" s="9">
        <f t="shared" si="40"/>
        <v>1.0211083333333333</v>
      </c>
      <c r="H1452" s="46">
        <v>137.4</v>
      </c>
      <c r="I1452" s="49">
        <v>392.45001200000002</v>
      </c>
      <c r="O1452" s="87"/>
      <c r="P1452" s="87"/>
      <c r="Q1452" s="87"/>
      <c r="S1452" s="87"/>
      <c r="T1452" s="87"/>
      <c r="U1452" s="87"/>
    </row>
    <row r="1453" spans="2:21" x14ac:dyDescent="0.2">
      <c r="B1453" s="43">
        <v>1991</v>
      </c>
      <c r="C1453" s="44">
        <v>11</v>
      </c>
      <c r="D1453" s="47">
        <f t="shared" si="39"/>
        <v>33572</v>
      </c>
      <c r="E1453" s="45">
        <v>385.92</v>
      </c>
      <c r="F1453" s="46">
        <v>12.226699999999999</v>
      </c>
      <c r="G1453" s="9">
        <f t="shared" si="40"/>
        <v>1.0188916666666665</v>
      </c>
      <c r="H1453" s="46">
        <v>137.80000000000001</v>
      </c>
      <c r="I1453" s="49">
        <v>375.22000100000002</v>
      </c>
      <c r="O1453" s="87"/>
      <c r="P1453" s="87"/>
      <c r="Q1453" s="87"/>
      <c r="S1453" s="87"/>
      <c r="T1453" s="87"/>
      <c r="U1453" s="87"/>
    </row>
    <row r="1454" spans="2:21" x14ac:dyDescent="0.2">
      <c r="B1454" s="43">
        <v>1991</v>
      </c>
      <c r="C1454" s="44">
        <v>12</v>
      </c>
      <c r="D1454" s="47">
        <f t="shared" si="39"/>
        <v>33603</v>
      </c>
      <c r="E1454" s="45">
        <v>388.51</v>
      </c>
      <c r="F1454" s="46">
        <v>12.2</v>
      </c>
      <c r="G1454" s="9">
        <f t="shared" si="40"/>
        <v>1.0166666666666666</v>
      </c>
      <c r="H1454" s="46">
        <v>137.9</v>
      </c>
      <c r="I1454" s="49">
        <v>417.08999599999999</v>
      </c>
      <c r="O1454" s="87"/>
      <c r="P1454" s="87"/>
      <c r="Q1454" s="87"/>
      <c r="S1454" s="87"/>
      <c r="T1454" s="87"/>
      <c r="U1454" s="87"/>
    </row>
    <row r="1455" spans="2:21" x14ac:dyDescent="0.2">
      <c r="B1455" s="43">
        <v>1992</v>
      </c>
      <c r="C1455" s="39">
        <v>1</v>
      </c>
      <c r="D1455" s="47">
        <f t="shared" si="39"/>
        <v>33634</v>
      </c>
      <c r="E1455" s="45">
        <v>416.08</v>
      </c>
      <c r="F1455" s="46">
        <v>12.24</v>
      </c>
      <c r="G1455" s="9">
        <f t="shared" si="40"/>
        <v>1.02</v>
      </c>
      <c r="H1455" s="46">
        <v>138.1</v>
      </c>
      <c r="I1455" s="49">
        <v>408.77999899999998</v>
      </c>
      <c r="O1455" s="87"/>
      <c r="P1455" s="87"/>
      <c r="Q1455" s="87"/>
      <c r="S1455" s="87"/>
      <c r="T1455" s="87"/>
      <c r="U1455" s="87"/>
    </row>
    <row r="1456" spans="2:21" x14ac:dyDescent="0.2">
      <c r="B1456" s="43">
        <v>1992</v>
      </c>
      <c r="C1456" s="44">
        <v>2</v>
      </c>
      <c r="D1456" s="47">
        <f t="shared" si="39"/>
        <v>33663</v>
      </c>
      <c r="E1456" s="45">
        <v>412.56</v>
      </c>
      <c r="F1456" s="46">
        <v>12.28</v>
      </c>
      <c r="G1456" s="9">
        <f t="shared" si="40"/>
        <v>1.0233333333333332</v>
      </c>
      <c r="H1456" s="46">
        <v>138.6</v>
      </c>
      <c r="I1456" s="49">
        <v>412.70001200000002</v>
      </c>
      <c r="O1456" s="87"/>
      <c r="P1456" s="87"/>
      <c r="Q1456" s="87"/>
      <c r="S1456" s="87"/>
      <c r="T1456" s="87"/>
      <c r="U1456" s="87"/>
    </row>
    <row r="1457" spans="2:21" x14ac:dyDescent="0.2">
      <c r="B1457" s="43">
        <v>1992</v>
      </c>
      <c r="C1457" s="44">
        <v>3</v>
      </c>
      <c r="D1457" s="47">
        <f t="shared" si="39"/>
        <v>33694</v>
      </c>
      <c r="E1457" s="45">
        <v>407.36</v>
      </c>
      <c r="F1457" s="46">
        <v>12.32</v>
      </c>
      <c r="G1457" s="9">
        <f t="shared" si="40"/>
        <v>1.0266666666666666</v>
      </c>
      <c r="H1457" s="46">
        <v>139.30000000000001</v>
      </c>
      <c r="I1457" s="49">
        <v>403.69000199999999</v>
      </c>
      <c r="O1457" s="87"/>
      <c r="P1457" s="87"/>
      <c r="Q1457" s="87"/>
      <c r="S1457" s="87"/>
      <c r="T1457" s="87"/>
      <c r="U1457" s="87"/>
    </row>
    <row r="1458" spans="2:21" x14ac:dyDescent="0.2">
      <c r="B1458" s="43">
        <v>1992</v>
      </c>
      <c r="C1458" s="44">
        <v>4</v>
      </c>
      <c r="D1458" s="47">
        <f t="shared" si="39"/>
        <v>33724</v>
      </c>
      <c r="E1458" s="45">
        <v>407.41</v>
      </c>
      <c r="F1458" s="46">
        <v>12.32</v>
      </c>
      <c r="G1458" s="9">
        <f t="shared" si="40"/>
        <v>1.0266666666666666</v>
      </c>
      <c r="H1458" s="46">
        <v>139.5</v>
      </c>
      <c r="I1458" s="49">
        <v>414.95001200000002</v>
      </c>
      <c r="O1458" s="87"/>
      <c r="P1458" s="87"/>
      <c r="Q1458" s="87"/>
      <c r="S1458" s="87"/>
      <c r="T1458" s="87"/>
      <c r="U1458" s="87"/>
    </row>
    <row r="1459" spans="2:21" x14ac:dyDescent="0.2">
      <c r="B1459" s="43">
        <v>1992</v>
      </c>
      <c r="C1459" s="44">
        <v>5</v>
      </c>
      <c r="D1459" s="47">
        <f t="shared" si="39"/>
        <v>33755</v>
      </c>
      <c r="E1459" s="45">
        <v>414.81</v>
      </c>
      <c r="F1459" s="46">
        <v>12.32</v>
      </c>
      <c r="G1459" s="9">
        <f t="shared" si="40"/>
        <v>1.0266666666666666</v>
      </c>
      <c r="H1459" s="46">
        <v>139.69999999999999</v>
      </c>
      <c r="I1459" s="49">
        <v>415.35000600000001</v>
      </c>
      <c r="O1459" s="87"/>
      <c r="P1459" s="87"/>
      <c r="Q1459" s="87"/>
      <c r="S1459" s="87"/>
      <c r="T1459" s="87"/>
      <c r="U1459" s="87"/>
    </row>
    <row r="1460" spans="2:21" x14ac:dyDescent="0.2">
      <c r="B1460" s="43">
        <v>1992</v>
      </c>
      <c r="C1460" s="44">
        <v>6</v>
      </c>
      <c r="D1460" s="47">
        <f t="shared" si="39"/>
        <v>33785</v>
      </c>
      <c r="E1460" s="45">
        <v>408.27</v>
      </c>
      <c r="F1460" s="46">
        <v>12.32</v>
      </c>
      <c r="G1460" s="9">
        <f t="shared" si="40"/>
        <v>1.0266666666666666</v>
      </c>
      <c r="H1460" s="46">
        <v>140.19999999999999</v>
      </c>
      <c r="I1460" s="49">
        <v>408.14001500000001</v>
      </c>
      <c r="O1460" s="87"/>
      <c r="P1460" s="87"/>
      <c r="Q1460" s="87"/>
      <c r="S1460" s="87"/>
      <c r="T1460" s="87"/>
      <c r="U1460" s="87"/>
    </row>
    <row r="1461" spans="2:21" x14ac:dyDescent="0.2">
      <c r="B1461" s="43">
        <v>1992</v>
      </c>
      <c r="C1461" s="44">
        <v>7</v>
      </c>
      <c r="D1461" s="47">
        <f t="shared" si="39"/>
        <v>33816</v>
      </c>
      <c r="E1461" s="45">
        <v>415.05</v>
      </c>
      <c r="F1461" s="46">
        <v>12.343299999999999</v>
      </c>
      <c r="G1461" s="9">
        <f t="shared" si="40"/>
        <v>1.0286083333333333</v>
      </c>
      <c r="H1461" s="46">
        <v>140.5</v>
      </c>
      <c r="I1461" s="49">
        <v>424.209991</v>
      </c>
      <c r="O1461" s="87"/>
      <c r="P1461" s="87"/>
      <c r="Q1461" s="87"/>
      <c r="S1461" s="87"/>
      <c r="T1461" s="87"/>
      <c r="U1461" s="87"/>
    </row>
    <row r="1462" spans="2:21" x14ac:dyDescent="0.2">
      <c r="B1462" s="43">
        <v>1992</v>
      </c>
      <c r="C1462" s="44">
        <v>8</v>
      </c>
      <c r="D1462" s="47">
        <f t="shared" si="39"/>
        <v>33847</v>
      </c>
      <c r="E1462" s="45">
        <v>417.93</v>
      </c>
      <c r="F1462" s="46">
        <v>12.3667</v>
      </c>
      <c r="G1462" s="9">
        <f t="shared" si="40"/>
        <v>1.0305583333333332</v>
      </c>
      <c r="H1462" s="46">
        <v>140.9</v>
      </c>
      <c r="I1462" s="49">
        <v>414.02999899999998</v>
      </c>
      <c r="O1462" s="87"/>
      <c r="P1462" s="87"/>
      <c r="Q1462" s="87"/>
      <c r="S1462" s="87"/>
      <c r="T1462" s="87"/>
      <c r="U1462" s="87"/>
    </row>
    <row r="1463" spans="2:21" x14ac:dyDescent="0.2">
      <c r="B1463" s="43">
        <v>1992</v>
      </c>
      <c r="C1463" s="44">
        <v>9</v>
      </c>
      <c r="D1463" s="47">
        <f t="shared" si="39"/>
        <v>33877</v>
      </c>
      <c r="E1463" s="45">
        <v>418.48</v>
      </c>
      <c r="F1463" s="46">
        <v>12.4</v>
      </c>
      <c r="G1463" s="9">
        <f t="shared" si="40"/>
        <v>1.0333333333333334</v>
      </c>
      <c r="H1463" s="46">
        <v>141.30000000000001</v>
      </c>
      <c r="I1463" s="49">
        <v>417.79998799999998</v>
      </c>
      <c r="O1463" s="87"/>
      <c r="P1463" s="87"/>
      <c r="Q1463" s="87"/>
      <c r="S1463" s="87"/>
      <c r="T1463" s="87"/>
      <c r="U1463" s="87"/>
    </row>
    <row r="1464" spans="2:21" x14ac:dyDescent="0.2">
      <c r="B1464" s="43">
        <v>1992</v>
      </c>
      <c r="C1464" s="44">
        <v>10</v>
      </c>
      <c r="D1464" s="47">
        <f t="shared" si="39"/>
        <v>33908</v>
      </c>
      <c r="E1464" s="45">
        <v>412.5</v>
      </c>
      <c r="F1464" s="46">
        <v>12.386699999999999</v>
      </c>
      <c r="G1464" s="9">
        <f t="shared" si="40"/>
        <v>1.0322249999999999</v>
      </c>
      <c r="H1464" s="46">
        <v>141.80000000000001</v>
      </c>
      <c r="I1464" s="49">
        <v>418.67999300000002</v>
      </c>
      <c r="O1464" s="87"/>
      <c r="P1464" s="87"/>
      <c r="Q1464" s="87"/>
      <c r="S1464" s="87"/>
      <c r="T1464" s="87"/>
      <c r="U1464" s="87"/>
    </row>
    <row r="1465" spans="2:21" x14ac:dyDescent="0.2">
      <c r="B1465" s="43">
        <v>1992</v>
      </c>
      <c r="C1465" s="44">
        <v>11</v>
      </c>
      <c r="D1465" s="47">
        <f t="shared" si="39"/>
        <v>33938</v>
      </c>
      <c r="E1465" s="45">
        <v>422.84</v>
      </c>
      <c r="F1465" s="46">
        <v>12.3833</v>
      </c>
      <c r="G1465" s="9">
        <f t="shared" si="40"/>
        <v>1.0319416666666668</v>
      </c>
      <c r="H1465" s="46">
        <v>142</v>
      </c>
      <c r="I1465" s="49">
        <v>431.35000600000001</v>
      </c>
      <c r="O1465" s="87"/>
      <c r="P1465" s="87"/>
      <c r="Q1465" s="87"/>
      <c r="S1465" s="87"/>
      <c r="T1465" s="87"/>
      <c r="U1465" s="87"/>
    </row>
    <row r="1466" spans="2:21" x14ac:dyDescent="0.2">
      <c r="B1466" s="43">
        <v>1992</v>
      </c>
      <c r="C1466" s="44">
        <v>12</v>
      </c>
      <c r="D1466" s="47">
        <f t="shared" si="39"/>
        <v>33969</v>
      </c>
      <c r="E1466" s="45">
        <v>435.64</v>
      </c>
      <c r="F1466" s="46">
        <v>12.39</v>
      </c>
      <c r="G1466" s="9">
        <f t="shared" si="40"/>
        <v>1.0325</v>
      </c>
      <c r="H1466" s="46">
        <v>141.9</v>
      </c>
      <c r="I1466" s="49">
        <v>435.709991</v>
      </c>
      <c r="O1466" s="87"/>
      <c r="P1466" s="87"/>
      <c r="Q1466" s="87"/>
      <c r="S1466" s="87"/>
      <c r="T1466" s="87"/>
      <c r="U1466" s="87"/>
    </row>
    <row r="1467" spans="2:21" x14ac:dyDescent="0.2">
      <c r="B1467" s="43">
        <v>1993</v>
      </c>
      <c r="C1467" s="39">
        <v>1</v>
      </c>
      <c r="D1467" s="47">
        <f t="shared" si="39"/>
        <v>34000</v>
      </c>
      <c r="E1467" s="45">
        <v>435.23</v>
      </c>
      <c r="F1467" s="46">
        <v>12.4133</v>
      </c>
      <c r="G1467" s="9">
        <f t="shared" si="40"/>
        <v>1.0344416666666667</v>
      </c>
      <c r="H1467" s="46">
        <v>142.6</v>
      </c>
      <c r="I1467" s="49">
        <v>438.77999899999998</v>
      </c>
      <c r="O1467" s="87"/>
      <c r="P1467" s="87"/>
      <c r="Q1467" s="87"/>
      <c r="S1467" s="87"/>
      <c r="T1467" s="87"/>
      <c r="U1467" s="87"/>
    </row>
    <row r="1468" spans="2:21" x14ac:dyDescent="0.2">
      <c r="B1468" s="43">
        <v>1993</v>
      </c>
      <c r="C1468" s="44">
        <v>2</v>
      </c>
      <c r="D1468" s="47">
        <f t="shared" si="39"/>
        <v>34028</v>
      </c>
      <c r="E1468" s="45">
        <v>441.7</v>
      </c>
      <c r="F1468" s="46">
        <v>12.4467</v>
      </c>
      <c r="G1468" s="9">
        <f t="shared" si="40"/>
        <v>1.0372250000000001</v>
      </c>
      <c r="H1468" s="46">
        <v>143.1</v>
      </c>
      <c r="I1468" s="49">
        <v>443.38000499999998</v>
      </c>
      <c r="O1468" s="87"/>
      <c r="P1468" s="87"/>
      <c r="Q1468" s="87"/>
      <c r="S1468" s="87"/>
      <c r="T1468" s="87"/>
      <c r="U1468" s="87"/>
    </row>
    <row r="1469" spans="2:21" x14ac:dyDescent="0.2">
      <c r="B1469" s="43">
        <v>1993</v>
      </c>
      <c r="C1469" s="44">
        <v>3</v>
      </c>
      <c r="D1469" s="47">
        <f t="shared" si="39"/>
        <v>34059</v>
      </c>
      <c r="E1469" s="45">
        <v>450.16</v>
      </c>
      <c r="F1469" s="46">
        <v>12.48</v>
      </c>
      <c r="G1469" s="9">
        <f t="shared" si="40"/>
        <v>1.04</v>
      </c>
      <c r="H1469" s="46">
        <v>143.6</v>
      </c>
      <c r="I1469" s="49">
        <v>451.67001299999998</v>
      </c>
      <c r="O1469" s="87"/>
      <c r="P1469" s="87"/>
      <c r="Q1469" s="87"/>
      <c r="S1469" s="87"/>
      <c r="T1469" s="87"/>
      <c r="U1469" s="87"/>
    </row>
    <row r="1470" spans="2:21" x14ac:dyDescent="0.2">
      <c r="B1470" s="43">
        <v>1993</v>
      </c>
      <c r="C1470" s="44">
        <v>4</v>
      </c>
      <c r="D1470" s="47">
        <f t="shared" si="39"/>
        <v>34089</v>
      </c>
      <c r="E1470" s="45">
        <v>443.08</v>
      </c>
      <c r="F1470" s="46">
        <v>12.4933</v>
      </c>
      <c r="G1470" s="9">
        <f t="shared" si="40"/>
        <v>1.0411083333333333</v>
      </c>
      <c r="H1470" s="46">
        <v>144</v>
      </c>
      <c r="I1470" s="49">
        <v>440.19000199999999</v>
      </c>
      <c r="O1470" s="87"/>
      <c r="P1470" s="87"/>
      <c r="Q1470" s="87"/>
      <c r="S1470" s="87"/>
      <c r="T1470" s="87"/>
      <c r="U1470" s="87"/>
    </row>
    <row r="1471" spans="2:21" x14ac:dyDescent="0.2">
      <c r="B1471" s="43">
        <v>1993</v>
      </c>
      <c r="C1471" s="44">
        <v>5</v>
      </c>
      <c r="D1471" s="47">
        <f t="shared" si="39"/>
        <v>34120</v>
      </c>
      <c r="E1471" s="45">
        <v>445.25</v>
      </c>
      <c r="F1471" s="46">
        <v>12.5067</v>
      </c>
      <c r="G1471" s="9">
        <f t="shared" si="40"/>
        <v>1.042225</v>
      </c>
      <c r="H1471" s="46">
        <v>144.19999999999999</v>
      </c>
      <c r="I1471" s="49">
        <v>450.19000199999999</v>
      </c>
      <c r="O1471" s="87"/>
      <c r="P1471" s="87"/>
      <c r="Q1471" s="87"/>
      <c r="S1471" s="87"/>
      <c r="T1471" s="87"/>
      <c r="U1471" s="87"/>
    </row>
    <row r="1472" spans="2:21" x14ac:dyDescent="0.2">
      <c r="B1472" s="43">
        <v>1993</v>
      </c>
      <c r="C1472" s="44">
        <v>6</v>
      </c>
      <c r="D1472" s="47">
        <f t="shared" si="39"/>
        <v>34150</v>
      </c>
      <c r="E1472" s="45">
        <v>448.06</v>
      </c>
      <c r="F1472" s="46">
        <v>12.52</v>
      </c>
      <c r="G1472" s="9">
        <f t="shared" si="40"/>
        <v>1.0433333333333332</v>
      </c>
      <c r="H1472" s="46">
        <v>144.4</v>
      </c>
      <c r="I1472" s="49">
        <v>450.52999899999998</v>
      </c>
      <c r="O1472" s="87"/>
      <c r="P1472" s="87"/>
      <c r="Q1472" s="87"/>
      <c r="S1472" s="87"/>
      <c r="T1472" s="87"/>
      <c r="U1472" s="87"/>
    </row>
    <row r="1473" spans="2:21" x14ac:dyDescent="0.2">
      <c r="B1473" s="43">
        <v>1993</v>
      </c>
      <c r="C1473" s="44">
        <v>7</v>
      </c>
      <c r="D1473" s="47">
        <f t="shared" si="39"/>
        <v>34181</v>
      </c>
      <c r="E1473" s="45">
        <v>447.29</v>
      </c>
      <c r="F1473" s="46">
        <v>12.52</v>
      </c>
      <c r="G1473" s="9">
        <f t="shared" si="40"/>
        <v>1.0433333333333332</v>
      </c>
      <c r="H1473" s="46">
        <v>144.4</v>
      </c>
      <c r="I1473" s="49">
        <v>448.13000499999998</v>
      </c>
      <c r="O1473" s="87"/>
      <c r="P1473" s="87"/>
      <c r="Q1473" s="87"/>
      <c r="S1473" s="87"/>
      <c r="T1473" s="87"/>
      <c r="U1473" s="87"/>
    </row>
    <row r="1474" spans="2:21" x14ac:dyDescent="0.2">
      <c r="B1474" s="43">
        <v>1993</v>
      </c>
      <c r="C1474" s="44">
        <v>8</v>
      </c>
      <c r="D1474" s="47">
        <f t="shared" si="39"/>
        <v>34212</v>
      </c>
      <c r="E1474" s="45">
        <v>454.13</v>
      </c>
      <c r="F1474" s="46">
        <v>12.52</v>
      </c>
      <c r="G1474" s="9">
        <f t="shared" si="40"/>
        <v>1.0433333333333332</v>
      </c>
      <c r="H1474" s="46">
        <v>144.80000000000001</v>
      </c>
      <c r="I1474" s="49">
        <v>463.55999800000001</v>
      </c>
      <c r="O1474" s="87"/>
      <c r="P1474" s="87"/>
      <c r="Q1474" s="87"/>
      <c r="S1474" s="87"/>
      <c r="T1474" s="87"/>
      <c r="U1474" s="87"/>
    </row>
    <row r="1475" spans="2:21" x14ac:dyDescent="0.2">
      <c r="B1475" s="43">
        <v>1993</v>
      </c>
      <c r="C1475" s="44">
        <v>9</v>
      </c>
      <c r="D1475" s="47">
        <f t="shared" si="39"/>
        <v>34242</v>
      </c>
      <c r="E1475" s="45">
        <v>459.24</v>
      </c>
      <c r="F1475" s="46">
        <v>12.52</v>
      </c>
      <c r="G1475" s="9">
        <f t="shared" si="40"/>
        <v>1.0433333333333332</v>
      </c>
      <c r="H1475" s="46">
        <v>145.1</v>
      </c>
      <c r="I1475" s="49">
        <v>458.92999300000002</v>
      </c>
      <c r="O1475" s="87"/>
      <c r="P1475" s="87"/>
      <c r="Q1475" s="87"/>
      <c r="S1475" s="87"/>
      <c r="T1475" s="87"/>
      <c r="U1475" s="87"/>
    </row>
    <row r="1476" spans="2:21" x14ac:dyDescent="0.2">
      <c r="B1476" s="43">
        <v>1993</v>
      </c>
      <c r="C1476" s="44">
        <v>10</v>
      </c>
      <c r="D1476" s="47">
        <f t="shared" ref="D1476:D1539" si="41">EOMONTH(DATE(B1476,C1476,1),0)</f>
        <v>34273</v>
      </c>
      <c r="E1476" s="45">
        <v>463.9</v>
      </c>
      <c r="F1476" s="46">
        <v>12.54</v>
      </c>
      <c r="G1476" s="9">
        <f t="shared" ref="G1476:G1539" si="42">IFERROR(F1476/12,0)</f>
        <v>1.0449999999999999</v>
      </c>
      <c r="H1476" s="46">
        <v>145.69999999999999</v>
      </c>
      <c r="I1476" s="49">
        <v>467.82998700000002</v>
      </c>
      <c r="O1476" s="87"/>
      <c r="P1476" s="87"/>
      <c r="Q1476" s="87"/>
      <c r="S1476" s="87"/>
      <c r="T1476" s="87"/>
      <c r="U1476" s="87"/>
    </row>
    <row r="1477" spans="2:21" x14ac:dyDescent="0.2">
      <c r="B1477" s="43">
        <v>1993</v>
      </c>
      <c r="C1477" s="44">
        <v>11</v>
      </c>
      <c r="D1477" s="47">
        <f t="shared" si="41"/>
        <v>34303</v>
      </c>
      <c r="E1477" s="45">
        <v>462.89</v>
      </c>
      <c r="F1477" s="46">
        <v>12.56</v>
      </c>
      <c r="G1477" s="9">
        <f t="shared" si="42"/>
        <v>1.0466666666666666</v>
      </c>
      <c r="H1477" s="46">
        <v>145.80000000000001</v>
      </c>
      <c r="I1477" s="49">
        <v>461.790009</v>
      </c>
      <c r="O1477" s="87"/>
      <c r="P1477" s="87"/>
      <c r="Q1477" s="87"/>
      <c r="S1477" s="87"/>
      <c r="T1477" s="87"/>
      <c r="U1477" s="87"/>
    </row>
    <row r="1478" spans="2:21" x14ac:dyDescent="0.2">
      <c r="B1478" s="43">
        <v>1993</v>
      </c>
      <c r="C1478" s="44">
        <v>12</v>
      </c>
      <c r="D1478" s="47">
        <f t="shared" si="41"/>
        <v>34334</v>
      </c>
      <c r="E1478" s="45">
        <v>465.95</v>
      </c>
      <c r="F1478" s="46">
        <v>12.58</v>
      </c>
      <c r="G1478" s="9">
        <f t="shared" si="42"/>
        <v>1.0483333333333333</v>
      </c>
      <c r="H1478" s="46">
        <v>145.80000000000001</v>
      </c>
      <c r="I1478" s="49">
        <v>466.45001200000002</v>
      </c>
      <c r="O1478" s="87"/>
      <c r="P1478" s="87"/>
      <c r="Q1478" s="87"/>
      <c r="S1478" s="87"/>
      <c r="T1478" s="87"/>
      <c r="U1478" s="87"/>
    </row>
    <row r="1479" spans="2:21" x14ac:dyDescent="0.2">
      <c r="B1479" s="43">
        <v>1994</v>
      </c>
      <c r="C1479" s="39">
        <v>1</v>
      </c>
      <c r="D1479" s="47">
        <f t="shared" si="41"/>
        <v>34365</v>
      </c>
      <c r="E1479" s="45">
        <v>472.99</v>
      </c>
      <c r="F1479" s="46">
        <v>12.6233</v>
      </c>
      <c r="G1479" s="9">
        <f t="shared" si="42"/>
        <v>1.0519416666666668</v>
      </c>
      <c r="H1479" s="46">
        <v>146.19999999999999</v>
      </c>
      <c r="I1479" s="49">
        <v>481.60998499999999</v>
      </c>
      <c r="O1479" s="87"/>
      <c r="P1479" s="87"/>
      <c r="Q1479" s="87"/>
      <c r="S1479" s="87"/>
      <c r="T1479" s="87"/>
      <c r="U1479" s="87"/>
    </row>
    <row r="1480" spans="2:21" x14ac:dyDescent="0.2">
      <c r="B1480" s="43">
        <v>1994</v>
      </c>
      <c r="C1480" s="44">
        <v>2</v>
      </c>
      <c r="D1480" s="47">
        <f t="shared" si="41"/>
        <v>34393</v>
      </c>
      <c r="E1480" s="45">
        <v>471.58</v>
      </c>
      <c r="F1480" s="46">
        <v>12.666700000000001</v>
      </c>
      <c r="G1480" s="9">
        <f t="shared" si="42"/>
        <v>1.0555583333333334</v>
      </c>
      <c r="H1480" s="46">
        <v>146.69999999999999</v>
      </c>
      <c r="I1480" s="49">
        <v>467.14001500000001</v>
      </c>
      <c r="O1480" s="87"/>
      <c r="P1480" s="87"/>
      <c r="Q1480" s="87"/>
      <c r="S1480" s="87"/>
      <c r="T1480" s="87"/>
      <c r="U1480" s="87"/>
    </row>
    <row r="1481" spans="2:21" x14ac:dyDescent="0.2">
      <c r="B1481" s="43">
        <v>1994</v>
      </c>
      <c r="C1481" s="44">
        <v>3</v>
      </c>
      <c r="D1481" s="47">
        <f t="shared" si="41"/>
        <v>34424</v>
      </c>
      <c r="E1481" s="45">
        <v>463.81</v>
      </c>
      <c r="F1481" s="46">
        <v>12.71</v>
      </c>
      <c r="G1481" s="9">
        <f t="shared" si="42"/>
        <v>1.0591666666666668</v>
      </c>
      <c r="H1481" s="46">
        <v>147.19999999999999</v>
      </c>
      <c r="I1481" s="49">
        <v>445.76998900000001</v>
      </c>
      <c r="O1481" s="87"/>
      <c r="P1481" s="87"/>
      <c r="Q1481" s="87"/>
      <c r="S1481" s="87"/>
      <c r="T1481" s="87"/>
      <c r="U1481" s="87"/>
    </row>
    <row r="1482" spans="2:21" x14ac:dyDescent="0.2">
      <c r="B1482" s="43">
        <v>1994</v>
      </c>
      <c r="C1482" s="44">
        <v>4</v>
      </c>
      <c r="D1482" s="47">
        <f t="shared" si="41"/>
        <v>34454</v>
      </c>
      <c r="E1482" s="45">
        <v>447.23</v>
      </c>
      <c r="F1482" s="46">
        <v>12.753299999999999</v>
      </c>
      <c r="G1482" s="9">
        <f t="shared" si="42"/>
        <v>1.062775</v>
      </c>
      <c r="H1482" s="46">
        <v>147.4</v>
      </c>
      <c r="I1482" s="49">
        <v>450.91000400000001</v>
      </c>
      <c r="O1482" s="87"/>
      <c r="P1482" s="87"/>
      <c r="Q1482" s="87"/>
      <c r="S1482" s="87"/>
      <c r="T1482" s="87"/>
      <c r="U1482" s="87"/>
    </row>
    <row r="1483" spans="2:21" x14ac:dyDescent="0.2">
      <c r="B1483" s="43">
        <v>1994</v>
      </c>
      <c r="C1483" s="44">
        <v>5</v>
      </c>
      <c r="D1483" s="47">
        <f t="shared" si="41"/>
        <v>34485</v>
      </c>
      <c r="E1483" s="45">
        <v>450.9</v>
      </c>
      <c r="F1483" s="46">
        <v>12.7967</v>
      </c>
      <c r="G1483" s="9">
        <f t="shared" si="42"/>
        <v>1.0663916666666666</v>
      </c>
      <c r="H1483" s="46">
        <v>147.5</v>
      </c>
      <c r="I1483" s="49">
        <v>456.5</v>
      </c>
      <c r="O1483" s="87"/>
      <c r="P1483" s="87"/>
      <c r="Q1483" s="87"/>
      <c r="S1483" s="87"/>
      <c r="T1483" s="87"/>
      <c r="U1483" s="87"/>
    </row>
    <row r="1484" spans="2:21" x14ac:dyDescent="0.2">
      <c r="B1484" s="43">
        <v>1994</v>
      </c>
      <c r="C1484" s="44">
        <v>6</v>
      </c>
      <c r="D1484" s="47">
        <f t="shared" si="41"/>
        <v>34515</v>
      </c>
      <c r="E1484" s="45">
        <v>454.83</v>
      </c>
      <c r="F1484" s="46">
        <v>12.84</v>
      </c>
      <c r="G1484" s="9">
        <f t="shared" si="42"/>
        <v>1.07</v>
      </c>
      <c r="H1484" s="46">
        <v>148</v>
      </c>
      <c r="I1484" s="49">
        <v>444.26998900000001</v>
      </c>
      <c r="O1484" s="87"/>
      <c r="P1484" s="87"/>
      <c r="Q1484" s="87"/>
      <c r="S1484" s="87"/>
      <c r="T1484" s="87"/>
      <c r="U1484" s="87"/>
    </row>
    <row r="1485" spans="2:21" x14ac:dyDescent="0.2">
      <c r="B1485" s="43">
        <v>1994</v>
      </c>
      <c r="C1485" s="44">
        <v>7</v>
      </c>
      <c r="D1485" s="47">
        <f t="shared" si="41"/>
        <v>34546</v>
      </c>
      <c r="E1485" s="45">
        <v>451.4</v>
      </c>
      <c r="F1485" s="46">
        <v>12.87</v>
      </c>
      <c r="G1485" s="9">
        <f t="shared" si="42"/>
        <v>1.0725</v>
      </c>
      <c r="H1485" s="46">
        <v>148.4</v>
      </c>
      <c r="I1485" s="49">
        <v>458.26001000000002</v>
      </c>
      <c r="O1485" s="87"/>
      <c r="P1485" s="87"/>
      <c r="Q1485" s="87"/>
      <c r="S1485" s="87"/>
      <c r="T1485" s="87"/>
      <c r="U1485" s="87"/>
    </row>
    <row r="1486" spans="2:21" x14ac:dyDescent="0.2">
      <c r="B1486" s="43">
        <v>1994</v>
      </c>
      <c r="C1486" s="44">
        <v>8</v>
      </c>
      <c r="D1486" s="47">
        <f t="shared" si="41"/>
        <v>34577</v>
      </c>
      <c r="E1486" s="45">
        <v>464.24</v>
      </c>
      <c r="F1486" s="46">
        <v>12.9</v>
      </c>
      <c r="G1486" s="9">
        <f t="shared" si="42"/>
        <v>1.075</v>
      </c>
      <c r="H1486" s="46">
        <v>149</v>
      </c>
      <c r="I1486" s="49">
        <v>475.48998999999998</v>
      </c>
      <c r="O1486" s="87"/>
      <c r="P1486" s="87"/>
      <c r="Q1486" s="87"/>
      <c r="S1486" s="87"/>
      <c r="T1486" s="87"/>
      <c r="U1486" s="87"/>
    </row>
    <row r="1487" spans="2:21" x14ac:dyDescent="0.2">
      <c r="B1487" s="43">
        <v>1994</v>
      </c>
      <c r="C1487" s="44">
        <v>9</v>
      </c>
      <c r="D1487" s="47">
        <f t="shared" si="41"/>
        <v>34607</v>
      </c>
      <c r="E1487" s="45">
        <v>466.96</v>
      </c>
      <c r="F1487" s="46">
        <v>12.92</v>
      </c>
      <c r="G1487" s="9">
        <f t="shared" si="42"/>
        <v>1.0766666666666667</v>
      </c>
      <c r="H1487" s="46">
        <v>149.4</v>
      </c>
      <c r="I1487" s="49">
        <v>462.709991</v>
      </c>
      <c r="O1487" s="87"/>
      <c r="P1487" s="87"/>
      <c r="Q1487" s="87"/>
      <c r="S1487" s="87"/>
      <c r="T1487" s="87"/>
      <c r="U1487" s="87"/>
    </row>
    <row r="1488" spans="2:21" x14ac:dyDescent="0.2">
      <c r="B1488" s="43">
        <v>1994</v>
      </c>
      <c r="C1488" s="44">
        <v>10</v>
      </c>
      <c r="D1488" s="47">
        <f t="shared" si="41"/>
        <v>34638</v>
      </c>
      <c r="E1488" s="45">
        <v>463.81</v>
      </c>
      <c r="F1488" s="46">
        <v>13.013299999999999</v>
      </c>
      <c r="G1488" s="9">
        <f t="shared" si="42"/>
        <v>1.0844416666666665</v>
      </c>
      <c r="H1488" s="46">
        <v>149.5</v>
      </c>
      <c r="I1488" s="49">
        <v>472.35000600000001</v>
      </c>
      <c r="O1488" s="87"/>
      <c r="P1488" s="87"/>
      <c r="Q1488" s="87"/>
      <c r="S1488" s="87"/>
      <c r="T1488" s="87"/>
      <c r="U1488" s="87"/>
    </row>
    <row r="1489" spans="2:21" x14ac:dyDescent="0.2">
      <c r="B1489" s="43">
        <v>1994</v>
      </c>
      <c r="C1489" s="44">
        <v>11</v>
      </c>
      <c r="D1489" s="47">
        <f t="shared" si="41"/>
        <v>34668</v>
      </c>
      <c r="E1489" s="45">
        <v>461.01</v>
      </c>
      <c r="F1489" s="46">
        <v>13.0967</v>
      </c>
      <c r="G1489" s="9">
        <f t="shared" si="42"/>
        <v>1.0913916666666668</v>
      </c>
      <c r="H1489" s="46">
        <v>149.69999999999999</v>
      </c>
      <c r="I1489" s="49">
        <v>453.69000199999999</v>
      </c>
      <c r="O1489" s="87"/>
      <c r="P1489" s="87"/>
      <c r="Q1489" s="87"/>
      <c r="S1489" s="87"/>
      <c r="T1489" s="87"/>
      <c r="U1489" s="87"/>
    </row>
    <row r="1490" spans="2:21" x14ac:dyDescent="0.2">
      <c r="B1490" s="43">
        <v>1994</v>
      </c>
      <c r="C1490" s="44">
        <v>12</v>
      </c>
      <c r="D1490" s="47">
        <f t="shared" si="41"/>
        <v>34699</v>
      </c>
      <c r="E1490" s="45">
        <v>455.19</v>
      </c>
      <c r="F1490" s="46">
        <v>13.17</v>
      </c>
      <c r="G1490" s="9">
        <f t="shared" si="42"/>
        <v>1.0974999999999999</v>
      </c>
      <c r="H1490" s="46">
        <v>149.69999999999999</v>
      </c>
      <c r="I1490" s="49">
        <v>459.26998900000001</v>
      </c>
      <c r="O1490" s="87"/>
      <c r="P1490" s="87"/>
      <c r="Q1490" s="87"/>
      <c r="S1490" s="87"/>
      <c r="T1490" s="87"/>
      <c r="U1490" s="87"/>
    </row>
    <row r="1491" spans="2:21" x14ac:dyDescent="0.2">
      <c r="B1491" s="43">
        <v>1995</v>
      </c>
      <c r="C1491" s="39">
        <v>1</v>
      </c>
      <c r="D1491" s="47">
        <f t="shared" si="41"/>
        <v>34730</v>
      </c>
      <c r="E1491" s="45">
        <v>465.25</v>
      </c>
      <c r="F1491" s="46">
        <v>13.18</v>
      </c>
      <c r="G1491" s="9">
        <f t="shared" si="42"/>
        <v>1.0983333333333334</v>
      </c>
      <c r="H1491" s="46">
        <v>150.30000000000001</v>
      </c>
      <c r="I1491" s="49">
        <v>470.42001299999998</v>
      </c>
      <c r="O1491" s="87"/>
      <c r="P1491" s="87"/>
      <c r="Q1491" s="87"/>
      <c r="S1491" s="87"/>
      <c r="T1491" s="87"/>
      <c r="U1491" s="87"/>
    </row>
    <row r="1492" spans="2:21" x14ac:dyDescent="0.2">
      <c r="B1492" s="43">
        <v>1995</v>
      </c>
      <c r="C1492" s="44">
        <v>2</v>
      </c>
      <c r="D1492" s="47">
        <f t="shared" si="41"/>
        <v>34758</v>
      </c>
      <c r="E1492" s="45">
        <v>481.92</v>
      </c>
      <c r="F1492" s="46">
        <v>13.18</v>
      </c>
      <c r="G1492" s="9">
        <f t="shared" si="42"/>
        <v>1.0983333333333334</v>
      </c>
      <c r="H1492" s="46">
        <v>150.9</v>
      </c>
      <c r="I1492" s="49">
        <v>487.39001500000001</v>
      </c>
      <c r="O1492" s="87"/>
      <c r="P1492" s="87"/>
      <c r="Q1492" s="87"/>
      <c r="S1492" s="87"/>
      <c r="T1492" s="87"/>
      <c r="U1492" s="87"/>
    </row>
    <row r="1493" spans="2:21" x14ac:dyDescent="0.2">
      <c r="B1493" s="43">
        <v>1995</v>
      </c>
      <c r="C1493" s="44">
        <v>3</v>
      </c>
      <c r="D1493" s="47">
        <f t="shared" si="41"/>
        <v>34789</v>
      </c>
      <c r="E1493" s="45">
        <v>493.15</v>
      </c>
      <c r="F1493" s="46">
        <v>13.17</v>
      </c>
      <c r="G1493" s="9">
        <f t="shared" si="42"/>
        <v>1.0974999999999999</v>
      </c>
      <c r="H1493" s="46">
        <v>151.4</v>
      </c>
      <c r="I1493" s="49">
        <v>500.709991</v>
      </c>
      <c r="O1493" s="87"/>
      <c r="P1493" s="87"/>
      <c r="Q1493" s="87"/>
      <c r="S1493" s="87"/>
      <c r="T1493" s="87"/>
      <c r="U1493" s="87"/>
    </row>
    <row r="1494" spans="2:21" x14ac:dyDescent="0.2">
      <c r="B1494" s="43">
        <v>1995</v>
      </c>
      <c r="C1494" s="44">
        <v>4</v>
      </c>
      <c r="D1494" s="47">
        <f t="shared" si="41"/>
        <v>34819</v>
      </c>
      <c r="E1494" s="45">
        <v>507.91</v>
      </c>
      <c r="F1494" s="46">
        <v>13.2433</v>
      </c>
      <c r="G1494" s="9">
        <f t="shared" si="42"/>
        <v>1.1036083333333333</v>
      </c>
      <c r="H1494" s="46">
        <v>151.9</v>
      </c>
      <c r="I1494" s="49">
        <v>514.71002199999998</v>
      </c>
      <c r="O1494" s="87"/>
      <c r="P1494" s="87"/>
      <c r="Q1494" s="87"/>
      <c r="S1494" s="87"/>
      <c r="T1494" s="87"/>
      <c r="U1494" s="87"/>
    </row>
    <row r="1495" spans="2:21" x14ac:dyDescent="0.2">
      <c r="B1495" s="43">
        <v>1995</v>
      </c>
      <c r="C1495" s="44">
        <v>5</v>
      </c>
      <c r="D1495" s="47">
        <f t="shared" si="41"/>
        <v>34850</v>
      </c>
      <c r="E1495" s="45">
        <v>523.80999999999995</v>
      </c>
      <c r="F1495" s="46">
        <v>13.306699999999999</v>
      </c>
      <c r="G1495" s="9">
        <f t="shared" si="42"/>
        <v>1.1088916666666666</v>
      </c>
      <c r="H1495" s="46">
        <v>152.19999999999999</v>
      </c>
      <c r="I1495" s="49">
        <v>533.40002400000003</v>
      </c>
      <c r="O1495" s="87"/>
      <c r="P1495" s="87"/>
      <c r="Q1495" s="87"/>
      <c r="S1495" s="87"/>
      <c r="T1495" s="87"/>
      <c r="U1495" s="87"/>
    </row>
    <row r="1496" spans="2:21" x14ac:dyDescent="0.2">
      <c r="B1496" s="43">
        <v>1995</v>
      </c>
      <c r="C1496" s="44">
        <v>6</v>
      </c>
      <c r="D1496" s="47">
        <f t="shared" si="41"/>
        <v>34880</v>
      </c>
      <c r="E1496" s="45">
        <v>539.35</v>
      </c>
      <c r="F1496" s="46">
        <v>13.36</v>
      </c>
      <c r="G1496" s="9">
        <f t="shared" si="42"/>
        <v>1.1133333333333333</v>
      </c>
      <c r="H1496" s="46">
        <v>152.5</v>
      </c>
      <c r="I1496" s="49">
        <v>544.75</v>
      </c>
      <c r="O1496" s="87"/>
      <c r="P1496" s="87"/>
      <c r="Q1496" s="87"/>
      <c r="S1496" s="87"/>
      <c r="T1496" s="87"/>
      <c r="U1496" s="87"/>
    </row>
    <row r="1497" spans="2:21" x14ac:dyDescent="0.2">
      <c r="B1497" s="43">
        <v>1995</v>
      </c>
      <c r="C1497" s="44">
        <v>7</v>
      </c>
      <c r="D1497" s="47">
        <f t="shared" si="41"/>
        <v>34911</v>
      </c>
      <c r="E1497" s="45">
        <v>557.37</v>
      </c>
      <c r="F1497" s="46">
        <v>13.44</v>
      </c>
      <c r="G1497" s="9">
        <f t="shared" si="42"/>
        <v>1.1199999999999999</v>
      </c>
      <c r="H1497" s="46">
        <v>152.5</v>
      </c>
      <c r="I1497" s="49">
        <v>562.05999799999995</v>
      </c>
      <c r="O1497" s="87"/>
      <c r="P1497" s="87"/>
      <c r="Q1497" s="87"/>
      <c r="S1497" s="87"/>
      <c r="T1497" s="87"/>
      <c r="U1497" s="87"/>
    </row>
    <row r="1498" spans="2:21" x14ac:dyDescent="0.2">
      <c r="B1498" s="43">
        <v>1995</v>
      </c>
      <c r="C1498" s="44">
        <v>8</v>
      </c>
      <c r="D1498" s="47">
        <f t="shared" si="41"/>
        <v>34942</v>
      </c>
      <c r="E1498" s="45">
        <v>559.11</v>
      </c>
      <c r="F1498" s="46">
        <v>13.51</v>
      </c>
      <c r="G1498" s="9">
        <f t="shared" si="42"/>
        <v>1.1258333333333332</v>
      </c>
      <c r="H1498" s="46">
        <v>152.9</v>
      </c>
      <c r="I1498" s="49">
        <v>561.88000499999998</v>
      </c>
      <c r="O1498" s="87"/>
      <c r="P1498" s="87"/>
      <c r="Q1498" s="87"/>
      <c r="S1498" s="87"/>
      <c r="T1498" s="87"/>
      <c r="U1498" s="87"/>
    </row>
    <row r="1499" spans="2:21" x14ac:dyDescent="0.2">
      <c r="B1499" s="43">
        <v>1995</v>
      </c>
      <c r="C1499" s="44">
        <v>9</v>
      </c>
      <c r="D1499" s="47">
        <f t="shared" si="41"/>
        <v>34972</v>
      </c>
      <c r="E1499" s="45">
        <v>578.77</v>
      </c>
      <c r="F1499" s="46">
        <v>13.58</v>
      </c>
      <c r="G1499" s="9">
        <f t="shared" si="42"/>
        <v>1.1316666666666666</v>
      </c>
      <c r="H1499" s="46">
        <v>153.19999999999999</v>
      </c>
      <c r="I1499" s="49">
        <v>584.40997300000004</v>
      </c>
      <c r="O1499" s="87"/>
      <c r="P1499" s="87"/>
      <c r="Q1499" s="87"/>
      <c r="S1499" s="87"/>
      <c r="T1499" s="87"/>
      <c r="U1499" s="87"/>
    </row>
    <row r="1500" spans="2:21" x14ac:dyDescent="0.2">
      <c r="B1500" s="43">
        <v>1995</v>
      </c>
      <c r="C1500" s="44">
        <v>10</v>
      </c>
      <c r="D1500" s="47">
        <f t="shared" si="41"/>
        <v>35003</v>
      </c>
      <c r="E1500" s="45">
        <v>582.91999999999996</v>
      </c>
      <c r="F1500" s="46">
        <v>13.65</v>
      </c>
      <c r="G1500" s="9">
        <f t="shared" si="42"/>
        <v>1.1375</v>
      </c>
      <c r="H1500" s="46">
        <v>153.69999999999999</v>
      </c>
      <c r="I1500" s="49">
        <v>581.5</v>
      </c>
      <c r="O1500" s="87"/>
      <c r="P1500" s="87"/>
      <c r="Q1500" s="87"/>
      <c r="S1500" s="87"/>
      <c r="T1500" s="87"/>
      <c r="U1500" s="87"/>
    </row>
    <row r="1501" spans="2:21" x14ac:dyDescent="0.2">
      <c r="B1501" s="43">
        <v>1995</v>
      </c>
      <c r="C1501" s="44">
        <v>11</v>
      </c>
      <c r="D1501" s="47">
        <f t="shared" si="41"/>
        <v>35033</v>
      </c>
      <c r="E1501" s="45">
        <v>595.53</v>
      </c>
      <c r="F1501" s="46">
        <v>13.72</v>
      </c>
      <c r="G1501" s="9">
        <f t="shared" si="42"/>
        <v>1.1433333333333333</v>
      </c>
      <c r="H1501" s="46">
        <v>153.6</v>
      </c>
      <c r="I1501" s="49">
        <v>605.36999500000002</v>
      </c>
      <c r="O1501" s="87"/>
      <c r="P1501" s="87"/>
      <c r="Q1501" s="87"/>
      <c r="S1501" s="87"/>
      <c r="T1501" s="87"/>
      <c r="U1501" s="87"/>
    </row>
    <row r="1502" spans="2:21" x14ac:dyDescent="0.2">
      <c r="B1502" s="43">
        <v>1995</v>
      </c>
      <c r="C1502" s="44">
        <v>12</v>
      </c>
      <c r="D1502" s="47">
        <f t="shared" si="41"/>
        <v>35064</v>
      </c>
      <c r="E1502" s="45">
        <v>614.57000000000005</v>
      </c>
      <c r="F1502" s="46">
        <v>13.79</v>
      </c>
      <c r="G1502" s="9">
        <f t="shared" si="42"/>
        <v>1.1491666666666667</v>
      </c>
      <c r="H1502" s="46">
        <v>153.5</v>
      </c>
      <c r="I1502" s="49">
        <v>615.92999299999997</v>
      </c>
      <c r="O1502" s="87"/>
      <c r="P1502" s="87"/>
      <c r="Q1502" s="87"/>
      <c r="S1502" s="87"/>
      <c r="T1502" s="87"/>
      <c r="U1502" s="87"/>
    </row>
    <row r="1503" spans="2:21" x14ac:dyDescent="0.2">
      <c r="B1503" s="43">
        <v>1996</v>
      </c>
      <c r="C1503" s="39">
        <v>1</v>
      </c>
      <c r="D1503" s="47">
        <f t="shared" si="41"/>
        <v>35095</v>
      </c>
      <c r="E1503" s="45">
        <v>614.41999999999996</v>
      </c>
      <c r="F1503" s="46">
        <v>13.8933</v>
      </c>
      <c r="G1503" s="9">
        <f t="shared" si="42"/>
        <v>1.157775</v>
      </c>
      <c r="H1503" s="46">
        <v>154.4</v>
      </c>
      <c r="I1503" s="49">
        <v>636.02002000000005</v>
      </c>
      <c r="O1503" s="87"/>
      <c r="P1503" s="87"/>
      <c r="Q1503" s="87"/>
      <c r="S1503" s="87"/>
      <c r="T1503" s="87"/>
      <c r="U1503" s="87"/>
    </row>
    <row r="1504" spans="2:21" x14ac:dyDescent="0.2">
      <c r="B1504" s="43">
        <v>1996</v>
      </c>
      <c r="C1504" s="44">
        <v>2</v>
      </c>
      <c r="D1504" s="47">
        <f t="shared" si="41"/>
        <v>35124</v>
      </c>
      <c r="E1504" s="45">
        <v>649.54</v>
      </c>
      <c r="F1504" s="46">
        <v>13.996700000000001</v>
      </c>
      <c r="G1504" s="9">
        <f t="shared" si="42"/>
        <v>1.1663916666666667</v>
      </c>
      <c r="H1504" s="46">
        <v>154.9</v>
      </c>
      <c r="I1504" s="49">
        <v>640.42999299999997</v>
      </c>
      <c r="O1504" s="87"/>
      <c r="P1504" s="87"/>
      <c r="Q1504" s="87"/>
      <c r="S1504" s="87"/>
      <c r="T1504" s="87"/>
      <c r="U1504" s="87"/>
    </row>
    <row r="1505" spans="2:21" x14ac:dyDescent="0.2">
      <c r="B1505" s="43">
        <v>1996</v>
      </c>
      <c r="C1505" s="44">
        <v>3</v>
      </c>
      <c r="D1505" s="47">
        <f t="shared" si="41"/>
        <v>35155</v>
      </c>
      <c r="E1505" s="45">
        <v>647.07000000000005</v>
      </c>
      <c r="F1505" s="46">
        <v>14.1</v>
      </c>
      <c r="G1505" s="9">
        <f t="shared" si="42"/>
        <v>1.175</v>
      </c>
      <c r="H1505" s="46">
        <v>155.69999999999999</v>
      </c>
      <c r="I1505" s="49">
        <v>645.5</v>
      </c>
      <c r="O1505" s="87"/>
      <c r="P1505" s="87"/>
      <c r="Q1505" s="87"/>
      <c r="S1505" s="87"/>
      <c r="T1505" s="87"/>
      <c r="U1505" s="87"/>
    </row>
    <row r="1506" spans="2:21" x14ac:dyDescent="0.2">
      <c r="B1506" s="43">
        <v>1996</v>
      </c>
      <c r="C1506" s="44">
        <v>4</v>
      </c>
      <c r="D1506" s="47">
        <f t="shared" si="41"/>
        <v>35185</v>
      </c>
      <c r="E1506" s="45">
        <v>647.16999999999996</v>
      </c>
      <c r="F1506" s="46">
        <v>14.156700000000001</v>
      </c>
      <c r="G1506" s="9">
        <f t="shared" si="42"/>
        <v>1.1797250000000001</v>
      </c>
      <c r="H1506" s="46">
        <v>156.30000000000001</v>
      </c>
      <c r="I1506" s="49">
        <v>654.169983</v>
      </c>
      <c r="O1506" s="87"/>
      <c r="P1506" s="87"/>
      <c r="Q1506" s="87"/>
      <c r="S1506" s="87"/>
      <c r="T1506" s="87"/>
      <c r="U1506" s="87"/>
    </row>
    <row r="1507" spans="2:21" x14ac:dyDescent="0.2">
      <c r="B1507" s="43">
        <v>1996</v>
      </c>
      <c r="C1507" s="44">
        <v>5</v>
      </c>
      <c r="D1507" s="47">
        <f t="shared" si="41"/>
        <v>35216</v>
      </c>
      <c r="E1507" s="45">
        <v>661.23</v>
      </c>
      <c r="F1507" s="46">
        <v>14.2133</v>
      </c>
      <c r="G1507" s="9">
        <f t="shared" si="42"/>
        <v>1.1844416666666666</v>
      </c>
      <c r="H1507" s="46">
        <v>156.6</v>
      </c>
      <c r="I1507" s="49">
        <v>669.11999500000002</v>
      </c>
      <c r="O1507" s="87"/>
      <c r="P1507" s="87"/>
      <c r="Q1507" s="87"/>
      <c r="S1507" s="87"/>
      <c r="T1507" s="87"/>
      <c r="U1507" s="87"/>
    </row>
    <row r="1508" spans="2:21" x14ac:dyDescent="0.2">
      <c r="B1508" s="43">
        <v>1996</v>
      </c>
      <c r="C1508" s="44">
        <v>6</v>
      </c>
      <c r="D1508" s="47">
        <f t="shared" si="41"/>
        <v>35246</v>
      </c>
      <c r="E1508" s="45">
        <v>668.5</v>
      </c>
      <c r="F1508" s="46">
        <v>14.27</v>
      </c>
      <c r="G1508" s="9">
        <f t="shared" si="42"/>
        <v>1.1891666666666667</v>
      </c>
      <c r="H1508" s="46">
        <v>156.69999999999999</v>
      </c>
      <c r="I1508" s="49">
        <v>670.63000499999998</v>
      </c>
      <c r="O1508" s="87"/>
      <c r="P1508" s="87"/>
      <c r="Q1508" s="87"/>
      <c r="S1508" s="87"/>
      <c r="T1508" s="87"/>
      <c r="U1508" s="87"/>
    </row>
    <row r="1509" spans="2:21" x14ac:dyDescent="0.2">
      <c r="B1509" s="43">
        <v>1996</v>
      </c>
      <c r="C1509" s="44">
        <v>7</v>
      </c>
      <c r="D1509" s="47">
        <f t="shared" si="41"/>
        <v>35277</v>
      </c>
      <c r="E1509" s="45">
        <v>644.07000000000005</v>
      </c>
      <c r="F1509" s="46">
        <v>14.4</v>
      </c>
      <c r="G1509" s="9">
        <f t="shared" si="42"/>
        <v>1.2</v>
      </c>
      <c r="H1509" s="46">
        <v>157</v>
      </c>
      <c r="I1509" s="49">
        <v>639.95001200000002</v>
      </c>
      <c r="O1509" s="87"/>
      <c r="P1509" s="87"/>
      <c r="Q1509" s="87"/>
      <c r="S1509" s="87"/>
      <c r="T1509" s="87"/>
      <c r="U1509" s="87"/>
    </row>
    <row r="1510" spans="2:21" x14ac:dyDescent="0.2">
      <c r="B1510" s="43">
        <v>1996</v>
      </c>
      <c r="C1510" s="44">
        <v>8</v>
      </c>
      <c r="D1510" s="47">
        <f t="shared" si="41"/>
        <v>35308</v>
      </c>
      <c r="E1510" s="45">
        <v>662.68</v>
      </c>
      <c r="F1510" s="46">
        <v>14.53</v>
      </c>
      <c r="G1510" s="9">
        <f t="shared" si="42"/>
        <v>1.2108333333333332</v>
      </c>
      <c r="H1510" s="46">
        <v>157.30000000000001</v>
      </c>
      <c r="I1510" s="49">
        <v>651.98999000000003</v>
      </c>
      <c r="O1510" s="87"/>
      <c r="P1510" s="87"/>
      <c r="Q1510" s="87"/>
      <c r="S1510" s="87"/>
      <c r="T1510" s="87"/>
      <c r="U1510" s="87"/>
    </row>
    <row r="1511" spans="2:21" x14ac:dyDescent="0.2">
      <c r="B1511" s="43">
        <v>1996</v>
      </c>
      <c r="C1511" s="44">
        <v>9</v>
      </c>
      <c r="D1511" s="47">
        <f t="shared" si="41"/>
        <v>35338</v>
      </c>
      <c r="E1511" s="45">
        <v>674.88</v>
      </c>
      <c r="F1511" s="46">
        <v>14.66</v>
      </c>
      <c r="G1511" s="9">
        <f t="shared" si="42"/>
        <v>1.2216666666666667</v>
      </c>
      <c r="H1511" s="46">
        <v>157.80000000000001</v>
      </c>
      <c r="I1511" s="49">
        <v>687.330017</v>
      </c>
      <c r="O1511" s="87"/>
      <c r="P1511" s="87"/>
      <c r="Q1511" s="87"/>
      <c r="S1511" s="87"/>
      <c r="T1511" s="87"/>
      <c r="U1511" s="87"/>
    </row>
    <row r="1512" spans="2:21" x14ac:dyDescent="0.2">
      <c r="B1512" s="43">
        <v>1996</v>
      </c>
      <c r="C1512" s="44">
        <v>10</v>
      </c>
      <c r="D1512" s="47">
        <f t="shared" si="41"/>
        <v>35369</v>
      </c>
      <c r="E1512" s="45">
        <v>701.46</v>
      </c>
      <c r="F1512" s="46">
        <v>14.74</v>
      </c>
      <c r="G1512" s="9">
        <f t="shared" si="42"/>
        <v>1.2283333333333333</v>
      </c>
      <c r="H1512" s="46">
        <v>158.30000000000001</v>
      </c>
      <c r="I1512" s="49">
        <v>705.27002000000005</v>
      </c>
      <c r="O1512" s="87"/>
      <c r="P1512" s="87"/>
      <c r="Q1512" s="87"/>
      <c r="S1512" s="87"/>
      <c r="T1512" s="87"/>
      <c r="U1512" s="87"/>
    </row>
    <row r="1513" spans="2:21" x14ac:dyDescent="0.2">
      <c r="B1513" s="43">
        <v>1996</v>
      </c>
      <c r="C1513" s="44">
        <v>11</v>
      </c>
      <c r="D1513" s="47">
        <f t="shared" si="41"/>
        <v>35399</v>
      </c>
      <c r="E1513" s="45">
        <v>735.67</v>
      </c>
      <c r="F1513" s="46">
        <v>14.82</v>
      </c>
      <c r="G1513" s="9">
        <f t="shared" si="42"/>
        <v>1.2350000000000001</v>
      </c>
      <c r="H1513" s="46">
        <v>158.6</v>
      </c>
      <c r="I1513" s="49">
        <v>757.02002000000005</v>
      </c>
      <c r="O1513" s="87"/>
      <c r="P1513" s="87"/>
      <c r="Q1513" s="87"/>
      <c r="S1513" s="87"/>
      <c r="T1513" s="87"/>
      <c r="U1513" s="87"/>
    </row>
    <row r="1514" spans="2:21" x14ac:dyDescent="0.2">
      <c r="B1514" s="43">
        <v>1996</v>
      </c>
      <c r="C1514" s="44">
        <v>12</v>
      </c>
      <c r="D1514" s="47">
        <f t="shared" si="41"/>
        <v>35430</v>
      </c>
      <c r="E1514" s="45">
        <v>743.25</v>
      </c>
      <c r="F1514" s="46">
        <v>14.9</v>
      </c>
      <c r="G1514" s="9">
        <f t="shared" si="42"/>
        <v>1.2416666666666667</v>
      </c>
      <c r="H1514" s="46">
        <v>158.6</v>
      </c>
      <c r="I1514" s="49">
        <v>740.73999000000003</v>
      </c>
      <c r="O1514" s="87"/>
      <c r="P1514" s="87"/>
      <c r="Q1514" s="87"/>
      <c r="S1514" s="87"/>
      <c r="T1514" s="87"/>
      <c r="U1514" s="87"/>
    </row>
    <row r="1515" spans="2:21" x14ac:dyDescent="0.2">
      <c r="B1515" s="43">
        <v>1997</v>
      </c>
      <c r="C1515" s="39">
        <v>1</v>
      </c>
      <c r="D1515" s="47">
        <f t="shared" si="41"/>
        <v>35461</v>
      </c>
      <c r="E1515" s="45">
        <v>766.22</v>
      </c>
      <c r="F1515" s="46">
        <v>14.9533</v>
      </c>
      <c r="G1515" s="9">
        <f t="shared" si="42"/>
        <v>1.2461083333333334</v>
      </c>
      <c r="H1515" s="46">
        <v>159.1</v>
      </c>
      <c r="I1515" s="49">
        <v>786.15997300000004</v>
      </c>
      <c r="O1515" s="87"/>
      <c r="P1515" s="87"/>
      <c r="Q1515" s="87"/>
      <c r="S1515" s="87"/>
      <c r="T1515" s="87"/>
      <c r="U1515" s="87"/>
    </row>
    <row r="1516" spans="2:21" x14ac:dyDescent="0.2">
      <c r="B1516" s="43">
        <v>1997</v>
      </c>
      <c r="C1516" s="44">
        <v>2</v>
      </c>
      <c r="D1516" s="47">
        <f t="shared" si="41"/>
        <v>35489</v>
      </c>
      <c r="E1516" s="45">
        <v>798.39</v>
      </c>
      <c r="F1516" s="46">
        <v>15.0067</v>
      </c>
      <c r="G1516" s="9">
        <f t="shared" si="42"/>
        <v>1.2505583333333334</v>
      </c>
      <c r="H1516" s="46">
        <v>159.6</v>
      </c>
      <c r="I1516" s="49">
        <v>790.82000700000003</v>
      </c>
      <c r="O1516" s="87"/>
      <c r="P1516" s="87"/>
      <c r="Q1516" s="87"/>
      <c r="S1516" s="87"/>
      <c r="T1516" s="87"/>
      <c r="U1516" s="87"/>
    </row>
    <row r="1517" spans="2:21" x14ac:dyDescent="0.2">
      <c r="B1517" s="43">
        <v>1997</v>
      </c>
      <c r="C1517" s="44">
        <v>3</v>
      </c>
      <c r="D1517" s="47">
        <f t="shared" si="41"/>
        <v>35520</v>
      </c>
      <c r="E1517" s="45">
        <v>792.16</v>
      </c>
      <c r="F1517" s="46">
        <v>15.06</v>
      </c>
      <c r="G1517" s="9">
        <f t="shared" si="42"/>
        <v>1.2550000000000001</v>
      </c>
      <c r="H1517" s="46">
        <v>160</v>
      </c>
      <c r="I1517" s="49">
        <v>757.11999500000002</v>
      </c>
      <c r="O1517" s="87"/>
      <c r="P1517" s="87"/>
      <c r="Q1517" s="87"/>
      <c r="S1517" s="87"/>
      <c r="T1517" s="87"/>
      <c r="U1517" s="87"/>
    </row>
    <row r="1518" spans="2:21" x14ac:dyDescent="0.2">
      <c r="B1518" s="43">
        <v>1997</v>
      </c>
      <c r="C1518" s="44">
        <v>4</v>
      </c>
      <c r="D1518" s="47">
        <f t="shared" si="41"/>
        <v>35550</v>
      </c>
      <c r="E1518" s="45">
        <v>763.93</v>
      </c>
      <c r="F1518" s="46">
        <v>15.093299999999999</v>
      </c>
      <c r="G1518" s="9">
        <f t="shared" si="42"/>
        <v>1.2577749999999999</v>
      </c>
      <c r="H1518" s="46">
        <v>160.19999999999999</v>
      </c>
      <c r="I1518" s="49">
        <v>801.34002699999996</v>
      </c>
      <c r="O1518" s="87"/>
      <c r="P1518" s="87"/>
      <c r="Q1518" s="87"/>
      <c r="S1518" s="87"/>
      <c r="T1518" s="87"/>
      <c r="U1518" s="87"/>
    </row>
    <row r="1519" spans="2:21" x14ac:dyDescent="0.2">
      <c r="B1519" s="43">
        <v>1997</v>
      </c>
      <c r="C1519" s="44">
        <v>5</v>
      </c>
      <c r="D1519" s="47">
        <f t="shared" si="41"/>
        <v>35581</v>
      </c>
      <c r="E1519" s="45">
        <v>833.09</v>
      </c>
      <c r="F1519" s="46">
        <v>15.1267</v>
      </c>
      <c r="G1519" s="9">
        <f t="shared" si="42"/>
        <v>1.2605583333333332</v>
      </c>
      <c r="H1519" s="46">
        <v>160.1</v>
      </c>
      <c r="I1519" s="49">
        <v>848.28002900000001</v>
      </c>
      <c r="O1519" s="87"/>
      <c r="P1519" s="87"/>
      <c r="Q1519" s="87"/>
      <c r="S1519" s="87"/>
      <c r="T1519" s="87"/>
      <c r="U1519" s="87"/>
    </row>
    <row r="1520" spans="2:21" x14ac:dyDescent="0.2">
      <c r="B1520" s="43">
        <v>1997</v>
      </c>
      <c r="C1520" s="44">
        <v>6</v>
      </c>
      <c r="D1520" s="47">
        <f t="shared" si="41"/>
        <v>35611</v>
      </c>
      <c r="E1520" s="45">
        <v>876.29</v>
      </c>
      <c r="F1520" s="46">
        <v>15.16</v>
      </c>
      <c r="G1520" s="9">
        <f t="shared" si="42"/>
        <v>1.2633333333333334</v>
      </c>
      <c r="H1520" s="46">
        <v>160.30000000000001</v>
      </c>
      <c r="I1520" s="49">
        <v>885.14001499999995</v>
      </c>
      <c r="O1520" s="87"/>
      <c r="P1520" s="87"/>
      <c r="Q1520" s="87"/>
      <c r="S1520" s="87"/>
      <c r="T1520" s="87"/>
      <c r="U1520" s="87"/>
    </row>
    <row r="1521" spans="2:21" x14ac:dyDescent="0.2">
      <c r="B1521" s="43">
        <v>1997</v>
      </c>
      <c r="C1521" s="44">
        <v>7</v>
      </c>
      <c r="D1521" s="47">
        <f t="shared" si="41"/>
        <v>35642</v>
      </c>
      <c r="E1521" s="45">
        <v>925.29</v>
      </c>
      <c r="F1521" s="46">
        <v>15.216699999999999</v>
      </c>
      <c r="G1521" s="9">
        <f t="shared" si="42"/>
        <v>1.2680583333333333</v>
      </c>
      <c r="H1521" s="46">
        <v>160.5</v>
      </c>
      <c r="I1521" s="49">
        <v>954.30999799999995</v>
      </c>
      <c r="O1521" s="87"/>
      <c r="P1521" s="87"/>
      <c r="Q1521" s="87"/>
      <c r="S1521" s="87"/>
      <c r="T1521" s="87"/>
      <c r="U1521" s="87"/>
    </row>
    <row r="1522" spans="2:21" x14ac:dyDescent="0.2">
      <c r="B1522" s="43">
        <v>1997</v>
      </c>
      <c r="C1522" s="44">
        <v>8</v>
      </c>
      <c r="D1522" s="47">
        <f t="shared" si="41"/>
        <v>35673</v>
      </c>
      <c r="E1522" s="45">
        <v>927.24</v>
      </c>
      <c r="F1522" s="46">
        <v>15.273300000000001</v>
      </c>
      <c r="G1522" s="9">
        <f t="shared" si="42"/>
        <v>1.272775</v>
      </c>
      <c r="H1522" s="46">
        <v>160.80000000000001</v>
      </c>
      <c r="I1522" s="49">
        <v>899.46997099999999</v>
      </c>
      <c r="O1522" s="87"/>
      <c r="P1522" s="87"/>
      <c r="Q1522" s="87"/>
      <c r="S1522" s="87"/>
      <c r="T1522" s="87"/>
      <c r="U1522" s="87"/>
    </row>
    <row r="1523" spans="2:21" x14ac:dyDescent="0.2">
      <c r="B1523" s="43">
        <v>1997</v>
      </c>
      <c r="C1523" s="44">
        <v>9</v>
      </c>
      <c r="D1523" s="47">
        <f t="shared" si="41"/>
        <v>35703</v>
      </c>
      <c r="E1523" s="45">
        <v>937.02</v>
      </c>
      <c r="F1523" s="46">
        <v>15.33</v>
      </c>
      <c r="G1523" s="9">
        <f t="shared" si="42"/>
        <v>1.2775000000000001</v>
      </c>
      <c r="H1523" s="46">
        <v>161.19999999999999</v>
      </c>
      <c r="I1523" s="49">
        <v>947.28002900000001</v>
      </c>
      <c r="O1523" s="87"/>
      <c r="P1523" s="87"/>
      <c r="Q1523" s="87"/>
      <c r="S1523" s="87"/>
      <c r="T1523" s="87"/>
      <c r="U1523" s="87"/>
    </row>
    <row r="1524" spans="2:21" x14ac:dyDescent="0.2">
      <c r="B1524" s="43">
        <v>1997</v>
      </c>
      <c r="C1524" s="44">
        <v>10</v>
      </c>
      <c r="D1524" s="47">
        <f t="shared" si="41"/>
        <v>35734</v>
      </c>
      <c r="E1524" s="45">
        <v>951.16</v>
      </c>
      <c r="F1524" s="46">
        <v>15.386699999999999</v>
      </c>
      <c r="G1524" s="9">
        <f t="shared" si="42"/>
        <v>1.2822249999999999</v>
      </c>
      <c r="H1524" s="46">
        <v>161.6</v>
      </c>
      <c r="I1524" s="49">
        <v>914.61999500000002</v>
      </c>
      <c r="O1524" s="87"/>
      <c r="P1524" s="87"/>
      <c r="Q1524" s="87"/>
      <c r="S1524" s="87"/>
      <c r="T1524" s="87"/>
      <c r="U1524" s="87"/>
    </row>
    <row r="1525" spans="2:21" x14ac:dyDescent="0.2">
      <c r="B1525" s="43">
        <v>1997</v>
      </c>
      <c r="C1525" s="44">
        <v>11</v>
      </c>
      <c r="D1525" s="47">
        <f t="shared" si="41"/>
        <v>35764</v>
      </c>
      <c r="E1525" s="45">
        <v>938.92</v>
      </c>
      <c r="F1525" s="46">
        <v>15.443300000000001</v>
      </c>
      <c r="G1525" s="9">
        <f t="shared" si="42"/>
        <v>1.2869416666666667</v>
      </c>
      <c r="H1525" s="46">
        <v>161.5</v>
      </c>
      <c r="I1525" s="49">
        <v>955.40002400000003</v>
      </c>
      <c r="O1525" s="87"/>
      <c r="P1525" s="87"/>
      <c r="Q1525" s="87"/>
      <c r="S1525" s="87"/>
      <c r="T1525" s="87"/>
      <c r="U1525" s="87"/>
    </row>
    <row r="1526" spans="2:21" x14ac:dyDescent="0.2">
      <c r="B1526" s="43">
        <v>1997</v>
      </c>
      <c r="C1526" s="44">
        <v>12</v>
      </c>
      <c r="D1526" s="47">
        <f t="shared" si="41"/>
        <v>35795</v>
      </c>
      <c r="E1526" s="45">
        <v>962.37</v>
      </c>
      <c r="F1526" s="46">
        <v>15.5</v>
      </c>
      <c r="G1526" s="9">
        <f t="shared" si="42"/>
        <v>1.2916666666666667</v>
      </c>
      <c r="H1526" s="46">
        <v>161.30000000000001</v>
      </c>
      <c r="I1526" s="49">
        <v>970.42999299999997</v>
      </c>
      <c r="O1526" s="87"/>
      <c r="P1526" s="87"/>
      <c r="Q1526" s="87"/>
      <c r="S1526" s="87"/>
      <c r="T1526" s="87"/>
      <c r="U1526" s="87"/>
    </row>
    <row r="1527" spans="2:21" x14ac:dyDescent="0.2">
      <c r="B1527" s="43">
        <v>1998</v>
      </c>
      <c r="C1527" s="39">
        <v>1</v>
      </c>
      <c r="D1527" s="47">
        <f t="shared" si="41"/>
        <v>35826</v>
      </c>
      <c r="E1527" s="45">
        <v>963.36</v>
      </c>
      <c r="F1527" s="46">
        <v>15.55</v>
      </c>
      <c r="G1527" s="9">
        <f t="shared" si="42"/>
        <v>1.2958333333333334</v>
      </c>
      <c r="H1527" s="46">
        <v>161.6</v>
      </c>
      <c r="I1527" s="49">
        <v>980.28002900000001</v>
      </c>
      <c r="O1527" s="87"/>
      <c r="P1527" s="87"/>
      <c r="Q1527" s="87"/>
      <c r="S1527" s="87"/>
      <c r="T1527" s="87"/>
      <c r="U1527" s="87"/>
    </row>
    <row r="1528" spans="2:21" x14ac:dyDescent="0.2">
      <c r="B1528" s="43">
        <v>1998</v>
      </c>
      <c r="C1528" s="44">
        <v>2</v>
      </c>
      <c r="D1528" s="47">
        <f t="shared" si="41"/>
        <v>35854</v>
      </c>
      <c r="E1528" s="45">
        <v>1023.74</v>
      </c>
      <c r="F1528" s="46">
        <v>15.6</v>
      </c>
      <c r="G1528" s="9">
        <f t="shared" si="42"/>
        <v>1.3</v>
      </c>
      <c r="H1528" s="46">
        <v>161.9</v>
      </c>
      <c r="I1528" s="49">
        <v>1049.339966</v>
      </c>
      <c r="O1528" s="87"/>
      <c r="P1528" s="87"/>
      <c r="Q1528" s="87"/>
      <c r="S1528" s="87"/>
      <c r="T1528" s="87"/>
      <c r="U1528" s="87"/>
    </row>
    <row r="1529" spans="2:21" x14ac:dyDescent="0.2">
      <c r="B1529" s="43">
        <v>1998</v>
      </c>
      <c r="C1529" s="44">
        <v>3</v>
      </c>
      <c r="D1529" s="47">
        <f t="shared" si="41"/>
        <v>35885</v>
      </c>
      <c r="E1529" s="45">
        <v>1076.83</v>
      </c>
      <c r="F1529" s="46">
        <v>15.64</v>
      </c>
      <c r="G1529" s="9">
        <f t="shared" si="42"/>
        <v>1.3033333333333335</v>
      </c>
      <c r="H1529" s="46">
        <v>162.19999999999999</v>
      </c>
      <c r="I1529" s="49">
        <v>1101.75</v>
      </c>
      <c r="O1529" s="87"/>
      <c r="P1529" s="87"/>
      <c r="Q1529" s="87"/>
      <c r="S1529" s="87"/>
      <c r="T1529" s="87"/>
      <c r="U1529" s="87"/>
    </row>
    <row r="1530" spans="2:21" x14ac:dyDescent="0.2">
      <c r="B1530" s="43">
        <v>1998</v>
      </c>
      <c r="C1530" s="44">
        <v>4</v>
      </c>
      <c r="D1530" s="47">
        <f t="shared" si="41"/>
        <v>35915</v>
      </c>
      <c r="E1530" s="45">
        <v>1112.2</v>
      </c>
      <c r="F1530" s="46">
        <v>15.75</v>
      </c>
      <c r="G1530" s="9">
        <f t="shared" si="42"/>
        <v>1.3125</v>
      </c>
      <c r="H1530" s="46">
        <v>162.5</v>
      </c>
      <c r="I1530" s="49">
        <v>1111.75</v>
      </c>
      <c r="O1530" s="87"/>
      <c r="P1530" s="87"/>
      <c r="Q1530" s="87"/>
      <c r="S1530" s="87"/>
      <c r="T1530" s="87"/>
      <c r="U1530" s="87"/>
    </row>
    <row r="1531" spans="2:21" x14ac:dyDescent="0.2">
      <c r="B1531" s="43">
        <v>1998</v>
      </c>
      <c r="C1531" s="44">
        <v>5</v>
      </c>
      <c r="D1531" s="47">
        <f t="shared" si="41"/>
        <v>35946</v>
      </c>
      <c r="E1531" s="45">
        <v>1108.42</v>
      </c>
      <c r="F1531" s="46">
        <v>15.85</v>
      </c>
      <c r="G1531" s="9">
        <f t="shared" si="42"/>
        <v>1.3208333333333333</v>
      </c>
      <c r="H1531" s="46">
        <v>162.80000000000001</v>
      </c>
      <c r="I1531" s="49">
        <v>1090.8199460000001</v>
      </c>
      <c r="O1531" s="87"/>
      <c r="P1531" s="87"/>
      <c r="Q1531" s="87"/>
      <c r="S1531" s="87"/>
      <c r="T1531" s="87"/>
      <c r="U1531" s="87"/>
    </row>
    <row r="1532" spans="2:21" x14ac:dyDescent="0.2">
      <c r="B1532" s="43">
        <v>1998</v>
      </c>
      <c r="C1532" s="44">
        <v>6</v>
      </c>
      <c r="D1532" s="47">
        <f t="shared" si="41"/>
        <v>35976</v>
      </c>
      <c r="E1532" s="45">
        <v>1108.3900000000001</v>
      </c>
      <c r="F1532" s="46">
        <v>15.95</v>
      </c>
      <c r="G1532" s="9">
        <f t="shared" si="42"/>
        <v>1.3291666666666666</v>
      </c>
      <c r="H1532" s="46">
        <v>163</v>
      </c>
      <c r="I1532" s="49">
        <v>1133.839966</v>
      </c>
      <c r="O1532" s="87"/>
      <c r="P1532" s="87"/>
      <c r="Q1532" s="87"/>
      <c r="S1532" s="87"/>
      <c r="T1532" s="87"/>
      <c r="U1532" s="87"/>
    </row>
    <row r="1533" spans="2:21" x14ac:dyDescent="0.2">
      <c r="B1533" s="43">
        <v>1998</v>
      </c>
      <c r="C1533" s="44">
        <v>7</v>
      </c>
      <c r="D1533" s="47">
        <f t="shared" si="41"/>
        <v>36007</v>
      </c>
      <c r="E1533" s="45">
        <v>1156.58</v>
      </c>
      <c r="F1533" s="46">
        <v>16.0167</v>
      </c>
      <c r="G1533" s="9">
        <f t="shared" si="42"/>
        <v>1.3347249999999999</v>
      </c>
      <c r="H1533" s="46">
        <v>163.19999999999999</v>
      </c>
      <c r="I1533" s="49">
        <v>1120.670044</v>
      </c>
      <c r="O1533" s="87"/>
      <c r="P1533" s="87"/>
      <c r="Q1533" s="87"/>
      <c r="S1533" s="87"/>
      <c r="T1533" s="87"/>
      <c r="U1533" s="87"/>
    </row>
    <row r="1534" spans="2:21" x14ac:dyDescent="0.2">
      <c r="B1534" s="43">
        <v>1998</v>
      </c>
      <c r="C1534" s="44">
        <v>8</v>
      </c>
      <c r="D1534" s="47">
        <f t="shared" si="41"/>
        <v>36038</v>
      </c>
      <c r="E1534" s="45">
        <v>1074.6199999999999</v>
      </c>
      <c r="F1534" s="46">
        <v>16.083300000000001</v>
      </c>
      <c r="G1534" s="9">
        <f t="shared" si="42"/>
        <v>1.3402750000000001</v>
      </c>
      <c r="H1534" s="46">
        <v>163.4</v>
      </c>
      <c r="I1534" s="49">
        <v>957.28002900000001</v>
      </c>
      <c r="O1534" s="87"/>
      <c r="P1534" s="87"/>
      <c r="Q1534" s="87"/>
      <c r="S1534" s="87"/>
      <c r="T1534" s="87"/>
      <c r="U1534" s="87"/>
    </row>
    <row r="1535" spans="2:21" x14ac:dyDescent="0.2">
      <c r="B1535" s="43">
        <v>1998</v>
      </c>
      <c r="C1535" s="44">
        <v>9</v>
      </c>
      <c r="D1535" s="47">
        <f t="shared" si="41"/>
        <v>36068</v>
      </c>
      <c r="E1535" s="45">
        <v>1020.64</v>
      </c>
      <c r="F1535" s="46">
        <v>16.14</v>
      </c>
      <c r="G1535" s="9">
        <f t="shared" si="42"/>
        <v>1.345</v>
      </c>
      <c r="H1535" s="46">
        <v>163.6</v>
      </c>
      <c r="I1535" s="49">
        <v>1017.01001</v>
      </c>
      <c r="O1535" s="87"/>
      <c r="P1535" s="87"/>
      <c r="Q1535" s="87"/>
      <c r="S1535" s="87"/>
      <c r="T1535" s="87"/>
      <c r="U1535" s="87"/>
    </row>
    <row r="1536" spans="2:21" x14ac:dyDescent="0.2">
      <c r="B1536" s="43">
        <v>1998</v>
      </c>
      <c r="C1536" s="44">
        <v>10</v>
      </c>
      <c r="D1536" s="47">
        <f t="shared" si="41"/>
        <v>36099</v>
      </c>
      <c r="E1536" s="45">
        <v>1032.47</v>
      </c>
      <c r="F1536" s="46">
        <v>16.166699999999999</v>
      </c>
      <c r="G1536" s="9">
        <f t="shared" si="42"/>
        <v>1.3472249999999999</v>
      </c>
      <c r="H1536" s="46">
        <v>164</v>
      </c>
      <c r="I1536" s="49">
        <v>1098.670044</v>
      </c>
      <c r="O1536" s="87"/>
      <c r="P1536" s="87"/>
      <c r="Q1536" s="87"/>
      <c r="S1536" s="87"/>
      <c r="T1536" s="87"/>
      <c r="U1536" s="87"/>
    </row>
    <row r="1537" spans="2:21" x14ac:dyDescent="0.2">
      <c r="B1537" s="43">
        <v>1998</v>
      </c>
      <c r="C1537" s="44">
        <v>11</v>
      </c>
      <c r="D1537" s="47">
        <f t="shared" si="41"/>
        <v>36129</v>
      </c>
      <c r="E1537" s="45">
        <v>1144.43</v>
      </c>
      <c r="F1537" s="46">
        <v>16.183299999999999</v>
      </c>
      <c r="G1537" s="9">
        <f t="shared" si="42"/>
        <v>1.3486083333333332</v>
      </c>
      <c r="H1537" s="46">
        <v>164</v>
      </c>
      <c r="I1537" s="49">
        <v>1163.630005</v>
      </c>
      <c r="O1537" s="87"/>
      <c r="P1537" s="87"/>
      <c r="Q1537" s="87"/>
      <c r="S1537" s="87"/>
      <c r="T1537" s="87"/>
      <c r="U1537" s="87"/>
    </row>
    <row r="1538" spans="2:21" x14ac:dyDescent="0.2">
      <c r="B1538" s="43">
        <v>1998</v>
      </c>
      <c r="C1538" s="44">
        <v>12</v>
      </c>
      <c r="D1538" s="47">
        <f t="shared" si="41"/>
        <v>36160</v>
      </c>
      <c r="E1538" s="45">
        <v>1190.05</v>
      </c>
      <c r="F1538" s="46">
        <v>16.2</v>
      </c>
      <c r="G1538" s="9">
        <f t="shared" si="42"/>
        <v>1.3499999999999999</v>
      </c>
      <c r="H1538" s="46">
        <v>163.9</v>
      </c>
      <c r="I1538" s="49">
        <v>1229.2299800000001</v>
      </c>
      <c r="O1538" s="87"/>
      <c r="P1538" s="87"/>
      <c r="Q1538" s="87"/>
      <c r="S1538" s="87"/>
      <c r="T1538" s="87"/>
      <c r="U1538" s="87"/>
    </row>
    <row r="1539" spans="2:21" x14ac:dyDescent="0.2">
      <c r="B1539" s="43">
        <v>1999</v>
      </c>
      <c r="C1539" s="39">
        <v>1</v>
      </c>
      <c r="D1539" s="47">
        <f t="shared" si="41"/>
        <v>36191</v>
      </c>
      <c r="E1539" s="45">
        <v>1248.77</v>
      </c>
      <c r="F1539" s="46">
        <v>16.283333330000001</v>
      </c>
      <c r="G1539" s="9">
        <f t="shared" si="42"/>
        <v>1.3569444441666667</v>
      </c>
      <c r="H1539" s="46">
        <v>164.3</v>
      </c>
      <c r="I1539" s="49">
        <v>1279.6400149999999</v>
      </c>
      <c r="O1539" s="87"/>
      <c r="P1539" s="87"/>
      <c r="Q1539" s="87"/>
      <c r="S1539" s="87"/>
      <c r="T1539" s="87"/>
      <c r="U1539" s="87"/>
    </row>
    <row r="1540" spans="2:21" x14ac:dyDescent="0.2">
      <c r="B1540" s="43">
        <v>1999</v>
      </c>
      <c r="C1540" s="44">
        <v>2</v>
      </c>
      <c r="D1540" s="47">
        <f t="shared" ref="D1540:D1603" si="43">EOMONTH(DATE(B1540,C1540,1),0)</f>
        <v>36219</v>
      </c>
      <c r="E1540" s="45">
        <v>1246.58</v>
      </c>
      <c r="F1540" s="46">
        <v>16.366666670000001</v>
      </c>
      <c r="G1540" s="9">
        <f t="shared" ref="G1540:G1603" si="44">IFERROR(F1540/12,0)</f>
        <v>1.3638888891666667</v>
      </c>
      <c r="H1540" s="46">
        <v>164.5</v>
      </c>
      <c r="I1540" s="49">
        <v>1238.329956</v>
      </c>
      <c r="O1540" s="87"/>
      <c r="P1540" s="87"/>
      <c r="Q1540" s="87"/>
      <c r="S1540" s="87"/>
      <c r="T1540" s="87"/>
      <c r="U1540" s="87"/>
    </row>
    <row r="1541" spans="2:21" x14ac:dyDescent="0.2">
      <c r="B1541" s="43">
        <v>1999</v>
      </c>
      <c r="C1541" s="44">
        <v>3</v>
      </c>
      <c r="D1541" s="47">
        <f t="shared" si="43"/>
        <v>36250</v>
      </c>
      <c r="E1541" s="45">
        <v>1281.6600000000001</v>
      </c>
      <c r="F1541" s="46">
        <v>16.45</v>
      </c>
      <c r="G1541" s="9">
        <f t="shared" si="44"/>
        <v>1.3708333333333333</v>
      </c>
      <c r="H1541" s="46">
        <v>165</v>
      </c>
      <c r="I1541" s="49">
        <v>1286.369995</v>
      </c>
      <c r="O1541" s="87"/>
      <c r="P1541" s="87"/>
      <c r="Q1541" s="87"/>
      <c r="S1541" s="87"/>
      <c r="T1541" s="87"/>
      <c r="U1541" s="87"/>
    </row>
    <row r="1542" spans="2:21" x14ac:dyDescent="0.2">
      <c r="B1542" s="43">
        <v>1999</v>
      </c>
      <c r="C1542" s="44">
        <v>4</v>
      </c>
      <c r="D1542" s="47">
        <f t="shared" si="43"/>
        <v>36280</v>
      </c>
      <c r="E1542" s="45">
        <v>1334.76</v>
      </c>
      <c r="F1542" s="46">
        <f>F1541*2/3+F1544/3</f>
        <v>16.45</v>
      </c>
      <c r="G1542" s="9">
        <f t="shared" si="44"/>
        <v>1.3708333333333333</v>
      </c>
      <c r="H1542" s="46">
        <v>166.2</v>
      </c>
      <c r="I1542" s="49">
        <v>1335.1800539999999</v>
      </c>
      <c r="O1542" s="87"/>
      <c r="P1542" s="87"/>
      <c r="Q1542" s="87"/>
      <c r="S1542" s="87"/>
      <c r="T1542" s="87"/>
      <c r="U1542" s="87"/>
    </row>
    <row r="1543" spans="2:21" x14ac:dyDescent="0.2">
      <c r="B1543" s="43">
        <v>1999</v>
      </c>
      <c r="C1543" s="44">
        <v>5</v>
      </c>
      <c r="D1543" s="47">
        <f t="shared" si="43"/>
        <v>36311</v>
      </c>
      <c r="E1543" s="45">
        <v>1332.07</v>
      </c>
      <c r="F1543" s="46">
        <f>F1541/3+F1544*2/3</f>
        <v>16.45</v>
      </c>
      <c r="G1543" s="9">
        <f t="shared" si="44"/>
        <v>1.3708333333333333</v>
      </c>
      <c r="H1543" s="46">
        <v>166.2</v>
      </c>
      <c r="I1543" s="49">
        <v>1301.839966</v>
      </c>
      <c r="O1543" s="87"/>
      <c r="P1543" s="87"/>
      <c r="Q1543" s="87"/>
      <c r="S1543" s="87"/>
      <c r="T1543" s="87"/>
      <c r="U1543" s="87"/>
    </row>
    <row r="1544" spans="2:21" x14ac:dyDescent="0.2">
      <c r="B1544" s="43">
        <v>1999</v>
      </c>
      <c r="C1544" s="44">
        <v>6</v>
      </c>
      <c r="D1544" s="47">
        <f t="shared" si="43"/>
        <v>36341</v>
      </c>
      <c r="E1544" s="45">
        <v>1322.55</v>
      </c>
      <c r="F1544" s="46">
        <v>16.45</v>
      </c>
      <c r="G1544" s="9">
        <f t="shared" si="44"/>
        <v>1.3708333333333333</v>
      </c>
      <c r="H1544" s="46">
        <v>166.2</v>
      </c>
      <c r="I1544" s="49">
        <v>1372.709961</v>
      </c>
      <c r="O1544" s="87"/>
      <c r="P1544" s="87"/>
      <c r="Q1544" s="87"/>
      <c r="S1544" s="87"/>
      <c r="T1544" s="87"/>
      <c r="U1544" s="87"/>
    </row>
    <row r="1545" spans="2:21" x14ac:dyDescent="0.2">
      <c r="B1545" s="43">
        <v>1999</v>
      </c>
      <c r="C1545" s="44">
        <v>7</v>
      </c>
      <c r="D1545" s="47">
        <f t="shared" si="43"/>
        <v>36372</v>
      </c>
      <c r="E1545" s="45">
        <v>1380.99</v>
      </c>
      <c r="F1545" s="46">
        <f>F1544*2/3+F1547/3</f>
        <v>16.513333333333335</v>
      </c>
      <c r="G1545" s="9">
        <f t="shared" si="44"/>
        <v>1.3761111111111113</v>
      </c>
      <c r="H1545" s="46">
        <v>166.7</v>
      </c>
      <c r="I1545" s="49">
        <v>1328.719971</v>
      </c>
      <c r="O1545" s="87"/>
      <c r="P1545" s="87"/>
      <c r="Q1545" s="87"/>
      <c r="S1545" s="87"/>
      <c r="T1545" s="87"/>
      <c r="U1545" s="87"/>
    </row>
    <row r="1546" spans="2:21" x14ac:dyDescent="0.2">
      <c r="B1546" s="43">
        <v>1999</v>
      </c>
      <c r="C1546" s="44">
        <v>8</v>
      </c>
      <c r="D1546" s="47">
        <f t="shared" si="43"/>
        <v>36403</v>
      </c>
      <c r="E1546" s="45">
        <v>1327.49</v>
      </c>
      <c r="F1546" s="46">
        <f>F1544/3+F1547*2/3</f>
        <v>16.576666666666668</v>
      </c>
      <c r="G1546" s="9">
        <f t="shared" si="44"/>
        <v>1.381388888888889</v>
      </c>
      <c r="H1546" s="46">
        <v>167.1</v>
      </c>
      <c r="I1546" s="49">
        <v>1320.410034</v>
      </c>
      <c r="O1546" s="87"/>
      <c r="P1546" s="87"/>
      <c r="Q1546" s="87"/>
      <c r="S1546" s="87"/>
      <c r="T1546" s="87"/>
      <c r="U1546" s="87"/>
    </row>
    <row r="1547" spans="2:21" x14ac:dyDescent="0.2">
      <c r="B1547" s="43">
        <v>1999</v>
      </c>
      <c r="C1547" s="44">
        <v>9</v>
      </c>
      <c r="D1547" s="47">
        <f t="shared" si="43"/>
        <v>36433</v>
      </c>
      <c r="E1547" s="45">
        <v>1318.17</v>
      </c>
      <c r="F1547" s="46">
        <v>16.64</v>
      </c>
      <c r="G1547" s="9">
        <f t="shared" si="44"/>
        <v>1.3866666666666667</v>
      </c>
      <c r="H1547" s="46">
        <v>167.9</v>
      </c>
      <c r="I1547" s="49">
        <v>1282.709961</v>
      </c>
      <c r="O1547" s="87"/>
      <c r="P1547" s="87"/>
      <c r="Q1547" s="87"/>
      <c r="S1547" s="87"/>
      <c r="T1547" s="87"/>
      <c r="U1547" s="87"/>
    </row>
    <row r="1548" spans="2:21" x14ac:dyDescent="0.2">
      <c r="B1548" s="43">
        <v>1999</v>
      </c>
      <c r="C1548" s="44">
        <v>10</v>
      </c>
      <c r="D1548" s="47">
        <f t="shared" si="43"/>
        <v>36464</v>
      </c>
      <c r="E1548" s="45">
        <v>1300.01</v>
      </c>
      <c r="F1548" s="46">
        <f>F1547*2/3+F1550/3</f>
        <v>16.656666666666666</v>
      </c>
      <c r="G1548" s="9">
        <f t="shared" si="44"/>
        <v>1.3880555555555556</v>
      </c>
      <c r="H1548" s="46">
        <v>168.2</v>
      </c>
      <c r="I1548" s="49">
        <v>1362.9300539999999</v>
      </c>
      <c r="O1548" s="87"/>
      <c r="P1548" s="87"/>
      <c r="Q1548" s="87"/>
      <c r="S1548" s="87"/>
      <c r="T1548" s="87"/>
      <c r="U1548" s="87"/>
    </row>
    <row r="1549" spans="2:21" x14ac:dyDescent="0.2">
      <c r="B1549" s="43">
        <v>1999</v>
      </c>
      <c r="C1549" s="44">
        <v>11</v>
      </c>
      <c r="D1549" s="47">
        <f t="shared" si="43"/>
        <v>36494</v>
      </c>
      <c r="E1549" s="45">
        <v>1391</v>
      </c>
      <c r="F1549" s="46">
        <f>F1547/3+F1550*2/3</f>
        <v>16.673333333333332</v>
      </c>
      <c r="G1549" s="9">
        <f t="shared" si="44"/>
        <v>1.3894444444444443</v>
      </c>
      <c r="H1549" s="46">
        <v>168.3</v>
      </c>
      <c r="I1549" s="49">
        <v>1388.910034</v>
      </c>
      <c r="O1549" s="87"/>
      <c r="P1549" s="87"/>
      <c r="Q1549" s="87"/>
      <c r="S1549" s="87"/>
      <c r="T1549" s="87"/>
      <c r="U1549" s="87"/>
    </row>
    <row r="1550" spans="2:21" x14ac:dyDescent="0.2">
      <c r="B1550" s="43">
        <v>1999</v>
      </c>
      <c r="C1550" s="44">
        <v>12</v>
      </c>
      <c r="D1550" s="47">
        <f t="shared" si="43"/>
        <v>36525</v>
      </c>
      <c r="E1550" s="45">
        <v>1428.68</v>
      </c>
      <c r="F1550" s="46">
        <v>16.690000000000001</v>
      </c>
      <c r="G1550" s="9">
        <f t="shared" si="44"/>
        <v>1.3908333333333334</v>
      </c>
      <c r="H1550" s="46">
        <v>168.3</v>
      </c>
      <c r="I1550" s="49">
        <v>1469.25</v>
      </c>
      <c r="O1550" s="87"/>
      <c r="P1550" s="87"/>
      <c r="Q1550" s="87"/>
      <c r="S1550" s="87"/>
      <c r="T1550" s="87"/>
      <c r="U1550" s="87"/>
    </row>
    <row r="1551" spans="2:21" x14ac:dyDescent="0.2">
      <c r="B1551" s="43">
        <v>2000</v>
      </c>
      <c r="C1551" s="39">
        <v>1</v>
      </c>
      <c r="D1551" s="47">
        <f t="shared" si="43"/>
        <v>36556</v>
      </c>
      <c r="E1551" s="45">
        <v>1425.59</v>
      </c>
      <c r="F1551" s="46">
        <f>F1550*2/3+F1553/3</f>
        <v>16.713333333333335</v>
      </c>
      <c r="G1551" s="9">
        <f t="shared" si="44"/>
        <v>1.3927777777777779</v>
      </c>
      <c r="H1551" s="46">
        <v>168.8</v>
      </c>
      <c r="I1551" s="49">
        <v>1394.459961</v>
      </c>
      <c r="O1551" s="87"/>
      <c r="P1551" s="87"/>
      <c r="Q1551" s="87"/>
      <c r="S1551" s="87"/>
      <c r="T1551" s="87"/>
      <c r="U1551" s="87"/>
    </row>
    <row r="1552" spans="2:21" x14ac:dyDescent="0.2">
      <c r="B1552" s="43">
        <v>2000</v>
      </c>
      <c r="C1552" s="44">
        <v>2</v>
      </c>
      <c r="D1552" s="47">
        <f t="shared" si="43"/>
        <v>36585</v>
      </c>
      <c r="E1552" s="45">
        <v>1388.87</v>
      </c>
      <c r="F1552" s="46">
        <f>F1550/3+F1553*2/3</f>
        <v>16.736666666666668</v>
      </c>
      <c r="G1552" s="9">
        <f t="shared" si="44"/>
        <v>1.3947222222222224</v>
      </c>
      <c r="H1552" s="46">
        <v>169.8</v>
      </c>
      <c r="I1552" s="49">
        <v>1366.420044</v>
      </c>
      <c r="O1552" s="87"/>
      <c r="P1552" s="87"/>
      <c r="Q1552" s="87"/>
      <c r="S1552" s="87"/>
      <c r="T1552" s="87"/>
      <c r="U1552" s="87"/>
    </row>
    <row r="1553" spans="2:21" x14ac:dyDescent="0.2">
      <c r="B1553" s="43">
        <v>2000</v>
      </c>
      <c r="C1553" s="44">
        <v>3</v>
      </c>
      <c r="D1553" s="47">
        <f t="shared" si="43"/>
        <v>36616</v>
      </c>
      <c r="E1553" s="45">
        <v>1442.21</v>
      </c>
      <c r="F1553" s="46">
        <v>16.760000000000002</v>
      </c>
      <c r="G1553" s="9">
        <f t="shared" si="44"/>
        <v>1.3966666666666667</v>
      </c>
      <c r="H1553" s="46">
        <v>171.2</v>
      </c>
      <c r="I1553" s="49">
        <v>1498.579956</v>
      </c>
      <c r="O1553" s="87"/>
      <c r="P1553" s="87"/>
      <c r="Q1553" s="87"/>
      <c r="S1553" s="87"/>
      <c r="T1553" s="87"/>
      <c r="U1553" s="87"/>
    </row>
    <row r="1554" spans="2:21" x14ac:dyDescent="0.2">
      <c r="B1554" s="43">
        <v>2000</v>
      </c>
      <c r="C1554" s="44">
        <v>4</v>
      </c>
      <c r="D1554" s="47">
        <f t="shared" si="43"/>
        <v>36646</v>
      </c>
      <c r="E1554" s="45">
        <v>1461.36</v>
      </c>
      <c r="F1554" s="46">
        <f>F1553*2/3+F1556/3</f>
        <v>16.740000000000002</v>
      </c>
      <c r="G1554" s="9">
        <f t="shared" si="44"/>
        <v>1.3950000000000002</v>
      </c>
      <c r="H1554" s="46">
        <v>171.3</v>
      </c>
      <c r="I1554" s="49">
        <v>1452.4300539999999</v>
      </c>
      <c r="O1554" s="87"/>
      <c r="P1554" s="87"/>
      <c r="Q1554" s="87"/>
      <c r="S1554" s="87"/>
      <c r="T1554" s="87"/>
      <c r="U1554" s="87"/>
    </row>
    <row r="1555" spans="2:21" x14ac:dyDescent="0.2">
      <c r="B1555" s="43">
        <v>2000</v>
      </c>
      <c r="C1555" s="44">
        <v>5</v>
      </c>
      <c r="D1555" s="47">
        <f t="shared" si="43"/>
        <v>36677</v>
      </c>
      <c r="E1555" s="45">
        <v>1418.48</v>
      </c>
      <c r="F1555" s="46">
        <f>F1553/3+F1556*2/3</f>
        <v>16.72</v>
      </c>
      <c r="G1555" s="9">
        <f t="shared" si="44"/>
        <v>1.3933333333333333</v>
      </c>
      <c r="H1555" s="46">
        <v>171.5</v>
      </c>
      <c r="I1555" s="49">
        <v>1420.599976</v>
      </c>
      <c r="O1555" s="87"/>
      <c r="P1555" s="87"/>
      <c r="Q1555" s="87"/>
      <c r="S1555" s="87"/>
      <c r="T1555" s="87"/>
      <c r="U1555" s="87"/>
    </row>
    <row r="1556" spans="2:21" x14ac:dyDescent="0.2">
      <c r="B1556" s="43">
        <v>2000</v>
      </c>
      <c r="C1556" s="44">
        <v>6</v>
      </c>
      <c r="D1556" s="47">
        <f t="shared" si="43"/>
        <v>36707</v>
      </c>
      <c r="E1556" s="45">
        <v>1461.96</v>
      </c>
      <c r="F1556" s="46">
        <v>16.7</v>
      </c>
      <c r="G1556" s="9">
        <f t="shared" si="44"/>
        <v>1.3916666666666666</v>
      </c>
      <c r="H1556" s="46">
        <v>172.4</v>
      </c>
      <c r="I1556" s="49">
        <v>1454.599976</v>
      </c>
      <c r="O1556" s="87"/>
      <c r="P1556" s="87"/>
      <c r="Q1556" s="87"/>
      <c r="S1556" s="87"/>
      <c r="T1556" s="87"/>
      <c r="U1556" s="87"/>
    </row>
    <row r="1557" spans="2:21" x14ac:dyDescent="0.2">
      <c r="B1557" s="43">
        <v>2000</v>
      </c>
      <c r="C1557" s="44">
        <v>7</v>
      </c>
      <c r="D1557" s="47">
        <f t="shared" si="43"/>
        <v>36738</v>
      </c>
      <c r="E1557" s="45">
        <v>1473</v>
      </c>
      <c r="F1557" s="46">
        <f>F1556*2/3+F1559/3</f>
        <v>16.583333333333332</v>
      </c>
      <c r="G1557" s="9">
        <f t="shared" si="44"/>
        <v>1.3819444444444444</v>
      </c>
      <c r="H1557" s="46">
        <v>172.8</v>
      </c>
      <c r="I1557" s="49">
        <v>1430.829956</v>
      </c>
      <c r="O1557" s="87"/>
      <c r="P1557" s="87"/>
      <c r="Q1557" s="87"/>
      <c r="S1557" s="87"/>
      <c r="T1557" s="87"/>
      <c r="U1557" s="87"/>
    </row>
    <row r="1558" spans="2:21" x14ac:dyDescent="0.2">
      <c r="B1558" s="43">
        <v>2000</v>
      </c>
      <c r="C1558" s="44">
        <v>8</v>
      </c>
      <c r="D1558" s="47">
        <f t="shared" si="43"/>
        <v>36769</v>
      </c>
      <c r="E1558" s="45">
        <v>1485.46</v>
      </c>
      <c r="F1558" s="46">
        <f>F1556/3+F1559*2/3</f>
        <v>16.466666666666669</v>
      </c>
      <c r="G1558" s="9">
        <f t="shared" si="44"/>
        <v>1.3722222222222225</v>
      </c>
      <c r="H1558" s="46">
        <v>172.8</v>
      </c>
      <c r="I1558" s="49">
        <v>1517.6800539999999</v>
      </c>
      <c r="O1558" s="87"/>
      <c r="P1558" s="87"/>
      <c r="Q1558" s="87"/>
      <c r="S1558" s="87"/>
      <c r="T1558" s="87"/>
      <c r="U1558" s="87"/>
    </row>
    <row r="1559" spans="2:21" x14ac:dyDescent="0.2">
      <c r="B1559" s="43">
        <v>2000</v>
      </c>
      <c r="C1559" s="44">
        <v>9</v>
      </c>
      <c r="D1559" s="47">
        <f t="shared" si="43"/>
        <v>36799</v>
      </c>
      <c r="E1559" s="45">
        <v>1468.05</v>
      </c>
      <c r="F1559" s="46">
        <v>16.350000000000001</v>
      </c>
      <c r="G1559" s="9">
        <f t="shared" si="44"/>
        <v>1.3625</v>
      </c>
      <c r="H1559" s="46">
        <v>173.7</v>
      </c>
      <c r="I1559" s="49">
        <v>1436.51001</v>
      </c>
      <c r="O1559" s="87"/>
      <c r="P1559" s="87"/>
      <c r="Q1559" s="87"/>
      <c r="S1559" s="87"/>
      <c r="T1559" s="87"/>
      <c r="U1559" s="87"/>
    </row>
    <row r="1560" spans="2:21" x14ac:dyDescent="0.2">
      <c r="B1560" s="43">
        <v>2000</v>
      </c>
      <c r="C1560" s="44">
        <v>10</v>
      </c>
      <c r="D1560" s="47">
        <f t="shared" si="43"/>
        <v>36830</v>
      </c>
      <c r="E1560" s="45">
        <v>1390.14</v>
      </c>
      <c r="F1560" s="46">
        <f>F1559*2/3+F1562/3</f>
        <v>16.323333333333334</v>
      </c>
      <c r="G1560" s="9">
        <f t="shared" si="44"/>
        <v>1.3602777777777779</v>
      </c>
      <c r="H1560" s="46">
        <v>174</v>
      </c>
      <c r="I1560" s="49">
        <v>1429.400024</v>
      </c>
      <c r="O1560" s="87"/>
      <c r="P1560" s="87"/>
      <c r="Q1560" s="87"/>
      <c r="S1560" s="87"/>
      <c r="T1560" s="87"/>
      <c r="U1560" s="87"/>
    </row>
    <row r="1561" spans="2:21" x14ac:dyDescent="0.2">
      <c r="B1561" s="43">
        <v>2000</v>
      </c>
      <c r="C1561" s="44">
        <v>11</v>
      </c>
      <c r="D1561" s="47">
        <f t="shared" si="43"/>
        <v>36860</v>
      </c>
      <c r="E1561" s="45">
        <v>1378.04</v>
      </c>
      <c r="F1561" s="46">
        <f>F1559/3+F1562*2/3</f>
        <v>16.296666666666667</v>
      </c>
      <c r="G1561" s="9">
        <f t="shared" si="44"/>
        <v>1.3580555555555556</v>
      </c>
      <c r="H1561" s="46">
        <v>174.1</v>
      </c>
      <c r="I1561" s="49">
        <v>1314.9499510000001</v>
      </c>
      <c r="O1561" s="87"/>
      <c r="P1561" s="87"/>
      <c r="Q1561" s="87"/>
      <c r="S1561" s="87"/>
      <c r="T1561" s="87"/>
      <c r="U1561" s="87"/>
    </row>
    <row r="1562" spans="2:21" x14ac:dyDescent="0.2">
      <c r="B1562" s="43">
        <v>2000</v>
      </c>
      <c r="C1562" s="44">
        <v>12</v>
      </c>
      <c r="D1562" s="47">
        <f t="shared" si="43"/>
        <v>36891</v>
      </c>
      <c r="E1562" s="45">
        <v>1330.93</v>
      </c>
      <c r="F1562" s="46">
        <v>16.27</v>
      </c>
      <c r="G1562" s="9">
        <f t="shared" si="44"/>
        <v>1.3558333333333332</v>
      </c>
      <c r="H1562" s="46">
        <v>174</v>
      </c>
      <c r="I1562" s="49">
        <v>1320.280029</v>
      </c>
      <c r="O1562" s="87"/>
      <c r="P1562" s="87"/>
      <c r="Q1562" s="87"/>
      <c r="S1562" s="87"/>
      <c r="T1562" s="87"/>
      <c r="U1562" s="87"/>
    </row>
    <row r="1563" spans="2:21" x14ac:dyDescent="0.2">
      <c r="B1563" s="43">
        <v>2001</v>
      </c>
      <c r="C1563" s="39">
        <v>1</v>
      </c>
      <c r="D1563" s="47">
        <f t="shared" si="43"/>
        <v>36922</v>
      </c>
      <c r="E1563" s="45">
        <v>1335.63</v>
      </c>
      <c r="F1563" s="46">
        <f>F1562*2/3+F1565/3</f>
        <v>16.169999999999998</v>
      </c>
      <c r="G1563" s="9">
        <f t="shared" si="44"/>
        <v>1.3474999999999999</v>
      </c>
      <c r="H1563" s="46">
        <v>175.1</v>
      </c>
      <c r="I1563" s="49">
        <v>1366.01001</v>
      </c>
      <c r="O1563" s="87"/>
      <c r="P1563" s="87"/>
      <c r="Q1563" s="87"/>
      <c r="S1563" s="87"/>
      <c r="T1563" s="87"/>
      <c r="U1563" s="87"/>
    </row>
    <row r="1564" spans="2:21" x14ac:dyDescent="0.2">
      <c r="B1564" s="43">
        <v>2001</v>
      </c>
      <c r="C1564" s="44">
        <v>2</v>
      </c>
      <c r="D1564" s="47">
        <f t="shared" si="43"/>
        <v>36950</v>
      </c>
      <c r="E1564" s="45">
        <v>1305.75</v>
      </c>
      <c r="F1564" s="46">
        <f>F1562/3+F1565*2/3</f>
        <v>16.07</v>
      </c>
      <c r="G1564" s="9">
        <f t="shared" si="44"/>
        <v>1.3391666666666666</v>
      </c>
      <c r="H1564" s="46">
        <v>175.8</v>
      </c>
      <c r="I1564" s="49">
        <v>1239.9399410000001</v>
      </c>
      <c r="O1564" s="87"/>
      <c r="P1564" s="87"/>
      <c r="Q1564" s="87"/>
      <c r="S1564" s="87"/>
      <c r="T1564" s="87"/>
      <c r="U1564" s="87"/>
    </row>
    <row r="1565" spans="2:21" x14ac:dyDescent="0.2">
      <c r="B1565" s="43">
        <v>2001</v>
      </c>
      <c r="C1565" s="44">
        <v>3</v>
      </c>
      <c r="D1565" s="47">
        <f t="shared" si="43"/>
        <v>36981</v>
      </c>
      <c r="E1565" s="45">
        <v>1185.8499999999999</v>
      </c>
      <c r="F1565" s="46">
        <v>15.97</v>
      </c>
      <c r="G1565" s="9">
        <f t="shared" si="44"/>
        <v>1.3308333333333333</v>
      </c>
      <c r="H1565" s="46">
        <v>176.2</v>
      </c>
      <c r="I1565" s="49">
        <v>1160.329956</v>
      </c>
      <c r="O1565" s="87"/>
      <c r="P1565" s="87"/>
      <c r="Q1565" s="87"/>
      <c r="S1565" s="87"/>
      <c r="T1565" s="87"/>
      <c r="U1565" s="87"/>
    </row>
    <row r="1566" spans="2:21" x14ac:dyDescent="0.2">
      <c r="B1566" s="43">
        <v>2001</v>
      </c>
      <c r="C1566" s="44">
        <v>4</v>
      </c>
      <c r="D1566" s="47">
        <f t="shared" si="43"/>
        <v>37011</v>
      </c>
      <c r="E1566" s="45">
        <v>1189.8399999999999</v>
      </c>
      <c r="F1566" s="46">
        <f>F1565*2/3+F1568/3</f>
        <v>15.876666666666665</v>
      </c>
      <c r="G1566" s="9">
        <f t="shared" si="44"/>
        <v>1.3230555555555554</v>
      </c>
      <c r="H1566" s="46">
        <v>176.9</v>
      </c>
      <c r="I1566" s="49">
        <v>1249.459961</v>
      </c>
      <c r="O1566" s="87"/>
      <c r="P1566" s="87"/>
      <c r="Q1566" s="87"/>
      <c r="S1566" s="87"/>
      <c r="T1566" s="87"/>
      <c r="U1566" s="87"/>
    </row>
    <row r="1567" spans="2:21" x14ac:dyDescent="0.2">
      <c r="B1567" s="43">
        <v>2001</v>
      </c>
      <c r="C1567" s="44">
        <v>5</v>
      </c>
      <c r="D1567" s="47">
        <f t="shared" si="43"/>
        <v>37042</v>
      </c>
      <c r="E1567" s="45">
        <v>1270.3699999999999</v>
      </c>
      <c r="F1567" s="46">
        <f>F1565/3+F1568*2/3</f>
        <v>15.783333333333331</v>
      </c>
      <c r="G1567" s="9">
        <f t="shared" si="44"/>
        <v>1.3152777777777775</v>
      </c>
      <c r="H1567" s="46">
        <v>177.7</v>
      </c>
      <c r="I1567" s="49">
        <v>1255.8199460000001</v>
      </c>
      <c r="O1567" s="87"/>
      <c r="P1567" s="87"/>
      <c r="Q1567" s="87"/>
      <c r="S1567" s="87"/>
      <c r="T1567" s="87"/>
      <c r="U1567" s="87"/>
    </row>
    <row r="1568" spans="2:21" x14ac:dyDescent="0.2">
      <c r="B1568" s="43">
        <v>2001</v>
      </c>
      <c r="C1568" s="44">
        <v>6</v>
      </c>
      <c r="D1568" s="47">
        <f t="shared" si="43"/>
        <v>37072</v>
      </c>
      <c r="E1568" s="45">
        <v>1238.71</v>
      </c>
      <c r="F1568" s="46">
        <v>15.69</v>
      </c>
      <c r="G1568" s="9">
        <f t="shared" si="44"/>
        <v>1.3074999999999999</v>
      </c>
      <c r="H1568" s="46">
        <v>178</v>
      </c>
      <c r="I1568" s="49">
        <v>1224.380005</v>
      </c>
      <c r="O1568" s="87"/>
      <c r="P1568" s="87"/>
      <c r="Q1568" s="87"/>
      <c r="S1568" s="87"/>
      <c r="T1568" s="87"/>
      <c r="U1568" s="87"/>
    </row>
    <row r="1569" spans="2:21" x14ac:dyDescent="0.2">
      <c r="B1569" s="43">
        <v>2001</v>
      </c>
      <c r="C1569" s="44">
        <v>7</v>
      </c>
      <c r="D1569" s="47">
        <f t="shared" si="43"/>
        <v>37103</v>
      </c>
      <c r="E1569" s="45">
        <v>1204.45</v>
      </c>
      <c r="F1569" s="46">
        <f>F1568*2/3+F1571/3</f>
        <v>15.706666666666667</v>
      </c>
      <c r="G1569" s="9">
        <f t="shared" si="44"/>
        <v>1.308888888888889</v>
      </c>
      <c r="H1569" s="46">
        <v>177.5</v>
      </c>
      <c r="I1569" s="49">
        <v>1211.2299800000001</v>
      </c>
      <c r="O1569" s="87"/>
      <c r="P1569" s="87"/>
      <c r="Q1569" s="87"/>
      <c r="S1569" s="87"/>
      <c r="T1569" s="87"/>
      <c r="U1569" s="87"/>
    </row>
    <row r="1570" spans="2:21" x14ac:dyDescent="0.2">
      <c r="B1570" s="43">
        <v>2001</v>
      </c>
      <c r="C1570" s="44">
        <v>8</v>
      </c>
      <c r="D1570" s="47">
        <f t="shared" si="43"/>
        <v>37134</v>
      </c>
      <c r="E1570" s="45">
        <v>1178.5</v>
      </c>
      <c r="F1570" s="46">
        <f>F1568/3+F1571*2/3</f>
        <v>15.723333333333333</v>
      </c>
      <c r="G1570" s="9">
        <f t="shared" si="44"/>
        <v>1.3102777777777777</v>
      </c>
      <c r="H1570" s="46">
        <v>177.5</v>
      </c>
      <c r="I1570" s="49">
        <v>1133.579956</v>
      </c>
      <c r="O1570" s="87"/>
      <c r="P1570" s="87"/>
      <c r="Q1570" s="87"/>
      <c r="S1570" s="87"/>
      <c r="T1570" s="87"/>
      <c r="U1570" s="87"/>
    </row>
    <row r="1571" spans="2:21" x14ac:dyDescent="0.2">
      <c r="B1571" s="43">
        <v>2001</v>
      </c>
      <c r="C1571" s="44">
        <v>9</v>
      </c>
      <c r="D1571" s="47">
        <f t="shared" si="43"/>
        <v>37164</v>
      </c>
      <c r="E1571" s="45">
        <v>1044.6400000000001</v>
      </c>
      <c r="F1571" s="46">
        <v>15.74</v>
      </c>
      <c r="G1571" s="9">
        <f t="shared" si="44"/>
        <v>1.3116666666666668</v>
      </c>
      <c r="H1571" s="46">
        <v>178.3</v>
      </c>
      <c r="I1571" s="49">
        <v>1040.9399410000001</v>
      </c>
      <c r="O1571" s="87"/>
      <c r="P1571" s="87"/>
      <c r="Q1571" s="87"/>
      <c r="S1571" s="87"/>
      <c r="T1571" s="87"/>
      <c r="U1571" s="87"/>
    </row>
    <row r="1572" spans="2:21" x14ac:dyDescent="0.2">
      <c r="B1572" s="43">
        <v>2001</v>
      </c>
      <c r="C1572" s="44">
        <v>10</v>
      </c>
      <c r="D1572" s="47">
        <f t="shared" si="43"/>
        <v>37195</v>
      </c>
      <c r="E1572" s="45">
        <v>1076.5899999999999</v>
      </c>
      <c r="F1572" s="46">
        <f>F1571*2/3+F1574/3</f>
        <v>15.740000000000002</v>
      </c>
      <c r="G1572" s="9">
        <f t="shared" si="44"/>
        <v>1.3116666666666668</v>
      </c>
      <c r="H1572" s="46">
        <v>177.7</v>
      </c>
      <c r="I1572" s="49">
        <v>1059.780029</v>
      </c>
      <c r="O1572" s="87"/>
      <c r="P1572" s="87"/>
      <c r="Q1572" s="87"/>
      <c r="S1572" s="87"/>
      <c r="T1572" s="87"/>
      <c r="U1572" s="87"/>
    </row>
    <row r="1573" spans="2:21" x14ac:dyDescent="0.2">
      <c r="B1573" s="43">
        <v>2001</v>
      </c>
      <c r="C1573" s="44">
        <v>11</v>
      </c>
      <c r="D1573" s="47">
        <f t="shared" si="43"/>
        <v>37225</v>
      </c>
      <c r="E1573" s="45">
        <v>1129.68</v>
      </c>
      <c r="F1573" s="46">
        <f>F1571/3+F1574*2/3</f>
        <v>15.740000000000002</v>
      </c>
      <c r="G1573" s="9">
        <f t="shared" si="44"/>
        <v>1.3116666666666668</v>
      </c>
      <c r="H1573" s="46">
        <v>177.4</v>
      </c>
      <c r="I1573" s="49">
        <v>1139.4499510000001</v>
      </c>
      <c r="O1573" s="87"/>
      <c r="P1573" s="87"/>
      <c r="Q1573" s="87"/>
      <c r="S1573" s="87"/>
      <c r="T1573" s="87"/>
      <c r="U1573" s="87"/>
    </row>
    <row r="1574" spans="2:21" x14ac:dyDescent="0.2">
      <c r="B1574" s="43">
        <v>2001</v>
      </c>
      <c r="C1574" s="44">
        <v>12</v>
      </c>
      <c r="D1574" s="47">
        <f t="shared" si="43"/>
        <v>37256</v>
      </c>
      <c r="E1574" s="45">
        <v>1144.93</v>
      </c>
      <c r="F1574" s="46">
        <v>15.74</v>
      </c>
      <c r="G1574" s="9">
        <f t="shared" si="44"/>
        <v>1.3116666666666668</v>
      </c>
      <c r="H1574" s="46">
        <v>176.7</v>
      </c>
      <c r="I1574" s="49">
        <v>1148.079956</v>
      </c>
      <c r="O1574" s="87"/>
      <c r="P1574" s="87"/>
      <c r="Q1574" s="87"/>
      <c r="S1574" s="87"/>
      <c r="T1574" s="87"/>
      <c r="U1574" s="87"/>
    </row>
    <row r="1575" spans="2:21" x14ac:dyDescent="0.2">
      <c r="B1575" s="43">
        <v>2002</v>
      </c>
      <c r="C1575" s="39">
        <v>1</v>
      </c>
      <c r="D1575" s="47">
        <f t="shared" si="43"/>
        <v>37287</v>
      </c>
      <c r="E1575" s="45">
        <v>1140.21</v>
      </c>
      <c r="F1575" s="46">
        <f>F1574*2/3+F1577/3</f>
        <v>15.736666666666668</v>
      </c>
      <c r="G1575" s="9">
        <f t="shared" si="44"/>
        <v>1.3113888888888889</v>
      </c>
      <c r="H1575" s="46">
        <v>177.1</v>
      </c>
      <c r="I1575" s="49">
        <v>1130.1999510000001</v>
      </c>
      <c r="O1575" s="87"/>
      <c r="P1575" s="87"/>
      <c r="Q1575" s="87"/>
      <c r="S1575" s="87"/>
      <c r="T1575" s="87"/>
      <c r="U1575" s="87"/>
    </row>
    <row r="1576" spans="2:21" x14ac:dyDescent="0.2">
      <c r="B1576" s="43">
        <v>2002</v>
      </c>
      <c r="C1576" s="44">
        <v>2</v>
      </c>
      <c r="D1576" s="47">
        <f t="shared" si="43"/>
        <v>37315</v>
      </c>
      <c r="E1576" s="45">
        <v>1100.67</v>
      </c>
      <c r="F1576" s="46">
        <f>F1574/3+F1577*2/3</f>
        <v>15.733333333333334</v>
      </c>
      <c r="G1576" s="9">
        <f t="shared" si="44"/>
        <v>1.3111111111111111</v>
      </c>
      <c r="H1576" s="46">
        <v>177.8</v>
      </c>
      <c r="I1576" s="49">
        <v>1106.7299800000001</v>
      </c>
      <c r="O1576" s="87"/>
      <c r="P1576" s="87"/>
      <c r="Q1576" s="87"/>
      <c r="S1576" s="87"/>
      <c r="T1576" s="87"/>
      <c r="U1576" s="87"/>
    </row>
    <row r="1577" spans="2:21" x14ac:dyDescent="0.2">
      <c r="B1577" s="43">
        <v>2002</v>
      </c>
      <c r="C1577" s="44">
        <v>3</v>
      </c>
      <c r="D1577" s="47">
        <f t="shared" si="43"/>
        <v>37346</v>
      </c>
      <c r="E1577" s="45">
        <v>1153.79</v>
      </c>
      <c r="F1577" s="46">
        <v>15.73</v>
      </c>
      <c r="G1577" s="9">
        <f t="shared" si="44"/>
        <v>1.3108333333333333</v>
      </c>
      <c r="H1577" s="46">
        <v>178.8</v>
      </c>
      <c r="I1577" s="49">
        <v>1147.3900149999999</v>
      </c>
      <c r="O1577" s="87"/>
      <c r="P1577" s="87"/>
      <c r="Q1577" s="87"/>
      <c r="S1577" s="87"/>
      <c r="T1577" s="87"/>
      <c r="U1577" s="87"/>
    </row>
    <row r="1578" spans="2:21" x14ac:dyDescent="0.2">
      <c r="B1578" s="43">
        <v>2002</v>
      </c>
      <c r="C1578" s="44">
        <v>4</v>
      </c>
      <c r="D1578" s="47">
        <f t="shared" si="43"/>
        <v>37376</v>
      </c>
      <c r="E1578" s="45">
        <v>1111.93</v>
      </c>
      <c r="F1578" s="46">
        <f>F1577*2/3+F1580/3</f>
        <v>15.833333333333332</v>
      </c>
      <c r="G1578" s="9">
        <f t="shared" si="44"/>
        <v>1.3194444444444444</v>
      </c>
      <c r="H1578" s="46">
        <v>179.8</v>
      </c>
      <c r="I1578" s="49">
        <v>1076.920044</v>
      </c>
      <c r="O1578" s="87"/>
      <c r="P1578" s="87"/>
      <c r="Q1578" s="87"/>
      <c r="S1578" s="87"/>
      <c r="T1578" s="87"/>
      <c r="U1578" s="87"/>
    </row>
    <row r="1579" spans="2:21" x14ac:dyDescent="0.2">
      <c r="B1579" s="43">
        <v>2002</v>
      </c>
      <c r="C1579" s="44">
        <v>5</v>
      </c>
      <c r="D1579" s="47">
        <f t="shared" si="43"/>
        <v>37407</v>
      </c>
      <c r="E1579" s="45">
        <v>1079.25</v>
      </c>
      <c r="F1579" s="46">
        <f>F1577/3+F1580*2/3</f>
        <v>15.936666666666667</v>
      </c>
      <c r="G1579" s="9">
        <f t="shared" si="44"/>
        <v>1.3280555555555555</v>
      </c>
      <c r="H1579" s="46">
        <v>179.8</v>
      </c>
      <c r="I1579" s="49">
        <v>1067.1400149999999</v>
      </c>
      <c r="O1579" s="87"/>
      <c r="P1579" s="87"/>
      <c r="Q1579" s="87"/>
      <c r="S1579" s="87"/>
      <c r="T1579" s="87"/>
      <c r="U1579" s="87"/>
    </row>
    <row r="1580" spans="2:21" x14ac:dyDescent="0.2">
      <c r="B1580" s="43">
        <v>2002</v>
      </c>
      <c r="C1580" s="44">
        <v>6</v>
      </c>
      <c r="D1580" s="47">
        <f t="shared" si="43"/>
        <v>37437</v>
      </c>
      <c r="E1580" s="45">
        <v>1014.02</v>
      </c>
      <c r="F1580" s="46">
        <v>16.04</v>
      </c>
      <c r="G1580" s="9">
        <f t="shared" si="44"/>
        <v>1.3366666666666667</v>
      </c>
      <c r="H1580" s="46">
        <v>179.9</v>
      </c>
      <c r="I1580" s="49">
        <v>989.82000700000003</v>
      </c>
      <c r="O1580" s="87"/>
      <c r="P1580" s="87"/>
      <c r="Q1580" s="87"/>
      <c r="S1580" s="87"/>
      <c r="T1580" s="87"/>
      <c r="U1580" s="87"/>
    </row>
    <row r="1581" spans="2:21" x14ac:dyDescent="0.2">
      <c r="B1581" s="43">
        <v>2002</v>
      </c>
      <c r="C1581" s="44">
        <v>7</v>
      </c>
      <c r="D1581" s="47">
        <f t="shared" si="43"/>
        <v>37468</v>
      </c>
      <c r="E1581" s="45">
        <v>903.59</v>
      </c>
      <c r="F1581" s="46">
        <f>F1580*2/3+F1583/3</f>
        <v>15.96</v>
      </c>
      <c r="G1581" s="9">
        <f t="shared" si="44"/>
        <v>1.33</v>
      </c>
      <c r="H1581" s="46">
        <v>180.1</v>
      </c>
      <c r="I1581" s="49">
        <v>911.61999500000002</v>
      </c>
      <c r="O1581" s="87"/>
      <c r="P1581" s="87"/>
      <c r="Q1581" s="87"/>
      <c r="S1581" s="87"/>
      <c r="T1581" s="87"/>
      <c r="U1581" s="87"/>
    </row>
    <row r="1582" spans="2:21" x14ac:dyDescent="0.2">
      <c r="B1582" s="43">
        <v>2002</v>
      </c>
      <c r="C1582" s="44">
        <v>8</v>
      </c>
      <c r="D1582" s="47">
        <f t="shared" si="43"/>
        <v>37499</v>
      </c>
      <c r="E1582" s="45">
        <v>912.55</v>
      </c>
      <c r="F1582" s="46">
        <f>F1580/3+F1583*2/3</f>
        <v>15.879999999999999</v>
      </c>
      <c r="G1582" s="9">
        <f t="shared" si="44"/>
        <v>1.3233333333333333</v>
      </c>
      <c r="H1582" s="46">
        <v>180.7</v>
      </c>
      <c r="I1582" s="49">
        <v>916.07000700000003</v>
      </c>
      <c r="O1582" s="87"/>
      <c r="P1582" s="87"/>
      <c r="Q1582" s="87"/>
      <c r="S1582" s="87"/>
      <c r="T1582" s="87"/>
      <c r="U1582" s="87"/>
    </row>
    <row r="1583" spans="2:21" x14ac:dyDescent="0.2">
      <c r="B1583" s="43">
        <v>2002</v>
      </c>
      <c r="C1583" s="44">
        <v>9</v>
      </c>
      <c r="D1583" s="47">
        <f t="shared" si="43"/>
        <v>37529</v>
      </c>
      <c r="E1583" s="45">
        <v>867.81</v>
      </c>
      <c r="F1583" s="46">
        <v>15.8</v>
      </c>
      <c r="G1583" s="9">
        <f t="shared" si="44"/>
        <v>1.3166666666666667</v>
      </c>
      <c r="H1583" s="46">
        <v>181</v>
      </c>
      <c r="I1583" s="49">
        <v>815.28002900000001</v>
      </c>
      <c r="O1583" s="87"/>
      <c r="P1583" s="87"/>
      <c r="Q1583" s="87"/>
      <c r="S1583" s="87"/>
      <c r="T1583" s="87"/>
      <c r="U1583" s="87"/>
    </row>
    <row r="1584" spans="2:21" x14ac:dyDescent="0.2">
      <c r="B1584" s="43">
        <v>2002</v>
      </c>
      <c r="C1584" s="44">
        <v>10</v>
      </c>
      <c r="D1584" s="47">
        <f t="shared" si="43"/>
        <v>37560</v>
      </c>
      <c r="E1584" s="45">
        <v>854.63</v>
      </c>
      <c r="F1584" s="46">
        <f>F1583*2/3+F1586/3</f>
        <v>15.89</v>
      </c>
      <c r="G1584" s="9">
        <f t="shared" si="44"/>
        <v>1.3241666666666667</v>
      </c>
      <c r="H1584" s="46">
        <v>181.3</v>
      </c>
      <c r="I1584" s="49">
        <v>885.76000999999997</v>
      </c>
      <c r="O1584" s="87"/>
      <c r="P1584" s="87"/>
      <c r="Q1584" s="87"/>
      <c r="S1584" s="87"/>
      <c r="T1584" s="87"/>
      <c r="U1584" s="87"/>
    </row>
    <row r="1585" spans="2:21" x14ac:dyDescent="0.2">
      <c r="B1585" s="43">
        <v>2002</v>
      </c>
      <c r="C1585" s="44">
        <v>11</v>
      </c>
      <c r="D1585" s="47">
        <f t="shared" si="43"/>
        <v>37590</v>
      </c>
      <c r="E1585" s="45">
        <v>909.93</v>
      </c>
      <c r="F1585" s="46">
        <f>F1583/3+F1586*2/3</f>
        <v>15.98</v>
      </c>
      <c r="G1585" s="9">
        <f t="shared" si="44"/>
        <v>1.3316666666666668</v>
      </c>
      <c r="H1585" s="46">
        <v>181.3</v>
      </c>
      <c r="I1585" s="49">
        <v>936.30999799999995</v>
      </c>
      <c r="O1585" s="87"/>
      <c r="P1585" s="87"/>
      <c r="Q1585" s="87"/>
      <c r="S1585" s="87"/>
      <c r="T1585" s="87"/>
      <c r="U1585" s="87"/>
    </row>
    <row r="1586" spans="2:21" x14ac:dyDescent="0.2">
      <c r="B1586" s="43">
        <v>2002</v>
      </c>
      <c r="C1586" s="44">
        <v>12</v>
      </c>
      <c r="D1586" s="47">
        <f t="shared" si="43"/>
        <v>37621</v>
      </c>
      <c r="E1586" s="45">
        <v>899.18</v>
      </c>
      <c r="F1586" s="46">
        <v>16.07</v>
      </c>
      <c r="G1586" s="9">
        <f t="shared" si="44"/>
        <v>1.3391666666666666</v>
      </c>
      <c r="H1586" s="46">
        <v>180.9</v>
      </c>
      <c r="I1586" s="49">
        <v>879.82000700000003</v>
      </c>
      <c r="O1586" s="87"/>
      <c r="P1586" s="87"/>
      <c r="Q1586" s="87"/>
      <c r="S1586" s="87"/>
      <c r="T1586" s="87"/>
      <c r="U1586" s="87"/>
    </row>
    <row r="1587" spans="2:21" x14ac:dyDescent="0.2">
      <c r="B1587" s="43">
        <v>2003</v>
      </c>
      <c r="C1587" s="39">
        <v>1</v>
      </c>
      <c r="D1587" s="47">
        <f t="shared" si="43"/>
        <v>37652</v>
      </c>
      <c r="E1587" s="45">
        <v>895.84</v>
      </c>
      <c r="F1587" s="46">
        <f>F1586*2/3+F1589/3</f>
        <v>16.119999999999997</v>
      </c>
      <c r="G1587" s="9">
        <f t="shared" si="44"/>
        <v>1.343333333333333</v>
      </c>
      <c r="H1587" s="46">
        <v>181.7</v>
      </c>
      <c r="I1587" s="49">
        <v>855.70001200000002</v>
      </c>
      <c r="O1587" s="87"/>
      <c r="P1587" s="87"/>
      <c r="Q1587" s="87"/>
      <c r="S1587" s="87"/>
      <c r="T1587" s="87"/>
      <c r="U1587" s="87"/>
    </row>
    <row r="1588" spans="2:21" x14ac:dyDescent="0.2">
      <c r="B1588" s="43">
        <v>2003</v>
      </c>
      <c r="C1588" s="44">
        <v>2</v>
      </c>
      <c r="D1588" s="47">
        <f t="shared" si="43"/>
        <v>37680</v>
      </c>
      <c r="E1588" s="45">
        <v>837.03</v>
      </c>
      <c r="F1588" s="46">
        <f>F1586/3+F1589*2/3</f>
        <v>16.169999999999998</v>
      </c>
      <c r="G1588" s="9">
        <f t="shared" si="44"/>
        <v>1.3474999999999999</v>
      </c>
      <c r="H1588" s="46">
        <v>183.1</v>
      </c>
      <c r="I1588" s="49">
        <v>841.15002400000003</v>
      </c>
      <c r="O1588" s="87"/>
      <c r="P1588" s="87"/>
      <c r="Q1588" s="87"/>
      <c r="S1588" s="87"/>
      <c r="T1588" s="87"/>
      <c r="U1588" s="87"/>
    </row>
    <row r="1589" spans="2:21" x14ac:dyDescent="0.2">
      <c r="B1589" s="43">
        <v>2003</v>
      </c>
      <c r="C1589" s="44">
        <v>3</v>
      </c>
      <c r="D1589" s="47">
        <f t="shared" si="43"/>
        <v>37711</v>
      </c>
      <c r="E1589" s="45">
        <v>846.63</v>
      </c>
      <c r="F1589" s="46">
        <v>16.22</v>
      </c>
      <c r="G1589" s="9">
        <f t="shared" si="44"/>
        <v>1.3516666666666666</v>
      </c>
      <c r="H1589" s="46">
        <v>184.2</v>
      </c>
      <c r="I1589" s="49">
        <v>848.17999299999997</v>
      </c>
      <c r="O1589" s="87"/>
      <c r="P1589" s="87"/>
      <c r="Q1589" s="87"/>
      <c r="S1589" s="87"/>
      <c r="T1589" s="87"/>
      <c r="U1589" s="87"/>
    </row>
    <row r="1590" spans="2:21" x14ac:dyDescent="0.2">
      <c r="B1590" s="43">
        <v>2003</v>
      </c>
      <c r="C1590" s="44">
        <v>4</v>
      </c>
      <c r="D1590" s="47">
        <f t="shared" si="43"/>
        <v>37741</v>
      </c>
      <c r="E1590" s="45">
        <v>890.03</v>
      </c>
      <c r="F1590" s="46">
        <f>F1589*2/3+F1592/3</f>
        <v>16.203333333333333</v>
      </c>
      <c r="G1590" s="9">
        <f t="shared" si="44"/>
        <v>1.3502777777777777</v>
      </c>
      <c r="H1590" s="46">
        <v>183.8</v>
      </c>
      <c r="I1590" s="49">
        <v>916.919983</v>
      </c>
      <c r="O1590" s="87"/>
      <c r="P1590" s="87"/>
      <c r="Q1590" s="87"/>
      <c r="S1590" s="87"/>
      <c r="T1590" s="87"/>
      <c r="U1590" s="87"/>
    </row>
    <row r="1591" spans="2:21" x14ac:dyDescent="0.2">
      <c r="B1591" s="43">
        <v>2003</v>
      </c>
      <c r="C1591" s="44">
        <v>5</v>
      </c>
      <c r="D1591" s="47">
        <f t="shared" si="43"/>
        <v>37772</v>
      </c>
      <c r="E1591" s="45">
        <v>935.96</v>
      </c>
      <c r="F1591" s="46">
        <f>F1589/3+F1592*2/3</f>
        <v>16.186666666666667</v>
      </c>
      <c r="G1591" s="9">
        <f t="shared" si="44"/>
        <v>1.348888888888889</v>
      </c>
      <c r="H1591" s="46">
        <v>183.5</v>
      </c>
      <c r="I1591" s="49">
        <v>963.59002699999996</v>
      </c>
      <c r="O1591" s="87"/>
      <c r="P1591" s="87"/>
      <c r="Q1591" s="87"/>
      <c r="S1591" s="87"/>
      <c r="T1591" s="87"/>
      <c r="U1591" s="87"/>
    </row>
    <row r="1592" spans="2:21" x14ac:dyDescent="0.2">
      <c r="B1592" s="43">
        <v>2003</v>
      </c>
      <c r="C1592" s="44">
        <v>6</v>
      </c>
      <c r="D1592" s="47">
        <f t="shared" si="43"/>
        <v>37802</v>
      </c>
      <c r="E1592" s="45">
        <v>988</v>
      </c>
      <c r="F1592" s="46">
        <v>16.170000000000002</v>
      </c>
      <c r="G1592" s="9">
        <f t="shared" si="44"/>
        <v>1.3475000000000001</v>
      </c>
      <c r="H1592" s="46">
        <v>183.7</v>
      </c>
      <c r="I1592" s="49">
        <v>974.5</v>
      </c>
      <c r="O1592" s="87"/>
      <c r="P1592" s="87"/>
      <c r="Q1592" s="87"/>
      <c r="S1592" s="87"/>
      <c r="T1592" s="87"/>
      <c r="U1592" s="87"/>
    </row>
    <row r="1593" spans="2:21" x14ac:dyDescent="0.2">
      <c r="B1593" s="43">
        <v>2003</v>
      </c>
      <c r="C1593" s="44">
        <v>7</v>
      </c>
      <c r="D1593" s="47">
        <f t="shared" si="43"/>
        <v>37833</v>
      </c>
      <c r="E1593" s="45">
        <v>992.54</v>
      </c>
      <c r="F1593" s="46">
        <f>F1592*2/3+F1595/3</f>
        <v>16.310000000000002</v>
      </c>
      <c r="G1593" s="9">
        <f t="shared" si="44"/>
        <v>1.3591666666666669</v>
      </c>
      <c r="H1593" s="46">
        <v>183.9</v>
      </c>
      <c r="I1593" s="49">
        <v>990.30999799999995</v>
      </c>
      <c r="O1593" s="87"/>
      <c r="P1593" s="87"/>
      <c r="Q1593" s="87"/>
      <c r="S1593" s="87"/>
      <c r="T1593" s="87"/>
      <c r="U1593" s="87"/>
    </row>
    <row r="1594" spans="2:21" x14ac:dyDescent="0.2">
      <c r="B1594" s="43">
        <v>2003</v>
      </c>
      <c r="C1594" s="44">
        <v>8</v>
      </c>
      <c r="D1594" s="47">
        <f t="shared" si="43"/>
        <v>37864</v>
      </c>
      <c r="E1594" s="45">
        <v>989.53</v>
      </c>
      <c r="F1594" s="46">
        <f>F1592/3+F1595*2/3</f>
        <v>16.450000000000003</v>
      </c>
      <c r="G1594" s="9">
        <f t="shared" si="44"/>
        <v>1.3708333333333336</v>
      </c>
      <c r="H1594" s="46">
        <v>184.6</v>
      </c>
      <c r="I1594" s="49">
        <v>1008.01001</v>
      </c>
      <c r="O1594" s="87"/>
      <c r="P1594" s="87"/>
      <c r="Q1594" s="87"/>
      <c r="S1594" s="87"/>
      <c r="T1594" s="87"/>
      <c r="U1594" s="87"/>
    </row>
    <row r="1595" spans="2:21" x14ac:dyDescent="0.2">
      <c r="B1595" s="43">
        <v>2003</v>
      </c>
      <c r="C1595" s="44">
        <v>9</v>
      </c>
      <c r="D1595" s="47">
        <f t="shared" si="43"/>
        <v>37894</v>
      </c>
      <c r="E1595" s="45">
        <v>1019.44</v>
      </c>
      <c r="F1595" s="46">
        <v>16.59</v>
      </c>
      <c r="G1595" s="9">
        <f t="shared" si="44"/>
        <v>1.3825000000000001</v>
      </c>
      <c r="H1595" s="46">
        <v>185.2</v>
      </c>
      <c r="I1595" s="49">
        <v>995.96997099999999</v>
      </c>
      <c r="O1595" s="87"/>
      <c r="P1595" s="87"/>
      <c r="Q1595" s="87"/>
      <c r="S1595" s="87"/>
      <c r="T1595" s="87"/>
      <c r="U1595" s="87"/>
    </row>
    <row r="1596" spans="2:21" x14ac:dyDescent="0.2">
      <c r="B1596" s="43">
        <v>2003</v>
      </c>
      <c r="C1596" s="44">
        <v>10</v>
      </c>
      <c r="D1596" s="47">
        <f t="shared" si="43"/>
        <v>37925</v>
      </c>
      <c r="E1596" s="45">
        <v>1038.73</v>
      </c>
      <c r="F1596" s="46">
        <f>F1595*2/3+F1598/3</f>
        <v>16.856666666666669</v>
      </c>
      <c r="G1596" s="9">
        <f t="shared" si="44"/>
        <v>1.4047222222222224</v>
      </c>
      <c r="H1596" s="46">
        <v>185</v>
      </c>
      <c r="I1596" s="49">
        <v>1050.709961</v>
      </c>
      <c r="O1596" s="87"/>
      <c r="P1596" s="87"/>
      <c r="Q1596" s="87"/>
      <c r="S1596" s="87"/>
      <c r="T1596" s="87"/>
      <c r="U1596" s="87"/>
    </row>
    <row r="1597" spans="2:21" x14ac:dyDescent="0.2">
      <c r="B1597" s="43">
        <v>2003</v>
      </c>
      <c r="C1597" s="44">
        <v>11</v>
      </c>
      <c r="D1597" s="47">
        <f t="shared" si="43"/>
        <v>37955</v>
      </c>
      <c r="E1597" s="45">
        <v>1049.9000000000001</v>
      </c>
      <c r="F1597" s="46">
        <f>F1595/3+F1598*2/3</f>
        <v>17.123333333333335</v>
      </c>
      <c r="G1597" s="9">
        <f t="shared" si="44"/>
        <v>1.4269444444444446</v>
      </c>
      <c r="H1597" s="46">
        <v>184.5</v>
      </c>
      <c r="I1597" s="49">
        <v>1058.1999510000001</v>
      </c>
      <c r="O1597" s="87"/>
      <c r="P1597" s="87"/>
      <c r="Q1597" s="87"/>
      <c r="S1597" s="87"/>
      <c r="T1597" s="87"/>
      <c r="U1597" s="87"/>
    </row>
    <row r="1598" spans="2:21" x14ac:dyDescent="0.2">
      <c r="B1598" s="43">
        <v>2003</v>
      </c>
      <c r="C1598" s="44">
        <v>12</v>
      </c>
      <c r="D1598" s="47">
        <f t="shared" si="43"/>
        <v>37986</v>
      </c>
      <c r="E1598" s="45">
        <v>1080.6400000000001</v>
      </c>
      <c r="F1598" s="46">
        <v>17.39</v>
      </c>
      <c r="G1598" s="9">
        <f t="shared" si="44"/>
        <v>1.4491666666666667</v>
      </c>
      <c r="H1598" s="46">
        <v>184.3</v>
      </c>
      <c r="I1598" s="49">
        <v>1111.920044</v>
      </c>
      <c r="O1598" s="87"/>
      <c r="P1598" s="87"/>
      <c r="Q1598" s="87"/>
      <c r="S1598" s="87"/>
      <c r="T1598" s="87"/>
      <c r="U1598" s="87"/>
    </row>
    <row r="1599" spans="2:21" x14ac:dyDescent="0.2">
      <c r="B1599" s="43">
        <v>2004</v>
      </c>
      <c r="C1599" s="39">
        <v>1</v>
      </c>
      <c r="D1599" s="47">
        <f t="shared" si="43"/>
        <v>38017</v>
      </c>
      <c r="E1599" s="45">
        <v>1132.52</v>
      </c>
      <c r="F1599" s="46">
        <f>F1598*2/3+F1601/3</f>
        <v>17.600000000000001</v>
      </c>
      <c r="G1599" s="9">
        <f t="shared" si="44"/>
        <v>1.4666666666666668</v>
      </c>
      <c r="H1599" s="46">
        <v>185.2</v>
      </c>
      <c r="I1599" s="49">
        <v>1131.130005</v>
      </c>
      <c r="O1599" s="87"/>
      <c r="P1599" s="87"/>
      <c r="Q1599" s="87"/>
      <c r="S1599" s="87"/>
      <c r="T1599" s="87"/>
      <c r="U1599" s="87"/>
    </row>
    <row r="1600" spans="2:21" x14ac:dyDescent="0.2">
      <c r="B1600" s="43">
        <v>2004</v>
      </c>
      <c r="C1600" s="44">
        <v>2</v>
      </c>
      <c r="D1600" s="47">
        <f t="shared" si="43"/>
        <v>38046</v>
      </c>
      <c r="E1600" s="45">
        <v>1143.3599999999999</v>
      </c>
      <c r="F1600" s="46">
        <f>F1598/3+F1601*2/3</f>
        <v>17.810000000000002</v>
      </c>
      <c r="G1600" s="9">
        <f t="shared" si="44"/>
        <v>1.4841666666666669</v>
      </c>
      <c r="H1600" s="46">
        <v>186.2</v>
      </c>
      <c r="I1600" s="49">
        <v>1144.9399410000001</v>
      </c>
      <c r="O1600" s="87"/>
      <c r="P1600" s="87"/>
      <c r="Q1600" s="87"/>
      <c r="S1600" s="87"/>
      <c r="T1600" s="87"/>
      <c r="U1600" s="87"/>
    </row>
    <row r="1601" spans="2:21" x14ac:dyDescent="0.2">
      <c r="B1601" s="43">
        <v>2004</v>
      </c>
      <c r="C1601" s="44">
        <v>3</v>
      </c>
      <c r="D1601" s="47">
        <f t="shared" si="43"/>
        <v>38077</v>
      </c>
      <c r="E1601" s="45">
        <v>1123.98</v>
      </c>
      <c r="F1601" s="46">
        <v>18.02</v>
      </c>
      <c r="G1601" s="9">
        <f t="shared" si="44"/>
        <v>1.5016666666666667</v>
      </c>
      <c r="H1601" s="46">
        <v>187.4</v>
      </c>
      <c r="I1601" s="49">
        <v>1126.209961</v>
      </c>
      <c r="O1601" s="87"/>
      <c r="P1601" s="87"/>
      <c r="Q1601" s="87"/>
      <c r="S1601" s="87"/>
      <c r="T1601" s="87"/>
      <c r="U1601" s="87"/>
    </row>
    <row r="1602" spans="2:21" x14ac:dyDescent="0.2">
      <c r="B1602" s="43">
        <v>2004</v>
      </c>
      <c r="C1602" s="44">
        <v>4</v>
      </c>
      <c r="D1602" s="47">
        <f t="shared" si="43"/>
        <v>38107</v>
      </c>
      <c r="E1602" s="45">
        <v>1133.3599999999999</v>
      </c>
      <c r="F1602" s="46">
        <f>F1601*2/3+F1604/3</f>
        <v>18.213333333333335</v>
      </c>
      <c r="G1602" s="9">
        <f t="shared" si="44"/>
        <v>1.5177777777777779</v>
      </c>
      <c r="H1602" s="46">
        <v>188</v>
      </c>
      <c r="I1602" s="49">
        <v>1107.3000489999999</v>
      </c>
      <c r="O1602" s="87"/>
      <c r="P1602" s="87"/>
      <c r="Q1602" s="87"/>
      <c r="S1602" s="87"/>
      <c r="T1602" s="87"/>
      <c r="U1602" s="87"/>
    </row>
    <row r="1603" spans="2:21" x14ac:dyDescent="0.2">
      <c r="B1603" s="43">
        <v>2004</v>
      </c>
      <c r="C1603" s="44">
        <v>5</v>
      </c>
      <c r="D1603" s="47">
        <f t="shared" si="43"/>
        <v>38138</v>
      </c>
      <c r="E1603" s="45">
        <v>1102.78</v>
      </c>
      <c r="F1603" s="46">
        <f>F1601/3+F1604*2/3</f>
        <v>18.406666666666666</v>
      </c>
      <c r="G1603" s="9">
        <f t="shared" si="44"/>
        <v>1.5338888888888889</v>
      </c>
      <c r="H1603" s="46">
        <v>189.1</v>
      </c>
      <c r="I1603" s="49">
        <v>1120.6800539999999</v>
      </c>
      <c r="O1603" s="87"/>
      <c r="P1603" s="87"/>
      <c r="Q1603" s="87"/>
      <c r="S1603" s="87"/>
      <c r="T1603" s="87"/>
      <c r="U1603" s="87"/>
    </row>
    <row r="1604" spans="2:21" x14ac:dyDescent="0.2">
      <c r="B1604" s="43">
        <v>2004</v>
      </c>
      <c r="C1604" s="44">
        <v>6</v>
      </c>
      <c r="D1604" s="47">
        <f t="shared" ref="D1604:D1667" si="45">EOMONTH(DATE(B1604,C1604,1),0)</f>
        <v>38168</v>
      </c>
      <c r="E1604" s="45">
        <v>1132.76</v>
      </c>
      <c r="F1604" s="46">
        <v>18.600000000000001</v>
      </c>
      <c r="G1604" s="9">
        <f t="shared" ref="G1604:G1667" si="46">IFERROR(F1604/12,0)</f>
        <v>1.55</v>
      </c>
      <c r="H1604" s="46">
        <v>189.7</v>
      </c>
      <c r="I1604" s="49">
        <v>1140.839966</v>
      </c>
      <c r="O1604" s="87"/>
      <c r="P1604" s="87"/>
      <c r="Q1604" s="87"/>
      <c r="S1604" s="87"/>
      <c r="T1604" s="87"/>
      <c r="U1604" s="87"/>
    </row>
    <row r="1605" spans="2:21" x14ac:dyDescent="0.2">
      <c r="B1605" s="43">
        <v>2004</v>
      </c>
      <c r="C1605" s="44">
        <v>7</v>
      </c>
      <c r="D1605" s="47">
        <f t="shared" si="45"/>
        <v>38199</v>
      </c>
      <c r="E1605" s="45">
        <v>1105.8499999999999</v>
      </c>
      <c r="F1605" s="46">
        <f>F1604*2/3+F1607/3</f>
        <v>18.786666666666669</v>
      </c>
      <c r="G1605" s="9">
        <f t="shared" si="46"/>
        <v>1.5655555555555558</v>
      </c>
      <c r="H1605" s="46">
        <v>189.4</v>
      </c>
      <c r="I1605" s="49">
        <v>1101.719971</v>
      </c>
      <c r="O1605" s="87"/>
      <c r="P1605" s="87"/>
      <c r="Q1605" s="87"/>
      <c r="S1605" s="87"/>
      <c r="T1605" s="87"/>
      <c r="U1605" s="87"/>
    </row>
    <row r="1606" spans="2:21" x14ac:dyDescent="0.2">
      <c r="B1606" s="43">
        <v>2004</v>
      </c>
      <c r="C1606" s="44">
        <v>8</v>
      </c>
      <c r="D1606" s="47">
        <f t="shared" si="45"/>
        <v>38230</v>
      </c>
      <c r="E1606" s="45">
        <v>1088.94</v>
      </c>
      <c r="F1606" s="46">
        <f>F1604/3+F1607*2/3</f>
        <v>18.973333333333333</v>
      </c>
      <c r="G1606" s="9">
        <f t="shared" si="46"/>
        <v>1.5811111111111111</v>
      </c>
      <c r="H1606" s="46">
        <v>189.5</v>
      </c>
      <c r="I1606" s="49">
        <v>1104.23999</v>
      </c>
      <c r="O1606" s="87"/>
      <c r="P1606" s="87"/>
      <c r="Q1606" s="87"/>
      <c r="S1606" s="87"/>
      <c r="T1606" s="87"/>
      <c r="U1606" s="87"/>
    </row>
    <row r="1607" spans="2:21" x14ac:dyDescent="0.2">
      <c r="B1607" s="43">
        <v>2004</v>
      </c>
      <c r="C1607" s="44">
        <v>9</v>
      </c>
      <c r="D1607" s="47">
        <f t="shared" si="45"/>
        <v>38260</v>
      </c>
      <c r="E1607" s="45">
        <v>1117.6600000000001</v>
      </c>
      <c r="F1607" s="46">
        <v>19.16</v>
      </c>
      <c r="G1607" s="9">
        <f t="shared" si="46"/>
        <v>1.5966666666666667</v>
      </c>
      <c r="H1607" s="46">
        <v>189.9</v>
      </c>
      <c r="I1607" s="49">
        <v>1114.579956</v>
      </c>
      <c r="O1607" s="87"/>
      <c r="P1607" s="87"/>
      <c r="Q1607" s="87"/>
      <c r="S1607" s="87"/>
      <c r="T1607" s="87"/>
      <c r="U1607" s="87"/>
    </row>
    <row r="1608" spans="2:21" x14ac:dyDescent="0.2">
      <c r="B1608" s="43">
        <v>2004</v>
      </c>
      <c r="C1608" s="44">
        <v>10</v>
      </c>
      <c r="D1608" s="47">
        <f t="shared" si="45"/>
        <v>38291</v>
      </c>
      <c r="E1608" s="45">
        <v>1117.21</v>
      </c>
      <c r="F1608" s="46">
        <f>F1607*2/3+F1610/3</f>
        <v>19.253333333333334</v>
      </c>
      <c r="G1608" s="9">
        <f t="shared" si="46"/>
        <v>1.6044444444444446</v>
      </c>
      <c r="H1608" s="46">
        <v>190.9</v>
      </c>
      <c r="I1608" s="49">
        <v>1130.1999510000001</v>
      </c>
      <c r="O1608" s="87"/>
      <c r="P1608" s="87"/>
      <c r="Q1608" s="87"/>
      <c r="S1608" s="87"/>
      <c r="T1608" s="87"/>
      <c r="U1608" s="87"/>
    </row>
    <row r="1609" spans="2:21" x14ac:dyDescent="0.2">
      <c r="B1609" s="43">
        <v>2004</v>
      </c>
      <c r="C1609" s="44">
        <v>11</v>
      </c>
      <c r="D1609" s="47">
        <f t="shared" si="45"/>
        <v>38321</v>
      </c>
      <c r="E1609" s="45">
        <v>1168.94</v>
      </c>
      <c r="F1609" s="46">
        <f>F1607/3+F1610*2/3</f>
        <v>19.346666666666668</v>
      </c>
      <c r="G1609" s="9">
        <f t="shared" si="46"/>
        <v>1.6122222222222222</v>
      </c>
      <c r="H1609" s="46">
        <v>191</v>
      </c>
      <c r="I1609" s="49">
        <v>1173.8199460000001</v>
      </c>
      <c r="O1609" s="87"/>
      <c r="P1609" s="87"/>
      <c r="Q1609" s="87"/>
      <c r="S1609" s="87"/>
      <c r="T1609" s="87"/>
      <c r="U1609" s="87"/>
    </row>
    <row r="1610" spans="2:21" x14ac:dyDescent="0.2">
      <c r="B1610" s="43">
        <v>2004</v>
      </c>
      <c r="C1610" s="44">
        <v>12</v>
      </c>
      <c r="D1610" s="47">
        <f t="shared" si="45"/>
        <v>38352</v>
      </c>
      <c r="E1610" s="45">
        <v>1199.21</v>
      </c>
      <c r="F1610" s="46">
        <v>19.440000000000001</v>
      </c>
      <c r="G1610" s="9">
        <f t="shared" si="46"/>
        <v>1.62</v>
      </c>
      <c r="H1610" s="46">
        <v>190.3</v>
      </c>
      <c r="I1610" s="49">
        <v>1211.920044</v>
      </c>
      <c r="O1610" s="87"/>
      <c r="P1610" s="87"/>
      <c r="Q1610" s="87"/>
      <c r="S1610" s="87"/>
      <c r="T1610" s="87"/>
      <c r="U1610" s="87"/>
    </row>
    <row r="1611" spans="2:21" x14ac:dyDescent="0.2">
      <c r="B1611" s="43">
        <v>2005</v>
      </c>
      <c r="C1611" s="39">
        <v>1</v>
      </c>
      <c r="D1611" s="47">
        <f t="shared" si="45"/>
        <v>38383</v>
      </c>
      <c r="E1611" s="45">
        <v>1181.4100000000001</v>
      </c>
      <c r="F1611" s="46">
        <f>F1610*2/3+F1613/3</f>
        <v>19.703333333333333</v>
      </c>
      <c r="G1611" s="9">
        <f t="shared" si="46"/>
        <v>1.6419444444444444</v>
      </c>
      <c r="H1611" s="46">
        <v>190.7</v>
      </c>
      <c r="I1611" s="49">
        <v>1181.2700199999999</v>
      </c>
      <c r="O1611" s="87"/>
      <c r="P1611" s="87"/>
      <c r="Q1611" s="87"/>
      <c r="S1611" s="87"/>
      <c r="T1611" s="87"/>
      <c r="U1611" s="87"/>
    </row>
    <row r="1612" spans="2:21" x14ac:dyDescent="0.2">
      <c r="B1612" s="43">
        <v>2005</v>
      </c>
      <c r="C1612" s="44">
        <v>2</v>
      </c>
      <c r="D1612" s="47">
        <f t="shared" si="45"/>
        <v>38411</v>
      </c>
      <c r="E1612" s="45">
        <v>1199.6300000000001</v>
      </c>
      <c r="F1612" s="46">
        <f>F1610/3+F1613*2/3</f>
        <v>19.966666666666669</v>
      </c>
      <c r="G1612" s="9">
        <f t="shared" si="46"/>
        <v>1.663888888888889</v>
      </c>
      <c r="H1612" s="46">
        <v>191.8</v>
      </c>
      <c r="I1612" s="49">
        <v>1203.599976</v>
      </c>
      <c r="O1612" s="87"/>
      <c r="P1612" s="87"/>
      <c r="Q1612" s="87"/>
      <c r="S1612" s="87"/>
      <c r="T1612" s="87"/>
      <c r="U1612" s="87"/>
    </row>
    <row r="1613" spans="2:21" x14ac:dyDescent="0.2">
      <c r="B1613" s="43">
        <v>2005</v>
      </c>
      <c r="C1613" s="44">
        <v>3</v>
      </c>
      <c r="D1613" s="47">
        <f t="shared" si="45"/>
        <v>38442</v>
      </c>
      <c r="E1613" s="45">
        <v>1194.9000000000001</v>
      </c>
      <c r="F1613" s="46">
        <v>20.23</v>
      </c>
      <c r="G1613" s="9">
        <f t="shared" si="46"/>
        <v>1.6858333333333333</v>
      </c>
      <c r="H1613" s="46">
        <v>193.3</v>
      </c>
      <c r="I1613" s="49">
        <v>1180.589966</v>
      </c>
      <c r="O1613" s="87"/>
      <c r="P1613" s="87"/>
      <c r="Q1613" s="87"/>
      <c r="S1613" s="87"/>
      <c r="T1613" s="87"/>
      <c r="U1613" s="87"/>
    </row>
    <row r="1614" spans="2:21" x14ac:dyDescent="0.2">
      <c r="B1614" s="43">
        <v>2005</v>
      </c>
      <c r="C1614" s="44">
        <v>4</v>
      </c>
      <c r="D1614" s="47">
        <f t="shared" si="45"/>
        <v>38472</v>
      </c>
      <c r="E1614" s="45">
        <v>1164.43</v>
      </c>
      <c r="F1614" s="46">
        <f>F1613*2/3+F1616/3</f>
        <v>20.463333333333331</v>
      </c>
      <c r="G1614" s="9">
        <f t="shared" si="46"/>
        <v>1.7052777777777777</v>
      </c>
      <c r="H1614" s="46">
        <v>194.6</v>
      </c>
      <c r="I1614" s="49">
        <v>1156.849976</v>
      </c>
      <c r="O1614" s="87"/>
      <c r="P1614" s="87"/>
      <c r="Q1614" s="87"/>
      <c r="S1614" s="87"/>
      <c r="T1614" s="87"/>
      <c r="U1614" s="87"/>
    </row>
    <row r="1615" spans="2:21" x14ac:dyDescent="0.2">
      <c r="B1615" s="43">
        <v>2005</v>
      </c>
      <c r="C1615" s="44">
        <v>5</v>
      </c>
      <c r="D1615" s="47">
        <f t="shared" si="45"/>
        <v>38503</v>
      </c>
      <c r="E1615" s="45">
        <v>1178.28</v>
      </c>
      <c r="F1615" s="46">
        <f>F1613/3+F1616*2/3</f>
        <v>20.696666666666665</v>
      </c>
      <c r="G1615" s="9">
        <f t="shared" si="46"/>
        <v>1.724722222222222</v>
      </c>
      <c r="H1615" s="46">
        <v>194.4</v>
      </c>
      <c r="I1615" s="49">
        <v>1191.5</v>
      </c>
      <c r="O1615" s="87"/>
      <c r="P1615" s="87"/>
      <c r="Q1615" s="87"/>
      <c r="S1615" s="87"/>
      <c r="T1615" s="87"/>
      <c r="U1615" s="87"/>
    </row>
    <row r="1616" spans="2:21" x14ac:dyDescent="0.2">
      <c r="B1616" s="43">
        <v>2005</v>
      </c>
      <c r="C1616" s="44">
        <v>6</v>
      </c>
      <c r="D1616" s="47">
        <f t="shared" si="45"/>
        <v>38533</v>
      </c>
      <c r="E1616" s="45">
        <v>1202.25</v>
      </c>
      <c r="F1616" s="46">
        <v>20.93</v>
      </c>
      <c r="G1616" s="9">
        <f t="shared" si="46"/>
        <v>1.7441666666666666</v>
      </c>
      <c r="H1616" s="46">
        <v>194.5</v>
      </c>
      <c r="I1616" s="49">
        <v>1191.329956</v>
      </c>
      <c r="O1616" s="87"/>
      <c r="P1616" s="87"/>
      <c r="Q1616" s="87"/>
      <c r="S1616" s="87"/>
      <c r="T1616" s="87"/>
      <c r="U1616" s="87"/>
    </row>
    <row r="1617" spans="2:21" x14ac:dyDescent="0.2">
      <c r="B1617" s="43">
        <v>2005</v>
      </c>
      <c r="C1617" s="44">
        <v>7</v>
      </c>
      <c r="D1617" s="47">
        <f t="shared" si="45"/>
        <v>38564</v>
      </c>
      <c r="E1617" s="45">
        <v>1222.24</v>
      </c>
      <c r="F1617" s="46">
        <f>F1616*2/3+F1619/3</f>
        <v>21.11</v>
      </c>
      <c r="G1617" s="9">
        <f t="shared" si="46"/>
        <v>1.7591666666666665</v>
      </c>
      <c r="H1617" s="46">
        <v>195.4</v>
      </c>
      <c r="I1617" s="49">
        <v>1234.1800539999999</v>
      </c>
      <c r="O1617" s="87"/>
      <c r="P1617" s="87"/>
      <c r="Q1617" s="87"/>
      <c r="S1617" s="87"/>
      <c r="T1617" s="87"/>
      <c r="U1617" s="87"/>
    </row>
    <row r="1618" spans="2:21" x14ac:dyDescent="0.2">
      <c r="B1618" s="43">
        <v>2005</v>
      </c>
      <c r="C1618" s="44">
        <v>8</v>
      </c>
      <c r="D1618" s="47">
        <f t="shared" si="45"/>
        <v>38595</v>
      </c>
      <c r="E1618" s="45">
        <v>1224.27</v>
      </c>
      <c r="F1618" s="46">
        <f>F1616/3+F1619*2/3</f>
        <v>21.29</v>
      </c>
      <c r="G1618" s="9">
        <f t="shared" si="46"/>
        <v>1.7741666666666667</v>
      </c>
      <c r="H1618" s="46">
        <v>196.4</v>
      </c>
      <c r="I1618" s="49">
        <v>1220.329956</v>
      </c>
      <c r="O1618" s="87"/>
      <c r="P1618" s="87"/>
      <c r="Q1618" s="87"/>
      <c r="S1618" s="87"/>
      <c r="T1618" s="87"/>
      <c r="U1618" s="87"/>
    </row>
    <row r="1619" spans="2:21" x14ac:dyDescent="0.2">
      <c r="B1619" s="43">
        <v>2005</v>
      </c>
      <c r="C1619" s="44">
        <v>9</v>
      </c>
      <c r="D1619" s="47">
        <f t="shared" si="45"/>
        <v>38625</v>
      </c>
      <c r="E1619" s="45">
        <v>1225.92</v>
      </c>
      <c r="F1619" s="46">
        <v>21.47</v>
      </c>
      <c r="G1619" s="9">
        <f t="shared" si="46"/>
        <v>1.7891666666666666</v>
      </c>
      <c r="H1619" s="46">
        <v>198.8</v>
      </c>
      <c r="I1619" s="49">
        <v>1228.8100589999999</v>
      </c>
      <c r="O1619" s="87"/>
      <c r="P1619" s="87"/>
      <c r="Q1619" s="87"/>
      <c r="S1619" s="87"/>
      <c r="T1619" s="87"/>
      <c r="U1619" s="87"/>
    </row>
    <row r="1620" spans="2:21" x14ac:dyDescent="0.2">
      <c r="B1620" s="43">
        <v>2005</v>
      </c>
      <c r="C1620" s="44">
        <v>10</v>
      </c>
      <c r="D1620" s="47">
        <f t="shared" si="45"/>
        <v>38656</v>
      </c>
      <c r="E1620" s="45">
        <v>1191.96</v>
      </c>
      <c r="F1620" s="46">
        <f>F1619*2/3+F1622/3</f>
        <v>21.72</v>
      </c>
      <c r="G1620" s="9">
        <f t="shared" si="46"/>
        <v>1.8099999999999998</v>
      </c>
      <c r="H1620" s="46">
        <v>199.2</v>
      </c>
      <c r="I1620" s="49">
        <v>1207.01001</v>
      </c>
      <c r="O1620" s="87"/>
      <c r="P1620" s="87"/>
      <c r="Q1620" s="87"/>
      <c r="S1620" s="87"/>
      <c r="T1620" s="87"/>
      <c r="U1620" s="87"/>
    </row>
    <row r="1621" spans="2:21" x14ac:dyDescent="0.2">
      <c r="B1621" s="43">
        <v>2005</v>
      </c>
      <c r="C1621" s="44">
        <v>11</v>
      </c>
      <c r="D1621" s="47">
        <f t="shared" si="45"/>
        <v>38686</v>
      </c>
      <c r="E1621" s="45">
        <v>1237.3699999999999</v>
      </c>
      <c r="F1621" s="46">
        <f>F1619/3+F1622*2/3</f>
        <v>21.97</v>
      </c>
      <c r="G1621" s="9">
        <f t="shared" si="46"/>
        <v>1.8308333333333333</v>
      </c>
      <c r="H1621" s="46">
        <v>197.6</v>
      </c>
      <c r="I1621" s="49">
        <v>1249.4799800000001</v>
      </c>
      <c r="O1621" s="87"/>
      <c r="P1621" s="87"/>
      <c r="Q1621" s="87"/>
      <c r="S1621" s="87"/>
      <c r="T1621" s="87"/>
      <c r="U1621" s="87"/>
    </row>
    <row r="1622" spans="2:21" x14ac:dyDescent="0.2">
      <c r="B1622" s="43">
        <v>2005</v>
      </c>
      <c r="C1622" s="44">
        <v>12</v>
      </c>
      <c r="D1622" s="47">
        <f t="shared" si="45"/>
        <v>38717</v>
      </c>
      <c r="E1622" s="45">
        <v>1262.07</v>
      </c>
      <c r="F1622" s="46">
        <v>22.22</v>
      </c>
      <c r="G1622" s="9">
        <f t="shared" si="46"/>
        <v>1.8516666666666666</v>
      </c>
      <c r="H1622" s="46">
        <v>196.8</v>
      </c>
      <c r="I1622" s="49">
        <v>1248.290039</v>
      </c>
      <c r="O1622" s="87"/>
      <c r="P1622" s="87"/>
      <c r="Q1622" s="87"/>
      <c r="S1622" s="87"/>
      <c r="T1622" s="87"/>
      <c r="U1622" s="87"/>
    </row>
    <row r="1623" spans="2:21" x14ac:dyDescent="0.2">
      <c r="B1623" s="43">
        <v>2006</v>
      </c>
      <c r="C1623" s="39">
        <v>1</v>
      </c>
      <c r="D1623" s="47">
        <f t="shared" si="45"/>
        <v>38748</v>
      </c>
      <c r="E1623" s="45">
        <v>1278.73</v>
      </c>
      <c r="F1623" s="46">
        <f>F1622*2/3+F1625/3</f>
        <v>22.406666666666666</v>
      </c>
      <c r="G1623" s="9">
        <f t="shared" si="46"/>
        <v>1.8672222222222221</v>
      </c>
      <c r="H1623" s="46">
        <v>198.3</v>
      </c>
      <c r="I1623" s="49">
        <v>1280.079956</v>
      </c>
      <c r="O1623" s="87"/>
      <c r="P1623" s="87"/>
      <c r="Q1623" s="87"/>
      <c r="S1623" s="87"/>
      <c r="T1623" s="87"/>
      <c r="U1623" s="87"/>
    </row>
    <row r="1624" spans="2:21" x14ac:dyDescent="0.2">
      <c r="B1624" s="43">
        <v>2006</v>
      </c>
      <c r="C1624" s="44">
        <v>2</v>
      </c>
      <c r="D1624" s="47">
        <f t="shared" si="45"/>
        <v>38776</v>
      </c>
      <c r="E1624" s="45">
        <v>1276.6500000000001</v>
      </c>
      <c r="F1624" s="46">
        <f>F1622/3+F1625*2/3</f>
        <v>22.593333333333334</v>
      </c>
      <c r="G1624" s="9">
        <f t="shared" si="46"/>
        <v>1.8827777777777779</v>
      </c>
      <c r="H1624" s="46">
        <v>198.7</v>
      </c>
      <c r="I1624" s="49">
        <v>1280.660034</v>
      </c>
      <c r="O1624" s="87"/>
      <c r="P1624" s="87"/>
      <c r="Q1624" s="87"/>
      <c r="S1624" s="87"/>
      <c r="T1624" s="87"/>
      <c r="U1624" s="87"/>
    </row>
    <row r="1625" spans="2:21" x14ac:dyDescent="0.2">
      <c r="B1625" s="43">
        <v>2006</v>
      </c>
      <c r="C1625" s="44">
        <v>3</v>
      </c>
      <c r="D1625" s="47">
        <f t="shared" si="45"/>
        <v>38807</v>
      </c>
      <c r="E1625" s="45">
        <v>1293.74</v>
      </c>
      <c r="F1625" s="46">
        <v>22.78</v>
      </c>
      <c r="G1625" s="9">
        <f t="shared" si="46"/>
        <v>1.8983333333333334</v>
      </c>
      <c r="H1625" s="46">
        <v>199.8</v>
      </c>
      <c r="I1625" s="49">
        <v>1294.869995</v>
      </c>
      <c r="O1625" s="87"/>
      <c r="P1625" s="87"/>
      <c r="Q1625" s="87"/>
      <c r="S1625" s="87"/>
      <c r="T1625" s="87"/>
      <c r="U1625" s="87"/>
    </row>
    <row r="1626" spans="2:21" x14ac:dyDescent="0.2">
      <c r="B1626" s="43">
        <v>2006</v>
      </c>
      <c r="C1626" s="44">
        <v>4</v>
      </c>
      <c r="D1626" s="47">
        <f t="shared" si="45"/>
        <v>38837</v>
      </c>
      <c r="E1626" s="45">
        <v>1302.17</v>
      </c>
      <c r="F1626" s="46">
        <f>F1625*2/3+F1628/3</f>
        <v>23</v>
      </c>
      <c r="G1626" s="9">
        <f t="shared" si="46"/>
        <v>1.9166666666666667</v>
      </c>
      <c r="H1626" s="46">
        <v>201.5</v>
      </c>
      <c r="I1626" s="49">
        <v>1310.6099850000001</v>
      </c>
      <c r="O1626" s="87"/>
      <c r="P1626" s="87"/>
      <c r="Q1626" s="87"/>
      <c r="S1626" s="87"/>
      <c r="T1626" s="87"/>
      <c r="U1626" s="87"/>
    </row>
    <row r="1627" spans="2:21" x14ac:dyDescent="0.2">
      <c r="B1627" s="43">
        <v>2006</v>
      </c>
      <c r="C1627" s="44">
        <v>5</v>
      </c>
      <c r="D1627" s="47">
        <f t="shared" si="45"/>
        <v>38868</v>
      </c>
      <c r="E1627" s="45">
        <v>1290.01</v>
      </c>
      <c r="F1627" s="46">
        <f>F1625/3+F1628*2/3</f>
        <v>23.22</v>
      </c>
      <c r="G1627" s="9">
        <f t="shared" si="46"/>
        <v>1.9349999999999998</v>
      </c>
      <c r="H1627" s="46">
        <v>202.5</v>
      </c>
      <c r="I1627" s="49">
        <v>1270.089966</v>
      </c>
      <c r="O1627" s="87"/>
      <c r="P1627" s="87"/>
      <c r="Q1627" s="87"/>
      <c r="S1627" s="87"/>
      <c r="T1627" s="87"/>
      <c r="U1627" s="87"/>
    </row>
    <row r="1628" spans="2:21" x14ac:dyDescent="0.2">
      <c r="B1628" s="43">
        <v>2006</v>
      </c>
      <c r="C1628" s="44">
        <v>6</v>
      </c>
      <c r="D1628" s="47">
        <f t="shared" si="45"/>
        <v>38898</v>
      </c>
      <c r="E1628" s="45">
        <v>1253.17</v>
      </c>
      <c r="F1628" s="46">
        <v>23.44</v>
      </c>
      <c r="G1628" s="9">
        <f t="shared" si="46"/>
        <v>1.9533333333333334</v>
      </c>
      <c r="H1628" s="46">
        <v>202.9</v>
      </c>
      <c r="I1628" s="49">
        <v>1270.1999510000001</v>
      </c>
      <c r="O1628" s="87"/>
      <c r="P1628" s="87"/>
      <c r="Q1628" s="87"/>
      <c r="S1628" s="87"/>
      <c r="T1628" s="87"/>
      <c r="U1628" s="87"/>
    </row>
    <row r="1629" spans="2:21" x14ac:dyDescent="0.2">
      <c r="B1629" s="43">
        <v>2006</v>
      </c>
      <c r="C1629" s="44">
        <v>7</v>
      </c>
      <c r="D1629" s="47">
        <f t="shared" si="45"/>
        <v>38929</v>
      </c>
      <c r="E1629" s="45">
        <v>1260.24</v>
      </c>
      <c r="F1629" s="46">
        <f>F1628*2/3+F1631/3</f>
        <v>23.66</v>
      </c>
      <c r="G1629" s="9">
        <f t="shared" si="46"/>
        <v>1.9716666666666667</v>
      </c>
      <c r="H1629" s="46">
        <v>203.5</v>
      </c>
      <c r="I1629" s="49">
        <v>1276.660034</v>
      </c>
      <c r="O1629" s="87"/>
      <c r="P1629" s="87"/>
      <c r="Q1629" s="87"/>
      <c r="S1629" s="87"/>
      <c r="T1629" s="87"/>
      <c r="U1629" s="87"/>
    </row>
    <row r="1630" spans="2:21" x14ac:dyDescent="0.2">
      <c r="B1630" s="43">
        <v>2006</v>
      </c>
      <c r="C1630" s="44">
        <v>8</v>
      </c>
      <c r="D1630" s="47">
        <f t="shared" si="45"/>
        <v>38960</v>
      </c>
      <c r="E1630" s="45">
        <v>1287.1500000000001</v>
      </c>
      <c r="F1630" s="46">
        <f>F1628/3+F1631*2/3</f>
        <v>23.88</v>
      </c>
      <c r="G1630" s="9">
        <f t="shared" si="46"/>
        <v>1.99</v>
      </c>
      <c r="H1630" s="46">
        <v>203.9</v>
      </c>
      <c r="I1630" s="49">
        <v>1303.8199460000001</v>
      </c>
      <c r="O1630" s="87"/>
      <c r="P1630" s="87"/>
      <c r="Q1630" s="87"/>
      <c r="S1630" s="87"/>
      <c r="T1630" s="87"/>
      <c r="U1630" s="87"/>
    </row>
    <row r="1631" spans="2:21" x14ac:dyDescent="0.2">
      <c r="B1631" s="43">
        <v>2006</v>
      </c>
      <c r="C1631" s="44">
        <v>9</v>
      </c>
      <c r="D1631" s="47">
        <f t="shared" si="45"/>
        <v>38990</v>
      </c>
      <c r="E1631" s="45">
        <v>1317.74</v>
      </c>
      <c r="F1631" s="46">
        <v>24.1</v>
      </c>
      <c r="G1631" s="9">
        <f t="shared" si="46"/>
        <v>2.0083333333333333</v>
      </c>
      <c r="H1631" s="46">
        <v>202.9</v>
      </c>
      <c r="I1631" s="49">
        <v>1335.849976</v>
      </c>
      <c r="O1631" s="87"/>
      <c r="P1631" s="87"/>
      <c r="Q1631" s="87"/>
      <c r="S1631" s="87"/>
      <c r="T1631" s="87"/>
      <c r="U1631" s="87"/>
    </row>
    <row r="1632" spans="2:21" x14ac:dyDescent="0.2">
      <c r="B1632" s="43">
        <v>2006</v>
      </c>
      <c r="C1632" s="44">
        <v>10</v>
      </c>
      <c r="D1632" s="47">
        <f t="shared" si="45"/>
        <v>39021</v>
      </c>
      <c r="E1632" s="45">
        <v>1363.38</v>
      </c>
      <c r="F1632" s="46">
        <f>F1631*2/3+F1634/3</f>
        <v>24.36</v>
      </c>
      <c r="G1632" s="9">
        <f t="shared" si="46"/>
        <v>2.0299999999999998</v>
      </c>
      <c r="H1632" s="46">
        <v>201.8</v>
      </c>
      <c r="I1632" s="49">
        <v>1377.9399410000001</v>
      </c>
      <c r="O1632" s="87"/>
      <c r="P1632" s="87"/>
      <c r="Q1632" s="87"/>
      <c r="S1632" s="87"/>
      <c r="T1632" s="87"/>
      <c r="U1632" s="87"/>
    </row>
    <row r="1633" spans="2:21" x14ac:dyDescent="0.2">
      <c r="B1633" s="43">
        <v>2006</v>
      </c>
      <c r="C1633" s="44">
        <v>11</v>
      </c>
      <c r="D1633" s="47">
        <f t="shared" si="45"/>
        <v>39051</v>
      </c>
      <c r="E1633" s="45">
        <v>1388.64</v>
      </c>
      <c r="F1633" s="46">
        <f>F1631/3+F1634*2/3</f>
        <v>24.619999999999997</v>
      </c>
      <c r="G1633" s="9">
        <f t="shared" si="46"/>
        <v>2.0516666666666663</v>
      </c>
      <c r="H1633" s="46">
        <v>201.5</v>
      </c>
      <c r="I1633" s="49">
        <v>1400.630005</v>
      </c>
      <c r="O1633" s="87"/>
      <c r="P1633" s="87"/>
      <c r="Q1633" s="87"/>
      <c r="S1633" s="87"/>
      <c r="T1633" s="87"/>
      <c r="U1633" s="87"/>
    </row>
    <row r="1634" spans="2:21" x14ac:dyDescent="0.2">
      <c r="B1634" s="43">
        <v>2006</v>
      </c>
      <c r="C1634" s="44">
        <v>12</v>
      </c>
      <c r="D1634" s="47">
        <f t="shared" si="45"/>
        <v>39082</v>
      </c>
      <c r="E1634" s="45">
        <v>1416.42</v>
      </c>
      <c r="F1634" s="46">
        <v>24.88</v>
      </c>
      <c r="G1634" s="9">
        <f t="shared" si="46"/>
        <v>2.0733333333333333</v>
      </c>
      <c r="H1634" s="46">
        <v>201.8</v>
      </c>
      <c r="I1634" s="49">
        <v>1418.3000489999999</v>
      </c>
      <c r="O1634" s="87"/>
      <c r="P1634" s="87"/>
      <c r="Q1634" s="87"/>
      <c r="S1634" s="87"/>
      <c r="T1634" s="87"/>
      <c r="U1634" s="87"/>
    </row>
    <row r="1635" spans="2:21" x14ac:dyDescent="0.2">
      <c r="B1635" s="43">
        <v>2007</v>
      </c>
      <c r="C1635" s="39">
        <v>1</v>
      </c>
      <c r="D1635" s="47">
        <f t="shared" si="45"/>
        <v>39113</v>
      </c>
      <c r="E1635" s="45">
        <v>1424.16</v>
      </c>
      <c r="F1635" s="46">
        <f>F1634*2/3+F1637/3</f>
        <v>25.083333333333332</v>
      </c>
      <c r="G1635" s="9">
        <f t="shared" si="46"/>
        <v>2.0902777777777777</v>
      </c>
      <c r="H1635" s="46">
        <v>202.416</v>
      </c>
      <c r="I1635" s="49">
        <v>1438.23999</v>
      </c>
      <c r="O1635" s="87"/>
      <c r="P1635" s="87"/>
      <c r="Q1635" s="87"/>
      <c r="S1635" s="87"/>
      <c r="T1635" s="87"/>
      <c r="U1635" s="87"/>
    </row>
    <row r="1636" spans="2:21" x14ac:dyDescent="0.2">
      <c r="B1636" s="43">
        <v>2007</v>
      </c>
      <c r="C1636" s="44">
        <v>2</v>
      </c>
      <c r="D1636" s="47">
        <f t="shared" si="45"/>
        <v>39141</v>
      </c>
      <c r="E1636" s="45">
        <v>1444.8</v>
      </c>
      <c r="F1636" s="46">
        <f>F1634/3+F1637*2/3</f>
        <v>25.286666666666665</v>
      </c>
      <c r="G1636" s="9">
        <f t="shared" si="46"/>
        <v>2.1072222222222221</v>
      </c>
      <c r="H1636" s="46">
        <v>203.499</v>
      </c>
      <c r="I1636" s="49">
        <v>1406.8199460000001</v>
      </c>
      <c r="O1636" s="87"/>
      <c r="P1636" s="87"/>
      <c r="Q1636" s="87"/>
      <c r="S1636" s="87"/>
      <c r="T1636" s="87"/>
      <c r="U1636" s="87"/>
    </row>
    <row r="1637" spans="2:21" x14ac:dyDescent="0.2">
      <c r="B1637" s="43">
        <v>2007</v>
      </c>
      <c r="C1637" s="44">
        <v>3</v>
      </c>
      <c r="D1637" s="47">
        <f t="shared" si="45"/>
        <v>39172</v>
      </c>
      <c r="E1637" s="45">
        <v>1406.95</v>
      </c>
      <c r="F1637" s="46">
        <v>25.49</v>
      </c>
      <c r="G1637" s="9">
        <f t="shared" si="46"/>
        <v>2.1241666666666665</v>
      </c>
      <c r="H1637" s="46">
        <v>205.352</v>
      </c>
      <c r="I1637" s="49">
        <v>1420.8599850000001</v>
      </c>
      <c r="O1637" s="87"/>
      <c r="P1637" s="87"/>
      <c r="Q1637" s="87"/>
      <c r="S1637" s="87"/>
      <c r="T1637" s="87"/>
      <c r="U1637" s="87"/>
    </row>
    <row r="1638" spans="2:21" x14ac:dyDescent="0.2">
      <c r="B1638" s="43">
        <v>2007</v>
      </c>
      <c r="C1638" s="44">
        <v>4</v>
      </c>
      <c r="D1638" s="47">
        <f t="shared" si="45"/>
        <v>39202</v>
      </c>
      <c r="E1638" s="45">
        <v>1463.64</v>
      </c>
      <c r="F1638" s="46">
        <f>F1637*2/3+F1640/3</f>
        <v>25.716666666666669</v>
      </c>
      <c r="G1638" s="9">
        <f t="shared" si="46"/>
        <v>2.1430555555555557</v>
      </c>
      <c r="H1638" s="46">
        <v>206.68600000000001</v>
      </c>
      <c r="I1638" s="49">
        <v>1482.369995</v>
      </c>
      <c r="O1638" s="87"/>
      <c r="P1638" s="87"/>
      <c r="Q1638" s="87"/>
      <c r="S1638" s="87"/>
      <c r="T1638" s="87"/>
      <c r="U1638" s="87"/>
    </row>
    <row r="1639" spans="2:21" x14ac:dyDescent="0.2">
      <c r="B1639" s="43">
        <v>2007</v>
      </c>
      <c r="C1639" s="44">
        <v>5</v>
      </c>
      <c r="D1639" s="47">
        <f t="shared" si="45"/>
        <v>39233</v>
      </c>
      <c r="E1639" s="45">
        <v>1511.14</v>
      </c>
      <c r="F1639" s="46">
        <f>F1637/3+F1640*2/3</f>
        <v>25.943333333333335</v>
      </c>
      <c r="G1639" s="9">
        <f t="shared" si="46"/>
        <v>2.1619444444444444</v>
      </c>
      <c r="H1639" s="46">
        <v>207.94900000000001</v>
      </c>
      <c r="I1639" s="49">
        <v>1530.619995</v>
      </c>
      <c r="O1639" s="87"/>
      <c r="P1639" s="87"/>
      <c r="Q1639" s="87"/>
      <c r="S1639" s="87"/>
      <c r="T1639" s="87"/>
      <c r="U1639" s="87"/>
    </row>
    <row r="1640" spans="2:21" x14ac:dyDescent="0.2">
      <c r="B1640" s="43">
        <v>2007</v>
      </c>
      <c r="C1640" s="44">
        <v>6</v>
      </c>
      <c r="D1640" s="47">
        <f t="shared" si="45"/>
        <v>39263</v>
      </c>
      <c r="E1640" s="45">
        <v>1514.19</v>
      </c>
      <c r="F1640" s="46">
        <v>26.17</v>
      </c>
      <c r="G1640" s="9">
        <f t="shared" si="46"/>
        <v>2.1808333333333336</v>
      </c>
      <c r="H1640" s="46">
        <v>208.352</v>
      </c>
      <c r="I1640" s="49">
        <v>1503.349976</v>
      </c>
      <c r="O1640" s="87"/>
      <c r="P1640" s="87"/>
      <c r="Q1640" s="87"/>
      <c r="S1640" s="87"/>
      <c r="T1640" s="87"/>
      <c r="U1640" s="87"/>
    </row>
    <row r="1641" spans="2:21" x14ac:dyDescent="0.2">
      <c r="B1641" s="43">
        <v>2007</v>
      </c>
      <c r="C1641" s="44">
        <v>7</v>
      </c>
      <c r="D1641" s="47">
        <f t="shared" si="45"/>
        <v>39294</v>
      </c>
      <c r="E1641" s="45">
        <v>1520.71</v>
      </c>
      <c r="F1641" s="46">
        <f>F1640*2/3+F1643/3</f>
        <v>26.440000000000005</v>
      </c>
      <c r="G1641" s="9">
        <f t="shared" si="46"/>
        <v>2.2033333333333336</v>
      </c>
      <c r="H1641" s="46">
        <v>208.29900000000001</v>
      </c>
      <c r="I1641" s="49">
        <v>1455.2700199999999</v>
      </c>
      <c r="O1641" s="87"/>
      <c r="P1641" s="87"/>
      <c r="Q1641" s="87"/>
      <c r="S1641" s="87"/>
      <c r="T1641" s="87"/>
      <c r="U1641" s="87"/>
    </row>
    <row r="1642" spans="2:21" x14ac:dyDescent="0.2">
      <c r="B1642" s="43">
        <v>2007</v>
      </c>
      <c r="C1642" s="44">
        <v>8</v>
      </c>
      <c r="D1642" s="47">
        <f t="shared" si="45"/>
        <v>39325</v>
      </c>
      <c r="E1642" s="45">
        <v>1454.62</v>
      </c>
      <c r="F1642" s="46">
        <f>F1640/3+F1643*2/3</f>
        <v>26.71</v>
      </c>
      <c r="G1642" s="9">
        <f t="shared" si="46"/>
        <v>2.2258333333333336</v>
      </c>
      <c r="H1642" s="46">
        <v>207.917</v>
      </c>
      <c r="I1642" s="49">
        <v>1473.98999</v>
      </c>
      <c r="O1642" s="87"/>
      <c r="P1642" s="87"/>
      <c r="Q1642" s="87"/>
      <c r="S1642" s="87"/>
      <c r="T1642" s="87"/>
      <c r="U1642" s="87"/>
    </row>
    <row r="1643" spans="2:21" x14ac:dyDescent="0.2">
      <c r="B1643" s="43">
        <v>2007</v>
      </c>
      <c r="C1643" s="44">
        <v>9</v>
      </c>
      <c r="D1643" s="47">
        <f t="shared" si="45"/>
        <v>39355</v>
      </c>
      <c r="E1643" s="45">
        <v>1497.12</v>
      </c>
      <c r="F1643" s="46">
        <v>26.98</v>
      </c>
      <c r="G1643" s="9">
        <f t="shared" si="46"/>
        <v>2.2483333333333335</v>
      </c>
      <c r="H1643" s="46">
        <v>208.49</v>
      </c>
      <c r="I1643" s="49">
        <v>1526.75</v>
      </c>
      <c r="O1643" s="87"/>
      <c r="P1643" s="87"/>
      <c r="Q1643" s="87"/>
      <c r="S1643" s="87"/>
      <c r="T1643" s="87"/>
      <c r="U1643" s="87"/>
    </row>
    <row r="1644" spans="2:21" x14ac:dyDescent="0.2">
      <c r="B1644" s="43">
        <v>2007</v>
      </c>
      <c r="C1644" s="44">
        <v>10</v>
      </c>
      <c r="D1644" s="47">
        <f t="shared" si="45"/>
        <v>39386</v>
      </c>
      <c r="E1644" s="45">
        <v>1539.66</v>
      </c>
      <c r="F1644" s="46">
        <f>F1643*2/3+F1646/3</f>
        <v>27.230000000000004</v>
      </c>
      <c r="G1644" s="9">
        <f t="shared" si="46"/>
        <v>2.269166666666667</v>
      </c>
      <c r="H1644" s="46">
        <v>208.93600000000001</v>
      </c>
      <c r="I1644" s="49">
        <v>1549.380005</v>
      </c>
      <c r="O1644" s="87"/>
      <c r="P1644" s="87"/>
      <c r="Q1644" s="87"/>
      <c r="S1644" s="87"/>
      <c r="T1644" s="87"/>
      <c r="U1644" s="87"/>
    </row>
    <row r="1645" spans="2:21" x14ac:dyDescent="0.2">
      <c r="B1645" s="43">
        <v>2007</v>
      </c>
      <c r="C1645" s="44">
        <v>11</v>
      </c>
      <c r="D1645" s="47">
        <f t="shared" si="45"/>
        <v>39416</v>
      </c>
      <c r="E1645" s="45">
        <v>1463.39</v>
      </c>
      <c r="F1645" s="46">
        <f>F1643/3+F1646*2/3</f>
        <v>27.480000000000004</v>
      </c>
      <c r="G1645" s="9">
        <f t="shared" si="46"/>
        <v>2.2900000000000005</v>
      </c>
      <c r="H1645" s="46">
        <v>210.17699999999999</v>
      </c>
      <c r="I1645" s="49">
        <v>1481.1400149999999</v>
      </c>
      <c r="O1645" s="87"/>
      <c r="P1645" s="87"/>
      <c r="Q1645" s="87"/>
      <c r="S1645" s="87"/>
      <c r="T1645" s="87"/>
      <c r="U1645" s="87"/>
    </row>
    <row r="1646" spans="2:21" x14ac:dyDescent="0.2">
      <c r="B1646" s="43">
        <v>2007</v>
      </c>
      <c r="C1646" s="44">
        <v>12</v>
      </c>
      <c r="D1646" s="47">
        <f t="shared" si="45"/>
        <v>39447</v>
      </c>
      <c r="E1646" s="45">
        <v>1479.22</v>
      </c>
      <c r="F1646" s="46">
        <v>27.73</v>
      </c>
      <c r="G1646" s="9">
        <f t="shared" si="46"/>
        <v>2.3108333333333335</v>
      </c>
      <c r="H1646" s="46">
        <v>210.036</v>
      </c>
      <c r="I1646" s="49">
        <v>1468.3599850000001</v>
      </c>
      <c r="O1646" s="87"/>
      <c r="P1646" s="87"/>
      <c r="Q1646" s="87"/>
      <c r="S1646" s="87"/>
      <c r="T1646" s="87"/>
      <c r="U1646" s="87"/>
    </row>
    <row r="1647" spans="2:21" x14ac:dyDescent="0.2">
      <c r="B1647" s="43">
        <v>2008</v>
      </c>
      <c r="C1647" s="39">
        <v>1</v>
      </c>
      <c r="D1647" s="47">
        <f t="shared" si="45"/>
        <v>39478</v>
      </c>
      <c r="E1647" s="45">
        <v>1378.76</v>
      </c>
      <c r="F1647" s="46">
        <f>F1646*2/3+F1649/3</f>
        <v>27.92</v>
      </c>
      <c r="G1647" s="9">
        <f t="shared" si="46"/>
        <v>2.3266666666666667</v>
      </c>
      <c r="H1647" s="46">
        <v>211.08</v>
      </c>
      <c r="I1647" s="49">
        <v>1378.5500489999999</v>
      </c>
      <c r="O1647" s="87"/>
      <c r="P1647" s="87"/>
      <c r="Q1647" s="87"/>
      <c r="S1647" s="87"/>
      <c r="T1647" s="87"/>
      <c r="U1647" s="87"/>
    </row>
    <row r="1648" spans="2:21" x14ac:dyDescent="0.2">
      <c r="B1648" s="43">
        <v>2008</v>
      </c>
      <c r="C1648" s="44">
        <v>2</v>
      </c>
      <c r="D1648" s="47">
        <f t="shared" si="45"/>
        <v>39507</v>
      </c>
      <c r="E1648" s="45">
        <v>1354.87</v>
      </c>
      <c r="F1648" s="46">
        <f>F1646/3+F1649*2/3</f>
        <v>28.11</v>
      </c>
      <c r="G1648" s="9">
        <f t="shared" si="46"/>
        <v>2.3424999999999998</v>
      </c>
      <c r="H1648" s="46">
        <v>211.69300000000001</v>
      </c>
      <c r="I1648" s="49">
        <v>1330.630005</v>
      </c>
      <c r="O1648" s="87"/>
      <c r="P1648" s="87"/>
      <c r="Q1648" s="87"/>
      <c r="S1648" s="87"/>
      <c r="T1648" s="87"/>
      <c r="U1648" s="87"/>
    </row>
    <row r="1649" spans="2:21" x14ac:dyDescent="0.2">
      <c r="B1649" s="43">
        <v>2008</v>
      </c>
      <c r="C1649" s="44">
        <v>3</v>
      </c>
      <c r="D1649" s="47">
        <f t="shared" si="45"/>
        <v>39538</v>
      </c>
      <c r="E1649" s="45">
        <v>1316.94</v>
      </c>
      <c r="F1649" s="46">
        <v>28.3</v>
      </c>
      <c r="G1649" s="9">
        <f t="shared" si="46"/>
        <v>2.3583333333333334</v>
      </c>
      <c r="H1649" s="46">
        <v>213.52799999999999</v>
      </c>
      <c r="I1649" s="49">
        <v>1322.6999510000001</v>
      </c>
      <c r="O1649" s="87"/>
      <c r="P1649" s="87"/>
      <c r="Q1649" s="87"/>
      <c r="S1649" s="87"/>
      <c r="T1649" s="87"/>
      <c r="U1649" s="87"/>
    </row>
    <row r="1650" spans="2:21" x14ac:dyDescent="0.2">
      <c r="B1650" s="43">
        <v>2008</v>
      </c>
      <c r="C1650" s="44">
        <v>4</v>
      </c>
      <c r="D1650" s="47">
        <f t="shared" si="45"/>
        <v>39568</v>
      </c>
      <c r="E1650" s="45">
        <v>1370.47</v>
      </c>
      <c r="F1650" s="46">
        <f>F1649*2/3+F1652/3</f>
        <v>28.436666666666667</v>
      </c>
      <c r="G1650" s="9">
        <f t="shared" si="46"/>
        <v>2.3697222222222223</v>
      </c>
      <c r="H1650" s="46">
        <v>214.82300000000001</v>
      </c>
      <c r="I1650" s="49">
        <v>1385.589966</v>
      </c>
      <c r="O1650" s="87"/>
      <c r="P1650" s="87"/>
      <c r="Q1650" s="87"/>
      <c r="S1650" s="87"/>
      <c r="T1650" s="87"/>
      <c r="U1650" s="87"/>
    </row>
    <row r="1651" spans="2:21" x14ac:dyDescent="0.2">
      <c r="B1651" s="43">
        <v>2008</v>
      </c>
      <c r="C1651" s="44">
        <v>5</v>
      </c>
      <c r="D1651" s="47">
        <f t="shared" si="45"/>
        <v>39599</v>
      </c>
      <c r="E1651" s="45">
        <v>1403.22</v>
      </c>
      <c r="F1651" s="46">
        <f>F1649/3+F1652*2/3</f>
        <v>28.573333333333334</v>
      </c>
      <c r="G1651" s="9">
        <f t="shared" si="46"/>
        <v>2.3811111111111112</v>
      </c>
      <c r="H1651" s="46">
        <v>216.63200000000001</v>
      </c>
      <c r="I1651" s="49">
        <v>1400.380005</v>
      </c>
      <c r="O1651" s="87"/>
      <c r="P1651" s="87"/>
      <c r="Q1651" s="87"/>
      <c r="S1651" s="87"/>
      <c r="T1651" s="87"/>
      <c r="U1651" s="87"/>
    </row>
    <row r="1652" spans="2:21" x14ac:dyDescent="0.2">
      <c r="B1652" s="43">
        <v>2008</v>
      </c>
      <c r="C1652" s="44">
        <v>6</v>
      </c>
      <c r="D1652" s="47">
        <f t="shared" si="45"/>
        <v>39629</v>
      </c>
      <c r="E1652" s="45">
        <v>1341.25</v>
      </c>
      <c r="F1652" s="46">
        <v>28.71</v>
      </c>
      <c r="G1652" s="9">
        <f t="shared" si="46"/>
        <v>2.3925000000000001</v>
      </c>
      <c r="H1652" s="46">
        <v>218.815</v>
      </c>
      <c r="I1652" s="49">
        <v>1280</v>
      </c>
      <c r="O1652" s="87"/>
      <c r="P1652" s="87"/>
      <c r="Q1652" s="87"/>
      <c r="S1652" s="87"/>
      <c r="T1652" s="87"/>
      <c r="U1652" s="87"/>
    </row>
    <row r="1653" spans="2:21" x14ac:dyDescent="0.2">
      <c r="B1653" s="43">
        <v>2008</v>
      </c>
      <c r="C1653" s="44">
        <v>7</v>
      </c>
      <c r="D1653" s="47">
        <f t="shared" si="45"/>
        <v>39660</v>
      </c>
      <c r="E1653" s="45">
        <v>1257.33</v>
      </c>
      <c r="F1653" s="46">
        <f>F1652*2/3+F1655/3</f>
        <v>28.756666666666668</v>
      </c>
      <c r="G1653" s="9">
        <f t="shared" si="46"/>
        <v>2.3963888888888891</v>
      </c>
      <c r="H1653" s="46">
        <v>219.964</v>
      </c>
      <c r="I1653" s="49">
        <v>1267.380005</v>
      </c>
      <c r="O1653" s="87"/>
      <c r="P1653" s="87"/>
      <c r="Q1653" s="87"/>
      <c r="S1653" s="87"/>
      <c r="T1653" s="87"/>
      <c r="U1653" s="87"/>
    </row>
    <row r="1654" spans="2:21" x14ac:dyDescent="0.2">
      <c r="B1654" s="43">
        <v>2008</v>
      </c>
      <c r="C1654" s="44">
        <v>8</v>
      </c>
      <c r="D1654" s="47">
        <f t="shared" si="45"/>
        <v>39691</v>
      </c>
      <c r="E1654" s="45">
        <v>1281.47</v>
      </c>
      <c r="F1654" s="46">
        <f>F1652/3+F1655*2/3</f>
        <v>28.803333333333335</v>
      </c>
      <c r="G1654" s="9">
        <f t="shared" si="46"/>
        <v>2.4002777777777777</v>
      </c>
      <c r="H1654" s="46">
        <v>219.08600000000001</v>
      </c>
      <c r="I1654" s="49">
        <v>1282.829956</v>
      </c>
      <c r="O1654" s="87"/>
      <c r="P1654" s="87"/>
      <c r="Q1654" s="87"/>
      <c r="S1654" s="87"/>
      <c r="T1654" s="87"/>
      <c r="U1654" s="87"/>
    </row>
    <row r="1655" spans="2:21" x14ac:dyDescent="0.2">
      <c r="B1655" s="43">
        <v>2008</v>
      </c>
      <c r="C1655" s="44">
        <v>9</v>
      </c>
      <c r="D1655" s="47">
        <f t="shared" si="45"/>
        <v>39721</v>
      </c>
      <c r="E1655" s="45">
        <v>1216.95</v>
      </c>
      <c r="F1655" s="46">
        <v>28.85</v>
      </c>
      <c r="G1655" s="9">
        <f t="shared" si="46"/>
        <v>2.4041666666666668</v>
      </c>
      <c r="H1655" s="46">
        <v>218.78299999999999</v>
      </c>
      <c r="I1655" s="49">
        <v>1166.3599850000001</v>
      </c>
      <c r="O1655" s="87"/>
      <c r="P1655" s="87"/>
      <c r="Q1655" s="87"/>
      <c r="S1655" s="87"/>
      <c r="T1655" s="87"/>
      <c r="U1655" s="87"/>
    </row>
    <row r="1656" spans="2:21" x14ac:dyDescent="0.2">
      <c r="B1656" s="43">
        <v>2008</v>
      </c>
      <c r="C1656" s="44">
        <v>10</v>
      </c>
      <c r="D1656" s="47">
        <f t="shared" si="45"/>
        <v>39752</v>
      </c>
      <c r="E1656" s="45">
        <v>968.8</v>
      </c>
      <c r="F1656" s="46">
        <f>F1655*2/3+F1658/3</f>
        <v>28.696666666666665</v>
      </c>
      <c r="G1656" s="9">
        <f t="shared" si="46"/>
        <v>2.3913888888888888</v>
      </c>
      <c r="H1656" s="46">
        <v>216.57300000000001</v>
      </c>
      <c r="I1656" s="49">
        <v>968.75</v>
      </c>
      <c r="O1656" s="87"/>
      <c r="P1656" s="87"/>
      <c r="Q1656" s="87"/>
      <c r="S1656" s="87"/>
      <c r="T1656" s="87"/>
      <c r="U1656" s="87"/>
    </row>
    <row r="1657" spans="2:21" x14ac:dyDescent="0.2">
      <c r="B1657" s="43">
        <v>2008</v>
      </c>
      <c r="C1657" s="44">
        <v>11</v>
      </c>
      <c r="D1657" s="47">
        <f t="shared" si="45"/>
        <v>39782</v>
      </c>
      <c r="E1657" s="45">
        <v>883.04</v>
      </c>
      <c r="F1657" s="46">
        <f>F1655/3+F1658*2/3</f>
        <v>28.543333333333333</v>
      </c>
      <c r="G1657" s="9">
        <f t="shared" si="46"/>
        <v>2.3786111111111112</v>
      </c>
      <c r="H1657" s="46">
        <v>212.42500000000001</v>
      </c>
      <c r="I1657" s="49">
        <v>896.23999000000003</v>
      </c>
      <c r="O1657" s="87"/>
      <c r="P1657" s="87"/>
      <c r="Q1657" s="87"/>
      <c r="S1657" s="87"/>
      <c r="T1657" s="87"/>
      <c r="U1657" s="87"/>
    </row>
    <row r="1658" spans="2:21" x14ac:dyDescent="0.2">
      <c r="B1658" s="43">
        <v>2008</v>
      </c>
      <c r="C1658" s="44">
        <v>12</v>
      </c>
      <c r="D1658" s="47">
        <f t="shared" si="45"/>
        <v>39813</v>
      </c>
      <c r="E1658" s="45">
        <v>877.56</v>
      </c>
      <c r="F1658" s="46">
        <v>28.39</v>
      </c>
      <c r="G1658" s="9">
        <f t="shared" si="46"/>
        <v>2.3658333333333332</v>
      </c>
      <c r="H1658" s="46">
        <v>210.22800000000001</v>
      </c>
      <c r="I1658" s="49">
        <v>903.25</v>
      </c>
      <c r="O1658" s="87"/>
      <c r="P1658" s="87"/>
      <c r="Q1658" s="87"/>
      <c r="S1658" s="87"/>
      <c r="T1658" s="87"/>
      <c r="U1658" s="87"/>
    </row>
    <row r="1659" spans="2:21" x14ac:dyDescent="0.2">
      <c r="B1659" s="43">
        <v>2009</v>
      </c>
      <c r="C1659" s="39">
        <v>1</v>
      </c>
      <c r="D1659" s="47">
        <f t="shared" si="45"/>
        <v>39844</v>
      </c>
      <c r="E1659" s="45">
        <v>865.58</v>
      </c>
      <c r="F1659" s="46">
        <f>F1658*2/3+F1661/3</f>
        <v>28.013333333333335</v>
      </c>
      <c r="G1659" s="9">
        <f t="shared" si="46"/>
        <v>2.3344444444444448</v>
      </c>
      <c r="H1659" s="46">
        <v>211.143</v>
      </c>
      <c r="I1659" s="49">
        <v>825.88000499999998</v>
      </c>
      <c r="O1659" s="87"/>
      <c r="P1659" s="87"/>
      <c r="Q1659" s="87"/>
      <c r="S1659" s="87"/>
      <c r="T1659" s="87"/>
      <c r="U1659" s="87"/>
    </row>
    <row r="1660" spans="2:21" x14ac:dyDescent="0.2">
      <c r="B1660" s="43">
        <v>2009</v>
      </c>
      <c r="C1660" s="44">
        <v>2</v>
      </c>
      <c r="D1660" s="47">
        <f t="shared" si="45"/>
        <v>39872</v>
      </c>
      <c r="E1660" s="45">
        <v>805.23</v>
      </c>
      <c r="F1660" s="46">
        <f>F1658/3+F1661*2/3</f>
        <v>27.63666666666667</v>
      </c>
      <c r="G1660" s="9">
        <f t="shared" si="46"/>
        <v>2.3030555555555559</v>
      </c>
      <c r="H1660" s="46">
        <v>212.19300000000001</v>
      </c>
      <c r="I1660" s="49">
        <v>735.09002699999996</v>
      </c>
      <c r="O1660" s="87"/>
      <c r="P1660" s="87"/>
      <c r="Q1660" s="87"/>
      <c r="S1660" s="87"/>
      <c r="T1660" s="87"/>
      <c r="U1660" s="87"/>
    </row>
    <row r="1661" spans="2:21" x14ac:dyDescent="0.2">
      <c r="B1661" s="43">
        <v>2009</v>
      </c>
      <c r="C1661" s="44">
        <v>3</v>
      </c>
      <c r="D1661" s="47">
        <f t="shared" si="45"/>
        <v>39903</v>
      </c>
      <c r="E1661" s="45">
        <v>757.13</v>
      </c>
      <c r="F1661" s="46">
        <v>27.26</v>
      </c>
      <c r="G1661" s="9">
        <f t="shared" si="46"/>
        <v>2.2716666666666669</v>
      </c>
      <c r="H1661" s="46">
        <v>212.709</v>
      </c>
      <c r="I1661" s="49">
        <v>797.86999500000002</v>
      </c>
      <c r="O1661" s="87"/>
      <c r="P1661" s="87"/>
      <c r="Q1661" s="87"/>
      <c r="S1661" s="87"/>
      <c r="T1661" s="87"/>
      <c r="U1661" s="87"/>
    </row>
    <row r="1662" spans="2:21" x14ac:dyDescent="0.2">
      <c r="B1662" s="43">
        <v>2009</v>
      </c>
      <c r="C1662" s="44">
        <v>4</v>
      </c>
      <c r="D1662" s="47">
        <f t="shared" si="45"/>
        <v>39933</v>
      </c>
      <c r="E1662" s="45">
        <v>848.15</v>
      </c>
      <c r="F1662" s="46">
        <f>F1661*2/3+F1664/3</f>
        <v>26.703333333333333</v>
      </c>
      <c r="G1662" s="9">
        <f t="shared" si="46"/>
        <v>2.2252777777777779</v>
      </c>
      <c r="H1662" s="46">
        <v>213.24</v>
      </c>
      <c r="I1662" s="49">
        <v>872.80999799999995</v>
      </c>
      <c r="O1662" s="87"/>
      <c r="P1662" s="87"/>
      <c r="Q1662" s="87"/>
      <c r="S1662" s="87"/>
      <c r="T1662" s="87"/>
      <c r="U1662" s="87"/>
    </row>
    <row r="1663" spans="2:21" x14ac:dyDescent="0.2">
      <c r="B1663" s="43">
        <v>2009</v>
      </c>
      <c r="C1663" s="44">
        <v>5</v>
      </c>
      <c r="D1663" s="47">
        <f t="shared" si="45"/>
        <v>39964</v>
      </c>
      <c r="E1663" s="45">
        <v>902.41</v>
      </c>
      <c r="F1663" s="46">
        <f>F1661/3+F1664*2/3</f>
        <v>26.146666666666668</v>
      </c>
      <c r="G1663" s="9">
        <f t="shared" si="46"/>
        <v>2.1788888888888889</v>
      </c>
      <c r="H1663" s="46">
        <v>213.85599999999999</v>
      </c>
      <c r="I1663" s="49">
        <v>919.14001499999995</v>
      </c>
      <c r="O1663" s="87"/>
      <c r="P1663" s="87"/>
      <c r="Q1663" s="87"/>
      <c r="S1663" s="87"/>
      <c r="T1663" s="87"/>
      <c r="U1663" s="87"/>
    </row>
    <row r="1664" spans="2:21" x14ac:dyDescent="0.2">
      <c r="B1664" s="43">
        <v>2009</v>
      </c>
      <c r="C1664" s="44">
        <v>6</v>
      </c>
      <c r="D1664" s="47">
        <f t="shared" si="45"/>
        <v>39994</v>
      </c>
      <c r="E1664" s="45">
        <v>926.12</v>
      </c>
      <c r="F1664" s="46">
        <v>25.59</v>
      </c>
      <c r="G1664" s="9">
        <f t="shared" si="46"/>
        <v>2.1324999999999998</v>
      </c>
      <c r="H1664" s="46">
        <v>215.69300000000001</v>
      </c>
      <c r="I1664" s="49">
        <v>919.32000700000003</v>
      </c>
      <c r="O1664" s="87"/>
      <c r="P1664" s="87"/>
      <c r="Q1664" s="87"/>
      <c r="S1664" s="87"/>
      <c r="T1664" s="87"/>
      <c r="U1664" s="87"/>
    </row>
    <row r="1665" spans="2:21" x14ac:dyDescent="0.2">
      <c r="B1665" s="43">
        <v>2009</v>
      </c>
      <c r="C1665" s="44">
        <v>7</v>
      </c>
      <c r="D1665" s="47">
        <f t="shared" si="45"/>
        <v>40025</v>
      </c>
      <c r="E1665" s="45">
        <v>935.82</v>
      </c>
      <c r="F1665" s="46">
        <f>F1664*2/3+F1667/3</f>
        <v>25.026666666666664</v>
      </c>
      <c r="G1665" s="9">
        <f t="shared" si="46"/>
        <v>2.0855555555555552</v>
      </c>
      <c r="H1665" s="46">
        <v>215.351</v>
      </c>
      <c r="I1665" s="49">
        <v>987.47997999999995</v>
      </c>
      <c r="O1665" s="87"/>
      <c r="P1665" s="87"/>
      <c r="Q1665" s="87"/>
      <c r="S1665" s="87"/>
      <c r="T1665" s="87"/>
      <c r="U1665" s="87"/>
    </row>
    <row r="1666" spans="2:21" x14ac:dyDescent="0.2">
      <c r="B1666" s="43">
        <v>2009</v>
      </c>
      <c r="C1666" s="44">
        <v>8</v>
      </c>
      <c r="D1666" s="47">
        <f t="shared" si="45"/>
        <v>40056</v>
      </c>
      <c r="E1666" s="45">
        <v>1009.73</v>
      </c>
      <c r="F1666" s="46">
        <f>F1664/3+F1667*2/3</f>
        <v>24.463333333333331</v>
      </c>
      <c r="G1666" s="9">
        <f t="shared" si="46"/>
        <v>2.0386111111111109</v>
      </c>
      <c r="H1666" s="46">
        <v>215.834</v>
      </c>
      <c r="I1666" s="49">
        <v>1020.619995</v>
      </c>
      <c r="O1666" s="87"/>
      <c r="P1666" s="87"/>
      <c r="Q1666" s="87"/>
      <c r="S1666" s="87"/>
      <c r="T1666" s="87"/>
      <c r="U1666" s="87"/>
    </row>
    <row r="1667" spans="2:21" x14ac:dyDescent="0.2">
      <c r="B1667" s="43">
        <v>2009</v>
      </c>
      <c r="C1667" s="44">
        <v>9</v>
      </c>
      <c r="D1667" s="47">
        <f t="shared" si="45"/>
        <v>40086</v>
      </c>
      <c r="E1667" s="45">
        <v>1044.55</v>
      </c>
      <c r="F1667" s="46">
        <v>23.9</v>
      </c>
      <c r="G1667" s="9">
        <f t="shared" si="46"/>
        <v>1.9916666666666665</v>
      </c>
      <c r="H1667" s="46">
        <v>215.96899999999999</v>
      </c>
      <c r="I1667" s="49">
        <v>1057.079956</v>
      </c>
      <c r="O1667" s="87"/>
      <c r="P1667" s="87"/>
      <c r="Q1667" s="87"/>
      <c r="S1667" s="87"/>
      <c r="T1667" s="87"/>
      <c r="U1667" s="87"/>
    </row>
    <row r="1668" spans="2:21" x14ac:dyDescent="0.2">
      <c r="B1668" s="43">
        <v>2009</v>
      </c>
      <c r="C1668" s="44">
        <v>10</v>
      </c>
      <c r="D1668" s="47">
        <f t="shared" ref="D1668:D1731" si="47">EOMONTH(DATE(B1668,C1668,1),0)</f>
        <v>40117</v>
      </c>
      <c r="E1668" s="45">
        <v>1067.6600000000001</v>
      </c>
      <c r="F1668" s="46">
        <f>F1667*2/3+F1670/3</f>
        <v>23.403333333333332</v>
      </c>
      <c r="G1668" s="9">
        <f t="shared" ref="G1668:G1731" si="48">IFERROR(F1668/12,0)</f>
        <v>1.9502777777777778</v>
      </c>
      <c r="H1668" s="46">
        <v>216.17699999999999</v>
      </c>
      <c r="I1668" s="49">
        <v>1036.1899410000001</v>
      </c>
      <c r="O1668" s="87"/>
      <c r="P1668" s="87"/>
      <c r="Q1668" s="87"/>
      <c r="S1668" s="87"/>
      <c r="T1668" s="87"/>
      <c r="U1668" s="87"/>
    </row>
    <row r="1669" spans="2:21" x14ac:dyDescent="0.2">
      <c r="B1669" s="43">
        <v>2009</v>
      </c>
      <c r="C1669" s="44">
        <v>11</v>
      </c>
      <c r="D1669" s="47">
        <f t="shared" si="47"/>
        <v>40147</v>
      </c>
      <c r="E1669" s="45">
        <v>1088.07</v>
      </c>
      <c r="F1669" s="46">
        <f>F1667/3+F1670*2/3</f>
        <v>22.906666666666666</v>
      </c>
      <c r="G1669" s="9">
        <f t="shared" si="48"/>
        <v>1.9088888888888889</v>
      </c>
      <c r="H1669" s="46">
        <v>216.33</v>
      </c>
      <c r="I1669" s="49">
        <v>1095.630005</v>
      </c>
      <c r="O1669" s="87"/>
      <c r="P1669" s="87"/>
      <c r="Q1669" s="87"/>
      <c r="S1669" s="87"/>
      <c r="T1669" s="87"/>
      <c r="U1669" s="87"/>
    </row>
    <row r="1670" spans="2:21" x14ac:dyDescent="0.2">
      <c r="B1670" s="43">
        <v>2009</v>
      </c>
      <c r="C1670" s="44">
        <v>12</v>
      </c>
      <c r="D1670" s="47">
        <f t="shared" si="47"/>
        <v>40178</v>
      </c>
      <c r="E1670" s="45">
        <v>1110.3800000000001</v>
      </c>
      <c r="F1670" s="46">
        <v>22.41</v>
      </c>
      <c r="G1670" s="9">
        <f t="shared" si="48"/>
        <v>1.8674999999999999</v>
      </c>
      <c r="H1670" s="46">
        <v>215.94900000000001</v>
      </c>
      <c r="I1670" s="49">
        <v>1115.099976</v>
      </c>
      <c r="O1670" s="87"/>
      <c r="P1670" s="87"/>
      <c r="Q1670" s="87"/>
      <c r="S1670" s="87"/>
      <c r="T1670" s="87"/>
      <c r="U1670" s="87"/>
    </row>
    <row r="1671" spans="2:21" x14ac:dyDescent="0.2">
      <c r="B1671" s="43">
        <v>2010</v>
      </c>
      <c r="C1671" s="39">
        <v>1</v>
      </c>
      <c r="D1671" s="47">
        <f t="shared" si="47"/>
        <v>40209</v>
      </c>
      <c r="E1671" s="45">
        <v>1123.58</v>
      </c>
      <c r="F1671" s="46">
        <f>F1670*2/3+F1673/3</f>
        <v>22.24</v>
      </c>
      <c r="G1671" s="9">
        <f t="shared" si="48"/>
        <v>1.8533333333333333</v>
      </c>
      <c r="H1671" s="46">
        <v>216.68700000000001</v>
      </c>
      <c r="I1671" s="49">
        <v>1073.869995</v>
      </c>
      <c r="O1671" s="87"/>
      <c r="P1671" s="87"/>
      <c r="Q1671" s="87"/>
      <c r="S1671" s="87"/>
      <c r="T1671" s="87"/>
      <c r="U1671" s="87"/>
    </row>
    <row r="1672" spans="2:21" x14ac:dyDescent="0.2">
      <c r="B1672" s="43">
        <v>2010</v>
      </c>
      <c r="C1672" s="44">
        <v>2</v>
      </c>
      <c r="D1672" s="47">
        <f t="shared" si="47"/>
        <v>40237</v>
      </c>
      <c r="E1672" s="45">
        <v>1089.1600000000001</v>
      </c>
      <c r="F1672" s="46">
        <f>F1670/3+F1673*2/3</f>
        <v>22.07</v>
      </c>
      <c r="G1672" s="9">
        <f t="shared" si="48"/>
        <v>1.8391666666666666</v>
      </c>
      <c r="H1672" s="46">
        <v>216.74100000000001</v>
      </c>
      <c r="I1672" s="49">
        <v>1104.48999</v>
      </c>
      <c r="O1672" s="87"/>
      <c r="P1672" s="87"/>
      <c r="Q1672" s="87"/>
      <c r="S1672" s="87"/>
      <c r="T1672" s="87"/>
      <c r="U1672" s="87"/>
    </row>
    <row r="1673" spans="2:21" x14ac:dyDescent="0.2">
      <c r="B1673" s="43">
        <v>2010</v>
      </c>
      <c r="C1673" s="44">
        <v>3</v>
      </c>
      <c r="D1673" s="47">
        <f t="shared" si="47"/>
        <v>40268</v>
      </c>
      <c r="E1673" s="45">
        <v>1152.05</v>
      </c>
      <c r="F1673" s="46">
        <v>21.9</v>
      </c>
      <c r="G1673" s="9">
        <f t="shared" si="48"/>
        <v>1.825</v>
      </c>
      <c r="H1673" s="46">
        <v>217.631</v>
      </c>
      <c r="I1673" s="49">
        <v>1169.4300539999999</v>
      </c>
      <c r="O1673" s="87"/>
      <c r="P1673" s="87"/>
      <c r="Q1673" s="87"/>
      <c r="S1673" s="87"/>
      <c r="T1673" s="87"/>
      <c r="U1673" s="87"/>
    </row>
    <row r="1674" spans="2:21" x14ac:dyDescent="0.2">
      <c r="B1674" s="43">
        <v>2010</v>
      </c>
      <c r="C1674" s="44">
        <v>4</v>
      </c>
      <c r="D1674" s="47">
        <f t="shared" si="47"/>
        <v>40298</v>
      </c>
      <c r="E1674" s="45">
        <v>1197.32</v>
      </c>
      <c r="F1674" s="46">
        <f>F1673*2/3+F1676/3</f>
        <v>21.946666666666665</v>
      </c>
      <c r="G1674" s="9">
        <f t="shared" si="48"/>
        <v>1.8288888888888888</v>
      </c>
      <c r="H1674" s="46">
        <v>218.00899999999999</v>
      </c>
      <c r="I1674" s="49">
        <v>1186.6899410000001</v>
      </c>
      <c r="O1674" s="87"/>
      <c r="P1674" s="87"/>
      <c r="Q1674" s="87"/>
      <c r="S1674" s="87"/>
      <c r="T1674" s="87"/>
      <c r="U1674" s="87"/>
    </row>
    <row r="1675" spans="2:21" x14ac:dyDescent="0.2">
      <c r="B1675" s="43">
        <v>2010</v>
      </c>
      <c r="C1675" s="44">
        <v>5</v>
      </c>
      <c r="D1675" s="47">
        <f t="shared" si="47"/>
        <v>40329</v>
      </c>
      <c r="E1675" s="45">
        <v>1125.06</v>
      </c>
      <c r="F1675" s="46">
        <f>F1673/3+F1676*2/3</f>
        <v>21.993333333333332</v>
      </c>
      <c r="G1675" s="9">
        <f t="shared" si="48"/>
        <v>1.8327777777777776</v>
      </c>
      <c r="H1675" s="46">
        <v>218.178</v>
      </c>
      <c r="I1675" s="49">
        <v>1089.410034</v>
      </c>
      <c r="O1675" s="87"/>
      <c r="P1675" s="87"/>
      <c r="Q1675" s="87"/>
      <c r="S1675" s="87"/>
      <c r="T1675" s="87"/>
      <c r="U1675" s="87"/>
    </row>
    <row r="1676" spans="2:21" x14ac:dyDescent="0.2">
      <c r="B1676" s="43">
        <v>2010</v>
      </c>
      <c r="C1676" s="44">
        <v>6</v>
      </c>
      <c r="D1676" s="47">
        <f t="shared" si="47"/>
        <v>40359</v>
      </c>
      <c r="E1676" s="45">
        <v>1083.3599999999999</v>
      </c>
      <c r="F1676" s="46">
        <v>22.04</v>
      </c>
      <c r="G1676" s="9">
        <f t="shared" si="48"/>
        <v>1.8366666666666667</v>
      </c>
      <c r="H1676" s="46">
        <v>217.965</v>
      </c>
      <c r="I1676" s="49">
        <v>1030.709961</v>
      </c>
      <c r="O1676" s="87"/>
      <c r="P1676" s="87"/>
      <c r="Q1676" s="87"/>
      <c r="S1676" s="87"/>
      <c r="T1676" s="87"/>
      <c r="U1676" s="87"/>
    </row>
    <row r="1677" spans="2:21" x14ac:dyDescent="0.2">
      <c r="B1677" s="43">
        <v>2010</v>
      </c>
      <c r="C1677" s="44">
        <v>7</v>
      </c>
      <c r="D1677" s="47">
        <f t="shared" si="47"/>
        <v>40390</v>
      </c>
      <c r="E1677" s="45">
        <v>1079.8</v>
      </c>
      <c r="F1677" s="46">
        <f>F1676*2/3+F1679/3</f>
        <v>22.143333333333334</v>
      </c>
      <c r="G1677" s="9">
        <f t="shared" si="48"/>
        <v>1.8452777777777778</v>
      </c>
      <c r="H1677" s="46">
        <v>218.011</v>
      </c>
      <c r="I1677" s="49">
        <v>1101.599976</v>
      </c>
      <c r="O1677" s="87"/>
      <c r="P1677" s="87"/>
      <c r="Q1677" s="87"/>
      <c r="S1677" s="87"/>
      <c r="T1677" s="87"/>
      <c r="U1677" s="87"/>
    </row>
    <row r="1678" spans="2:21" x14ac:dyDescent="0.2">
      <c r="B1678" s="43">
        <v>2010</v>
      </c>
      <c r="C1678" s="44">
        <v>8</v>
      </c>
      <c r="D1678" s="47">
        <f t="shared" si="47"/>
        <v>40421</v>
      </c>
      <c r="E1678" s="45">
        <v>1087.28</v>
      </c>
      <c r="F1678" s="46">
        <f>F1676/3+F1679*2/3</f>
        <v>22.246666666666666</v>
      </c>
      <c r="G1678" s="9">
        <f t="shared" si="48"/>
        <v>1.8538888888888889</v>
      </c>
      <c r="H1678" s="46">
        <v>218.31200000000001</v>
      </c>
      <c r="I1678" s="49">
        <v>1049.329956</v>
      </c>
      <c r="O1678" s="87"/>
      <c r="P1678" s="87"/>
      <c r="Q1678" s="87"/>
      <c r="S1678" s="87"/>
      <c r="T1678" s="87"/>
      <c r="U1678" s="87"/>
    </row>
    <row r="1679" spans="2:21" x14ac:dyDescent="0.2">
      <c r="B1679" s="43">
        <v>2010</v>
      </c>
      <c r="C1679" s="44">
        <v>9</v>
      </c>
      <c r="D1679" s="47">
        <f t="shared" si="47"/>
        <v>40451</v>
      </c>
      <c r="E1679" s="45">
        <v>1122.08</v>
      </c>
      <c r="F1679" s="46">
        <v>22.35</v>
      </c>
      <c r="G1679" s="9">
        <f t="shared" si="48"/>
        <v>1.8625</v>
      </c>
      <c r="H1679" s="46">
        <v>218.43899999999999</v>
      </c>
      <c r="I1679" s="49">
        <v>1141.1999510000001</v>
      </c>
      <c r="O1679" s="87"/>
      <c r="P1679" s="87"/>
      <c r="Q1679" s="87"/>
      <c r="S1679" s="87"/>
      <c r="T1679" s="87"/>
      <c r="U1679" s="87"/>
    </row>
    <row r="1680" spans="2:21" x14ac:dyDescent="0.2">
      <c r="B1680" s="43">
        <v>2010</v>
      </c>
      <c r="C1680" s="44">
        <v>10</v>
      </c>
      <c r="D1680" s="47">
        <f t="shared" si="47"/>
        <v>40482</v>
      </c>
      <c r="E1680" s="45">
        <v>1171.58</v>
      </c>
      <c r="F1680" s="46">
        <f>F1679*2/3+F1682/3</f>
        <v>22.476666666666667</v>
      </c>
      <c r="G1680" s="9">
        <f t="shared" si="48"/>
        <v>1.8730555555555555</v>
      </c>
      <c r="H1680" s="46">
        <v>218.71100000000001</v>
      </c>
      <c r="I1680" s="49">
        <v>1183.26001</v>
      </c>
      <c r="O1680" s="87"/>
      <c r="P1680" s="87"/>
      <c r="Q1680" s="87"/>
      <c r="S1680" s="87"/>
      <c r="T1680" s="87"/>
      <c r="U1680" s="87"/>
    </row>
    <row r="1681" spans="2:21" x14ac:dyDescent="0.2">
      <c r="B1681" s="43">
        <v>2010</v>
      </c>
      <c r="C1681" s="44">
        <v>11</v>
      </c>
      <c r="D1681" s="47">
        <f t="shared" si="47"/>
        <v>40512</v>
      </c>
      <c r="E1681" s="45">
        <v>1198.8900000000001</v>
      </c>
      <c r="F1681" s="46">
        <f>F1679/3+F1682*2/3</f>
        <v>22.603333333333335</v>
      </c>
      <c r="G1681" s="9">
        <f t="shared" si="48"/>
        <v>1.8836111111111113</v>
      </c>
      <c r="H1681" s="46">
        <v>218.803</v>
      </c>
      <c r="I1681" s="49">
        <v>1180.5500489999999</v>
      </c>
      <c r="O1681" s="87"/>
      <c r="P1681" s="87"/>
      <c r="Q1681" s="87"/>
      <c r="S1681" s="87"/>
      <c r="T1681" s="87"/>
      <c r="U1681" s="87"/>
    </row>
    <row r="1682" spans="2:21" x14ac:dyDescent="0.2">
      <c r="B1682" s="43">
        <v>2010</v>
      </c>
      <c r="C1682" s="44">
        <v>12</v>
      </c>
      <c r="D1682" s="47">
        <f t="shared" si="47"/>
        <v>40543</v>
      </c>
      <c r="E1682" s="45">
        <v>1241.53</v>
      </c>
      <c r="F1682" s="46">
        <v>22.73</v>
      </c>
      <c r="G1682" s="9">
        <f t="shared" si="48"/>
        <v>1.8941666666666668</v>
      </c>
      <c r="H1682" s="46">
        <v>219.179</v>
      </c>
      <c r="I1682" s="49">
        <v>1257.6400149999999</v>
      </c>
      <c r="O1682" s="87"/>
      <c r="P1682" s="87"/>
      <c r="Q1682" s="87"/>
      <c r="S1682" s="87"/>
      <c r="T1682" s="87"/>
      <c r="U1682" s="87"/>
    </row>
    <row r="1683" spans="2:21" x14ac:dyDescent="0.2">
      <c r="B1683" s="43">
        <v>2011</v>
      </c>
      <c r="C1683" s="39">
        <v>1</v>
      </c>
      <c r="D1683" s="47">
        <f t="shared" si="47"/>
        <v>40574</v>
      </c>
      <c r="E1683" s="45">
        <v>1282.6199999999999</v>
      </c>
      <c r="F1683" s="46">
        <f>F1682*2/3+F1685/3</f>
        <v>22.963333333333335</v>
      </c>
      <c r="G1683" s="9">
        <f t="shared" si="48"/>
        <v>1.9136111111111112</v>
      </c>
      <c r="H1683" s="46">
        <v>220.22300000000001</v>
      </c>
      <c r="I1683" s="49">
        <v>1286.119995</v>
      </c>
      <c r="O1683" s="87"/>
      <c r="P1683" s="87"/>
      <c r="Q1683" s="87"/>
      <c r="S1683" s="87"/>
      <c r="T1683" s="87"/>
      <c r="U1683" s="87"/>
    </row>
    <row r="1684" spans="2:21" x14ac:dyDescent="0.2">
      <c r="B1684" s="43">
        <v>2011</v>
      </c>
      <c r="C1684" s="44">
        <v>2</v>
      </c>
      <c r="D1684" s="47">
        <f t="shared" si="47"/>
        <v>40602</v>
      </c>
      <c r="E1684" s="45">
        <v>1321.12</v>
      </c>
      <c r="F1684" s="46">
        <f>F1682/3+F1685*2/3</f>
        <v>23.196666666666665</v>
      </c>
      <c r="G1684" s="9">
        <f t="shared" si="48"/>
        <v>1.9330555555555555</v>
      </c>
      <c r="H1684" s="46">
        <v>221.309</v>
      </c>
      <c r="I1684" s="49">
        <v>1327.219971</v>
      </c>
      <c r="O1684" s="87"/>
      <c r="P1684" s="87"/>
      <c r="Q1684" s="87"/>
      <c r="S1684" s="87"/>
      <c r="T1684" s="87"/>
      <c r="U1684" s="87"/>
    </row>
    <row r="1685" spans="2:21" x14ac:dyDescent="0.2">
      <c r="B1685" s="43">
        <v>2011</v>
      </c>
      <c r="C1685" s="44">
        <v>3</v>
      </c>
      <c r="D1685" s="47">
        <f t="shared" si="47"/>
        <v>40633</v>
      </c>
      <c r="E1685" s="45">
        <v>1304.49</v>
      </c>
      <c r="F1685" s="46">
        <v>23.43</v>
      </c>
      <c r="G1685" s="9">
        <f t="shared" si="48"/>
        <v>1.9524999999999999</v>
      </c>
      <c r="H1685" s="46">
        <v>223.46700000000001</v>
      </c>
      <c r="I1685" s="49">
        <v>1325.829956</v>
      </c>
      <c r="O1685" s="87"/>
      <c r="P1685" s="87"/>
      <c r="Q1685" s="87"/>
      <c r="S1685" s="87"/>
      <c r="T1685" s="87"/>
      <c r="U1685" s="87"/>
    </row>
    <row r="1686" spans="2:21" x14ac:dyDescent="0.2">
      <c r="B1686" s="43">
        <v>2011</v>
      </c>
      <c r="C1686" s="44">
        <v>4</v>
      </c>
      <c r="D1686" s="47">
        <f t="shared" si="47"/>
        <v>40663</v>
      </c>
      <c r="E1686" s="45">
        <v>1331.51</v>
      </c>
      <c r="F1686" s="46">
        <f>F1685*2/3+F1688/3</f>
        <v>23.733333333333334</v>
      </c>
      <c r="G1686" s="9">
        <f t="shared" si="48"/>
        <v>1.9777777777777779</v>
      </c>
      <c r="H1686" s="46">
        <v>224.90600000000001</v>
      </c>
      <c r="I1686" s="49">
        <v>1363.6099850000001</v>
      </c>
      <c r="O1686" s="87"/>
      <c r="P1686" s="87"/>
      <c r="Q1686" s="87"/>
      <c r="S1686" s="87"/>
      <c r="T1686" s="87"/>
      <c r="U1686" s="87"/>
    </row>
    <row r="1687" spans="2:21" x14ac:dyDescent="0.2">
      <c r="B1687" s="43">
        <v>2011</v>
      </c>
      <c r="C1687" s="44">
        <v>5</v>
      </c>
      <c r="D1687" s="47">
        <f t="shared" si="47"/>
        <v>40694</v>
      </c>
      <c r="E1687" s="45">
        <v>1338.31</v>
      </c>
      <c r="F1687" s="46">
        <f>F1685/3+F1688*2/3</f>
        <v>24.036666666666665</v>
      </c>
      <c r="G1687" s="9">
        <f t="shared" si="48"/>
        <v>2.0030555555555556</v>
      </c>
      <c r="H1687" s="46">
        <v>225.964</v>
      </c>
      <c r="I1687" s="49">
        <v>1345.1999510000001</v>
      </c>
      <c r="O1687" s="87"/>
      <c r="P1687" s="87"/>
      <c r="Q1687" s="87"/>
      <c r="S1687" s="87"/>
      <c r="T1687" s="87"/>
      <c r="U1687" s="87"/>
    </row>
    <row r="1688" spans="2:21" x14ac:dyDescent="0.2">
      <c r="B1688" s="43">
        <v>2011</v>
      </c>
      <c r="C1688" s="44">
        <v>6</v>
      </c>
      <c r="D1688" s="47">
        <f t="shared" si="47"/>
        <v>40724</v>
      </c>
      <c r="E1688" s="45">
        <v>1287.29</v>
      </c>
      <c r="F1688" s="46">
        <v>24.34</v>
      </c>
      <c r="G1688" s="9">
        <f t="shared" si="48"/>
        <v>2.0283333333333333</v>
      </c>
      <c r="H1688" s="46">
        <v>225.72200000000001</v>
      </c>
      <c r="I1688" s="49">
        <v>1320.6400149999999</v>
      </c>
      <c r="O1688" s="87"/>
      <c r="P1688" s="87"/>
      <c r="Q1688" s="87"/>
      <c r="S1688" s="87"/>
      <c r="T1688" s="87"/>
      <c r="U1688" s="87"/>
    </row>
    <row r="1689" spans="2:21" x14ac:dyDescent="0.2">
      <c r="B1689" s="43">
        <v>2011</v>
      </c>
      <c r="C1689" s="44">
        <v>7</v>
      </c>
      <c r="D1689" s="47">
        <f t="shared" si="47"/>
        <v>40755</v>
      </c>
      <c r="E1689" s="45">
        <v>1325.19</v>
      </c>
      <c r="F1689" s="46">
        <f>F1688*2/3+F1691/3</f>
        <v>24.619999999999997</v>
      </c>
      <c r="G1689" s="9">
        <f t="shared" si="48"/>
        <v>2.0516666666666663</v>
      </c>
      <c r="H1689" s="46">
        <v>225.922</v>
      </c>
      <c r="I1689" s="49">
        <v>1292.280029</v>
      </c>
      <c r="O1689" s="87"/>
      <c r="P1689" s="87"/>
      <c r="Q1689" s="87"/>
      <c r="S1689" s="87"/>
      <c r="T1689" s="87"/>
      <c r="U1689" s="87"/>
    </row>
    <row r="1690" spans="2:21" x14ac:dyDescent="0.2">
      <c r="B1690" s="43">
        <v>2011</v>
      </c>
      <c r="C1690" s="44">
        <v>8</v>
      </c>
      <c r="D1690" s="47">
        <f t="shared" si="47"/>
        <v>40786</v>
      </c>
      <c r="E1690" s="45">
        <v>1185.31</v>
      </c>
      <c r="F1690" s="46">
        <f>F1688/3+F1691*2/3</f>
        <v>24.9</v>
      </c>
      <c r="G1690" s="9">
        <f t="shared" si="48"/>
        <v>2.0749999999999997</v>
      </c>
      <c r="H1690" s="46">
        <v>226.54499999999999</v>
      </c>
      <c r="I1690" s="49">
        <v>1218.8900149999999</v>
      </c>
      <c r="O1690" s="87"/>
      <c r="P1690" s="87"/>
      <c r="Q1690" s="87"/>
      <c r="S1690" s="87"/>
      <c r="T1690" s="87"/>
      <c r="U1690" s="87"/>
    </row>
    <row r="1691" spans="2:21" x14ac:dyDescent="0.2">
      <c r="B1691" s="43">
        <v>2011</v>
      </c>
      <c r="C1691" s="44">
        <v>9</v>
      </c>
      <c r="D1691" s="47">
        <f t="shared" si="47"/>
        <v>40816</v>
      </c>
      <c r="E1691" s="45">
        <v>1173.8800000000001</v>
      </c>
      <c r="F1691" s="46">
        <v>25.18</v>
      </c>
      <c r="G1691" s="9">
        <f t="shared" si="48"/>
        <v>2.0983333333333332</v>
      </c>
      <c r="H1691" s="46">
        <v>226.88900000000001</v>
      </c>
      <c r="I1691" s="49">
        <v>1131.420044</v>
      </c>
      <c r="O1691" s="87"/>
      <c r="P1691" s="87"/>
      <c r="Q1691" s="87"/>
      <c r="S1691" s="87"/>
      <c r="T1691" s="87"/>
      <c r="U1691" s="87"/>
    </row>
    <row r="1692" spans="2:21" x14ac:dyDescent="0.2">
      <c r="B1692" s="43">
        <v>2011</v>
      </c>
      <c r="C1692" s="44">
        <v>10</v>
      </c>
      <c r="D1692" s="47">
        <f t="shared" si="47"/>
        <v>40847</v>
      </c>
      <c r="E1692" s="45">
        <v>1207.22</v>
      </c>
      <c r="F1692" s="46">
        <f>F1691*2/3+F1694/3</f>
        <v>25.596666666666664</v>
      </c>
      <c r="G1692" s="9">
        <f t="shared" si="48"/>
        <v>2.1330555555555555</v>
      </c>
      <c r="H1692" s="46">
        <v>226.42099999999999</v>
      </c>
      <c r="I1692" s="49">
        <v>1253.3000489999999</v>
      </c>
      <c r="O1692" s="87"/>
      <c r="P1692" s="87"/>
      <c r="Q1692" s="87"/>
      <c r="S1692" s="87"/>
      <c r="T1692" s="87"/>
      <c r="U1692" s="87"/>
    </row>
    <row r="1693" spans="2:21" x14ac:dyDescent="0.2">
      <c r="B1693" s="43">
        <v>2011</v>
      </c>
      <c r="C1693" s="44">
        <v>11</v>
      </c>
      <c r="D1693" s="47">
        <f t="shared" si="47"/>
        <v>40877</v>
      </c>
      <c r="E1693" s="45">
        <v>1226.42</v>
      </c>
      <c r="F1693" s="46">
        <f>F1691/3+F1694*2/3</f>
        <v>26.013333333333335</v>
      </c>
      <c r="G1693" s="9">
        <f t="shared" si="48"/>
        <v>2.1677777777777778</v>
      </c>
      <c r="H1693" s="46">
        <v>226.23</v>
      </c>
      <c r="I1693" s="49">
        <v>1246.959961</v>
      </c>
      <c r="O1693" s="87"/>
      <c r="P1693" s="87"/>
      <c r="Q1693" s="87"/>
      <c r="S1693" s="87"/>
      <c r="T1693" s="87"/>
      <c r="U1693" s="87"/>
    </row>
    <row r="1694" spans="2:21" x14ac:dyDescent="0.2">
      <c r="B1694" s="43">
        <v>2011</v>
      </c>
      <c r="C1694" s="44">
        <v>12</v>
      </c>
      <c r="D1694" s="47">
        <f t="shared" si="47"/>
        <v>40908</v>
      </c>
      <c r="E1694" s="45">
        <v>1243.32</v>
      </c>
      <c r="F1694" s="46">
        <v>26.43</v>
      </c>
      <c r="G1694" s="9">
        <f t="shared" si="48"/>
        <v>2.2025000000000001</v>
      </c>
      <c r="H1694" s="46">
        <v>225.672</v>
      </c>
      <c r="I1694" s="49">
        <v>1257.599976</v>
      </c>
      <c r="O1694" s="87"/>
      <c r="P1694" s="87"/>
      <c r="Q1694" s="87"/>
      <c r="S1694" s="87"/>
      <c r="T1694" s="87"/>
      <c r="U1694" s="87"/>
    </row>
    <row r="1695" spans="2:21" x14ac:dyDescent="0.2">
      <c r="B1695" s="43">
        <v>2012</v>
      </c>
      <c r="C1695" s="39">
        <v>1</v>
      </c>
      <c r="D1695" s="47">
        <f t="shared" si="47"/>
        <v>40939</v>
      </c>
      <c r="E1695" s="45">
        <v>1300.58</v>
      </c>
      <c r="F1695" s="46">
        <f>F1694*2/3+F1697/3</f>
        <v>26.736666666666668</v>
      </c>
      <c r="G1695" s="9">
        <f t="shared" si="48"/>
        <v>2.2280555555555557</v>
      </c>
      <c r="H1695" s="46">
        <v>226.66499999999999</v>
      </c>
      <c r="I1695" s="49">
        <v>1312.410034</v>
      </c>
      <c r="O1695" s="87"/>
      <c r="P1695" s="87"/>
      <c r="Q1695" s="87"/>
      <c r="S1695" s="87"/>
      <c r="T1695" s="87"/>
      <c r="U1695" s="87"/>
    </row>
    <row r="1696" spans="2:21" x14ac:dyDescent="0.2">
      <c r="B1696" s="43">
        <v>2012</v>
      </c>
      <c r="C1696" s="44">
        <v>2</v>
      </c>
      <c r="D1696" s="47">
        <f t="shared" si="47"/>
        <v>40968</v>
      </c>
      <c r="E1696" s="45">
        <v>1352.49</v>
      </c>
      <c r="F1696" s="46">
        <f>F1694/3+F1697*2/3</f>
        <v>27.043333333333337</v>
      </c>
      <c r="G1696" s="9">
        <f t="shared" si="48"/>
        <v>2.2536111111111112</v>
      </c>
      <c r="H1696" s="46">
        <v>227.66300000000001</v>
      </c>
      <c r="I1696" s="49">
        <v>1365.6800539999999</v>
      </c>
      <c r="O1696" s="87"/>
      <c r="P1696" s="87"/>
      <c r="Q1696" s="87"/>
      <c r="S1696" s="87"/>
      <c r="T1696" s="87"/>
      <c r="U1696" s="87"/>
    </row>
    <row r="1697" spans="2:21" x14ac:dyDescent="0.2">
      <c r="B1697" s="43">
        <v>2012</v>
      </c>
      <c r="C1697" s="44">
        <v>3</v>
      </c>
      <c r="D1697" s="47">
        <f t="shared" si="47"/>
        <v>40999</v>
      </c>
      <c r="E1697" s="45">
        <v>1389.24</v>
      </c>
      <c r="F1697" s="46">
        <v>27.35</v>
      </c>
      <c r="G1697" s="9">
        <f t="shared" si="48"/>
        <v>2.2791666666666668</v>
      </c>
      <c r="H1697" s="46">
        <v>229.392</v>
      </c>
      <c r="I1697" s="49">
        <v>1408.469971</v>
      </c>
      <c r="O1697" s="87"/>
      <c r="P1697" s="87"/>
      <c r="Q1697" s="87"/>
      <c r="S1697" s="87"/>
      <c r="T1697" s="87"/>
      <c r="U1697" s="87"/>
    </row>
    <row r="1698" spans="2:21" x14ac:dyDescent="0.2">
      <c r="B1698" s="43">
        <v>2012</v>
      </c>
      <c r="C1698" s="44">
        <v>4</v>
      </c>
      <c r="D1698" s="47">
        <f t="shared" si="47"/>
        <v>41029</v>
      </c>
      <c r="E1698" s="45">
        <v>1386.43</v>
      </c>
      <c r="F1698" s="46">
        <f>F1697*2/3+F1700/3</f>
        <v>27.673333333333332</v>
      </c>
      <c r="G1698" s="9">
        <f t="shared" si="48"/>
        <v>2.306111111111111</v>
      </c>
      <c r="H1698" s="46">
        <v>230.08500000000001</v>
      </c>
      <c r="I1698" s="49">
        <v>1397.910034</v>
      </c>
      <c r="O1698" s="87"/>
      <c r="P1698" s="87"/>
      <c r="Q1698" s="87"/>
      <c r="S1698" s="87"/>
      <c r="T1698" s="87"/>
      <c r="U1698" s="87"/>
    </row>
    <row r="1699" spans="2:21" x14ac:dyDescent="0.2">
      <c r="B1699" s="43">
        <v>2012</v>
      </c>
      <c r="C1699" s="44">
        <v>5</v>
      </c>
      <c r="D1699" s="47">
        <f t="shared" si="47"/>
        <v>41060</v>
      </c>
      <c r="E1699" s="45">
        <v>1341.27</v>
      </c>
      <c r="F1699" s="46">
        <f>F1697/3+F1700*2/3</f>
        <v>27.996666666666666</v>
      </c>
      <c r="G1699" s="9">
        <f t="shared" si="48"/>
        <v>2.3330555555555557</v>
      </c>
      <c r="H1699" s="46">
        <v>229.815</v>
      </c>
      <c r="I1699" s="49">
        <v>1310.329956</v>
      </c>
      <c r="O1699" s="87"/>
      <c r="P1699" s="87"/>
      <c r="Q1699" s="87"/>
      <c r="S1699" s="87"/>
      <c r="T1699" s="87"/>
      <c r="U1699" s="87"/>
    </row>
    <row r="1700" spans="2:21" x14ac:dyDescent="0.2">
      <c r="B1700" s="43">
        <v>2012</v>
      </c>
      <c r="C1700" s="44">
        <v>6</v>
      </c>
      <c r="D1700" s="47">
        <f t="shared" si="47"/>
        <v>41090</v>
      </c>
      <c r="E1700" s="45">
        <v>1323.48</v>
      </c>
      <c r="F1700" s="46">
        <v>28.32</v>
      </c>
      <c r="G1700" s="9">
        <f t="shared" si="48"/>
        <v>2.36</v>
      </c>
      <c r="H1700" s="46">
        <v>229.47800000000001</v>
      </c>
      <c r="I1700" s="49">
        <v>1362.160034</v>
      </c>
      <c r="O1700" s="87"/>
      <c r="P1700" s="87"/>
      <c r="Q1700" s="87"/>
      <c r="S1700" s="87"/>
      <c r="T1700" s="87"/>
      <c r="U1700" s="87"/>
    </row>
    <row r="1701" spans="2:21" x14ac:dyDescent="0.2">
      <c r="B1701" s="43">
        <v>2012</v>
      </c>
      <c r="C1701" s="44">
        <v>7</v>
      </c>
      <c r="D1701" s="47">
        <f t="shared" si="47"/>
        <v>41121</v>
      </c>
      <c r="E1701" s="45">
        <v>1359.78</v>
      </c>
      <c r="F1701" s="46">
        <f>F1700*2/3+F1703/3</f>
        <v>28.743333333333332</v>
      </c>
      <c r="G1701" s="9">
        <f t="shared" si="48"/>
        <v>2.3952777777777778</v>
      </c>
      <c r="H1701" s="46">
        <v>229.10400000000001</v>
      </c>
      <c r="I1701" s="49">
        <v>1379.3199460000001</v>
      </c>
      <c r="O1701" s="87"/>
      <c r="P1701" s="87"/>
      <c r="Q1701" s="87"/>
      <c r="S1701" s="87"/>
      <c r="T1701" s="87"/>
      <c r="U1701" s="87"/>
    </row>
    <row r="1702" spans="2:21" x14ac:dyDescent="0.2">
      <c r="B1702" s="43">
        <v>2012</v>
      </c>
      <c r="C1702" s="44">
        <v>8</v>
      </c>
      <c r="D1702" s="47">
        <f t="shared" si="47"/>
        <v>41152</v>
      </c>
      <c r="E1702" s="45">
        <v>1403.45</v>
      </c>
      <c r="F1702" s="46">
        <f>F1700/3+F1703*2/3</f>
        <v>29.166666666666664</v>
      </c>
      <c r="G1702" s="9">
        <f t="shared" si="48"/>
        <v>2.4305555555555554</v>
      </c>
      <c r="H1702" s="46">
        <v>230.37899999999999</v>
      </c>
      <c r="I1702" s="49">
        <v>1406.579956</v>
      </c>
      <c r="O1702" s="87"/>
      <c r="P1702" s="87"/>
      <c r="Q1702" s="87"/>
      <c r="S1702" s="87"/>
      <c r="T1702" s="87"/>
      <c r="U1702" s="87"/>
    </row>
    <row r="1703" spans="2:21" x14ac:dyDescent="0.2">
      <c r="B1703" s="43">
        <v>2012</v>
      </c>
      <c r="C1703" s="44">
        <v>9</v>
      </c>
      <c r="D1703" s="47">
        <f t="shared" si="47"/>
        <v>41182</v>
      </c>
      <c r="E1703" s="45">
        <v>1443.42</v>
      </c>
      <c r="F1703" s="46">
        <v>29.59</v>
      </c>
      <c r="G1703" s="9">
        <f t="shared" si="48"/>
        <v>2.4658333333333333</v>
      </c>
      <c r="H1703" s="46">
        <v>231.40700000000001</v>
      </c>
      <c r="I1703" s="49">
        <v>1440.670044</v>
      </c>
      <c r="O1703" s="87"/>
      <c r="P1703" s="87"/>
      <c r="Q1703" s="87"/>
      <c r="S1703" s="87"/>
      <c r="T1703" s="87"/>
      <c r="U1703" s="87"/>
    </row>
    <row r="1704" spans="2:21" x14ac:dyDescent="0.2">
      <c r="B1704" s="43">
        <v>2012</v>
      </c>
      <c r="C1704" s="44">
        <v>10</v>
      </c>
      <c r="D1704" s="47">
        <f t="shared" si="47"/>
        <v>41213</v>
      </c>
      <c r="E1704" s="45">
        <v>1437.82</v>
      </c>
      <c r="F1704" s="46">
        <f>F1703*2/3+F1706/3</f>
        <v>30.143333333333331</v>
      </c>
      <c r="G1704" s="9">
        <f t="shared" si="48"/>
        <v>2.5119444444444441</v>
      </c>
      <c r="H1704" s="46">
        <v>231.31700000000001</v>
      </c>
      <c r="I1704" s="49">
        <v>1412.160034</v>
      </c>
      <c r="O1704" s="87"/>
      <c r="P1704" s="87"/>
      <c r="Q1704" s="87"/>
      <c r="S1704" s="87"/>
      <c r="T1704" s="87"/>
      <c r="U1704" s="87"/>
    </row>
    <row r="1705" spans="2:21" x14ac:dyDescent="0.2">
      <c r="B1705" s="43">
        <v>2012</v>
      </c>
      <c r="C1705" s="44">
        <v>11</v>
      </c>
      <c r="D1705" s="47">
        <f t="shared" si="47"/>
        <v>41243</v>
      </c>
      <c r="E1705" s="45">
        <v>1394.51</v>
      </c>
      <c r="F1705" s="46">
        <f>F1703/3+F1706*2/3</f>
        <v>30.696666666666665</v>
      </c>
      <c r="G1705" s="9">
        <f t="shared" si="48"/>
        <v>2.5580555555555553</v>
      </c>
      <c r="H1705" s="46">
        <v>230.221</v>
      </c>
      <c r="I1705" s="49">
        <v>1416.1800539999999</v>
      </c>
      <c r="O1705" s="87"/>
      <c r="P1705" s="87"/>
      <c r="Q1705" s="87"/>
      <c r="S1705" s="87"/>
      <c r="T1705" s="87"/>
      <c r="U1705" s="87"/>
    </row>
    <row r="1706" spans="2:21" x14ac:dyDescent="0.2">
      <c r="B1706" s="43">
        <v>2012</v>
      </c>
      <c r="C1706" s="44">
        <v>12</v>
      </c>
      <c r="D1706" s="47">
        <f t="shared" si="47"/>
        <v>41274</v>
      </c>
      <c r="E1706" s="45">
        <v>1422.29</v>
      </c>
      <c r="F1706" s="46">
        <v>31.25</v>
      </c>
      <c r="G1706" s="9">
        <f t="shared" si="48"/>
        <v>2.6041666666666665</v>
      </c>
      <c r="H1706" s="46">
        <v>229.601</v>
      </c>
      <c r="I1706" s="49">
        <v>1426.1899410000001</v>
      </c>
      <c r="O1706" s="87"/>
      <c r="P1706" s="87"/>
      <c r="Q1706" s="87"/>
      <c r="S1706" s="87"/>
      <c r="T1706" s="87"/>
      <c r="U1706" s="87"/>
    </row>
    <row r="1707" spans="2:21" x14ac:dyDescent="0.2">
      <c r="B1707" s="43">
        <v>2013</v>
      </c>
      <c r="C1707" s="39">
        <v>1</v>
      </c>
      <c r="D1707" s="47">
        <f t="shared" si="47"/>
        <v>41305</v>
      </c>
      <c r="E1707" s="45">
        <v>1480.4</v>
      </c>
      <c r="F1707" s="46">
        <f>F1706*2/3+F1709/3</f>
        <v>31.536666666666665</v>
      </c>
      <c r="G1707" s="9">
        <f t="shared" si="48"/>
        <v>2.6280555555555556</v>
      </c>
      <c r="H1707" s="46">
        <v>230.28</v>
      </c>
      <c r="I1707" s="49">
        <v>1498.1099850000001</v>
      </c>
      <c r="O1707" s="87"/>
      <c r="P1707" s="87"/>
      <c r="Q1707" s="87"/>
      <c r="S1707" s="87"/>
      <c r="T1707" s="87"/>
      <c r="U1707" s="87"/>
    </row>
    <row r="1708" spans="2:21" x14ac:dyDescent="0.2">
      <c r="B1708" s="43">
        <v>2013</v>
      </c>
      <c r="C1708" s="44">
        <v>2</v>
      </c>
      <c r="D1708" s="47">
        <f t="shared" si="47"/>
        <v>41333</v>
      </c>
      <c r="E1708" s="45">
        <v>1512.31</v>
      </c>
      <c r="F1708" s="46">
        <f>F1706/3+F1709*2/3</f>
        <v>31.823333333333331</v>
      </c>
      <c r="G1708" s="9">
        <f t="shared" si="48"/>
        <v>2.6519444444444442</v>
      </c>
      <c r="H1708" s="46">
        <v>232.166</v>
      </c>
      <c r="I1708" s="49">
        <v>1514.6800539999999</v>
      </c>
      <c r="O1708" s="87"/>
      <c r="P1708" s="87"/>
      <c r="Q1708" s="87"/>
      <c r="S1708" s="87"/>
      <c r="T1708" s="87"/>
      <c r="U1708" s="87"/>
    </row>
    <row r="1709" spans="2:21" x14ac:dyDescent="0.2">
      <c r="B1709" s="43">
        <v>2013</v>
      </c>
      <c r="C1709" s="44">
        <v>3</v>
      </c>
      <c r="D1709" s="47">
        <f t="shared" si="47"/>
        <v>41364</v>
      </c>
      <c r="E1709" s="45">
        <v>1550.83</v>
      </c>
      <c r="F1709" s="46">
        <v>32.11</v>
      </c>
      <c r="G1709" s="9">
        <f t="shared" si="48"/>
        <v>2.6758333333333333</v>
      </c>
      <c r="H1709" s="46">
        <v>232.773</v>
      </c>
      <c r="I1709" s="49">
        <v>1569.1899410000001</v>
      </c>
      <c r="O1709" s="87"/>
      <c r="P1709" s="87"/>
      <c r="Q1709" s="87"/>
      <c r="S1709" s="87"/>
      <c r="T1709" s="87"/>
      <c r="U1709" s="87"/>
    </row>
    <row r="1710" spans="2:21" x14ac:dyDescent="0.2">
      <c r="B1710" s="43">
        <v>2013</v>
      </c>
      <c r="C1710" s="44">
        <v>4</v>
      </c>
      <c r="D1710" s="47">
        <f t="shared" si="47"/>
        <v>41394</v>
      </c>
      <c r="E1710" s="45">
        <v>1570.7</v>
      </c>
      <c r="F1710" s="46">
        <f>F1709*2/3+F1712/3</f>
        <v>32.49666666666667</v>
      </c>
      <c r="G1710" s="9">
        <f t="shared" si="48"/>
        <v>2.7080555555555557</v>
      </c>
      <c r="H1710" s="46">
        <v>232.53100000000001</v>
      </c>
      <c r="I1710" s="49">
        <v>1597.5699460000001</v>
      </c>
      <c r="O1710" s="87"/>
      <c r="P1710" s="87"/>
      <c r="Q1710" s="87"/>
      <c r="S1710" s="87"/>
      <c r="T1710" s="87"/>
      <c r="U1710" s="87"/>
    </row>
    <row r="1711" spans="2:21" x14ac:dyDescent="0.2">
      <c r="B1711" s="43">
        <v>2013</v>
      </c>
      <c r="C1711" s="44">
        <v>5</v>
      </c>
      <c r="D1711" s="47">
        <f t="shared" si="47"/>
        <v>41425</v>
      </c>
      <c r="E1711" s="45">
        <v>1639.84</v>
      </c>
      <c r="F1711" s="46">
        <f>F1709/3+F1712*2/3</f>
        <v>32.88333333333334</v>
      </c>
      <c r="G1711" s="9">
        <f t="shared" si="48"/>
        <v>2.7402777777777785</v>
      </c>
      <c r="H1711" s="46">
        <v>232.94499999999999</v>
      </c>
      <c r="I1711" s="49">
        <v>1630.73999</v>
      </c>
      <c r="O1711" s="87"/>
      <c r="P1711" s="87"/>
      <c r="Q1711" s="87"/>
      <c r="S1711" s="87"/>
      <c r="T1711" s="87"/>
      <c r="U1711" s="87"/>
    </row>
    <row r="1712" spans="2:21" x14ac:dyDescent="0.2">
      <c r="B1712" s="43">
        <v>2013</v>
      </c>
      <c r="C1712" s="44">
        <v>6</v>
      </c>
      <c r="D1712" s="47">
        <f t="shared" si="47"/>
        <v>41455</v>
      </c>
      <c r="E1712" s="45">
        <v>1618.77</v>
      </c>
      <c r="F1712" s="46">
        <v>33.270000000000003</v>
      </c>
      <c r="G1712" s="9">
        <f t="shared" si="48"/>
        <v>2.7725000000000004</v>
      </c>
      <c r="H1712" s="46">
        <v>233.50399999999999</v>
      </c>
      <c r="I1712" s="49">
        <v>1606.280029</v>
      </c>
      <c r="O1712" s="87"/>
      <c r="P1712" s="87"/>
      <c r="Q1712" s="87"/>
      <c r="S1712" s="87"/>
      <c r="T1712" s="87"/>
      <c r="U1712" s="87"/>
    </row>
    <row r="1713" spans="2:21" x14ac:dyDescent="0.2">
      <c r="B1713" s="43">
        <v>2013</v>
      </c>
      <c r="C1713" s="44">
        <v>7</v>
      </c>
      <c r="D1713" s="47">
        <f t="shared" si="47"/>
        <v>41486</v>
      </c>
      <c r="E1713" s="45">
        <v>1668.68</v>
      </c>
      <c r="F1713" s="46">
        <f>F1712*2/3+F1715/3</f>
        <v>33.646666666666668</v>
      </c>
      <c r="G1713" s="9">
        <f t="shared" si="48"/>
        <v>2.8038888888888889</v>
      </c>
      <c r="H1713" s="46">
        <v>233.596</v>
      </c>
      <c r="I1713" s="49">
        <v>1685.7299800000001</v>
      </c>
      <c r="O1713" s="87"/>
      <c r="P1713" s="87"/>
      <c r="Q1713" s="87"/>
      <c r="S1713" s="87"/>
      <c r="T1713" s="87"/>
      <c r="U1713" s="87"/>
    </row>
    <row r="1714" spans="2:21" x14ac:dyDescent="0.2">
      <c r="B1714" s="43">
        <v>2013</v>
      </c>
      <c r="C1714" s="44">
        <v>8</v>
      </c>
      <c r="D1714" s="47">
        <f t="shared" si="47"/>
        <v>41517</v>
      </c>
      <c r="E1714" s="45">
        <v>1670.09</v>
      </c>
      <c r="F1714" s="46">
        <f>F1712/3+F1715*2/3</f>
        <v>34.023333333333333</v>
      </c>
      <c r="G1714" s="9">
        <f t="shared" si="48"/>
        <v>2.8352777777777778</v>
      </c>
      <c r="H1714" s="46">
        <v>233.87700000000001</v>
      </c>
      <c r="I1714" s="49">
        <v>1632.969971</v>
      </c>
      <c r="O1714" s="87"/>
      <c r="P1714" s="87"/>
      <c r="Q1714" s="87"/>
      <c r="S1714" s="87"/>
      <c r="T1714" s="87"/>
      <c r="U1714" s="87"/>
    </row>
    <row r="1715" spans="2:21" x14ac:dyDescent="0.2">
      <c r="B1715" s="43">
        <v>2013</v>
      </c>
      <c r="C1715" s="44">
        <v>9</v>
      </c>
      <c r="D1715" s="47">
        <f t="shared" si="47"/>
        <v>41547</v>
      </c>
      <c r="E1715" s="45">
        <v>1687.17</v>
      </c>
      <c r="F1715" s="46">
        <v>34.4</v>
      </c>
      <c r="G1715" s="9">
        <f t="shared" si="48"/>
        <v>2.8666666666666667</v>
      </c>
      <c r="H1715" s="46">
        <v>234.149</v>
      </c>
      <c r="I1715" s="49">
        <v>1681.5500489999999</v>
      </c>
      <c r="O1715" s="87"/>
      <c r="P1715" s="87"/>
      <c r="Q1715" s="87"/>
      <c r="S1715" s="87"/>
      <c r="T1715" s="87"/>
      <c r="U1715" s="87"/>
    </row>
    <row r="1716" spans="2:21" x14ac:dyDescent="0.2">
      <c r="B1716" s="43">
        <v>2013</v>
      </c>
      <c r="C1716" s="44">
        <v>10</v>
      </c>
      <c r="D1716" s="47">
        <f t="shared" si="47"/>
        <v>41578</v>
      </c>
      <c r="E1716" s="45">
        <v>1720.03</v>
      </c>
      <c r="F1716" s="46">
        <f>F1715*2/3+F1718/3</f>
        <v>34.596666666666664</v>
      </c>
      <c r="G1716" s="9">
        <f t="shared" si="48"/>
        <v>2.8830555555555555</v>
      </c>
      <c r="H1716" s="46">
        <v>233.54599999999999</v>
      </c>
      <c r="I1716" s="49">
        <v>1756.540039</v>
      </c>
      <c r="O1716" s="87"/>
      <c r="P1716" s="87"/>
      <c r="Q1716" s="87"/>
      <c r="S1716" s="87"/>
      <c r="T1716" s="87"/>
      <c r="U1716" s="87"/>
    </row>
    <row r="1717" spans="2:21" x14ac:dyDescent="0.2">
      <c r="B1717" s="43">
        <v>2013</v>
      </c>
      <c r="C1717" s="44">
        <v>11</v>
      </c>
      <c r="D1717" s="47">
        <f t="shared" si="47"/>
        <v>41608</v>
      </c>
      <c r="E1717" s="45">
        <v>1783.54</v>
      </c>
      <c r="F1717" s="46">
        <f>F1715/3+F1718*2/3</f>
        <v>34.793333333333337</v>
      </c>
      <c r="G1717" s="9">
        <f t="shared" si="48"/>
        <v>2.8994444444444447</v>
      </c>
      <c r="H1717" s="46">
        <v>233.06899999999999</v>
      </c>
      <c r="I1717" s="49">
        <v>1805.8100589999999</v>
      </c>
      <c r="O1717" s="87"/>
      <c r="P1717" s="87"/>
      <c r="Q1717" s="87"/>
      <c r="S1717" s="87"/>
      <c r="T1717" s="87"/>
      <c r="U1717" s="87"/>
    </row>
    <row r="1718" spans="2:21" x14ac:dyDescent="0.2">
      <c r="B1718" s="43">
        <v>2013</v>
      </c>
      <c r="C1718" s="44">
        <v>12</v>
      </c>
      <c r="D1718" s="47">
        <f t="shared" si="47"/>
        <v>41639</v>
      </c>
      <c r="E1718" s="45">
        <v>1807.78</v>
      </c>
      <c r="F1718" s="46">
        <v>34.99</v>
      </c>
      <c r="G1718" s="9">
        <f t="shared" si="48"/>
        <v>2.9158333333333335</v>
      </c>
      <c r="H1718" s="46">
        <v>233.04900000000001</v>
      </c>
      <c r="I1718" s="49">
        <v>1848.3599850000001</v>
      </c>
      <c r="O1718" s="87"/>
      <c r="P1718" s="87"/>
      <c r="Q1718" s="87"/>
      <c r="S1718" s="87"/>
      <c r="T1718" s="87"/>
      <c r="U1718" s="87"/>
    </row>
    <row r="1719" spans="2:21" x14ac:dyDescent="0.2">
      <c r="B1719" s="43">
        <v>2014</v>
      </c>
      <c r="C1719" s="39">
        <v>1</v>
      </c>
      <c r="D1719" s="47">
        <f t="shared" si="47"/>
        <v>41670</v>
      </c>
      <c r="E1719" s="45">
        <v>1822.36</v>
      </c>
      <c r="F1719" s="46">
        <f>F1718*2/3+F1721/3</f>
        <v>35.403333333333336</v>
      </c>
      <c r="G1719" s="9">
        <f t="shared" si="48"/>
        <v>2.950277777777778</v>
      </c>
      <c r="H1719" s="46">
        <v>233.916</v>
      </c>
      <c r="I1719" s="49">
        <v>1782.589966</v>
      </c>
      <c r="O1719" s="87"/>
      <c r="P1719" s="87"/>
      <c r="Q1719" s="87"/>
      <c r="S1719" s="87"/>
      <c r="T1719" s="87"/>
      <c r="U1719" s="87"/>
    </row>
    <row r="1720" spans="2:21" x14ac:dyDescent="0.2">
      <c r="B1720" s="43">
        <v>2014</v>
      </c>
      <c r="C1720" s="44">
        <v>2</v>
      </c>
      <c r="D1720" s="47">
        <f t="shared" si="47"/>
        <v>41698</v>
      </c>
      <c r="E1720" s="45">
        <v>1817.04</v>
      </c>
      <c r="F1720" s="46">
        <f>F1718/3+F1721*2/3</f>
        <v>35.816666666666663</v>
      </c>
      <c r="G1720" s="9">
        <f t="shared" si="48"/>
        <v>2.9847222222222221</v>
      </c>
      <c r="H1720" s="46">
        <v>234.78100000000001</v>
      </c>
      <c r="I1720" s="49">
        <v>1859.4499510000001</v>
      </c>
      <c r="O1720" s="87"/>
      <c r="P1720" s="87"/>
      <c r="Q1720" s="87"/>
      <c r="S1720" s="87"/>
      <c r="T1720" s="87"/>
      <c r="U1720" s="87"/>
    </row>
    <row r="1721" spans="2:21" x14ac:dyDescent="0.2">
      <c r="B1721" s="43">
        <v>2014</v>
      </c>
      <c r="C1721" s="44">
        <v>3</v>
      </c>
      <c r="D1721" s="47">
        <f t="shared" si="47"/>
        <v>41729</v>
      </c>
      <c r="E1721" s="45">
        <v>1863.52</v>
      </c>
      <c r="F1721" s="46">
        <v>36.229999999999997</v>
      </c>
      <c r="G1721" s="9">
        <f t="shared" si="48"/>
        <v>3.0191666666666666</v>
      </c>
      <c r="H1721" s="46">
        <v>236.29300000000001</v>
      </c>
      <c r="I1721" s="49">
        <v>1872.339966</v>
      </c>
      <c r="O1721" s="87"/>
      <c r="P1721" s="87"/>
      <c r="Q1721" s="87"/>
      <c r="S1721" s="87"/>
      <c r="T1721" s="87"/>
      <c r="U1721" s="87"/>
    </row>
    <row r="1722" spans="2:21" x14ac:dyDescent="0.2">
      <c r="B1722" s="43">
        <v>2014</v>
      </c>
      <c r="C1722" s="44">
        <v>4</v>
      </c>
      <c r="D1722" s="47">
        <f t="shared" si="47"/>
        <v>41759</v>
      </c>
      <c r="E1722" s="45">
        <v>1864.26</v>
      </c>
      <c r="F1722" s="46">
        <f>F1721*2/3+F1724/3</f>
        <v>36.61333333333333</v>
      </c>
      <c r="G1722" s="9">
        <f t="shared" si="48"/>
        <v>3.0511111111111107</v>
      </c>
      <c r="H1722" s="46">
        <v>237.072</v>
      </c>
      <c r="I1722" s="49">
        <v>1883.9499510000001</v>
      </c>
      <c r="O1722" s="87"/>
      <c r="P1722" s="87"/>
      <c r="Q1722" s="87"/>
      <c r="S1722" s="87"/>
      <c r="T1722" s="87"/>
      <c r="U1722" s="87"/>
    </row>
    <row r="1723" spans="2:21" x14ac:dyDescent="0.2">
      <c r="B1723" s="43">
        <v>2014</v>
      </c>
      <c r="C1723" s="44">
        <v>5</v>
      </c>
      <c r="D1723" s="47">
        <f t="shared" si="47"/>
        <v>41790</v>
      </c>
      <c r="E1723" s="45">
        <v>1889.77</v>
      </c>
      <c r="F1723" s="46">
        <f>F1721/3+F1724*2/3</f>
        <v>36.99666666666667</v>
      </c>
      <c r="G1723" s="9">
        <f t="shared" si="48"/>
        <v>3.0830555555555557</v>
      </c>
      <c r="H1723" s="46">
        <v>237.9</v>
      </c>
      <c r="I1723" s="49">
        <v>1923.5699460000001</v>
      </c>
      <c r="O1723" s="87"/>
      <c r="P1723" s="87"/>
      <c r="Q1723" s="87"/>
      <c r="S1723" s="87"/>
      <c r="T1723" s="87"/>
      <c r="U1723" s="87"/>
    </row>
    <row r="1724" spans="2:21" x14ac:dyDescent="0.2">
      <c r="B1724" s="43">
        <v>2014</v>
      </c>
      <c r="C1724" s="44">
        <v>6</v>
      </c>
      <c r="D1724" s="47">
        <f t="shared" si="47"/>
        <v>41820</v>
      </c>
      <c r="E1724" s="45">
        <v>1947.09</v>
      </c>
      <c r="F1724" s="46">
        <v>37.380000000000003</v>
      </c>
      <c r="G1724" s="9">
        <f t="shared" si="48"/>
        <v>3.1150000000000002</v>
      </c>
      <c r="H1724" s="46">
        <v>238.34299999999999</v>
      </c>
      <c r="I1724" s="49">
        <v>1960.2299800000001</v>
      </c>
      <c r="O1724" s="87"/>
      <c r="P1724" s="87"/>
      <c r="Q1724" s="87"/>
      <c r="S1724" s="87"/>
      <c r="T1724" s="87"/>
      <c r="U1724" s="87"/>
    </row>
    <row r="1725" spans="2:21" x14ac:dyDescent="0.2">
      <c r="B1725" s="43">
        <v>2014</v>
      </c>
      <c r="C1725" s="44">
        <v>7</v>
      </c>
      <c r="D1725" s="47">
        <f t="shared" si="47"/>
        <v>41851</v>
      </c>
      <c r="E1725" s="45">
        <v>1973.1</v>
      </c>
      <c r="F1725" s="46">
        <f>F1724*2/3+F1727/3</f>
        <v>37.75</v>
      </c>
      <c r="G1725" s="9">
        <f t="shared" si="48"/>
        <v>3.1458333333333335</v>
      </c>
      <c r="H1725" s="46">
        <v>238.25</v>
      </c>
      <c r="I1725" s="49">
        <v>1930.670044</v>
      </c>
      <c r="O1725" s="87"/>
      <c r="P1725" s="87"/>
      <c r="Q1725" s="87"/>
      <c r="S1725" s="87"/>
      <c r="T1725" s="87"/>
      <c r="U1725" s="87"/>
    </row>
    <row r="1726" spans="2:21" x14ac:dyDescent="0.2">
      <c r="B1726" s="43">
        <v>2014</v>
      </c>
      <c r="C1726" s="44">
        <v>8</v>
      </c>
      <c r="D1726" s="47">
        <f t="shared" si="47"/>
        <v>41882</v>
      </c>
      <c r="E1726" s="45">
        <v>1961.53</v>
      </c>
      <c r="F1726" s="46">
        <f>F1724/3+F1727*2/3</f>
        <v>38.120000000000005</v>
      </c>
      <c r="G1726" s="9">
        <f t="shared" si="48"/>
        <v>3.1766666666666672</v>
      </c>
      <c r="H1726" s="46">
        <v>237.852</v>
      </c>
      <c r="I1726" s="49">
        <v>2003.369995</v>
      </c>
      <c r="O1726" s="87"/>
      <c r="P1726" s="87"/>
      <c r="Q1726" s="87"/>
      <c r="S1726" s="87"/>
      <c r="T1726" s="87"/>
      <c r="U1726" s="87"/>
    </row>
    <row r="1727" spans="2:21" x14ac:dyDescent="0.2">
      <c r="B1727" s="43">
        <v>2014</v>
      </c>
      <c r="C1727" s="44">
        <v>9</v>
      </c>
      <c r="D1727" s="47">
        <f t="shared" si="47"/>
        <v>41912</v>
      </c>
      <c r="E1727" s="45">
        <v>1993.23</v>
      </c>
      <c r="F1727" s="46">
        <v>38.49</v>
      </c>
      <c r="G1727" s="9">
        <f t="shared" si="48"/>
        <v>3.2075</v>
      </c>
      <c r="H1727" s="46">
        <v>238.03100000000001</v>
      </c>
      <c r="I1727" s="49">
        <v>1972.290039</v>
      </c>
      <c r="O1727" s="87"/>
      <c r="P1727" s="87"/>
      <c r="Q1727" s="87"/>
      <c r="S1727" s="87"/>
      <c r="T1727" s="87"/>
      <c r="U1727" s="87"/>
    </row>
    <row r="1728" spans="2:21" x14ac:dyDescent="0.2">
      <c r="B1728" s="43">
        <v>2014</v>
      </c>
      <c r="C1728" s="44">
        <v>10</v>
      </c>
      <c r="D1728" s="47">
        <f t="shared" si="47"/>
        <v>41943</v>
      </c>
      <c r="E1728" s="45">
        <v>1937.27</v>
      </c>
      <c r="F1728" s="46">
        <f>F1727*2/3+F1730/3</f>
        <v>38.806666666666665</v>
      </c>
      <c r="G1728" s="9">
        <f t="shared" si="48"/>
        <v>3.2338888888888886</v>
      </c>
      <c r="H1728" s="46">
        <v>237.43299999999999</v>
      </c>
      <c r="I1728" s="49">
        <v>2018.0500489999999</v>
      </c>
      <c r="O1728" s="87"/>
      <c r="P1728" s="87"/>
      <c r="Q1728" s="87"/>
      <c r="S1728" s="87"/>
      <c r="T1728" s="87"/>
      <c r="U1728" s="87"/>
    </row>
    <row r="1729" spans="2:21" x14ac:dyDescent="0.2">
      <c r="B1729" s="43">
        <v>2014</v>
      </c>
      <c r="C1729" s="44">
        <v>11</v>
      </c>
      <c r="D1729" s="47">
        <f t="shared" si="47"/>
        <v>41973</v>
      </c>
      <c r="E1729" s="45">
        <v>2044.57</v>
      </c>
      <c r="F1729" s="46">
        <f>F1727/3+F1730*2/3</f>
        <v>39.123333333333335</v>
      </c>
      <c r="G1729" s="9">
        <f t="shared" si="48"/>
        <v>3.2602777777777781</v>
      </c>
      <c r="H1729" s="46">
        <v>236.15100000000001</v>
      </c>
      <c r="I1729" s="49">
        <v>2067.5600589999999</v>
      </c>
      <c r="O1729" s="87"/>
      <c r="P1729" s="87"/>
      <c r="Q1729" s="87"/>
      <c r="S1729" s="87"/>
      <c r="T1729" s="87"/>
      <c r="U1729" s="87"/>
    </row>
    <row r="1730" spans="2:21" x14ac:dyDescent="0.2">
      <c r="B1730" s="43">
        <v>2014</v>
      </c>
      <c r="C1730" s="44">
        <v>12</v>
      </c>
      <c r="D1730" s="47">
        <f t="shared" si="47"/>
        <v>42004</v>
      </c>
      <c r="E1730" s="45">
        <v>2054.27</v>
      </c>
      <c r="F1730" s="46">
        <v>39.44</v>
      </c>
      <c r="G1730" s="9">
        <f t="shared" si="48"/>
        <v>3.2866666666666666</v>
      </c>
      <c r="H1730" s="46">
        <v>234.81200000000001</v>
      </c>
      <c r="I1730" s="49">
        <v>2058.8999020000001</v>
      </c>
      <c r="O1730" s="87"/>
      <c r="P1730" s="87"/>
      <c r="Q1730" s="87"/>
      <c r="S1730" s="87"/>
      <c r="T1730" s="87"/>
      <c r="U1730" s="87"/>
    </row>
    <row r="1731" spans="2:21" x14ac:dyDescent="0.2">
      <c r="B1731" s="43">
        <v>2015</v>
      </c>
      <c r="C1731" s="39">
        <v>1</v>
      </c>
      <c r="D1731" s="47">
        <f t="shared" si="47"/>
        <v>42035</v>
      </c>
      <c r="E1731" s="45">
        <v>2028.18</v>
      </c>
      <c r="F1731" s="46">
        <f>F1730*2/3+F1733/3</f>
        <v>39.896666666666668</v>
      </c>
      <c r="G1731" s="9">
        <f t="shared" si="48"/>
        <v>3.3247222222222224</v>
      </c>
      <c r="H1731" s="46">
        <v>233.70699999999999</v>
      </c>
      <c r="I1731" s="49">
        <v>1994.98999</v>
      </c>
      <c r="O1731" s="87"/>
      <c r="P1731" s="87"/>
      <c r="Q1731" s="87"/>
      <c r="S1731" s="87"/>
      <c r="T1731" s="87"/>
      <c r="U1731" s="87"/>
    </row>
    <row r="1732" spans="2:21" x14ac:dyDescent="0.2">
      <c r="B1732" s="43">
        <v>2015</v>
      </c>
      <c r="C1732" s="44">
        <v>2</v>
      </c>
      <c r="D1732" s="47">
        <f t="shared" ref="D1732:D1766" si="49">EOMONTH(DATE(B1732,C1732,1),0)</f>
        <v>42063</v>
      </c>
      <c r="E1732" s="45">
        <v>2082.1999999999998</v>
      </c>
      <c r="F1732" s="46">
        <f>F1730/3+F1733*2/3</f>
        <v>40.353333333333332</v>
      </c>
      <c r="G1732" s="9">
        <f t="shared" ref="G1732:G1795" si="50">IFERROR(F1732/12,0)</f>
        <v>3.3627777777777776</v>
      </c>
      <c r="H1732" s="46">
        <v>234.72200000000001</v>
      </c>
      <c r="I1732" s="49">
        <v>2104.5</v>
      </c>
      <c r="O1732" s="87"/>
      <c r="P1732" s="87"/>
      <c r="Q1732" s="87"/>
      <c r="S1732" s="87"/>
      <c r="T1732" s="87"/>
      <c r="U1732" s="87"/>
    </row>
    <row r="1733" spans="2:21" x14ac:dyDescent="0.2">
      <c r="B1733" s="43">
        <v>2015</v>
      </c>
      <c r="C1733" s="44">
        <v>3</v>
      </c>
      <c r="D1733" s="47">
        <f t="shared" si="49"/>
        <v>42094</v>
      </c>
      <c r="E1733" s="45">
        <v>2079.9899999999998</v>
      </c>
      <c r="F1733" s="46">
        <v>40.81</v>
      </c>
      <c r="G1733" s="9">
        <f t="shared" si="50"/>
        <v>3.4008333333333334</v>
      </c>
      <c r="H1733" s="46">
        <v>236.119</v>
      </c>
      <c r="I1733" s="49">
        <v>2067.889893</v>
      </c>
      <c r="O1733" s="87"/>
      <c r="P1733" s="87"/>
      <c r="Q1733" s="87"/>
      <c r="S1733" s="87"/>
      <c r="T1733" s="87"/>
      <c r="U1733" s="87"/>
    </row>
    <row r="1734" spans="2:21" x14ac:dyDescent="0.2">
      <c r="B1734" s="43">
        <v>2015</v>
      </c>
      <c r="C1734" s="44">
        <v>4</v>
      </c>
      <c r="D1734" s="47">
        <f t="shared" si="49"/>
        <v>42124</v>
      </c>
      <c r="E1734" s="45">
        <v>2094.86</v>
      </c>
      <c r="F1734" s="46">
        <f>F1733*2/3+F1736/3</f>
        <v>41.120000000000005</v>
      </c>
      <c r="G1734" s="9">
        <f t="shared" si="50"/>
        <v>3.4266666666666672</v>
      </c>
      <c r="H1734" s="46">
        <v>236.59899999999999</v>
      </c>
      <c r="I1734" s="49">
        <v>2085.51001</v>
      </c>
      <c r="O1734" s="87"/>
      <c r="P1734" s="87"/>
      <c r="Q1734" s="87"/>
      <c r="S1734" s="87"/>
      <c r="T1734" s="87"/>
      <c r="U1734" s="87"/>
    </row>
    <row r="1735" spans="2:21" x14ac:dyDescent="0.2">
      <c r="B1735" s="43">
        <v>2015</v>
      </c>
      <c r="C1735" s="44">
        <v>5</v>
      </c>
      <c r="D1735" s="47">
        <f t="shared" si="49"/>
        <v>42155</v>
      </c>
      <c r="E1735" s="45">
        <v>2111.94</v>
      </c>
      <c r="F1735" s="46">
        <f>F1733/3+F1736*2/3</f>
        <v>41.43</v>
      </c>
      <c r="G1735" s="9">
        <f t="shared" si="50"/>
        <v>3.4525000000000001</v>
      </c>
      <c r="H1735" s="46">
        <v>237.80500000000001</v>
      </c>
      <c r="I1735" s="49">
        <v>2107.389893</v>
      </c>
      <c r="O1735" s="87"/>
      <c r="P1735" s="87"/>
      <c r="Q1735" s="87"/>
      <c r="S1735" s="87"/>
      <c r="T1735" s="87"/>
      <c r="U1735" s="87"/>
    </row>
    <row r="1736" spans="2:21" x14ac:dyDescent="0.2">
      <c r="B1736" s="43">
        <v>2015</v>
      </c>
      <c r="C1736" s="44">
        <v>6</v>
      </c>
      <c r="D1736" s="47">
        <f t="shared" si="49"/>
        <v>42185</v>
      </c>
      <c r="E1736" s="45">
        <v>2099.29</v>
      </c>
      <c r="F1736" s="46">
        <v>41.74</v>
      </c>
      <c r="G1736" s="9">
        <f t="shared" si="50"/>
        <v>3.4783333333333335</v>
      </c>
      <c r="H1736" s="46">
        <v>238.63800000000001</v>
      </c>
      <c r="I1736" s="49">
        <v>2063.110107</v>
      </c>
      <c r="O1736" s="87"/>
      <c r="P1736" s="87"/>
      <c r="Q1736" s="87"/>
      <c r="S1736" s="87"/>
      <c r="T1736" s="87"/>
      <c r="U1736" s="87"/>
    </row>
    <row r="1737" spans="2:21" x14ac:dyDescent="0.2">
      <c r="B1737" s="43">
        <v>2015</v>
      </c>
      <c r="C1737" s="44">
        <v>7</v>
      </c>
      <c r="D1737" s="47">
        <f t="shared" si="49"/>
        <v>42216</v>
      </c>
      <c r="E1737" s="45">
        <v>2094.14</v>
      </c>
      <c r="F1737" s="46">
        <f>F1736*2/3+F1739/3</f>
        <v>41.99666666666667</v>
      </c>
      <c r="G1737" s="9">
        <f t="shared" si="50"/>
        <v>3.4997222222222226</v>
      </c>
      <c r="H1737" s="46">
        <v>238.654</v>
      </c>
      <c r="I1737" s="49">
        <v>2103.8400879999999</v>
      </c>
      <c r="O1737" s="87"/>
      <c r="P1737" s="87"/>
      <c r="Q1737" s="87"/>
      <c r="S1737" s="87"/>
      <c r="T1737" s="87"/>
      <c r="U1737" s="87"/>
    </row>
    <row r="1738" spans="2:21" x14ac:dyDescent="0.2">
      <c r="B1738" s="43">
        <v>2015</v>
      </c>
      <c r="C1738" s="44">
        <v>8</v>
      </c>
      <c r="D1738" s="47">
        <f t="shared" si="49"/>
        <v>42247</v>
      </c>
      <c r="E1738" s="45">
        <v>2039.87</v>
      </c>
      <c r="F1738" s="46">
        <f>F1736/3+F1739*2/3</f>
        <v>42.25333333333333</v>
      </c>
      <c r="G1738" s="9">
        <f t="shared" si="50"/>
        <v>3.5211111111111109</v>
      </c>
      <c r="H1738" s="46">
        <v>238.316</v>
      </c>
      <c r="I1738" s="49">
        <v>1972.1800539999999</v>
      </c>
      <c r="O1738" s="87"/>
      <c r="P1738" s="87"/>
      <c r="Q1738" s="87"/>
      <c r="S1738" s="87"/>
      <c r="T1738" s="87"/>
      <c r="U1738" s="87"/>
    </row>
    <row r="1739" spans="2:21" x14ac:dyDescent="0.2">
      <c r="B1739" s="43">
        <v>2015</v>
      </c>
      <c r="C1739" s="44">
        <v>9</v>
      </c>
      <c r="D1739" s="47">
        <f t="shared" si="49"/>
        <v>42277</v>
      </c>
      <c r="E1739" s="45">
        <v>1944.41</v>
      </c>
      <c r="F1739" s="46">
        <v>42.51</v>
      </c>
      <c r="G1739" s="9">
        <f t="shared" si="50"/>
        <v>3.5425</v>
      </c>
      <c r="H1739" s="46">
        <v>237.94499999999999</v>
      </c>
      <c r="I1739" s="49">
        <v>1920.030029</v>
      </c>
      <c r="O1739" s="87"/>
      <c r="P1739" s="87"/>
      <c r="Q1739" s="87"/>
      <c r="S1739" s="87"/>
      <c r="T1739" s="87"/>
      <c r="U1739" s="87"/>
    </row>
    <row r="1740" spans="2:21" x14ac:dyDescent="0.2">
      <c r="B1740" s="43">
        <v>2015</v>
      </c>
      <c r="C1740" s="44">
        <v>10</v>
      </c>
      <c r="D1740" s="47">
        <f t="shared" si="49"/>
        <v>42308</v>
      </c>
      <c r="E1740" s="45">
        <v>2024.81</v>
      </c>
      <c r="F1740" s="46">
        <f>F1739*2/3+F1742/3</f>
        <v>42.803333333333335</v>
      </c>
      <c r="G1740" s="9">
        <f t="shared" si="50"/>
        <v>3.5669444444444447</v>
      </c>
      <c r="H1740" s="46">
        <v>237.83799999999999</v>
      </c>
      <c r="I1740" s="49">
        <v>2079.360107</v>
      </c>
      <c r="O1740" s="87"/>
      <c r="P1740" s="87"/>
      <c r="Q1740" s="87"/>
      <c r="S1740" s="87"/>
      <c r="T1740" s="87"/>
      <c r="U1740" s="87"/>
    </row>
    <row r="1741" spans="2:21" x14ac:dyDescent="0.2">
      <c r="B1741" s="43">
        <v>2015</v>
      </c>
      <c r="C1741" s="44">
        <v>11</v>
      </c>
      <c r="D1741" s="47">
        <f t="shared" si="49"/>
        <v>42338</v>
      </c>
      <c r="E1741" s="45">
        <v>2080.62</v>
      </c>
      <c r="F1741" s="46">
        <f>F1739/3+F1742*2/3</f>
        <v>43.096666666666664</v>
      </c>
      <c r="G1741" s="9">
        <f t="shared" si="50"/>
        <v>3.5913888888888885</v>
      </c>
      <c r="H1741" s="46">
        <v>237.33600000000001</v>
      </c>
      <c r="I1741" s="49">
        <v>2080.4099120000001</v>
      </c>
      <c r="O1741" s="87"/>
      <c r="P1741" s="87"/>
      <c r="Q1741" s="87"/>
      <c r="S1741" s="87"/>
      <c r="T1741" s="87"/>
      <c r="U1741" s="87"/>
    </row>
    <row r="1742" spans="2:21" x14ac:dyDescent="0.2">
      <c r="B1742" s="43">
        <v>2015</v>
      </c>
      <c r="C1742" s="44">
        <v>12</v>
      </c>
      <c r="D1742" s="47">
        <f t="shared" si="49"/>
        <v>42369</v>
      </c>
      <c r="E1742" s="45">
        <v>2054.08</v>
      </c>
      <c r="F1742" s="46">
        <v>43.39</v>
      </c>
      <c r="G1742" s="9">
        <f t="shared" si="50"/>
        <v>3.6158333333333332</v>
      </c>
      <c r="H1742" s="46">
        <v>236.52500000000001</v>
      </c>
      <c r="I1742" s="49">
        <v>2043.9399410000001</v>
      </c>
      <c r="O1742" s="87"/>
      <c r="P1742" s="87"/>
      <c r="Q1742" s="87"/>
      <c r="S1742" s="87"/>
      <c r="T1742" s="87"/>
      <c r="U1742" s="87"/>
    </row>
    <row r="1743" spans="2:21" x14ac:dyDescent="0.2">
      <c r="B1743" s="43">
        <v>2016</v>
      </c>
      <c r="C1743" s="39">
        <v>1</v>
      </c>
      <c r="D1743" s="47">
        <f t="shared" si="49"/>
        <v>42400</v>
      </c>
      <c r="E1743" s="45">
        <v>1918.6</v>
      </c>
      <c r="F1743" s="46">
        <f>F1742*2/3+F1745/3</f>
        <v>43.553333333333335</v>
      </c>
      <c r="G1743" s="9">
        <f t="shared" si="50"/>
        <v>3.6294444444444447</v>
      </c>
      <c r="H1743" s="46">
        <v>236.916</v>
      </c>
      <c r="I1743" s="49">
        <v>1940.23999</v>
      </c>
      <c r="O1743" s="87"/>
      <c r="P1743" s="87"/>
      <c r="Q1743" s="87"/>
      <c r="S1743" s="87"/>
      <c r="T1743" s="87"/>
      <c r="U1743" s="87"/>
    </row>
    <row r="1744" spans="2:21" x14ac:dyDescent="0.2">
      <c r="B1744" s="43">
        <v>2016</v>
      </c>
      <c r="C1744" s="44">
        <v>2</v>
      </c>
      <c r="D1744" s="47">
        <f t="shared" si="49"/>
        <v>42429</v>
      </c>
      <c r="E1744" s="45">
        <v>1904.42</v>
      </c>
      <c r="F1744" s="46">
        <f>F1742/3+F1745*2/3</f>
        <v>43.716666666666669</v>
      </c>
      <c r="G1744" s="9">
        <f t="shared" si="50"/>
        <v>3.6430555555555557</v>
      </c>
      <c r="H1744" s="46">
        <v>237.11099999999999</v>
      </c>
      <c r="I1744" s="49">
        <v>1932.2299800000001</v>
      </c>
      <c r="O1744" s="87"/>
      <c r="P1744" s="87"/>
      <c r="Q1744" s="87"/>
      <c r="S1744" s="87"/>
      <c r="T1744" s="87"/>
      <c r="U1744" s="87"/>
    </row>
    <row r="1745" spans="2:21" x14ac:dyDescent="0.2">
      <c r="B1745" s="43">
        <v>2016</v>
      </c>
      <c r="C1745" s="44">
        <v>3</v>
      </c>
      <c r="D1745" s="47">
        <f t="shared" si="49"/>
        <v>42460</v>
      </c>
      <c r="E1745" s="45">
        <v>2021.95</v>
      </c>
      <c r="F1745" s="46">
        <v>43.88</v>
      </c>
      <c r="G1745" s="9">
        <f t="shared" si="50"/>
        <v>3.6566666666666667</v>
      </c>
      <c r="H1745" s="46">
        <v>238.13200000000001</v>
      </c>
      <c r="I1745" s="49">
        <v>2059.73999</v>
      </c>
      <c r="O1745" s="87"/>
      <c r="P1745" s="87"/>
      <c r="Q1745" s="87"/>
      <c r="S1745" s="87"/>
      <c r="T1745" s="87"/>
      <c r="U1745" s="87"/>
    </row>
    <row r="1746" spans="2:21" x14ac:dyDescent="0.2">
      <c r="B1746" s="43">
        <v>2016</v>
      </c>
      <c r="C1746" s="44">
        <v>4</v>
      </c>
      <c r="D1746" s="47">
        <f t="shared" si="49"/>
        <v>42490</v>
      </c>
      <c r="E1746" s="45">
        <v>2075.54</v>
      </c>
      <c r="F1746" s="46">
        <f>F1745*2/3+F1748/3</f>
        <v>44.073333333333338</v>
      </c>
      <c r="G1746" s="9">
        <f t="shared" si="50"/>
        <v>3.6727777777777781</v>
      </c>
      <c r="H1746" s="46">
        <v>239.261</v>
      </c>
      <c r="I1746" s="49">
        <v>2065.3000489999999</v>
      </c>
      <c r="O1746" s="87"/>
      <c r="P1746" s="87"/>
      <c r="Q1746" s="87"/>
      <c r="S1746" s="87"/>
      <c r="T1746" s="87"/>
      <c r="U1746" s="87"/>
    </row>
    <row r="1747" spans="2:21" x14ac:dyDescent="0.2">
      <c r="B1747" s="43">
        <v>2016</v>
      </c>
      <c r="C1747" s="44">
        <v>5</v>
      </c>
      <c r="D1747" s="47">
        <f t="shared" si="49"/>
        <v>42521</v>
      </c>
      <c r="E1747" s="45">
        <v>2065.5500000000002</v>
      </c>
      <c r="F1747" s="46">
        <f>F1745/3+F1748*2/3</f>
        <v>44.266666666666666</v>
      </c>
      <c r="G1747" s="9">
        <f t="shared" si="50"/>
        <v>3.6888888888888887</v>
      </c>
      <c r="H1747" s="46">
        <v>240.22900000000001</v>
      </c>
      <c r="I1747" s="49">
        <v>2096.9499510000001</v>
      </c>
      <c r="O1747" s="87"/>
      <c r="P1747" s="87"/>
      <c r="Q1747" s="87"/>
      <c r="S1747" s="87"/>
      <c r="T1747" s="87"/>
      <c r="U1747" s="87"/>
    </row>
    <row r="1748" spans="2:21" x14ac:dyDescent="0.2">
      <c r="B1748" s="43">
        <v>2016</v>
      </c>
      <c r="C1748" s="44">
        <v>6</v>
      </c>
      <c r="D1748" s="47">
        <f t="shared" si="49"/>
        <v>42551</v>
      </c>
      <c r="E1748" s="45">
        <v>2083.89</v>
      </c>
      <c r="F1748" s="46">
        <v>44.46</v>
      </c>
      <c r="G1748" s="9">
        <f t="shared" si="50"/>
        <v>3.7050000000000001</v>
      </c>
      <c r="H1748" s="46">
        <v>241.018</v>
      </c>
      <c r="I1748" s="49">
        <v>2098.860107</v>
      </c>
      <c r="O1748" s="87"/>
      <c r="P1748" s="87"/>
      <c r="Q1748" s="87"/>
      <c r="S1748" s="87"/>
      <c r="T1748" s="87"/>
      <c r="U1748" s="87"/>
    </row>
    <row r="1749" spans="2:21" x14ac:dyDescent="0.2">
      <c r="B1749" s="43">
        <v>2016</v>
      </c>
      <c r="C1749" s="44">
        <v>7</v>
      </c>
      <c r="D1749" s="47">
        <f t="shared" si="49"/>
        <v>42582</v>
      </c>
      <c r="E1749" s="45">
        <v>2148.9</v>
      </c>
      <c r="F1749" s="46">
        <f>F1748*2/3+F1751/3</f>
        <v>44.65</v>
      </c>
      <c r="G1749" s="9">
        <f t="shared" si="50"/>
        <v>3.7208333333333332</v>
      </c>
      <c r="H1749" s="46">
        <v>240.62799999999999</v>
      </c>
      <c r="I1749" s="49">
        <v>2173.6000979999999</v>
      </c>
      <c r="O1749" s="87"/>
      <c r="P1749" s="87"/>
      <c r="Q1749" s="87"/>
      <c r="S1749" s="87"/>
      <c r="T1749" s="87"/>
      <c r="U1749" s="87"/>
    </row>
    <row r="1750" spans="2:21" x14ac:dyDescent="0.2">
      <c r="B1750" s="43">
        <v>2016</v>
      </c>
      <c r="C1750" s="44">
        <v>8</v>
      </c>
      <c r="D1750" s="47">
        <f t="shared" si="49"/>
        <v>42613</v>
      </c>
      <c r="E1750" s="45">
        <v>2170.9499999999998</v>
      </c>
      <c r="F1750" s="46">
        <f>F1748/3+F1751*2/3</f>
        <v>44.84</v>
      </c>
      <c r="G1750" s="9">
        <f t="shared" si="50"/>
        <v>3.7366666666666668</v>
      </c>
      <c r="H1750" s="46">
        <v>240.84899999999999</v>
      </c>
      <c r="I1750" s="49">
        <v>2170.9499510000001</v>
      </c>
      <c r="O1750" s="87"/>
      <c r="P1750" s="87"/>
      <c r="Q1750" s="87"/>
      <c r="S1750" s="87"/>
      <c r="T1750" s="87"/>
      <c r="U1750" s="87"/>
    </row>
    <row r="1751" spans="2:21" x14ac:dyDescent="0.2">
      <c r="B1751" s="43">
        <v>2016</v>
      </c>
      <c r="C1751" s="44">
        <v>9</v>
      </c>
      <c r="D1751" s="47">
        <f t="shared" si="49"/>
        <v>42643</v>
      </c>
      <c r="E1751" s="45">
        <v>2157.69</v>
      </c>
      <c r="F1751" s="46">
        <v>45.03</v>
      </c>
      <c r="G1751" s="9">
        <f t="shared" si="50"/>
        <v>3.7524999999999999</v>
      </c>
      <c r="H1751" s="46">
        <v>241.428</v>
      </c>
      <c r="I1751" s="49">
        <v>2168.2700199999999</v>
      </c>
      <c r="O1751" s="87"/>
      <c r="P1751" s="87"/>
      <c r="Q1751" s="87"/>
      <c r="S1751" s="87"/>
      <c r="T1751" s="87"/>
      <c r="U1751" s="87"/>
    </row>
    <row r="1752" spans="2:21" x14ac:dyDescent="0.2">
      <c r="B1752" s="43">
        <v>2016</v>
      </c>
      <c r="C1752" s="44">
        <v>10</v>
      </c>
      <c r="D1752" s="47">
        <f t="shared" si="49"/>
        <v>42674</v>
      </c>
      <c r="E1752" s="45">
        <v>2143.02</v>
      </c>
      <c r="F1752" s="46">
        <f>F1751*2/3+F1754/3</f>
        <v>45.25333333333333</v>
      </c>
      <c r="G1752" s="9">
        <f t="shared" si="50"/>
        <v>3.7711111111111109</v>
      </c>
      <c r="H1752" s="46">
        <v>241.72900000000001</v>
      </c>
      <c r="I1752" s="49">
        <v>2126.1499020000001</v>
      </c>
      <c r="O1752" s="87"/>
      <c r="P1752" s="87"/>
      <c r="Q1752" s="87"/>
      <c r="S1752" s="87"/>
      <c r="T1752" s="87"/>
      <c r="U1752" s="87"/>
    </row>
    <row r="1753" spans="2:21" x14ac:dyDescent="0.2">
      <c r="B1753" s="43">
        <v>2016</v>
      </c>
      <c r="C1753" s="44">
        <v>11</v>
      </c>
      <c r="D1753" s="47">
        <f t="shared" si="49"/>
        <v>42704</v>
      </c>
      <c r="E1753" s="45">
        <v>2164.9899999999998</v>
      </c>
      <c r="F1753" s="46">
        <f>F1751/3+F1754*2/3</f>
        <v>45.476666666666667</v>
      </c>
      <c r="G1753" s="9">
        <f t="shared" si="50"/>
        <v>3.7897222222222222</v>
      </c>
      <c r="H1753" s="46">
        <v>241.35300000000001</v>
      </c>
      <c r="I1753" s="49">
        <v>2198.8100589999999</v>
      </c>
      <c r="O1753" s="87"/>
      <c r="P1753" s="87"/>
      <c r="Q1753" s="87"/>
      <c r="S1753" s="87"/>
      <c r="T1753" s="87"/>
      <c r="U1753" s="87"/>
    </row>
    <row r="1754" spans="2:21" x14ac:dyDescent="0.2">
      <c r="B1754" s="43">
        <v>2016</v>
      </c>
      <c r="C1754" s="44">
        <v>12</v>
      </c>
      <c r="D1754" s="47">
        <f t="shared" si="49"/>
        <v>42735</v>
      </c>
      <c r="E1754" s="45">
        <v>2246.63</v>
      </c>
      <c r="F1754" s="46">
        <v>45.7</v>
      </c>
      <c r="G1754" s="9">
        <f t="shared" si="50"/>
        <v>3.8083333333333336</v>
      </c>
      <c r="H1754" s="46">
        <v>241.43199999999999</v>
      </c>
      <c r="I1754" s="49">
        <v>2238.830078</v>
      </c>
      <c r="O1754" s="87"/>
      <c r="P1754" s="87"/>
      <c r="Q1754" s="87"/>
      <c r="S1754" s="87"/>
      <c r="T1754" s="87"/>
      <c r="U1754" s="87"/>
    </row>
    <row r="1755" spans="2:21" x14ac:dyDescent="0.2">
      <c r="B1755" s="43">
        <v>2017</v>
      </c>
      <c r="C1755" s="39">
        <v>1</v>
      </c>
      <c r="D1755" s="47">
        <f t="shared" si="49"/>
        <v>42766</v>
      </c>
      <c r="E1755" s="45">
        <v>2275.12</v>
      </c>
      <c r="F1755" s="46">
        <f>F1754*2/3+F1757/3</f>
        <v>45.926666666666669</v>
      </c>
      <c r="G1755" s="9">
        <f t="shared" si="50"/>
        <v>3.8272222222222223</v>
      </c>
      <c r="H1755" s="46">
        <v>242.839</v>
      </c>
      <c r="I1755" s="49">
        <v>2278.8701169999999</v>
      </c>
      <c r="O1755" s="87"/>
      <c r="P1755" s="87"/>
      <c r="Q1755" s="87"/>
      <c r="S1755" s="87"/>
      <c r="T1755" s="87"/>
      <c r="U1755" s="87"/>
    </row>
    <row r="1756" spans="2:21" x14ac:dyDescent="0.2">
      <c r="B1756" s="43">
        <v>2017</v>
      </c>
      <c r="C1756" s="44">
        <v>2</v>
      </c>
      <c r="D1756" s="47">
        <f t="shared" si="49"/>
        <v>42794</v>
      </c>
      <c r="E1756" s="45">
        <v>2329.91</v>
      </c>
      <c r="F1756" s="46">
        <f>F1754/3+F1757*2/3</f>
        <v>46.153333333333336</v>
      </c>
      <c r="G1756" s="9">
        <f t="shared" si="50"/>
        <v>3.8461111111111115</v>
      </c>
      <c r="H1756" s="46">
        <v>243.60300000000001</v>
      </c>
      <c r="I1756" s="49">
        <v>2363.639893</v>
      </c>
      <c r="O1756" s="87"/>
      <c r="P1756" s="87"/>
      <c r="Q1756" s="87"/>
      <c r="S1756" s="87"/>
      <c r="T1756" s="87"/>
      <c r="U1756" s="87"/>
    </row>
    <row r="1757" spans="2:21" x14ac:dyDescent="0.2">
      <c r="B1757" s="43">
        <v>2017</v>
      </c>
      <c r="C1757" s="44">
        <v>3</v>
      </c>
      <c r="D1757" s="47">
        <f t="shared" si="49"/>
        <v>42825</v>
      </c>
      <c r="E1757" s="45">
        <v>2366.8200000000002</v>
      </c>
      <c r="F1757" s="46">
        <v>46.38</v>
      </c>
      <c r="G1757" s="9">
        <f t="shared" si="50"/>
        <v>3.8650000000000002</v>
      </c>
      <c r="H1757" s="46">
        <v>243.80099999999999</v>
      </c>
      <c r="I1757" s="49">
        <v>2362.719971</v>
      </c>
      <c r="O1757" s="87"/>
      <c r="P1757" s="87"/>
      <c r="Q1757" s="87"/>
      <c r="S1757" s="87"/>
      <c r="T1757" s="87"/>
      <c r="U1757" s="87"/>
    </row>
    <row r="1758" spans="2:21" x14ac:dyDescent="0.2">
      <c r="B1758" s="43">
        <v>2017</v>
      </c>
      <c r="C1758" s="44">
        <v>4</v>
      </c>
      <c r="D1758" s="47">
        <f t="shared" si="49"/>
        <v>42855</v>
      </c>
      <c r="E1758" s="45">
        <v>2359.31</v>
      </c>
      <c r="F1758" s="46">
        <f>F1757*2/3+F1760/3</f>
        <v>46.660000000000004</v>
      </c>
      <c r="G1758" s="9">
        <f t="shared" si="50"/>
        <v>3.8883333333333336</v>
      </c>
      <c r="H1758" s="46">
        <v>244.524</v>
      </c>
      <c r="I1758" s="49">
        <v>2384.1999510000001</v>
      </c>
      <c r="O1758" s="87"/>
      <c r="P1758" s="87"/>
      <c r="Q1758" s="87"/>
      <c r="S1758" s="87"/>
      <c r="T1758" s="87"/>
      <c r="U1758" s="87"/>
    </row>
    <row r="1759" spans="2:21" x14ac:dyDescent="0.2">
      <c r="B1759" s="43">
        <v>2017</v>
      </c>
      <c r="C1759" s="44">
        <v>5</v>
      </c>
      <c r="D1759" s="47">
        <f t="shared" si="49"/>
        <v>42886</v>
      </c>
      <c r="E1759" s="45">
        <v>2395.35</v>
      </c>
      <c r="F1759" s="46">
        <f>F1757/3+F1760*2/3</f>
        <v>46.94</v>
      </c>
      <c r="G1759" s="9">
        <f t="shared" si="50"/>
        <v>3.9116666666666666</v>
      </c>
      <c r="H1759" s="46">
        <v>244.733</v>
      </c>
      <c r="I1759" s="49">
        <v>2411.8000489999999</v>
      </c>
      <c r="O1759" s="87"/>
      <c r="P1759" s="87"/>
      <c r="Q1759" s="87"/>
      <c r="S1759" s="87"/>
      <c r="T1759" s="87"/>
      <c r="U1759" s="87"/>
    </row>
    <row r="1760" spans="2:21" x14ac:dyDescent="0.2">
      <c r="B1760" s="43">
        <v>2017</v>
      </c>
      <c r="C1760" s="44">
        <v>6</v>
      </c>
      <c r="D1760" s="47">
        <f t="shared" si="49"/>
        <v>42916</v>
      </c>
      <c r="E1760" s="45">
        <v>2433.9899999999998</v>
      </c>
      <c r="F1760" s="46">
        <v>47.22</v>
      </c>
      <c r="G1760" s="9">
        <f t="shared" si="50"/>
        <v>3.9350000000000001</v>
      </c>
      <c r="H1760" s="46">
        <v>244.95500000000001</v>
      </c>
      <c r="I1760" s="49">
        <v>2423.4099120000001</v>
      </c>
      <c r="O1760" s="87"/>
      <c r="P1760" s="87"/>
      <c r="Q1760" s="87"/>
      <c r="S1760" s="87"/>
      <c r="T1760" s="87"/>
      <c r="U1760" s="87"/>
    </row>
    <row r="1761" spans="2:21" x14ac:dyDescent="0.2">
      <c r="B1761" s="43">
        <v>2017</v>
      </c>
      <c r="C1761" s="44">
        <v>7</v>
      </c>
      <c r="D1761" s="47">
        <f t="shared" si="49"/>
        <v>42947</v>
      </c>
      <c r="E1761" s="45">
        <v>2454.1</v>
      </c>
      <c r="F1761" s="46">
        <f>F1760*2/3+F1763/3</f>
        <v>47.536666666666669</v>
      </c>
      <c r="G1761" s="9">
        <f t="shared" si="50"/>
        <v>3.9613888888888891</v>
      </c>
      <c r="H1761" s="46">
        <v>244.786</v>
      </c>
      <c r="I1761" s="49">
        <v>2470.3000489999999</v>
      </c>
      <c r="O1761" s="87"/>
      <c r="P1761" s="87"/>
      <c r="Q1761" s="87"/>
      <c r="S1761" s="87"/>
      <c r="T1761" s="87"/>
      <c r="U1761" s="87"/>
    </row>
    <row r="1762" spans="2:21" x14ac:dyDescent="0.2">
      <c r="B1762" s="43">
        <v>2017</v>
      </c>
      <c r="C1762" s="44">
        <v>8</v>
      </c>
      <c r="D1762" s="47">
        <f t="shared" si="49"/>
        <v>42978</v>
      </c>
      <c r="E1762" s="45">
        <v>2456.2199999999998</v>
      </c>
      <c r="F1762" s="46">
        <f>F1760/3+F1763*2/3</f>
        <v>47.853333333333339</v>
      </c>
      <c r="G1762" s="9">
        <f t="shared" si="50"/>
        <v>3.9877777777777781</v>
      </c>
      <c r="H1762" s="46">
        <v>245.51900000000001</v>
      </c>
      <c r="I1762" s="49">
        <v>2471.6499020000001</v>
      </c>
      <c r="O1762" s="87"/>
      <c r="P1762" s="87"/>
      <c r="Q1762" s="87"/>
      <c r="S1762" s="87"/>
      <c r="T1762" s="87"/>
      <c r="U1762" s="87"/>
    </row>
    <row r="1763" spans="2:21" x14ac:dyDescent="0.2">
      <c r="B1763" s="43">
        <v>2017</v>
      </c>
      <c r="C1763" s="44">
        <v>9</v>
      </c>
      <c r="D1763" s="47">
        <f t="shared" si="49"/>
        <v>43008</v>
      </c>
      <c r="E1763" s="45">
        <v>2492.84</v>
      </c>
      <c r="F1763" s="46">
        <v>48.17</v>
      </c>
      <c r="G1763" s="9">
        <f t="shared" si="50"/>
        <v>4.0141666666666671</v>
      </c>
      <c r="H1763" s="46">
        <v>246.81899999999999</v>
      </c>
      <c r="I1763" s="49">
        <v>2519.360107</v>
      </c>
      <c r="O1763" s="87"/>
      <c r="P1763" s="87"/>
      <c r="Q1763" s="87"/>
      <c r="S1763" s="87"/>
      <c r="T1763" s="87"/>
      <c r="U1763" s="87"/>
    </row>
    <row r="1764" spans="2:21" x14ac:dyDescent="0.2">
      <c r="B1764" s="43">
        <v>2017</v>
      </c>
      <c r="C1764" s="44">
        <v>10</v>
      </c>
      <c r="D1764" s="47">
        <f t="shared" si="49"/>
        <v>43039</v>
      </c>
      <c r="E1764" s="45">
        <v>2557</v>
      </c>
      <c r="F1764" s="46">
        <v>48.423333333333332</v>
      </c>
      <c r="G1764" s="10">
        <f t="shared" si="50"/>
        <v>4.035277777777778</v>
      </c>
      <c r="H1764" s="46">
        <v>246.66300000000001</v>
      </c>
      <c r="I1764" s="49">
        <v>2575.26001</v>
      </c>
      <c r="O1764" s="87"/>
      <c r="P1764" s="87"/>
      <c r="Q1764" s="87"/>
      <c r="S1764" s="87"/>
      <c r="T1764" s="87"/>
      <c r="U1764" s="87"/>
    </row>
    <row r="1765" spans="2:21" x14ac:dyDescent="0.2">
      <c r="B1765" s="43">
        <v>2017</v>
      </c>
      <c r="C1765" s="44">
        <v>11</v>
      </c>
      <c r="D1765" s="47">
        <f t="shared" si="49"/>
        <v>43069</v>
      </c>
      <c r="E1765" s="45">
        <v>2593.61</v>
      </c>
      <c r="F1765" s="46">
        <v>48.676666666666662</v>
      </c>
      <c r="G1765" s="10">
        <f t="shared" si="50"/>
        <v>4.0563888888888888</v>
      </c>
      <c r="H1765" s="46">
        <v>246.66900000000001</v>
      </c>
      <c r="I1765" s="49">
        <v>2647.580078</v>
      </c>
      <c r="O1765" s="87"/>
      <c r="P1765" s="87"/>
      <c r="Q1765" s="87"/>
      <c r="S1765" s="87"/>
      <c r="T1765" s="87"/>
      <c r="U1765" s="87"/>
    </row>
    <row r="1766" spans="2:21" x14ac:dyDescent="0.2">
      <c r="B1766" s="43">
        <v>2017</v>
      </c>
      <c r="C1766" s="44">
        <v>12</v>
      </c>
      <c r="D1766" s="47">
        <f t="shared" si="49"/>
        <v>43100</v>
      </c>
      <c r="E1766" s="45">
        <v>2664.34</v>
      </c>
      <c r="F1766" s="46">
        <v>48.93</v>
      </c>
      <c r="G1766" s="10">
        <f t="shared" si="50"/>
        <v>4.0774999999999997</v>
      </c>
      <c r="H1766" s="46">
        <v>246.524</v>
      </c>
      <c r="I1766" s="49">
        <v>2673.610107</v>
      </c>
      <c r="O1766" s="87"/>
      <c r="P1766" s="87"/>
      <c r="Q1766" s="87"/>
      <c r="S1766" s="87"/>
      <c r="T1766" s="87"/>
      <c r="U1766" s="87"/>
    </row>
    <row r="1767" spans="2:21" x14ac:dyDescent="0.2">
      <c r="B1767" s="43">
        <v>2018</v>
      </c>
      <c r="C1767" s="44">
        <v>1</v>
      </c>
      <c r="D1767" s="47">
        <f t="shared" ref="D1767:D1826" si="51">EOMONTH(DATE(B1767,C1767,1),0)</f>
        <v>43131</v>
      </c>
      <c r="E1767" s="45">
        <v>2789.8</v>
      </c>
      <c r="F1767" s="46">
        <v>49.286666666666662</v>
      </c>
      <c r="G1767" s="10">
        <f t="shared" si="50"/>
        <v>4.1072222222222221</v>
      </c>
      <c r="H1767" s="46">
        <v>247.86699999999999</v>
      </c>
      <c r="I1767" s="49">
        <v>2823.81</v>
      </c>
      <c r="O1767" s="87"/>
      <c r="P1767" s="88"/>
      <c r="Q1767" s="87"/>
      <c r="S1767" s="87"/>
      <c r="T1767" s="87"/>
      <c r="U1767" s="87"/>
    </row>
    <row r="1768" spans="2:21" x14ac:dyDescent="0.2">
      <c r="B1768" s="43">
        <v>2018</v>
      </c>
      <c r="C1768" s="44">
        <v>2</v>
      </c>
      <c r="D1768" s="47">
        <f t="shared" si="51"/>
        <v>43159</v>
      </c>
      <c r="E1768" s="45">
        <v>2705.16</v>
      </c>
      <c r="F1768" s="46">
        <v>49.643333333333331</v>
      </c>
      <c r="G1768" s="10">
        <f t="shared" si="50"/>
        <v>4.1369444444444445</v>
      </c>
      <c r="H1768" s="46">
        <v>248.99100000000001</v>
      </c>
      <c r="I1768" s="49">
        <v>2713.83</v>
      </c>
      <c r="O1768" s="87"/>
      <c r="P1768" s="88"/>
      <c r="Q1768" s="87"/>
      <c r="S1768" s="87"/>
      <c r="T1768" s="87"/>
      <c r="U1768" s="87"/>
    </row>
    <row r="1769" spans="2:21" x14ac:dyDescent="0.2">
      <c r="B1769" s="43">
        <v>2018</v>
      </c>
      <c r="C1769" s="44">
        <f>C1768+1</f>
        <v>3</v>
      </c>
      <c r="D1769" s="47">
        <f t="shared" si="51"/>
        <v>43190</v>
      </c>
      <c r="E1769" s="45">
        <v>2702.77</v>
      </c>
      <c r="F1769" s="46">
        <v>50</v>
      </c>
      <c r="G1769" s="10">
        <f t="shared" si="50"/>
        <v>4.166666666666667</v>
      </c>
      <c r="H1769" s="46">
        <v>249.554</v>
      </c>
      <c r="I1769" s="49">
        <v>2640.87</v>
      </c>
      <c r="O1769" s="87"/>
      <c r="P1769" s="88"/>
      <c r="Q1769" s="87"/>
      <c r="S1769" s="87"/>
      <c r="T1769" s="87"/>
      <c r="U1769" s="87"/>
    </row>
    <row r="1770" spans="2:21" x14ac:dyDescent="0.2">
      <c r="B1770" s="43">
        <v>2018</v>
      </c>
      <c r="C1770" s="44">
        <f t="shared" ref="C1770:C1778" si="52">C1769+1</f>
        <v>4</v>
      </c>
      <c r="D1770" s="47">
        <f t="shared" si="51"/>
        <v>43220</v>
      </c>
      <c r="E1770" s="45">
        <v>2653.63</v>
      </c>
      <c r="F1770" s="46">
        <v>50.33</v>
      </c>
      <c r="G1770" s="10">
        <f t="shared" si="50"/>
        <v>4.1941666666666668</v>
      </c>
      <c r="H1770" s="46">
        <v>250.54599999999999</v>
      </c>
      <c r="I1770" s="49">
        <v>2648.0500489999999</v>
      </c>
      <c r="O1770" s="87"/>
      <c r="P1770" s="88"/>
      <c r="Q1770" s="87"/>
      <c r="S1770" s="87"/>
      <c r="T1770" s="87"/>
      <c r="U1770" s="87"/>
    </row>
    <row r="1771" spans="2:21" x14ac:dyDescent="0.2">
      <c r="B1771" s="43">
        <v>2018</v>
      </c>
      <c r="C1771" s="44">
        <f t="shared" si="52"/>
        <v>5</v>
      </c>
      <c r="D1771" s="47">
        <f t="shared" si="51"/>
        <v>43251</v>
      </c>
      <c r="E1771" s="45">
        <v>2701.49</v>
      </c>
      <c r="F1771" s="46">
        <v>50.66</v>
      </c>
      <c r="G1771" s="10">
        <f t="shared" si="50"/>
        <v>4.2216666666666667</v>
      </c>
      <c r="H1771" s="46">
        <v>251.58799999999999</v>
      </c>
      <c r="I1771" s="49">
        <v>2705.2700199999999</v>
      </c>
      <c r="O1771" s="87"/>
      <c r="P1771" s="88"/>
      <c r="Q1771" s="87"/>
      <c r="S1771" s="87"/>
      <c r="T1771" s="87"/>
      <c r="U1771" s="87"/>
    </row>
    <row r="1772" spans="2:21" x14ac:dyDescent="0.2">
      <c r="B1772" s="43">
        <v>2018</v>
      </c>
      <c r="C1772" s="44">
        <f t="shared" si="52"/>
        <v>6</v>
      </c>
      <c r="D1772" s="47">
        <f t="shared" si="51"/>
        <v>43281</v>
      </c>
      <c r="E1772" s="45">
        <v>2754.35</v>
      </c>
      <c r="F1772" s="46">
        <v>50.99</v>
      </c>
      <c r="G1772" s="10">
        <f t="shared" si="50"/>
        <v>4.2491666666666665</v>
      </c>
      <c r="H1772" s="46">
        <v>251.989</v>
      </c>
      <c r="I1772" s="49">
        <v>2718.37</v>
      </c>
      <c r="O1772" s="87"/>
      <c r="P1772" s="88"/>
      <c r="Q1772" s="87"/>
      <c r="S1772" s="87"/>
      <c r="T1772" s="87"/>
      <c r="U1772" s="87"/>
    </row>
    <row r="1773" spans="2:21" x14ac:dyDescent="0.2">
      <c r="B1773" s="43">
        <v>2018</v>
      </c>
      <c r="C1773" s="44">
        <f t="shared" si="52"/>
        <v>7</v>
      </c>
      <c r="D1773" s="47">
        <f t="shared" si="51"/>
        <v>43312</v>
      </c>
      <c r="E1773" s="45">
        <v>2793.64</v>
      </c>
      <c r="F1773" s="46">
        <v>51.44</v>
      </c>
      <c r="G1773" s="10">
        <f t="shared" si="50"/>
        <v>4.2866666666666662</v>
      </c>
      <c r="H1773" s="46">
        <v>252.006</v>
      </c>
      <c r="I1773" s="49">
        <v>2816.290039</v>
      </c>
      <c r="O1773" s="87"/>
      <c r="P1773" s="88"/>
      <c r="Q1773" s="87"/>
      <c r="S1773" s="87"/>
      <c r="T1773" s="87"/>
      <c r="U1773" s="87"/>
    </row>
    <row r="1774" spans="2:21" x14ac:dyDescent="0.2">
      <c r="B1774" s="43">
        <v>2018</v>
      </c>
      <c r="C1774" s="44">
        <f t="shared" si="52"/>
        <v>8</v>
      </c>
      <c r="D1774" s="47">
        <f t="shared" si="51"/>
        <v>43343</v>
      </c>
      <c r="E1774" s="45">
        <v>2857.82</v>
      </c>
      <c r="F1774" s="46">
        <v>51.89</v>
      </c>
      <c r="G1774" s="10">
        <f t="shared" si="50"/>
        <v>4.3241666666666667</v>
      </c>
      <c r="H1774" s="46">
        <v>252.14599999999999</v>
      </c>
      <c r="I1774" s="49">
        <v>2901.5200199999999</v>
      </c>
      <c r="O1774" s="87"/>
      <c r="P1774" s="88"/>
      <c r="Q1774" s="87"/>
      <c r="S1774" s="87"/>
      <c r="T1774" s="87"/>
      <c r="U1774" s="87"/>
    </row>
    <row r="1775" spans="2:21" x14ac:dyDescent="0.2">
      <c r="B1775" s="43">
        <v>2018</v>
      </c>
      <c r="C1775" s="44">
        <f t="shared" si="52"/>
        <v>9</v>
      </c>
      <c r="D1775" s="47">
        <f t="shared" si="51"/>
        <v>43373</v>
      </c>
      <c r="E1775" s="45">
        <v>2901.5</v>
      </c>
      <c r="F1775" s="46">
        <v>52.34</v>
      </c>
      <c r="G1775" s="10">
        <f t="shared" si="50"/>
        <v>4.3616666666666672</v>
      </c>
      <c r="H1775" s="46">
        <v>252.43899999999999</v>
      </c>
      <c r="I1775" s="49">
        <v>2913.98</v>
      </c>
      <c r="O1775" s="87"/>
      <c r="P1775" s="88"/>
      <c r="Q1775" s="87"/>
      <c r="S1775" s="87"/>
      <c r="T1775" s="87"/>
      <c r="U1775" s="87"/>
    </row>
    <row r="1776" spans="2:21" x14ac:dyDescent="0.2">
      <c r="B1776" s="43">
        <v>2018</v>
      </c>
      <c r="C1776" s="44">
        <f t="shared" si="52"/>
        <v>10</v>
      </c>
      <c r="D1776" s="47">
        <f t="shared" si="51"/>
        <v>43404</v>
      </c>
      <c r="E1776" s="45">
        <v>2785.46</v>
      </c>
      <c r="F1776" s="46">
        <v>52.81</v>
      </c>
      <c r="G1776" s="10">
        <f t="shared" si="50"/>
        <v>4.4008333333333338</v>
      </c>
      <c r="H1776" s="46">
        <v>252.88499999999999</v>
      </c>
      <c r="I1776" s="49">
        <v>2711.73999</v>
      </c>
      <c r="O1776" s="87"/>
      <c r="P1776" s="88"/>
      <c r="Q1776" s="87"/>
      <c r="S1776" s="87"/>
      <c r="T1776" s="87"/>
      <c r="U1776" s="87"/>
    </row>
    <row r="1777" spans="2:21" x14ac:dyDescent="0.2">
      <c r="B1777" s="43">
        <v>2018</v>
      </c>
      <c r="C1777" s="44">
        <f t="shared" si="52"/>
        <v>11</v>
      </c>
      <c r="D1777" s="47">
        <f t="shared" si="51"/>
        <v>43434</v>
      </c>
      <c r="E1777" s="45">
        <v>2723.23</v>
      </c>
      <c r="F1777" s="46">
        <v>53.28</v>
      </c>
      <c r="G1777" s="10">
        <f t="shared" si="50"/>
        <v>4.4400000000000004</v>
      </c>
      <c r="H1777" s="46">
        <v>252.03800000000001</v>
      </c>
      <c r="I1777" s="49">
        <v>2760.169922</v>
      </c>
      <c r="O1777" s="87"/>
      <c r="P1777" s="88"/>
      <c r="Q1777" s="87"/>
      <c r="S1777" s="87"/>
      <c r="T1777" s="87"/>
      <c r="U1777" s="87"/>
    </row>
    <row r="1778" spans="2:21" x14ac:dyDescent="0.2">
      <c r="B1778" s="43">
        <v>2018</v>
      </c>
      <c r="C1778" s="44">
        <f t="shared" si="52"/>
        <v>12</v>
      </c>
      <c r="D1778" s="47">
        <f t="shared" si="51"/>
        <v>43465</v>
      </c>
      <c r="E1778" s="45">
        <v>2567.31</v>
      </c>
      <c r="F1778" s="46">
        <v>53.75</v>
      </c>
      <c r="G1778" s="10">
        <f t="shared" si="50"/>
        <v>4.479166666666667</v>
      </c>
      <c r="H1778" s="46">
        <v>251.233</v>
      </c>
      <c r="I1778" s="49">
        <v>2506.8500979999999</v>
      </c>
      <c r="O1778" s="87"/>
      <c r="P1778" s="88"/>
      <c r="Q1778" s="87"/>
      <c r="S1778" s="87"/>
      <c r="T1778" s="87"/>
      <c r="U1778" s="87"/>
    </row>
    <row r="1779" spans="2:21" x14ac:dyDescent="0.2">
      <c r="B1779" s="43">
        <v>2019</v>
      </c>
      <c r="C1779" s="44">
        <v>1</v>
      </c>
      <c r="D1779" s="47">
        <f t="shared" si="51"/>
        <v>43496</v>
      </c>
      <c r="E1779" s="45">
        <v>2607.39</v>
      </c>
      <c r="F1779" s="46">
        <v>54.146666666666668</v>
      </c>
      <c r="G1779" s="10">
        <f t="shared" si="50"/>
        <v>4.5122222222222224</v>
      </c>
      <c r="H1779" s="46">
        <v>251.71199999999999</v>
      </c>
      <c r="I1779" s="49">
        <v>2704.1000979999999</v>
      </c>
      <c r="O1779" s="87"/>
      <c r="P1779" s="88"/>
      <c r="Q1779" s="87"/>
      <c r="S1779" s="87"/>
      <c r="T1779" s="87"/>
      <c r="U1779" s="87"/>
    </row>
    <row r="1780" spans="2:21" x14ac:dyDescent="0.2">
      <c r="B1780" s="43">
        <v>2019</v>
      </c>
      <c r="C1780" s="44">
        <v>2</v>
      </c>
      <c r="D1780" s="98">
        <f t="shared" si="51"/>
        <v>43524</v>
      </c>
      <c r="E1780" s="45">
        <v>2754.86</v>
      </c>
      <c r="F1780" s="46">
        <v>54.543333333333337</v>
      </c>
      <c r="G1780" s="10">
        <f t="shared" si="50"/>
        <v>4.5452777777777778</v>
      </c>
      <c r="H1780" s="46">
        <v>252.77600000000001</v>
      </c>
      <c r="I1780" s="49">
        <v>2784.49</v>
      </c>
      <c r="O1780" s="87"/>
      <c r="P1780" s="88"/>
      <c r="Q1780" s="87"/>
      <c r="S1780" s="87"/>
      <c r="T1780" s="87"/>
      <c r="U1780" s="87"/>
    </row>
    <row r="1781" spans="2:21" x14ac:dyDescent="0.2">
      <c r="B1781" s="43">
        <v>2019</v>
      </c>
      <c r="C1781" s="44">
        <f>C1780+1</f>
        <v>3</v>
      </c>
      <c r="D1781" s="98">
        <f t="shared" si="51"/>
        <v>43555</v>
      </c>
      <c r="E1781" s="45">
        <v>2803.98</v>
      </c>
      <c r="F1781" s="46">
        <v>54.94</v>
      </c>
      <c r="G1781" s="10">
        <f t="shared" si="50"/>
        <v>4.5783333333333331</v>
      </c>
      <c r="H1781" s="46">
        <v>254.202</v>
      </c>
      <c r="I1781" s="49">
        <v>2834.4</v>
      </c>
      <c r="O1781" s="87"/>
      <c r="P1781" s="88"/>
      <c r="Q1781" s="87"/>
      <c r="S1781" s="87"/>
      <c r="T1781" s="87"/>
      <c r="U1781" s="87"/>
    </row>
    <row r="1782" spans="2:21" x14ac:dyDescent="0.2">
      <c r="B1782" s="43">
        <v>2019</v>
      </c>
      <c r="C1782" s="44">
        <f t="shared" ref="C1782:C1790" si="53">C1781+1</f>
        <v>4</v>
      </c>
      <c r="D1782" s="98">
        <f t="shared" si="51"/>
        <v>43585</v>
      </c>
      <c r="E1782" s="45">
        <v>2903.8</v>
      </c>
      <c r="F1782" s="46">
        <v>55.319091580592705</v>
      </c>
      <c r="G1782" s="10">
        <f t="shared" si="50"/>
        <v>4.6099242983827251</v>
      </c>
      <c r="H1782" s="46">
        <v>255.548</v>
      </c>
      <c r="I1782" s="49">
        <v>2945.83</v>
      </c>
      <c r="O1782" s="87"/>
      <c r="P1782" s="88"/>
      <c r="Q1782" s="87"/>
      <c r="S1782" s="87"/>
      <c r="T1782" s="87"/>
      <c r="U1782" s="87"/>
    </row>
    <row r="1783" spans="2:21" x14ac:dyDescent="0.2">
      <c r="B1783" s="43">
        <v>2019</v>
      </c>
      <c r="C1783" s="44">
        <f t="shared" si="53"/>
        <v>5</v>
      </c>
      <c r="D1783" s="98">
        <f t="shared" si="51"/>
        <v>43616</v>
      </c>
      <c r="E1783" s="45">
        <v>2854.71</v>
      </c>
      <c r="F1783" s="46">
        <v>55.698183161185412</v>
      </c>
      <c r="G1783" s="10">
        <f t="shared" si="50"/>
        <v>4.641515263432118</v>
      </c>
      <c r="H1783" s="46">
        <v>256.09199999999998</v>
      </c>
      <c r="I1783" s="49">
        <v>2752.06</v>
      </c>
      <c r="O1783" s="87"/>
      <c r="P1783" s="88"/>
      <c r="Q1783" s="87"/>
      <c r="S1783" s="87"/>
      <c r="T1783" s="87"/>
      <c r="U1783" s="87"/>
    </row>
    <row r="1784" spans="2:21" x14ac:dyDescent="0.2">
      <c r="B1784" s="43">
        <v>2019</v>
      </c>
      <c r="C1784" s="44">
        <f t="shared" si="53"/>
        <v>6</v>
      </c>
      <c r="D1784" s="98">
        <f t="shared" si="51"/>
        <v>43646</v>
      </c>
      <c r="E1784" s="45">
        <v>2890.17</v>
      </c>
      <c r="F1784" s="46">
        <v>56.077274741778119</v>
      </c>
      <c r="G1784" s="10">
        <f t="shared" si="50"/>
        <v>4.6731062284815099</v>
      </c>
      <c r="H1784" s="46">
        <v>256.14299999999997</v>
      </c>
      <c r="I1784" s="49">
        <v>2941.76</v>
      </c>
      <c r="O1784" s="87"/>
      <c r="P1784" s="88"/>
      <c r="Q1784" s="87"/>
      <c r="S1784" s="87"/>
      <c r="T1784" s="87"/>
      <c r="U1784" s="87"/>
    </row>
    <row r="1785" spans="2:21" x14ac:dyDescent="0.2">
      <c r="B1785" s="43">
        <v>2019</v>
      </c>
      <c r="C1785" s="44">
        <f t="shared" si="53"/>
        <v>7</v>
      </c>
      <c r="D1785" s="98">
        <f t="shared" si="51"/>
        <v>43677</v>
      </c>
      <c r="E1785" s="45">
        <v>2996.1136363636365</v>
      </c>
      <c r="F1785" s="46">
        <v>56.458183161185417</v>
      </c>
      <c r="G1785" s="10">
        <f t="shared" si="50"/>
        <v>4.7048485967654514</v>
      </c>
      <c r="H1785" s="46">
        <v>256.57100000000003</v>
      </c>
      <c r="I1785" s="49">
        <v>2980.38</v>
      </c>
      <c r="O1785" s="87"/>
      <c r="P1785" s="88"/>
      <c r="Q1785" s="87"/>
      <c r="S1785" s="87"/>
      <c r="T1785" s="87"/>
      <c r="U1785" s="87"/>
    </row>
    <row r="1786" spans="2:21" x14ac:dyDescent="0.2">
      <c r="B1786" s="43">
        <v>2019</v>
      </c>
      <c r="C1786" s="44">
        <f t="shared" si="53"/>
        <v>8</v>
      </c>
      <c r="D1786" s="98">
        <f t="shared" si="51"/>
        <v>43708</v>
      </c>
      <c r="E1786" s="45">
        <v>2897.4981818181818</v>
      </c>
      <c r="F1786" s="46">
        <v>56.839091580592708</v>
      </c>
      <c r="G1786" s="10">
        <f t="shared" si="50"/>
        <v>4.736590965049392</v>
      </c>
      <c r="H1786" s="46">
        <v>256.55799999999999</v>
      </c>
      <c r="I1786" s="49">
        <v>2926.46</v>
      </c>
      <c r="O1786" s="87"/>
      <c r="P1786" s="88"/>
      <c r="Q1786" s="87"/>
      <c r="S1786" s="87"/>
      <c r="T1786" s="87"/>
      <c r="U1786" s="87"/>
    </row>
    <row r="1787" spans="2:21" x14ac:dyDescent="0.2">
      <c r="B1787" s="43">
        <v>2019</v>
      </c>
      <c r="C1787" s="44">
        <f t="shared" si="53"/>
        <v>9</v>
      </c>
      <c r="D1787" s="98">
        <f t="shared" si="51"/>
        <v>43738</v>
      </c>
      <c r="E1787" s="45">
        <v>2982.1559999999999</v>
      </c>
      <c r="F1787" s="46">
        <v>57.22</v>
      </c>
      <c r="G1787" s="10">
        <f t="shared" si="50"/>
        <v>4.7683333333333335</v>
      </c>
      <c r="H1787" s="46">
        <v>256.75900000000001</v>
      </c>
      <c r="I1787" s="49">
        <v>2976.74</v>
      </c>
      <c r="O1787" s="87"/>
      <c r="P1787" s="88"/>
      <c r="Q1787" s="87"/>
      <c r="S1787" s="87"/>
      <c r="T1787" s="87"/>
      <c r="U1787" s="87"/>
    </row>
    <row r="1788" spans="2:21" x14ac:dyDescent="0.2">
      <c r="B1788" s="43">
        <v>2019</v>
      </c>
      <c r="C1788" s="44">
        <f t="shared" si="53"/>
        <v>10</v>
      </c>
      <c r="D1788" s="98">
        <f t="shared" si="51"/>
        <v>43769</v>
      </c>
      <c r="E1788" s="45">
        <v>2977.68</v>
      </c>
      <c r="F1788" s="46">
        <v>57.56</v>
      </c>
      <c r="G1788" s="10">
        <f t="shared" si="50"/>
        <v>4.7966666666666669</v>
      </c>
      <c r="H1788" s="46">
        <v>257.346</v>
      </c>
      <c r="I1788" s="49">
        <v>3037.56</v>
      </c>
      <c r="O1788" s="87"/>
      <c r="P1788" s="88"/>
      <c r="Q1788" s="87"/>
      <c r="S1788" s="87"/>
      <c r="T1788" s="87"/>
      <c r="U1788" s="87"/>
    </row>
    <row r="1789" spans="2:21" x14ac:dyDescent="0.2">
      <c r="B1789" s="43">
        <v>2019</v>
      </c>
      <c r="C1789" s="44">
        <f t="shared" si="53"/>
        <v>11</v>
      </c>
      <c r="D1789" s="98">
        <f t="shared" si="51"/>
        <v>43799</v>
      </c>
      <c r="E1789" s="45">
        <v>3104.9044999999996</v>
      </c>
      <c r="F1789" s="46">
        <v>57.900000000000006</v>
      </c>
      <c r="G1789" s="10">
        <f t="shared" si="50"/>
        <v>4.8250000000000002</v>
      </c>
      <c r="H1789" s="46">
        <v>257.20800000000003</v>
      </c>
      <c r="I1789" s="49">
        <v>3140.98</v>
      </c>
      <c r="O1789" s="87"/>
      <c r="P1789" s="88"/>
      <c r="Q1789" s="87"/>
      <c r="S1789" s="87"/>
      <c r="T1789" s="87"/>
      <c r="U1789" s="87"/>
    </row>
    <row r="1790" spans="2:21" x14ac:dyDescent="0.2">
      <c r="B1790" s="43">
        <v>2019</v>
      </c>
      <c r="C1790" s="44">
        <f t="shared" si="53"/>
        <v>12</v>
      </c>
      <c r="D1790" s="98">
        <f t="shared" si="51"/>
        <v>43830</v>
      </c>
      <c r="E1790" s="45">
        <v>3176.7495238095235</v>
      </c>
      <c r="F1790" s="46">
        <v>58.24</v>
      </c>
      <c r="G1790" s="10">
        <f t="shared" si="50"/>
        <v>4.8533333333333335</v>
      </c>
      <c r="H1790" s="46">
        <v>256.97399999999999</v>
      </c>
      <c r="I1790" s="49">
        <v>3230.78</v>
      </c>
      <c r="O1790" s="87"/>
      <c r="P1790" s="88"/>
      <c r="Q1790" s="87"/>
      <c r="S1790" s="87"/>
      <c r="T1790" s="87"/>
      <c r="U1790" s="87"/>
    </row>
    <row r="1791" spans="2:21" x14ac:dyDescent="0.2">
      <c r="B1791" s="43">
        <v>2020</v>
      </c>
      <c r="C1791" s="44">
        <v>1</v>
      </c>
      <c r="D1791" s="98">
        <f t="shared" si="51"/>
        <v>43861</v>
      </c>
      <c r="E1791" s="45">
        <v>3278.2028571428577</v>
      </c>
      <c r="F1791" s="46">
        <v>58.686867862126704</v>
      </c>
      <c r="G1791" s="10">
        <f t="shared" si="50"/>
        <v>4.8905723218438917</v>
      </c>
      <c r="H1791" s="46">
        <v>257.971</v>
      </c>
      <c r="I1791" s="49">
        <v>3225.52</v>
      </c>
      <c r="O1791" s="87"/>
      <c r="P1791" s="88"/>
      <c r="Q1791" s="87"/>
      <c r="S1791" s="87"/>
      <c r="T1791" s="87"/>
      <c r="U1791" s="87"/>
    </row>
    <row r="1792" spans="2:21" x14ac:dyDescent="0.2">
      <c r="B1792" s="43">
        <v>2020</v>
      </c>
      <c r="C1792" s="44">
        <v>2</v>
      </c>
      <c r="D1792" s="98">
        <f t="shared" si="51"/>
        <v>43890</v>
      </c>
      <c r="E1792" s="45">
        <v>3277.3142105263164</v>
      </c>
      <c r="F1792" s="46">
        <v>59.133735724253413</v>
      </c>
      <c r="G1792" s="10">
        <f t="shared" si="50"/>
        <v>4.9278113103544507</v>
      </c>
      <c r="H1792" s="46">
        <v>258.678</v>
      </c>
      <c r="I1792" s="49">
        <v>2954.22</v>
      </c>
      <c r="O1792" s="87"/>
      <c r="P1792" s="88"/>
      <c r="Q1792" s="87"/>
      <c r="S1792" s="87"/>
      <c r="T1792" s="87"/>
      <c r="U1792" s="87"/>
    </row>
    <row r="1793" spans="2:21" x14ac:dyDescent="0.2">
      <c r="B1793" s="43">
        <v>2020</v>
      </c>
      <c r="C1793" s="44">
        <f>C1792+1</f>
        <v>3</v>
      </c>
      <c r="D1793" s="98">
        <f t="shared" si="51"/>
        <v>43921</v>
      </c>
      <c r="E1793" s="45">
        <v>2652.3936363636367</v>
      </c>
      <c r="F1793" s="46">
        <v>59.580603586380121</v>
      </c>
      <c r="G1793" s="10">
        <f t="shared" si="50"/>
        <v>4.9650502988650098</v>
      </c>
      <c r="H1793" s="46">
        <v>258.11500000000001</v>
      </c>
      <c r="I1793" s="49">
        <v>2584.59</v>
      </c>
      <c r="O1793" s="87"/>
      <c r="P1793" s="88"/>
      <c r="Q1793" s="87"/>
      <c r="S1793" s="87"/>
      <c r="T1793" s="87"/>
      <c r="U1793" s="87"/>
    </row>
    <row r="1794" spans="2:21" x14ac:dyDescent="0.2">
      <c r="B1794" s="43">
        <v>2020</v>
      </c>
      <c r="C1794" s="44">
        <f t="shared" ref="C1794:C1802" si="54">C1793+1</f>
        <v>4</v>
      </c>
      <c r="D1794" s="98">
        <f t="shared" si="51"/>
        <v>43951</v>
      </c>
      <c r="E1794" s="45">
        <v>2761.9752380952382</v>
      </c>
      <c r="F1794" s="46">
        <v>59.613735724253416</v>
      </c>
      <c r="G1794" s="10">
        <f t="shared" si="50"/>
        <v>4.9678113103544517</v>
      </c>
      <c r="H1794" s="46">
        <v>256.38900000000001</v>
      </c>
      <c r="I1794" s="49">
        <v>2912.43</v>
      </c>
      <c r="O1794" s="87"/>
      <c r="P1794" s="88"/>
      <c r="Q1794" s="87"/>
      <c r="S1794" s="87"/>
      <c r="T1794" s="87"/>
      <c r="U1794" s="87"/>
    </row>
    <row r="1795" spans="2:21" x14ac:dyDescent="0.2">
      <c r="B1795" s="43">
        <v>2020</v>
      </c>
      <c r="C1795" s="44">
        <f t="shared" si="54"/>
        <v>5</v>
      </c>
      <c r="D1795" s="98">
        <f t="shared" si="51"/>
        <v>43982</v>
      </c>
      <c r="E1795" s="45">
        <v>2919.6149999999998</v>
      </c>
      <c r="F1795" s="46">
        <v>59.646867862126712</v>
      </c>
      <c r="G1795" s="10">
        <f t="shared" si="50"/>
        <v>4.9705723218438926</v>
      </c>
      <c r="H1795" s="46">
        <v>256.39400000000001</v>
      </c>
      <c r="I1795" s="49">
        <v>3044.31</v>
      </c>
      <c r="O1795" s="87"/>
      <c r="P1795" s="88"/>
      <c r="Q1795" s="87"/>
      <c r="S1795" s="87"/>
      <c r="T1795" s="87"/>
      <c r="U1795" s="87"/>
    </row>
    <row r="1796" spans="2:21" x14ac:dyDescent="0.2">
      <c r="B1796" s="43">
        <v>2020</v>
      </c>
      <c r="C1796" s="44">
        <f t="shared" si="54"/>
        <v>6</v>
      </c>
      <c r="D1796" s="98">
        <f t="shared" si="51"/>
        <v>44012</v>
      </c>
      <c r="E1796" s="45">
        <v>3104.6609090909087</v>
      </c>
      <c r="F1796" s="46">
        <v>59.68</v>
      </c>
      <c r="G1796" s="10">
        <f t="shared" ref="G1796:G1826" si="55">IFERROR(F1796/12,0)</f>
        <v>4.9733333333333336</v>
      </c>
      <c r="H1796" s="46">
        <v>257.79700000000003</v>
      </c>
      <c r="I1796" s="49">
        <v>3100.29</v>
      </c>
      <c r="O1796" s="87"/>
      <c r="P1796" s="88"/>
      <c r="Q1796" s="87"/>
      <c r="S1796" s="87"/>
      <c r="T1796" s="87"/>
      <c r="U1796" s="87"/>
    </row>
    <row r="1797" spans="2:21" x14ac:dyDescent="0.2">
      <c r="B1797" s="43">
        <v>2020</v>
      </c>
      <c r="C1797" s="44">
        <f t="shared" si="54"/>
        <v>7</v>
      </c>
      <c r="D1797" s="98">
        <f t="shared" si="51"/>
        <v>44043</v>
      </c>
      <c r="E1797" s="45">
        <v>3207.6190909090906</v>
      </c>
      <c r="F1797" s="46">
        <v>59.403333333333336</v>
      </c>
      <c r="G1797" s="10">
        <f t="shared" si="55"/>
        <v>4.950277777777778</v>
      </c>
      <c r="H1797" s="46">
        <v>259.101</v>
      </c>
      <c r="I1797" s="49">
        <v>3271.12</v>
      </c>
      <c r="O1797" s="87"/>
      <c r="P1797" s="88"/>
      <c r="Q1797" s="87"/>
      <c r="S1797" s="87"/>
      <c r="T1797" s="87"/>
      <c r="U1797" s="87"/>
    </row>
    <row r="1798" spans="2:21" x14ac:dyDescent="0.2">
      <c r="B1798" s="43">
        <v>2020</v>
      </c>
      <c r="C1798" s="44">
        <f t="shared" si="54"/>
        <v>8</v>
      </c>
      <c r="D1798" s="98">
        <f t="shared" si="51"/>
        <v>44074</v>
      </c>
      <c r="E1798" s="45">
        <v>3391.71</v>
      </c>
      <c r="F1798" s="46">
        <v>59.126666666666665</v>
      </c>
      <c r="G1798" s="10">
        <f t="shared" si="55"/>
        <v>4.9272222222222224</v>
      </c>
      <c r="H1798" s="46">
        <v>259.91800000000001</v>
      </c>
      <c r="I1798" s="49">
        <v>3500.31</v>
      </c>
      <c r="O1798" s="87"/>
      <c r="P1798" s="88"/>
      <c r="Q1798" s="87"/>
      <c r="S1798" s="87"/>
      <c r="T1798" s="87"/>
      <c r="U1798" s="87"/>
    </row>
    <row r="1799" spans="2:21" x14ac:dyDescent="0.2">
      <c r="B1799" s="43">
        <v>2020</v>
      </c>
      <c r="C1799" s="44">
        <f t="shared" si="54"/>
        <v>9</v>
      </c>
      <c r="D1799" s="98">
        <f t="shared" si="51"/>
        <v>44104</v>
      </c>
      <c r="E1799" s="45">
        <v>3365.5166666666664</v>
      </c>
      <c r="F1799" s="46">
        <v>58.85</v>
      </c>
      <c r="G1799" s="10">
        <f t="shared" si="55"/>
        <v>4.9041666666666668</v>
      </c>
      <c r="H1799" s="46">
        <v>260.27999999999997</v>
      </c>
      <c r="I1799" s="49">
        <v>3363</v>
      </c>
      <c r="O1799" s="87"/>
      <c r="P1799" s="88"/>
      <c r="Q1799" s="87"/>
      <c r="S1799" s="87"/>
      <c r="T1799" s="87"/>
      <c r="U1799" s="87"/>
    </row>
    <row r="1800" spans="2:21" x14ac:dyDescent="0.2">
      <c r="B1800" s="43">
        <v>2020</v>
      </c>
      <c r="C1800" s="44">
        <f t="shared" si="54"/>
        <v>10</v>
      </c>
      <c r="D1800" s="98">
        <f t="shared" si="51"/>
        <v>44135</v>
      </c>
      <c r="E1800" s="45">
        <v>3418.701363636364</v>
      </c>
      <c r="F1800" s="46">
        <v>58.659615378670054</v>
      </c>
      <c r="G1800" s="10">
        <f t="shared" si="55"/>
        <v>4.8883012815558375</v>
      </c>
      <c r="H1800" s="46">
        <v>260.38799999999998</v>
      </c>
      <c r="I1800" s="49">
        <v>3269.96</v>
      </c>
      <c r="O1800" s="87"/>
      <c r="P1800" s="88"/>
      <c r="Q1800" s="87"/>
      <c r="S1800" s="87"/>
      <c r="T1800" s="87"/>
      <c r="U1800" s="87"/>
    </row>
    <row r="1801" spans="2:21" x14ac:dyDescent="0.2">
      <c r="B1801" s="43">
        <v>2020</v>
      </c>
      <c r="C1801" s="44">
        <f t="shared" si="54"/>
        <v>11</v>
      </c>
      <c r="D1801" s="98">
        <f t="shared" si="51"/>
        <v>44165</v>
      </c>
      <c r="E1801" s="45">
        <v>3548.9925000000012</v>
      </c>
      <c r="F1801" s="46">
        <v>58.469230757340114</v>
      </c>
      <c r="G1801" s="10">
        <f t="shared" si="55"/>
        <v>4.8724358964450092</v>
      </c>
      <c r="H1801" s="46">
        <v>260.22899999999998</v>
      </c>
      <c r="I1801" s="49">
        <v>3621.63</v>
      </c>
      <c r="O1801" s="87"/>
      <c r="P1801" s="88"/>
      <c r="Q1801" s="87"/>
      <c r="S1801" s="87"/>
      <c r="T1801" s="87"/>
      <c r="U1801" s="87"/>
    </row>
    <row r="1802" spans="2:21" x14ac:dyDescent="0.2">
      <c r="B1802" s="43">
        <v>2020</v>
      </c>
      <c r="C1802" s="44">
        <f t="shared" si="54"/>
        <v>12</v>
      </c>
      <c r="D1802" s="98">
        <f t="shared" si="51"/>
        <v>44196</v>
      </c>
      <c r="E1802" s="45">
        <v>3695.3099999999995</v>
      </c>
      <c r="F1802" s="46">
        <v>58.278846136010173</v>
      </c>
      <c r="G1802" s="10">
        <f t="shared" si="55"/>
        <v>4.8565705113341808</v>
      </c>
      <c r="H1802" s="46">
        <v>260.47399999999999</v>
      </c>
      <c r="I1802" s="49">
        <v>3756.07</v>
      </c>
      <c r="O1802" s="87"/>
      <c r="P1802" s="88"/>
      <c r="Q1802" s="87"/>
      <c r="S1802" s="87"/>
      <c r="T1802" s="87"/>
      <c r="U1802" s="87"/>
    </row>
    <row r="1803" spans="2:21" x14ac:dyDescent="0.2">
      <c r="B1803" s="43">
        <v>2021</v>
      </c>
      <c r="C1803" s="44">
        <v>1</v>
      </c>
      <c r="D1803" s="98">
        <f t="shared" si="51"/>
        <v>44227</v>
      </c>
      <c r="E1803" s="45">
        <v>3793.7484210526318</v>
      </c>
      <c r="F1803" s="46">
        <v>58.063693112307661</v>
      </c>
      <c r="G1803" s="10">
        <f t="shared" si="55"/>
        <v>4.8386410926923054</v>
      </c>
      <c r="H1803" s="46">
        <v>261.58199999999999</v>
      </c>
      <c r="I1803" s="49">
        <v>3714.24</v>
      </c>
      <c r="O1803" s="87"/>
      <c r="P1803" s="88"/>
      <c r="Q1803" s="87"/>
      <c r="S1803" s="87"/>
      <c r="T1803" s="87"/>
      <c r="U1803" s="87"/>
    </row>
    <row r="1804" spans="2:21" x14ac:dyDescent="0.2">
      <c r="B1804" s="43">
        <v>2021</v>
      </c>
      <c r="C1804" s="44">
        <v>2</v>
      </c>
      <c r="D1804" s="98">
        <f t="shared" si="51"/>
        <v>44255</v>
      </c>
      <c r="E1804" s="45">
        <v>3883.4321052631576</v>
      </c>
      <c r="F1804" s="46">
        <v>57.848540088605162</v>
      </c>
      <c r="G1804" s="10">
        <f t="shared" si="55"/>
        <v>4.8207116740504299</v>
      </c>
      <c r="H1804" s="46">
        <v>263.01400000000001</v>
      </c>
      <c r="I1804" s="49">
        <v>3811.15</v>
      </c>
      <c r="O1804" s="87"/>
      <c r="P1804" s="88"/>
      <c r="Q1804" s="87"/>
      <c r="S1804" s="87"/>
      <c r="T1804" s="87"/>
      <c r="U1804" s="87"/>
    </row>
    <row r="1805" spans="2:21" x14ac:dyDescent="0.2">
      <c r="B1805" s="43">
        <v>2021</v>
      </c>
      <c r="C1805" s="44">
        <f>C1804+1</f>
        <v>3</v>
      </c>
      <c r="D1805" s="98">
        <f t="shared" si="51"/>
        <v>44286</v>
      </c>
      <c r="E1805" s="45">
        <v>3910.5082608695648</v>
      </c>
      <c r="F1805" s="46">
        <v>57.633387064902649</v>
      </c>
      <c r="G1805" s="10">
        <f t="shared" si="55"/>
        <v>4.8027822554085544</v>
      </c>
      <c r="H1805" s="46">
        <v>264.87700000000001</v>
      </c>
      <c r="I1805" s="49">
        <v>3972.89</v>
      </c>
      <c r="O1805" s="87"/>
      <c r="P1805" s="88"/>
      <c r="Q1805" s="87"/>
      <c r="S1805" s="87"/>
      <c r="T1805" s="87"/>
      <c r="U1805" s="87"/>
    </row>
    <row r="1806" spans="2:21" x14ac:dyDescent="0.2">
      <c r="B1806" s="43">
        <v>2021</v>
      </c>
      <c r="C1806" s="44">
        <f t="shared" ref="C1806:C1814" si="56">C1805+1</f>
        <v>4</v>
      </c>
      <c r="D1806" s="98">
        <f t="shared" si="51"/>
        <v>44316</v>
      </c>
      <c r="E1806" s="45">
        <v>4141.1761904761906</v>
      </c>
      <c r="F1806" s="46">
        <v>57.710605421407152</v>
      </c>
      <c r="G1806" s="10">
        <f t="shared" si="55"/>
        <v>4.8092171184505963</v>
      </c>
      <c r="H1806" s="46">
        <v>267.05399999999997</v>
      </c>
      <c r="I1806" s="49">
        <v>4181.17</v>
      </c>
      <c r="O1806" s="87"/>
      <c r="P1806" s="88"/>
      <c r="Q1806" s="87"/>
      <c r="S1806" s="87"/>
      <c r="T1806" s="87"/>
      <c r="U1806" s="87"/>
    </row>
    <row r="1807" spans="2:21" x14ac:dyDescent="0.2">
      <c r="B1807" s="43">
        <v>2021</v>
      </c>
      <c r="C1807" s="44">
        <f t="shared" si="56"/>
        <v>5</v>
      </c>
      <c r="D1807" s="98">
        <f t="shared" si="51"/>
        <v>44347</v>
      </c>
      <c r="E1807" s="45">
        <v>4167.8495000000012</v>
      </c>
      <c r="F1807" s="46">
        <v>57.787823777911655</v>
      </c>
      <c r="G1807" s="10">
        <f t="shared" si="55"/>
        <v>4.8156519814926382</v>
      </c>
      <c r="H1807" s="46">
        <v>269.19499999999999</v>
      </c>
      <c r="I1807" s="49">
        <v>4204.1099999999997</v>
      </c>
      <c r="O1807" s="87"/>
      <c r="P1807" s="88"/>
      <c r="Q1807" s="87"/>
      <c r="S1807" s="87"/>
      <c r="T1807" s="87"/>
      <c r="U1807" s="87"/>
    </row>
    <row r="1808" spans="2:21" x14ac:dyDescent="0.2">
      <c r="B1808" s="43">
        <v>2021</v>
      </c>
      <c r="C1808" s="44">
        <f t="shared" si="56"/>
        <v>6</v>
      </c>
      <c r="D1808" s="98">
        <f t="shared" si="51"/>
        <v>44377</v>
      </c>
      <c r="E1808" s="45">
        <v>4238.4895454545458</v>
      </c>
      <c r="F1808" s="46">
        <v>57.86504213441615</v>
      </c>
      <c r="G1808" s="10">
        <f t="shared" si="55"/>
        <v>4.8220868445346792</v>
      </c>
      <c r="H1808" s="46">
        <v>271.69600000000003</v>
      </c>
      <c r="I1808" s="49">
        <v>4297.5</v>
      </c>
      <c r="O1808" s="87"/>
      <c r="P1808" s="88"/>
      <c r="Q1808" s="87"/>
      <c r="S1808" s="87"/>
      <c r="T1808" s="87"/>
      <c r="U1808" s="87"/>
    </row>
    <row r="1809" spans="2:21" x14ac:dyDescent="0.2">
      <c r="B1809" s="43">
        <v>2021</v>
      </c>
      <c r="C1809" s="44">
        <f t="shared" si="56"/>
        <v>7</v>
      </c>
      <c r="D1809" s="98">
        <f t="shared" si="51"/>
        <v>44408</v>
      </c>
      <c r="E1809" s="45">
        <v>4363.7128571428575</v>
      </c>
      <c r="F1809" s="46">
        <v>58.328189005792169</v>
      </c>
      <c r="G1809" s="10">
        <f t="shared" si="55"/>
        <v>4.8606824171493477</v>
      </c>
      <c r="H1809" s="46">
        <v>273.00299999999999</v>
      </c>
      <c r="I1809" s="49">
        <v>4395.26</v>
      </c>
      <c r="O1809" s="87"/>
      <c r="P1809" s="88"/>
      <c r="Q1809" s="87"/>
      <c r="S1809" s="87"/>
      <c r="T1809" s="87"/>
      <c r="U1809" s="87"/>
    </row>
    <row r="1810" spans="2:21" x14ac:dyDescent="0.2">
      <c r="B1810" s="43">
        <v>2021</v>
      </c>
      <c r="C1810" s="44">
        <f t="shared" si="56"/>
        <v>8</v>
      </c>
      <c r="D1810" s="98">
        <f t="shared" si="51"/>
        <v>44439</v>
      </c>
      <c r="E1810" s="45">
        <v>4454.2063636363628</v>
      </c>
      <c r="F1810" s="46">
        <v>58.791335877168187</v>
      </c>
      <c r="G1810" s="10">
        <f t="shared" si="55"/>
        <v>4.8992779897640153</v>
      </c>
      <c r="H1810" s="46">
        <v>273.56700000000001</v>
      </c>
      <c r="I1810" s="49">
        <v>4522.68</v>
      </c>
      <c r="O1810" s="87"/>
      <c r="P1810" s="88"/>
      <c r="Q1810" s="87"/>
      <c r="S1810" s="87"/>
      <c r="T1810" s="87"/>
      <c r="U1810" s="87"/>
    </row>
    <row r="1811" spans="2:21" x14ac:dyDescent="0.2">
      <c r="B1811" s="43">
        <v>2021</v>
      </c>
      <c r="C1811" s="44">
        <f t="shared" si="56"/>
        <v>9</v>
      </c>
      <c r="D1811" s="98">
        <f t="shared" si="51"/>
        <v>44469</v>
      </c>
      <c r="E1811" s="45">
        <v>4445.5433333333331</v>
      </c>
      <c r="F1811" s="46">
        <v>59.254482748544206</v>
      </c>
      <c r="G1811" s="10">
        <f t="shared" si="55"/>
        <v>4.9378735623786838</v>
      </c>
      <c r="H1811" s="46">
        <v>274.31</v>
      </c>
      <c r="I1811" s="49">
        <v>4307.54</v>
      </c>
      <c r="O1811" s="87"/>
      <c r="P1811" s="88"/>
      <c r="Q1811" s="87"/>
      <c r="S1811" s="87"/>
      <c r="T1811" s="87"/>
      <c r="U1811" s="87"/>
    </row>
    <row r="1812" spans="2:21" x14ac:dyDescent="0.2">
      <c r="B1812" s="43">
        <v>2021</v>
      </c>
      <c r="C1812" s="44">
        <f t="shared" si="56"/>
        <v>10</v>
      </c>
      <c r="D1812" s="98">
        <f t="shared" si="51"/>
        <v>44500</v>
      </c>
      <c r="E1812" s="45">
        <v>4460.7071428571426</v>
      </c>
      <c r="F1812" s="46">
        <v>59.635360926493661</v>
      </c>
      <c r="G1812" s="10">
        <f t="shared" si="55"/>
        <v>4.9696134105411387</v>
      </c>
      <c r="H1812" s="46">
        <v>276.589</v>
      </c>
      <c r="I1812" s="49">
        <v>4605.38</v>
      </c>
      <c r="O1812" s="87"/>
      <c r="P1812" s="88"/>
      <c r="Q1812" s="87"/>
      <c r="S1812" s="87"/>
      <c r="T1812" s="87"/>
      <c r="U1812" s="87"/>
    </row>
    <row r="1813" spans="2:21" x14ac:dyDescent="0.2">
      <c r="B1813" s="43">
        <v>2021</v>
      </c>
      <c r="C1813" s="44">
        <f t="shared" si="56"/>
        <v>11</v>
      </c>
      <c r="D1813" s="98">
        <f t="shared" si="51"/>
        <v>44530</v>
      </c>
      <c r="E1813" s="45">
        <v>4667.3866666666672</v>
      </c>
      <c r="F1813" s="46">
        <v>60.016239104443123</v>
      </c>
      <c r="G1813" s="10">
        <f t="shared" si="55"/>
        <v>5.0013532587035936</v>
      </c>
      <c r="H1813" s="46">
        <v>277.94799999999998</v>
      </c>
      <c r="I1813" s="49">
        <v>4567</v>
      </c>
      <c r="O1813" s="87"/>
      <c r="P1813" s="88"/>
      <c r="Q1813" s="87"/>
      <c r="S1813" s="87"/>
      <c r="T1813" s="87"/>
      <c r="U1813" s="87"/>
    </row>
    <row r="1814" spans="2:21" x14ac:dyDescent="0.2">
      <c r="B1814" s="43">
        <v>2021</v>
      </c>
      <c r="C1814" s="44">
        <f t="shared" si="56"/>
        <v>12</v>
      </c>
      <c r="D1814" s="98">
        <f t="shared" si="51"/>
        <v>44561</v>
      </c>
      <c r="E1814" s="45">
        <v>4674.7727272727261</v>
      </c>
      <c r="F1814" s="46">
        <v>60.397117282392585</v>
      </c>
      <c r="G1814" s="10">
        <f t="shared" si="55"/>
        <v>5.0330931068660485</v>
      </c>
      <c r="H1814" s="46">
        <v>278.80200000000002</v>
      </c>
      <c r="I1814" s="49">
        <v>4766.18</v>
      </c>
      <c r="O1814" s="87"/>
      <c r="P1814" s="88"/>
      <c r="Q1814" s="87"/>
      <c r="S1814" s="87"/>
      <c r="T1814" s="87"/>
      <c r="U1814" s="87"/>
    </row>
    <row r="1815" spans="2:21" x14ac:dyDescent="0.2">
      <c r="B1815" s="43">
        <v>2022</v>
      </c>
      <c r="C1815" s="44">
        <v>1</v>
      </c>
      <c r="D1815" s="98">
        <f t="shared" si="51"/>
        <v>44592</v>
      </c>
      <c r="E1815" s="45">
        <v>4573.8154999999997</v>
      </c>
      <c r="F1815" s="46">
        <v>60.921402962953294</v>
      </c>
      <c r="G1815" s="10">
        <f t="shared" si="55"/>
        <v>5.0767835802461079</v>
      </c>
      <c r="H1815" s="46">
        <v>281.14800000000002</v>
      </c>
      <c r="I1815" s="49">
        <v>4515.55</v>
      </c>
      <c r="O1815" s="87"/>
      <c r="P1815" s="88"/>
      <c r="Q1815" s="87"/>
      <c r="S1815" s="87"/>
      <c r="T1815" s="87"/>
      <c r="U1815" s="87"/>
    </row>
    <row r="1816" spans="2:21" x14ac:dyDescent="0.2">
      <c r="B1816" s="43">
        <v>2022</v>
      </c>
      <c r="C1816" s="44">
        <v>2</v>
      </c>
      <c r="D1816" s="98">
        <f t="shared" si="51"/>
        <v>44620</v>
      </c>
      <c r="E1816" s="45">
        <v>4435.9805263157887</v>
      </c>
      <c r="F1816" s="46">
        <v>61.445688643514018</v>
      </c>
      <c r="G1816" s="10">
        <f t="shared" si="55"/>
        <v>5.1204740536261681</v>
      </c>
      <c r="H1816" s="46">
        <v>283.71600000000001</v>
      </c>
      <c r="I1816" s="49">
        <v>4373.9399999999996</v>
      </c>
      <c r="O1816" s="87"/>
      <c r="P1816" s="88"/>
      <c r="Q1816" s="87"/>
      <c r="S1816" s="87"/>
      <c r="T1816" s="87"/>
      <c r="U1816" s="87"/>
    </row>
    <row r="1817" spans="2:21" x14ac:dyDescent="0.2">
      <c r="B1817" s="43">
        <v>2022</v>
      </c>
      <c r="C1817" s="44">
        <f>C1816+1</f>
        <v>3</v>
      </c>
      <c r="D1817" s="98">
        <f t="shared" si="51"/>
        <v>44651</v>
      </c>
      <c r="E1817" s="45">
        <v>4391.2652173913057</v>
      </c>
      <c r="F1817" s="46">
        <v>61.969974324074734</v>
      </c>
      <c r="G1817" s="10">
        <f t="shared" si="55"/>
        <v>5.1641645270062275</v>
      </c>
      <c r="H1817" s="46">
        <v>287.50400000000002</v>
      </c>
      <c r="I1817" s="49">
        <v>4530.41</v>
      </c>
      <c r="O1817" s="87"/>
      <c r="P1817" s="88"/>
      <c r="Q1817" s="87"/>
      <c r="S1817" s="87"/>
      <c r="T1817" s="87"/>
      <c r="U1817" s="87"/>
    </row>
    <row r="1818" spans="2:21" x14ac:dyDescent="0.2">
      <c r="B1818" s="43">
        <v>2022</v>
      </c>
      <c r="C1818" s="44">
        <f t="shared" ref="C1818:C1826" si="57">C1817+1</f>
        <v>4</v>
      </c>
      <c r="D1818" s="98">
        <f t="shared" si="51"/>
        <v>44681</v>
      </c>
      <c r="E1818" s="45">
        <v>4391.2959999999994</v>
      </c>
      <c r="F1818" s="46">
        <v>62.653316216049816</v>
      </c>
      <c r="G1818" s="10">
        <f t="shared" si="55"/>
        <v>5.221109684670818</v>
      </c>
      <c r="H1818" s="46">
        <v>289.10899999999998</v>
      </c>
      <c r="I1818" s="49">
        <v>4131.93</v>
      </c>
      <c r="O1818" s="87"/>
      <c r="P1818" s="88"/>
      <c r="Q1818" s="87"/>
      <c r="S1818" s="87"/>
      <c r="T1818" s="87"/>
      <c r="U1818" s="87"/>
    </row>
    <row r="1819" spans="2:21" x14ac:dyDescent="0.2">
      <c r="B1819" s="43">
        <v>2022</v>
      </c>
      <c r="C1819" s="44">
        <f t="shared" si="57"/>
        <v>5</v>
      </c>
      <c r="D1819" s="98">
        <f t="shared" si="51"/>
        <v>44712</v>
      </c>
      <c r="E1819" s="45">
        <v>4040.3599999999997</v>
      </c>
      <c r="F1819" s="46">
        <v>63.336658108024906</v>
      </c>
      <c r="G1819" s="10">
        <f t="shared" si="55"/>
        <v>5.2780548423354086</v>
      </c>
      <c r="H1819" s="46">
        <v>292.29599999999999</v>
      </c>
      <c r="I1819" s="49">
        <v>4132.1499999999996</v>
      </c>
      <c r="O1819" s="87"/>
      <c r="P1819" s="88"/>
      <c r="Q1819" s="87"/>
      <c r="S1819" s="87"/>
      <c r="T1819" s="87"/>
      <c r="U1819" s="87"/>
    </row>
    <row r="1820" spans="2:21" x14ac:dyDescent="0.2">
      <c r="B1820" s="43">
        <v>2022</v>
      </c>
      <c r="C1820" s="44">
        <f t="shared" si="57"/>
        <v>6</v>
      </c>
      <c r="D1820" s="98">
        <f t="shared" si="51"/>
        <v>44742</v>
      </c>
      <c r="E1820" s="45">
        <v>3898.9466666666676</v>
      </c>
      <c r="F1820" s="46">
        <v>64.02</v>
      </c>
      <c r="G1820" s="10">
        <f t="shared" si="55"/>
        <v>5.335</v>
      </c>
      <c r="H1820" s="46">
        <v>296.31099999999998</v>
      </c>
      <c r="I1820" s="49">
        <v>3785.38</v>
      </c>
      <c r="O1820" s="87"/>
      <c r="P1820" s="88"/>
      <c r="Q1820" s="87"/>
      <c r="S1820" s="87"/>
      <c r="T1820" s="87"/>
      <c r="U1820" s="87"/>
    </row>
    <row r="1821" spans="2:21" x14ac:dyDescent="0.2">
      <c r="B1821" s="43">
        <v>2022</v>
      </c>
      <c r="C1821" s="44">
        <f t="shared" si="57"/>
        <v>7</v>
      </c>
      <c r="D1821" s="98">
        <f t="shared" si="51"/>
        <v>44773</v>
      </c>
      <c r="E1821" s="45">
        <v>3911.729499999999</v>
      </c>
      <c r="F1821" s="46">
        <v>64.452768447835695</v>
      </c>
      <c r="G1821" s="10">
        <f t="shared" si="55"/>
        <v>5.3710640373196412</v>
      </c>
      <c r="H1821" s="46">
        <v>296.27600000000001</v>
      </c>
      <c r="I1821" s="49">
        <v>4130.29</v>
      </c>
      <c r="O1821" s="87"/>
      <c r="P1821" s="88"/>
      <c r="Q1821" s="87"/>
      <c r="S1821" s="87"/>
      <c r="T1821" s="87"/>
      <c r="U1821" s="87"/>
    </row>
    <row r="1822" spans="2:21" x14ac:dyDescent="0.2">
      <c r="B1822" s="43">
        <v>2022</v>
      </c>
      <c r="C1822" s="44">
        <f t="shared" si="57"/>
        <v>8</v>
      </c>
      <c r="D1822" s="98">
        <f t="shared" si="51"/>
        <v>44804</v>
      </c>
      <c r="E1822" s="45">
        <v>4158.5630434782615</v>
      </c>
      <c r="F1822" s="46">
        <v>64.885536895671393</v>
      </c>
      <c r="G1822" s="10">
        <f t="shared" si="55"/>
        <v>5.4071280746392825</v>
      </c>
      <c r="H1822" s="46">
        <v>296.17099999999999</v>
      </c>
      <c r="I1822" s="49">
        <v>3955</v>
      </c>
      <c r="O1822" s="87"/>
      <c r="P1822" s="88"/>
      <c r="Q1822" s="87"/>
      <c r="S1822" s="87"/>
      <c r="T1822" s="87"/>
      <c r="U1822" s="87"/>
    </row>
    <row r="1823" spans="2:21" x14ac:dyDescent="0.2">
      <c r="B1823" s="43">
        <v>2022</v>
      </c>
      <c r="C1823" s="44">
        <f t="shared" si="57"/>
        <v>9</v>
      </c>
      <c r="D1823" s="98">
        <f t="shared" si="51"/>
        <v>44834</v>
      </c>
      <c r="E1823" s="45">
        <v>3850.5204761904752</v>
      </c>
      <c r="F1823" s="46">
        <v>65.318305343507092</v>
      </c>
      <c r="G1823" s="10">
        <f t="shared" si="55"/>
        <v>5.4431921119589246</v>
      </c>
      <c r="H1823" s="46">
        <v>296.80799999999999</v>
      </c>
      <c r="I1823" s="49">
        <v>3585.62</v>
      </c>
      <c r="O1823" s="87"/>
      <c r="P1823" s="88"/>
      <c r="Q1823" s="87"/>
      <c r="S1823" s="87"/>
      <c r="T1823" s="87"/>
      <c r="U1823" s="87"/>
    </row>
    <row r="1824" spans="2:21" x14ac:dyDescent="0.2">
      <c r="B1824" s="43">
        <v>2022</v>
      </c>
      <c r="C1824" s="44">
        <f t="shared" si="57"/>
        <v>10</v>
      </c>
      <c r="D1824" s="98">
        <f t="shared" si="51"/>
        <v>44865</v>
      </c>
      <c r="E1824" s="45">
        <v>3726.0509523809519</v>
      </c>
      <c r="F1824" s="11">
        <f>F1823</f>
        <v>65.318305343507092</v>
      </c>
      <c r="G1824" s="10">
        <f t="shared" si="55"/>
        <v>5.4431921119589246</v>
      </c>
      <c r="H1824" s="46">
        <v>298.012</v>
      </c>
      <c r="I1824" s="49">
        <v>3871.98</v>
      </c>
      <c r="O1824" s="87"/>
      <c r="P1824" s="88"/>
      <c r="Q1824" s="87"/>
      <c r="S1824" s="87"/>
      <c r="T1824" s="87"/>
      <c r="U1824" s="87"/>
    </row>
    <row r="1825" spans="2:21" x14ac:dyDescent="0.2">
      <c r="B1825" s="43">
        <v>2022</v>
      </c>
      <c r="C1825" s="44">
        <f t="shared" si="57"/>
        <v>11</v>
      </c>
      <c r="D1825" s="98">
        <f t="shared" si="51"/>
        <v>44895</v>
      </c>
      <c r="E1825" s="45">
        <v>3917.488571428571</v>
      </c>
      <c r="F1825" s="11">
        <f t="shared" ref="F1825:F1826" si="58">F1824</f>
        <v>65.318305343507092</v>
      </c>
      <c r="G1825" s="10">
        <f t="shared" si="55"/>
        <v>5.4431921119589246</v>
      </c>
      <c r="H1825" s="46">
        <v>297.71100000000001</v>
      </c>
      <c r="I1825" s="49">
        <v>4080.11</v>
      </c>
      <c r="O1825" s="87"/>
      <c r="P1825" s="88"/>
      <c r="Q1825" s="87"/>
      <c r="S1825" s="87"/>
      <c r="T1825" s="87"/>
      <c r="U1825" s="87"/>
    </row>
    <row r="1826" spans="2:21" x14ac:dyDescent="0.2">
      <c r="B1826" s="43">
        <v>2022</v>
      </c>
      <c r="C1826" s="44">
        <f t="shared" si="57"/>
        <v>12</v>
      </c>
      <c r="D1826" s="98">
        <f t="shared" si="51"/>
        <v>44926</v>
      </c>
      <c r="E1826" s="45">
        <v>3852.36</v>
      </c>
      <c r="F1826" s="11">
        <f t="shared" si="58"/>
        <v>65.318305343507092</v>
      </c>
      <c r="G1826" s="10">
        <f t="shared" si="55"/>
        <v>5.4431921119589246</v>
      </c>
      <c r="H1826" s="46">
        <v>297.56050000000005</v>
      </c>
      <c r="I1826" s="49">
        <v>3839.5</v>
      </c>
      <c r="O1826" s="87"/>
      <c r="P1826" s="88"/>
      <c r="Q1826" s="87"/>
      <c r="S1826" s="87"/>
      <c r="T1826" s="87"/>
      <c r="U1826" s="87"/>
    </row>
    <row r="1827" spans="2:21" x14ac:dyDescent="0.2">
      <c r="B1827" s="91"/>
      <c r="C1827" s="92"/>
      <c r="D1827" s="93"/>
      <c r="E1827" s="99" t="s">
        <v>2924</v>
      </c>
      <c r="F1827" s="95" t="s">
        <v>2926</v>
      </c>
      <c r="G1827" s="96"/>
      <c r="H1827" s="95" t="s">
        <v>2925</v>
      </c>
      <c r="I1827" s="97"/>
      <c r="O1827" s="87"/>
      <c r="P1827" s="88"/>
      <c r="Q1827" s="87"/>
      <c r="S1827" s="87"/>
      <c r="T1827" s="87"/>
      <c r="U1827" s="87"/>
    </row>
    <row r="1828" spans="2:21" x14ac:dyDescent="0.2">
      <c r="B1828" s="91"/>
      <c r="C1828" s="92"/>
      <c r="D1828" s="93"/>
      <c r="E1828" s="94"/>
      <c r="F1828" s="95"/>
      <c r="G1828" s="96"/>
      <c r="H1828" s="95"/>
      <c r="I1828" s="97"/>
      <c r="O1828" s="87"/>
      <c r="P1828" s="88"/>
      <c r="Q1828" s="87"/>
      <c r="S1828" s="87"/>
      <c r="T1828" s="87"/>
      <c r="U1828" s="87"/>
    </row>
    <row r="1829" spans="2:21" x14ac:dyDescent="0.2">
      <c r="B1829" s="91"/>
      <c r="C1829" s="92"/>
      <c r="D1829" s="93"/>
      <c r="E1829" s="94"/>
      <c r="F1829" s="95"/>
      <c r="G1829" s="96"/>
      <c r="H1829" s="95"/>
      <c r="I1829" s="97"/>
      <c r="O1829" s="87"/>
      <c r="P1829" s="88"/>
      <c r="Q1829" s="87"/>
      <c r="S1829" s="87"/>
      <c r="T1829" s="87"/>
      <c r="U1829" s="87"/>
    </row>
    <row r="1830" spans="2:21" x14ac:dyDescent="0.2">
      <c r="B1830" s="91"/>
      <c r="C1830" s="92"/>
      <c r="D1830" s="93"/>
      <c r="E1830" s="94"/>
      <c r="F1830" s="95"/>
      <c r="G1830" s="96"/>
      <c r="H1830" s="95"/>
      <c r="I1830" s="97"/>
      <c r="O1830" s="87"/>
      <c r="P1830" s="88"/>
      <c r="Q1830" s="87"/>
      <c r="S1830" s="87"/>
      <c r="T1830" s="87"/>
      <c r="U1830" s="87"/>
    </row>
    <row r="1831" spans="2:21" x14ac:dyDescent="0.2">
      <c r="B1831" s="91"/>
      <c r="C1831" s="92"/>
      <c r="D1831" s="93"/>
      <c r="E1831" s="94"/>
      <c r="F1831" s="95"/>
      <c r="G1831" s="96"/>
      <c r="H1831" s="95"/>
      <c r="I1831" s="97"/>
      <c r="O1831" s="87"/>
      <c r="P1831" s="88"/>
      <c r="Q1831" s="87"/>
      <c r="S1831" s="87"/>
      <c r="T1831" s="87"/>
      <c r="U1831" s="87"/>
    </row>
    <row r="1832" spans="2:21" x14ac:dyDescent="0.2">
      <c r="B1832" s="91"/>
      <c r="C1832" s="92"/>
      <c r="D1832" s="93"/>
      <c r="E1832" s="94"/>
      <c r="F1832" s="95"/>
      <c r="G1832" s="96"/>
      <c r="H1832" s="95"/>
      <c r="I1832" s="97"/>
      <c r="O1832" s="87"/>
      <c r="P1832" s="88"/>
      <c r="Q1832" s="87"/>
      <c r="S1832" s="87"/>
      <c r="T1832" s="87"/>
      <c r="U1832" s="87"/>
    </row>
    <row r="1833" spans="2:21" x14ac:dyDescent="0.2">
      <c r="B1833" s="91"/>
      <c r="C1833" s="92"/>
      <c r="D1833" s="93"/>
      <c r="E1833" s="94"/>
      <c r="F1833" s="95"/>
      <c r="G1833" s="96"/>
      <c r="H1833" s="95"/>
      <c r="I1833" s="97"/>
      <c r="O1833" s="87"/>
      <c r="P1833" s="88"/>
      <c r="Q1833" s="87"/>
      <c r="S1833" s="87"/>
      <c r="T1833" s="87"/>
      <c r="U1833" s="87"/>
    </row>
    <row r="1834" spans="2:21" x14ac:dyDescent="0.2">
      <c r="B1834" s="91"/>
      <c r="C1834" s="92"/>
      <c r="D1834" s="93"/>
      <c r="E1834" s="94"/>
      <c r="F1834" s="95"/>
      <c r="G1834" s="96"/>
      <c r="H1834" s="95"/>
      <c r="I1834" s="97"/>
      <c r="O1834" s="87"/>
      <c r="P1834" s="88"/>
      <c r="Q1834" s="87"/>
      <c r="S1834" s="87"/>
      <c r="T1834" s="87"/>
      <c r="U1834" s="87"/>
    </row>
    <row r="1835" spans="2:21" x14ac:dyDescent="0.2">
      <c r="B1835" s="91"/>
      <c r="C1835" s="92"/>
      <c r="D1835" s="93"/>
      <c r="E1835" s="94"/>
      <c r="F1835" s="95"/>
      <c r="G1835" s="96"/>
      <c r="H1835" s="95"/>
      <c r="I1835" s="97"/>
      <c r="O1835" s="87"/>
      <c r="P1835" s="88"/>
      <c r="Q1835" s="87"/>
      <c r="S1835" s="87"/>
      <c r="T1835" s="87"/>
      <c r="U1835" s="87"/>
    </row>
    <row r="1836" spans="2:21" x14ac:dyDescent="0.2">
      <c r="B1836" s="91"/>
      <c r="C1836" s="92"/>
      <c r="D1836" s="93"/>
      <c r="E1836" s="94"/>
      <c r="F1836" s="95"/>
      <c r="G1836" s="96"/>
      <c r="H1836" s="95"/>
      <c r="I1836" s="97"/>
      <c r="O1836" s="87"/>
      <c r="P1836" s="88"/>
      <c r="Q1836" s="87"/>
      <c r="S1836" s="87"/>
      <c r="T1836" s="87"/>
      <c r="U1836" s="87"/>
    </row>
    <row r="1837" spans="2:21" x14ac:dyDescent="0.2">
      <c r="B1837" s="91"/>
      <c r="C1837" s="92"/>
      <c r="D1837" s="93"/>
      <c r="E1837" s="94"/>
      <c r="F1837" s="95"/>
      <c r="G1837" s="96"/>
      <c r="H1837" s="95"/>
      <c r="I1837" s="97"/>
      <c r="O1837" s="87"/>
      <c r="P1837" s="88"/>
      <c r="Q1837" s="87"/>
      <c r="S1837" s="87"/>
      <c r="T1837" s="87"/>
      <c r="U1837" s="87"/>
    </row>
    <row r="1838" spans="2:21" x14ac:dyDescent="0.2">
      <c r="B1838" s="91"/>
      <c r="C1838" s="92"/>
      <c r="D1838" s="93"/>
      <c r="E1838" s="94"/>
      <c r="F1838" s="95"/>
      <c r="G1838" s="96"/>
      <c r="H1838" s="95"/>
      <c r="I1838" s="97"/>
      <c r="O1838" s="87"/>
      <c r="P1838" s="88"/>
      <c r="Q1838" s="87"/>
      <c r="S1838" s="87"/>
      <c r="T1838" s="87"/>
      <c r="U1838" s="87"/>
    </row>
    <row r="1839" spans="2:21" x14ac:dyDescent="0.2">
      <c r="B1839" s="91"/>
      <c r="C1839" s="92"/>
      <c r="D1839" s="93"/>
      <c r="E1839" s="94"/>
      <c r="F1839" s="95"/>
      <c r="G1839" s="96"/>
      <c r="H1839" s="95"/>
      <c r="I1839" s="97"/>
      <c r="O1839" s="87"/>
      <c r="P1839" s="88"/>
      <c r="Q1839" s="87"/>
      <c r="S1839" s="87"/>
      <c r="T1839" s="87"/>
      <c r="U1839" s="87"/>
    </row>
  </sheetData>
  <hyperlinks>
    <hyperlink ref="L4" r:id="rId1" xr:uid="{00000000-0004-0000-0000-000000000000}"/>
    <hyperlink ref="L5" r:id="rId2" xr:uid="{00000000-0004-0000-0000-000001000000}"/>
  </hyperlinks>
  <pageMargins left="0.7" right="0.7" top="0.75" bottom="0.75" header="0.3" footer="0.3"/>
  <pageSetup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autoPageBreaks="0"/>
  </sheetPr>
  <dimension ref="B2:L579"/>
  <sheetViews>
    <sheetView showGridLines="0" topLeftCell="A529" zoomScaleNormal="100" workbookViewId="0">
      <selection activeCell="A530" sqref="A530"/>
    </sheetView>
  </sheetViews>
  <sheetFormatPr defaultColWidth="16.7109375" defaultRowHeight="12.95" customHeight="1" outlineLevelRow="1" x14ac:dyDescent="0.25"/>
  <cols>
    <col min="1" max="1" width="2.7109375" style="3" customWidth="1"/>
    <col min="2" max="2" width="40.7109375" style="3" customWidth="1"/>
    <col min="3" max="16384" width="16.7109375" style="3"/>
  </cols>
  <sheetData>
    <row r="2" spans="2:9" ht="12.95" customHeight="1" x14ac:dyDescent="0.25">
      <c r="B2" s="102" t="s">
        <v>371</v>
      </c>
      <c r="C2" s="102"/>
      <c r="D2" s="102"/>
      <c r="E2" s="102"/>
      <c r="F2" s="102"/>
      <c r="G2" s="102"/>
    </row>
    <row r="3" spans="2:9" ht="12.95" customHeight="1" x14ac:dyDescent="0.25">
      <c r="B3" s="103"/>
    </row>
    <row r="4" spans="2:9" ht="12.95" customHeight="1" x14ac:dyDescent="0.25">
      <c r="B4" s="3" t="s">
        <v>374</v>
      </c>
      <c r="C4" s="104">
        <f>COUNT('Annual Returns'!M:M)</f>
        <v>151</v>
      </c>
    </row>
    <row r="5" spans="2:9" ht="12.95" customHeight="1" x14ac:dyDescent="0.25">
      <c r="B5" s="3" t="s">
        <v>390</v>
      </c>
      <c r="C5" s="104">
        <f>COUNTIFS('Annual Returns'!M:M,"&gt;0")</f>
        <v>104</v>
      </c>
      <c r="D5" s="105">
        <f>C5/C4</f>
        <v>0.6887417218543046</v>
      </c>
    </row>
    <row r="6" spans="2:9" ht="12.95" customHeight="1" x14ac:dyDescent="0.25">
      <c r="B6" s="3" t="s">
        <v>391</v>
      </c>
      <c r="C6" s="104">
        <f>COUNTIFS('Annual Returns'!M:M,"&lt;0")</f>
        <v>47</v>
      </c>
      <c r="D6" s="105">
        <f>C6/C4</f>
        <v>0.31125827814569534</v>
      </c>
    </row>
    <row r="7" spans="2:9" ht="12.95" customHeight="1" x14ac:dyDescent="0.25">
      <c r="C7" s="104"/>
    </row>
    <row r="8" spans="2:9" ht="12.95" customHeight="1" x14ac:dyDescent="0.25">
      <c r="B8" s="3" t="s">
        <v>387</v>
      </c>
      <c r="C8" s="106">
        <f>AVERAGE('Annual Returns'!M:M)</f>
        <v>8.4220446829313164E-2</v>
      </c>
    </row>
    <row r="9" spans="2:9" ht="12.95" customHeight="1" x14ac:dyDescent="0.25">
      <c r="B9" s="3" t="s">
        <v>388</v>
      </c>
      <c r="C9" s="106">
        <f>MEDIAN('Annual Returns'!M:M)</f>
        <v>8.6477508970883354E-2</v>
      </c>
    </row>
    <row r="11" spans="2:9" ht="12.95" customHeight="1" x14ac:dyDescent="0.25">
      <c r="B11" s="107" t="s">
        <v>376</v>
      </c>
      <c r="C11" s="107" t="s">
        <v>372</v>
      </c>
      <c r="D11" s="107" t="s">
        <v>373</v>
      </c>
      <c r="E11" s="107" t="s">
        <v>374</v>
      </c>
      <c r="F11" s="107" t="s">
        <v>377</v>
      </c>
      <c r="G11" s="107" t="s">
        <v>378</v>
      </c>
      <c r="I11" s="108" t="s">
        <v>2888</v>
      </c>
    </row>
    <row r="12" spans="2:9" ht="12.95" customHeight="1" x14ac:dyDescent="0.25">
      <c r="B12" s="3" t="str">
        <f>"&lt;= "&amp;TEXT(D12,"#,##0%;(#,##0%)")</f>
        <v>&lt;= (50%)</v>
      </c>
      <c r="C12" s="109"/>
      <c r="D12" s="109">
        <v>-0.5</v>
      </c>
      <c r="E12" s="104">
        <f>COUNTIFS('Annual Returns'!$M:$M,"&lt;="&amp;$D12)</f>
        <v>0</v>
      </c>
      <c r="F12" s="110">
        <f>E12/$E$24</f>
        <v>0</v>
      </c>
      <c r="G12" s="104" t="str">
        <f>TEXT($F12,"#,##0%")&amp;CHAR(10)&amp;"("&amp;$E12&amp;")"</f>
        <v>0%
(0)</v>
      </c>
      <c r="I12" s="108" t="str">
        <f>"Positive years: "&amp;TEXT($C$5,"#,##0")&amp;" ("&amp;TEXT($D$5,"#,##0.0%")&amp;")"&amp;CHAR(10)&amp;"Negative years: "&amp;TEXT($C$6,"#,##0")&amp;" ("&amp;TEXT($D$6,"#,##0.0%")&amp;")"&amp;CHAR(10)&amp;CHAR(10)&amp;"Mean return: "&amp;TEXT($C$8,"#,##0.0%")&amp;CHAR(10)&amp;"Median return: "&amp;TEXT($C$9,"#,##0.0%")&amp;CHAR(10)&amp;CHAR(10)&amp;"Standard deviation: "&amp;TEXT(STDEV('Annual Returns'!M:M),"#,##0.0%")</f>
        <v>Positive years: 104 (68.9%)
Negative years: 47 (31.1%)
Mean return: 8.4%
Median return: 8.6%
Standard deviation: 18.2%</v>
      </c>
    </row>
    <row r="13" spans="2:9" ht="12.95" customHeight="1" x14ac:dyDescent="0.25">
      <c r="B13" s="3" t="str">
        <f>TEXT(C13,"#,##0%;(#,##0%)")&amp;" -"&amp;CHAR(10)&amp;TEXT(D13,"#,##0%;(#,##0%)")</f>
        <v>(50%) -
(40%)</v>
      </c>
      <c r="C13" s="109">
        <f>D12</f>
        <v>-0.5</v>
      </c>
      <c r="D13" s="109">
        <f>D12+0.1</f>
        <v>-0.4</v>
      </c>
      <c r="E13" s="104">
        <f>COUNTIFS('Annual Returns'!$M:$M,"&gt;="&amp;'Charts and Output'!$C13,'Annual Returns'!$M:$M,"&lt;"&amp;$D13)</f>
        <v>0</v>
      </c>
      <c r="F13" s="110">
        <f t="shared" ref="F13:F23" si="0">E13/$E$24</f>
        <v>0</v>
      </c>
      <c r="G13" s="104" t="str">
        <f t="shared" ref="G13:G23" si="1">TEXT($F13,"#,##0%")&amp;CHAR(10)&amp;"("&amp;$E13&amp;")"</f>
        <v>0%
(0)</v>
      </c>
    </row>
    <row r="14" spans="2:9" ht="12.95" customHeight="1" x14ac:dyDescent="0.25">
      <c r="B14" s="3" t="str">
        <f t="shared" ref="B14:B22" si="2">TEXT(C14,"#,##0%;(#,##0%)")&amp;" -"&amp;CHAR(10)&amp;TEXT(D14,"#,##0%;(#,##0%)")</f>
        <v>(40%) -
(30%)</v>
      </c>
      <c r="C14" s="109">
        <f t="shared" ref="C14:C23" si="3">D13</f>
        <v>-0.4</v>
      </c>
      <c r="D14" s="109">
        <f t="shared" ref="D14:D22" si="4">D13+0.1</f>
        <v>-0.30000000000000004</v>
      </c>
      <c r="E14" s="104">
        <f>COUNTIFS('Annual Returns'!$M:$M,"&gt;="&amp;'Charts and Output'!$C14,'Annual Returns'!$M:$M,"&lt;"&amp;$D14)</f>
        <v>5</v>
      </c>
      <c r="F14" s="110">
        <f t="shared" si="0"/>
        <v>3.3112582781456956E-2</v>
      </c>
      <c r="G14" s="104" t="str">
        <f t="shared" si="1"/>
        <v>3%
(5)</v>
      </c>
    </row>
    <row r="15" spans="2:9" ht="12.95" customHeight="1" x14ac:dyDescent="0.25">
      <c r="B15" s="3" t="str">
        <f t="shared" si="2"/>
        <v>(30%) -
(20%)</v>
      </c>
      <c r="C15" s="109">
        <f t="shared" si="3"/>
        <v>-0.30000000000000004</v>
      </c>
      <c r="D15" s="109">
        <f t="shared" si="4"/>
        <v>-0.20000000000000004</v>
      </c>
      <c r="E15" s="104">
        <f>COUNTIFS('Annual Returns'!$M:$M,"&gt;="&amp;'Charts and Output'!$C15,'Annual Returns'!$M:$M,"&lt;"&amp;$D15)</f>
        <v>6</v>
      </c>
      <c r="F15" s="110">
        <f t="shared" si="0"/>
        <v>3.9735099337748346E-2</v>
      </c>
      <c r="G15" s="104" t="str">
        <f t="shared" si="1"/>
        <v>4%
(6)</v>
      </c>
    </row>
    <row r="16" spans="2:9" ht="12.95" customHeight="1" x14ac:dyDescent="0.25">
      <c r="B16" s="3" t="str">
        <f t="shared" si="2"/>
        <v>(20%) -
(10%)</v>
      </c>
      <c r="C16" s="109">
        <f t="shared" si="3"/>
        <v>-0.20000000000000004</v>
      </c>
      <c r="D16" s="109">
        <f t="shared" si="4"/>
        <v>-0.10000000000000003</v>
      </c>
      <c r="E16" s="104">
        <f>COUNTIFS('Annual Returns'!$M:$M,"&gt;="&amp;'Charts and Output'!$C16,'Annual Returns'!$M:$M,"&lt;"&amp;$D16)</f>
        <v>13</v>
      </c>
      <c r="F16" s="110">
        <f t="shared" si="0"/>
        <v>8.6092715231788075E-2</v>
      </c>
      <c r="G16" s="104" t="str">
        <f t="shared" si="1"/>
        <v>9%
(13)</v>
      </c>
    </row>
    <row r="17" spans="2:7" ht="12.95" customHeight="1" x14ac:dyDescent="0.25">
      <c r="B17" s="3" t="str">
        <f t="shared" si="2"/>
        <v>(10%) -
0%</v>
      </c>
      <c r="C17" s="109">
        <f t="shared" si="3"/>
        <v>-0.10000000000000003</v>
      </c>
      <c r="D17" s="109">
        <f t="shared" si="4"/>
        <v>0</v>
      </c>
      <c r="E17" s="104">
        <f>COUNTIFS('Annual Returns'!$M:$M,"&gt;="&amp;'Charts and Output'!$C17,'Annual Returns'!$M:$M,"&lt;"&amp;$D17)</f>
        <v>23</v>
      </c>
      <c r="F17" s="110">
        <f t="shared" si="0"/>
        <v>0.15231788079470199</v>
      </c>
      <c r="G17" s="104" t="str">
        <f t="shared" si="1"/>
        <v>15%
(23)</v>
      </c>
    </row>
    <row r="18" spans="2:7" ht="12.95" customHeight="1" x14ac:dyDescent="0.25">
      <c r="B18" s="3" t="str">
        <f t="shared" si="2"/>
        <v>0% -
10%</v>
      </c>
      <c r="C18" s="109">
        <f t="shared" si="3"/>
        <v>0</v>
      </c>
      <c r="D18" s="109">
        <f t="shared" si="4"/>
        <v>0.1</v>
      </c>
      <c r="E18" s="104">
        <f>COUNTIFS('Annual Returns'!$M:$M,"&gt;="&amp;'Charts and Output'!$C18,'Annual Returns'!$M:$M,"&lt;"&amp;$D18)</f>
        <v>31</v>
      </c>
      <c r="F18" s="110">
        <f t="shared" si="0"/>
        <v>0.20529801324503311</v>
      </c>
      <c r="G18" s="104" t="str">
        <f t="shared" si="1"/>
        <v>21%
(31)</v>
      </c>
    </row>
    <row r="19" spans="2:7" ht="12.95" customHeight="1" x14ac:dyDescent="0.25">
      <c r="B19" s="3" t="str">
        <f t="shared" si="2"/>
        <v>10% -
20%</v>
      </c>
      <c r="C19" s="109">
        <f t="shared" si="3"/>
        <v>0.1</v>
      </c>
      <c r="D19" s="109">
        <f t="shared" si="4"/>
        <v>0.2</v>
      </c>
      <c r="E19" s="104">
        <f>COUNTIFS('Annual Returns'!$M:$M,"&gt;="&amp;'Charts and Output'!$C19,'Annual Returns'!$M:$M,"&lt;"&amp;$D19)</f>
        <v>32</v>
      </c>
      <c r="F19" s="110">
        <f t="shared" si="0"/>
        <v>0.2119205298013245</v>
      </c>
      <c r="G19" s="104" t="str">
        <f t="shared" si="1"/>
        <v>21%
(32)</v>
      </c>
    </row>
    <row r="20" spans="2:7" ht="12.95" customHeight="1" x14ac:dyDescent="0.25">
      <c r="B20" s="3" t="str">
        <f t="shared" si="2"/>
        <v>20% -
30%</v>
      </c>
      <c r="C20" s="109">
        <f t="shared" si="3"/>
        <v>0.2</v>
      </c>
      <c r="D20" s="109">
        <f t="shared" si="4"/>
        <v>0.30000000000000004</v>
      </c>
      <c r="E20" s="104">
        <f>COUNTIFS('Annual Returns'!$M:$M,"&gt;="&amp;'Charts and Output'!$C20,'Annual Returns'!$M:$M,"&lt;"&amp;$D20)</f>
        <v>25</v>
      </c>
      <c r="F20" s="110">
        <f t="shared" si="0"/>
        <v>0.16556291390728478</v>
      </c>
      <c r="G20" s="104" t="str">
        <f t="shared" si="1"/>
        <v>17%
(25)</v>
      </c>
    </row>
    <row r="21" spans="2:7" ht="12.95" customHeight="1" x14ac:dyDescent="0.25">
      <c r="B21" s="3" t="str">
        <f t="shared" si="2"/>
        <v>30% -
40%</v>
      </c>
      <c r="C21" s="109">
        <f t="shared" si="3"/>
        <v>0.30000000000000004</v>
      </c>
      <c r="D21" s="109">
        <f t="shared" si="4"/>
        <v>0.4</v>
      </c>
      <c r="E21" s="104">
        <f>COUNTIFS('Annual Returns'!$M:$M,"&gt;="&amp;'Charts and Output'!$C21,'Annual Returns'!$M:$M,"&lt;"&amp;$D21)</f>
        <v>11</v>
      </c>
      <c r="F21" s="110">
        <f t="shared" si="0"/>
        <v>7.2847682119205295E-2</v>
      </c>
      <c r="G21" s="104" t="str">
        <f t="shared" si="1"/>
        <v>7%
(11)</v>
      </c>
    </row>
    <row r="22" spans="2:7" ht="12.95" customHeight="1" x14ac:dyDescent="0.25">
      <c r="B22" s="3" t="str">
        <f t="shared" si="2"/>
        <v>40% -
50%</v>
      </c>
      <c r="C22" s="109">
        <f t="shared" si="3"/>
        <v>0.4</v>
      </c>
      <c r="D22" s="109">
        <f t="shared" si="4"/>
        <v>0.5</v>
      </c>
      <c r="E22" s="104">
        <f>COUNTIFS('Annual Returns'!$M:$M,"&gt;="&amp;'Charts and Output'!$C22,'Annual Returns'!$M:$M,"&lt;"&amp;$D22)</f>
        <v>3</v>
      </c>
      <c r="F22" s="110">
        <f t="shared" si="0"/>
        <v>1.9867549668874173E-2</v>
      </c>
      <c r="G22" s="104" t="str">
        <f t="shared" si="1"/>
        <v>2%
(3)</v>
      </c>
    </row>
    <row r="23" spans="2:7" ht="12.95" customHeight="1" x14ac:dyDescent="0.25">
      <c r="B23" s="3" t="str">
        <f>"&gt;= "&amp;TEXT(C23,"#,##0%;(#,##0%)")</f>
        <v>&gt;= 50%</v>
      </c>
      <c r="C23" s="109">
        <f t="shared" si="3"/>
        <v>0.5</v>
      </c>
      <c r="D23" s="111"/>
      <c r="E23" s="104">
        <f>COUNTIFS('Annual Returns'!$M:$M,"&gt;="&amp;'Charts and Output'!$C23)</f>
        <v>2</v>
      </c>
      <c r="F23" s="110">
        <f t="shared" si="0"/>
        <v>1.3245033112582781E-2</v>
      </c>
      <c r="G23" s="104" t="str">
        <f t="shared" si="1"/>
        <v>1%
(2)</v>
      </c>
    </row>
    <row r="24" spans="2:7" ht="12.95" customHeight="1" x14ac:dyDescent="0.25">
      <c r="B24" s="112" t="s">
        <v>375</v>
      </c>
      <c r="C24" s="113"/>
      <c r="D24" s="112"/>
      <c r="E24" s="114">
        <f>SUM(E12:E23)</f>
        <v>151</v>
      </c>
      <c r="F24" s="115">
        <f>SUM(F12:F23)</f>
        <v>0.99999999999999989</v>
      </c>
      <c r="G24" s="114"/>
    </row>
    <row r="52" spans="2:7" ht="12.95" customHeight="1" x14ac:dyDescent="0.25">
      <c r="B52" s="102" t="s">
        <v>389</v>
      </c>
      <c r="C52" s="102"/>
      <c r="D52" s="102"/>
      <c r="E52" s="102"/>
      <c r="F52" s="102"/>
      <c r="G52" s="102"/>
    </row>
    <row r="53" spans="2:7" ht="12.95" customHeight="1" x14ac:dyDescent="0.25">
      <c r="B53" s="103"/>
    </row>
    <row r="54" spans="2:7" ht="12.95" customHeight="1" x14ac:dyDescent="0.25">
      <c r="B54" s="3" t="s">
        <v>374</v>
      </c>
      <c r="C54" s="104">
        <f>COUNT('Annual Returns'!Q:Q)</f>
        <v>147</v>
      </c>
    </row>
    <row r="55" spans="2:7" ht="12.95" customHeight="1" x14ac:dyDescent="0.25">
      <c r="B55" s="3" t="s">
        <v>390</v>
      </c>
      <c r="C55" s="104">
        <f>COUNTIFS('Annual Returns'!Q:Q,"&gt;0")</f>
        <v>118</v>
      </c>
      <c r="D55" s="105">
        <f>C55/C54</f>
        <v>0.80272108843537415</v>
      </c>
    </row>
    <row r="56" spans="2:7" ht="12.95" customHeight="1" x14ac:dyDescent="0.25">
      <c r="B56" s="3" t="s">
        <v>391</v>
      </c>
      <c r="C56" s="104">
        <f>COUNTIFS('Annual Returns'!Q:Q,"&lt;0")</f>
        <v>29</v>
      </c>
      <c r="D56" s="105">
        <f>C56/C54</f>
        <v>0.19727891156462585</v>
      </c>
    </row>
    <row r="57" spans="2:7" ht="12.95" customHeight="1" x14ac:dyDescent="0.25">
      <c r="C57" s="104"/>
    </row>
    <row r="58" spans="2:7" ht="12.95" customHeight="1" x14ac:dyDescent="0.25">
      <c r="B58" s="3" t="s">
        <v>387</v>
      </c>
      <c r="C58" s="106">
        <f>AVERAGE('Annual Returns'!Q:Q)</f>
        <v>7.1527614684622973E-2</v>
      </c>
    </row>
    <row r="59" spans="2:7" ht="12.95" customHeight="1" x14ac:dyDescent="0.25">
      <c r="B59" s="3" t="s">
        <v>388</v>
      </c>
      <c r="C59" s="106">
        <f>MEDIAN('Annual Returns'!Q:Q)</f>
        <v>7.3584091477756575E-2</v>
      </c>
    </row>
    <row r="61" spans="2:7" ht="12.95" customHeight="1" x14ac:dyDescent="0.25">
      <c r="B61" s="107" t="s">
        <v>376</v>
      </c>
      <c r="C61" s="107" t="s">
        <v>372</v>
      </c>
      <c r="D61" s="107" t="s">
        <v>373</v>
      </c>
      <c r="E61" s="107" t="s">
        <v>374</v>
      </c>
      <c r="F61" s="107" t="s">
        <v>377</v>
      </c>
      <c r="G61" s="107" t="s">
        <v>378</v>
      </c>
    </row>
    <row r="62" spans="2:7" ht="12.95" customHeight="1" x14ac:dyDescent="0.25">
      <c r="B62" s="3" t="str">
        <f>"&lt;= "&amp;TEXT(D62,"#,##0%;(#,##0%)")</f>
        <v>&lt;= (50%)</v>
      </c>
      <c r="C62" s="109"/>
      <c r="D62" s="109">
        <v>-0.5</v>
      </c>
      <c r="E62" s="104">
        <f>COUNTIFS('Annual Returns'!$Q:$Q,"&lt;="&amp;$D62)</f>
        <v>0</v>
      </c>
      <c r="F62" s="110">
        <f>E62/$E$74</f>
        <v>0</v>
      </c>
      <c r="G62" s="104" t="str">
        <f t="shared" ref="G62:G73" si="5">TEXT($F62,"#,##0%")&amp;CHAR(10)&amp;"("&amp;$E62&amp;")"</f>
        <v>0%
(0)</v>
      </c>
    </row>
    <row r="63" spans="2:7" ht="12.95" customHeight="1" x14ac:dyDescent="0.25">
      <c r="B63" s="3" t="str">
        <f>TEXT(C63,"#,##0%;(#,##0%)")&amp;" -"&amp;CHAR(10)&amp;TEXT(D63,"#,##0%;(#,##0%)")</f>
        <v>(50%) -
(40%)</v>
      </c>
      <c r="C63" s="109">
        <f>D62</f>
        <v>-0.5</v>
      </c>
      <c r="D63" s="109">
        <f>D62+0.1</f>
        <v>-0.4</v>
      </c>
      <c r="E63" s="104">
        <f>COUNTIFS('Annual Returns'!$Q:$Q,"&gt;="&amp;'Charts and Output'!$C63,'Annual Returns'!$Q:$Q,"&lt;"&amp;$D63)</f>
        <v>0</v>
      </c>
      <c r="F63" s="110">
        <f t="shared" ref="F63:F73" si="6">E63/$E$74</f>
        <v>0</v>
      </c>
      <c r="G63" s="104" t="str">
        <f t="shared" si="5"/>
        <v>0%
(0)</v>
      </c>
    </row>
    <row r="64" spans="2:7" ht="12.95" customHeight="1" x14ac:dyDescent="0.25">
      <c r="B64" s="3" t="str">
        <f t="shared" ref="B64:B72" si="7">TEXT(C64,"#,##0%;(#,##0%)")&amp;" -"&amp;CHAR(10)&amp;TEXT(D64,"#,##0%;(#,##0%)")</f>
        <v>(40%) -
(30%)</v>
      </c>
      <c r="C64" s="109">
        <f t="shared" ref="C64:C73" si="8">D63</f>
        <v>-0.4</v>
      </c>
      <c r="D64" s="109">
        <f t="shared" ref="D64:D72" si="9">D63+0.1</f>
        <v>-0.30000000000000004</v>
      </c>
      <c r="E64" s="104">
        <f>COUNTIFS('Annual Returns'!$Q:$Q,"&gt;="&amp;'Charts and Output'!$C64,'Annual Returns'!$Q:$Q,"&lt;"&amp;$D64)</f>
        <v>0</v>
      </c>
      <c r="F64" s="110">
        <f t="shared" si="6"/>
        <v>0</v>
      </c>
      <c r="G64" s="104" t="str">
        <f t="shared" si="5"/>
        <v>0%
(0)</v>
      </c>
    </row>
    <row r="65" spans="2:7" ht="12.95" customHeight="1" x14ac:dyDescent="0.25">
      <c r="B65" s="3" t="str">
        <f t="shared" si="7"/>
        <v>(30%) -
(20%)</v>
      </c>
      <c r="C65" s="109">
        <f t="shared" si="8"/>
        <v>-0.30000000000000004</v>
      </c>
      <c r="D65" s="109">
        <f t="shared" si="9"/>
        <v>-0.20000000000000004</v>
      </c>
      <c r="E65" s="104">
        <f>COUNTIFS('Annual Returns'!$Q:$Q,"&gt;="&amp;'Charts and Output'!$C65,'Annual Returns'!$Q:$Q,"&lt;"&amp;$D65)</f>
        <v>0</v>
      </c>
      <c r="F65" s="110">
        <f t="shared" si="6"/>
        <v>0</v>
      </c>
      <c r="G65" s="104" t="str">
        <f t="shared" si="5"/>
        <v>0%
(0)</v>
      </c>
    </row>
    <row r="66" spans="2:7" ht="12.95" customHeight="1" x14ac:dyDescent="0.25">
      <c r="B66" s="3" t="str">
        <f t="shared" si="7"/>
        <v>(20%) -
(10%)</v>
      </c>
      <c r="C66" s="109">
        <f t="shared" si="8"/>
        <v>-0.20000000000000004</v>
      </c>
      <c r="D66" s="109">
        <f t="shared" si="9"/>
        <v>-0.10000000000000003</v>
      </c>
      <c r="E66" s="104">
        <f>COUNTIFS('Annual Returns'!$Q:$Q,"&gt;="&amp;'Charts and Output'!$C66,'Annual Returns'!$Q:$Q,"&lt;"&amp;$D66)</f>
        <v>1</v>
      </c>
      <c r="F66" s="110">
        <f t="shared" si="6"/>
        <v>6.8027210884353739E-3</v>
      </c>
      <c r="G66" s="104" t="str">
        <f t="shared" si="5"/>
        <v>1%
(1)</v>
      </c>
    </row>
    <row r="67" spans="2:7" ht="12.95" customHeight="1" x14ac:dyDescent="0.25">
      <c r="B67" s="3" t="str">
        <f t="shared" si="7"/>
        <v>(10%) -
0%</v>
      </c>
      <c r="C67" s="109">
        <f t="shared" si="8"/>
        <v>-0.10000000000000003</v>
      </c>
      <c r="D67" s="109">
        <f t="shared" si="9"/>
        <v>0</v>
      </c>
      <c r="E67" s="104">
        <f>COUNTIFS('Annual Returns'!$Q:$Q,"&gt;="&amp;'Charts and Output'!$C67,'Annual Returns'!$Q:$Q,"&lt;"&amp;$D67)</f>
        <v>28</v>
      </c>
      <c r="F67" s="110">
        <f t="shared" si="6"/>
        <v>0.19047619047619047</v>
      </c>
      <c r="G67" s="104" t="str">
        <f t="shared" si="5"/>
        <v>19%
(28)</v>
      </c>
    </row>
    <row r="68" spans="2:7" ht="12.95" customHeight="1" x14ac:dyDescent="0.25">
      <c r="B68" s="3" t="str">
        <f t="shared" si="7"/>
        <v>0% -
10%</v>
      </c>
      <c r="C68" s="109">
        <f t="shared" si="8"/>
        <v>0</v>
      </c>
      <c r="D68" s="109">
        <f t="shared" si="9"/>
        <v>0.1</v>
      </c>
      <c r="E68" s="104">
        <f>COUNTIFS('Annual Returns'!$Q:$Q,"&gt;="&amp;'Charts and Output'!$C68,'Annual Returns'!$Q:$Q,"&lt;"&amp;$D68)</f>
        <v>62</v>
      </c>
      <c r="F68" s="110">
        <f t="shared" si="6"/>
        <v>0.42176870748299322</v>
      </c>
      <c r="G68" s="104" t="str">
        <f t="shared" si="5"/>
        <v>42%
(62)</v>
      </c>
    </row>
    <row r="69" spans="2:7" ht="12.95" customHeight="1" x14ac:dyDescent="0.25">
      <c r="B69" s="3" t="str">
        <f t="shared" si="7"/>
        <v>10% -
20%</v>
      </c>
      <c r="C69" s="109">
        <f t="shared" si="8"/>
        <v>0.1</v>
      </c>
      <c r="D69" s="109">
        <f t="shared" si="9"/>
        <v>0.2</v>
      </c>
      <c r="E69" s="104">
        <f>COUNTIFS('Annual Returns'!$Q:$Q,"&gt;="&amp;'Charts and Output'!$C69,'Annual Returns'!$Q:$Q,"&lt;"&amp;$D69)</f>
        <v>46</v>
      </c>
      <c r="F69" s="110">
        <f t="shared" si="6"/>
        <v>0.31292517006802723</v>
      </c>
      <c r="G69" s="104" t="str">
        <f t="shared" si="5"/>
        <v>31%
(46)</v>
      </c>
    </row>
    <row r="70" spans="2:7" ht="12.95" customHeight="1" x14ac:dyDescent="0.25">
      <c r="B70" s="3" t="str">
        <f t="shared" si="7"/>
        <v>20% -
30%</v>
      </c>
      <c r="C70" s="109">
        <f t="shared" si="8"/>
        <v>0.2</v>
      </c>
      <c r="D70" s="109">
        <f t="shared" si="9"/>
        <v>0.30000000000000004</v>
      </c>
      <c r="E70" s="104">
        <f>COUNTIFS('Annual Returns'!$Q:$Q,"&gt;="&amp;'Charts and Output'!$C70,'Annual Returns'!$Q:$Q,"&lt;"&amp;$D70)</f>
        <v>10</v>
      </c>
      <c r="F70" s="110">
        <f t="shared" si="6"/>
        <v>6.8027210884353748E-2</v>
      </c>
      <c r="G70" s="104" t="str">
        <f t="shared" si="5"/>
        <v>7%
(10)</v>
      </c>
    </row>
    <row r="71" spans="2:7" ht="12.95" customHeight="1" x14ac:dyDescent="0.25">
      <c r="B71" s="3" t="str">
        <f t="shared" si="7"/>
        <v>30% -
40%</v>
      </c>
      <c r="C71" s="109">
        <f t="shared" si="8"/>
        <v>0.30000000000000004</v>
      </c>
      <c r="D71" s="109">
        <f t="shared" si="9"/>
        <v>0.4</v>
      </c>
      <c r="E71" s="104">
        <f>COUNTIFS('Annual Returns'!$Q:$Q,"&gt;="&amp;'Charts and Output'!$C71,'Annual Returns'!$Q:$Q,"&lt;"&amp;$D71)</f>
        <v>0</v>
      </c>
      <c r="F71" s="110">
        <f t="shared" si="6"/>
        <v>0</v>
      </c>
      <c r="G71" s="104" t="str">
        <f t="shared" si="5"/>
        <v>0%
(0)</v>
      </c>
    </row>
    <row r="72" spans="2:7" ht="12.95" customHeight="1" x14ac:dyDescent="0.25">
      <c r="B72" s="3" t="str">
        <f t="shared" si="7"/>
        <v>40% -
50%</v>
      </c>
      <c r="C72" s="109">
        <f t="shared" si="8"/>
        <v>0.4</v>
      </c>
      <c r="D72" s="109">
        <f t="shared" si="9"/>
        <v>0.5</v>
      </c>
      <c r="E72" s="104">
        <f>COUNTIFS('Annual Returns'!$Q:$Q,"&gt;="&amp;'Charts and Output'!$C72,'Annual Returns'!$Q:$Q,"&lt;"&amp;$D72)</f>
        <v>0</v>
      </c>
      <c r="F72" s="110">
        <f t="shared" si="6"/>
        <v>0</v>
      </c>
      <c r="G72" s="104" t="str">
        <f t="shared" si="5"/>
        <v>0%
(0)</v>
      </c>
    </row>
    <row r="73" spans="2:7" ht="12.95" customHeight="1" x14ac:dyDescent="0.25">
      <c r="B73" s="3" t="str">
        <f>"&gt;= "&amp;TEXT(C73,"#,##0%;(#,##0%)")</f>
        <v>&gt;= 50%</v>
      </c>
      <c r="C73" s="109">
        <f t="shared" si="8"/>
        <v>0.5</v>
      </c>
      <c r="D73" s="111"/>
      <c r="E73" s="104">
        <f>COUNTIFS('Annual Returns'!$Q:$Q,"&gt;="&amp;'Charts and Output'!$C73)</f>
        <v>0</v>
      </c>
      <c r="F73" s="110">
        <f t="shared" si="6"/>
        <v>0</v>
      </c>
      <c r="G73" s="104" t="str">
        <f t="shared" si="5"/>
        <v>0%
(0)</v>
      </c>
    </row>
    <row r="74" spans="2:7" ht="12.95" customHeight="1" x14ac:dyDescent="0.25">
      <c r="B74" s="112" t="s">
        <v>375</v>
      </c>
      <c r="C74" s="113"/>
      <c r="D74" s="112"/>
      <c r="E74" s="114">
        <f>SUM(E62:E73)</f>
        <v>147</v>
      </c>
      <c r="F74" s="115">
        <f>SUM(F62:F73)</f>
        <v>1</v>
      </c>
      <c r="G74" s="114"/>
    </row>
    <row r="77" spans="2:7" ht="12.95" customHeight="1" x14ac:dyDescent="0.25">
      <c r="B77" s="102" t="s">
        <v>392</v>
      </c>
      <c r="C77" s="102"/>
      <c r="D77" s="102"/>
      <c r="E77" s="102"/>
      <c r="F77" s="102"/>
      <c r="G77" s="102"/>
    </row>
    <row r="78" spans="2:7" ht="12.95" customHeight="1" x14ac:dyDescent="0.25">
      <c r="B78" s="103"/>
    </row>
    <row r="79" spans="2:7" ht="12.95" customHeight="1" x14ac:dyDescent="0.25">
      <c r="B79" s="3" t="s">
        <v>374</v>
      </c>
      <c r="C79" s="104">
        <f>COUNT('Annual Returns'!U:U)</f>
        <v>142</v>
      </c>
    </row>
    <row r="80" spans="2:7" ht="12.95" customHeight="1" x14ac:dyDescent="0.25">
      <c r="B80" s="3" t="s">
        <v>390</v>
      </c>
      <c r="C80" s="104">
        <f>COUNTIFS('Annual Returns'!U:U,"&gt;0")</f>
        <v>128</v>
      </c>
      <c r="D80" s="105">
        <f>C80/C79</f>
        <v>0.90140845070422537</v>
      </c>
    </row>
    <row r="81" spans="2:7" ht="12.95" customHeight="1" x14ac:dyDescent="0.25">
      <c r="B81" s="3" t="s">
        <v>391</v>
      </c>
      <c r="C81" s="104">
        <f>COUNTIFS('Annual Returns'!U:U,"&lt;0")</f>
        <v>14</v>
      </c>
      <c r="D81" s="105">
        <f>C81/C79</f>
        <v>9.8591549295774641E-2</v>
      </c>
    </row>
    <row r="82" spans="2:7" ht="12.95" customHeight="1" x14ac:dyDescent="0.25">
      <c r="C82" s="104"/>
    </row>
    <row r="83" spans="2:7" ht="12.95" customHeight="1" x14ac:dyDescent="0.25">
      <c r="B83" s="3" t="s">
        <v>387</v>
      </c>
      <c r="C83" s="106">
        <f>AVERAGE('Annual Returns'!U:U)</f>
        <v>6.9013217006799243E-2</v>
      </c>
    </row>
    <row r="84" spans="2:7" ht="12.95" customHeight="1" x14ac:dyDescent="0.25">
      <c r="B84" s="3" t="s">
        <v>388</v>
      </c>
      <c r="C84" s="106">
        <f>MEDIAN('Annual Returns'!U:U)</f>
        <v>6.7876533156826624E-2</v>
      </c>
    </row>
    <row r="86" spans="2:7" ht="12.95" customHeight="1" x14ac:dyDescent="0.25">
      <c r="B86" s="107" t="s">
        <v>376</v>
      </c>
      <c r="C86" s="107" t="s">
        <v>372</v>
      </c>
      <c r="D86" s="107" t="s">
        <v>373</v>
      </c>
      <c r="E86" s="107" t="s">
        <v>374</v>
      </c>
      <c r="F86" s="107" t="s">
        <v>377</v>
      </c>
      <c r="G86" s="107" t="s">
        <v>378</v>
      </c>
    </row>
    <row r="87" spans="2:7" ht="12.95" customHeight="1" x14ac:dyDescent="0.25">
      <c r="B87" s="3" t="str">
        <f>"&lt;= "&amp;TEXT(D87,"#,##0%;(#,##0%)")</f>
        <v>&lt;= (50%)</v>
      </c>
      <c r="C87" s="109"/>
      <c r="D87" s="109">
        <v>-0.5</v>
      </c>
      <c r="E87" s="104">
        <f>COUNTIFS('Annual Returns'!$U:$U,"&lt;="&amp;$D87)</f>
        <v>0</v>
      </c>
      <c r="F87" s="110">
        <f>E87/$E$99</f>
        <v>0</v>
      </c>
      <c r="G87" s="104" t="str">
        <f t="shared" ref="G87:G98" si="10">TEXT($F87,"#,##0%")&amp;CHAR(10)&amp;"("&amp;$E87&amp;")"</f>
        <v>0%
(0)</v>
      </c>
    </row>
    <row r="88" spans="2:7" ht="12.95" customHeight="1" x14ac:dyDescent="0.25">
      <c r="B88" s="3" t="str">
        <f>TEXT(C88,"#,##0%;(#,##0%)")&amp;" -"&amp;CHAR(10)&amp;TEXT(D88,"#,##0%;(#,##0%)")</f>
        <v>(50%) -
(40%)</v>
      </c>
      <c r="C88" s="109">
        <f>D87</f>
        <v>-0.5</v>
      </c>
      <c r="D88" s="109">
        <f>D87+0.1</f>
        <v>-0.4</v>
      </c>
      <c r="E88" s="104">
        <f>COUNTIFS('Annual Returns'!$U:$U,"&gt;="&amp;'Charts and Output'!$C88,'Annual Returns'!$U:$U,"&lt;"&amp;$D88)</f>
        <v>0</v>
      </c>
      <c r="F88" s="110">
        <f t="shared" ref="F88:F98" si="11">E88/$E$99</f>
        <v>0</v>
      </c>
      <c r="G88" s="104" t="str">
        <f t="shared" si="10"/>
        <v>0%
(0)</v>
      </c>
    </row>
    <row r="89" spans="2:7" ht="12.95" customHeight="1" x14ac:dyDescent="0.25">
      <c r="B89" s="3" t="str">
        <f t="shared" ref="B89:B97" si="12">TEXT(C89,"#,##0%;(#,##0%)")&amp;" -"&amp;CHAR(10)&amp;TEXT(D89,"#,##0%;(#,##0%)")</f>
        <v>(40%) -
(30%)</v>
      </c>
      <c r="C89" s="109">
        <f t="shared" ref="C89:C98" si="13">D88</f>
        <v>-0.4</v>
      </c>
      <c r="D89" s="109">
        <f t="shared" ref="D89:D97" si="14">D88+0.1</f>
        <v>-0.30000000000000004</v>
      </c>
      <c r="E89" s="104">
        <f>COUNTIFS('Annual Returns'!$U:$U,"&gt;="&amp;'Charts and Output'!$C89,'Annual Returns'!$U:$U,"&lt;"&amp;$D89)</f>
        <v>0</v>
      </c>
      <c r="F89" s="110">
        <f t="shared" si="11"/>
        <v>0</v>
      </c>
      <c r="G89" s="104" t="str">
        <f t="shared" si="10"/>
        <v>0%
(0)</v>
      </c>
    </row>
    <row r="90" spans="2:7" ht="12.95" customHeight="1" x14ac:dyDescent="0.25">
      <c r="B90" s="3" t="str">
        <f t="shared" si="12"/>
        <v>(30%) -
(20%)</v>
      </c>
      <c r="C90" s="109">
        <f t="shared" si="13"/>
        <v>-0.30000000000000004</v>
      </c>
      <c r="D90" s="109">
        <f t="shared" si="14"/>
        <v>-0.20000000000000004</v>
      </c>
      <c r="E90" s="104">
        <f>COUNTIFS('Annual Returns'!$U:$U,"&gt;="&amp;'Charts and Output'!$C90,'Annual Returns'!$U:$U,"&lt;"&amp;$D90)</f>
        <v>0</v>
      </c>
      <c r="F90" s="110">
        <f t="shared" si="11"/>
        <v>0</v>
      </c>
      <c r="G90" s="104" t="str">
        <f t="shared" si="10"/>
        <v>0%
(0)</v>
      </c>
    </row>
    <row r="91" spans="2:7" ht="12.95" customHeight="1" x14ac:dyDescent="0.25">
      <c r="B91" s="3" t="str">
        <f t="shared" si="12"/>
        <v>(20%) -
(10%)</v>
      </c>
      <c r="C91" s="109">
        <f t="shared" si="13"/>
        <v>-0.20000000000000004</v>
      </c>
      <c r="D91" s="109">
        <f t="shared" si="14"/>
        <v>-0.10000000000000003</v>
      </c>
      <c r="E91" s="104">
        <f>COUNTIFS('Annual Returns'!$U:$U,"&gt;="&amp;'Charts and Output'!$C91,'Annual Returns'!$U:$U,"&lt;"&amp;$D91)</f>
        <v>0</v>
      </c>
      <c r="F91" s="110">
        <f t="shared" si="11"/>
        <v>0</v>
      </c>
      <c r="G91" s="104" t="str">
        <f t="shared" si="10"/>
        <v>0%
(0)</v>
      </c>
    </row>
    <row r="92" spans="2:7" ht="12.95" customHeight="1" x14ac:dyDescent="0.25">
      <c r="B92" s="3" t="str">
        <f t="shared" si="12"/>
        <v>(10%) -
0%</v>
      </c>
      <c r="C92" s="109">
        <f t="shared" si="13"/>
        <v>-0.10000000000000003</v>
      </c>
      <c r="D92" s="109">
        <f t="shared" si="14"/>
        <v>0</v>
      </c>
      <c r="E92" s="104">
        <f>COUNTIFS('Annual Returns'!$U:$U,"&gt;="&amp;'Charts and Output'!$C92,'Annual Returns'!$U:$U,"&lt;"&amp;$D92)</f>
        <v>14</v>
      </c>
      <c r="F92" s="110">
        <f t="shared" si="11"/>
        <v>9.8591549295774641E-2</v>
      </c>
      <c r="G92" s="104" t="str">
        <f t="shared" si="10"/>
        <v>10%
(14)</v>
      </c>
    </row>
    <row r="93" spans="2:7" ht="12.95" customHeight="1" x14ac:dyDescent="0.25">
      <c r="B93" s="3" t="str">
        <f t="shared" si="12"/>
        <v>0% -
10%</v>
      </c>
      <c r="C93" s="109">
        <f t="shared" si="13"/>
        <v>0</v>
      </c>
      <c r="D93" s="109">
        <f t="shared" si="14"/>
        <v>0.1</v>
      </c>
      <c r="E93" s="104">
        <f>COUNTIFS('Annual Returns'!$U:$U,"&gt;="&amp;'Charts and Output'!$C93,'Annual Returns'!$U:$U,"&lt;"&amp;$D93)</f>
        <v>85</v>
      </c>
      <c r="F93" s="110">
        <f t="shared" si="11"/>
        <v>0.59859154929577463</v>
      </c>
      <c r="G93" s="104" t="str">
        <f t="shared" si="10"/>
        <v>60%
(85)</v>
      </c>
    </row>
    <row r="94" spans="2:7" ht="12.95" customHeight="1" x14ac:dyDescent="0.25">
      <c r="B94" s="3" t="str">
        <f t="shared" si="12"/>
        <v>10% -
20%</v>
      </c>
      <c r="C94" s="109">
        <f t="shared" si="13"/>
        <v>0.1</v>
      </c>
      <c r="D94" s="109">
        <f t="shared" si="14"/>
        <v>0.2</v>
      </c>
      <c r="E94" s="104">
        <f>COUNTIFS('Annual Returns'!$U:$U,"&gt;="&amp;'Charts and Output'!$C94,'Annual Returns'!$U:$U,"&lt;"&amp;$D94)</f>
        <v>43</v>
      </c>
      <c r="F94" s="110">
        <f t="shared" si="11"/>
        <v>0.30281690140845069</v>
      </c>
      <c r="G94" s="104" t="str">
        <f t="shared" si="10"/>
        <v>30%
(43)</v>
      </c>
    </row>
    <row r="95" spans="2:7" ht="12.95" customHeight="1" x14ac:dyDescent="0.25">
      <c r="B95" s="3" t="str">
        <f t="shared" si="12"/>
        <v>20% -
30%</v>
      </c>
      <c r="C95" s="109">
        <f t="shared" si="13"/>
        <v>0.2</v>
      </c>
      <c r="D95" s="109">
        <f t="shared" si="14"/>
        <v>0.30000000000000004</v>
      </c>
      <c r="E95" s="104">
        <f>COUNTIFS('Annual Returns'!$U:$U,"&gt;="&amp;'Charts and Output'!$C95,'Annual Returns'!$U:$U,"&lt;"&amp;$D95)</f>
        <v>0</v>
      </c>
      <c r="F95" s="110">
        <f t="shared" si="11"/>
        <v>0</v>
      </c>
      <c r="G95" s="104" t="str">
        <f t="shared" si="10"/>
        <v>0%
(0)</v>
      </c>
    </row>
    <row r="96" spans="2:7" ht="12.95" customHeight="1" x14ac:dyDescent="0.25">
      <c r="B96" s="3" t="str">
        <f t="shared" si="12"/>
        <v>30% -
40%</v>
      </c>
      <c r="C96" s="109">
        <f t="shared" si="13"/>
        <v>0.30000000000000004</v>
      </c>
      <c r="D96" s="109">
        <f t="shared" si="14"/>
        <v>0.4</v>
      </c>
      <c r="E96" s="104">
        <f>COUNTIFS('Annual Returns'!$U:$U,"&gt;="&amp;'Charts and Output'!$C96,'Annual Returns'!$U:$U,"&lt;"&amp;$D96)</f>
        <v>0</v>
      </c>
      <c r="F96" s="110">
        <f t="shared" si="11"/>
        <v>0</v>
      </c>
      <c r="G96" s="104" t="str">
        <f t="shared" si="10"/>
        <v>0%
(0)</v>
      </c>
    </row>
    <row r="97" spans="2:7" ht="12.95" customHeight="1" x14ac:dyDescent="0.25">
      <c r="B97" s="3" t="str">
        <f t="shared" si="12"/>
        <v>40% -
50%</v>
      </c>
      <c r="C97" s="109">
        <f t="shared" si="13"/>
        <v>0.4</v>
      </c>
      <c r="D97" s="109">
        <f t="shared" si="14"/>
        <v>0.5</v>
      </c>
      <c r="E97" s="104">
        <f>COUNTIFS('Annual Returns'!$U:$U,"&gt;="&amp;'Charts and Output'!$C97,'Annual Returns'!$U:$U,"&lt;"&amp;$D97)</f>
        <v>0</v>
      </c>
      <c r="F97" s="110">
        <f t="shared" si="11"/>
        <v>0</v>
      </c>
      <c r="G97" s="104" t="str">
        <f t="shared" si="10"/>
        <v>0%
(0)</v>
      </c>
    </row>
    <row r="98" spans="2:7" ht="12.95" customHeight="1" x14ac:dyDescent="0.25">
      <c r="B98" s="3" t="str">
        <f>"&gt;= "&amp;TEXT(C98,"#,##0%;(#,##0%)")</f>
        <v>&gt;= 50%</v>
      </c>
      <c r="C98" s="109">
        <f t="shared" si="13"/>
        <v>0.5</v>
      </c>
      <c r="D98" s="111"/>
      <c r="E98" s="104">
        <f>COUNTIFS('Annual Returns'!$U:$U,"&gt;="&amp;'Charts and Output'!$C98)</f>
        <v>0</v>
      </c>
      <c r="F98" s="110">
        <f t="shared" si="11"/>
        <v>0</v>
      </c>
      <c r="G98" s="104" t="str">
        <f t="shared" si="10"/>
        <v>0%
(0)</v>
      </c>
    </row>
    <row r="99" spans="2:7" ht="12.95" customHeight="1" x14ac:dyDescent="0.25">
      <c r="B99" s="112" t="s">
        <v>375</v>
      </c>
      <c r="C99" s="113"/>
      <c r="D99" s="112"/>
      <c r="E99" s="114">
        <f>SUM(E87:E98)</f>
        <v>142</v>
      </c>
      <c r="F99" s="115">
        <f>SUM(F87:F98)</f>
        <v>1</v>
      </c>
      <c r="G99" s="114"/>
    </row>
    <row r="102" spans="2:7" ht="12.95" customHeight="1" x14ac:dyDescent="0.25">
      <c r="B102" s="102" t="s">
        <v>393</v>
      </c>
      <c r="C102" s="102"/>
      <c r="D102" s="102"/>
      <c r="E102" s="102"/>
      <c r="F102" s="102"/>
      <c r="G102" s="102"/>
    </row>
    <row r="103" spans="2:7" ht="12.95" customHeight="1" x14ac:dyDescent="0.25">
      <c r="B103" s="103"/>
    </row>
    <row r="104" spans="2:7" ht="12.95" customHeight="1" x14ac:dyDescent="0.25">
      <c r="B104" s="3" t="s">
        <v>374</v>
      </c>
      <c r="C104" s="104">
        <f>COUNT('Annual Returns'!Y:Y)</f>
        <v>132</v>
      </c>
    </row>
    <row r="105" spans="2:7" ht="12.95" customHeight="1" x14ac:dyDescent="0.25">
      <c r="B105" s="3" t="s">
        <v>390</v>
      </c>
      <c r="C105" s="104">
        <f>COUNTIFS('Annual Returns'!Y:Y,"&gt;0")</f>
        <v>132</v>
      </c>
      <c r="D105" s="105">
        <f>C105/C104</f>
        <v>1</v>
      </c>
    </row>
    <row r="106" spans="2:7" ht="12.95" customHeight="1" x14ac:dyDescent="0.25">
      <c r="B106" s="3" t="s">
        <v>391</v>
      </c>
      <c r="C106" s="104">
        <f>COUNTIFS('Annual Returns'!Y:Y,"&lt;0")</f>
        <v>0</v>
      </c>
      <c r="D106" s="105">
        <f>C106/C104</f>
        <v>0</v>
      </c>
    </row>
    <row r="107" spans="2:7" ht="12.95" customHeight="1" x14ac:dyDescent="0.25">
      <c r="C107" s="104"/>
    </row>
    <row r="108" spans="2:7" ht="12.95" customHeight="1" x14ac:dyDescent="0.25">
      <c r="B108" s="3" t="s">
        <v>387</v>
      </c>
      <c r="C108" s="106">
        <f>AVERAGE('Annual Returns'!Y:Y)</f>
        <v>6.6319006335005634E-2</v>
      </c>
    </row>
    <row r="109" spans="2:7" ht="12.95" customHeight="1" x14ac:dyDescent="0.25">
      <c r="B109" s="3" t="s">
        <v>388</v>
      </c>
      <c r="C109" s="106">
        <f>MEDIAN('Annual Returns'!Y:Y)</f>
        <v>6.7772873800368894E-2</v>
      </c>
    </row>
    <row r="111" spans="2:7" ht="12.95" customHeight="1" x14ac:dyDescent="0.25">
      <c r="B111" s="107" t="s">
        <v>376</v>
      </c>
      <c r="C111" s="107" t="s">
        <v>372</v>
      </c>
      <c r="D111" s="107" t="s">
        <v>373</v>
      </c>
      <c r="E111" s="107" t="s">
        <v>374</v>
      </c>
      <c r="F111" s="107" t="s">
        <v>377</v>
      </c>
      <c r="G111" s="107" t="s">
        <v>378</v>
      </c>
    </row>
    <row r="112" spans="2:7" ht="12.95" customHeight="1" x14ac:dyDescent="0.25">
      <c r="B112" s="3" t="str">
        <f>"&lt;= "&amp;TEXT(D112,"#,##0%;(#,##0%)")</f>
        <v>&lt;= (50%)</v>
      </c>
      <c r="C112" s="109"/>
      <c r="D112" s="109">
        <v>-0.5</v>
      </c>
      <c r="E112" s="104">
        <f>COUNTIFS('Annual Returns'!$Y:$Y,"&lt;="&amp;$D112)</f>
        <v>0</v>
      </c>
      <c r="F112" s="110">
        <f>E112/$E$124</f>
        <v>0</v>
      </c>
      <c r="G112" s="104" t="str">
        <f t="shared" ref="G112:G123" si="15">TEXT($F112,"#,##0%")&amp;CHAR(10)&amp;"("&amp;$E112&amp;")"</f>
        <v>0%
(0)</v>
      </c>
    </row>
    <row r="113" spans="2:8" ht="12.95" customHeight="1" x14ac:dyDescent="0.25">
      <c r="B113" s="3" t="str">
        <f>TEXT(C113,"#,##0%;(#,##0%)")&amp;" -"&amp;CHAR(10)&amp;TEXT(D113,"#,##0%;(#,##0%)")</f>
        <v>(50%) -
(40%)</v>
      </c>
      <c r="C113" s="109">
        <f>D112</f>
        <v>-0.5</v>
      </c>
      <c r="D113" s="109">
        <f>D112+0.1</f>
        <v>-0.4</v>
      </c>
      <c r="E113" s="104">
        <f>COUNTIFS('Annual Returns'!$Y:$Y,"&gt;="&amp;'Charts and Output'!$C113,'Annual Returns'!$Y:$Y,"&lt;"&amp;$D113)</f>
        <v>0</v>
      </c>
      <c r="F113" s="110">
        <f t="shared" ref="F113:F123" si="16">E113/$E$124</f>
        <v>0</v>
      </c>
      <c r="G113" s="104" t="str">
        <f t="shared" si="15"/>
        <v>0%
(0)</v>
      </c>
    </row>
    <row r="114" spans="2:8" ht="12.95" customHeight="1" x14ac:dyDescent="0.25">
      <c r="B114" s="3" t="str">
        <f t="shared" ref="B114:B122" si="17">TEXT(C114,"#,##0%;(#,##0%)")&amp;" -"&amp;CHAR(10)&amp;TEXT(D114,"#,##0%;(#,##0%)")</f>
        <v>(40%) -
(30%)</v>
      </c>
      <c r="C114" s="109">
        <f t="shared" ref="C114:C123" si="18">D113</f>
        <v>-0.4</v>
      </c>
      <c r="D114" s="109">
        <f t="shared" ref="D114:D122" si="19">D113+0.1</f>
        <v>-0.30000000000000004</v>
      </c>
      <c r="E114" s="104">
        <f>COUNTIFS('Annual Returns'!$Y:$Y,"&gt;="&amp;'Charts and Output'!$C114,'Annual Returns'!$Y:$Y,"&lt;"&amp;$D114)</f>
        <v>0</v>
      </c>
      <c r="F114" s="110">
        <f t="shared" si="16"/>
        <v>0</v>
      </c>
      <c r="G114" s="104" t="str">
        <f t="shared" si="15"/>
        <v>0%
(0)</v>
      </c>
    </row>
    <row r="115" spans="2:8" ht="12.95" customHeight="1" x14ac:dyDescent="0.25">
      <c r="B115" s="3" t="str">
        <f t="shared" si="17"/>
        <v>(30%) -
(20%)</v>
      </c>
      <c r="C115" s="109">
        <f t="shared" si="18"/>
        <v>-0.30000000000000004</v>
      </c>
      <c r="D115" s="109">
        <f t="shared" si="19"/>
        <v>-0.20000000000000004</v>
      </c>
      <c r="E115" s="104">
        <f>COUNTIFS('Annual Returns'!$Y:$Y,"&gt;="&amp;'Charts and Output'!$C115,'Annual Returns'!$Y:$Y,"&lt;"&amp;$D115)</f>
        <v>0</v>
      </c>
      <c r="F115" s="110">
        <f t="shared" si="16"/>
        <v>0</v>
      </c>
      <c r="G115" s="104" t="str">
        <f t="shared" si="15"/>
        <v>0%
(0)</v>
      </c>
    </row>
    <row r="116" spans="2:8" ht="12.95" customHeight="1" x14ac:dyDescent="0.25">
      <c r="B116" s="3" t="str">
        <f t="shared" si="17"/>
        <v>(20%) -
(10%)</v>
      </c>
      <c r="C116" s="109">
        <f t="shared" si="18"/>
        <v>-0.20000000000000004</v>
      </c>
      <c r="D116" s="109">
        <f t="shared" si="19"/>
        <v>-0.10000000000000003</v>
      </c>
      <c r="E116" s="104">
        <f>COUNTIFS('Annual Returns'!$Y:$Y,"&gt;="&amp;'Charts and Output'!$C116,'Annual Returns'!$Y:$Y,"&lt;"&amp;$D116)</f>
        <v>0</v>
      </c>
      <c r="F116" s="110">
        <f t="shared" si="16"/>
        <v>0</v>
      </c>
      <c r="G116" s="104" t="str">
        <f t="shared" si="15"/>
        <v>0%
(0)</v>
      </c>
    </row>
    <row r="117" spans="2:8" ht="12.95" customHeight="1" x14ac:dyDescent="0.25">
      <c r="B117" s="3" t="str">
        <f t="shared" si="17"/>
        <v>(10%) -
0%</v>
      </c>
      <c r="C117" s="109">
        <f t="shared" si="18"/>
        <v>-0.10000000000000003</v>
      </c>
      <c r="D117" s="109">
        <f t="shared" si="19"/>
        <v>0</v>
      </c>
      <c r="E117" s="104">
        <f>COUNTIFS('Annual Returns'!$Y:$Y,"&gt;="&amp;'Charts and Output'!$C117,'Annual Returns'!$Y:$Y,"&lt;"&amp;$D117)</f>
        <v>0</v>
      </c>
      <c r="F117" s="110">
        <f t="shared" si="16"/>
        <v>0</v>
      </c>
      <c r="G117" s="104" t="str">
        <f t="shared" si="15"/>
        <v>0%
(0)</v>
      </c>
    </row>
    <row r="118" spans="2:8" ht="12.95" customHeight="1" x14ac:dyDescent="0.25">
      <c r="B118" s="3" t="str">
        <f t="shared" si="17"/>
        <v>0% -
10%</v>
      </c>
      <c r="C118" s="109">
        <f t="shared" si="18"/>
        <v>0</v>
      </c>
      <c r="D118" s="109">
        <f t="shared" si="19"/>
        <v>0.1</v>
      </c>
      <c r="E118" s="104">
        <f>COUNTIFS('Annual Returns'!$Y:$Y,"&gt;="&amp;'Charts and Output'!$C118,'Annual Returns'!$Y:$Y,"&lt;"&amp;$D118)</f>
        <v>117</v>
      </c>
      <c r="F118" s="110">
        <f t="shared" si="16"/>
        <v>0.88636363636363635</v>
      </c>
      <c r="G118" s="104" t="str">
        <f t="shared" si="15"/>
        <v>89%
(117)</v>
      </c>
    </row>
    <row r="119" spans="2:8" ht="12.95" customHeight="1" x14ac:dyDescent="0.25">
      <c r="B119" s="3" t="str">
        <f t="shared" si="17"/>
        <v>10% -
20%</v>
      </c>
      <c r="C119" s="109">
        <f t="shared" si="18"/>
        <v>0.1</v>
      </c>
      <c r="D119" s="109">
        <f t="shared" si="19"/>
        <v>0.2</v>
      </c>
      <c r="E119" s="104">
        <f>COUNTIFS('Annual Returns'!$Y:$Y,"&gt;="&amp;'Charts and Output'!$C119,'Annual Returns'!$Y:$Y,"&lt;"&amp;$D119)</f>
        <v>15</v>
      </c>
      <c r="F119" s="110">
        <f t="shared" si="16"/>
        <v>0.11363636363636363</v>
      </c>
      <c r="G119" s="104" t="str">
        <f t="shared" si="15"/>
        <v>11%
(15)</v>
      </c>
    </row>
    <row r="120" spans="2:8" ht="12.95" customHeight="1" x14ac:dyDescent="0.25">
      <c r="B120" s="3" t="str">
        <f t="shared" si="17"/>
        <v>20% -
30%</v>
      </c>
      <c r="C120" s="109">
        <f t="shared" si="18"/>
        <v>0.2</v>
      </c>
      <c r="D120" s="109">
        <f t="shared" si="19"/>
        <v>0.30000000000000004</v>
      </c>
      <c r="E120" s="104">
        <f>COUNTIFS('Annual Returns'!$Y:$Y,"&gt;="&amp;'Charts and Output'!$C120,'Annual Returns'!$Y:$Y,"&lt;"&amp;$D120)</f>
        <v>0</v>
      </c>
      <c r="F120" s="110">
        <f t="shared" si="16"/>
        <v>0</v>
      </c>
      <c r="G120" s="104" t="str">
        <f t="shared" si="15"/>
        <v>0%
(0)</v>
      </c>
    </row>
    <row r="121" spans="2:8" ht="12.95" customHeight="1" x14ac:dyDescent="0.25">
      <c r="B121" s="3" t="str">
        <f t="shared" si="17"/>
        <v>30% -
40%</v>
      </c>
      <c r="C121" s="109">
        <f t="shared" si="18"/>
        <v>0.30000000000000004</v>
      </c>
      <c r="D121" s="109">
        <f t="shared" si="19"/>
        <v>0.4</v>
      </c>
      <c r="E121" s="104">
        <f>COUNTIFS('Annual Returns'!$Y:$Y,"&gt;="&amp;'Charts and Output'!$C121,'Annual Returns'!$Y:$Y,"&lt;"&amp;$D121)</f>
        <v>0</v>
      </c>
      <c r="F121" s="110">
        <f t="shared" si="16"/>
        <v>0</v>
      </c>
      <c r="G121" s="104" t="str">
        <f t="shared" si="15"/>
        <v>0%
(0)</v>
      </c>
    </row>
    <row r="122" spans="2:8" ht="12.95" customHeight="1" x14ac:dyDescent="0.25">
      <c r="B122" s="3" t="str">
        <f t="shared" si="17"/>
        <v>40% -
50%</v>
      </c>
      <c r="C122" s="109">
        <f t="shared" si="18"/>
        <v>0.4</v>
      </c>
      <c r="D122" s="109">
        <f t="shared" si="19"/>
        <v>0.5</v>
      </c>
      <c r="E122" s="104">
        <f>COUNTIFS('Annual Returns'!$Y:$Y,"&gt;="&amp;'Charts and Output'!$C122,'Annual Returns'!$Y:$Y,"&lt;"&amp;$D122)</f>
        <v>0</v>
      </c>
      <c r="F122" s="110">
        <f t="shared" si="16"/>
        <v>0</v>
      </c>
      <c r="G122" s="104" t="str">
        <f t="shared" si="15"/>
        <v>0%
(0)</v>
      </c>
    </row>
    <row r="123" spans="2:8" ht="12.95" customHeight="1" x14ac:dyDescent="0.25">
      <c r="B123" s="3" t="str">
        <f>"&gt;= "&amp;TEXT(C123,"#,##0%;(#,##0%)")</f>
        <v>&gt;= 50%</v>
      </c>
      <c r="C123" s="109">
        <f t="shared" si="18"/>
        <v>0.5</v>
      </c>
      <c r="D123" s="111"/>
      <c r="E123" s="104">
        <f>COUNTIFS('Annual Returns'!$Y:$Y,"&gt;="&amp;'Charts and Output'!$C123)</f>
        <v>0</v>
      </c>
      <c r="F123" s="110">
        <f t="shared" si="16"/>
        <v>0</v>
      </c>
      <c r="G123" s="104" t="str">
        <f t="shared" si="15"/>
        <v>0%
(0)</v>
      </c>
    </row>
    <row r="124" spans="2:8" ht="12.95" customHeight="1" x14ac:dyDescent="0.25">
      <c r="B124" s="112" t="s">
        <v>375</v>
      </c>
      <c r="C124" s="113"/>
      <c r="D124" s="112"/>
      <c r="E124" s="114">
        <f>SUM(E112:E123)</f>
        <v>132</v>
      </c>
      <c r="F124" s="115">
        <f>SUM(F112:F123)</f>
        <v>1</v>
      </c>
      <c r="G124" s="114"/>
    </row>
    <row r="127" spans="2:8" ht="12.95" customHeight="1" x14ac:dyDescent="0.25">
      <c r="B127" s="102" t="s">
        <v>394</v>
      </c>
      <c r="C127" s="102"/>
      <c r="D127" s="102"/>
      <c r="E127" s="102"/>
      <c r="F127" s="102"/>
      <c r="G127" s="102"/>
      <c r="H127" s="102"/>
    </row>
    <row r="128" spans="2:8" ht="12.95" customHeight="1" x14ac:dyDescent="0.25">
      <c r="B128" s="103"/>
    </row>
    <row r="129" spans="2:8" ht="12.95" customHeight="1" x14ac:dyDescent="0.25">
      <c r="B129" s="116"/>
      <c r="C129" s="116"/>
      <c r="D129" s="116"/>
      <c r="E129" s="117" t="s">
        <v>374</v>
      </c>
      <c r="F129" s="117"/>
      <c r="G129" s="117"/>
      <c r="H129" s="117"/>
    </row>
    <row r="130" spans="2:8" ht="12.95" customHeight="1" x14ac:dyDescent="0.25">
      <c r="B130" s="107" t="s">
        <v>376</v>
      </c>
      <c r="C130" s="107" t="s">
        <v>372</v>
      </c>
      <c r="D130" s="107" t="s">
        <v>373</v>
      </c>
      <c r="E130" s="107" t="s">
        <v>395</v>
      </c>
      <c r="F130" s="107" t="s">
        <v>396</v>
      </c>
      <c r="G130" s="107" t="s">
        <v>397</v>
      </c>
      <c r="H130" s="107" t="s">
        <v>398</v>
      </c>
    </row>
    <row r="131" spans="2:8" ht="12.95" customHeight="1" x14ac:dyDescent="0.25">
      <c r="B131" s="3" t="str">
        <f>"&lt;= "&amp;TEXT(D131,"#,##0%;(#,##0%)")</f>
        <v>&lt;= (50%)</v>
      </c>
      <c r="C131" s="109"/>
      <c r="D131" s="109">
        <v>-0.5</v>
      </c>
      <c r="E131" s="104">
        <f>E12</f>
        <v>0</v>
      </c>
      <c r="F131" s="104">
        <f>E62</f>
        <v>0</v>
      </c>
      <c r="G131" s="104">
        <f>E87</f>
        <v>0</v>
      </c>
      <c r="H131" s="104">
        <f>E112</f>
        <v>0</v>
      </c>
    </row>
    <row r="132" spans="2:8" ht="12.95" customHeight="1" x14ac:dyDescent="0.25">
      <c r="B132" s="3" t="str">
        <f>TEXT(C132,"#,##0%;(#,##0%)")&amp;" -"&amp;CHAR(10)&amp;TEXT(D132,"#,##0%;(#,##0%)")</f>
        <v>(50%) -
(40%)</v>
      </c>
      <c r="C132" s="109">
        <f>D131</f>
        <v>-0.5</v>
      </c>
      <c r="D132" s="109">
        <f>D131+0.1</f>
        <v>-0.4</v>
      </c>
      <c r="E132" s="104">
        <f t="shared" ref="E132:E142" si="20">E13</f>
        <v>0</v>
      </c>
      <c r="F132" s="104">
        <f t="shared" ref="F132:F142" si="21">E63</f>
        <v>0</v>
      </c>
      <c r="G132" s="104">
        <f t="shared" ref="G132:G142" si="22">E88</f>
        <v>0</v>
      </c>
      <c r="H132" s="104">
        <f t="shared" ref="H132:H142" si="23">E113</f>
        <v>0</v>
      </c>
    </row>
    <row r="133" spans="2:8" ht="12.95" customHeight="1" x14ac:dyDescent="0.25">
      <c r="B133" s="3" t="str">
        <f t="shared" ref="B133:B141" si="24">TEXT(C133,"#,##0%;(#,##0%)")&amp;" -"&amp;CHAR(10)&amp;TEXT(D133,"#,##0%;(#,##0%)")</f>
        <v>(40%) -
(30%)</v>
      </c>
      <c r="C133" s="109">
        <f t="shared" ref="C133:C142" si="25">D132</f>
        <v>-0.4</v>
      </c>
      <c r="D133" s="109">
        <f t="shared" ref="D133:D141" si="26">D132+0.1</f>
        <v>-0.30000000000000004</v>
      </c>
      <c r="E133" s="104">
        <f t="shared" si="20"/>
        <v>5</v>
      </c>
      <c r="F133" s="104">
        <f t="shared" si="21"/>
        <v>0</v>
      </c>
      <c r="G133" s="104">
        <f t="shared" si="22"/>
        <v>0</v>
      </c>
      <c r="H133" s="104">
        <f t="shared" si="23"/>
        <v>0</v>
      </c>
    </row>
    <row r="134" spans="2:8" ht="12.95" customHeight="1" x14ac:dyDescent="0.25">
      <c r="B134" s="3" t="str">
        <f t="shared" si="24"/>
        <v>(30%) -
(20%)</v>
      </c>
      <c r="C134" s="109">
        <f t="shared" si="25"/>
        <v>-0.30000000000000004</v>
      </c>
      <c r="D134" s="109">
        <f t="shared" si="26"/>
        <v>-0.20000000000000004</v>
      </c>
      <c r="E134" s="104">
        <f t="shared" si="20"/>
        <v>6</v>
      </c>
      <c r="F134" s="104">
        <f t="shared" si="21"/>
        <v>0</v>
      </c>
      <c r="G134" s="104">
        <f t="shared" si="22"/>
        <v>0</v>
      </c>
      <c r="H134" s="104">
        <f t="shared" si="23"/>
        <v>0</v>
      </c>
    </row>
    <row r="135" spans="2:8" ht="12.95" customHeight="1" x14ac:dyDescent="0.25">
      <c r="B135" s="3" t="str">
        <f t="shared" si="24"/>
        <v>(20%) -
(10%)</v>
      </c>
      <c r="C135" s="109">
        <f t="shared" si="25"/>
        <v>-0.20000000000000004</v>
      </c>
      <c r="D135" s="109">
        <f t="shared" si="26"/>
        <v>-0.10000000000000003</v>
      </c>
      <c r="E135" s="104">
        <f t="shared" si="20"/>
        <v>13</v>
      </c>
      <c r="F135" s="104">
        <f t="shared" si="21"/>
        <v>1</v>
      </c>
      <c r="G135" s="104">
        <f t="shared" si="22"/>
        <v>0</v>
      </c>
      <c r="H135" s="104">
        <f t="shared" si="23"/>
        <v>0</v>
      </c>
    </row>
    <row r="136" spans="2:8" ht="12.95" customHeight="1" x14ac:dyDescent="0.25">
      <c r="B136" s="3" t="str">
        <f t="shared" si="24"/>
        <v>(10%) -
0%</v>
      </c>
      <c r="C136" s="109">
        <f t="shared" si="25"/>
        <v>-0.10000000000000003</v>
      </c>
      <c r="D136" s="109">
        <f t="shared" si="26"/>
        <v>0</v>
      </c>
      <c r="E136" s="104">
        <f t="shared" si="20"/>
        <v>23</v>
      </c>
      <c r="F136" s="104">
        <f t="shared" si="21"/>
        <v>28</v>
      </c>
      <c r="G136" s="104">
        <f t="shared" si="22"/>
        <v>14</v>
      </c>
      <c r="H136" s="104">
        <f t="shared" si="23"/>
        <v>0</v>
      </c>
    </row>
    <row r="137" spans="2:8" ht="12.95" customHeight="1" x14ac:dyDescent="0.25">
      <c r="B137" s="3" t="str">
        <f t="shared" si="24"/>
        <v>0% -
10%</v>
      </c>
      <c r="C137" s="109">
        <f t="shared" si="25"/>
        <v>0</v>
      </c>
      <c r="D137" s="109">
        <f t="shared" si="26"/>
        <v>0.1</v>
      </c>
      <c r="E137" s="104">
        <f t="shared" si="20"/>
        <v>31</v>
      </c>
      <c r="F137" s="104">
        <f t="shared" si="21"/>
        <v>62</v>
      </c>
      <c r="G137" s="104">
        <f t="shared" si="22"/>
        <v>85</v>
      </c>
      <c r="H137" s="104">
        <f t="shared" si="23"/>
        <v>117</v>
      </c>
    </row>
    <row r="138" spans="2:8" ht="12.95" customHeight="1" x14ac:dyDescent="0.25">
      <c r="B138" s="3" t="str">
        <f t="shared" si="24"/>
        <v>10% -
20%</v>
      </c>
      <c r="C138" s="109">
        <f t="shared" si="25"/>
        <v>0.1</v>
      </c>
      <c r="D138" s="109">
        <f t="shared" si="26"/>
        <v>0.2</v>
      </c>
      <c r="E138" s="104">
        <f t="shared" si="20"/>
        <v>32</v>
      </c>
      <c r="F138" s="104">
        <f t="shared" si="21"/>
        <v>46</v>
      </c>
      <c r="G138" s="104">
        <f t="shared" si="22"/>
        <v>43</v>
      </c>
      <c r="H138" s="104">
        <f t="shared" si="23"/>
        <v>15</v>
      </c>
    </row>
    <row r="139" spans="2:8" ht="12.95" customHeight="1" x14ac:dyDescent="0.25">
      <c r="B139" s="3" t="str">
        <f t="shared" si="24"/>
        <v>20% -
30%</v>
      </c>
      <c r="C139" s="109">
        <f t="shared" si="25"/>
        <v>0.2</v>
      </c>
      <c r="D139" s="109">
        <f t="shared" si="26"/>
        <v>0.30000000000000004</v>
      </c>
      <c r="E139" s="104">
        <f t="shared" si="20"/>
        <v>25</v>
      </c>
      <c r="F139" s="104">
        <f t="shared" si="21"/>
        <v>10</v>
      </c>
      <c r="G139" s="104">
        <f t="shared" si="22"/>
        <v>0</v>
      </c>
      <c r="H139" s="104">
        <f t="shared" si="23"/>
        <v>0</v>
      </c>
    </row>
    <row r="140" spans="2:8" ht="12.95" customHeight="1" x14ac:dyDescent="0.25">
      <c r="B140" s="3" t="str">
        <f t="shared" si="24"/>
        <v>30% -
40%</v>
      </c>
      <c r="C140" s="109">
        <f t="shared" si="25"/>
        <v>0.30000000000000004</v>
      </c>
      <c r="D140" s="109">
        <f t="shared" si="26"/>
        <v>0.4</v>
      </c>
      <c r="E140" s="104">
        <f t="shared" si="20"/>
        <v>11</v>
      </c>
      <c r="F140" s="104">
        <f t="shared" si="21"/>
        <v>0</v>
      </c>
      <c r="G140" s="104">
        <f t="shared" si="22"/>
        <v>0</v>
      </c>
      <c r="H140" s="104">
        <f t="shared" si="23"/>
        <v>0</v>
      </c>
    </row>
    <row r="141" spans="2:8" ht="12.95" customHeight="1" x14ac:dyDescent="0.25">
      <c r="B141" s="3" t="str">
        <f t="shared" si="24"/>
        <v>40% -
50%</v>
      </c>
      <c r="C141" s="109">
        <f t="shared" si="25"/>
        <v>0.4</v>
      </c>
      <c r="D141" s="109">
        <f t="shared" si="26"/>
        <v>0.5</v>
      </c>
      <c r="E141" s="104">
        <f t="shared" si="20"/>
        <v>3</v>
      </c>
      <c r="F141" s="104">
        <f t="shared" si="21"/>
        <v>0</v>
      </c>
      <c r="G141" s="104">
        <f t="shared" si="22"/>
        <v>0</v>
      </c>
      <c r="H141" s="104">
        <f t="shared" si="23"/>
        <v>0</v>
      </c>
    </row>
    <row r="142" spans="2:8" ht="12.95" customHeight="1" x14ac:dyDescent="0.25">
      <c r="B142" s="3" t="str">
        <f>"&gt;= "&amp;TEXT(C142,"#,##0%;(#,##0%)")</f>
        <v>&gt;= 50%</v>
      </c>
      <c r="C142" s="109">
        <f t="shared" si="25"/>
        <v>0.5</v>
      </c>
      <c r="D142" s="111"/>
      <c r="E142" s="104">
        <f t="shared" si="20"/>
        <v>2</v>
      </c>
      <c r="F142" s="104">
        <f t="shared" si="21"/>
        <v>0</v>
      </c>
      <c r="G142" s="104">
        <f t="shared" si="22"/>
        <v>0</v>
      </c>
      <c r="H142" s="104">
        <f t="shared" si="23"/>
        <v>0</v>
      </c>
    </row>
    <row r="143" spans="2:8" ht="12.95" customHeight="1" x14ac:dyDescent="0.25">
      <c r="B143" s="112" t="s">
        <v>375</v>
      </c>
      <c r="C143" s="113"/>
      <c r="D143" s="113"/>
      <c r="E143" s="118">
        <f>SUM(E131:E142)</f>
        <v>151</v>
      </c>
      <c r="F143" s="118">
        <f t="shared" ref="F143:H143" si="27">SUM(F131:F142)</f>
        <v>147</v>
      </c>
      <c r="G143" s="118">
        <f t="shared" si="27"/>
        <v>142</v>
      </c>
      <c r="H143" s="118">
        <f t="shared" si="27"/>
        <v>132</v>
      </c>
    </row>
    <row r="144" spans="2:8" ht="12.95" customHeight="1" x14ac:dyDescent="0.25">
      <c r="B144" s="119" t="s">
        <v>2841</v>
      </c>
      <c r="C144" s="119"/>
      <c r="D144" s="119"/>
      <c r="E144" s="120">
        <f>SUM(E137:E142)</f>
        <v>104</v>
      </c>
      <c r="F144" s="120">
        <f t="shared" ref="F144:H144" si="28">SUM(F137:F142)</f>
        <v>118</v>
      </c>
      <c r="G144" s="120">
        <f t="shared" si="28"/>
        <v>128</v>
      </c>
      <c r="H144" s="120">
        <f t="shared" si="28"/>
        <v>132</v>
      </c>
    </row>
    <row r="145" spans="2:8" ht="12.95" customHeight="1" x14ac:dyDescent="0.25">
      <c r="B145" s="119" t="s">
        <v>2842</v>
      </c>
      <c r="C145" s="119"/>
      <c r="D145" s="119"/>
      <c r="E145" s="120">
        <f>SUM(E131:E136)</f>
        <v>47</v>
      </c>
      <c r="F145" s="120">
        <f t="shared" ref="F145:H145" si="29">SUM(F131:F136)</f>
        <v>29</v>
      </c>
      <c r="G145" s="120">
        <f t="shared" si="29"/>
        <v>14</v>
      </c>
      <c r="H145" s="120">
        <f t="shared" si="29"/>
        <v>0</v>
      </c>
    </row>
    <row r="146" spans="2:8" ht="12.95" customHeight="1" x14ac:dyDescent="0.25">
      <c r="B146" s="119" t="s">
        <v>2886</v>
      </c>
      <c r="C146" s="119"/>
      <c r="D146" s="119"/>
      <c r="E146" s="121">
        <f>E144/E143</f>
        <v>0.6887417218543046</v>
      </c>
      <c r="F146" s="121">
        <f t="shared" ref="F146:H146" si="30">F144/F143</f>
        <v>0.80272108843537415</v>
      </c>
      <c r="G146" s="121">
        <f t="shared" si="30"/>
        <v>0.90140845070422537</v>
      </c>
      <c r="H146" s="121">
        <f t="shared" si="30"/>
        <v>1</v>
      </c>
    </row>
    <row r="147" spans="2:8" ht="12.95" customHeight="1" x14ac:dyDescent="0.25">
      <c r="B147" s="119" t="s">
        <v>2887</v>
      </c>
      <c r="C147" s="119"/>
      <c r="D147" s="119"/>
      <c r="E147" s="121">
        <f>E145/E143</f>
        <v>0.31125827814569534</v>
      </c>
      <c r="F147" s="121">
        <f t="shared" ref="F147:H147" si="31">F145/F143</f>
        <v>0.19727891156462585</v>
      </c>
      <c r="G147" s="121">
        <f t="shared" si="31"/>
        <v>9.8591549295774641E-2</v>
      </c>
      <c r="H147" s="121">
        <f t="shared" si="31"/>
        <v>0</v>
      </c>
    </row>
    <row r="148" spans="2:8" ht="12.95" customHeight="1" x14ac:dyDescent="0.25">
      <c r="B148" s="119"/>
      <c r="C148" s="119"/>
      <c r="D148" s="119"/>
      <c r="E148" s="121"/>
      <c r="F148" s="121"/>
      <c r="G148" s="121"/>
      <c r="H148" s="121"/>
    </row>
    <row r="149" spans="2:8" ht="12.95" customHeight="1" x14ac:dyDescent="0.25">
      <c r="B149" s="119"/>
      <c r="C149" s="119"/>
      <c r="D149" s="119"/>
      <c r="E149" s="121"/>
      <c r="F149" s="121"/>
      <c r="G149" s="121"/>
      <c r="H149" s="121"/>
    </row>
    <row r="150" spans="2:8" ht="12.95" customHeight="1" x14ac:dyDescent="0.25">
      <c r="B150" s="116"/>
      <c r="C150" s="116"/>
      <c r="D150" s="116"/>
      <c r="E150" s="117" t="s">
        <v>2891</v>
      </c>
      <c r="F150" s="117"/>
      <c r="G150" s="117"/>
      <c r="H150" s="117"/>
    </row>
    <row r="151" spans="2:8" ht="12.95" customHeight="1" x14ac:dyDescent="0.25">
      <c r="B151" s="107" t="s">
        <v>376</v>
      </c>
      <c r="C151" s="107" t="s">
        <v>372</v>
      </c>
      <c r="D151" s="107" t="s">
        <v>373</v>
      </c>
      <c r="E151" s="107" t="s">
        <v>395</v>
      </c>
      <c r="F151" s="107" t="s">
        <v>396</v>
      </c>
      <c r="G151" s="107" t="s">
        <v>397</v>
      </c>
      <c r="H151" s="107" t="s">
        <v>398</v>
      </c>
    </row>
    <row r="152" spans="2:8" ht="12.95" customHeight="1" x14ac:dyDescent="0.25">
      <c r="B152" s="3" t="str">
        <f>"&lt;= "&amp;TEXT(D152,"#,##0%;(#,##0%)")</f>
        <v>&lt;= (50%)</v>
      </c>
      <c r="C152" s="122"/>
      <c r="D152" s="122">
        <f>D131</f>
        <v>-0.5</v>
      </c>
      <c r="E152" s="106">
        <f>E131/E$143</f>
        <v>0</v>
      </c>
      <c r="F152" s="106">
        <f t="shared" ref="F152:H152" si="32">F131/F$143</f>
        <v>0</v>
      </c>
      <c r="G152" s="106">
        <f t="shared" si="32"/>
        <v>0</v>
      </c>
      <c r="H152" s="106">
        <f t="shared" si="32"/>
        <v>0</v>
      </c>
    </row>
    <row r="153" spans="2:8" ht="12.95" customHeight="1" x14ac:dyDescent="0.25">
      <c r="B153" s="3" t="str">
        <f>TEXT(C153,"#,##0%;(#,##0%)")&amp;" -"&amp;CHAR(10)&amp;TEXT(D153,"#,##0%;(#,##0%)")</f>
        <v>(50%) -
(40%)</v>
      </c>
      <c r="C153" s="122">
        <f t="shared" ref="C153:D153" si="33">C132</f>
        <v>-0.5</v>
      </c>
      <c r="D153" s="122">
        <f t="shared" si="33"/>
        <v>-0.4</v>
      </c>
      <c r="E153" s="106">
        <f t="shared" ref="E153:H153" si="34">E132/E$143</f>
        <v>0</v>
      </c>
      <c r="F153" s="106">
        <f t="shared" si="34"/>
        <v>0</v>
      </c>
      <c r="G153" s="106">
        <f t="shared" si="34"/>
        <v>0</v>
      </c>
      <c r="H153" s="106">
        <f t="shared" si="34"/>
        <v>0</v>
      </c>
    </row>
    <row r="154" spans="2:8" ht="12.95" customHeight="1" x14ac:dyDescent="0.25">
      <c r="B154" s="3" t="str">
        <f t="shared" ref="B154:B162" si="35">TEXT(C154,"#,##0%;(#,##0%)")&amp;" -"&amp;CHAR(10)&amp;TEXT(D154,"#,##0%;(#,##0%)")</f>
        <v>(40%) -
(30%)</v>
      </c>
      <c r="C154" s="122">
        <f t="shared" ref="C154:D154" si="36">C133</f>
        <v>-0.4</v>
      </c>
      <c r="D154" s="122">
        <f t="shared" si="36"/>
        <v>-0.30000000000000004</v>
      </c>
      <c r="E154" s="106">
        <f t="shared" ref="E154:H154" si="37">E133/E$143</f>
        <v>3.3112582781456956E-2</v>
      </c>
      <c r="F154" s="106">
        <f t="shared" si="37"/>
        <v>0</v>
      </c>
      <c r="G154" s="106">
        <f t="shared" si="37"/>
        <v>0</v>
      </c>
      <c r="H154" s="106">
        <f t="shared" si="37"/>
        <v>0</v>
      </c>
    </row>
    <row r="155" spans="2:8" ht="12.95" customHeight="1" x14ac:dyDescent="0.25">
      <c r="B155" s="3" t="str">
        <f t="shared" si="35"/>
        <v>(30%) -
(20%)</v>
      </c>
      <c r="C155" s="122">
        <f t="shared" ref="C155:D155" si="38">C134</f>
        <v>-0.30000000000000004</v>
      </c>
      <c r="D155" s="122">
        <f t="shared" si="38"/>
        <v>-0.20000000000000004</v>
      </c>
      <c r="E155" s="106">
        <f t="shared" ref="E155:H155" si="39">E134/E$143</f>
        <v>3.9735099337748346E-2</v>
      </c>
      <c r="F155" s="106">
        <f t="shared" si="39"/>
        <v>0</v>
      </c>
      <c r="G155" s="106">
        <f t="shared" si="39"/>
        <v>0</v>
      </c>
      <c r="H155" s="106">
        <f t="shared" si="39"/>
        <v>0</v>
      </c>
    </row>
    <row r="156" spans="2:8" ht="12.95" customHeight="1" x14ac:dyDescent="0.25">
      <c r="B156" s="3" t="str">
        <f t="shared" si="35"/>
        <v>(20%) -
(10%)</v>
      </c>
      <c r="C156" s="122">
        <f t="shared" ref="C156:D156" si="40">C135</f>
        <v>-0.20000000000000004</v>
      </c>
      <c r="D156" s="122">
        <f t="shared" si="40"/>
        <v>-0.10000000000000003</v>
      </c>
      <c r="E156" s="106">
        <f t="shared" ref="E156:H156" si="41">E135/E$143</f>
        <v>8.6092715231788075E-2</v>
      </c>
      <c r="F156" s="106">
        <f t="shared" si="41"/>
        <v>6.8027210884353739E-3</v>
      </c>
      <c r="G156" s="106">
        <f t="shared" si="41"/>
        <v>0</v>
      </c>
      <c r="H156" s="106">
        <f t="shared" si="41"/>
        <v>0</v>
      </c>
    </row>
    <row r="157" spans="2:8" ht="12.95" customHeight="1" x14ac:dyDescent="0.25">
      <c r="B157" s="3" t="str">
        <f t="shared" si="35"/>
        <v>(10%) -
0%</v>
      </c>
      <c r="C157" s="122">
        <f t="shared" ref="C157:D157" si="42">C136</f>
        <v>-0.10000000000000003</v>
      </c>
      <c r="D157" s="122">
        <f t="shared" si="42"/>
        <v>0</v>
      </c>
      <c r="E157" s="106">
        <f t="shared" ref="E157:H157" si="43">E136/E$143</f>
        <v>0.15231788079470199</v>
      </c>
      <c r="F157" s="106">
        <f t="shared" si="43"/>
        <v>0.19047619047619047</v>
      </c>
      <c r="G157" s="106">
        <f t="shared" si="43"/>
        <v>9.8591549295774641E-2</v>
      </c>
      <c r="H157" s="106">
        <f t="shared" si="43"/>
        <v>0</v>
      </c>
    </row>
    <row r="158" spans="2:8" ht="12.95" customHeight="1" x14ac:dyDescent="0.25">
      <c r="B158" s="3" t="str">
        <f t="shared" si="35"/>
        <v>0% -
10%</v>
      </c>
      <c r="C158" s="122">
        <f t="shared" ref="C158:D158" si="44">C137</f>
        <v>0</v>
      </c>
      <c r="D158" s="122">
        <f t="shared" si="44"/>
        <v>0.1</v>
      </c>
      <c r="E158" s="106">
        <f t="shared" ref="E158:H158" si="45">E137/E$143</f>
        <v>0.20529801324503311</v>
      </c>
      <c r="F158" s="106">
        <f t="shared" si="45"/>
        <v>0.42176870748299322</v>
      </c>
      <c r="G158" s="106">
        <f t="shared" si="45"/>
        <v>0.59859154929577463</v>
      </c>
      <c r="H158" s="106">
        <f t="shared" si="45"/>
        <v>0.88636363636363635</v>
      </c>
    </row>
    <row r="159" spans="2:8" ht="12.95" customHeight="1" x14ac:dyDescent="0.25">
      <c r="B159" s="3" t="str">
        <f t="shared" si="35"/>
        <v>10% -
20%</v>
      </c>
      <c r="C159" s="122">
        <f t="shared" ref="C159:D159" si="46">C138</f>
        <v>0.1</v>
      </c>
      <c r="D159" s="122">
        <f t="shared" si="46"/>
        <v>0.2</v>
      </c>
      <c r="E159" s="106">
        <f t="shared" ref="E159:H159" si="47">E138/E$143</f>
        <v>0.2119205298013245</v>
      </c>
      <c r="F159" s="106">
        <f t="shared" si="47"/>
        <v>0.31292517006802723</v>
      </c>
      <c r="G159" s="106">
        <f t="shared" si="47"/>
        <v>0.30281690140845069</v>
      </c>
      <c r="H159" s="106">
        <f t="shared" si="47"/>
        <v>0.11363636363636363</v>
      </c>
    </row>
    <row r="160" spans="2:8" ht="12.95" customHeight="1" x14ac:dyDescent="0.25">
      <c r="B160" s="3" t="str">
        <f t="shared" si="35"/>
        <v>20% -
30%</v>
      </c>
      <c r="C160" s="122">
        <f t="shared" ref="C160:D160" si="48">C139</f>
        <v>0.2</v>
      </c>
      <c r="D160" s="122">
        <f t="shared" si="48"/>
        <v>0.30000000000000004</v>
      </c>
      <c r="E160" s="106">
        <f t="shared" ref="E160:H160" si="49">E139/E$143</f>
        <v>0.16556291390728478</v>
      </c>
      <c r="F160" s="106">
        <f t="shared" si="49"/>
        <v>6.8027210884353748E-2</v>
      </c>
      <c r="G160" s="106">
        <f t="shared" si="49"/>
        <v>0</v>
      </c>
      <c r="H160" s="106">
        <f t="shared" si="49"/>
        <v>0</v>
      </c>
    </row>
    <row r="161" spans="2:9" ht="12.95" customHeight="1" x14ac:dyDescent="0.25">
      <c r="B161" s="3" t="str">
        <f t="shared" si="35"/>
        <v>30% -
40%</v>
      </c>
      <c r="C161" s="122">
        <f t="shared" ref="C161:D161" si="50">C140</f>
        <v>0.30000000000000004</v>
      </c>
      <c r="D161" s="122">
        <f t="shared" si="50"/>
        <v>0.4</v>
      </c>
      <c r="E161" s="106">
        <f t="shared" ref="E161:H161" si="51">E140/E$143</f>
        <v>7.2847682119205295E-2</v>
      </c>
      <c r="F161" s="106">
        <f t="shared" si="51"/>
        <v>0</v>
      </c>
      <c r="G161" s="106">
        <f t="shared" si="51"/>
        <v>0</v>
      </c>
      <c r="H161" s="106">
        <f t="shared" si="51"/>
        <v>0</v>
      </c>
    </row>
    <row r="162" spans="2:9" ht="12.95" customHeight="1" x14ac:dyDescent="0.25">
      <c r="B162" s="3" t="str">
        <f t="shared" si="35"/>
        <v>40% -
50%</v>
      </c>
      <c r="C162" s="122">
        <f t="shared" ref="C162:D162" si="52">C141</f>
        <v>0.4</v>
      </c>
      <c r="D162" s="122">
        <f t="shared" si="52"/>
        <v>0.5</v>
      </c>
      <c r="E162" s="106">
        <f t="shared" ref="E162:H162" si="53">E141/E$143</f>
        <v>1.9867549668874173E-2</v>
      </c>
      <c r="F162" s="106">
        <f t="shared" si="53"/>
        <v>0</v>
      </c>
      <c r="G162" s="106">
        <f t="shared" si="53"/>
        <v>0</v>
      </c>
      <c r="H162" s="106">
        <f t="shared" si="53"/>
        <v>0</v>
      </c>
    </row>
    <row r="163" spans="2:9" ht="12.95" customHeight="1" x14ac:dyDescent="0.25">
      <c r="B163" s="3" t="str">
        <f>"&gt;= "&amp;TEXT(C163,"#,##0%;(#,##0%)")</f>
        <v>&gt;= 50%</v>
      </c>
      <c r="C163" s="122">
        <f t="shared" ref="C163" si="54">C142</f>
        <v>0.5</v>
      </c>
      <c r="D163" s="123"/>
      <c r="E163" s="106">
        <f t="shared" ref="E163:H163" si="55">E142/E$143</f>
        <v>1.3245033112582781E-2</v>
      </c>
      <c r="F163" s="106">
        <f t="shared" si="55"/>
        <v>0</v>
      </c>
      <c r="G163" s="106">
        <f t="shared" si="55"/>
        <v>0</v>
      </c>
      <c r="H163" s="106">
        <f t="shared" si="55"/>
        <v>0</v>
      </c>
    </row>
    <row r="164" spans="2:9" ht="12.95" customHeight="1" x14ac:dyDescent="0.25">
      <c r="B164" s="112" t="s">
        <v>375</v>
      </c>
      <c r="C164" s="113"/>
      <c r="D164" s="113"/>
      <c r="E164" s="124">
        <f t="shared" ref="E164:H164" si="56">E143/E$143</f>
        <v>1</v>
      </c>
      <c r="F164" s="124">
        <f t="shared" si="56"/>
        <v>1</v>
      </c>
      <c r="G164" s="124">
        <f t="shared" si="56"/>
        <v>1</v>
      </c>
      <c r="H164" s="124">
        <f t="shared" si="56"/>
        <v>1</v>
      </c>
    </row>
    <row r="165" spans="2:9" ht="12.95" customHeight="1" x14ac:dyDescent="0.25">
      <c r="B165" s="119"/>
      <c r="C165" s="119"/>
      <c r="D165" s="119"/>
      <c r="E165" s="121"/>
      <c r="F165" s="121"/>
      <c r="G165" s="121"/>
      <c r="H165" s="121"/>
    </row>
    <row r="166" spans="2:9" ht="12.95" customHeight="1" x14ac:dyDescent="0.25">
      <c r="B166" s="119"/>
      <c r="C166" s="119"/>
      <c r="D166" s="119"/>
      <c r="E166" s="121"/>
      <c r="F166" s="121"/>
      <c r="G166" s="121"/>
      <c r="H166" s="121"/>
    </row>
    <row r="167" spans="2:9" ht="12.95" customHeight="1" x14ac:dyDescent="0.25">
      <c r="B167" s="119"/>
      <c r="C167" s="119"/>
      <c r="D167" s="119"/>
      <c r="E167" s="121"/>
      <c r="F167" s="121"/>
      <c r="G167" s="121"/>
      <c r="H167" s="121"/>
    </row>
    <row r="172" spans="2:9" ht="12.95" customHeight="1" x14ac:dyDescent="0.25">
      <c r="I172" s="86"/>
    </row>
    <row r="173" spans="2:9" ht="12.95" customHeight="1" x14ac:dyDescent="0.25">
      <c r="I173" s="108" t="s">
        <v>2888</v>
      </c>
    </row>
    <row r="174" spans="2:9" ht="12.95" customHeight="1" x14ac:dyDescent="0.25">
      <c r="I174" s="108" t="str">
        <f>"% of Periods with Positive Returns:"&amp;CHAR(10)&amp;CHAR(10)&amp;"1yr: "&amp;TEXT($E$146,"#,##0.0%")&amp;CHAR(10)&amp;"5yr: "&amp;TEXT($F$146,"#,##0.0%")&amp;CHAR(10)&amp;"10yr: "&amp;TEXT($G$146,"#,##0.0%")&amp;CHAR(10)&amp;"20yr: "&amp;TEXT($H$146,"#,##0.0%")</f>
        <v>% of Periods with Positive Returns:
1yr: 68.9%
5yr: 80.3%
10yr: 90.1%
20yr: 100.0%</v>
      </c>
    </row>
    <row r="196" spans="2:8" ht="12.95" customHeight="1" x14ac:dyDescent="0.25">
      <c r="B196" s="102" t="s">
        <v>2917</v>
      </c>
      <c r="C196" s="102"/>
      <c r="D196" s="102"/>
      <c r="E196" s="102"/>
      <c r="F196" s="102"/>
      <c r="G196" s="102"/>
      <c r="H196" s="102"/>
    </row>
    <row r="198" spans="2:8" ht="12.95" customHeight="1" x14ac:dyDescent="0.25">
      <c r="B198" s="125"/>
      <c r="C198" s="117" t="s">
        <v>2892</v>
      </c>
      <c r="D198" s="117"/>
      <c r="E198" s="117"/>
      <c r="F198" s="117"/>
      <c r="G198" s="117"/>
      <c r="H198" s="117"/>
    </row>
    <row r="199" spans="2:8" ht="12.95" customHeight="1" x14ac:dyDescent="0.25">
      <c r="B199" s="125"/>
      <c r="C199" s="107" t="s">
        <v>395</v>
      </c>
      <c r="D199" s="107" t="s">
        <v>396</v>
      </c>
      <c r="E199" s="107" t="s">
        <v>397</v>
      </c>
      <c r="F199" s="107" t="s">
        <v>398</v>
      </c>
      <c r="G199" s="107" t="s">
        <v>2921</v>
      </c>
      <c r="H199" s="107" t="s">
        <v>2922</v>
      </c>
    </row>
    <row r="200" spans="2:8" ht="12.95" customHeight="1" x14ac:dyDescent="0.25">
      <c r="B200" s="3" t="s">
        <v>2893</v>
      </c>
      <c r="C200" s="126">
        <f>MAX('Annual Returns'!$M:$M)</f>
        <v>0.53234554312794491</v>
      </c>
      <c r="D200" s="126">
        <f>MAX('Annual Returns'!$Q:$Q)</f>
        <v>0.28519719360503837</v>
      </c>
      <c r="E200" s="126">
        <f>MAX('Annual Returns'!$U:$U)</f>
        <v>0.17640887716086362</v>
      </c>
      <c r="F200" s="126">
        <f>MAX('Annual Returns'!$Y:$Y)</f>
        <v>0.13196009015861709</v>
      </c>
      <c r="G200" s="126">
        <f>MAX('Annual Returns'!$AC:$AC)</f>
        <v>0.11701431672902407</v>
      </c>
      <c r="H200" s="126">
        <f>MAX('Annual Returns'!$AG:$AG)</f>
        <v>0.10367238229332654</v>
      </c>
    </row>
    <row r="201" spans="2:8" ht="12.95" customHeight="1" x14ac:dyDescent="0.25">
      <c r="B201" s="127" t="s">
        <v>2894</v>
      </c>
      <c r="C201" s="63">
        <f>MIN('Annual Returns'!$M:$M)</f>
        <v>-0.36993209312804787</v>
      </c>
      <c r="D201" s="63">
        <f>MIN('Annual Returns'!$Q:$Q)</f>
        <v>-0.11742241450436508</v>
      </c>
      <c r="E201" s="63">
        <f>MIN('Annual Returns'!$U:$U)</f>
        <v>-4.1466039163614021E-2</v>
      </c>
      <c r="F201" s="63">
        <f>MIN('Annual Returns'!$Y:$Y)</f>
        <v>5.2897782406029492E-3</v>
      </c>
      <c r="G201" s="63">
        <f>MIN('Annual Returns'!$AC:$AC)</f>
        <v>2.6118846182630273E-2</v>
      </c>
      <c r="H201" s="63">
        <f>MIN('Annual Returns'!$AG:$AG)</f>
        <v>3.288246487028279E-2</v>
      </c>
    </row>
    <row r="202" spans="2:8" ht="12.95" customHeight="1" x14ac:dyDescent="0.25">
      <c r="B202" s="127" t="s">
        <v>2895</v>
      </c>
      <c r="C202" s="63">
        <f>AVERAGE('Annual Returns'!$M:$M)</f>
        <v>8.4220446829313164E-2</v>
      </c>
      <c r="D202" s="63">
        <f>AVERAGE('Annual Returns'!$Q:$Q)</f>
        <v>7.1527614684622973E-2</v>
      </c>
      <c r="E202" s="63">
        <f>AVERAGE('Annual Returns'!$U:$U)</f>
        <v>6.9013217006799243E-2</v>
      </c>
      <c r="F202" s="63">
        <f>AVERAGE('Annual Returns'!$Y:$Y)</f>
        <v>6.6319006335005634E-2</v>
      </c>
      <c r="G202" s="63">
        <f>AVERAGE('Annual Returns'!$AC:$AC)</f>
        <v>6.6619982513718007E-2</v>
      </c>
      <c r="H202" s="63">
        <f>AVERAGE('Annual Returns'!$AG:$AG)</f>
        <v>6.6424026363303829E-2</v>
      </c>
    </row>
    <row r="203" spans="2:8" ht="12.95" customHeight="1" x14ac:dyDescent="0.25">
      <c r="B203" s="127" t="s">
        <v>2896</v>
      </c>
      <c r="C203" s="63">
        <f>MEDIAN('Annual Returns'!$M:$M)</f>
        <v>8.6477508970883354E-2</v>
      </c>
      <c r="D203" s="63">
        <f>MEDIAN('Annual Returns'!$Q:$Q)</f>
        <v>7.3584091477756575E-2</v>
      </c>
      <c r="E203" s="63">
        <f>MEDIAN('Annual Returns'!$U:$U)</f>
        <v>6.7876533156826624E-2</v>
      </c>
      <c r="F203" s="63">
        <f>MEDIAN('Annual Returns'!$Y:$Y)</f>
        <v>6.7772873800368894E-2</v>
      </c>
      <c r="G203" s="63">
        <f>MEDIAN('Annual Returns'!$AC:$AC)</f>
        <v>6.6380851170293687E-2</v>
      </c>
      <c r="H203" s="63">
        <f>MEDIAN('Annual Returns'!$AG:$AG)</f>
        <v>6.7401061937330864E-2</v>
      </c>
    </row>
    <row r="204" spans="2:8" ht="12.95" customHeight="1" x14ac:dyDescent="0.25">
      <c r="B204" s="127" t="s">
        <v>2897</v>
      </c>
      <c r="C204" s="63">
        <f>STDEV('Annual Returns'!$M:$M)</f>
        <v>0.18220288438095927</v>
      </c>
      <c r="D204" s="63">
        <f>STDEV('Annual Returns'!$Q:$Q)</f>
        <v>7.7257395766702833E-2</v>
      </c>
      <c r="E204" s="63">
        <f>STDEV('Annual Returns'!$U:$U)</f>
        <v>5.1097866977095799E-2</v>
      </c>
      <c r="F204" s="63">
        <f>STDEV('Annual Returns'!$Y:$Y)</f>
        <v>2.9646796239143011E-2</v>
      </c>
      <c r="G204" s="63">
        <f>STDEV('Annual Returns'!$AC:$AC)</f>
        <v>2.1943114859037625E-2</v>
      </c>
      <c r="H204" s="63">
        <f>STDEV('Annual Returns'!$AG:$AG)</f>
        <v>1.6785324066473786E-2</v>
      </c>
    </row>
    <row r="205" spans="2:8" ht="12.95" customHeight="1" x14ac:dyDescent="0.25">
      <c r="B205" s="127" t="s">
        <v>374</v>
      </c>
      <c r="C205" s="75">
        <f>COUNT('Annual Returns'!$M:$M)</f>
        <v>151</v>
      </c>
      <c r="D205" s="75">
        <f>COUNT('Annual Returns'!$Q:$Q)</f>
        <v>147</v>
      </c>
      <c r="E205" s="75">
        <f>COUNT('Annual Returns'!$U:$U)</f>
        <v>142</v>
      </c>
      <c r="F205" s="75">
        <f>COUNT('Annual Returns'!$Y:$Y)</f>
        <v>132</v>
      </c>
      <c r="G205" s="75">
        <f>COUNT('Annual Returns'!$AC:$AC)</f>
        <v>127</v>
      </c>
      <c r="H205" s="75">
        <f>COUNT('Annual Returns'!$AG:$AG)</f>
        <v>122</v>
      </c>
    </row>
    <row r="208" spans="2:8" ht="12.95" customHeight="1" x14ac:dyDescent="0.25">
      <c r="B208" s="128" t="s">
        <v>2898</v>
      </c>
    </row>
    <row r="209" spans="2:8" ht="12.95" customHeight="1" x14ac:dyDescent="0.25">
      <c r="B209" s="129" t="s">
        <v>2899</v>
      </c>
      <c r="C209" s="63">
        <f>C201</f>
        <v>-0.36993209312804787</v>
      </c>
      <c r="D209" s="63">
        <f t="shared" ref="D209:F209" si="57">D201</f>
        <v>-0.11742241450436508</v>
      </c>
      <c r="E209" s="63">
        <f t="shared" si="57"/>
        <v>-4.1466039163614021E-2</v>
      </c>
      <c r="F209" s="63">
        <f t="shared" si="57"/>
        <v>5.2897782406029492E-3</v>
      </c>
      <c r="G209" s="63">
        <f t="shared" ref="G209:H209" si="58">G201</f>
        <v>2.6118846182630273E-2</v>
      </c>
      <c r="H209" s="63">
        <f t="shared" si="58"/>
        <v>3.288246487028279E-2</v>
      </c>
    </row>
    <row r="210" spans="2:8" ht="12.95" customHeight="1" x14ac:dyDescent="0.25">
      <c r="B210" s="129" t="s">
        <v>2900</v>
      </c>
      <c r="C210" s="63">
        <f>C200</f>
        <v>0.53234554312794491</v>
      </c>
      <c r="D210" s="63">
        <f t="shared" ref="D210:F210" si="59">D200</f>
        <v>0.28519719360503837</v>
      </c>
      <c r="E210" s="63">
        <f t="shared" si="59"/>
        <v>0.17640887716086362</v>
      </c>
      <c r="F210" s="63">
        <f t="shared" si="59"/>
        <v>0.13196009015861709</v>
      </c>
      <c r="G210" s="63">
        <f t="shared" ref="G210:H210" si="60">G200</f>
        <v>0.11701431672902407</v>
      </c>
      <c r="H210" s="63">
        <f t="shared" si="60"/>
        <v>0.10367238229332654</v>
      </c>
    </row>
    <row r="243" spans="2:7" ht="12.95" customHeight="1" x14ac:dyDescent="0.25">
      <c r="B243" s="3" t="s">
        <v>2888</v>
      </c>
    </row>
    <row r="244" spans="2:7" ht="12.95" customHeight="1" x14ac:dyDescent="0.25">
      <c r="B244" s="3" t="s">
        <v>395</v>
      </c>
      <c r="C244" s="3" t="str">
        <f>"Maximum: "&amp;TEXT($C$200,"#,##0.0%")&amp;CHAR(10)&amp;"Minimum: "&amp;TEXT($C$201,"#,##0.0%;(#,##0.0%)")&amp;CHAR(10)&amp;"Average: "&amp;TEXT($C$202,"#,##0.0%")&amp;CHAR(10)&amp;"Std dev: "&amp;TEXT($C$204,"#,##0.0%")</f>
        <v>Maximum: 53.2%
Minimum: (37.0%)
Average: 8.4%
Std dev: 18.2%</v>
      </c>
    </row>
    <row r="245" spans="2:7" ht="12.95" customHeight="1" x14ac:dyDescent="0.25">
      <c r="B245" s="3" t="s">
        <v>396</v>
      </c>
      <c r="C245" s="3" t="str">
        <f>"Maximum: "&amp;TEXT($D$200,"#,##0.0%")&amp;CHAR(10)&amp;"Minimum: "&amp;TEXT($D$201,"#,##0.0%;(#,##0.0%)")&amp;CHAR(10)&amp;"Average: "&amp;TEXT($D$202,"#,##0.0%")&amp;CHAR(10)&amp;"Std dev: "&amp;TEXT($D$204,"#,##0.0%")</f>
        <v>Maximum: 28.5%
Minimum: (11.7%)
Average: 7.2%
Std dev: 7.7%</v>
      </c>
    </row>
    <row r="246" spans="2:7" ht="12.95" customHeight="1" x14ac:dyDescent="0.25">
      <c r="B246" s="3" t="s">
        <v>397</v>
      </c>
      <c r="C246" s="3" t="str">
        <f>"Maximum: "&amp;TEXT($E$200,"#,##0.0%")&amp;CHAR(10)&amp;"Minimum: "&amp;TEXT($E$201,"#,##0.0%;(#,##0.0%)")&amp;CHAR(10)&amp;"Average: "&amp;TEXT($E$202,"#,##0.0%")&amp;CHAR(10)&amp;"Std dev: "&amp;TEXT($E$204,"#,##0.0%")</f>
        <v>Maximum: 17.6%
Minimum: (4.1%)
Average: 6.9%
Std dev: 5.1%</v>
      </c>
    </row>
    <row r="247" spans="2:7" ht="12.95" customHeight="1" x14ac:dyDescent="0.25">
      <c r="B247" s="3" t="s">
        <v>398</v>
      </c>
      <c r="C247" s="3" t="str">
        <f>"Maximum: "&amp;TEXT($F$200,"#,##0.0%")&amp;CHAR(10)&amp;"Minimum: "&amp;TEXT($F$201,"#,##0.0%;(#,##0.0%)")&amp;CHAR(10)&amp;"Average: "&amp;TEXT($F$202,"#,##0.0%")&amp;CHAR(10)&amp;"Std dev: "&amp;TEXT($F$204,"#,##0.0%")</f>
        <v>Maximum: 13.2%
Minimum: 0.5%
Average: 6.6%
Std dev: 3.0%</v>
      </c>
    </row>
    <row r="250" spans="2:7" ht="12.95" customHeight="1" x14ac:dyDescent="0.25">
      <c r="B250" s="102" t="s">
        <v>413</v>
      </c>
      <c r="C250" s="102"/>
      <c r="D250" s="102"/>
      <c r="E250" s="102"/>
      <c r="F250" s="102"/>
      <c r="G250" s="102"/>
    </row>
    <row r="252" spans="2:7" ht="12.95" customHeight="1" x14ac:dyDescent="0.25">
      <c r="B252" s="130"/>
      <c r="C252" s="131" t="s">
        <v>0</v>
      </c>
      <c r="D252" s="131" t="s">
        <v>1</v>
      </c>
      <c r="E252" s="131" t="s">
        <v>14</v>
      </c>
    </row>
    <row r="253" spans="2:7" ht="12.95" customHeight="1" x14ac:dyDescent="0.25">
      <c r="B253" s="3" t="s">
        <v>402</v>
      </c>
      <c r="C253" s="132">
        <v>2008</v>
      </c>
      <c r="D253" s="132">
        <v>12</v>
      </c>
      <c r="E253" s="133">
        <f>EOMONTH(DATE(C253,D253,1),0)</f>
        <v>39813</v>
      </c>
    </row>
    <row r="254" spans="2:7" ht="12.95" customHeight="1" x14ac:dyDescent="0.25">
      <c r="B254" s="3" t="s">
        <v>403</v>
      </c>
      <c r="C254" s="132">
        <v>2022</v>
      </c>
      <c r="D254" s="132">
        <v>12</v>
      </c>
      <c r="E254" s="133">
        <f>EOMONTH(DATE(C254,D254,1),0)</f>
        <v>44926</v>
      </c>
    </row>
    <row r="256" spans="2:7" ht="12.95" customHeight="1" x14ac:dyDescent="0.25">
      <c r="B256" s="108" t="s">
        <v>404</v>
      </c>
      <c r="C256" s="108"/>
      <c r="D256" s="108"/>
      <c r="E256" s="134">
        <f>(YEAR(E254)-YEAR(E253))*12+(MONTH(E254)-MONTH(E253))</f>
        <v>168</v>
      </c>
    </row>
    <row r="257" spans="2:6" ht="12.95" customHeight="1" x14ac:dyDescent="0.25">
      <c r="B257" s="108" t="s">
        <v>405</v>
      </c>
      <c r="C257" s="108"/>
      <c r="D257" s="108"/>
      <c r="E257" s="134">
        <f>E256/12</f>
        <v>14</v>
      </c>
    </row>
    <row r="258" spans="2:6" ht="12.95" customHeight="1" x14ac:dyDescent="0.25">
      <c r="B258" s="108"/>
      <c r="C258" s="108"/>
      <c r="D258" s="108"/>
      <c r="E258" s="108"/>
    </row>
    <row r="259" spans="2:6" ht="12.95" customHeight="1" x14ac:dyDescent="0.25">
      <c r="B259" s="108" t="s">
        <v>410</v>
      </c>
      <c r="C259" s="108"/>
      <c r="D259" s="108"/>
      <c r="E259" s="135">
        <f>INDEX('Monthly Returns'!E:E,MATCH('Charts and Output'!$E$253,'Monthly Returns'!$D:$D,0),0)</f>
        <v>903.25</v>
      </c>
    </row>
    <row r="261" spans="2:6" ht="12.95" customHeight="1" outlineLevel="1" x14ac:dyDescent="0.25">
      <c r="B261" s="136" t="s">
        <v>411</v>
      </c>
    </row>
    <row r="262" spans="2:6" ht="12.95" customHeight="1" outlineLevel="1" x14ac:dyDescent="0.25"/>
    <row r="263" spans="2:6" ht="12.95" customHeight="1" outlineLevel="1" x14ac:dyDescent="0.25">
      <c r="B263" s="137"/>
      <c r="C263" s="138" t="s">
        <v>383</v>
      </c>
      <c r="D263" s="138" t="s">
        <v>3</v>
      </c>
      <c r="E263" s="138" t="s">
        <v>385</v>
      </c>
      <c r="F263" s="138" t="s">
        <v>386</v>
      </c>
    </row>
    <row r="264" spans="2:6" ht="12.95" customHeight="1" outlineLevel="1" x14ac:dyDescent="0.25">
      <c r="B264" s="3" t="s">
        <v>408</v>
      </c>
      <c r="C264" s="139">
        <f>INDEX('Monthly Returns'!E:E,MATCH('Charts and Output'!$E$253,'Monthly Returns'!$D:$D,0),0)</f>
        <v>903.25</v>
      </c>
      <c r="D264" s="139">
        <f>INDEX('Monthly Returns'!N:N,MATCH('Charts and Output'!$E$253,'Monthly Returns'!$D:$D,0),0)</f>
        <v>16.866733667407647</v>
      </c>
      <c r="E264" s="139">
        <f>INDEX('Monthly Returns'!O:O,MATCH('Charts and Output'!$E$253,'Monthly Returns'!$D:$D,0),0)</f>
        <v>98293.482610397245</v>
      </c>
      <c r="F264" s="139">
        <f>INDEX('Monthly Returns'!P:P,MATCH('Charts and Output'!$E$253,'Monthly Returns'!$D:$D,0),0)</f>
        <v>5827.6536849772001</v>
      </c>
    </row>
    <row r="265" spans="2:6" ht="12.95" customHeight="1" outlineLevel="1" x14ac:dyDescent="0.25">
      <c r="B265" s="3" t="s">
        <v>409</v>
      </c>
      <c r="C265" s="139">
        <f>INDEX('Monthly Returns'!E:E,MATCH('Charts and Output'!$E$254,'Monthly Returns'!$D:$D,0),0)</f>
        <v>3839.5</v>
      </c>
      <c r="D265" s="139">
        <f>INDEX('Monthly Returns'!N:N,MATCH('Charts and Output'!$E$254,'Monthly Returns'!$D:$D,0),0)</f>
        <v>23.873478810818035</v>
      </c>
      <c r="E265" s="139">
        <f>INDEX('Monthly Returns'!O:O,MATCH('Charts and Output'!$E$254,'Monthly Returns'!$D:$D,0),0)</f>
        <v>548220.30460903014</v>
      </c>
      <c r="F265" s="139">
        <f>INDEX('Monthly Returns'!P:P,MATCH('Charts and Output'!$E$254,'Monthly Returns'!$D:$D,0),0)</f>
        <v>22963.570117004012</v>
      </c>
    </row>
    <row r="266" spans="2:6" ht="12.95" customHeight="1" outlineLevel="1" x14ac:dyDescent="0.25"/>
    <row r="267" spans="2:6" ht="12.95" customHeight="1" outlineLevel="1" x14ac:dyDescent="0.25">
      <c r="B267" s="3" t="s">
        <v>406</v>
      </c>
      <c r="C267" s="126">
        <f>C265/C264-1</f>
        <v>3.2507611403265981</v>
      </c>
      <c r="D267" s="126">
        <f>D265/D264-1</f>
        <v>0.41541802233765268</v>
      </c>
      <c r="E267" s="126">
        <f>E265/E264-1</f>
        <v>4.5773820404959453</v>
      </c>
      <c r="F267" s="126">
        <f>F265/F264-1</f>
        <v>2.9404486536666692</v>
      </c>
    </row>
    <row r="268" spans="2:6" ht="12.95" customHeight="1" outlineLevel="1" x14ac:dyDescent="0.25">
      <c r="B268" s="3" t="s">
        <v>407</v>
      </c>
      <c r="C268" s="126">
        <f>(C265/C264)^(1/$E$257)-1</f>
        <v>0.10889513645957249</v>
      </c>
      <c r="D268" s="126">
        <f>(D265/D264)^(1/$E$257)-1</f>
        <v>2.5126546502639124E-2</v>
      </c>
      <c r="E268" s="126">
        <f>(E265/E264)^(1/$E$257)-1</f>
        <v>0.13061946137125124</v>
      </c>
      <c r="F268" s="126">
        <f>(F265/F264)^(1/$E$257)-1</f>
        <v>0.10290721202032649</v>
      </c>
    </row>
    <row r="269" spans="2:6" ht="12.95" customHeight="1" outlineLevel="1" x14ac:dyDescent="0.25"/>
    <row r="270" spans="2:6" ht="12.95" customHeight="1" x14ac:dyDescent="0.25">
      <c r="B270" s="136" t="s">
        <v>412</v>
      </c>
    </row>
    <row r="272" spans="2:6" ht="12.95" customHeight="1" x14ac:dyDescent="0.25">
      <c r="B272" s="137"/>
      <c r="C272" s="138" t="s">
        <v>383</v>
      </c>
      <c r="D272" s="138" t="s">
        <v>3</v>
      </c>
      <c r="E272" s="138" t="s">
        <v>385</v>
      </c>
      <c r="F272" s="138" t="s">
        <v>386</v>
      </c>
    </row>
    <row r="273" spans="2:6" ht="12.95" customHeight="1" x14ac:dyDescent="0.25">
      <c r="B273" s="3" t="s">
        <v>408</v>
      </c>
      <c r="C273" s="140">
        <f>C264</f>
        <v>903.25</v>
      </c>
      <c r="D273" s="141">
        <v>1</v>
      </c>
      <c r="E273" s="142">
        <f>C273</f>
        <v>903.25</v>
      </c>
      <c r="F273" s="142">
        <f>C273</f>
        <v>903.25</v>
      </c>
    </row>
    <row r="274" spans="2:6" ht="12.95" customHeight="1" x14ac:dyDescent="0.25">
      <c r="B274" s="3" t="s">
        <v>409</v>
      </c>
      <c r="C274" s="140">
        <f>C265</f>
        <v>3839.5</v>
      </c>
      <c r="D274" s="140">
        <f>D273*(1+D276)</f>
        <v>1.4154180223376527</v>
      </c>
      <c r="E274" s="140">
        <f t="shared" ref="E274:F274" si="61">E273*(1+E276)</f>
        <v>5037.7703280779624</v>
      </c>
      <c r="F274" s="140">
        <f t="shared" si="61"/>
        <v>3559.210246424419</v>
      </c>
    </row>
    <row r="276" spans="2:6" ht="12.95" customHeight="1" x14ac:dyDescent="0.25">
      <c r="B276" s="3" t="s">
        <v>406</v>
      </c>
      <c r="C276" s="126">
        <f>C274/C273-1</f>
        <v>3.2507611403265981</v>
      </c>
      <c r="D276" s="143">
        <f>D267</f>
        <v>0.41541802233765268</v>
      </c>
      <c r="E276" s="143">
        <f t="shared" ref="E276:F276" si="62">E267</f>
        <v>4.5773820404959453</v>
      </c>
      <c r="F276" s="143">
        <f t="shared" si="62"/>
        <v>2.9404486536666692</v>
      </c>
    </row>
    <row r="277" spans="2:6" ht="12.95" customHeight="1" x14ac:dyDescent="0.25">
      <c r="B277" s="3" t="s">
        <v>407</v>
      </c>
      <c r="C277" s="126">
        <f>(C274/C273)^(1/$E$257)-1</f>
        <v>0.10889513645957249</v>
      </c>
      <c r="D277" s="126">
        <f>(D274/D273)^(1/$E$257)-1</f>
        <v>2.5126546502639124E-2</v>
      </c>
      <c r="E277" s="126">
        <f>(E274/E273)^(1/$E$257)-1</f>
        <v>0.13061946137125124</v>
      </c>
      <c r="F277" s="126">
        <f>(F274/F273)^(1/$E$257)-1</f>
        <v>0.10290721202032649</v>
      </c>
    </row>
    <row r="279" spans="2:6" ht="12.95" customHeight="1" x14ac:dyDescent="0.25">
      <c r="B279" s="86"/>
    </row>
    <row r="303" spans="2:7" ht="12.95" customHeight="1" x14ac:dyDescent="0.25">
      <c r="B303" s="102" t="s">
        <v>2828</v>
      </c>
      <c r="C303" s="102"/>
      <c r="D303" s="102"/>
      <c r="E303" s="102"/>
      <c r="F303" s="102"/>
      <c r="G303" s="102"/>
    </row>
    <row r="305" spans="2:2" ht="12.95" customHeight="1" x14ac:dyDescent="0.25">
      <c r="B305" s="136" t="s">
        <v>367</v>
      </c>
    </row>
    <row r="328" spans="2:12" ht="12.95" customHeight="1" x14ac:dyDescent="0.25">
      <c r="B328" s="136" t="s">
        <v>369</v>
      </c>
    </row>
    <row r="330" spans="2:12" ht="12.95" customHeight="1" x14ac:dyDescent="0.25">
      <c r="J330" s="108" t="s">
        <v>2888</v>
      </c>
    </row>
    <row r="331" spans="2:12" ht="12.95" customHeight="1" x14ac:dyDescent="0.25">
      <c r="J331" s="108" t="str">
        <f>"Positive years: "&amp;TEXT(K333,"#,##0")&amp;" ("&amp;TEXT(L333,"#,##0.0%")&amp;")"&amp;CHAR(10)&amp;"Negative years: "&amp;TEXT(K334,"#,##0")&amp;" ("&amp;TEXT(L334,"#,##0.0%")&amp;")"&amp;CHAR(10)&amp;CHAR(10)&amp;$J$340&amp;CHAR(10)&amp;$J$341</f>
        <v>Positive years: 104 (68.9%)
Negative years: 47 (31.1%)
Median: 8.6%
Standard deviation: 18.2%</v>
      </c>
    </row>
    <row r="333" spans="2:12" ht="12.95" customHeight="1" x14ac:dyDescent="0.25">
      <c r="J333" s="3" t="s">
        <v>2889</v>
      </c>
      <c r="K333" s="3">
        <f>COUNTIFS('Annual Returns'!M:M,"&gt;=0")</f>
        <v>104</v>
      </c>
      <c r="L333" s="144">
        <f>K333/$K$335</f>
        <v>0.6887417218543046</v>
      </c>
    </row>
    <row r="334" spans="2:12" ht="12.95" customHeight="1" x14ac:dyDescent="0.25">
      <c r="J334" s="3" t="s">
        <v>2890</v>
      </c>
      <c r="K334" s="3">
        <f>COUNTIFS('Annual Returns'!M:M,"&lt;=0")</f>
        <v>47</v>
      </c>
      <c r="L334" s="144">
        <f>K334/$K$335</f>
        <v>0.31125827814569534</v>
      </c>
    </row>
    <row r="335" spans="2:12" ht="12.95" customHeight="1" x14ac:dyDescent="0.25">
      <c r="J335" s="3" t="s">
        <v>375</v>
      </c>
      <c r="K335" s="3">
        <f>SUM(K333:K334)</f>
        <v>151</v>
      </c>
      <c r="L335" s="144">
        <f>K335/$K$335</f>
        <v>1</v>
      </c>
    </row>
    <row r="337" spans="10:11" ht="12.95" customHeight="1" x14ac:dyDescent="0.25">
      <c r="J337" s="86" t="str">
        <f>"Arithmetic mean: "&amp;TEXT('Annual Returns'!$AS$6,"#,##0.0%")</f>
        <v>Arithmetic mean: 8.4%</v>
      </c>
    </row>
    <row r="338" spans="10:11" ht="12.95" customHeight="1" x14ac:dyDescent="0.25">
      <c r="J338" s="86" t="str">
        <f>"Geometric mean: "&amp;TEXT('Annual Returns'!$AT$6,"#,##0.0%")</f>
        <v>Geometric mean: 6.9%</v>
      </c>
    </row>
    <row r="339" spans="10:11" ht="12.95" customHeight="1" x14ac:dyDescent="0.25">
      <c r="K339" s="145"/>
    </row>
    <row r="340" spans="10:11" ht="12.95" customHeight="1" x14ac:dyDescent="0.25">
      <c r="J340" s="3" t="str">
        <f>"Median: "&amp;TEXT(MEDIAN('Annual Returns'!M:M),"#,##0.0%")</f>
        <v>Median: 8.6%</v>
      </c>
      <c r="K340" s="146"/>
    </row>
    <row r="341" spans="10:11" ht="12.95" customHeight="1" x14ac:dyDescent="0.25">
      <c r="J341" s="3" t="str">
        <f>"Standard deviation: "&amp;TEXT(STDEV('Annual Returns'!M:M),"#,##0.0%")</f>
        <v>Standard deviation: 18.2%</v>
      </c>
    </row>
    <row r="366" spans="2:7" ht="18" customHeight="1" x14ac:dyDescent="0.25">
      <c r="B366" s="90" t="s">
        <v>2936</v>
      </c>
      <c r="C366" s="102"/>
      <c r="D366" s="102"/>
      <c r="E366" s="102"/>
      <c r="F366" s="102"/>
      <c r="G366" s="147"/>
    </row>
    <row r="367" spans="2:7" ht="15.75" customHeight="1" x14ac:dyDescent="0.25">
      <c r="B367" s="71"/>
    </row>
    <row r="368" spans="2:7" s="188" customFormat="1" ht="20.100000000000001" customHeight="1" x14ac:dyDescent="0.25">
      <c r="B368" s="176"/>
      <c r="C368" s="186" t="s">
        <v>2935</v>
      </c>
      <c r="D368" s="187"/>
      <c r="E368" s="187"/>
      <c r="F368" s="187"/>
    </row>
    <row r="369" spans="2:8" s="188" customFormat="1" ht="30" customHeight="1" x14ac:dyDescent="0.25">
      <c r="B369" s="176" t="s">
        <v>2829</v>
      </c>
      <c r="C369" s="148" t="s">
        <v>2914</v>
      </c>
      <c r="D369" s="149" t="s">
        <v>2915</v>
      </c>
      <c r="E369" s="149" t="s">
        <v>2830</v>
      </c>
      <c r="F369" s="149" t="s">
        <v>2916</v>
      </c>
      <c r="H369" s="189" t="s">
        <v>2831</v>
      </c>
    </row>
    <row r="370" spans="2:8" s="188" customFormat="1" ht="20.100000000000001" customHeight="1" x14ac:dyDescent="0.25">
      <c r="B370" s="190" t="s">
        <v>2901</v>
      </c>
      <c r="C370" s="191">
        <f>INDEX('Annual Returns'!R:R,MATCH('Charts and Output'!$H370,'Annual Returns'!$B:$B,0),0)</f>
        <v>7.8471056935853767E-3</v>
      </c>
      <c r="D370" s="192">
        <f>INDEX('Annual Returns'!S:S,MATCH('Charts and Output'!$H370,'Annual Returns'!$B:$B,0),0)</f>
        <v>5.9738487140354124E-2</v>
      </c>
      <c r="E370" s="192">
        <f>INDEX('Annual Returns'!T:T,MATCH('Charts and Output'!$H370,'Annual Returns'!$B:$B,0),0)</f>
        <v>-2.1588705693550092E-2</v>
      </c>
      <c r="F370" s="192">
        <f>INDEX('Annual Returns'!U:U,MATCH('Charts and Output'!$H370,'Annual Returns'!$B:$B,0),0)</f>
        <v>8.3121682371372518E-2</v>
      </c>
      <c r="H370" s="193">
        <v>1889</v>
      </c>
    </row>
    <row r="371" spans="2:8" s="188" customFormat="1" ht="20.100000000000001" customHeight="1" x14ac:dyDescent="0.25">
      <c r="B371" s="194" t="s">
        <v>2902</v>
      </c>
      <c r="C371" s="195">
        <f>INDEX('Annual Returns'!R:R,MATCH('Charts and Output'!$H371,'Annual Returns'!$B:$B,0),0)</f>
        <v>1.2438113434546372E-2</v>
      </c>
      <c r="D371" s="196">
        <f>INDEX('Annual Returns'!S:S,MATCH('Charts and Output'!$H371,'Annual Returns'!$B:$B,0),0)</f>
        <v>5.6700344590799867E-2</v>
      </c>
      <c r="E371" s="196">
        <f>INDEX('Annual Returns'!T:T,MATCH('Charts and Output'!$H371,'Annual Returns'!$B:$B,0),0)</f>
        <v>1.2129148165473946E-3</v>
      </c>
      <c r="F371" s="196">
        <f>INDEX('Annual Returns'!U:U,MATCH('Charts and Output'!$H371,'Annual Returns'!$B:$B,0),0)</f>
        <v>5.5420209780673524E-2</v>
      </c>
      <c r="H371" s="193">
        <f>H370+10</f>
        <v>1899</v>
      </c>
    </row>
    <row r="372" spans="2:8" s="188" customFormat="1" ht="20.100000000000001" customHeight="1" x14ac:dyDescent="0.25">
      <c r="B372" s="194" t="s">
        <v>2903</v>
      </c>
      <c r="C372" s="195">
        <f>INDEX('Annual Returns'!R:R,MATCH('Charts and Output'!$H372,'Annual Returns'!$B:$B,0),0)</f>
        <v>5.5173980323939498E-2</v>
      </c>
      <c r="D372" s="196">
        <f>INDEX('Annual Returns'!S:S,MATCH('Charts and Output'!$H372,'Annual Returns'!$B:$B,0),0)</f>
        <v>0.10248254200897211</v>
      </c>
      <c r="E372" s="196">
        <f>INDEX('Annual Returns'!T:T,MATCH('Charts and Output'!$H372,'Annual Returns'!$B:$B,0),0)</f>
        <v>2.3790914788700324E-2</v>
      </c>
      <c r="F372" s="196">
        <f>INDEX('Annual Returns'!U:U,MATCH('Charts and Output'!$H372,'Annual Returns'!$B:$B,0),0)</f>
        <v>7.6862986459020233E-2</v>
      </c>
      <c r="H372" s="193">
        <f t="shared" ref="H372:H383" si="63">H371+10</f>
        <v>1909</v>
      </c>
    </row>
    <row r="373" spans="2:8" s="188" customFormat="1" ht="20.100000000000001" customHeight="1" x14ac:dyDescent="0.25">
      <c r="B373" s="194" t="s">
        <v>2904</v>
      </c>
      <c r="C373" s="195">
        <f>INDEX('Annual Returns'!R:R,MATCH('Charts and Output'!$H373,'Annual Returns'!$B:$B,0),0)</f>
        <v>-1.4281828013002817E-2</v>
      </c>
      <c r="D373" s="196">
        <f>INDEX('Annual Returns'!S:S,MATCH('Charts and Output'!$H373,'Annual Returns'!$B:$B,0),0)</f>
        <v>4.5270730414066263E-2</v>
      </c>
      <c r="E373" s="196">
        <f>INDEX('Annual Returns'!T:T,MATCH('Charts and Output'!$H373,'Annual Returns'!$B:$B,0),0)</f>
        <v>6.5830624088005774E-2</v>
      </c>
      <c r="F373" s="196">
        <f>INDEX('Annual Returns'!U:U,MATCH('Charts and Output'!$H373,'Annual Returns'!$B:$B,0),0)</f>
        <v>-1.92900196422221E-2</v>
      </c>
      <c r="H373" s="193">
        <f t="shared" si="63"/>
        <v>1919</v>
      </c>
    </row>
    <row r="374" spans="2:8" s="188" customFormat="1" ht="20.100000000000001" customHeight="1" x14ac:dyDescent="0.25">
      <c r="B374" s="194" t="s">
        <v>2905</v>
      </c>
      <c r="C374" s="195">
        <f>INDEX('Annual Returns'!R:R,MATCH('Charts and Output'!$H374,'Annual Returns'!$B:$B,0),0)</f>
        <v>9.1452630512658839E-2</v>
      </c>
      <c r="D374" s="196">
        <f>INDEX('Annual Returns'!S:S,MATCH('Charts and Output'!$H374,'Annual Returns'!$B:$B,0),0)</f>
        <v>0.15156602779924166</v>
      </c>
      <c r="E374" s="196">
        <f>INDEX('Annual Returns'!T:T,MATCH('Charts and Output'!$H374,'Annual Returns'!$B:$B,0),0)</f>
        <v>-9.380975340967268E-3</v>
      </c>
      <c r="F374" s="196">
        <f>INDEX('Annual Returns'!U:U,MATCH('Charts and Output'!$H374,'Annual Returns'!$B:$B,0),0)</f>
        <v>0.16247114090667325</v>
      </c>
      <c r="H374" s="193">
        <f t="shared" si="63"/>
        <v>1929</v>
      </c>
    </row>
    <row r="375" spans="2:8" s="188" customFormat="1" ht="20.100000000000001" customHeight="1" x14ac:dyDescent="0.25">
      <c r="B375" s="194" t="s">
        <v>2906</v>
      </c>
      <c r="C375" s="195">
        <f>INDEX('Annual Returns'!R:R,MATCH('Charts and Output'!$H375,'Annual Returns'!$B:$B,0),0)</f>
        <v>-5.3336587084829135E-2</v>
      </c>
      <c r="D375" s="196">
        <f>INDEX('Annual Returns'!S:S,MATCH('Charts and Output'!$H375,'Annual Returns'!$B:$B,0),0)</f>
        <v>7.8212411628642009E-4</v>
      </c>
      <c r="E375" s="196">
        <f>INDEX('Annual Returns'!T:T,MATCH('Charts and Output'!$H375,'Annual Returns'!$B:$B,0),0)</f>
        <v>-2.0374776460625577E-2</v>
      </c>
      <c r="F375" s="196">
        <f>INDEX('Annual Returns'!U:U,MATCH('Charts and Output'!$H375,'Annual Returns'!$B:$B,0),0)</f>
        <v>2.1596933264409479E-2</v>
      </c>
      <c r="H375" s="193">
        <f t="shared" si="63"/>
        <v>1939</v>
      </c>
    </row>
    <row r="376" spans="2:8" s="188" customFormat="1" ht="20.100000000000001" customHeight="1" x14ac:dyDescent="0.25">
      <c r="B376" s="194" t="s">
        <v>2907</v>
      </c>
      <c r="C376" s="195">
        <f>INDEX('Annual Returns'!R:R,MATCH('Charts and Output'!$H376,'Annual Returns'!$B:$B,0),0)</f>
        <v>2.9476839427517998E-2</v>
      </c>
      <c r="D376" s="196">
        <f>INDEX('Annual Returns'!S:S,MATCH('Charts and Output'!$H376,'Annual Returns'!$B:$B,0),0)</f>
        <v>8.9194235226729646E-2</v>
      </c>
      <c r="E376" s="196">
        <f>INDEX('Annual Returns'!T:T,MATCH('Charts and Output'!$H376,'Annual Returns'!$B:$B,0),0)</f>
        <v>5.3606391994281521E-2</v>
      </c>
      <c r="F376" s="196">
        <f>INDEX('Annual Returns'!U:U,MATCH('Charts and Output'!$H376,'Annual Returns'!$B:$B,0),0)</f>
        <v>3.3777170965228143E-2</v>
      </c>
      <c r="H376" s="193">
        <f t="shared" si="63"/>
        <v>1949</v>
      </c>
    </row>
    <row r="377" spans="2:8" s="188" customFormat="1" ht="20.100000000000001" customHeight="1" x14ac:dyDescent="0.25">
      <c r="B377" s="194" t="s">
        <v>2908</v>
      </c>
      <c r="C377" s="195">
        <f>INDEX('Annual Returns'!R:R,MATCH('Charts and Output'!$H377,'Annual Returns'!$B:$B,0),0)</f>
        <v>0.1373179146519663</v>
      </c>
      <c r="D377" s="196">
        <f>INDEX('Annual Returns'!S:S,MATCH('Charts and Output'!$H377,'Annual Returns'!$B:$B,0),0)</f>
        <v>0.1932136766737016</v>
      </c>
      <c r="E377" s="196">
        <f>INDEX('Annual Returns'!T:T,MATCH('Charts and Output'!$H377,'Annual Returns'!$B:$B,0),0)</f>
        <v>2.2218020399223937E-2</v>
      </c>
      <c r="F377" s="196">
        <f>INDEX('Annual Returns'!U:U,MATCH('Charts and Output'!$H377,'Annual Returns'!$B:$B,0),0)</f>
        <v>0.16727904699595864</v>
      </c>
      <c r="H377" s="193">
        <f t="shared" si="63"/>
        <v>1959</v>
      </c>
    </row>
    <row r="378" spans="2:8" s="188" customFormat="1" ht="20.100000000000001" customHeight="1" x14ac:dyDescent="0.25">
      <c r="B378" s="194" t="s">
        <v>2909</v>
      </c>
      <c r="C378" s="195">
        <f>INDEX('Annual Returns'!R:R,MATCH('Charts and Output'!$H378,'Annual Returns'!$B:$B,0),0)</f>
        <v>4.3930690355756807E-2</v>
      </c>
      <c r="D378" s="196">
        <f>INDEX('Annual Returns'!S:S,MATCH('Charts and Output'!$H378,'Annual Returns'!$B:$B,0),0)</f>
        <v>7.736140544944603E-2</v>
      </c>
      <c r="E378" s="196">
        <f>INDEX('Annual Returns'!T:T,MATCH('Charts and Output'!$H378,'Annual Returns'!$B:$B,0),0)</f>
        <v>2.5178293160839083E-2</v>
      </c>
      <c r="F378" s="196">
        <f>INDEX('Annual Returns'!U:U,MATCH('Charts and Output'!$H378,'Annual Returns'!$B:$B,0),0)</f>
        <v>5.0901499414034213E-2</v>
      </c>
      <c r="H378" s="193">
        <f t="shared" si="63"/>
        <v>1969</v>
      </c>
    </row>
    <row r="379" spans="2:8" s="188" customFormat="1" ht="20.100000000000001" customHeight="1" x14ac:dyDescent="0.25">
      <c r="B379" s="194" t="s">
        <v>2910</v>
      </c>
      <c r="C379" s="195">
        <f>INDEX('Annual Returns'!R:R,MATCH('Charts and Output'!$H379,'Annual Returns'!$B:$B,0),0)</f>
        <v>1.6040796012245728E-2</v>
      </c>
      <c r="D379" s="196">
        <f>INDEX('Annual Returns'!S:S,MATCH('Charts and Output'!$H379,'Annual Returns'!$B:$B,0),0)</f>
        <v>5.7218486185972584E-2</v>
      </c>
      <c r="E379" s="196">
        <f>INDEX('Annual Returns'!T:T,MATCH('Charts and Output'!$H379,'Annual Returns'!$B:$B,0),0)</f>
        <v>7.3607165398484664E-2</v>
      </c>
      <c r="F379" s="196">
        <f>INDEX('Annual Returns'!U:U,MATCH('Charts and Output'!$H379,'Annual Returns'!$B:$B,0),0)</f>
        <v>-1.5265061319173823E-2</v>
      </c>
      <c r="H379" s="193">
        <f t="shared" si="63"/>
        <v>1979</v>
      </c>
    </row>
    <row r="380" spans="2:8" s="188" customFormat="1" ht="20.100000000000001" customHeight="1" x14ac:dyDescent="0.25">
      <c r="B380" s="194" t="s">
        <v>2911</v>
      </c>
      <c r="C380" s="195">
        <f>INDEX('Annual Returns'!R:R,MATCH('Charts and Output'!$H380,'Annual Returns'!$B:$B,0),0)</f>
        <v>0.12592227603014039</v>
      </c>
      <c r="D380" s="196">
        <f>INDEX('Annual Returns'!S:S,MATCH('Charts and Output'!$H380,'Annual Returns'!$B:$B,0),0)</f>
        <v>0.17351120610845605</v>
      </c>
      <c r="E380" s="196">
        <f>INDEX('Annual Returns'!T:T,MATCH('Charts and Output'!$H380,'Annual Returns'!$B:$B,0),0)</f>
        <v>5.0974000226363003E-2</v>
      </c>
      <c r="F380" s="196">
        <f>INDEX('Annual Returns'!U:U,MATCH('Charts and Output'!$H380,'Annual Returns'!$B:$B,0),0)</f>
        <v>0.11659394604976026</v>
      </c>
      <c r="H380" s="193">
        <f t="shared" si="63"/>
        <v>1989</v>
      </c>
    </row>
    <row r="381" spans="2:8" s="188" customFormat="1" ht="20.100000000000001" customHeight="1" x14ac:dyDescent="0.25">
      <c r="B381" s="194" t="s">
        <v>2912</v>
      </c>
      <c r="C381" s="195">
        <f>INDEX('Annual Returns'!R:R,MATCH('Charts and Output'!$H381,'Annual Returns'!$B:$B,0),0)</f>
        <v>0.1531423339188358</v>
      </c>
      <c r="D381" s="196">
        <f>INDEX('Annual Returns'!S:S,MATCH('Charts and Output'!$H381,'Annual Returns'!$B:$B,0),0)</f>
        <v>0.18114676340410796</v>
      </c>
      <c r="E381" s="196">
        <f>INDEX('Annual Returns'!T:T,MATCH('Charts and Output'!$H381,'Annual Returns'!$B:$B,0),0)</f>
        <v>2.9287984302121872E-2</v>
      </c>
      <c r="F381" s="196">
        <f>INDEX('Annual Returns'!U:U,MATCH('Charts and Output'!$H381,'Annual Returns'!$B:$B,0),0)</f>
        <v>0.14753769733836863</v>
      </c>
      <c r="H381" s="193">
        <f t="shared" si="63"/>
        <v>1999</v>
      </c>
    </row>
    <row r="382" spans="2:8" s="188" customFormat="1" ht="20.100000000000001" customHeight="1" x14ac:dyDescent="0.25">
      <c r="B382" s="194" t="s">
        <v>2913</v>
      </c>
      <c r="C382" s="195">
        <f>INDEX('Annual Returns'!R:R,MATCH('Charts and Output'!$H382,'Annual Returns'!$B:$B,0),0)</f>
        <v>-2.7203922646784728E-2</v>
      </c>
      <c r="D382" s="196">
        <f>INDEX('Annual Returns'!S:S,MATCH('Charts and Output'!$H382,'Annual Returns'!$B:$B,0),0)</f>
        <v>-9.5761116490469256E-3</v>
      </c>
      <c r="E382" s="196">
        <f>INDEX('Annual Returns'!T:T,MATCH('Charts and Output'!$H382,'Annual Returns'!$B:$B,0),0)</f>
        <v>2.5242753004707241E-2</v>
      </c>
      <c r="F382" s="196">
        <f>INDEX('Annual Returns'!U:U,MATCH('Charts and Output'!$H382,'Annual Returns'!$B:$B,0),0)</f>
        <v>-3.3961580856543105E-2</v>
      </c>
      <c r="H382" s="193">
        <f t="shared" si="63"/>
        <v>2009</v>
      </c>
    </row>
    <row r="383" spans="2:8" s="188" customFormat="1" ht="20.100000000000001" customHeight="1" x14ac:dyDescent="0.25">
      <c r="B383" s="194" t="s">
        <v>2927</v>
      </c>
      <c r="C383" s="195">
        <f>INDEX('Annual Returns'!R:R,MATCH('Charts and Output'!$H383,'Annual Returns'!$B:$B,0),0)</f>
        <v>0.1122421721947906</v>
      </c>
      <c r="D383" s="196">
        <f>INDEX('Annual Returns'!S:S,MATCH('Charts and Output'!$H383,'Annual Returns'!$B:$B,0),0)</f>
        <v>0.13430195386176513</v>
      </c>
      <c r="E383" s="196">
        <f>INDEX('Annual Returns'!T:T,MATCH('Charts and Output'!$H383,'Annual Returns'!$B:$B,0),0)</f>
        <v>1.7545408011092389E-2</v>
      </c>
      <c r="F383" s="196">
        <f>INDEX('Annual Returns'!U:U,MATCH('Charts and Output'!$H383,'Annual Returns'!$B:$B,0),0)</f>
        <v>0.11474332735566728</v>
      </c>
      <c r="H383" s="193">
        <f t="shared" si="63"/>
        <v>2019</v>
      </c>
    </row>
    <row r="384" spans="2:8" s="188" customFormat="1" ht="20.100000000000001" customHeight="1" x14ac:dyDescent="0.25">
      <c r="B384" s="194" t="s">
        <v>2928</v>
      </c>
      <c r="C384" s="195">
        <f>(INDEX('Monthly Returns'!M:M,MATCH('Charts and Output'!$C$392,'Monthly Returns'!$D:$D,0),0)/INDEX('Monthly Returns'!M:M,MATCH('Charts and Output'!$C$391,'Monthly Returns'!$D:$D,0),0))^(1/'Charts and Output'!$C$393)-1</f>
        <v>5.9171521444685737E-2</v>
      </c>
      <c r="D384" s="196">
        <f>(INDEX('Monthly Returns'!O:O,MATCH('Charts and Output'!$C$392,'Monthly Returns'!$D:$D,0),0)/INDEX('Monthly Returns'!O:O,MATCH('Charts and Output'!$C$391,'Monthly Returns'!$D:$D,0),0))^(1/'Charts and Output'!$C$393)-1</f>
        <v>7.6463889855942435E-2</v>
      </c>
      <c r="E384" s="196">
        <f>(INDEX('Monthly Returns'!N:N,MATCH('Charts and Output'!$C$392,'Monthly Returns'!$D:$D,0),0)/INDEX('Monthly Returns'!N:N,MATCH('Charts and Output'!$C$391,'Monthly Returns'!$D:$D,0),0))^(1/'Charts and Output'!$C$393)-1</f>
        <v>5.0048428041914894E-2</v>
      </c>
      <c r="F384" s="196">
        <f>(INDEX('Monthly Returns'!P:P,MATCH('Charts and Output'!$C$392,'Monthly Returns'!$D:$D,0),0)/INDEX('Monthly Returns'!P:P,MATCH('Charts and Output'!$C$391,'Monthly Returns'!$D:$D,0),0))^(1/'Charts and Output'!$C$393)-1</f>
        <v>2.515642241690319E-2</v>
      </c>
      <c r="H384" s="197" t="s">
        <v>2832</v>
      </c>
    </row>
    <row r="385" spans="2:6" s="188" customFormat="1" ht="20.100000000000001" customHeight="1" x14ac:dyDescent="0.25"/>
    <row r="386" spans="2:6" s="188" customFormat="1" ht="20.100000000000001" customHeight="1" x14ac:dyDescent="0.25">
      <c r="B386" s="198" t="s">
        <v>2934</v>
      </c>
      <c r="C386" s="199">
        <f>INDEX('Monthly Returns'!M:M,MATCH('Charts and Output'!$C$396,'Monthly Returns'!$D:$D,0),0)^(1/($C$398))-1</f>
        <v>4.5519782856419111E-2</v>
      </c>
      <c r="D386" s="199">
        <f>INDEX('Monthly Returns'!O:O,MATCH('Charts and Output'!$C$396,'Monthly Returns'!$D:$D,0),0)^(1/($C$398))-1</f>
        <v>9.088003814170631E-2</v>
      </c>
      <c r="E386" s="199">
        <f>INDEX('Monthly Returns'!N:N,MATCH('Charts and Output'!$C$396,'Monthly Returns'!$D:$D,0),0)^(1/($C$398))-1</f>
        <v>2.1104541137046962E-2</v>
      </c>
      <c r="F386" s="199">
        <f>INDEX('Monthly Returns'!P:P,MATCH('Charts and Output'!$C$396,'Monthly Returns'!$D:$D,0),0)^(1/($C$398))-1</f>
        <v>6.8333352946370329E-2</v>
      </c>
    </row>
    <row r="388" spans="2:6" ht="12.95" customHeight="1" x14ac:dyDescent="0.25">
      <c r="B388" s="108" t="s">
        <v>2885</v>
      </c>
    </row>
    <row r="390" spans="2:6" ht="12.95" customHeight="1" x14ac:dyDescent="0.25">
      <c r="B390" s="151" t="s">
        <v>2929</v>
      </c>
    </row>
    <row r="391" spans="2:6" ht="12.95" customHeight="1" x14ac:dyDescent="0.25">
      <c r="B391" s="132" t="s">
        <v>2833</v>
      </c>
      <c r="C391" s="152">
        <v>43830</v>
      </c>
    </row>
    <row r="392" spans="2:6" ht="12.95" customHeight="1" x14ac:dyDescent="0.25">
      <c r="B392" s="132" t="s">
        <v>2834</v>
      </c>
      <c r="C392" s="152">
        <v>44926</v>
      </c>
    </row>
    <row r="393" spans="2:6" ht="12.95" customHeight="1" x14ac:dyDescent="0.25">
      <c r="B393" s="108" t="s">
        <v>2836</v>
      </c>
      <c r="C393" s="134">
        <f>(C392-C391)/365</f>
        <v>3.0027397260273974</v>
      </c>
    </row>
    <row r="395" spans="2:6" ht="12.95" customHeight="1" x14ac:dyDescent="0.25">
      <c r="B395" s="151" t="s">
        <v>375</v>
      </c>
    </row>
    <row r="396" spans="2:6" ht="12.95" customHeight="1" x14ac:dyDescent="0.25">
      <c r="B396" s="132" t="s">
        <v>2834</v>
      </c>
      <c r="C396" s="152">
        <v>44926</v>
      </c>
    </row>
    <row r="397" spans="2:6" ht="12.95" customHeight="1" x14ac:dyDescent="0.25">
      <c r="B397" s="108" t="s">
        <v>2879</v>
      </c>
      <c r="C397" s="153">
        <f>'Monthly Returns'!AN3</f>
        <v>1823</v>
      </c>
    </row>
    <row r="398" spans="2:6" ht="12.95" customHeight="1" x14ac:dyDescent="0.25">
      <c r="B398" s="108" t="s">
        <v>2880</v>
      </c>
      <c r="C398" s="134">
        <f>C397/12</f>
        <v>151.91666666666666</v>
      </c>
    </row>
    <row r="401" spans="2:12" ht="12.95" customHeight="1" x14ac:dyDescent="0.25">
      <c r="B401" s="102" t="s">
        <v>2839</v>
      </c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</row>
    <row r="403" spans="2:12" ht="12.95" customHeight="1" x14ac:dyDescent="0.25">
      <c r="B403" s="8"/>
      <c r="C403" s="6" t="s">
        <v>2838</v>
      </c>
      <c r="D403" s="6"/>
      <c r="E403" s="6"/>
      <c r="F403" s="6"/>
      <c r="G403" s="6"/>
      <c r="H403" s="6"/>
      <c r="I403" s="6"/>
      <c r="J403" s="6"/>
      <c r="K403" s="6"/>
      <c r="L403" s="6"/>
    </row>
    <row r="404" spans="2:12" ht="12.95" customHeight="1" x14ac:dyDescent="0.25">
      <c r="B404" s="8"/>
      <c r="C404" s="8" t="str">
        <f>'Annual Returns'!AH4</f>
        <v>&lt;= (40%)</v>
      </c>
      <c r="D404" s="8" t="str">
        <f>'Annual Returns'!AI4</f>
        <v>(40%) -
(30%)</v>
      </c>
      <c r="E404" s="8" t="str">
        <f>'Annual Returns'!AJ4</f>
        <v>(30%) -
(20%)</v>
      </c>
      <c r="F404" s="8" t="str">
        <f>'Annual Returns'!AK4</f>
        <v>(20%) -
(10%)</v>
      </c>
      <c r="G404" s="8" t="str">
        <f>'Annual Returns'!AL4</f>
        <v>(10%) -
0%</v>
      </c>
      <c r="H404" s="8" t="str">
        <f>'Annual Returns'!AM4</f>
        <v>0% -
10%</v>
      </c>
      <c r="I404" s="8" t="str">
        <f>'Annual Returns'!AN4</f>
        <v>10% -
20%</v>
      </c>
      <c r="J404" s="8" t="str">
        <f>'Annual Returns'!AO4</f>
        <v>20% -
30%</v>
      </c>
      <c r="K404" s="8" t="str">
        <f>'Annual Returns'!AP4</f>
        <v>30% -
40%</v>
      </c>
      <c r="L404" s="8" t="str">
        <f>'Annual Returns'!AQ4</f>
        <v>&gt;= 40%</v>
      </c>
    </row>
    <row r="405" spans="2:12" ht="12.95" customHeight="1" x14ac:dyDescent="0.25">
      <c r="B405" s="104" t="s">
        <v>374</v>
      </c>
      <c r="C405" s="104">
        <f>COUNT('Annual Returns'!AH7:AH1048576)</f>
        <v>0</v>
      </c>
      <c r="D405" s="104">
        <f>COUNT('Annual Returns'!AI7:AI1048576)</f>
        <v>5</v>
      </c>
      <c r="E405" s="104">
        <f>COUNT('Annual Returns'!AJ7:AJ1048576)</f>
        <v>5</v>
      </c>
      <c r="F405" s="104">
        <f>COUNT('Annual Returns'!AK7:AK1048576)</f>
        <v>13</v>
      </c>
      <c r="G405" s="104">
        <f>COUNT('Annual Returns'!AL7:AL1048576)</f>
        <v>23</v>
      </c>
      <c r="H405" s="104">
        <f>COUNT('Annual Returns'!AM7:AM1048576)</f>
        <v>31</v>
      </c>
      <c r="I405" s="104">
        <f>COUNT('Annual Returns'!AN7:AN1048576)</f>
        <v>32</v>
      </c>
      <c r="J405" s="104">
        <f>COUNT('Annual Returns'!AO7:AO1048576)</f>
        <v>25</v>
      </c>
      <c r="K405" s="104">
        <f>COUNT('Annual Returns'!AP7:AP1048576)</f>
        <v>11</v>
      </c>
      <c r="L405" s="104">
        <f>COUNT('Annual Returns'!AQ7:AQ1048576)</f>
        <v>5</v>
      </c>
    </row>
    <row r="406" spans="2:12" ht="12.95" customHeight="1" x14ac:dyDescent="0.25">
      <c r="B406" s="104" t="s">
        <v>2841</v>
      </c>
      <c r="C406" s="104">
        <f>COUNTIFS('Annual Returns'!AH7:AH1048576,"&gt;0")</f>
        <v>0</v>
      </c>
      <c r="D406" s="104">
        <f>COUNTIFS('Annual Returns'!AI7:AI1048576,"&gt;0")</f>
        <v>4</v>
      </c>
      <c r="E406" s="104">
        <f>COUNTIFS('Annual Returns'!AJ7:AJ1048576,"&gt;0")</f>
        <v>3</v>
      </c>
      <c r="F406" s="104">
        <f>COUNTIFS('Annual Returns'!AK7:AK1048576,"&gt;0")</f>
        <v>6</v>
      </c>
      <c r="G406" s="104">
        <f>COUNTIFS('Annual Returns'!AL7:AL1048576,"&gt;0")</f>
        <v>20</v>
      </c>
      <c r="H406" s="104">
        <f>COUNTIFS('Annual Returns'!AM7:AM1048576,"&gt;0")</f>
        <v>18</v>
      </c>
      <c r="I406" s="104">
        <f>COUNTIFS('Annual Returns'!AN7:AN1048576,"&gt;0")</f>
        <v>20</v>
      </c>
      <c r="J406" s="104">
        <f>COUNTIFS('Annual Returns'!AO7:AO1048576,"&gt;0")</f>
        <v>21</v>
      </c>
      <c r="K406" s="104">
        <f>COUNTIFS('Annual Returns'!AP7:AP1048576,"&gt;0")</f>
        <v>7</v>
      </c>
      <c r="L406" s="104">
        <f>COUNTIFS('Annual Returns'!AQ7:AQ1048576,"&gt;0")</f>
        <v>4</v>
      </c>
    </row>
    <row r="407" spans="2:12" ht="12.95" customHeight="1" x14ac:dyDescent="0.25">
      <c r="B407" s="104" t="s">
        <v>2842</v>
      </c>
      <c r="C407" s="104">
        <f>COUNTIFS('Annual Returns'!AH7:AH1048576,"&lt;0")</f>
        <v>0</v>
      </c>
      <c r="D407" s="104">
        <f>COUNTIFS('Annual Returns'!AI7:AI1048576,"&lt;0")</f>
        <v>1</v>
      </c>
      <c r="E407" s="104">
        <f>COUNTIFS('Annual Returns'!AJ7:AJ1048576,"&lt;0")</f>
        <v>2</v>
      </c>
      <c r="F407" s="104">
        <f>COUNTIFS('Annual Returns'!AK7:AK1048576,"&lt;0")</f>
        <v>7</v>
      </c>
      <c r="G407" s="104">
        <f>COUNTIFS('Annual Returns'!AL7:AL1048576,"&lt;0")</f>
        <v>3</v>
      </c>
      <c r="H407" s="104">
        <f>COUNTIFS('Annual Returns'!AM7:AM1048576,"&lt;0")</f>
        <v>13</v>
      </c>
      <c r="I407" s="104">
        <f>COUNTIFS('Annual Returns'!AN7:AN1048576,"&lt;0")</f>
        <v>12</v>
      </c>
      <c r="J407" s="104">
        <f>COUNTIFS('Annual Returns'!AO7:AO1048576,"&lt;0")</f>
        <v>4</v>
      </c>
      <c r="K407" s="104">
        <f>COUNTIFS('Annual Returns'!AP7:AP1048576,"&lt;0")</f>
        <v>4</v>
      </c>
      <c r="L407" s="104">
        <f>COUNTIFS('Annual Returns'!AQ7:AQ1048576,"&lt;0")</f>
        <v>1</v>
      </c>
    </row>
    <row r="408" spans="2:12" ht="12.95" customHeight="1" x14ac:dyDescent="0.25">
      <c r="B408" s="104" t="s">
        <v>2843</v>
      </c>
      <c r="C408" s="106" t="str">
        <f>IFERROR(C406/C405,"na")</f>
        <v>na</v>
      </c>
      <c r="D408" s="106">
        <f>IFERROR(D406/D405,"na")</f>
        <v>0.8</v>
      </c>
      <c r="E408" s="106">
        <f t="shared" ref="E408:L408" si="64">IFERROR(E406/E405,"na")</f>
        <v>0.6</v>
      </c>
      <c r="F408" s="106">
        <f t="shared" si="64"/>
        <v>0.46153846153846156</v>
      </c>
      <c r="G408" s="106">
        <f t="shared" si="64"/>
        <v>0.86956521739130432</v>
      </c>
      <c r="H408" s="106">
        <f t="shared" si="64"/>
        <v>0.58064516129032262</v>
      </c>
      <c r="I408" s="106">
        <f t="shared" si="64"/>
        <v>0.625</v>
      </c>
      <c r="J408" s="106">
        <f t="shared" si="64"/>
        <v>0.84</v>
      </c>
      <c r="K408" s="106">
        <f t="shared" si="64"/>
        <v>0.63636363636363635</v>
      </c>
      <c r="L408" s="106">
        <f t="shared" si="64"/>
        <v>0.8</v>
      </c>
    </row>
    <row r="409" spans="2:12" ht="12.95" customHeight="1" x14ac:dyDescent="0.25">
      <c r="B409" s="104" t="s">
        <v>2840</v>
      </c>
      <c r="C409" s="106" t="str">
        <f>IFERROR(AVERAGE('Annual Returns'!AH7:AH1048576),"na")</f>
        <v>na</v>
      </c>
      <c r="D409" s="106">
        <f>IFERROR(AVERAGE('Annual Returns'!AI7:AI1048576),"na")</f>
        <v>0.16320456491108656</v>
      </c>
      <c r="E409" s="106">
        <f>IFERROR(AVERAGE('Annual Returns'!AJ7:AJ1048576),"na")</f>
        <v>0.11434787542400197</v>
      </c>
      <c r="F409" s="106">
        <f>IFERROR(AVERAGE('Annual Returns'!AK7:AK1048576),"na")</f>
        <v>1.9718560597615606E-2</v>
      </c>
      <c r="G409" s="106">
        <f>IFERROR(AVERAGE('Annual Returns'!AL7:AL1048576),"na")</f>
        <v>0.1738275247698651</v>
      </c>
      <c r="H409" s="106">
        <f>IFERROR(AVERAGE('Annual Returns'!AM7:AM1048576),"na")</f>
        <v>2.094123255632958E-2</v>
      </c>
      <c r="I409" s="106">
        <f>IFERROR(AVERAGE('Annual Returns'!AN7:AN1048576),"na")</f>
        <v>7.2128790162073936E-2</v>
      </c>
      <c r="J409" s="106">
        <f>IFERROR(AVERAGE('Annual Returns'!AO7:AO1048576),"na")</f>
        <v>0.10396219506236744</v>
      </c>
      <c r="K409" s="106">
        <f>IFERROR(AVERAGE('Annual Returns'!AP7:AP1048576),"na")</f>
        <v>5.7505822977728036E-2</v>
      </c>
      <c r="L409" s="106">
        <f>IFERROR(AVERAGE('Annual Returns'!AQ7:AQ1048576),"na")</f>
        <v>0.15611724157845397</v>
      </c>
    </row>
    <row r="410" spans="2:12" ht="12.95" customHeight="1" x14ac:dyDescent="0.25">
      <c r="B410" s="104" t="s">
        <v>388</v>
      </c>
      <c r="C410" s="106" t="str">
        <f>IFERROR(MEDIAN('Annual Returns'!AH7:AH1048576),"na")</f>
        <v>na</v>
      </c>
      <c r="D410" s="106">
        <f>IFERROR(MEDIAN('Annual Returns'!AI7:AI1048576),"na")</f>
        <v>0.23423223832718332</v>
      </c>
      <c r="E410" s="106">
        <f>IFERROR(MEDIAN('Annual Returns'!AJ7:AJ1048576),"na")</f>
        <v>0.26158348551122312</v>
      </c>
      <c r="F410" s="106">
        <f>IFERROR(MEDIAN('Annual Returns'!AK7:AK1048576),"na")</f>
        <v>-1.5518965658385064E-2</v>
      </c>
      <c r="G410" s="106">
        <f>IFERROR(MEDIAN('Annual Returns'!AL7:AL1048576),"na")</f>
        <v>0.20650977682868543</v>
      </c>
      <c r="H410" s="106">
        <f>IFERROR(MEDIAN('Annual Returns'!AM7:AM1048576),"na")</f>
        <v>3.476545505362405E-2</v>
      </c>
      <c r="I410" s="106">
        <f>IFERROR(MEDIAN('Annual Returns'!AN7:AN1048576),"na")</f>
        <v>1.7295953379768192E-2</v>
      </c>
      <c r="J410" s="106">
        <f>IFERROR(MEDIAN('Annual Returns'!AO7:AO1048576),"na")</f>
        <v>0.15170316380879956</v>
      </c>
      <c r="K410" s="106">
        <f>IFERROR(MEDIAN('Annual Returns'!AP7:AP1048576),"na")</f>
        <v>3.4614788569764299E-2</v>
      </c>
      <c r="L410" s="106">
        <f>IFERROR(MEDIAN('Annual Returns'!AQ7:AQ1048576),"na")</f>
        <v>9.9885065300918674E-2</v>
      </c>
    </row>
    <row r="413" spans="2:12" ht="12.95" customHeight="1" x14ac:dyDescent="0.25">
      <c r="B413" s="102" t="s">
        <v>2851</v>
      </c>
      <c r="C413" s="102"/>
      <c r="D413" s="102"/>
    </row>
    <row r="415" spans="2:12" ht="12.95" customHeight="1" x14ac:dyDescent="0.25">
      <c r="B415" s="154" t="s">
        <v>2932</v>
      </c>
      <c r="C415" s="155"/>
      <c r="D415" s="155"/>
    </row>
    <row r="417" spans="2:11" ht="12.95" customHeight="1" x14ac:dyDescent="0.25">
      <c r="B417" s="107" t="s">
        <v>2846</v>
      </c>
      <c r="C417" s="107" t="s">
        <v>1</v>
      </c>
      <c r="D417" s="107" t="s">
        <v>2845</v>
      </c>
      <c r="F417" s="150" t="s">
        <v>2848</v>
      </c>
      <c r="G417" s="150" t="s">
        <v>0</v>
      </c>
      <c r="H417" s="150" t="s">
        <v>1</v>
      </c>
      <c r="J417" s="3" t="s">
        <v>2847</v>
      </c>
      <c r="K417" s="156">
        <f>'Monthly Returns'!AN3</f>
        <v>1823</v>
      </c>
    </row>
    <row r="418" spans="2:11" ht="12.95" customHeight="1" x14ac:dyDescent="0.25">
      <c r="B418" s="104">
        <v>1</v>
      </c>
      <c r="C418" s="104" t="str">
        <f t="shared" ref="C418:C437" ca="1" si="65">INDEX($C$465:$C$476,MATCH($H418,$B$465:$B$476,0),0)&amp;"-"&amp;$G418</f>
        <v>August-1932</v>
      </c>
      <c r="D418" s="106">
        <f ca="1">INDEX('Monthly Returns'!$H:$H,MATCH('Charts and Output'!$F418,'Monthly Returns'!$AG:$AG,0),0)</f>
        <v>0.50299401197604809</v>
      </c>
      <c r="F418" s="86">
        <f>B418</f>
        <v>1</v>
      </c>
      <c r="G418" s="156">
        <f ca="1">INDEX('Monthly Returns'!$B:$B,MATCH('Charts and Output'!$F418,'Monthly Returns'!$AG:$AG,0),0)</f>
        <v>1932</v>
      </c>
      <c r="H418" s="156">
        <f ca="1">INDEX('Monthly Returns'!$C:$C,MATCH('Charts and Output'!$F418,'Monthly Returns'!$AG:$AG,0),0)</f>
        <v>8</v>
      </c>
    </row>
    <row r="419" spans="2:11" ht="12.95" customHeight="1" x14ac:dyDescent="0.25">
      <c r="B419" s="157">
        <f>B418+1</f>
        <v>2</v>
      </c>
      <c r="C419" s="157" t="str">
        <f t="shared" ca="1" si="65"/>
        <v>May-1933</v>
      </c>
      <c r="D419" s="158">
        <f ca="1">INDEX('Monthly Returns'!$H:$H,MATCH('Charts and Output'!$F419,'Monthly Returns'!$AG:$AG,0),0)</f>
        <v>0.28737300435413649</v>
      </c>
      <c r="F419" s="86">
        <f t="shared" ref="F419:F427" si="66">B419</f>
        <v>2</v>
      </c>
      <c r="G419" s="156">
        <f ca="1">INDEX('Monthly Returns'!$B:$B,MATCH('Charts and Output'!$F419,'Monthly Returns'!$AG:$AG,0),0)</f>
        <v>1933</v>
      </c>
      <c r="H419" s="156">
        <f ca="1">INDEX('Monthly Returns'!$C:$C,MATCH('Charts and Output'!$F419,'Monthly Returns'!$AG:$AG,0),0)</f>
        <v>5</v>
      </c>
    </row>
    <row r="420" spans="2:11" ht="12.95" customHeight="1" x14ac:dyDescent="0.25">
      <c r="B420" s="157">
        <f t="shared" ref="B420:B427" si="67">B419+1</f>
        <v>3</v>
      </c>
      <c r="C420" s="157" t="str">
        <f t="shared" ca="1" si="65"/>
        <v>July-1938</v>
      </c>
      <c r="D420" s="158">
        <f ca="1">INDEX('Monthly Returns'!$H:$H,MATCH('Charts and Output'!$F420,'Monthly Returns'!$AG:$AG,0),0)</f>
        <v>0.19882468168462286</v>
      </c>
      <c r="F420" s="86">
        <f t="shared" si="66"/>
        <v>3</v>
      </c>
      <c r="G420" s="156">
        <f ca="1">INDEX('Monthly Returns'!$B:$B,MATCH('Charts and Output'!$F420,'Monthly Returns'!$AG:$AG,0),0)</f>
        <v>1938</v>
      </c>
      <c r="H420" s="156">
        <f ca="1">INDEX('Monthly Returns'!$C:$C,MATCH('Charts and Output'!$F420,'Monthly Returns'!$AG:$AG,0),0)</f>
        <v>7</v>
      </c>
    </row>
    <row r="421" spans="2:11" ht="12.95" customHeight="1" x14ac:dyDescent="0.25">
      <c r="B421" s="157">
        <f t="shared" si="67"/>
        <v>4</v>
      </c>
      <c r="C421" s="157" t="str">
        <f t="shared" ca="1" si="65"/>
        <v>June-1933</v>
      </c>
      <c r="D421" s="158">
        <f ca="1">INDEX('Monthly Returns'!$H:$H,MATCH('Charts and Output'!$F421,'Monthly Returns'!$AG:$AG,0),0)</f>
        <v>0.17136414881623474</v>
      </c>
      <c r="F421" s="86">
        <f t="shared" si="66"/>
        <v>4</v>
      </c>
      <c r="G421" s="156">
        <f ca="1">INDEX('Monthly Returns'!$B:$B,MATCH('Charts and Output'!$F421,'Monthly Returns'!$AG:$AG,0),0)</f>
        <v>1933</v>
      </c>
      <c r="H421" s="156">
        <f ca="1">INDEX('Monthly Returns'!$C:$C,MATCH('Charts and Output'!$F421,'Monthly Returns'!$AG:$AG,0),0)</f>
        <v>6</v>
      </c>
    </row>
    <row r="422" spans="2:11" ht="12.95" customHeight="1" x14ac:dyDescent="0.25">
      <c r="B422" s="157">
        <f t="shared" si="67"/>
        <v>5</v>
      </c>
      <c r="C422" s="157" t="str">
        <f t="shared" ca="1" si="65"/>
        <v>October-1974</v>
      </c>
      <c r="D422" s="158">
        <f ca="1">INDEX('Monthly Returns'!$H:$H,MATCH('Charts and Output'!$F422,'Monthly Returns'!$AG:$AG,0),0)</f>
        <v>0.16304691276287531</v>
      </c>
      <c r="F422" s="86">
        <f t="shared" si="66"/>
        <v>5</v>
      </c>
      <c r="G422" s="156">
        <f ca="1">INDEX('Monthly Returns'!$B:$B,MATCH('Charts and Output'!$F422,'Monthly Returns'!$AG:$AG,0),0)</f>
        <v>1974</v>
      </c>
      <c r="H422" s="156">
        <f ca="1">INDEX('Monthly Returns'!$C:$C,MATCH('Charts and Output'!$F422,'Monthly Returns'!$AG:$AG,0),0)</f>
        <v>10</v>
      </c>
    </row>
    <row r="423" spans="2:11" ht="12.95" customHeight="1" x14ac:dyDescent="0.25">
      <c r="B423" s="157">
        <f t="shared" si="67"/>
        <v>6</v>
      </c>
      <c r="C423" s="157" t="str">
        <f t="shared" ca="1" si="65"/>
        <v>January-1987</v>
      </c>
      <c r="D423" s="158">
        <f ca="1">INDEX('Monthly Returns'!$H:$H,MATCH('Charts and Output'!$F423,'Monthly Returns'!$AG:$AG,0),0)</f>
        <v>0.13176689624451354</v>
      </c>
      <c r="F423" s="86">
        <f t="shared" si="66"/>
        <v>6</v>
      </c>
      <c r="G423" s="156">
        <f ca="1">INDEX('Monthly Returns'!$B:$B,MATCH('Charts and Output'!$F423,'Monthly Returns'!$AG:$AG,0),0)</f>
        <v>1987</v>
      </c>
      <c r="H423" s="156">
        <f ca="1">INDEX('Monthly Returns'!$C:$C,MATCH('Charts and Output'!$F423,'Monthly Returns'!$AG:$AG,0),0)</f>
        <v>1</v>
      </c>
    </row>
    <row r="424" spans="2:11" ht="12.95" customHeight="1" x14ac:dyDescent="0.25">
      <c r="B424" s="157">
        <f t="shared" si="67"/>
        <v>7</v>
      </c>
      <c r="C424" s="157" t="str">
        <f t="shared" ca="1" si="65"/>
        <v>April-2020</v>
      </c>
      <c r="D424" s="158">
        <f ca="1">INDEX('Monthly Returns'!$H:$H,MATCH('Charts and Output'!$F424,'Monthly Returns'!$AG:$AG,0),0)</f>
        <v>0.12684410293315374</v>
      </c>
      <c r="F424" s="86">
        <f t="shared" si="66"/>
        <v>7</v>
      </c>
      <c r="G424" s="156">
        <f ca="1">INDEX('Monthly Returns'!$B:$B,MATCH('Charts and Output'!$F424,'Monthly Returns'!$AG:$AG,0),0)</f>
        <v>2020</v>
      </c>
      <c r="H424" s="156">
        <f ca="1">INDEX('Monthly Returns'!$C:$C,MATCH('Charts and Output'!$F424,'Monthly Returns'!$AG:$AG,0),0)</f>
        <v>4</v>
      </c>
    </row>
    <row r="425" spans="2:11" ht="12.95" customHeight="1" x14ac:dyDescent="0.25">
      <c r="B425" s="157">
        <f t="shared" si="67"/>
        <v>8</v>
      </c>
      <c r="C425" s="157" t="str">
        <f t="shared" ca="1" si="65"/>
        <v>January-1975</v>
      </c>
      <c r="D425" s="158">
        <f ca="1">INDEX('Monthly Returns'!$H:$H,MATCH('Charts and Output'!$F425,'Monthly Returns'!$AG:$AG,0),0)</f>
        <v>0.12281221186733404</v>
      </c>
      <c r="F425" s="86">
        <f t="shared" si="66"/>
        <v>8</v>
      </c>
      <c r="G425" s="156">
        <f ca="1">INDEX('Monthly Returns'!$B:$B,MATCH('Charts and Output'!$F425,'Monthly Returns'!$AG:$AG,0),0)</f>
        <v>1975</v>
      </c>
      <c r="H425" s="156">
        <f ca="1">INDEX('Monthly Returns'!$C:$C,MATCH('Charts and Output'!$F425,'Monthly Returns'!$AG:$AG,0),0)</f>
        <v>1</v>
      </c>
    </row>
    <row r="426" spans="2:11" ht="12.95" customHeight="1" x14ac:dyDescent="0.25">
      <c r="B426" s="157">
        <f t="shared" si="67"/>
        <v>9</v>
      </c>
      <c r="C426" s="157" t="str">
        <f t="shared" ca="1" si="65"/>
        <v>January-1976</v>
      </c>
      <c r="D426" s="158">
        <f ca="1">INDEX('Monthly Returns'!$H:$H,MATCH('Charts and Output'!$F426,'Monthly Returns'!$AG:$AG,0),0)</f>
        <v>0.11830578515787127</v>
      </c>
      <c r="F426" s="86">
        <f t="shared" si="66"/>
        <v>9</v>
      </c>
      <c r="G426" s="156">
        <f ca="1">INDEX('Monthly Returns'!$B:$B,MATCH('Charts and Output'!$F426,'Monthly Returns'!$AG:$AG,0),0)</f>
        <v>1976</v>
      </c>
      <c r="H426" s="156">
        <f ca="1">INDEX('Monthly Returns'!$C:$C,MATCH('Charts and Output'!$F426,'Monthly Returns'!$AG:$AG,0),0)</f>
        <v>1</v>
      </c>
    </row>
    <row r="427" spans="2:11" ht="12.95" customHeight="1" x14ac:dyDescent="0.25">
      <c r="B427" s="157">
        <f t="shared" si="67"/>
        <v>10</v>
      </c>
      <c r="C427" s="157" t="str">
        <f t="shared" ca="1" si="65"/>
        <v>August-1982</v>
      </c>
      <c r="D427" s="158">
        <f ca="1">INDEX('Monthly Returns'!$H:$H,MATCH('Charts and Output'!$F427,'Monthly Returns'!$AG:$AG,0),0)</f>
        <v>0.11597727578587258</v>
      </c>
      <c r="F427" s="86">
        <f t="shared" si="66"/>
        <v>10</v>
      </c>
      <c r="G427" s="156">
        <f ca="1">INDEX('Monthly Returns'!$B:$B,MATCH('Charts and Output'!$F427,'Monthly Returns'!$AG:$AG,0),0)</f>
        <v>1982</v>
      </c>
      <c r="H427" s="156">
        <f ca="1">INDEX('Monthly Returns'!$C:$C,MATCH('Charts and Output'!$F427,'Monthly Returns'!$AG:$AG,0),0)</f>
        <v>8</v>
      </c>
    </row>
    <row r="428" spans="2:11" ht="12.95" customHeight="1" x14ac:dyDescent="0.25">
      <c r="B428" s="157">
        <f t="shared" ref="B428:B437" si="68">B427+1</f>
        <v>11</v>
      </c>
      <c r="C428" s="157" t="str">
        <f t="shared" ca="1" si="65"/>
        <v>December-1991</v>
      </c>
      <c r="D428" s="158">
        <f ca="1">INDEX('Monthly Returns'!$H:$H,MATCH('Charts and Output'!$F428,'Monthly Returns'!$AG:$AG,0),0)</f>
        <v>0.11158785482760014</v>
      </c>
      <c r="F428" s="86">
        <f t="shared" ref="F428:F437" si="69">B428</f>
        <v>11</v>
      </c>
      <c r="G428" s="156">
        <f ca="1">INDEX('Monthly Returns'!$B:$B,MATCH('Charts and Output'!$F428,'Monthly Returns'!$AG:$AG,0),0)</f>
        <v>1991</v>
      </c>
      <c r="H428" s="156">
        <f ca="1">INDEX('Monthly Returns'!$C:$C,MATCH('Charts and Output'!$F428,'Monthly Returns'!$AG:$AG,0),0)</f>
        <v>12</v>
      </c>
    </row>
    <row r="429" spans="2:11" ht="12.95" customHeight="1" x14ac:dyDescent="0.25">
      <c r="B429" s="157">
        <f t="shared" si="68"/>
        <v>12</v>
      </c>
      <c r="C429" s="157" t="str">
        <f t="shared" ca="1" si="65"/>
        <v>October-1938</v>
      </c>
      <c r="D429" s="158">
        <f ca="1">INDEX('Monthly Returns'!$H:$H,MATCH('Charts and Output'!$F429,'Monthly Returns'!$AG:$AG,0),0)</f>
        <v>0.11148936170212775</v>
      </c>
      <c r="F429" s="86">
        <f t="shared" si="69"/>
        <v>12</v>
      </c>
      <c r="G429" s="156">
        <f ca="1">INDEX('Monthly Returns'!$B:$B,MATCH('Charts and Output'!$F429,'Monthly Returns'!$AG:$AG,0),0)</f>
        <v>1938</v>
      </c>
      <c r="H429" s="156">
        <f ca="1">INDEX('Monthly Returns'!$C:$C,MATCH('Charts and Output'!$F429,'Monthly Returns'!$AG:$AG,0),0)</f>
        <v>10</v>
      </c>
    </row>
    <row r="430" spans="2:11" ht="12.95" customHeight="1" x14ac:dyDescent="0.25">
      <c r="B430" s="157">
        <f t="shared" si="68"/>
        <v>13</v>
      </c>
      <c r="C430" s="157" t="str">
        <f t="shared" ca="1" si="65"/>
        <v>October-1982</v>
      </c>
      <c r="D430" s="158">
        <f ca="1">INDEX('Monthly Returns'!$H:$H,MATCH('Charts and Output'!$F430,'Monthly Returns'!$AG:$AG,0),0)</f>
        <v>0.11044679638675947</v>
      </c>
      <c r="F430" s="86">
        <f t="shared" si="69"/>
        <v>13</v>
      </c>
      <c r="G430" s="156">
        <f ca="1">INDEX('Monthly Returns'!$B:$B,MATCH('Charts and Output'!$F430,'Monthly Returns'!$AG:$AG,0),0)</f>
        <v>1982</v>
      </c>
      <c r="H430" s="156">
        <f ca="1">INDEX('Monthly Returns'!$C:$C,MATCH('Charts and Output'!$F430,'Monthly Returns'!$AG:$AG,0),0)</f>
        <v>10</v>
      </c>
    </row>
    <row r="431" spans="2:11" ht="12.95" customHeight="1" x14ac:dyDescent="0.25">
      <c r="B431" s="157">
        <f t="shared" si="68"/>
        <v>14</v>
      </c>
      <c r="C431" s="157" t="str">
        <f t="shared" ca="1" si="65"/>
        <v>October-1879</v>
      </c>
      <c r="D431" s="158">
        <f ca="1">INDEX('Monthly Returns'!$H:$H,MATCH('Charts and Output'!$F431,'Monthly Returns'!$AG:$AG,0),0)</f>
        <v>0.1090047393364928</v>
      </c>
      <c r="F431" s="86">
        <f t="shared" si="69"/>
        <v>14</v>
      </c>
      <c r="G431" s="156">
        <f ca="1">INDEX('Monthly Returns'!$B:$B,MATCH('Charts and Output'!$F431,'Monthly Returns'!$AG:$AG,0),0)</f>
        <v>1879</v>
      </c>
      <c r="H431" s="156">
        <f ca="1">INDEX('Monthly Returns'!$C:$C,MATCH('Charts and Output'!$F431,'Monthly Returns'!$AG:$AG,0),0)</f>
        <v>10</v>
      </c>
    </row>
    <row r="432" spans="2:11" ht="12.95" customHeight="1" x14ac:dyDescent="0.25">
      <c r="B432" s="157">
        <f t="shared" si="68"/>
        <v>15</v>
      </c>
      <c r="C432" s="157" t="str">
        <f t="shared" ca="1" si="65"/>
        <v>October-2011</v>
      </c>
      <c r="D432" s="158">
        <f ca="1">INDEX('Monthly Returns'!$H:$H,MATCH('Charts and Output'!$F432,'Monthly Returns'!$AG:$AG,0),0)</f>
        <v>0.10772303853581011</v>
      </c>
      <c r="F432" s="86">
        <f t="shared" si="69"/>
        <v>15</v>
      </c>
      <c r="G432" s="156">
        <f ca="1">INDEX('Monthly Returns'!$B:$B,MATCH('Charts and Output'!$F432,'Monthly Returns'!$AG:$AG,0),0)</f>
        <v>2011</v>
      </c>
      <c r="H432" s="156">
        <f ca="1">INDEX('Monthly Returns'!$C:$C,MATCH('Charts and Output'!$F432,'Monthly Returns'!$AG:$AG,0),0)</f>
        <v>10</v>
      </c>
    </row>
    <row r="433" spans="2:8" ht="12.95" customHeight="1" x14ac:dyDescent="0.25">
      <c r="B433" s="157">
        <f t="shared" si="68"/>
        <v>16</v>
      </c>
      <c r="C433" s="157" t="str">
        <f t="shared" ca="1" si="65"/>
        <v>November-2020</v>
      </c>
      <c r="D433" s="158">
        <f ca="1">INDEX('Monthly Returns'!$H:$H,MATCH('Charts and Output'!$F433,'Monthly Returns'!$AG:$AG,0),0)</f>
        <v>0.10754565805086314</v>
      </c>
      <c r="F433" s="86">
        <f t="shared" si="69"/>
        <v>16</v>
      </c>
      <c r="G433" s="156">
        <f ca="1">INDEX('Monthly Returns'!$B:$B,MATCH('Charts and Output'!$F433,'Monthly Returns'!$AG:$AG,0),0)</f>
        <v>2020</v>
      </c>
      <c r="H433" s="156">
        <f ca="1">INDEX('Monthly Returns'!$C:$C,MATCH('Charts and Output'!$F433,'Monthly Returns'!$AG:$AG,0),0)</f>
        <v>11</v>
      </c>
    </row>
    <row r="434" spans="2:8" ht="12.95" customHeight="1" x14ac:dyDescent="0.25">
      <c r="B434" s="157">
        <f t="shared" si="68"/>
        <v>17</v>
      </c>
      <c r="C434" s="157" t="str">
        <f t="shared" ca="1" si="65"/>
        <v>September-1939</v>
      </c>
      <c r="D434" s="158">
        <f ca="1">INDEX('Monthly Returns'!$H:$H,MATCH('Charts and Output'!$F434,'Monthly Returns'!$AG:$AG,0),0)</f>
        <v>0.10658578856152512</v>
      </c>
      <c r="F434" s="86">
        <f t="shared" si="69"/>
        <v>17</v>
      </c>
      <c r="G434" s="156">
        <f ca="1">INDEX('Monthly Returns'!$B:$B,MATCH('Charts and Output'!$F434,'Monthly Returns'!$AG:$AG,0),0)</f>
        <v>1939</v>
      </c>
      <c r="H434" s="156">
        <f ca="1">INDEX('Monthly Returns'!$C:$C,MATCH('Charts and Output'!$F434,'Monthly Returns'!$AG:$AG,0),0)</f>
        <v>9</v>
      </c>
    </row>
    <row r="435" spans="2:8" ht="12.95" customHeight="1" x14ac:dyDescent="0.25">
      <c r="B435" s="157">
        <f t="shared" si="68"/>
        <v>18</v>
      </c>
      <c r="C435" s="157" t="str">
        <f t="shared" ca="1" si="65"/>
        <v>August-1984</v>
      </c>
      <c r="D435" s="158">
        <f ca="1">INDEX('Monthly Returns'!$H:$H,MATCH('Charts and Output'!$F435,'Monthly Returns'!$AG:$AG,0),0)</f>
        <v>0.10633206275502305</v>
      </c>
      <c r="F435" s="86">
        <f t="shared" si="69"/>
        <v>18</v>
      </c>
      <c r="G435" s="156">
        <f ca="1">INDEX('Monthly Returns'!$B:$B,MATCH('Charts and Output'!$F435,'Monthly Returns'!$AG:$AG,0),0)</f>
        <v>1984</v>
      </c>
      <c r="H435" s="156">
        <f ca="1">INDEX('Monthly Returns'!$C:$C,MATCH('Charts and Output'!$F435,'Monthly Returns'!$AG:$AG,0),0)</f>
        <v>8</v>
      </c>
    </row>
    <row r="436" spans="2:8" ht="12.95" customHeight="1" x14ac:dyDescent="0.25">
      <c r="B436" s="157">
        <f t="shared" si="68"/>
        <v>19</v>
      </c>
      <c r="C436" s="157" t="str">
        <f t="shared" ca="1" si="65"/>
        <v>April-1933</v>
      </c>
      <c r="D436" s="158">
        <f ca="1">INDEX('Monthly Returns'!$H:$H,MATCH('Charts and Output'!$F436,'Monthly Returns'!$AG:$AG,0),0)</f>
        <v>0.10593900481540919</v>
      </c>
      <c r="F436" s="86">
        <f t="shared" si="69"/>
        <v>19</v>
      </c>
      <c r="G436" s="156">
        <f ca="1">INDEX('Monthly Returns'!$B:$B,MATCH('Charts and Output'!$F436,'Monthly Returns'!$AG:$AG,0),0)</f>
        <v>1933</v>
      </c>
      <c r="H436" s="156">
        <f ca="1">INDEX('Monthly Returns'!$C:$C,MATCH('Charts and Output'!$F436,'Monthly Returns'!$AG:$AG,0),0)</f>
        <v>4</v>
      </c>
    </row>
    <row r="437" spans="2:8" ht="12.95" customHeight="1" thickBot="1" x14ac:dyDescent="0.3">
      <c r="B437" s="159">
        <f t="shared" si="68"/>
        <v>20</v>
      </c>
      <c r="C437" s="159" t="str">
        <f t="shared" ca="1" si="65"/>
        <v>November-1980</v>
      </c>
      <c r="D437" s="160">
        <f ca="1">INDEX('Monthly Returns'!$H:$H,MATCH('Charts and Output'!$F437,'Monthly Returns'!$AG:$AG,0),0)</f>
        <v>0.1023770526211889</v>
      </c>
      <c r="F437" s="86">
        <f t="shared" si="69"/>
        <v>20</v>
      </c>
      <c r="G437" s="156">
        <f ca="1">INDEX('Monthly Returns'!$B:$B,MATCH('Charts and Output'!$F437,'Monthly Returns'!$AG:$AG,0),0)</f>
        <v>1980</v>
      </c>
      <c r="H437" s="156">
        <f ca="1">INDEX('Monthly Returns'!$C:$C,MATCH('Charts and Output'!$F437,'Monthly Returns'!$AG:$AG,0),0)</f>
        <v>11</v>
      </c>
    </row>
    <row r="438" spans="2:8" ht="12.95" customHeight="1" x14ac:dyDescent="0.25">
      <c r="B438" s="161"/>
      <c r="C438" s="161"/>
      <c r="D438" s="161"/>
    </row>
    <row r="439" spans="2:8" ht="12.95" customHeight="1" x14ac:dyDescent="0.25">
      <c r="B439" s="162" t="s">
        <v>2933</v>
      </c>
      <c r="C439" s="163"/>
      <c r="D439" s="163"/>
    </row>
    <row r="441" spans="2:8" ht="12.95" customHeight="1" x14ac:dyDescent="0.25">
      <c r="B441" s="107" t="s">
        <v>2846</v>
      </c>
      <c r="C441" s="107" t="s">
        <v>1</v>
      </c>
      <c r="D441" s="107" t="s">
        <v>2845</v>
      </c>
    </row>
    <row r="442" spans="2:8" ht="12.95" customHeight="1" x14ac:dyDescent="0.25">
      <c r="B442" s="104">
        <v>1</v>
      </c>
      <c r="C442" s="104" t="str">
        <f t="shared" ref="C442:C461" ca="1" si="70">INDEX($C$465:$C$476,MATCH($H442,$B$465:$B$476,0),0)&amp;"-"&amp;$G442</f>
        <v>November-1929</v>
      </c>
      <c r="D442" s="106">
        <f ca="1">INDEX('Monthly Returns'!$H:$H,MATCH('Charts and Output'!$F442,'Monthly Returns'!$AG:$AG,0),0)</f>
        <v>-0.26473740621650588</v>
      </c>
      <c r="F442" s="86">
        <f>$K$417</f>
        <v>1823</v>
      </c>
      <c r="G442" s="156">
        <f ca="1">INDEX('Monthly Returns'!$B:$B,MATCH('Charts and Output'!$F442,'Monthly Returns'!$AG:$AG,0),0)</f>
        <v>1929</v>
      </c>
      <c r="H442" s="156">
        <f ca="1">INDEX('Monthly Returns'!$C:$C,MATCH('Charts and Output'!$F442,'Monthly Returns'!$AG:$AG,0),0)</f>
        <v>11</v>
      </c>
    </row>
    <row r="443" spans="2:8" ht="12.95" customHeight="1" x14ac:dyDescent="0.25">
      <c r="B443" s="157">
        <f>B442+1</f>
        <v>2</v>
      </c>
      <c r="C443" s="157" t="str">
        <f t="shared" ca="1" si="70"/>
        <v>April-1932</v>
      </c>
      <c r="D443" s="158">
        <f ca="1">INDEX('Monthly Returns'!$H:$H,MATCH('Charts and Output'!$F443,'Monthly Returns'!$AG:$AG,0),0)</f>
        <v>-0.23970944309927356</v>
      </c>
      <c r="F443" s="86">
        <f>F442-1</f>
        <v>1822</v>
      </c>
      <c r="G443" s="156">
        <f ca="1">INDEX('Monthly Returns'!$B:$B,MATCH('Charts and Output'!$F443,'Monthly Returns'!$AG:$AG,0),0)</f>
        <v>1932</v>
      </c>
      <c r="H443" s="156">
        <f ca="1">INDEX('Monthly Returns'!$C:$C,MATCH('Charts and Output'!$F443,'Monthly Returns'!$AG:$AG,0),0)</f>
        <v>4</v>
      </c>
    </row>
    <row r="444" spans="2:8" ht="12.95" customHeight="1" x14ac:dyDescent="0.25">
      <c r="B444" s="157">
        <f t="shared" ref="B444:B451" si="71">B443+1</f>
        <v>3</v>
      </c>
      <c r="C444" s="157" t="str">
        <f t="shared" ca="1" si="70"/>
        <v>October-1987</v>
      </c>
      <c r="D444" s="158">
        <f ca="1">INDEX('Monthly Returns'!$H:$H,MATCH('Charts and Output'!$F444,'Monthly Returns'!$AG:$AG,0),0)</f>
        <v>-0.21763041614888423</v>
      </c>
      <c r="F444" s="86">
        <f t="shared" ref="F444:F451" si="72">F443-1</f>
        <v>1821</v>
      </c>
      <c r="G444" s="156">
        <f ca="1">INDEX('Monthly Returns'!$B:$B,MATCH('Charts and Output'!$F444,'Monthly Returns'!$AG:$AG,0),0)</f>
        <v>1987</v>
      </c>
      <c r="H444" s="156">
        <f ca="1">INDEX('Monthly Returns'!$C:$C,MATCH('Charts and Output'!$F444,'Monthly Returns'!$AG:$AG,0),0)</f>
        <v>10</v>
      </c>
    </row>
    <row r="445" spans="2:8" ht="12.95" customHeight="1" x14ac:dyDescent="0.25">
      <c r="B445" s="157">
        <f t="shared" si="71"/>
        <v>4</v>
      </c>
      <c r="C445" s="157" t="str">
        <f t="shared" ca="1" si="70"/>
        <v>December-1931</v>
      </c>
      <c r="D445" s="158">
        <f ca="1">INDEX('Monthly Returns'!$H:$H,MATCH('Charts and Output'!$F445,'Monthly Returns'!$AG:$AG,0),0)</f>
        <v>-0.18768046198267574</v>
      </c>
      <c r="F445" s="86">
        <f t="shared" si="72"/>
        <v>1820</v>
      </c>
      <c r="G445" s="156">
        <f ca="1">INDEX('Monthly Returns'!$B:$B,MATCH('Charts and Output'!$F445,'Monthly Returns'!$AG:$AG,0),0)</f>
        <v>1931</v>
      </c>
      <c r="H445" s="156">
        <f ca="1">INDEX('Monthly Returns'!$C:$C,MATCH('Charts and Output'!$F445,'Monthly Returns'!$AG:$AG,0),0)</f>
        <v>12</v>
      </c>
    </row>
    <row r="446" spans="2:8" ht="12.95" customHeight="1" x14ac:dyDescent="0.25">
      <c r="B446" s="157">
        <f t="shared" si="71"/>
        <v>5</v>
      </c>
      <c r="C446" s="157" t="str">
        <f t="shared" ca="1" si="70"/>
        <v>October-2008</v>
      </c>
      <c r="D446" s="158">
        <f ca="1">INDEX('Monthly Returns'!$H:$H,MATCH('Charts and Output'!$F446,'Monthly Returns'!$AG:$AG,0),0)</f>
        <v>-0.1694245237674199</v>
      </c>
      <c r="F446" s="86">
        <f t="shared" si="72"/>
        <v>1819</v>
      </c>
      <c r="G446" s="156">
        <f ca="1">INDEX('Monthly Returns'!$B:$B,MATCH('Charts and Output'!$F446,'Monthly Returns'!$AG:$AG,0),0)</f>
        <v>2008</v>
      </c>
      <c r="H446" s="156">
        <f ca="1">INDEX('Monthly Returns'!$C:$C,MATCH('Charts and Output'!$F446,'Monthly Returns'!$AG:$AG,0),0)</f>
        <v>10</v>
      </c>
    </row>
    <row r="447" spans="2:8" ht="12.95" customHeight="1" x14ac:dyDescent="0.25">
      <c r="B447" s="157">
        <f t="shared" si="71"/>
        <v>6</v>
      </c>
      <c r="C447" s="157" t="str">
        <f t="shared" ca="1" si="70"/>
        <v>September-1931</v>
      </c>
      <c r="D447" s="158">
        <f ca="1">INDEX('Monthly Returns'!$H:$H,MATCH('Charts and Output'!$F447,'Monthly Returns'!$AG:$AG,0),0)</f>
        <v>-0.1489208633093525</v>
      </c>
      <c r="F447" s="86">
        <f t="shared" si="72"/>
        <v>1818</v>
      </c>
      <c r="G447" s="156">
        <f ca="1">INDEX('Monthly Returns'!$B:$B,MATCH('Charts and Output'!$F447,'Monthly Returns'!$AG:$AG,0),0)</f>
        <v>1931</v>
      </c>
      <c r="H447" s="156">
        <f ca="1">INDEX('Monthly Returns'!$C:$C,MATCH('Charts and Output'!$F447,'Monthly Returns'!$AG:$AG,0),0)</f>
        <v>9</v>
      </c>
    </row>
    <row r="448" spans="2:8" ht="12.95" customHeight="1" x14ac:dyDescent="0.25">
      <c r="B448" s="157">
        <f t="shared" si="71"/>
        <v>7</v>
      </c>
      <c r="C448" s="157" t="str">
        <f t="shared" ca="1" si="70"/>
        <v>September-1946</v>
      </c>
      <c r="D448" s="158">
        <f ca="1">INDEX('Monthly Returns'!$H:$H,MATCH('Charts and Output'!$F448,'Monthly Returns'!$AG:$AG,0),0)</f>
        <v>-0.14745762711864407</v>
      </c>
      <c r="F448" s="86">
        <f t="shared" si="72"/>
        <v>1817</v>
      </c>
      <c r="G448" s="156">
        <f ca="1">INDEX('Monthly Returns'!$B:$B,MATCH('Charts and Output'!$F448,'Monthly Returns'!$AG:$AG,0),0)</f>
        <v>1946</v>
      </c>
      <c r="H448" s="156">
        <f ca="1">INDEX('Monthly Returns'!$C:$C,MATCH('Charts and Output'!$F448,'Monthly Returns'!$AG:$AG,0),0)</f>
        <v>9</v>
      </c>
    </row>
    <row r="449" spans="2:8" ht="12.95" customHeight="1" x14ac:dyDescent="0.25">
      <c r="B449" s="157">
        <f t="shared" si="71"/>
        <v>8</v>
      </c>
      <c r="C449" s="157" t="str">
        <f t="shared" ca="1" si="70"/>
        <v>August-1998</v>
      </c>
      <c r="D449" s="158">
        <f ca="1">INDEX('Monthly Returns'!$H:$H,MATCH('Charts and Output'!$F449,'Monthly Returns'!$AG:$AG,0),0)</f>
        <v>-0.14579671855670651</v>
      </c>
      <c r="F449" s="86">
        <f t="shared" si="72"/>
        <v>1816</v>
      </c>
      <c r="G449" s="156">
        <f ca="1">INDEX('Monthly Returns'!$B:$B,MATCH('Charts and Output'!$F449,'Monthly Returns'!$AG:$AG,0),0)</f>
        <v>1998</v>
      </c>
      <c r="H449" s="156">
        <f ca="1">INDEX('Monthly Returns'!$C:$C,MATCH('Charts and Output'!$F449,'Monthly Returns'!$AG:$AG,0),0)</f>
        <v>8</v>
      </c>
    </row>
    <row r="450" spans="2:8" ht="12.95" customHeight="1" x14ac:dyDescent="0.25">
      <c r="B450" s="157">
        <f t="shared" si="71"/>
        <v>9</v>
      </c>
      <c r="C450" s="157" t="str">
        <f t="shared" ca="1" si="70"/>
        <v>October-1937</v>
      </c>
      <c r="D450" s="158">
        <f ca="1">INDEX('Monthly Returns'!$H:$H,MATCH('Charts and Output'!$F450,'Monthly Returns'!$AG:$AG,0),0)</f>
        <v>-0.14544189283228948</v>
      </c>
      <c r="F450" s="86">
        <f t="shared" si="72"/>
        <v>1815</v>
      </c>
      <c r="G450" s="156">
        <f ca="1">INDEX('Monthly Returns'!$B:$B,MATCH('Charts and Output'!$F450,'Monthly Returns'!$AG:$AG,0),0)</f>
        <v>1937</v>
      </c>
      <c r="H450" s="156">
        <f ca="1">INDEX('Monthly Returns'!$C:$C,MATCH('Charts and Output'!$F450,'Monthly Returns'!$AG:$AG,0),0)</f>
        <v>10</v>
      </c>
    </row>
    <row r="451" spans="2:8" ht="12.95" customHeight="1" x14ac:dyDescent="0.25">
      <c r="B451" s="157">
        <f t="shared" si="71"/>
        <v>10</v>
      </c>
      <c r="C451" s="157" t="str">
        <f t="shared" ca="1" si="70"/>
        <v>September-1937</v>
      </c>
      <c r="D451" s="158">
        <f ca="1">INDEX('Monthly Returns'!$H:$H,MATCH('Charts and Output'!$F451,'Monthly Returns'!$AG:$AG,0),0)</f>
        <v>-0.14157706093189959</v>
      </c>
      <c r="F451" s="86">
        <f t="shared" si="72"/>
        <v>1814</v>
      </c>
      <c r="G451" s="156">
        <f ca="1">INDEX('Monthly Returns'!$B:$B,MATCH('Charts and Output'!$F451,'Monthly Returns'!$AG:$AG,0),0)</f>
        <v>1937</v>
      </c>
      <c r="H451" s="156">
        <f ca="1">INDEX('Monthly Returns'!$C:$C,MATCH('Charts and Output'!$F451,'Monthly Returns'!$AG:$AG,0),0)</f>
        <v>9</v>
      </c>
    </row>
    <row r="452" spans="2:8" ht="12.95" customHeight="1" x14ac:dyDescent="0.25">
      <c r="B452" s="157">
        <f t="shared" ref="B452:B461" si="73">B451+1</f>
        <v>11</v>
      </c>
      <c r="C452" s="157" t="str">
        <f t="shared" ca="1" si="70"/>
        <v>October-1932</v>
      </c>
      <c r="D452" s="158">
        <f ca="1">INDEX('Monthly Returns'!$H:$H,MATCH('Charts and Output'!$F452,'Monthly Returns'!$AG:$AG,0),0)</f>
        <v>-0.13801452784503632</v>
      </c>
      <c r="F452" s="86">
        <f t="shared" ref="F452:F461" si="74">F451-1</f>
        <v>1813</v>
      </c>
      <c r="G452" s="156">
        <f ca="1">INDEX('Monthly Returns'!$B:$B,MATCH('Charts and Output'!$F452,'Monthly Returns'!$AG:$AG,0),0)</f>
        <v>1932</v>
      </c>
      <c r="H452" s="156">
        <f ca="1">INDEX('Monthly Returns'!$C:$C,MATCH('Charts and Output'!$F452,'Monthly Returns'!$AG:$AG,0),0)</f>
        <v>10</v>
      </c>
    </row>
    <row r="453" spans="2:8" ht="12.95" customHeight="1" x14ac:dyDescent="0.25">
      <c r="B453" s="157">
        <f t="shared" si="73"/>
        <v>12</v>
      </c>
      <c r="C453" s="157" t="str">
        <f t="shared" ca="1" si="70"/>
        <v>May-1940</v>
      </c>
      <c r="D453" s="158">
        <f ca="1">INDEX('Monthly Returns'!$H:$H,MATCH('Charts and Output'!$F453,'Monthly Returns'!$AG:$AG,0),0)</f>
        <v>-0.13773431132844327</v>
      </c>
      <c r="F453" s="86">
        <f t="shared" si="74"/>
        <v>1812</v>
      </c>
      <c r="G453" s="156">
        <f ca="1">INDEX('Monthly Returns'!$B:$B,MATCH('Charts and Output'!$F453,'Monthly Returns'!$AG:$AG,0),0)</f>
        <v>1940</v>
      </c>
      <c r="H453" s="156">
        <f ca="1">INDEX('Monthly Returns'!$C:$C,MATCH('Charts and Output'!$F453,'Monthly Returns'!$AG:$AG,0),0)</f>
        <v>5</v>
      </c>
    </row>
    <row r="454" spans="2:8" ht="12.95" customHeight="1" x14ac:dyDescent="0.25">
      <c r="B454" s="157">
        <f t="shared" si="73"/>
        <v>13</v>
      </c>
      <c r="C454" s="157" t="str">
        <f t="shared" ca="1" si="70"/>
        <v>October-1930</v>
      </c>
      <c r="D454" s="158">
        <f ca="1">INDEX('Monthly Returns'!$H:$H,MATCH('Charts and Output'!$F454,'Monthly Returns'!$AG:$AG,0),0)</f>
        <v>-0.13763233878729542</v>
      </c>
      <c r="F454" s="86">
        <f t="shared" si="74"/>
        <v>1811</v>
      </c>
      <c r="G454" s="156">
        <f ca="1">INDEX('Monthly Returns'!$B:$B,MATCH('Charts and Output'!$F454,'Monthly Returns'!$AG:$AG,0),0)</f>
        <v>1930</v>
      </c>
      <c r="H454" s="156">
        <f ca="1">INDEX('Monthly Returns'!$C:$C,MATCH('Charts and Output'!$F454,'Monthly Returns'!$AG:$AG,0),0)</f>
        <v>10</v>
      </c>
    </row>
    <row r="455" spans="2:8" ht="12.95" customHeight="1" x14ac:dyDescent="0.25">
      <c r="B455" s="157">
        <f t="shared" si="73"/>
        <v>14</v>
      </c>
      <c r="C455" s="157" t="str">
        <f t="shared" ca="1" si="70"/>
        <v>June-1932</v>
      </c>
      <c r="D455" s="158">
        <f ca="1">INDEX('Monthly Returns'!$H:$H,MATCH('Charts and Output'!$F455,'Monthly Returns'!$AG:$AG,0),0)</f>
        <v>-0.1343012704174229</v>
      </c>
      <c r="F455" s="86">
        <f t="shared" si="74"/>
        <v>1810</v>
      </c>
      <c r="G455" s="156">
        <f ca="1">INDEX('Monthly Returns'!$B:$B,MATCH('Charts and Output'!$F455,'Monthly Returns'!$AG:$AG,0),0)</f>
        <v>1932</v>
      </c>
      <c r="H455" s="156">
        <f ca="1">INDEX('Monthly Returns'!$C:$C,MATCH('Charts and Output'!$F455,'Monthly Returns'!$AG:$AG,0),0)</f>
        <v>6</v>
      </c>
    </row>
    <row r="456" spans="2:8" ht="12.95" customHeight="1" x14ac:dyDescent="0.25">
      <c r="B456" s="157">
        <f t="shared" si="73"/>
        <v>15</v>
      </c>
      <c r="C456" s="157" t="str">
        <f t="shared" ca="1" si="70"/>
        <v>October-1931</v>
      </c>
      <c r="D456" s="158">
        <f ca="1">INDEX('Monthly Returns'!$H:$H,MATCH('Charts and Output'!$F456,'Monthly Returns'!$AG:$AG,0),0)</f>
        <v>-0.13355874894336428</v>
      </c>
      <c r="F456" s="86">
        <f t="shared" si="74"/>
        <v>1809</v>
      </c>
      <c r="G456" s="156">
        <f ca="1">INDEX('Monthly Returns'!$B:$B,MATCH('Charts and Output'!$F456,'Monthly Returns'!$AG:$AG,0),0)</f>
        <v>1931</v>
      </c>
      <c r="H456" s="156">
        <f ca="1">INDEX('Monthly Returns'!$C:$C,MATCH('Charts and Output'!$F456,'Monthly Returns'!$AG:$AG,0),0)</f>
        <v>10</v>
      </c>
    </row>
    <row r="457" spans="2:8" ht="12.95" customHeight="1" x14ac:dyDescent="0.25">
      <c r="B457" s="157">
        <f t="shared" si="73"/>
        <v>16</v>
      </c>
      <c r="C457" s="157" t="str">
        <f t="shared" ca="1" si="70"/>
        <v>April-1939</v>
      </c>
      <c r="D457" s="158">
        <f ca="1">INDEX('Monthly Returns'!$H:$H,MATCH('Charts and Output'!$F457,'Monthly Returns'!$AG:$AG,0),0)</f>
        <v>-0.12590799031476996</v>
      </c>
      <c r="F457" s="86">
        <f t="shared" si="74"/>
        <v>1808</v>
      </c>
      <c r="G457" s="156">
        <f ca="1">INDEX('Monthly Returns'!$B:$B,MATCH('Charts and Output'!$F457,'Monthly Returns'!$AG:$AG,0),0)</f>
        <v>1939</v>
      </c>
      <c r="H457" s="156">
        <f ca="1">INDEX('Monthly Returns'!$C:$C,MATCH('Charts and Output'!$F457,'Monthly Returns'!$AG:$AG,0),0)</f>
        <v>4</v>
      </c>
    </row>
    <row r="458" spans="2:8" ht="12.95" customHeight="1" x14ac:dyDescent="0.25">
      <c r="B458" s="157">
        <f t="shared" si="73"/>
        <v>17</v>
      </c>
      <c r="C458" s="157" t="str">
        <f t="shared" ca="1" si="70"/>
        <v>March-2020</v>
      </c>
      <c r="D458" s="158">
        <f ca="1">INDEX('Monthly Returns'!$H:$H,MATCH('Charts and Output'!$F458,'Monthly Returns'!$AG:$AG,0),0)</f>
        <v>-0.12511932083595656</v>
      </c>
      <c r="F458" s="86">
        <f t="shared" si="74"/>
        <v>1807</v>
      </c>
      <c r="G458" s="156">
        <f ca="1">INDEX('Monthly Returns'!$B:$B,MATCH('Charts and Output'!$F458,'Monthly Returns'!$AG:$AG,0),0)</f>
        <v>2020</v>
      </c>
      <c r="H458" s="156">
        <f ca="1">INDEX('Monthly Returns'!$C:$C,MATCH('Charts and Output'!$F458,'Monthly Returns'!$AG:$AG,0),0)</f>
        <v>3</v>
      </c>
    </row>
    <row r="459" spans="2:8" ht="12.95" customHeight="1" x14ac:dyDescent="0.25">
      <c r="B459" s="157">
        <f t="shared" si="73"/>
        <v>18</v>
      </c>
      <c r="C459" s="157" t="str">
        <f t="shared" ca="1" si="70"/>
        <v>May-1932</v>
      </c>
      <c r="D459" s="158">
        <f ca="1">INDEX('Monthly Returns'!$H:$H,MATCH('Charts and Output'!$F459,'Monthly Returns'!$AG:$AG,0),0)</f>
        <v>-0.12261146496815289</v>
      </c>
      <c r="F459" s="86">
        <f t="shared" si="74"/>
        <v>1806</v>
      </c>
      <c r="G459" s="156">
        <f ca="1">INDEX('Monthly Returns'!$B:$B,MATCH('Charts and Output'!$F459,'Monthly Returns'!$AG:$AG,0),0)</f>
        <v>1932</v>
      </c>
      <c r="H459" s="156">
        <f ca="1">INDEX('Monthly Returns'!$C:$C,MATCH('Charts and Output'!$F459,'Monthly Returns'!$AG:$AG,0),0)</f>
        <v>5</v>
      </c>
    </row>
    <row r="460" spans="2:8" ht="12.95" customHeight="1" x14ac:dyDescent="0.25">
      <c r="B460" s="157">
        <f t="shared" si="73"/>
        <v>19</v>
      </c>
      <c r="C460" s="157" t="str">
        <f t="shared" ca="1" si="70"/>
        <v>September-1974</v>
      </c>
      <c r="D460" s="158">
        <f ca="1">INDEX('Monthly Returns'!$H:$H,MATCH('Charts and Output'!$F460,'Monthly Returns'!$AG:$AG,0),0)</f>
        <v>-0.11933472988677118</v>
      </c>
      <c r="F460" s="86">
        <f t="shared" si="74"/>
        <v>1805</v>
      </c>
      <c r="G460" s="156">
        <f ca="1">INDEX('Monthly Returns'!$B:$B,MATCH('Charts and Output'!$F460,'Monthly Returns'!$AG:$AG,0),0)</f>
        <v>1974</v>
      </c>
      <c r="H460" s="156">
        <f ca="1">INDEX('Monthly Returns'!$C:$C,MATCH('Charts and Output'!$F460,'Monthly Returns'!$AG:$AG,0),0)</f>
        <v>9</v>
      </c>
    </row>
    <row r="461" spans="2:8" ht="12.95" customHeight="1" thickBot="1" x14ac:dyDescent="0.3">
      <c r="B461" s="159">
        <f t="shared" si="73"/>
        <v>20</v>
      </c>
      <c r="C461" s="159" t="str">
        <f t="shared" ca="1" si="70"/>
        <v>February-1933</v>
      </c>
      <c r="D461" s="160">
        <f ca="1">INDEX('Monthly Returns'!$H:$H,MATCH('Charts and Output'!$F461,'Monthly Returns'!$AG:$AG,0),0)</f>
        <v>-0.11847672778561347</v>
      </c>
      <c r="F461" s="86">
        <f t="shared" si="74"/>
        <v>1804</v>
      </c>
      <c r="G461" s="156">
        <f ca="1">INDEX('Monthly Returns'!$B:$B,MATCH('Charts and Output'!$F461,'Monthly Returns'!$AG:$AG,0),0)</f>
        <v>1933</v>
      </c>
      <c r="H461" s="156">
        <f ca="1">INDEX('Monthly Returns'!$C:$C,MATCH('Charts and Output'!$F461,'Monthly Returns'!$AG:$AG,0),0)</f>
        <v>2</v>
      </c>
    </row>
    <row r="462" spans="2:8" ht="12.95" customHeight="1" x14ac:dyDescent="0.25">
      <c r="B462" s="161"/>
      <c r="C462" s="161"/>
      <c r="D462" s="161"/>
    </row>
    <row r="463" spans="2:8" ht="12.95" customHeight="1" x14ac:dyDescent="0.25">
      <c r="B463" s="128" t="s">
        <v>2850</v>
      </c>
    </row>
    <row r="464" spans="2:8" ht="12.95" customHeight="1" x14ac:dyDescent="0.25">
      <c r="B464" s="164" t="s">
        <v>2846</v>
      </c>
      <c r="C464" s="164" t="s">
        <v>1</v>
      </c>
    </row>
    <row r="465" spans="2:4" ht="12.95" customHeight="1" x14ac:dyDescent="0.25">
      <c r="B465" s="165">
        <v>1</v>
      </c>
      <c r="C465" s="3" t="s">
        <v>2852</v>
      </c>
    </row>
    <row r="466" spans="2:4" ht="12.95" customHeight="1" x14ac:dyDescent="0.25">
      <c r="B466" s="165">
        <f>B465+1</f>
        <v>2</v>
      </c>
      <c r="C466" s="3" t="s">
        <v>2853</v>
      </c>
    </row>
    <row r="467" spans="2:4" ht="12.95" customHeight="1" x14ac:dyDescent="0.25">
      <c r="B467" s="165">
        <f t="shared" ref="B467:B476" si="75">B466+1</f>
        <v>3</v>
      </c>
      <c r="C467" s="3" t="s">
        <v>2854</v>
      </c>
    </row>
    <row r="468" spans="2:4" ht="12.95" customHeight="1" x14ac:dyDescent="0.25">
      <c r="B468" s="165">
        <f t="shared" si="75"/>
        <v>4</v>
      </c>
      <c r="C468" s="3" t="s">
        <v>2855</v>
      </c>
    </row>
    <row r="469" spans="2:4" ht="12.95" customHeight="1" x14ac:dyDescent="0.25">
      <c r="B469" s="165">
        <f t="shared" si="75"/>
        <v>5</v>
      </c>
      <c r="C469" s="3" t="s">
        <v>8</v>
      </c>
    </row>
    <row r="470" spans="2:4" ht="12.95" customHeight="1" x14ac:dyDescent="0.25">
      <c r="B470" s="165">
        <f t="shared" si="75"/>
        <v>6</v>
      </c>
      <c r="C470" s="3" t="s">
        <v>2856</v>
      </c>
    </row>
    <row r="471" spans="2:4" ht="12.95" customHeight="1" x14ac:dyDescent="0.25">
      <c r="B471" s="165">
        <f t="shared" si="75"/>
        <v>7</v>
      </c>
      <c r="C471" s="3" t="s">
        <v>2857</v>
      </c>
    </row>
    <row r="472" spans="2:4" ht="12.95" customHeight="1" x14ac:dyDescent="0.25">
      <c r="B472" s="165">
        <f t="shared" si="75"/>
        <v>8</v>
      </c>
      <c r="C472" s="3" t="s">
        <v>2858</v>
      </c>
    </row>
    <row r="473" spans="2:4" ht="12.95" customHeight="1" x14ac:dyDescent="0.25">
      <c r="B473" s="165">
        <f t="shared" si="75"/>
        <v>9</v>
      </c>
      <c r="C473" s="3" t="s">
        <v>2859</v>
      </c>
    </row>
    <row r="474" spans="2:4" ht="12.95" customHeight="1" x14ac:dyDescent="0.25">
      <c r="B474" s="165">
        <f t="shared" si="75"/>
        <v>10</v>
      </c>
      <c r="C474" s="3" t="s">
        <v>2860</v>
      </c>
    </row>
    <row r="475" spans="2:4" ht="12.95" customHeight="1" x14ac:dyDescent="0.25">
      <c r="B475" s="165">
        <f t="shared" si="75"/>
        <v>11</v>
      </c>
      <c r="C475" s="3" t="s">
        <v>2861</v>
      </c>
    </row>
    <row r="476" spans="2:4" ht="12.95" customHeight="1" x14ac:dyDescent="0.25">
      <c r="B476" s="165">
        <f t="shared" si="75"/>
        <v>12</v>
      </c>
      <c r="C476" s="3" t="s">
        <v>2862</v>
      </c>
    </row>
    <row r="480" spans="2:4" ht="12.95" customHeight="1" x14ac:dyDescent="0.25">
      <c r="B480" s="102" t="s">
        <v>2870</v>
      </c>
      <c r="C480" s="102"/>
      <c r="D480" s="102"/>
    </row>
    <row r="482" spans="2:4" ht="12.95" customHeight="1" x14ac:dyDescent="0.25">
      <c r="B482" s="136" t="s">
        <v>2867</v>
      </c>
    </row>
    <row r="484" spans="2:4" ht="12.95" customHeight="1" x14ac:dyDescent="0.25">
      <c r="B484" s="3" t="s">
        <v>2835</v>
      </c>
      <c r="C484" s="166">
        <f>MAX('Monthly Returns'!AH:AH)</f>
        <v>11</v>
      </c>
    </row>
    <row r="485" spans="2:4" ht="12.95" customHeight="1" x14ac:dyDescent="0.25">
      <c r="B485" s="3" t="s">
        <v>2869</v>
      </c>
      <c r="C485" s="166">
        <f>COUNTIFS('Monthly Returns'!AH:AH,'Charts and Output'!C484)</f>
        <v>4</v>
      </c>
    </row>
    <row r="487" spans="2:4" ht="12.95" customHeight="1" x14ac:dyDescent="0.25">
      <c r="B487" s="116"/>
      <c r="C487" s="167" t="s">
        <v>2823</v>
      </c>
      <c r="D487" s="167" t="s">
        <v>2868</v>
      </c>
    </row>
    <row r="488" spans="2:4" ht="12.95" customHeight="1" x14ac:dyDescent="0.25">
      <c r="B488" s="3" t="s">
        <v>402</v>
      </c>
      <c r="C488" s="168">
        <f>EOMONTH(C489,-C484)</f>
        <v>15584</v>
      </c>
      <c r="D488" s="169">
        <f>INDEX('Monthly Returns'!$E:$E,MATCH('Charts and Output'!$C488,'Monthly Returns'!$D:$D,0),0)</f>
        <v>8.59</v>
      </c>
    </row>
    <row r="489" spans="2:4" ht="12.95" customHeight="1" x14ac:dyDescent="0.25">
      <c r="B489" s="3" t="s">
        <v>403</v>
      </c>
      <c r="C489" s="168">
        <f>INDEX('Monthly Returns'!D:D,MATCH('Charts and Output'!C484,'Monthly Returns'!AH:AH,0),0)</f>
        <v>15918</v>
      </c>
      <c r="D489" s="169">
        <f>INDEX('Monthly Returns'!$E:$E,MATCH('Charts and Output'!$C489,'Monthly Returns'!$D:$D,0),0)</f>
        <v>12.35</v>
      </c>
    </row>
    <row r="490" spans="2:4" ht="12.95" customHeight="1" x14ac:dyDescent="0.25">
      <c r="B490" s="108" t="s">
        <v>2845</v>
      </c>
      <c r="C490" s="108"/>
      <c r="D490" s="170">
        <f>D489/D488-1</f>
        <v>0.43771827706635613</v>
      </c>
    </row>
    <row r="492" spans="2:4" ht="12.95" customHeight="1" x14ac:dyDescent="0.25">
      <c r="B492" s="136" t="s">
        <v>2871</v>
      </c>
    </row>
    <row r="494" spans="2:4" ht="12.95" customHeight="1" x14ac:dyDescent="0.25">
      <c r="B494" s="3" t="s">
        <v>2835</v>
      </c>
      <c r="C494" s="166">
        <f>MAX('Monthly Returns'!AI:AI)</f>
        <v>14</v>
      </c>
    </row>
    <row r="495" spans="2:4" ht="12.95" customHeight="1" x14ac:dyDescent="0.25">
      <c r="B495" s="3" t="s">
        <v>2869</v>
      </c>
      <c r="C495" s="166">
        <f>COUNTIFS('Monthly Returns'!AI:AI,'Charts and Output'!C494)</f>
        <v>1</v>
      </c>
    </row>
    <row r="497" spans="2:4" ht="12.95" customHeight="1" x14ac:dyDescent="0.25">
      <c r="B497" s="116"/>
      <c r="C497" s="167" t="s">
        <v>2823</v>
      </c>
      <c r="D497" s="167" t="s">
        <v>2868</v>
      </c>
    </row>
    <row r="498" spans="2:4" ht="12.95" customHeight="1" x14ac:dyDescent="0.25">
      <c r="B498" s="3" t="s">
        <v>402</v>
      </c>
      <c r="C498" s="81" t="s">
        <v>77</v>
      </c>
      <c r="D498" s="169">
        <f>INDEX('Monthly Returns'!$E:$E,MATCH('Charts and Output'!$C498,'Monthly Returns'!$D:$D,0),0)</f>
        <v>4.51</v>
      </c>
    </row>
    <row r="499" spans="2:4" ht="12.95" customHeight="1" x14ac:dyDescent="0.25">
      <c r="B499" s="3" t="s">
        <v>403</v>
      </c>
      <c r="C499" s="171" t="str">
        <f>INDEX('Monthly Returns'!D:D,MATCH('Charts and Output'!C494,'Monthly Returns'!AI:AI,0),0)</f>
        <v>Apr-30-1877</v>
      </c>
      <c r="D499" s="169">
        <f>INDEX('Monthly Returns'!$E:$E,MATCH('Charts and Output'!$C499,'Monthly Returns'!$D:$D,0),0)</f>
        <v>2.94</v>
      </c>
    </row>
    <row r="500" spans="2:4" ht="12.95" customHeight="1" x14ac:dyDescent="0.25">
      <c r="B500" s="108" t="s">
        <v>2845</v>
      </c>
      <c r="C500" s="108"/>
      <c r="D500" s="170">
        <f>D499/D498-1</f>
        <v>-0.34811529933481156</v>
      </c>
    </row>
    <row r="503" spans="2:4" ht="18.75" customHeight="1" x14ac:dyDescent="0.25">
      <c r="B503" s="175" t="s">
        <v>2918</v>
      </c>
      <c r="C503" s="102"/>
      <c r="D503" s="102"/>
    </row>
    <row r="505" spans="2:4" ht="20.100000000000001" customHeight="1" x14ac:dyDescent="0.25">
      <c r="B505" s="176"/>
      <c r="C505" s="177" t="str">
        <f>"Ending Value at "&amp;TEXT(C522,"mmm-dd-yyyy")</f>
        <v>Ending Value at Dec-31-2022</v>
      </c>
      <c r="D505" s="177"/>
    </row>
    <row r="506" spans="2:4" ht="33" customHeight="1" x14ac:dyDescent="0.25">
      <c r="B506" s="176" t="s">
        <v>2872</v>
      </c>
      <c r="C506" s="185" t="s">
        <v>2873</v>
      </c>
      <c r="D506" s="185" t="s">
        <v>2874</v>
      </c>
    </row>
    <row r="507" spans="2:4" ht="20.100000000000001" customHeight="1" x14ac:dyDescent="0.25">
      <c r="B507" s="178">
        <f t="shared" ref="B507:B516" si="76">DATE(YEAR(B508)+10,MONTH(B508),DAY(B508))</f>
        <v>40178</v>
      </c>
      <c r="C507" s="179">
        <f>(INDEX('Monthly Returns'!$O:$O,MATCH('Charts and Output'!$C$522,'Monthly Returns'!$D:$D,0),0)/INDEX('Monthly Returns'!$O:$O,MATCH('Charts and Output'!$B507,'Monthly Returns'!$D:$D,0),0))*'Charts and Output'!$C$521</f>
        <v>4399.1915169097047</v>
      </c>
      <c r="D507" s="179">
        <f>(INDEX('Monthly Returns'!$P:$P,MATCH('Charts and Output'!$C$522,'Monthly Returns'!$D:$D,0),0)/INDEX('Monthly Returns'!$P:$P,MATCH('Charts and Output'!$B507,'Monthly Returns'!$D:$D,0),0))*'Charts and Output'!$C$521</f>
        <v>3192.6314443117744</v>
      </c>
    </row>
    <row r="508" spans="2:4" ht="20.100000000000001" customHeight="1" x14ac:dyDescent="0.25">
      <c r="B508" s="180">
        <f t="shared" si="76"/>
        <v>36525</v>
      </c>
      <c r="C508" s="181">
        <f>(INDEX('Monthly Returns'!$O:$O,MATCH('Charts and Output'!$C$522,'Monthly Returns'!$D:$D,0),0)/INDEX('Monthly Returns'!$O:$O,MATCH('Charts and Output'!$B508,'Monthly Returns'!$D:$D,0),0))*'Charts and Output'!$C$521</f>
        <v>3995.6177716745879</v>
      </c>
      <c r="D508" s="181">
        <f>(INDEX('Monthly Returns'!$P:$P,MATCH('Charts and Output'!$C$522,'Monthly Returns'!$D:$D,0),0)/INDEX('Monthly Returns'!$P:$P,MATCH('Charts and Output'!$B508,'Monthly Returns'!$D:$D,0),0))*'Charts and Output'!$C$521</f>
        <v>2259.9184736308507</v>
      </c>
    </row>
    <row r="509" spans="2:4" ht="20.100000000000001" customHeight="1" x14ac:dyDescent="0.25">
      <c r="B509" s="180">
        <f t="shared" si="76"/>
        <v>32873</v>
      </c>
      <c r="C509" s="181">
        <f>(INDEX('Monthly Returns'!$O:$O,MATCH('Charts and Output'!$C$522,'Monthly Returns'!$D:$D,0),0)/INDEX('Monthly Returns'!$O:$O,MATCH('Charts and Output'!$B509,'Monthly Returns'!$D:$D,0),0))*'Charts and Output'!$C$521</f>
        <v>21116.531200381774</v>
      </c>
      <c r="D509" s="181">
        <f>(INDEX('Monthly Returns'!$P:$P,MATCH('Charts and Output'!$C$522,'Monthly Returns'!$D:$D,0),0)/INDEX('Monthly Returns'!$P:$P,MATCH('Charts and Output'!$B509,'Monthly Returns'!$D:$D,0),0))*'Charts and Output'!$C$521</f>
        <v>8948.7502016166145</v>
      </c>
    </row>
    <row r="510" spans="2:4" ht="20.100000000000001" customHeight="1" x14ac:dyDescent="0.25">
      <c r="B510" s="180">
        <f t="shared" si="76"/>
        <v>29220</v>
      </c>
      <c r="C510" s="181">
        <f>(INDEX('Monthly Returns'!$O:$O,MATCH('Charts and Output'!$C$522,'Monthly Returns'!$D:$D,0),0)/INDEX('Monthly Returns'!$O:$O,MATCH('Charts and Output'!$B510,'Monthly Returns'!$D:$D,0),0))*'Charts and Output'!$C$521</f>
        <v>104591.16240421211</v>
      </c>
      <c r="D510" s="181">
        <f>(INDEX('Monthly Returns'!$P:$P,MATCH('Charts and Output'!$C$522,'Monthly Returns'!$D:$D,0),0)/INDEX('Monthly Returns'!$P:$P,MATCH('Charts and Output'!$B510,'Monthly Returns'!$D:$D,0),0))*'Charts and Output'!$C$521</f>
        <v>26959.701157926134</v>
      </c>
    </row>
    <row r="511" spans="2:4" ht="20.100000000000001" customHeight="1" x14ac:dyDescent="0.25">
      <c r="B511" s="180">
        <f t="shared" si="76"/>
        <v>25568</v>
      </c>
      <c r="C511" s="184">
        <f>(INDEX('Monthly Returns'!$O:$O,MATCH('Charts and Output'!$C$522,'Monthly Returns'!$D:$D,0),0)/INDEX('Monthly Returns'!$O:$O,MATCH('Charts and Output'!$B511,'Monthly Returns'!$D:$D,0),0))*'Charts and Output'!$C$521</f>
        <v>182449.4146213393</v>
      </c>
      <c r="D511" s="184">
        <f>(INDEX('Monthly Returns'!$P:$P,MATCH('Charts and Output'!$C$522,'Monthly Returns'!$D:$D,0),0)/INDEX('Monthly Returns'!$P:$P,MATCH('Charts and Output'!$B511,'Monthly Returns'!$D:$D,0),0))*'Charts and Output'!$C$521</f>
        <v>23115.779585074288</v>
      </c>
    </row>
    <row r="512" spans="2:4" ht="20.100000000000001" customHeight="1" x14ac:dyDescent="0.25">
      <c r="B512" s="180">
        <f t="shared" si="76"/>
        <v>21915</v>
      </c>
      <c r="C512" s="181">
        <f>(INDEX('Monthly Returns'!$O:$O,MATCH('Charts and Output'!$C$522,'Monthly Returns'!$D:$D,0),0)/INDEX('Monthly Returns'!$O:$O,MATCH('Charts and Output'!$B512,'Monthly Returns'!$D:$D,0),0))*'Charts and Output'!$C$521</f>
        <v>384376.30794598564</v>
      </c>
      <c r="D512" s="181">
        <f>(INDEX('Monthly Returns'!$P:$P,MATCH('Charts and Output'!$C$522,'Monthly Returns'!$D:$D,0),0)/INDEX('Monthly Returns'!$P:$P,MATCH('Charts and Output'!$B512,'Monthly Returns'!$D:$D,0),0))*'Charts and Output'!$C$521</f>
        <v>37977.700177315121</v>
      </c>
    </row>
    <row r="513" spans="2:4" ht="20.100000000000001" customHeight="1" x14ac:dyDescent="0.25">
      <c r="B513" s="180">
        <f t="shared" si="76"/>
        <v>18263</v>
      </c>
      <c r="C513" s="181">
        <f>(INDEX('Monthly Returns'!$O:$O,MATCH('Charts and Output'!$C$522,'Monthly Returns'!$D:$D,0),0)/INDEX('Monthly Returns'!$O:$O,MATCH('Charts and Output'!$B513,'Monthly Returns'!$D:$D,0),0))*'Charts and Output'!$C$521</f>
        <v>2248737.8878347538</v>
      </c>
      <c r="D513" s="181">
        <f>(INDEX('Monthly Returns'!$P:$P,MATCH('Charts and Output'!$C$522,'Monthly Returns'!$D:$D,0),0)/INDEX('Monthly Returns'!$P:$P,MATCH('Charts and Output'!$B513,'Monthly Returns'!$D:$D,0),0))*'Charts and Output'!$C$521</f>
        <v>178351.00476340152</v>
      </c>
    </row>
    <row r="514" spans="2:4" ht="20.100000000000001" customHeight="1" x14ac:dyDescent="0.25">
      <c r="B514" s="180">
        <f t="shared" si="76"/>
        <v>14610</v>
      </c>
      <c r="C514" s="181">
        <f>(INDEX('Monthly Returns'!$O:$O,MATCH('Charts and Output'!$C$522,'Monthly Returns'!$D:$D,0),0)/INDEX('Monthly Returns'!$O:$O,MATCH('Charts and Output'!$B514,'Monthly Returns'!$D:$D,0),0))*'Charts and Output'!$C$521</f>
        <v>5284357.3414850859</v>
      </c>
      <c r="D514" s="181">
        <f>(INDEX('Monthly Returns'!$P:$P,MATCH('Charts and Output'!$C$522,'Monthly Returns'!$D:$D,0),0)/INDEX('Monthly Returns'!$P:$P,MATCH('Charts and Output'!$B514,'Monthly Returns'!$D:$D,0),0))*'Charts and Output'!$C$521</f>
        <v>248625.07886897321</v>
      </c>
    </row>
    <row r="515" spans="2:4" ht="20.100000000000001" customHeight="1" x14ac:dyDescent="0.25">
      <c r="B515" s="180">
        <f t="shared" si="76"/>
        <v>10958</v>
      </c>
      <c r="C515" s="181">
        <f>(INDEX('Monthly Returns'!$O:$O,MATCH('Charts and Output'!$C$522,'Monthly Returns'!$D:$D,0),0)/INDEX('Monthly Returns'!$O:$O,MATCH('Charts and Output'!$B515,'Monthly Returns'!$D:$D,0),0))*'Charts and Output'!$C$521</f>
        <v>5325833.342623054</v>
      </c>
      <c r="D515" s="181">
        <f>(INDEX('Monthly Returns'!$P:$P,MATCH('Charts and Output'!$C$522,'Monthly Returns'!$D:$D,0),0)/INDEX('Monthly Returns'!$P:$P,MATCH('Charts and Output'!$B515,'Monthly Returns'!$D:$D,0),0))*'Charts and Output'!$C$521</f>
        <v>307851.12100939633</v>
      </c>
    </row>
    <row r="516" spans="2:4" ht="20.100000000000001" customHeight="1" x14ac:dyDescent="0.25">
      <c r="B516" s="180">
        <f t="shared" si="76"/>
        <v>7305</v>
      </c>
      <c r="C516" s="181">
        <f>(INDEX('Monthly Returns'!$O:$O,MATCH('Charts and Output'!$C$522,'Monthly Returns'!$D:$D,0),0)/INDEX('Monthly Returns'!$O:$O,MATCH('Charts and Output'!$B516,'Monthly Returns'!$D:$D,0),0))*'Charts and Output'!$C$521</f>
        <v>21841175.852320544</v>
      </c>
      <c r="D516" s="181">
        <f>(INDEX('Monthly Returns'!$P:$P,MATCH('Charts and Output'!$C$522,'Monthly Returns'!$D:$D,0),0)/INDEX('Monthly Returns'!$P:$P,MATCH('Charts and Output'!$B516,'Monthly Returns'!$D:$D,0),0))*'Charts and Output'!$C$521</f>
        <v>1387274.9360511824</v>
      </c>
    </row>
    <row r="517" spans="2:4" ht="20.100000000000001" customHeight="1" x14ac:dyDescent="0.25">
      <c r="B517" s="180">
        <v>3653</v>
      </c>
      <c r="C517" s="181">
        <f>(INDEX('Monthly Returns'!$O:$O,MATCH('Charts and Output'!$C$522,'Monthly Returns'!$D:$D,0),0)/INDEX('Monthly Returns'!$O:$O,MATCH('Charts and Output'!$B517,'Monthly Returns'!$D:$D,0),0))*'Charts and Output'!$C$521</f>
        <v>34006654.604237996</v>
      </c>
      <c r="D517" s="181">
        <f>(INDEX('Monthly Returns'!$P:$P,MATCH('Charts and Output'!$C$522,'Monthly Returns'!$D:$D,0),0)/INDEX('Monthly Returns'!$P:$P,MATCH('Charts and Output'!$B517,'Monthly Returns'!$D:$D,0),0))*'Charts and Output'!$C$521</f>
        <v>1141743.3475955639</v>
      </c>
    </row>
    <row r="518" spans="2:4" ht="20.100000000000001" customHeight="1" x14ac:dyDescent="0.25">
      <c r="B518" s="180" t="s">
        <v>362</v>
      </c>
      <c r="C518" s="181">
        <f>(INDEX('Monthly Returns'!$O:$O,MATCH('Charts and Output'!$C$522,'Monthly Returns'!$D:$D,0),0)/INDEX('Monthly Returns'!$O:$O,MATCH('Charts and Output'!$B518,'Monthly Returns'!$D:$D,0),0))*'Charts and Output'!$C$521</f>
        <v>90215491.832637459</v>
      </c>
      <c r="D518" s="181">
        <f>(INDEX('Monthly Returns'!$P:$P,MATCH('Charts and Output'!$C$522,'Monthly Returns'!$D:$D,0),0)/INDEX('Monthly Returns'!$P:$P,MATCH('Charts and Output'!$B518,'Monthly Returns'!$D:$D,0),0))*'Charts and Output'!$C$521</f>
        <v>2394269.2504147571</v>
      </c>
    </row>
    <row r="519" spans="2:4" ht="20.100000000000001" customHeight="1" thickBot="1" x14ac:dyDescent="0.3">
      <c r="B519" s="182" t="s">
        <v>15</v>
      </c>
      <c r="C519" s="183">
        <f>(INDEX('Monthly Returns'!$O:$O,MATCH('Charts and Output'!$C$522,'Monthly Returns'!$D:$D,0),0)/INDEX('Monthly Returns'!$O:$O,MATCH('Charts and Output'!$B519,'Monthly Returns'!$D:$D,0),0))*'Charts and Output'!$C$521</f>
        <v>548220304.60903013</v>
      </c>
      <c r="D519" s="183">
        <f>(INDEX('Monthly Returns'!$P:$P,MATCH('Charts and Output'!$C$522,'Monthly Returns'!$D:$D,0),0)/INDEX('Monthly Returns'!$P:$P,MATCH('Charts and Output'!$B519,'Monthly Returns'!$D:$D,0),0))*'Charts and Output'!$C$521</f>
        <v>22963570.117004011</v>
      </c>
    </row>
    <row r="521" spans="2:4" ht="12.95" customHeight="1" x14ac:dyDescent="0.25">
      <c r="B521" s="3" t="s">
        <v>2876</v>
      </c>
      <c r="C521" s="172">
        <v>1000</v>
      </c>
    </row>
    <row r="522" spans="2:4" ht="12.95" customHeight="1" x14ac:dyDescent="0.25">
      <c r="B522" s="3" t="s">
        <v>2875</v>
      </c>
      <c r="C522" s="82">
        <f>C392</f>
        <v>44926</v>
      </c>
    </row>
    <row r="525" spans="2:4" ht="12.95" customHeight="1" x14ac:dyDescent="0.25">
      <c r="B525" s="173" t="s">
        <v>2877</v>
      </c>
    </row>
    <row r="526" spans="2:4" ht="12.95" customHeight="1" x14ac:dyDescent="0.25">
      <c r="B526" s="173" t="s">
        <v>2878</v>
      </c>
    </row>
    <row r="530" spans="2:9" ht="19.5" customHeight="1" x14ac:dyDescent="0.25">
      <c r="B530" s="174" t="s">
        <v>2930</v>
      </c>
      <c r="C530" s="102"/>
      <c r="D530" s="102"/>
      <c r="E530" s="102"/>
      <c r="F530" s="102"/>
      <c r="G530" s="102"/>
      <c r="H530" s="102"/>
      <c r="I530" s="102"/>
    </row>
    <row r="579" spans="2:2" ht="12.95" customHeight="1" x14ac:dyDescent="0.25">
      <c r="B579" s="108" t="s">
        <v>2931</v>
      </c>
    </row>
  </sheetData>
  <pageMargins left="0.7" right="0.7" top="0.75" bottom="0.75" header="0.3" footer="0.3"/>
  <pageSetup scale="66" orientation="portrait" r:id="rId1"/>
  <rowBreaks count="7" manualBreakCount="7">
    <brk id="76" min="1" max="6" man="1"/>
    <brk id="126" min="1" max="6" man="1"/>
    <brk id="249" min="1" max="6" man="1"/>
    <brk id="327" min="1" max="6" man="1"/>
    <brk id="400" min="1" max="6" man="1"/>
    <brk id="412" min="1" max="6" man="1"/>
    <brk id="479" min="1" max="6" man="1"/>
  </rowBreaks>
  <colBreaks count="1" manualBreakCount="1">
    <brk id="7" max="1048575" man="1"/>
  </colBreaks>
  <ignoredErrors>
    <ignoredError sqref="F12:F23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AN1827"/>
  <sheetViews>
    <sheetView showGridLines="0" zoomScale="90" zoomScaleNormal="90" workbookViewId="0">
      <pane xSplit="4" ySplit="3" topLeftCell="E4" activePane="bottomRight" state="frozen"/>
      <selection pane="topRight" activeCell="E1" sqref="E1"/>
      <selection pane="bottomLeft" activeCell="A3" sqref="A3"/>
      <selection pane="bottomRight" activeCell="H5" sqref="H5"/>
    </sheetView>
  </sheetViews>
  <sheetFormatPr defaultColWidth="18.7109375" defaultRowHeight="12.75" x14ac:dyDescent="0.25"/>
  <cols>
    <col min="1" max="1" width="2.7109375" style="3" customWidth="1"/>
    <col min="2" max="4" width="18.7109375" style="3" customWidth="1"/>
    <col min="5" max="32" width="18.7109375" style="3"/>
    <col min="33" max="34" width="18.7109375" style="70"/>
    <col min="35" max="35" width="18.7109375" style="3"/>
    <col min="36" max="36" width="18.7109375" style="70"/>
    <col min="37" max="16384" width="18.7109375" style="3"/>
  </cols>
  <sheetData>
    <row r="1" spans="2:40" x14ac:dyDescent="0.25">
      <c r="AG1" s="3"/>
      <c r="AH1" s="3"/>
      <c r="AJ1" s="3"/>
    </row>
    <row r="2" spans="2:40" x14ac:dyDescent="0.25">
      <c r="B2" s="5"/>
      <c r="C2" s="5"/>
      <c r="D2" s="5"/>
      <c r="E2" s="6" t="s">
        <v>12</v>
      </c>
      <c r="F2" s="6"/>
      <c r="G2" s="5"/>
      <c r="H2" s="6" t="s">
        <v>400</v>
      </c>
      <c r="I2" s="6"/>
      <c r="J2" s="6"/>
      <c r="K2" s="6"/>
      <c r="L2" s="6"/>
      <c r="M2" s="6" t="s">
        <v>384</v>
      </c>
      <c r="N2" s="6"/>
      <c r="O2" s="6"/>
      <c r="P2" s="6"/>
      <c r="Q2" s="6" t="s">
        <v>401</v>
      </c>
      <c r="R2" s="6"/>
      <c r="S2" s="6"/>
      <c r="T2" s="6"/>
      <c r="U2" s="6" t="s">
        <v>380</v>
      </c>
      <c r="V2" s="6"/>
      <c r="W2" s="6"/>
      <c r="X2" s="6"/>
      <c r="Y2" s="6" t="s">
        <v>381</v>
      </c>
      <c r="Z2" s="6"/>
      <c r="AA2" s="6"/>
      <c r="AB2" s="6"/>
      <c r="AC2" s="6" t="s">
        <v>382</v>
      </c>
      <c r="AD2" s="6"/>
      <c r="AE2" s="6"/>
      <c r="AF2" s="6"/>
      <c r="AG2" s="6"/>
      <c r="AH2" s="73" t="s">
        <v>2865</v>
      </c>
      <c r="AI2" s="6"/>
      <c r="AJ2" s="73" t="s">
        <v>2866</v>
      </c>
      <c r="AK2" s="6"/>
    </row>
    <row r="3" spans="2:40" ht="38.25" x14ac:dyDescent="0.25">
      <c r="B3" s="8" t="s">
        <v>0</v>
      </c>
      <c r="C3" s="8" t="s">
        <v>1</v>
      </c>
      <c r="D3" s="8" t="s">
        <v>14</v>
      </c>
      <c r="E3" s="8" t="s">
        <v>383</v>
      </c>
      <c r="F3" s="8" t="s">
        <v>3</v>
      </c>
      <c r="G3" s="8" t="s">
        <v>399</v>
      </c>
      <c r="H3" s="8" t="s">
        <v>370</v>
      </c>
      <c r="I3" s="8" t="s">
        <v>366</v>
      </c>
      <c r="J3" s="8" t="s">
        <v>367</v>
      </c>
      <c r="K3" s="8" t="s">
        <v>368</v>
      </c>
      <c r="L3" s="8" t="s">
        <v>369</v>
      </c>
      <c r="M3" s="8" t="s">
        <v>383</v>
      </c>
      <c r="N3" s="8" t="s">
        <v>3</v>
      </c>
      <c r="O3" s="8" t="s">
        <v>385</v>
      </c>
      <c r="P3" s="8" t="s">
        <v>386</v>
      </c>
      <c r="Q3" s="8" t="s">
        <v>370</v>
      </c>
      <c r="R3" s="8" t="s">
        <v>367</v>
      </c>
      <c r="S3" s="8" t="s">
        <v>368</v>
      </c>
      <c r="T3" s="8" t="s">
        <v>369</v>
      </c>
      <c r="U3" s="8" t="s">
        <v>370</v>
      </c>
      <c r="V3" s="8" t="s">
        <v>367</v>
      </c>
      <c r="W3" s="8" t="s">
        <v>368</v>
      </c>
      <c r="X3" s="8" t="s">
        <v>369</v>
      </c>
      <c r="Y3" s="8" t="s">
        <v>370</v>
      </c>
      <c r="Z3" s="8" t="s">
        <v>367</v>
      </c>
      <c r="AA3" s="8" t="s">
        <v>368</v>
      </c>
      <c r="AB3" s="8" t="s">
        <v>369</v>
      </c>
      <c r="AC3" s="8" t="s">
        <v>370</v>
      </c>
      <c r="AD3" s="8" t="s">
        <v>367</v>
      </c>
      <c r="AE3" s="8" t="s">
        <v>368</v>
      </c>
      <c r="AF3" s="8" t="s">
        <v>369</v>
      </c>
      <c r="AG3" s="8" t="s">
        <v>2844</v>
      </c>
      <c r="AH3" s="74" t="s">
        <v>2863</v>
      </c>
      <c r="AI3" s="8" t="s">
        <v>2864</v>
      </c>
      <c r="AJ3" s="74" t="s">
        <v>2863</v>
      </c>
      <c r="AK3" s="8" t="s">
        <v>2864</v>
      </c>
      <c r="AM3" s="71" t="s">
        <v>2849</v>
      </c>
      <c r="AN3" s="70">
        <f>COUNT(H:H)</f>
        <v>1823</v>
      </c>
    </row>
    <row r="4" spans="2:40" x14ac:dyDescent="0.25">
      <c r="B4" s="38">
        <v>1871</v>
      </c>
      <c r="C4" s="39">
        <v>1</v>
      </c>
      <c r="D4" s="83" t="s">
        <v>15</v>
      </c>
      <c r="E4" s="53">
        <f>Data!E3</f>
        <v>4.4400000000000004</v>
      </c>
      <c r="F4" s="53">
        <f>Data!H3</f>
        <v>12.46406116</v>
      </c>
      <c r="G4" s="54"/>
      <c r="H4" s="55"/>
      <c r="I4" s="55"/>
      <c r="J4" s="55"/>
      <c r="K4" s="55"/>
      <c r="L4" s="56"/>
      <c r="M4" s="57">
        <v>1</v>
      </c>
      <c r="N4" s="57">
        <v>1</v>
      </c>
      <c r="O4" s="57">
        <v>1</v>
      </c>
      <c r="P4" s="58">
        <v>1</v>
      </c>
      <c r="Q4" s="59"/>
      <c r="R4" s="59"/>
      <c r="S4" s="59"/>
      <c r="T4" s="60"/>
      <c r="U4" s="59"/>
      <c r="V4" s="59"/>
      <c r="W4" s="59"/>
      <c r="X4" s="60"/>
      <c r="Y4" s="59"/>
      <c r="Z4" s="59"/>
      <c r="AA4" s="59"/>
      <c r="AB4" s="60"/>
      <c r="AC4" s="59"/>
      <c r="AD4" s="59"/>
      <c r="AE4" s="59"/>
      <c r="AF4" s="60"/>
      <c r="AG4" s="68"/>
      <c r="AH4" s="77"/>
      <c r="AI4" s="78"/>
      <c r="AJ4" s="77"/>
      <c r="AK4" s="78"/>
    </row>
    <row r="5" spans="2:40" x14ac:dyDescent="0.25">
      <c r="B5" s="43">
        <v>1871</v>
      </c>
      <c r="C5" s="44">
        <v>2</v>
      </c>
      <c r="D5" s="83" t="s">
        <v>16</v>
      </c>
      <c r="E5" s="61">
        <f>Data!E4</f>
        <v>4.5</v>
      </c>
      <c r="F5" s="61">
        <f>Data!H4</f>
        <v>12.844641319999999</v>
      </c>
      <c r="G5" s="62"/>
      <c r="H5" s="63">
        <f>E5/E4-1</f>
        <v>1.3513513513513375E-2</v>
      </c>
      <c r="I5" s="63">
        <f>G5/E4</f>
        <v>0</v>
      </c>
      <c r="J5" s="63">
        <f>O5/O4-1</f>
        <v>1.3513513513513375E-2</v>
      </c>
      <c r="K5" s="63">
        <f t="shared" ref="K5:K15" si="0">F5/F4-1</f>
        <v>3.0534201903739566E-2</v>
      </c>
      <c r="L5" s="64">
        <f>(1+J5)/(1+K5)-1</f>
        <v>-1.6516374089072805E-2</v>
      </c>
      <c r="M5" s="65">
        <f>E5/$E$4</f>
        <v>1.0135135135135134</v>
      </c>
      <c r="N5" s="65">
        <f>F5/$F$4</f>
        <v>1.0305342019037396</v>
      </c>
      <c r="O5" s="65">
        <f>O4*((E5+G5)/(E4))</f>
        <v>1.0135135135135134</v>
      </c>
      <c r="P5" s="66">
        <f>P4*(1+L5)</f>
        <v>0.98348362591092719</v>
      </c>
      <c r="Q5" s="63"/>
      <c r="R5" s="63"/>
      <c r="S5" s="63"/>
      <c r="T5" s="64"/>
      <c r="U5" s="63"/>
      <c r="V5" s="63"/>
      <c r="W5" s="63"/>
      <c r="X5" s="64"/>
      <c r="Y5" s="63"/>
      <c r="Z5" s="63"/>
      <c r="AA5" s="63"/>
      <c r="AB5" s="64"/>
      <c r="AC5" s="63"/>
      <c r="AD5" s="63"/>
      <c r="AE5" s="63"/>
      <c r="AF5" s="64"/>
      <c r="AG5" s="69">
        <f t="shared" ref="AG5:AG68" ca="1" si="1">RANK($H5,OFFSET($H$5,0,0,$AN$3,1),0)</f>
        <v>766</v>
      </c>
      <c r="AH5" s="79">
        <v>0</v>
      </c>
      <c r="AI5" s="80">
        <v>0</v>
      </c>
      <c r="AJ5" s="79"/>
      <c r="AK5" s="80"/>
      <c r="AM5" s="70"/>
      <c r="AN5" s="70"/>
    </row>
    <row r="6" spans="2:40" x14ac:dyDescent="0.25">
      <c r="B6" s="43">
        <v>1871</v>
      </c>
      <c r="C6" s="44">
        <v>3</v>
      </c>
      <c r="D6" s="83" t="s">
        <v>17</v>
      </c>
      <c r="E6" s="61">
        <f>Data!E5</f>
        <v>4.6100000000000003</v>
      </c>
      <c r="F6" s="61">
        <f>Data!H5</f>
        <v>13.0349719</v>
      </c>
      <c r="G6" s="62">
        <f>IF(MOD(C6,3)=0,SUM(Data!G3:G5),0)</f>
        <v>6.5000000000000002E-2</v>
      </c>
      <c r="H6" s="63">
        <f t="shared" ref="H6:H69" si="2">E6/E5-1</f>
        <v>2.4444444444444491E-2</v>
      </c>
      <c r="I6" s="63">
        <f t="shared" ref="I6:I69" si="3">G6/E5</f>
        <v>1.4444444444444446E-2</v>
      </c>
      <c r="J6" s="63">
        <f t="shared" ref="J6:J69" si="4">O6/O5-1</f>
        <v>3.8888888888888973E-2</v>
      </c>
      <c r="K6" s="63">
        <f t="shared" si="0"/>
        <v>1.4817897616467013E-2</v>
      </c>
      <c r="L6" s="64">
        <f t="shared" ref="L6:L69" si="5">(1+J6)/(1+K6)-1</f>
        <v>2.3719517884891683E-2</v>
      </c>
      <c r="M6" s="65">
        <f t="shared" ref="M6:M69" si="6">E6/$E$4</f>
        <v>1.0382882882882882</v>
      </c>
      <c r="N6" s="65">
        <f t="shared" ref="N6:N69" si="7">F6/$F$4</f>
        <v>1.0458045521978168</v>
      </c>
      <c r="O6" s="65">
        <f t="shared" ref="O6:O69" si="8">O5*((E6+G6)/(E5))</f>
        <v>1.0529279279279278</v>
      </c>
      <c r="P6" s="66">
        <f t="shared" ref="P6:P69" si="9">P5*(1+L6)</f>
        <v>1.0068113833652195</v>
      </c>
      <c r="Q6" s="63"/>
      <c r="R6" s="63"/>
      <c r="S6" s="63"/>
      <c r="T6" s="64"/>
      <c r="U6" s="63"/>
      <c r="V6" s="63"/>
      <c r="W6" s="63"/>
      <c r="X6" s="64"/>
      <c r="Y6" s="63"/>
      <c r="Z6" s="63"/>
      <c r="AA6" s="63"/>
      <c r="AB6" s="64"/>
      <c r="AC6" s="63"/>
      <c r="AD6" s="63"/>
      <c r="AE6" s="63"/>
      <c r="AF6" s="64"/>
      <c r="AG6" s="69">
        <f t="shared" ca="1" si="1"/>
        <v>556</v>
      </c>
      <c r="AH6" s="75">
        <f>IF($H6&gt;0,IF($H5&gt;0,AH5+1,1),0)</f>
        <v>1</v>
      </c>
      <c r="AI6" s="76">
        <f>IF($H6&lt;0,IF($H5&lt;0,AI5+1,1),0)</f>
        <v>0</v>
      </c>
      <c r="AJ6" s="75"/>
      <c r="AK6" s="76"/>
      <c r="AM6" s="70"/>
      <c r="AN6" s="70"/>
    </row>
    <row r="7" spans="2:40" x14ac:dyDescent="0.25">
      <c r="B7" s="43">
        <v>1871</v>
      </c>
      <c r="C7" s="44">
        <v>4</v>
      </c>
      <c r="D7" s="83" t="s">
        <v>18</v>
      </c>
      <c r="E7" s="61">
        <f>Data!E6</f>
        <v>4.74</v>
      </c>
      <c r="F7" s="61">
        <f>Data!H6</f>
        <v>12.559226450000001</v>
      </c>
      <c r="G7" s="62">
        <f>IF(MOD(C7,3)=0,SUM(Data!G4:G6),0)</f>
        <v>0</v>
      </c>
      <c r="H7" s="63">
        <f t="shared" si="2"/>
        <v>2.8199566160520551E-2</v>
      </c>
      <c r="I7" s="63">
        <f t="shared" si="3"/>
        <v>0</v>
      </c>
      <c r="J7" s="63">
        <f t="shared" si="4"/>
        <v>2.8199566160520551E-2</v>
      </c>
      <c r="K7" s="63">
        <f t="shared" si="0"/>
        <v>-3.649761991431677E-2</v>
      </c>
      <c r="L7" s="64">
        <f t="shared" si="5"/>
        <v>6.7147925539202014E-2</v>
      </c>
      <c r="M7" s="65">
        <f t="shared" si="6"/>
        <v>1.0675675675675675</v>
      </c>
      <c r="N7" s="65">
        <f t="shared" si="7"/>
        <v>1.0076351751470385</v>
      </c>
      <c r="O7" s="65">
        <f t="shared" si="8"/>
        <v>1.0826200386937912</v>
      </c>
      <c r="P7" s="66">
        <f t="shared" si="9"/>
        <v>1.0744166791674481</v>
      </c>
      <c r="Q7" s="63"/>
      <c r="R7" s="63"/>
      <c r="S7" s="63"/>
      <c r="T7" s="64"/>
      <c r="U7" s="63"/>
      <c r="V7" s="63"/>
      <c r="W7" s="63"/>
      <c r="X7" s="64"/>
      <c r="Y7" s="63"/>
      <c r="Z7" s="63"/>
      <c r="AA7" s="63"/>
      <c r="AB7" s="64"/>
      <c r="AC7" s="63"/>
      <c r="AD7" s="63"/>
      <c r="AE7" s="63"/>
      <c r="AF7" s="64"/>
      <c r="AG7" s="69">
        <f t="shared" ca="1" si="1"/>
        <v>485</v>
      </c>
      <c r="AH7" s="75">
        <f t="shared" ref="AH7:AH70" si="10">IF($H7&gt;0,IF($H6&gt;0,AH6+1,1),0)</f>
        <v>2</v>
      </c>
      <c r="AI7" s="76">
        <f t="shared" ref="AI7:AI70" si="11">IF($H7&lt;0,IF($H6&lt;0,AI6+1,1),0)</f>
        <v>0</v>
      </c>
      <c r="AJ7" s="75"/>
      <c r="AK7" s="76"/>
    </row>
    <row r="8" spans="2:40" x14ac:dyDescent="0.25">
      <c r="B8" s="43">
        <v>1871</v>
      </c>
      <c r="C8" s="44">
        <v>5</v>
      </c>
      <c r="D8" s="83" t="s">
        <v>19</v>
      </c>
      <c r="E8" s="61">
        <f>Data!E7</f>
        <v>4.8600000000000003</v>
      </c>
      <c r="F8" s="61">
        <f>Data!H7</f>
        <v>12.273811569999999</v>
      </c>
      <c r="G8" s="62">
        <f>IF(MOD(C8,3)=0,SUM(Data!G5:G7),0)</f>
        <v>0</v>
      </c>
      <c r="H8" s="63">
        <f t="shared" si="2"/>
        <v>2.5316455696202445E-2</v>
      </c>
      <c r="I8" s="63">
        <f t="shared" si="3"/>
        <v>0</v>
      </c>
      <c r="J8" s="63">
        <f t="shared" si="4"/>
        <v>2.5316455696202445E-2</v>
      </c>
      <c r="K8" s="63">
        <f t="shared" si="0"/>
        <v>-2.2725514277195047E-2</v>
      </c>
      <c r="L8" s="64">
        <f t="shared" si="5"/>
        <v>4.9159136634847389E-2</v>
      </c>
      <c r="M8" s="65">
        <f t="shared" si="6"/>
        <v>1.0945945945945945</v>
      </c>
      <c r="N8" s="65">
        <f t="shared" si="7"/>
        <v>0.98473614758803052</v>
      </c>
      <c r="O8" s="65">
        <f t="shared" si="8"/>
        <v>1.1100281409392034</v>
      </c>
      <c r="P8" s="66">
        <f t="shared" si="9"/>
        <v>1.1272340755013996</v>
      </c>
      <c r="Q8" s="63"/>
      <c r="R8" s="63"/>
      <c r="S8" s="63"/>
      <c r="T8" s="64"/>
      <c r="U8" s="63"/>
      <c r="V8" s="63"/>
      <c r="W8" s="63"/>
      <c r="X8" s="64"/>
      <c r="Y8" s="63"/>
      <c r="Z8" s="63"/>
      <c r="AA8" s="63"/>
      <c r="AB8" s="64"/>
      <c r="AC8" s="63"/>
      <c r="AD8" s="63"/>
      <c r="AE8" s="63"/>
      <c r="AF8" s="64"/>
      <c r="AG8" s="69">
        <f t="shared" ca="1" si="1"/>
        <v>536</v>
      </c>
      <c r="AH8" s="75">
        <f t="shared" si="10"/>
        <v>3</v>
      </c>
      <c r="AI8" s="76">
        <f t="shared" si="11"/>
        <v>0</v>
      </c>
      <c r="AJ8" s="75"/>
      <c r="AK8" s="76"/>
    </row>
    <row r="9" spans="2:40" x14ac:dyDescent="0.25">
      <c r="B9" s="43">
        <v>1871</v>
      </c>
      <c r="C9" s="44">
        <v>6</v>
      </c>
      <c r="D9" s="83" t="s">
        <v>20</v>
      </c>
      <c r="E9" s="61">
        <f>Data!E8</f>
        <v>4.82</v>
      </c>
      <c r="F9" s="61">
        <f>Data!H8</f>
        <v>12.08348099</v>
      </c>
      <c r="G9" s="62">
        <f>IF(MOD(C9,3)=0,SUM(Data!G6:G8),0)</f>
        <v>6.5000000000000002E-2</v>
      </c>
      <c r="H9" s="63">
        <f t="shared" si="2"/>
        <v>-8.2304526748970819E-3</v>
      </c>
      <c r="I9" s="63">
        <f t="shared" si="3"/>
        <v>1.3374485596707819E-2</v>
      </c>
      <c r="J9" s="63">
        <f t="shared" si="4"/>
        <v>5.1440329218108705E-3</v>
      </c>
      <c r="K9" s="63">
        <f t="shared" si="0"/>
        <v>-1.5507047579678579E-2</v>
      </c>
      <c r="L9" s="64">
        <f t="shared" si="5"/>
        <v>2.0976361944206934E-2</v>
      </c>
      <c r="M9" s="65">
        <f t="shared" si="6"/>
        <v>1.0855855855855856</v>
      </c>
      <c r="N9" s="65">
        <f t="shared" si="7"/>
        <v>0.96946579729395355</v>
      </c>
      <c r="O9" s="65">
        <f t="shared" si="8"/>
        <v>1.1157381622403313</v>
      </c>
      <c r="P9" s="66">
        <f t="shared" si="9"/>
        <v>1.1508793454649604</v>
      </c>
      <c r="Q9" s="63"/>
      <c r="R9" s="63"/>
      <c r="S9" s="63"/>
      <c r="T9" s="64"/>
      <c r="U9" s="63"/>
      <c r="V9" s="63"/>
      <c r="W9" s="63"/>
      <c r="X9" s="64"/>
      <c r="Y9" s="63"/>
      <c r="Z9" s="63"/>
      <c r="AA9" s="63"/>
      <c r="AB9" s="64"/>
      <c r="AC9" s="63"/>
      <c r="AD9" s="63"/>
      <c r="AE9" s="63"/>
      <c r="AF9" s="64"/>
      <c r="AG9" s="69">
        <f t="shared" ca="1" si="1"/>
        <v>1209</v>
      </c>
      <c r="AH9" s="75">
        <f t="shared" si="10"/>
        <v>0</v>
      </c>
      <c r="AI9" s="76">
        <f t="shared" si="11"/>
        <v>1</v>
      </c>
      <c r="AJ9" s="75"/>
      <c r="AK9" s="76"/>
    </row>
    <row r="10" spans="2:40" x14ac:dyDescent="0.25">
      <c r="B10" s="43">
        <v>1871</v>
      </c>
      <c r="C10" s="44">
        <v>7</v>
      </c>
      <c r="D10" s="83" t="s">
        <v>21</v>
      </c>
      <c r="E10" s="61">
        <f>Data!E9</f>
        <v>4.7300000000000004</v>
      </c>
      <c r="F10" s="61">
        <f>Data!H9</f>
        <v>12.08348099</v>
      </c>
      <c r="G10" s="62">
        <f>IF(MOD(C10,3)=0,SUM(Data!G7:G9),0)</f>
        <v>0</v>
      </c>
      <c r="H10" s="63">
        <f t="shared" si="2"/>
        <v>-1.8672199170124415E-2</v>
      </c>
      <c r="I10" s="63">
        <f t="shared" si="3"/>
        <v>0</v>
      </c>
      <c r="J10" s="63">
        <f t="shared" si="4"/>
        <v>-1.8672199170124415E-2</v>
      </c>
      <c r="K10" s="63">
        <f t="shared" si="0"/>
        <v>0</v>
      </c>
      <c r="L10" s="64">
        <f t="shared" si="5"/>
        <v>-1.8672199170124415E-2</v>
      </c>
      <c r="M10" s="65">
        <f t="shared" si="6"/>
        <v>1.0653153153153154</v>
      </c>
      <c r="N10" s="65">
        <f t="shared" si="7"/>
        <v>0.96946579729395355</v>
      </c>
      <c r="O10" s="65">
        <f t="shared" si="8"/>
        <v>1.0949048770532712</v>
      </c>
      <c r="P10" s="66">
        <f t="shared" si="9"/>
        <v>1.1293898971056562</v>
      </c>
      <c r="Q10" s="63"/>
      <c r="R10" s="63"/>
      <c r="S10" s="63"/>
      <c r="T10" s="64"/>
      <c r="U10" s="63"/>
      <c r="V10" s="63"/>
      <c r="W10" s="63"/>
      <c r="X10" s="64"/>
      <c r="Y10" s="63"/>
      <c r="Z10" s="63"/>
      <c r="AA10" s="63"/>
      <c r="AB10" s="64"/>
      <c r="AC10" s="63"/>
      <c r="AD10" s="63"/>
      <c r="AE10" s="63"/>
      <c r="AF10" s="64"/>
      <c r="AG10" s="69">
        <f t="shared" ca="1" si="1"/>
        <v>1374</v>
      </c>
      <c r="AH10" s="75">
        <f t="shared" si="10"/>
        <v>0</v>
      </c>
      <c r="AI10" s="76">
        <f t="shared" si="11"/>
        <v>2</v>
      </c>
      <c r="AJ10" s="75"/>
      <c r="AK10" s="76"/>
    </row>
    <row r="11" spans="2:40" x14ac:dyDescent="0.25">
      <c r="B11" s="43">
        <v>1871</v>
      </c>
      <c r="C11" s="44">
        <v>8</v>
      </c>
      <c r="D11" s="83" t="s">
        <v>22</v>
      </c>
      <c r="E11" s="61">
        <f>Data!E10</f>
        <v>4.79</v>
      </c>
      <c r="F11" s="61">
        <f>Data!H10</f>
        <v>11.893231399999999</v>
      </c>
      <c r="G11" s="62">
        <f>IF(MOD(C11,3)=0,SUM(Data!G8:G10),0)</f>
        <v>0</v>
      </c>
      <c r="H11" s="63">
        <f t="shared" si="2"/>
        <v>1.2684989429175397E-2</v>
      </c>
      <c r="I11" s="63">
        <f t="shared" si="3"/>
        <v>0</v>
      </c>
      <c r="J11" s="63">
        <f t="shared" si="4"/>
        <v>1.2684989429175397E-2</v>
      </c>
      <c r="K11" s="63">
        <f t="shared" si="0"/>
        <v>-1.5744601258316782E-2</v>
      </c>
      <c r="L11" s="64">
        <f t="shared" si="5"/>
        <v>2.8884363472974517E-2</v>
      </c>
      <c r="M11" s="65">
        <f t="shared" si="6"/>
        <v>1.0788288288288288</v>
      </c>
      <c r="N11" s="65">
        <f t="shared" si="7"/>
        <v>0.95420194488198418</v>
      </c>
      <c r="O11" s="65">
        <f t="shared" si="8"/>
        <v>1.1087937338446445</v>
      </c>
      <c r="P11" s="66">
        <f t="shared" si="9"/>
        <v>1.1620116053963612</v>
      </c>
      <c r="Q11" s="63"/>
      <c r="R11" s="63"/>
      <c r="S11" s="63"/>
      <c r="T11" s="64"/>
      <c r="U11" s="63"/>
      <c r="V11" s="63"/>
      <c r="W11" s="63"/>
      <c r="X11" s="64"/>
      <c r="Y11" s="63"/>
      <c r="Z11" s="63"/>
      <c r="AA11" s="63"/>
      <c r="AB11" s="64"/>
      <c r="AC11" s="63"/>
      <c r="AD11" s="63"/>
      <c r="AE11" s="63"/>
      <c r="AF11" s="64"/>
      <c r="AG11" s="69">
        <f t="shared" ca="1" si="1"/>
        <v>789</v>
      </c>
      <c r="AH11" s="75">
        <f t="shared" si="10"/>
        <v>1</v>
      </c>
      <c r="AI11" s="76">
        <f t="shared" si="11"/>
        <v>0</v>
      </c>
      <c r="AJ11" s="75"/>
      <c r="AK11" s="76"/>
    </row>
    <row r="12" spans="2:40" x14ac:dyDescent="0.25">
      <c r="B12" s="43">
        <v>1871</v>
      </c>
      <c r="C12" s="44">
        <v>9</v>
      </c>
      <c r="D12" s="83" t="s">
        <v>23</v>
      </c>
      <c r="E12" s="61">
        <f>Data!E11</f>
        <v>4.84</v>
      </c>
      <c r="F12" s="61">
        <f>Data!H11</f>
        <v>12.178646280000001</v>
      </c>
      <c r="G12" s="62">
        <f>IF(MOD(C12,3)=0,SUM(Data!G9:G11),0)</f>
        <v>6.5000000000000002E-2</v>
      </c>
      <c r="H12" s="63">
        <f t="shared" si="2"/>
        <v>1.0438413361169019E-2</v>
      </c>
      <c r="I12" s="63">
        <f t="shared" si="3"/>
        <v>1.3569937369519834E-2</v>
      </c>
      <c r="J12" s="63">
        <f t="shared" si="4"/>
        <v>2.4008350730688965E-2</v>
      </c>
      <c r="K12" s="63">
        <f t="shared" si="0"/>
        <v>2.3998093571104828E-2</v>
      </c>
      <c r="L12" s="64">
        <f t="shared" si="5"/>
        <v>1.0016776055055132E-5</v>
      </c>
      <c r="M12" s="65">
        <f t="shared" si="6"/>
        <v>1.0900900900900901</v>
      </c>
      <c r="N12" s="65">
        <f t="shared" si="7"/>
        <v>0.97710097244099214</v>
      </c>
      <c r="O12" s="65">
        <f t="shared" si="8"/>
        <v>1.135414042694777</v>
      </c>
      <c r="P12" s="66">
        <f t="shared" si="9"/>
        <v>1.1620232450063859</v>
      </c>
      <c r="Q12" s="63"/>
      <c r="R12" s="63"/>
      <c r="S12" s="63"/>
      <c r="T12" s="64"/>
      <c r="U12" s="63"/>
      <c r="V12" s="63"/>
      <c r="W12" s="63"/>
      <c r="X12" s="64"/>
      <c r="Y12" s="63"/>
      <c r="Z12" s="63"/>
      <c r="AA12" s="63"/>
      <c r="AB12" s="64"/>
      <c r="AC12" s="63"/>
      <c r="AD12" s="63"/>
      <c r="AE12" s="63"/>
      <c r="AF12" s="64"/>
      <c r="AG12" s="69">
        <f t="shared" ca="1" si="1"/>
        <v>835</v>
      </c>
      <c r="AH12" s="75">
        <f t="shared" si="10"/>
        <v>2</v>
      </c>
      <c r="AI12" s="76">
        <f t="shared" si="11"/>
        <v>0</v>
      </c>
      <c r="AJ12" s="75"/>
      <c r="AK12" s="76"/>
    </row>
    <row r="13" spans="2:40" x14ac:dyDescent="0.25">
      <c r="B13" s="43">
        <v>1871</v>
      </c>
      <c r="C13" s="44">
        <v>10</v>
      </c>
      <c r="D13" s="83" t="s">
        <v>24</v>
      </c>
      <c r="E13" s="61">
        <f>Data!E12</f>
        <v>4.59</v>
      </c>
      <c r="F13" s="61">
        <f>Data!H12</f>
        <v>12.368895869999999</v>
      </c>
      <c r="G13" s="62">
        <f>IF(MOD(C13,3)=0,SUM(Data!G10:G12),0)</f>
        <v>0</v>
      </c>
      <c r="H13" s="63">
        <f t="shared" si="2"/>
        <v>-5.1652892561983466E-2</v>
      </c>
      <c r="I13" s="63">
        <f t="shared" si="3"/>
        <v>0</v>
      </c>
      <c r="J13" s="63">
        <f t="shared" si="4"/>
        <v>-5.1652892561983355E-2</v>
      </c>
      <c r="K13" s="63">
        <f t="shared" si="0"/>
        <v>1.5621571201425821E-2</v>
      </c>
      <c r="L13" s="64">
        <f t="shared" si="5"/>
        <v>-6.6239695641583385E-2</v>
      </c>
      <c r="M13" s="65">
        <f t="shared" si="6"/>
        <v>1.0337837837837838</v>
      </c>
      <c r="N13" s="65">
        <f t="shared" si="7"/>
        <v>0.9923648248529614</v>
      </c>
      <c r="O13" s="65">
        <f t="shared" si="8"/>
        <v>1.0767666231340964</v>
      </c>
      <c r="P13" s="66">
        <f t="shared" si="9"/>
        <v>1.0850511789287178</v>
      </c>
      <c r="Q13" s="63"/>
      <c r="R13" s="63"/>
      <c r="S13" s="63"/>
      <c r="T13" s="64"/>
      <c r="U13" s="63"/>
      <c r="V13" s="63"/>
      <c r="W13" s="63"/>
      <c r="X13" s="64"/>
      <c r="Y13" s="63"/>
      <c r="Z13" s="63"/>
      <c r="AA13" s="63"/>
      <c r="AB13" s="64"/>
      <c r="AC13" s="63"/>
      <c r="AD13" s="63"/>
      <c r="AE13" s="63"/>
      <c r="AF13" s="64"/>
      <c r="AG13" s="69">
        <f t="shared" ca="1" si="1"/>
        <v>1682</v>
      </c>
      <c r="AH13" s="75">
        <f t="shared" si="10"/>
        <v>0</v>
      </c>
      <c r="AI13" s="76">
        <f t="shared" si="11"/>
        <v>1</v>
      </c>
      <c r="AJ13" s="75"/>
      <c r="AK13" s="76"/>
    </row>
    <row r="14" spans="2:40" x14ac:dyDescent="0.25">
      <c r="B14" s="43">
        <v>1871</v>
      </c>
      <c r="C14" s="44">
        <v>11</v>
      </c>
      <c r="D14" s="83" t="s">
        <v>25</v>
      </c>
      <c r="E14" s="61">
        <f>Data!E13</f>
        <v>4.6399999999999997</v>
      </c>
      <c r="F14" s="61">
        <f>Data!H13</f>
        <v>12.368895869999999</v>
      </c>
      <c r="G14" s="62">
        <f>IF(MOD(C14,3)=0,SUM(Data!G11:G13),0)</f>
        <v>0</v>
      </c>
      <c r="H14" s="63">
        <f t="shared" si="2"/>
        <v>1.089324618736387E-2</v>
      </c>
      <c r="I14" s="63">
        <f t="shared" si="3"/>
        <v>0</v>
      </c>
      <c r="J14" s="63">
        <f t="shared" si="4"/>
        <v>1.089324618736387E-2</v>
      </c>
      <c r="K14" s="63">
        <f t="shared" si="0"/>
        <v>0</v>
      </c>
      <c r="L14" s="64">
        <f t="shared" si="5"/>
        <v>1.089324618736387E-2</v>
      </c>
      <c r="M14" s="65">
        <f t="shared" si="6"/>
        <v>1.0450450450450448</v>
      </c>
      <c r="N14" s="65">
        <f t="shared" si="7"/>
        <v>0.9923648248529614</v>
      </c>
      <c r="O14" s="65">
        <f t="shared" si="8"/>
        <v>1.0884961070462327</v>
      </c>
      <c r="P14" s="66">
        <f t="shared" si="9"/>
        <v>1.0968709085466777</v>
      </c>
      <c r="Q14" s="63"/>
      <c r="R14" s="63"/>
      <c r="S14" s="63"/>
      <c r="T14" s="64"/>
      <c r="U14" s="63"/>
      <c r="V14" s="63"/>
      <c r="W14" s="63"/>
      <c r="X14" s="64"/>
      <c r="Y14" s="63"/>
      <c r="Z14" s="63"/>
      <c r="AA14" s="63"/>
      <c r="AB14" s="64"/>
      <c r="AC14" s="63"/>
      <c r="AD14" s="63"/>
      <c r="AE14" s="63"/>
      <c r="AF14" s="64"/>
      <c r="AG14" s="69">
        <f t="shared" ca="1" si="1"/>
        <v>829</v>
      </c>
      <c r="AH14" s="75">
        <f t="shared" si="10"/>
        <v>1</v>
      </c>
      <c r="AI14" s="76">
        <f t="shared" si="11"/>
        <v>0</v>
      </c>
      <c r="AJ14" s="75"/>
      <c r="AK14" s="76"/>
    </row>
    <row r="15" spans="2:40" x14ac:dyDescent="0.25">
      <c r="B15" s="43">
        <v>1871</v>
      </c>
      <c r="C15" s="44">
        <v>12</v>
      </c>
      <c r="D15" s="83" t="s">
        <v>26</v>
      </c>
      <c r="E15" s="61">
        <f>Data!E14</f>
        <v>4.74</v>
      </c>
      <c r="F15" s="61">
        <f>Data!H14</f>
        <v>12.654391739999999</v>
      </c>
      <c r="G15" s="62">
        <f>IF(MOD(C15,3)=0,SUM(Data!G12:G14),0)</f>
        <v>6.5000000000000002E-2</v>
      </c>
      <c r="H15" s="63">
        <f t="shared" si="2"/>
        <v>2.155172413793105E-2</v>
      </c>
      <c r="I15" s="63">
        <f t="shared" si="3"/>
        <v>1.4008620689655174E-2</v>
      </c>
      <c r="J15" s="63">
        <f t="shared" si="4"/>
        <v>3.5560344827586299E-2</v>
      </c>
      <c r="K15" s="63">
        <f t="shared" si="0"/>
        <v>2.3081758711580136E-2</v>
      </c>
      <c r="L15" s="64">
        <f t="shared" si="5"/>
        <v>1.2197056598605593E-2</v>
      </c>
      <c r="M15" s="65">
        <f t="shared" si="6"/>
        <v>1.0675675675675675</v>
      </c>
      <c r="N15" s="65">
        <f t="shared" si="7"/>
        <v>1.015270350294077</v>
      </c>
      <c r="O15" s="65">
        <f t="shared" si="8"/>
        <v>1.1272034039562819</v>
      </c>
      <c r="P15" s="66">
        <f t="shared" si="9"/>
        <v>1.1102495050995855</v>
      </c>
      <c r="Q15" s="63"/>
      <c r="R15" s="63"/>
      <c r="S15" s="63"/>
      <c r="T15" s="64"/>
      <c r="U15" s="63"/>
      <c r="V15" s="63"/>
      <c r="W15" s="63"/>
      <c r="X15" s="64"/>
      <c r="Y15" s="63"/>
      <c r="Z15" s="63"/>
      <c r="AA15" s="63"/>
      <c r="AB15" s="64"/>
      <c r="AC15" s="63"/>
      <c r="AD15" s="63"/>
      <c r="AE15" s="63"/>
      <c r="AF15" s="64"/>
      <c r="AG15" s="69">
        <f t="shared" ca="1" si="1"/>
        <v>604</v>
      </c>
      <c r="AH15" s="75">
        <f t="shared" si="10"/>
        <v>2</v>
      </c>
      <c r="AI15" s="76">
        <f t="shared" si="11"/>
        <v>0</v>
      </c>
      <c r="AJ15" s="75"/>
      <c r="AK15" s="76"/>
    </row>
    <row r="16" spans="2:40" x14ac:dyDescent="0.25">
      <c r="B16" s="43">
        <v>1872</v>
      </c>
      <c r="C16" s="39">
        <v>1</v>
      </c>
      <c r="D16" s="83" t="s">
        <v>27</v>
      </c>
      <c r="E16" s="61">
        <f>Data!E15</f>
        <v>4.8600000000000003</v>
      </c>
      <c r="F16" s="61">
        <f>Data!H15</f>
        <v>12.654391739999999</v>
      </c>
      <c r="G16" s="62">
        <f>IF(MOD(C16,3)=0,SUM(Data!G13:G15),0)</f>
        <v>0</v>
      </c>
      <c r="H16" s="63">
        <f t="shared" si="2"/>
        <v>2.5316455696202445E-2</v>
      </c>
      <c r="I16" s="63">
        <f t="shared" si="3"/>
        <v>0</v>
      </c>
      <c r="J16" s="63">
        <f t="shared" si="4"/>
        <v>2.5316455696202445E-2</v>
      </c>
      <c r="K16" s="63">
        <f t="shared" ref="K16:K69" si="12">F16/F15-1</f>
        <v>0</v>
      </c>
      <c r="L16" s="64">
        <f t="shared" si="5"/>
        <v>2.5316455696202445E-2</v>
      </c>
      <c r="M16" s="65">
        <f t="shared" si="6"/>
        <v>1.0945945945945945</v>
      </c>
      <c r="N16" s="65">
        <f t="shared" si="7"/>
        <v>1.015270350294077</v>
      </c>
      <c r="O16" s="65">
        <f t="shared" si="8"/>
        <v>1.1557401989931497</v>
      </c>
      <c r="P16" s="66">
        <f t="shared" si="9"/>
        <v>1.1383570875071698</v>
      </c>
      <c r="Q16" s="63">
        <f>$M16/$M4-1</f>
        <v>9.4594594594594517E-2</v>
      </c>
      <c r="R16" s="63">
        <f>$O16/$O4-1</f>
        <v>0.15574019899314973</v>
      </c>
      <c r="S16" s="63">
        <f>$N16/$N4-1</f>
        <v>1.5270350294076973E-2</v>
      </c>
      <c r="T16" s="64">
        <f>$P16/$P4-1</f>
        <v>0.1383570875071698</v>
      </c>
      <c r="U16" s="63"/>
      <c r="V16" s="63"/>
      <c r="W16" s="63"/>
      <c r="X16" s="64"/>
      <c r="Y16" s="63"/>
      <c r="Z16" s="63"/>
      <c r="AA16" s="63"/>
      <c r="AB16" s="64"/>
      <c r="AC16" s="63"/>
      <c r="AD16" s="63"/>
      <c r="AE16" s="63"/>
      <c r="AF16" s="64"/>
      <c r="AG16" s="69">
        <f t="shared" ca="1" si="1"/>
        <v>536</v>
      </c>
      <c r="AH16" s="75">
        <f t="shared" si="10"/>
        <v>3</v>
      </c>
      <c r="AI16" s="76">
        <f t="shared" si="11"/>
        <v>0</v>
      </c>
      <c r="AJ16" s="75"/>
      <c r="AK16" s="76"/>
    </row>
    <row r="17" spans="2:37" x14ac:dyDescent="0.25">
      <c r="B17" s="43">
        <v>1872</v>
      </c>
      <c r="C17" s="44">
        <v>2</v>
      </c>
      <c r="D17" s="83" t="s">
        <v>28</v>
      </c>
      <c r="E17" s="61">
        <f>Data!E16</f>
        <v>4.88</v>
      </c>
      <c r="F17" s="61">
        <f>Data!H16</f>
        <v>12.654391739999999</v>
      </c>
      <c r="G17" s="62">
        <f>IF(MOD(C17,3)=0,SUM(Data!G14:G16),0)</f>
        <v>0</v>
      </c>
      <c r="H17" s="63">
        <f t="shared" si="2"/>
        <v>4.1152263374484299E-3</v>
      </c>
      <c r="I17" s="63">
        <f t="shared" si="3"/>
        <v>0</v>
      </c>
      <c r="J17" s="63">
        <f t="shared" si="4"/>
        <v>4.1152263374484299E-3</v>
      </c>
      <c r="K17" s="63">
        <f t="shared" si="12"/>
        <v>0</v>
      </c>
      <c r="L17" s="64">
        <f t="shared" si="5"/>
        <v>4.1152263374484299E-3</v>
      </c>
      <c r="M17" s="65">
        <f t="shared" si="6"/>
        <v>1.099099099099099</v>
      </c>
      <c r="N17" s="65">
        <f t="shared" si="7"/>
        <v>1.015270350294077</v>
      </c>
      <c r="O17" s="65">
        <f t="shared" si="8"/>
        <v>1.1604963314992942</v>
      </c>
      <c r="P17" s="66">
        <f t="shared" si="9"/>
        <v>1.1430416845751004</v>
      </c>
      <c r="Q17" s="63">
        <f t="shared" ref="Q17:Q80" si="13">$M17/$M5-1</f>
        <v>8.4444444444444544E-2</v>
      </c>
      <c r="R17" s="63">
        <f t="shared" ref="R17:R80" si="14">$O17/$O5-1</f>
        <v>0.14502304707930369</v>
      </c>
      <c r="S17" s="63">
        <f t="shared" ref="S17:S80" si="15">$N17/$N5-1</f>
        <v>-1.481159148475153E-2</v>
      </c>
      <c r="T17" s="64">
        <f t="shared" ref="T17:T80" si="16">$P17/$P5-1</f>
        <v>0.16223763615422326</v>
      </c>
      <c r="U17" s="63"/>
      <c r="V17" s="63"/>
      <c r="W17" s="63"/>
      <c r="X17" s="64"/>
      <c r="Y17" s="63"/>
      <c r="Z17" s="63"/>
      <c r="AA17" s="63"/>
      <c r="AB17" s="64"/>
      <c r="AC17" s="63"/>
      <c r="AD17" s="63"/>
      <c r="AE17" s="63"/>
      <c r="AF17" s="64"/>
      <c r="AG17" s="69">
        <f t="shared" ca="1" si="1"/>
        <v>951</v>
      </c>
      <c r="AH17" s="75">
        <f t="shared" si="10"/>
        <v>4</v>
      </c>
      <c r="AI17" s="76">
        <f t="shared" si="11"/>
        <v>0</v>
      </c>
      <c r="AJ17" s="75"/>
      <c r="AK17" s="76"/>
    </row>
    <row r="18" spans="2:37" x14ac:dyDescent="0.25">
      <c r="B18" s="43">
        <v>1872</v>
      </c>
      <c r="C18" s="44">
        <v>3</v>
      </c>
      <c r="D18" s="83" t="s">
        <v>29</v>
      </c>
      <c r="E18" s="61">
        <f>Data!E17</f>
        <v>5.04</v>
      </c>
      <c r="F18" s="61">
        <f>Data!H17</f>
        <v>12.844641319999999</v>
      </c>
      <c r="G18" s="62">
        <f>IF(MOD(C18,3)=0,SUM(Data!G15:G17),0)</f>
        <v>6.6666666666666666E-2</v>
      </c>
      <c r="H18" s="63">
        <f t="shared" si="2"/>
        <v>3.2786885245901676E-2</v>
      </c>
      <c r="I18" s="63">
        <f t="shared" si="3"/>
        <v>1.3661202185792349E-2</v>
      </c>
      <c r="J18" s="63">
        <f t="shared" si="4"/>
        <v>4.644808743169393E-2</v>
      </c>
      <c r="K18" s="63">
        <f t="shared" si="12"/>
        <v>1.5034272994618014E-2</v>
      </c>
      <c r="L18" s="64">
        <f t="shared" si="5"/>
        <v>3.0948525850656106E-2</v>
      </c>
      <c r="M18" s="65">
        <f t="shared" si="6"/>
        <v>1.1351351351351351</v>
      </c>
      <c r="N18" s="65">
        <f t="shared" si="7"/>
        <v>1.0305342019037396</v>
      </c>
      <c r="O18" s="65">
        <f t="shared" si="8"/>
        <v>1.2143991665689335</v>
      </c>
      <c r="P18" s="66">
        <f t="shared" si="9"/>
        <v>1.1784171396985503</v>
      </c>
      <c r="Q18" s="63">
        <f t="shared" si="13"/>
        <v>9.3275488069414436E-2</v>
      </c>
      <c r="R18" s="63">
        <f t="shared" si="14"/>
        <v>0.1533545025809766</v>
      </c>
      <c r="S18" s="63">
        <f t="shared" si="15"/>
        <v>-1.4601533586735438E-2</v>
      </c>
      <c r="T18" s="64">
        <f t="shared" si="16"/>
        <v>0.17044479151571235</v>
      </c>
      <c r="U18" s="63"/>
      <c r="V18" s="63"/>
      <c r="W18" s="63"/>
      <c r="X18" s="64"/>
      <c r="Y18" s="63"/>
      <c r="Z18" s="63"/>
      <c r="AA18" s="63"/>
      <c r="AB18" s="64"/>
      <c r="AC18" s="63"/>
      <c r="AD18" s="63"/>
      <c r="AE18" s="63"/>
      <c r="AF18" s="64"/>
      <c r="AG18" s="69">
        <f t="shared" ca="1" si="1"/>
        <v>421</v>
      </c>
      <c r="AH18" s="75">
        <f t="shared" si="10"/>
        <v>5</v>
      </c>
      <c r="AI18" s="76">
        <f t="shared" si="11"/>
        <v>0</v>
      </c>
      <c r="AJ18" s="75"/>
      <c r="AK18" s="76"/>
    </row>
    <row r="19" spans="2:37" x14ac:dyDescent="0.25">
      <c r="B19" s="43">
        <v>1872</v>
      </c>
      <c r="C19" s="44">
        <v>4</v>
      </c>
      <c r="D19" s="83" t="s">
        <v>30</v>
      </c>
      <c r="E19" s="61">
        <f>Data!E18</f>
        <v>5.18</v>
      </c>
      <c r="F19" s="61">
        <f>Data!H18</f>
        <v>13.130137189999999</v>
      </c>
      <c r="G19" s="62">
        <f>IF(MOD(C19,3)=0,SUM(Data!G16:G18),0)</f>
        <v>0</v>
      </c>
      <c r="H19" s="63">
        <f t="shared" si="2"/>
        <v>2.7777777777777679E-2</v>
      </c>
      <c r="I19" s="63">
        <f t="shared" si="3"/>
        <v>0</v>
      </c>
      <c r="J19" s="63">
        <f t="shared" si="4"/>
        <v>2.7777777777777679E-2</v>
      </c>
      <c r="K19" s="63">
        <f t="shared" si="12"/>
        <v>2.2226846424700408E-2</v>
      </c>
      <c r="L19" s="64">
        <f t="shared" si="5"/>
        <v>5.430234367735487E-3</v>
      </c>
      <c r="M19" s="65">
        <f t="shared" si="6"/>
        <v>1.1666666666666665</v>
      </c>
      <c r="N19" s="65">
        <f t="shared" si="7"/>
        <v>1.0534397273448552</v>
      </c>
      <c r="O19" s="65">
        <f t="shared" si="8"/>
        <v>1.2481324767514037</v>
      </c>
      <c r="P19" s="66">
        <f t="shared" si="9"/>
        <v>1.1848162209500699</v>
      </c>
      <c r="Q19" s="63">
        <f t="shared" si="13"/>
        <v>9.2827004219409259E-2</v>
      </c>
      <c r="R19" s="63">
        <f t="shared" si="14"/>
        <v>0.15288137309679528</v>
      </c>
      <c r="S19" s="63">
        <f t="shared" si="15"/>
        <v>4.5457476403731878E-2</v>
      </c>
      <c r="T19" s="64">
        <f t="shared" si="16"/>
        <v>0.10275300441926216</v>
      </c>
      <c r="U19" s="63"/>
      <c r="V19" s="63"/>
      <c r="W19" s="63"/>
      <c r="X19" s="64"/>
      <c r="Y19" s="63"/>
      <c r="Z19" s="63"/>
      <c r="AA19" s="63"/>
      <c r="AB19" s="64"/>
      <c r="AC19" s="63"/>
      <c r="AD19" s="63"/>
      <c r="AE19" s="63"/>
      <c r="AF19" s="64"/>
      <c r="AG19" s="69">
        <f t="shared" ca="1" si="1"/>
        <v>493</v>
      </c>
      <c r="AH19" s="75">
        <f t="shared" si="10"/>
        <v>6</v>
      </c>
      <c r="AI19" s="76">
        <f t="shared" si="11"/>
        <v>0</v>
      </c>
      <c r="AJ19" s="75"/>
      <c r="AK19" s="76"/>
    </row>
    <row r="20" spans="2:37" x14ac:dyDescent="0.25">
      <c r="B20" s="43">
        <v>1872</v>
      </c>
      <c r="C20" s="44">
        <v>5</v>
      </c>
      <c r="D20" s="83" t="s">
        <v>31</v>
      </c>
      <c r="E20" s="61">
        <f>Data!E19</f>
        <v>5.18</v>
      </c>
      <c r="F20" s="61">
        <f>Data!H19</f>
        <v>13.130137189999999</v>
      </c>
      <c r="G20" s="62">
        <f>IF(MOD(C20,3)=0,SUM(Data!G17:G19),0)</f>
        <v>0</v>
      </c>
      <c r="H20" s="63">
        <f t="shared" si="2"/>
        <v>0</v>
      </c>
      <c r="I20" s="63">
        <f t="shared" si="3"/>
        <v>0</v>
      </c>
      <c r="J20" s="63">
        <f t="shared" si="4"/>
        <v>0</v>
      </c>
      <c r="K20" s="63">
        <f t="shared" si="12"/>
        <v>0</v>
      </c>
      <c r="L20" s="64">
        <f t="shared" si="5"/>
        <v>0</v>
      </c>
      <c r="M20" s="65">
        <f t="shared" si="6"/>
        <v>1.1666666666666665</v>
      </c>
      <c r="N20" s="65">
        <f t="shared" si="7"/>
        <v>1.0534397273448552</v>
      </c>
      <c r="O20" s="65">
        <f t="shared" si="8"/>
        <v>1.2481324767514037</v>
      </c>
      <c r="P20" s="66">
        <f t="shared" si="9"/>
        <v>1.1848162209500699</v>
      </c>
      <c r="Q20" s="63">
        <f t="shared" si="13"/>
        <v>6.5843621399176877E-2</v>
      </c>
      <c r="R20" s="63">
        <f t="shared" si="14"/>
        <v>0.12441516635366479</v>
      </c>
      <c r="S20" s="63">
        <f t="shared" si="15"/>
        <v>6.97685160894157E-2</v>
      </c>
      <c r="T20" s="64">
        <f t="shared" si="16"/>
        <v>5.1082686994764037E-2</v>
      </c>
      <c r="U20" s="63"/>
      <c r="V20" s="63"/>
      <c r="W20" s="63"/>
      <c r="X20" s="64"/>
      <c r="Y20" s="63"/>
      <c r="Z20" s="63"/>
      <c r="AA20" s="63"/>
      <c r="AB20" s="64"/>
      <c r="AC20" s="63"/>
      <c r="AD20" s="63"/>
      <c r="AE20" s="63"/>
      <c r="AF20" s="64"/>
      <c r="AG20" s="69">
        <f t="shared" ca="1" si="1"/>
        <v>1025</v>
      </c>
      <c r="AH20" s="75">
        <f t="shared" si="10"/>
        <v>0</v>
      </c>
      <c r="AI20" s="76">
        <f t="shared" si="11"/>
        <v>0</v>
      </c>
      <c r="AJ20" s="75"/>
      <c r="AK20" s="76"/>
    </row>
    <row r="21" spans="2:37" x14ac:dyDescent="0.25">
      <c r="B21" s="43">
        <v>1872</v>
      </c>
      <c r="C21" s="44">
        <v>6</v>
      </c>
      <c r="D21" s="83" t="s">
        <v>32</v>
      </c>
      <c r="E21" s="61">
        <f>Data!E20</f>
        <v>5.13</v>
      </c>
      <c r="F21" s="61">
        <f>Data!H20</f>
        <v>13.0349719</v>
      </c>
      <c r="G21" s="62">
        <f>IF(MOD(C21,3)=0,SUM(Data!G18:G20),0)</f>
        <v>6.9166666666666668E-2</v>
      </c>
      <c r="H21" s="63">
        <f t="shared" si="2"/>
        <v>-9.6525096525096332E-3</v>
      </c>
      <c r="I21" s="63">
        <f t="shared" si="3"/>
        <v>1.3352638352638354E-2</v>
      </c>
      <c r="J21" s="63">
        <f t="shared" si="4"/>
        <v>3.700128700128813E-3</v>
      </c>
      <c r="K21" s="63">
        <f t="shared" si="12"/>
        <v>-7.2478519167703537E-3</v>
      </c>
      <c r="L21" s="64">
        <f t="shared" si="5"/>
        <v>1.1027909270241443E-2</v>
      </c>
      <c r="M21" s="65">
        <f t="shared" si="6"/>
        <v>1.1554054054054053</v>
      </c>
      <c r="N21" s="65">
        <f t="shared" si="7"/>
        <v>1.0458045521978168</v>
      </c>
      <c r="O21" s="65">
        <f t="shared" si="8"/>
        <v>1.2527507275501943</v>
      </c>
      <c r="P21" s="66">
        <f t="shared" si="9"/>
        <v>1.1978822667366176</v>
      </c>
      <c r="Q21" s="63">
        <f t="shared" si="13"/>
        <v>6.4315352697095207E-2</v>
      </c>
      <c r="R21" s="63">
        <f t="shared" si="14"/>
        <v>0.12279992739044654</v>
      </c>
      <c r="S21" s="63">
        <f t="shared" si="15"/>
        <v>7.8743113080364191E-2</v>
      </c>
      <c r="T21" s="64">
        <f t="shared" si="16"/>
        <v>4.0840876549633309E-2</v>
      </c>
      <c r="U21" s="63"/>
      <c r="V21" s="63"/>
      <c r="W21" s="63"/>
      <c r="X21" s="64"/>
      <c r="Y21" s="63"/>
      <c r="Z21" s="63"/>
      <c r="AA21" s="63"/>
      <c r="AB21" s="64"/>
      <c r="AC21" s="63"/>
      <c r="AD21" s="63"/>
      <c r="AE21" s="63"/>
      <c r="AF21" s="64"/>
      <c r="AG21" s="69">
        <f t="shared" ca="1" si="1"/>
        <v>1233</v>
      </c>
      <c r="AH21" s="75">
        <f t="shared" si="10"/>
        <v>0</v>
      </c>
      <c r="AI21" s="76">
        <f t="shared" si="11"/>
        <v>1</v>
      </c>
      <c r="AJ21" s="75"/>
      <c r="AK21" s="76"/>
    </row>
    <row r="22" spans="2:37" x14ac:dyDescent="0.25">
      <c r="B22" s="43">
        <v>1872</v>
      </c>
      <c r="C22" s="44">
        <v>7</v>
      </c>
      <c r="D22" s="83" t="s">
        <v>33</v>
      </c>
      <c r="E22" s="61">
        <f>Data!E21</f>
        <v>5.0999999999999996</v>
      </c>
      <c r="F22" s="61">
        <f>Data!H21</f>
        <v>12.844641319999999</v>
      </c>
      <c r="G22" s="62">
        <f>IF(MOD(C22,3)=0,SUM(Data!G19:G21),0)</f>
        <v>0</v>
      </c>
      <c r="H22" s="63">
        <f t="shared" si="2"/>
        <v>-5.8479532163743242E-3</v>
      </c>
      <c r="I22" s="63">
        <f t="shared" si="3"/>
        <v>0</v>
      </c>
      <c r="J22" s="63">
        <f t="shared" si="4"/>
        <v>-5.8479532163743242E-3</v>
      </c>
      <c r="K22" s="63">
        <f t="shared" si="12"/>
        <v>-1.4601533586735327E-2</v>
      </c>
      <c r="L22" s="64">
        <f t="shared" si="5"/>
        <v>8.8832900280664262E-3</v>
      </c>
      <c r="M22" s="65">
        <f t="shared" si="6"/>
        <v>1.1486486486486485</v>
      </c>
      <c r="N22" s="65">
        <f t="shared" si="7"/>
        <v>1.0305342019037396</v>
      </c>
      <c r="O22" s="65">
        <f t="shared" si="8"/>
        <v>1.245424699903702</v>
      </c>
      <c r="P22" s="66">
        <f t="shared" si="9"/>
        <v>1.2085234023315166</v>
      </c>
      <c r="Q22" s="63">
        <f t="shared" si="13"/>
        <v>7.8224101479915209E-2</v>
      </c>
      <c r="R22" s="63">
        <f t="shared" si="14"/>
        <v>0.13747296774814477</v>
      </c>
      <c r="S22" s="63">
        <f t="shared" si="15"/>
        <v>6.2991809283261757E-2</v>
      </c>
      <c r="T22" s="64">
        <f t="shared" si="16"/>
        <v>7.0067481060933634E-2</v>
      </c>
      <c r="U22" s="63"/>
      <c r="V22" s="63"/>
      <c r="W22" s="63"/>
      <c r="X22" s="64"/>
      <c r="Y22" s="63"/>
      <c r="Z22" s="63"/>
      <c r="AA22" s="63"/>
      <c r="AB22" s="64"/>
      <c r="AC22" s="63"/>
      <c r="AD22" s="63"/>
      <c r="AE22" s="63"/>
      <c r="AF22" s="64"/>
      <c r="AG22" s="69">
        <f t="shared" ca="1" si="1"/>
        <v>1168</v>
      </c>
      <c r="AH22" s="75">
        <f t="shared" si="10"/>
        <v>0</v>
      </c>
      <c r="AI22" s="76">
        <f t="shared" si="11"/>
        <v>2</v>
      </c>
      <c r="AJ22" s="75"/>
      <c r="AK22" s="76"/>
    </row>
    <row r="23" spans="2:37" x14ac:dyDescent="0.25">
      <c r="B23" s="43">
        <v>1872</v>
      </c>
      <c r="C23" s="44">
        <v>8</v>
      </c>
      <c r="D23" s="83" t="s">
        <v>34</v>
      </c>
      <c r="E23" s="61">
        <f>Data!E22</f>
        <v>5.04</v>
      </c>
      <c r="F23" s="61">
        <f>Data!H22</f>
        <v>12.93980661</v>
      </c>
      <c r="G23" s="62">
        <f>IF(MOD(C23,3)=0,SUM(Data!G20:G22),0)</f>
        <v>0</v>
      </c>
      <c r="H23" s="63">
        <f t="shared" si="2"/>
        <v>-1.1764705882352899E-2</v>
      </c>
      <c r="I23" s="63">
        <f t="shared" si="3"/>
        <v>0</v>
      </c>
      <c r="J23" s="63">
        <f t="shared" si="4"/>
        <v>-1.1764705882352899E-2</v>
      </c>
      <c r="K23" s="63">
        <f t="shared" si="12"/>
        <v>7.4089488082333954E-3</v>
      </c>
      <c r="L23" s="64">
        <f t="shared" si="5"/>
        <v>-1.9032642814289846E-2</v>
      </c>
      <c r="M23" s="65">
        <f t="shared" si="6"/>
        <v>1.1351351351351351</v>
      </c>
      <c r="N23" s="65">
        <f t="shared" si="7"/>
        <v>1.0381693770507783</v>
      </c>
      <c r="O23" s="65">
        <f t="shared" si="8"/>
        <v>1.2307726446107172</v>
      </c>
      <c r="P23" s="66">
        <f t="shared" si="9"/>
        <v>1.1855220080822304</v>
      </c>
      <c r="Q23" s="63">
        <f t="shared" si="13"/>
        <v>5.2192066805845538E-2</v>
      </c>
      <c r="R23" s="63">
        <f t="shared" si="14"/>
        <v>0.11001046185851138</v>
      </c>
      <c r="S23" s="63">
        <f t="shared" si="15"/>
        <v>8.7997548757018373E-2</v>
      </c>
      <c r="T23" s="64">
        <f t="shared" si="16"/>
        <v>2.0232502478191527E-2</v>
      </c>
      <c r="U23" s="63"/>
      <c r="V23" s="63"/>
      <c r="W23" s="63"/>
      <c r="X23" s="64"/>
      <c r="Y23" s="63"/>
      <c r="Z23" s="63"/>
      <c r="AA23" s="63"/>
      <c r="AB23" s="64"/>
      <c r="AC23" s="63"/>
      <c r="AD23" s="63"/>
      <c r="AE23" s="63"/>
      <c r="AF23" s="64"/>
      <c r="AG23" s="69">
        <f t="shared" ca="1" si="1"/>
        <v>1270</v>
      </c>
      <c r="AH23" s="75">
        <f t="shared" si="10"/>
        <v>0</v>
      </c>
      <c r="AI23" s="76">
        <f t="shared" si="11"/>
        <v>3</v>
      </c>
      <c r="AJ23" s="75"/>
      <c r="AK23" s="76"/>
    </row>
    <row r="24" spans="2:37" x14ac:dyDescent="0.25">
      <c r="B24" s="43">
        <v>1872</v>
      </c>
      <c r="C24" s="44">
        <v>9</v>
      </c>
      <c r="D24" s="83" t="s">
        <v>35</v>
      </c>
      <c r="E24" s="61">
        <f>Data!E23</f>
        <v>4.95</v>
      </c>
      <c r="F24" s="61">
        <f>Data!H23</f>
        <v>13.0349719</v>
      </c>
      <c r="G24" s="62">
        <f>IF(MOD(C24,3)=0,SUM(Data!G21:G23),0)</f>
        <v>7.166666666666667E-2</v>
      </c>
      <c r="H24" s="63">
        <f t="shared" si="2"/>
        <v>-1.7857142857142794E-2</v>
      </c>
      <c r="I24" s="63">
        <f t="shared" si="3"/>
        <v>1.4219576719576721E-2</v>
      </c>
      <c r="J24" s="63">
        <f t="shared" si="4"/>
        <v>-3.6375661375661617E-3</v>
      </c>
      <c r="K24" s="63">
        <f t="shared" si="12"/>
        <v>7.3544599906505415E-3</v>
      </c>
      <c r="L24" s="64">
        <f t="shared" si="5"/>
        <v>-1.0911775908867938E-2</v>
      </c>
      <c r="M24" s="65">
        <f t="shared" si="6"/>
        <v>1.1148648648648649</v>
      </c>
      <c r="N24" s="65">
        <f t="shared" si="7"/>
        <v>1.0458045521978168</v>
      </c>
      <c r="O24" s="65">
        <f t="shared" si="8"/>
        <v>1.2262956277156385</v>
      </c>
      <c r="P24" s="66">
        <f t="shared" si="9"/>
        <v>1.1725858575950059</v>
      </c>
      <c r="Q24" s="63">
        <f t="shared" si="13"/>
        <v>2.2727272727272707E-2</v>
      </c>
      <c r="R24" s="63">
        <f t="shared" si="14"/>
        <v>8.0042681879435307E-2</v>
      </c>
      <c r="S24" s="63">
        <f t="shared" si="15"/>
        <v>7.0313694996321008E-2</v>
      </c>
      <c r="T24" s="64">
        <f t="shared" si="16"/>
        <v>9.0898462091968391E-3</v>
      </c>
      <c r="U24" s="63"/>
      <c r="V24" s="63"/>
      <c r="W24" s="63"/>
      <c r="X24" s="64"/>
      <c r="Y24" s="63"/>
      <c r="Z24" s="63"/>
      <c r="AA24" s="63"/>
      <c r="AB24" s="64"/>
      <c r="AC24" s="63"/>
      <c r="AD24" s="63"/>
      <c r="AE24" s="63"/>
      <c r="AF24" s="64"/>
      <c r="AG24" s="69">
        <f t="shared" ca="1" si="1"/>
        <v>1364</v>
      </c>
      <c r="AH24" s="75">
        <f t="shared" si="10"/>
        <v>0</v>
      </c>
      <c r="AI24" s="76">
        <f t="shared" si="11"/>
        <v>4</v>
      </c>
      <c r="AJ24" s="75"/>
      <c r="AK24" s="76"/>
    </row>
    <row r="25" spans="2:37" x14ac:dyDescent="0.25">
      <c r="B25" s="43">
        <v>1872</v>
      </c>
      <c r="C25" s="44">
        <v>10</v>
      </c>
      <c r="D25" s="83" t="s">
        <v>36</v>
      </c>
      <c r="E25" s="61">
        <f>Data!E24</f>
        <v>4.97</v>
      </c>
      <c r="F25" s="61">
        <f>Data!H24</f>
        <v>12.74947603</v>
      </c>
      <c r="G25" s="62">
        <f>IF(MOD(C25,3)=0,SUM(Data!G22:G24),0)</f>
        <v>0</v>
      </c>
      <c r="H25" s="63">
        <f t="shared" si="2"/>
        <v>4.0404040404038444E-3</v>
      </c>
      <c r="I25" s="63">
        <f t="shared" si="3"/>
        <v>0</v>
      </c>
      <c r="J25" s="63">
        <f t="shared" si="4"/>
        <v>4.0404040404038444E-3</v>
      </c>
      <c r="K25" s="63">
        <f t="shared" si="12"/>
        <v>-2.1902300380102879E-2</v>
      </c>
      <c r="L25" s="64">
        <f t="shared" si="5"/>
        <v>2.6523632997591529E-2</v>
      </c>
      <c r="M25" s="65">
        <f t="shared" si="6"/>
        <v>1.1193693693693691</v>
      </c>
      <c r="N25" s="65">
        <f t="shared" si="7"/>
        <v>1.0228990267567013</v>
      </c>
      <c r="O25" s="65">
        <f t="shared" si="8"/>
        <v>1.2312503575245903</v>
      </c>
      <c r="P25" s="66">
        <f t="shared" si="9"/>
        <v>1.203687094540022</v>
      </c>
      <c r="Q25" s="63">
        <f t="shared" si="13"/>
        <v>8.2788671023964922E-2</v>
      </c>
      <c r="R25" s="63">
        <f t="shared" si="14"/>
        <v>0.14347002504669493</v>
      </c>
      <c r="S25" s="63">
        <f t="shared" si="15"/>
        <v>3.0769129597337574E-2</v>
      </c>
      <c r="T25" s="64">
        <f t="shared" si="16"/>
        <v>0.10933670034664589</v>
      </c>
      <c r="U25" s="63"/>
      <c r="V25" s="63"/>
      <c r="W25" s="63"/>
      <c r="X25" s="64"/>
      <c r="Y25" s="63"/>
      <c r="Z25" s="63"/>
      <c r="AA25" s="63"/>
      <c r="AB25" s="64"/>
      <c r="AC25" s="63"/>
      <c r="AD25" s="63"/>
      <c r="AE25" s="63"/>
      <c r="AF25" s="64"/>
      <c r="AG25" s="69">
        <f t="shared" ca="1" si="1"/>
        <v>955</v>
      </c>
      <c r="AH25" s="75">
        <f t="shared" si="10"/>
        <v>1</v>
      </c>
      <c r="AI25" s="76">
        <f t="shared" si="11"/>
        <v>0</v>
      </c>
      <c r="AJ25" s="75"/>
      <c r="AK25" s="76"/>
    </row>
    <row r="26" spans="2:37" x14ac:dyDescent="0.25">
      <c r="B26" s="43">
        <v>1872</v>
      </c>
      <c r="C26" s="44">
        <v>11</v>
      </c>
      <c r="D26" s="83" t="s">
        <v>37</v>
      </c>
      <c r="E26" s="61">
        <f>Data!E25</f>
        <v>4.95</v>
      </c>
      <c r="F26" s="61">
        <f>Data!H25</f>
        <v>13.130137189999999</v>
      </c>
      <c r="G26" s="62">
        <f>IF(MOD(C26,3)=0,SUM(Data!G23:G25),0)</f>
        <v>0</v>
      </c>
      <c r="H26" s="63">
        <f t="shared" si="2"/>
        <v>-4.0241448692152071E-3</v>
      </c>
      <c r="I26" s="63">
        <f t="shared" si="3"/>
        <v>0</v>
      </c>
      <c r="J26" s="63">
        <f t="shared" si="4"/>
        <v>-4.0241448692153181E-3</v>
      </c>
      <c r="K26" s="63">
        <f t="shared" si="12"/>
        <v>2.9857004248981633E-2</v>
      </c>
      <c r="L26" s="64">
        <f t="shared" si="5"/>
        <v>-3.2898886911882141E-2</v>
      </c>
      <c r="M26" s="65">
        <f t="shared" si="6"/>
        <v>1.1148648648648649</v>
      </c>
      <c r="N26" s="65">
        <f t="shared" si="7"/>
        <v>1.0534397273448552</v>
      </c>
      <c r="O26" s="65">
        <f t="shared" si="8"/>
        <v>1.2262956277156383</v>
      </c>
      <c r="P26" s="66">
        <f t="shared" si="9"/>
        <v>1.1640871289394579</v>
      </c>
      <c r="Q26" s="63">
        <f t="shared" si="13"/>
        <v>6.6810344827586521E-2</v>
      </c>
      <c r="R26" s="63">
        <f t="shared" si="14"/>
        <v>0.12659624575354833</v>
      </c>
      <c r="S26" s="63">
        <f t="shared" si="15"/>
        <v>6.1544807879444274E-2</v>
      </c>
      <c r="T26" s="64">
        <f t="shared" si="16"/>
        <v>6.1279973667858201E-2</v>
      </c>
      <c r="U26" s="63"/>
      <c r="V26" s="63"/>
      <c r="W26" s="63"/>
      <c r="X26" s="64"/>
      <c r="Y26" s="63"/>
      <c r="Z26" s="63"/>
      <c r="AA26" s="63"/>
      <c r="AB26" s="64"/>
      <c r="AC26" s="63"/>
      <c r="AD26" s="63"/>
      <c r="AE26" s="63"/>
      <c r="AF26" s="64"/>
      <c r="AG26" s="69">
        <f t="shared" ca="1" si="1"/>
        <v>1125</v>
      </c>
      <c r="AH26" s="75">
        <f t="shared" si="10"/>
        <v>0</v>
      </c>
      <c r="AI26" s="76">
        <f t="shared" si="11"/>
        <v>1</v>
      </c>
      <c r="AJ26" s="75"/>
      <c r="AK26" s="76"/>
    </row>
    <row r="27" spans="2:37" x14ac:dyDescent="0.25">
      <c r="B27" s="43">
        <v>1872</v>
      </c>
      <c r="C27" s="44">
        <v>12</v>
      </c>
      <c r="D27" s="83" t="s">
        <v>38</v>
      </c>
      <c r="E27" s="61">
        <f>Data!E26</f>
        <v>5.07</v>
      </c>
      <c r="F27" s="61">
        <f>Data!H26</f>
        <v>12.93980661</v>
      </c>
      <c r="G27" s="62">
        <f>IF(MOD(C27,3)=0,SUM(Data!G24:G26),0)</f>
        <v>7.4166666666666659E-2</v>
      </c>
      <c r="H27" s="63">
        <f t="shared" si="2"/>
        <v>2.4242424242424176E-2</v>
      </c>
      <c r="I27" s="63">
        <f t="shared" si="3"/>
        <v>1.498316498316498E-2</v>
      </c>
      <c r="J27" s="63">
        <f t="shared" si="4"/>
        <v>3.9225589225589275E-2</v>
      </c>
      <c r="K27" s="63">
        <f t="shared" si="12"/>
        <v>-1.4495703833540818E-2</v>
      </c>
      <c r="L27" s="64">
        <f t="shared" si="5"/>
        <v>5.4511475260028863E-2</v>
      </c>
      <c r="M27" s="65">
        <f t="shared" si="6"/>
        <v>1.1418918918918919</v>
      </c>
      <c r="N27" s="65">
        <f t="shared" si="7"/>
        <v>1.0381693770507783</v>
      </c>
      <c r="O27" s="65">
        <f t="shared" si="8"/>
        <v>1.2743977962775481</v>
      </c>
      <c r="P27" s="66">
        <f t="shared" si="9"/>
        <v>1.2275432356691591</v>
      </c>
      <c r="Q27" s="63">
        <f t="shared" si="13"/>
        <v>6.9620253164556889E-2</v>
      </c>
      <c r="R27" s="63">
        <f t="shared" si="14"/>
        <v>0.13058370104689199</v>
      </c>
      <c r="S27" s="63">
        <f t="shared" si="15"/>
        <v>2.2554609961837668E-2</v>
      </c>
      <c r="T27" s="64">
        <f t="shared" si="16"/>
        <v>0.10564628043590329</v>
      </c>
      <c r="U27" s="63"/>
      <c r="V27" s="63"/>
      <c r="W27" s="63"/>
      <c r="X27" s="64"/>
      <c r="Y27" s="63"/>
      <c r="Z27" s="63"/>
      <c r="AA27" s="63"/>
      <c r="AB27" s="64"/>
      <c r="AC27" s="63"/>
      <c r="AD27" s="63"/>
      <c r="AE27" s="63"/>
      <c r="AF27" s="64"/>
      <c r="AG27" s="69">
        <f t="shared" ca="1" si="1"/>
        <v>562</v>
      </c>
      <c r="AH27" s="75">
        <f t="shared" si="10"/>
        <v>1</v>
      </c>
      <c r="AI27" s="76">
        <f t="shared" si="11"/>
        <v>0</v>
      </c>
      <c r="AJ27" s="75"/>
      <c r="AK27" s="76"/>
    </row>
    <row r="28" spans="2:37" x14ac:dyDescent="0.25">
      <c r="B28" s="43">
        <v>1873</v>
      </c>
      <c r="C28" s="39">
        <v>1</v>
      </c>
      <c r="D28" s="83" t="s">
        <v>39</v>
      </c>
      <c r="E28" s="61">
        <f>Data!E27</f>
        <v>5.1100000000000003</v>
      </c>
      <c r="F28" s="61">
        <f>Data!H27</f>
        <v>12.93980661</v>
      </c>
      <c r="G28" s="62">
        <f>IF(MOD(C28,3)=0,SUM(Data!G25:G27),0)</f>
        <v>0</v>
      </c>
      <c r="H28" s="63">
        <f t="shared" si="2"/>
        <v>7.8895463510848529E-3</v>
      </c>
      <c r="I28" s="63">
        <f t="shared" si="3"/>
        <v>0</v>
      </c>
      <c r="J28" s="63">
        <f t="shared" si="4"/>
        <v>7.8895463510848529E-3</v>
      </c>
      <c r="K28" s="63">
        <f t="shared" si="12"/>
        <v>0</v>
      </c>
      <c r="L28" s="64">
        <f t="shared" si="5"/>
        <v>7.8895463510848529E-3</v>
      </c>
      <c r="M28" s="65">
        <f t="shared" si="6"/>
        <v>1.1509009009009008</v>
      </c>
      <c r="N28" s="65">
        <f t="shared" si="7"/>
        <v>1.0381693770507783</v>
      </c>
      <c r="O28" s="65">
        <f t="shared" si="8"/>
        <v>1.2844522167610002</v>
      </c>
      <c r="P28" s="66">
        <f t="shared" si="9"/>
        <v>1.2372279949249316</v>
      </c>
      <c r="Q28" s="63">
        <f t="shared" si="13"/>
        <v>5.1440329218106928E-2</v>
      </c>
      <c r="R28" s="63">
        <f t="shared" si="14"/>
        <v>0.11136760483020391</v>
      </c>
      <c r="S28" s="63">
        <f t="shared" si="15"/>
        <v>2.2554609961837668E-2</v>
      </c>
      <c r="T28" s="64">
        <f t="shared" si="16"/>
        <v>8.6854035963595644E-2</v>
      </c>
      <c r="U28" s="63"/>
      <c r="V28" s="63"/>
      <c r="W28" s="63"/>
      <c r="X28" s="64"/>
      <c r="Y28" s="63"/>
      <c r="Z28" s="63"/>
      <c r="AA28" s="63"/>
      <c r="AB28" s="64"/>
      <c r="AC28" s="63"/>
      <c r="AD28" s="63"/>
      <c r="AE28" s="63"/>
      <c r="AF28" s="64"/>
      <c r="AG28" s="69">
        <f t="shared" ca="1" si="1"/>
        <v>885</v>
      </c>
      <c r="AH28" s="75">
        <f t="shared" si="10"/>
        <v>2</v>
      </c>
      <c r="AI28" s="76">
        <f t="shared" si="11"/>
        <v>0</v>
      </c>
      <c r="AJ28" s="75"/>
      <c r="AK28" s="76"/>
    </row>
    <row r="29" spans="2:37" x14ac:dyDescent="0.25">
      <c r="B29" s="43">
        <v>1873</v>
      </c>
      <c r="C29" s="44">
        <v>2</v>
      </c>
      <c r="D29" s="83" t="s">
        <v>40</v>
      </c>
      <c r="E29" s="61">
        <f>Data!E28</f>
        <v>5.15</v>
      </c>
      <c r="F29" s="61">
        <f>Data!H28</f>
        <v>13.225221489999999</v>
      </c>
      <c r="G29" s="62">
        <f>IF(MOD(C29,3)=0,SUM(Data!G26:G28),0)</f>
        <v>0</v>
      </c>
      <c r="H29" s="63">
        <f t="shared" si="2"/>
        <v>7.8277886497064575E-3</v>
      </c>
      <c r="I29" s="63">
        <f t="shared" si="3"/>
        <v>0</v>
      </c>
      <c r="J29" s="63">
        <f t="shared" si="4"/>
        <v>7.8277886497064575E-3</v>
      </c>
      <c r="K29" s="63">
        <f t="shared" si="12"/>
        <v>2.2057120991238577E-2</v>
      </c>
      <c r="L29" s="64">
        <f t="shared" si="5"/>
        <v>-1.3922247640847929E-2</v>
      </c>
      <c r="M29" s="65">
        <f t="shared" si="6"/>
        <v>1.1599099099099099</v>
      </c>
      <c r="N29" s="65">
        <f t="shared" si="7"/>
        <v>1.061068404609786</v>
      </c>
      <c r="O29" s="65">
        <f t="shared" si="8"/>
        <v>1.2945066372444523</v>
      </c>
      <c r="P29" s="66">
        <f t="shared" si="9"/>
        <v>1.2200030003913971</v>
      </c>
      <c r="Q29" s="63">
        <f t="shared" si="13"/>
        <v>5.5327868852459217E-2</v>
      </c>
      <c r="R29" s="63">
        <f t="shared" si="14"/>
        <v>0.11547671639084323</v>
      </c>
      <c r="S29" s="63">
        <f t="shared" si="15"/>
        <v>4.5109220713914766E-2</v>
      </c>
      <c r="T29" s="64">
        <f t="shared" si="16"/>
        <v>6.7330279249531833E-2</v>
      </c>
      <c r="U29" s="63"/>
      <c r="V29" s="63"/>
      <c r="W29" s="63"/>
      <c r="X29" s="64"/>
      <c r="Y29" s="63"/>
      <c r="Z29" s="63"/>
      <c r="AA29" s="63"/>
      <c r="AB29" s="64"/>
      <c r="AC29" s="63"/>
      <c r="AD29" s="63"/>
      <c r="AE29" s="63"/>
      <c r="AF29" s="64"/>
      <c r="AG29" s="69">
        <f t="shared" ca="1" si="1"/>
        <v>887</v>
      </c>
      <c r="AH29" s="75">
        <f t="shared" si="10"/>
        <v>3</v>
      </c>
      <c r="AI29" s="76">
        <f t="shared" si="11"/>
        <v>0</v>
      </c>
      <c r="AJ29" s="75"/>
      <c r="AK29" s="76"/>
    </row>
    <row r="30" spans="2:37" x14ac:dyDescent="0.25">
      <c r="B30" s="43">
        <v>1873</v>
      </c>
      <c r="C30" s="44">
        <v>3</v>
      </c>
      <c r="D30" s="83" t="s">
        <v>41</v>
      </c>
      <c r="E30" s="61">
        <f>Data!E29</f>
        <v>5.1100000000000003</v>
      </c>
      <c r="F30" s="61">
        <f>Data!H29</f>
        <v>13.225221489999999</v>
      </c>
      <c r="G30" s="62">
        <f>IF(MOD(C30,3)=0,SUM(Data!G27:G29),0)</f>
        <v>7.6249999999999998E-2</v>
      </c>
      <c r="H30" s="63">
        <f t="shared" si="2"/>
        <v>-7.7669902912621547E-3</v>
      </c>
      <c r="I30" s="63">
        <f t="shared" si="3"/>
        <v>1.4805825242718446E-2</v>
      </c>
      <c r="J30" s="63">
        <f t="shared" si="4"/>
        <v>7.0388349514562965E-3</v>
      </c>
      <c r="K30" s="63">
        <f t="shared" si="12"/>
        <v>0</v>
      </c>
      <c r="L30" s="64">
        <f t="shared" si="5"/>
        <v>7.0388349514562965E-3</v>
      </c>
      <c r="M30" s="65">
        <f t="shared" si="6"/>
        <v>1.1509009009009008</v>
      </c>
      <c r="N30" s="65">
        <f t="shared" si="7"/>
        <v>1.061068404609786</v>
      </c>
      <c r="O30" s="65">
        <f t="shared" si="8"/>
        <v>1.3036184558075807</v>
      </c>
      <c r="P30" s="66">
        <f t="shared" si="9"/>
        <v>1.2285904001514336</v>
      </c>
      <c r="Q30" s="63">
        <f t="shared" si="13"/>
        <v>1.388888888888884E-2</v>
      </c>
      <c r="R30" s="63">
        <f t="shared" si="14"/>
        <v>7.3467844589123255E-2</v>
      </c>
      <c r="S30" s="63">
        <f t="shared" si="15"/>
        <v>2.9629489879753335E-2</v>
      </c>
      <c r="T30" s="64">
        <f t="shared" si="16"/>
        <v>4.2576825100929971E-2</v>
      </c>
      <c r="U30" s="63"/>
      <c r="V30" s="63"/>
      <c r="W30" s="63"/>
      <c r="X30" s="64"/>
      <c r="Y30" s="63"/>
      <c r="Z30" s="63"/>
      <c r="AA30" s="63"/>
      <c r="AB30" s="64"/>
      <c r="AC30" s="63"/>
      <c r="AD30" s="63"/>
      <c r="AE30" s="63"/>
      <c r="AF30" s="64"/>
      <c r="AG30" s="69">
        <f t="shared" ca="1" si="1"/>
        <v>1201</v>
      </c>
      <c r="AH30" s="75">
        <f t="shared" si="10"/>
        <v>0</v>
      </c>
      <c r="AI30" s="76">
        <f t="shared" si="11"/>
        <v>1</v>
      </c>
      <c r="AJ30" s="75"/>
      <c r="AK30" s="76"/>
    </row>
    <row r="31" spans="2:37" x14ac:dyDescent="0.25">
      <c r="B31" s="43">
        <v>1873</v>
      </c>
      <c r="C31" s="44">
        <v>4</v>
      </c>
      <c r="D31" s="83" t="s">
        <v>42</v>
      </c>
      <c r="E31" s="61">
        <f>Data!E30</f>
        <v>5.04</v>
      </c>
      <c r="F31" s="61">
        <f>Data!H30</f>
        <v>13.225221489999999</v>
      </c>
      <c r="G31" s="62">
        <f>IF(MOD(C31,3)=0,SUM(Data!G28:G30),0)</f>
        <v>0</v>
      </c>
      <c r="H31" s="63">
        <f t="shared" si="2"/>
        <v>-1.3698630136986356E-2</v>
      </c>
      <c r="I31" s="63">
        <f t="shared" si="3"/>
        <v>0</v>
      </c>
      <c r="J31" s="63">
        <f t="shared" si="4"/>
        <v>-1.3698630136986356E-2</v>
      </c>
      <c r="K31" s="63">
        <f t="shared" si="12"/>
        <v>0</v>
      </c>
      <c r="L31" s="64">
        <f t="shared" si="5"/>
        <v>-1.3698630136986356E-2</v>
      </c>
      <c r="M31" s="65">
        <f t="shared" si="6"/>
        <v>1.1351351351351351</v>
      </c>
      <c r="N31" s="65">
        <f t="shared" si="7"/>
        <v>1.061068404609786</v>
      </c>
      <c r="O31" s="65">
        <f t="shared" si="8"/>
        <v>1.2857606687417233</v>
      </c>
      <c r="P31" s="66">
        <f t="shared" si="9"/>
        <v>1.2117603946699071</v>
      </c>
      <c r="Q31" s="63">
        <f t="shared" si="13"/>
        <v>-2.7027027027026973E-2</v>
      </c>
      <c r="R31" s="63">
        <f t="shared" si="14"/>
        <v>3.0147594659388322E-2</v>
      </c>
      <c r="S31" s="63">
        <f t="shared" si="15"/>
        <v>7.2416836643882654E-3</v>
      </c>
      <c r="T31" s="64">
        <f t="shared" si="16"/>
        <v>2.2741226228512934E-2</v>
      </c>
      <c r="U31" s="63"/>
      <c r="V31" s="63"/>
      <c r="W31" s="63"/>
      <c r="X31" s="64"/>
      <c r="Y31" s="63"/>
      <c r="Z31" s="63"/>
      <c r="AA31" s="63"/>
      <c r="AB31" s="64"/>
      <c r="AC31" s="63"/>
      <c r="AD31" s="63"/>
      <c r="AE31" s="63"/>
      <c r="AF31" s="64"/>
      <c r="AG31" s="69">
        <f t="shared" ca="1" si="1"/>
        <v>1292</v>
      </c>
      <c r="AH31" s="75">
        <f t="shared" si="10"/>
        <v>0</v>
      </c>
      <c r="AI31" s="76">
        <f t="shared" si="11"/>
        <v>2</v>
      </c>
      <c r="AJ31" s="75"/>
      <c r="AK31" s="76"/>
    </row>
    <row r="32" spans="2:37" x14ac:dyDescent="0.25">
      <c r="B32" s="43">
        <v>1873</v>
      </c>
      <c r="C32" s="44">
        <v>5</v>
      </c>
      <c r="D32" s="83" t="s">
        <v>43</v>
      </c>
      <c r="E32" s="61">
        <f>Data!E31</f>
        <v>5.05</v>
      </c>
      <c r="F32" s="61">
        <f>Data!H31</f>
        <v>12.93980661</v>
      </c>
      <c r="G32" s="62">
        <f>IF(MOD(C32,3)=0,SUM(Data!G29:G31),0)</f>
        <v>0</v>
      </c>
      <c r="H32" s="63">
        <f t="shared" si="2"/>
        <v>1.9841269841269771E-3</v>
      </c>
      <c r="I32" s="63">
        <f t="shared" si="3"/>
        <v>0</v>
      </c>
      <c r="J32" s="63">
        <f t="shared" si="4"/>
        <v>1.9841269841269771E-3</v>
      </c>
      <c r="K32" s="63">
        <f t="shared" si="12"/>
        <v>-2.1581103969851134E-2</v>
      </c>
      <c r="L32" s="64">
        <f t="shared" si="5"/>
        <v>2.4085012104316572E-2</v>
      </c>
      <c r="M32" s="65">
        <f t="shared" si="6"/>
        <v>1.1373873873873872</v>
      </c>
      <c r="N32" s="65">
        <f t="shared" si="7"/>
        <v>1.0381693770507783</v>
      </c>
      <c r="O32" s="65">
        <f t="shared" si="8"/>
        <v>1.2883117811797029</v>
      </c>
      <c r="P32" s="66">
        <f t="shared" si="9"/>
        <v>1.2409456584430634</v>
      </c>
      <c r="Q32" s="63">
        <f t="shared" si="13"/>
        <v>-2.5096525096525157E-2</v>
      </c>
      <c r="R32" s="63">
        <f t="shared" si="14"/>
        <v>3.2191538299585432E-2</v>
      </c>
      <c r="S32" s="63">
        <f t="shared" si="15"/>
        <v>-1.4495703833540818E-2</v>
      </c>
      <c r="T32" s="64">
        <f t="shared" si="16"/>
        <v>4.7373961041810242E-2</v>
      </c>
      <c r="U32" s="63"/>
      <c r="V32" s="63"/>
      <c r="W32" s="63"/>
      <c r="X32" s="64"/>
      <c r="Y32" s="63"/>
      <c r="Z32" s="63"/>
      <c r="AA32" s="63"/>
      <c r="AB32" s="64"/>
      <c r="AC32" s="63"/>
      <c r="AD32" s="63"/>
      <c r="AE32" s="63"/>
      <c r="AF32" s="64"/>
      <c r="AG32" s="69">
        <f t="shared" ca="1" si="1"/>
        <v>994</v>
      </c>
      <c r="AH32" s="75">
        <f t="shared" si="10"/>
        <v>1</v>
      </c>
      <c r="AI32" s="76">
        <f t="shared" si="11"/>
        <v>0</v>
      </c>
      <c r="AJ32" s="75"/>
      <c r="AK32" s="76"/>
    </row>
    <row r="33" spans="2:37" x14ac:dyDescent="0.25">
      <c r="B33" s="43">
        <v>1873</v>
      </c>
      <c r="C33" s="44">
        <v>6</v>
      </c>
      <c r="D33" s="83" t="s">
        <v>44</v>
      </c>
      <c r="E33" s="61">
        <f>Data!E32</f>
        <v>4.9800000000000004</v>
      </c>
      <c r="F33" s="61">
        <f>Data!H32</f>
        <v>12.559226450000001</v>
      </c>
      <c r="G33" s="62">
        <f>IF(MOD(C33,3)=0,SUM(Data!G30:G32),0)</f>
        <v>7.8125E-2</v>
      </c>
      <c r="H33" s="63">
        <f t="shared" si="2"/>
        <v>-1.3861386138613763E-2</v>
      </c>
      <c r="I33" s="63">
        <f t="shared" si="3"/>
        <v>1.547029702970297E-2</v>
      </c>
      <c r="J33" s="63">
        <f t="shared" si="4"/>
        <v>1.6089108910892769E-3</v>
      </c>
      <c r="K33" s="63">
        <f t="shared" si="12"/>
        <v>-2.9411580209080079E-2</v>
      </c>
      <c r="L33" s="64">
        <f t="shared" si="5"/>
        <v>3.1960499906697581E-2</v>
      </c>
      <c r="M33" s="65">
        <f t="shared" si="6"/>
        <v>1.1216216216216217</v>
      </c>
      <c r="N33" s="65">
        <f t="shared" si="7"/>
        <v>1.0076351751470385</v>
      </c>
      <c r="O33" s="65">
        <f t="shared" si="8"/>
        <v>1.2903845600355615</v>
      </c>
      <c r="P33" s="66">
        <f t="shared" si="9"/>
        <v>1.2806069020439497</v>
      </c>
      <c r="Q33" s="63">
        <f t="shared" si="13"/>
        <v>-2.9239766081871177E-2</v>
      </c>
      <c r="R33" s="63">
        <f t="shared" si="14"/>
        <v>3.0040958394781159E-2</v>
      </c>
      <c r="S33" s="63">
        <f t="shared" si="15"/>
        <v>-3.6497619914316881E-2</v>
      </c>
      <c r="T33" s="64">
        <f t="shared" si="16"/>
        <v>6.9059069997503331E-2</v>
      </c>
      <c r="U33" s="63"/>
      <c r="V33" s="63"/>
      <c r="W33" s="63"/>
      <c r="X33" s="64"/>
      <c r="Y33" s="63"/>
      <c r="Z33" s="63"/>
      <c r="AA33" s="63"/>
      <c r="AB33" s="64"/>
      <c r="AC33" s="63"/>
      <c r="AD33" s="63"/>
      <c r="AE33" s="63"/>
      <c r="AF33" s="64"/>
      <c r="AG33" s="69">
        <f t="shared" ca="1" si="1"/>
        <v>1294</v>
      </c>
      <c r="AH33" s="75">
        <f t="shared" si="10"/>
        <v>0</v>
      </c>
      <c r="AI33" s="76">
        <f t="shared" si="11"/>
        <v>1</v>
      </c>
      <c r="AJ33" s="75"/>
      <c r="AK33" s="76"/>
    </row>
    <row r="34" spans="2:37" x14ac:dyDescent="0.25">
      <c r="B34" s="43">
        <v>1873</v>
      </c>
      <c r="C34" s="44">
        <v>7</v>
      </c>
      <c r="D34" s="83" t="s">
        <v>45</v>
      </c>
      <c r="E34" s="61">
        <f>Data!E33</f>
        <v>4.97</v>
      </c>
      <c r="F34" s="61">
        <f>Data!H33</f>
        <v>12.559226450000001</v>
      </c>
      <c r="G34" s="62">
        <f>IF(MOD(C34,3)=0,SUM(Data!G31:G33),0)</f>
        <v>0</v>
      </c>
      <c r="H34" s="63">
        <f t="shared" si="2"/>
        <v>-2.0080321285141922E-3</v>
      </c>
      <c r="I34" s="63">
        <f t="shared" si="3"/>
        <v>0</v>
      </c>
      <c r="J34" s="63">
        <f t="shared" si="4"/>
        <v>-2.0080321285141922E-3</v>
      </c>
      <c r="K34" s="63">
        <f t="shared" si="12"/>
        <v>0</v>
      </c>
      <c r="L34" s="64">
        <f t="shared" si="5"/>
        <v>-2.0080321285141922E-3</v>
      </c>
      <c r="M34" s="65">
        <f t="shared" si="6"/>
        <v>1.1193693693693691</v>
      </c>
      <c r="N34" s="65">
        <f t="shared" si="7"/>
        <v>1.0076351751470385</v>
      </c>
      <c r="O34" s="65">
        <f t="shared" si="8"/>
        <v>1.2877934263808715</v>
      </c>
      <c r="P34" s="66">
        <f t="shared" si="9"/>
        <v>1.2780354022406484</v>
      </c>
      <c r="Q34" s="63">
        <f t="shared" si="13"/>
        <v>-2.5490196078431393E-2</v>
      </c>
      <c r="R34" s="63">
        <f t="shared" si="14"/>
        <v>3.401950072167792E-2</v>
      </c>
      <c r="S34" s="63">
        <f t="shared" si="15"/>
        <v>-2.2220540292984925E-2</v>
      </c>
      <c r="T34" s="64">
        <f t="shared" si="16"/>
        <v>5.7518124824912142E-2</v>
      </c>
      <c r="U34" s="63"/>
      <c r="V34" s="63"/>
      <c r="W34" s="63"/>
      <c r="X34" s="64"/>
      <c r="Y34" s="63"/>
      <c r="Z34" s="63"/>
      <c r="AA34" s="63"/>
      <c r="AB34" s="64"/>
      <c r="AC34" s="63"/>
      <c r="AD34" s="63"/>
      <c r="AE34" s="63"/>
      <c r="AF34" s="64"/>
      <c r="AG34" s="69">
        <f t="shared" ca="1" si="1"/>
        <v>1088</v>
      </c>
      <c r="AH34" s="75">
        <f t="shared" si="10"/>
        <v>0</v>
      </c>
      <c r="AI34" s="76">
        <f t="shared" si="11"/>
        <v>2</v>
      </c>
      <c r="AJ34" s="75"/>
      <c r="AK34" s="76"/>
    </row>
    <row r="35" spans="2:37" x14ac:dyDescent="0.25">
      <c r="B35" s="43">
        <v>1873</v>
      </c>
      <c r="C35" s="44">
        <v>8</v>
      </c>
      <c r="D35" s="83" t="s">
        <v>46</v>
      </c>
      <c r="E35" s="61">
        <f>Data!E34</f>
        <v>4.97</v>
      </c>
      <c r="F35" s="61">
        <f>Data!H34</f>
        <v>12.559226450000001</v>
      </c>
      <c r="G35" s="62">
        <f>IF(MOD(C35,3)=0,SUM(Data!G32:G34),0)</f>
        <v>0</v>
      </c>
      <c r="H35" s="63">
        <f t="shared" si="2"/>
        <v>0</v>
      </c>
      <c r="I35" s="63">
        <f t="shared" si="3"/>
        <v>0</v>
      </c>
      <c r="J35" s="63">
        <f t="shared" si="4"/>
        <v>0</v>
      </c>
      <c r="K35" s="63">
        <f t="shared" si="12"/>
        <v>0</v>
      </c>
      <c r="L35" s="64">
        <f t="shared" si="5"/>
        <v>0</v>
      </c>
      <c r="M35" s="65">
        <f t="shared" si="6"/>
        <v>1.1193693693693691</v>
      </c>
      <c r="N35" s="65">
        <f t="shared" si="7"/>
        <v>1.0076351751470385</v>
      </c>
      <c r="O35" s="65">
        <f t="shared" si="8"/>
        <v>1.2877934263808715</v>
      </c>
      <c r="P35" s="66">
        <f t="shared" si="9"/>
        <v>1.2780354022406484</v>
      </c>
      <c r="Q35" s="63">
        <f t="shared" si="13"/>
        <v>-1.3888888888889062E-2</v>
      </c>
      <c r="R35" s="63">
        <f t="shared" si="14"/>
        <v>4.632925668265031E-2</v>
      </c>
      <c r="S35" s="63">
        <f t="shared" si="15"/>
        <v>-2.941158020908019E-2</v>
      </c>
      <c r="T35" s="64">
        <f t="shared" si="16"/>
        <v>7.8035998933561057E-2</v>
      </c>
      <c r="U35" s="63"/>
      <c r="V35" s="63"/>
      <c r="W35" s="63"/>
      <c r="X35" s="64"/>
      <c r="Y35" s="63"/>
      <c r="Z35" s="63"/>
      <c r="AA35" s="63"/>
      <c r="AB35" s="64"/>
      <c r="AC35" s="63"/>
      <c r="AD35" s="63"/>
      <c r="AE35" s="63"/>
      <c r="AF35" s="64"/>
      <c r="AG35" s="69">
        <f t="shared" ca="1" si="1"/>
        <v>1025</v>
      </c>
      <c r="AH35" s="75">
        <f t="shared" si="10"/>
        <v>0</v>
      </c>
      <c r="AI35" s="76">
        <f t="shared" si="11"/>
        <v>0</v>
      </c>
      <c r="AJ35" s="75"/>
      <c r="AK35" s="76"/>
    </row>
    <row r="36" spans="2:37" x14ac:dyDescent="0.25">
      <c r="B36" s="43">
        <v>1873</v>
      </c>
      <c r="C36" s="44">
        <v>9</v>
      </c>
      <c r="D36" s="83" t="s">
        <v>47</v>
      </c>
      <c r="E36" s="61">
        <f>Data!E35</f>
        <v>4.59</v>
      </c>
      <c r="F36" s="61">
        <f>Data!H35</f>
        <v>12.559226450000001</v>
      </c>
      <c r="G36" s="62">
        <f>IF(MOD(C36,3)=0,SUM(Data!G33:G35),0)</f>
        <v>0.08</v>
      </c>
      <c r="H36" s="63">
        <f t="shared" si="2"/>
        <v>-7.6458752515090489E-2</v>
      </c>
      <c r="I36" s="63">
        <f t="shared" si="3"/>
        <v>1.6096579476861168E-2</v>
      </c>
      <c r="J36" s="63">
        <f t="shared" si="4"/>
        <v>-6.0362173038229328E-2</v>
      </c>
      <c r="K36" s="63">
        <f t="shared" si="12"/>
        <v>0</v>
      </c>
      <c r="L36" s="64">
        <f t="shared" si="5"/>
        <v>-6.0362173038229328E-2</v>
      </c>
      <c r="M36" s="65">
        <f t="shared" si="6"/>
        <v>1.0337837837837838</v>
      </c>
      <c r="N36" s="65">
        <f t="shared" si="7"/>
        <v>1.0076351751470385</v>
      </c>
      <c r="O36" s="65">
        <f t="shared" si="8"/>
        <v>1.210059416740175</v>
      </c>
      <c r="P36" s="66">
        <f t="shared" si="9"/>
        <v>1.2008904081416154</v>
      </c>
      <c r="Q36" s="63">
        <f t="shared" si="13"/>
        <v>-7.2727272727272751E-2</v>
      </c>
      <c r="R36" s="63">
        <f t="shared" si="14"/>
        <v>-1.3240046370962322E-2</v>
      </c>
      <c r="S36" s="63">
        <f t="shared" si="15"/>
        <v>-3.6497619914316881E-2</v>
      </c>
      <c r="T36" s="64">
        <f t="shared" si="16"/>
        <v>2.4138574044089811E-2</v>
      </c>
      <c r="U36" s="63"/>
      <c r="V36" s="63"/>
      <c r="W36" s="63"/>
      <c r="X36" s="64"/>
      <c r="Y36" s="63"/>
      <c r="Z36" s="63"/>
      <c r="AA36" s="63"/>
      <c r="AB36" s="64"/>
      <c r="AC36" s="63"/>
      <c r="AD36" s="63"/>
      <c r="AE36" s="63"/>
      <c r="AF36" s="64"/>
      <c r="AG36" s="69">
        <f t="shared" ca="1" si="1"/>
        <v>1756</v>
      </c>
      <c r="AH36" s="75">
        <f t="shared" si="10"/>
        <v>0</v>
      </c>
      <c r="AI36" s="76">
        <f t="shared" si="11"/>
        <v>1</v>
      </c>
      <c r="AJ36" s="75"/>
      <c r="AK36" s="76"/>
    </row>
    <row r="37" spans="2:37" x14ac:dyDescent="0.25">
      <c r="B37" s="43">
        <v>1873</v>
      </c>
      <c r="C37" s="44">
        <v>10</v>
      </c>
      <c r="D37" s="83" t="s">
        <v>48</v>
      </c>
      <c r="E37" s="61">
        <f>Data!E36</f>
        <v>4.1900000000000004</v>
      </c>
      <c r="F37" s="61">
        <f>Data!H36</f>
        <v>12.273811569999999</v>
      </c>
      <c r="G37" s="62">
        <f>IF(MOD(C37,3)=0,SUM(Data!G34:G36),0)</f>
        <v>0</v>
      </c>
      <c r="H37" s="63">
        <f t="shared" si="2"/>
        <v>-8.7145969498910514E-2</v>
      </c>
      <c r="I37" s="63">
        <f t="shared" si="3"/>
        <v>0</v>
      </c>
      <c r="J37" s="63">
        <f t="shared" si="4"/>
        <v>-8.7145969498910514E-2</v>
      </c>
      <c r="K37" s="63">
        <f t="shared" si="12"/>
        <v>-2.2725514277195047E-2</v>
      </c>
      <c r="L37" s="64">
        <f t="shared" si="5"/>
        <v>-6.5918486733099635E-2</v>
      </c>
      <c r="M37" s="65">
        <f t="shared" si="6"/>
        <v>0.94369369369369371</v>
      </c>
      <c r="N37" s="65">
        <f t="shared" si="7"/>
        <v>0.98473614758803052</v>
      </c>
      <c r="O37" s="65">
        <f t="shared" si="8"/>
        <v>1.1046076157170663</v>
      </c>
      <c r="P37" s="66">
        <f t="shared" si="9"/>
        <v>1.1217295297046257</v>
      </c>
      <c r="Q37" s="63">
        <f t="shared" si="13"/>
        <v>-0.15694164989939619</v>
      </c>
      <c r="R37" s="63">
        <f t="shared" si="14"/>
        <v>-0.10285701931663782</v>
      </c>
      <c r="S37" s="63">
        <f t="shared" si="15"/>
        <v>-3.7308549691041915E-2</v>
      </c>
      <c r="T37" s="64">
        <f t="shared" si="16"/>
        <v>-6.8088762608787157E-2</v>
      </c>
      <c r="U37" s="63"/>
      <c r="V37" s="63"/>
      <c r="W37" s="63"/>
      <c r="X37" s="64"/>
      <c r="Y37" s="63"/>
      <c r="Z37" s="63"/>
      <c r="AA37" s="63"/>
      <c r="AB37" s="64"/>
      <c r="AC37" s="63"/>
      <c r="AD37" s="63"/>
      <c r="AE37" s="63"/>
      <c r="AF37" s="64"/>
      <c r="AG37" s="69">
        <f t="shared" ca="1" si="1"/>
        <v>1778</v>
      </c>
      <c r="AH37" s="75">
        <f t="shared" si="10"/>
        <v>0</v>
      </c>
      <c r="AI37" s="76">
        <f t="shared" si="11"/>
        <v>2</v>
      </c>
      <c r="AJ37" s="75"/>
      <c r="AK37" s="76"/>
    </row>
    <row r="38" spans="2:37" x14ac:dyDescent="0.25">
      <c r="B38" s="43">
        <v>1873</v>
      </c>
      <c r="C38" s="44">
        <v>11</v>
      </c>
      <c r="D38" s="83" t="s">
        <v>49</v>
      </c>
      <c r="E38" s="61">
        <f>Data!E37</f>
        <v>4.04</v>
      </c>
      <c r="F38" s="61">
        <f>Data!H37</f>
        <v>11.893231399999999</v>
      </c>
      <c r="G38" s="62">
        <f>IF(MOD(C38,3)=0,SUM(Data!G35:G37),0)</f>
        <v>0</v>
      </c>
      <c r="H38" s="63">
        <f t="shared" si="2"/>
        <v>-3.5799522673031103E-2</v>
      </c>
      <c r="I38" s="63">
        <f t="shared" si="3"/>
        <v>0</v>
      </c>
      <c r="J38" s="63">
        <f t="shared" si="4"/>
        <v>-3.5799522673030992E-2</v>
      </c>
      <c r="K38" s="63">
        <f t="shared" si="12"/>
        <v>-3.1007496557159508E-2</v>
      </c>
      <c r="L38" s="64">
        <f t="shared" si="5"/>
        <v>-4.9453696482123499E-3</v>
      </c>
      <c r="M38" s="65">
        <f t="shared" si="6"/>
        <v>0.90990990990990983</v>
      </c>
      <c r="N38" s="65">
        <f t="shared" si="7"/>
        <v>0.95420194488198418</v>
      </c>
      <c r="O38" s="65">
        <f t="shared" si="8"/>
        <v>1.0650631903334005</v>
      </c>
      <c r="P38" s="66">
        <f t="shared" si="9"/>
        <v>1.1161821625349209</v>
      </c>
      <c r="Q38" s="63">
        <f t="shared" si="13"/>
        <v>-0.18383838383838391</v>
      </c>
      <c r="R38" s="63">
        <f t="shared" si="14"/>
        <v>-0.13147925650080317</v>
      </c>
      <c r="S38" s="63">
        <f t="shared" si="15"/>
        <v>-9.4203569399262332E-2</v>
      </c>
      <c r="T38" s="64">
        <f t="shared" si="16"/>
        <v>-4.1152389038250803E-2</v>
      </c>
      <c r="U38" s="63"/>
      <c r="V38" s="63"/>
      <c r="W38" s="63"/>
      <c r="X38" s="64"/>
      <c r="Y38" s="63"/>
      <c r="Z38" s="63"/>
      <c r="AA38" s="63"/>
      <c r="AB38" s="64"/>
      <c r="AC38" s="63"/>
      <c r="AD38" s="63"/>
      <c r="AE38" s="63"/>
      <c r="AF38" s="64"/>
      <c r="AG38" s="69">
        <f t="shared" ca="1" si="1"/>
        <v>1579</v>
      </c>
      <c r="AH38" s="75">
        <f t="shared" si="10"/>
        <v>0</v>
      </c>
      <c r="AI38" s="76">
        <f t="shared" si="11"/>
        <v>3</v>
      </c>
      <c r="AJ38" s="75"/>
      <c r="AK38" s="76"/>
    </row>
    <row r="39" spans="2:37" x14ac:dyDescent="0.25">
      <c r="B39" s="43">
        <v>1873</v>
      </c>
      <c r="C39" s="44">
        <v>12</v>
      </c>
      <c r="D39" s="83" t="s">
        <v>50</v>
      </c>
      <c r="E39" s="61">
        <f>Data!E38</f>
        <v>4.42</v>
      </c>
      <c r="F39" s="61">
        <f>Data!H38</f>
        <v>12.178646280000001</v>
      </c>
      <c r="G39" s="62">
        <f>IF(MOD(C39,3)=0,SUM(Data!G36:G38),0)</f>
        <v>8.1875000000000003E-2</v>
      </c>
      <c r="H39" s="63">
        <f t="shared" si="2"/>
        <v>9.4059405940594143E-2</v>
      </c>
      <c r="I39" s="63">
        <f t="shared" si="3"/>
        <v>2.0266089108910892E-2</v>
      </c>
      <c r="J39" s="63">
        <f t="shared" si="4"/>
        <v>0.11432549504950495</v>
      </c>
      <c r="K39" s="63">
        <f t="shared" si="12"/>
        <v>2.3998093571104828E-2</v>
      </c>
      <c r="L39" s="64">
        <f t="shared" si="5"/>
        <v>8.8210517231913199E-2</v>
      </c>
      <c r="M39" s="65">
        <f t="shared" si="6"/>
        <v>0.99549549549549543</v>
      </c>
      <c r="N39" s="65">
        <f t="shared" si="7"/>
        <v>0.97710097244099214</v>
      </c>
      <c r="O39" s="65">
        <f t="shared" si="8"/>
        <v>1.1868270668272716</v>
      </c>
      <c r="P39" s="66">
        <f t="shared" si="9"/>
        <v>1.2146411684171616</v>
      </c>
      <c r="Q39" s="63">
        <f t="shared" si="13"/>
        <v>-0.1282051282051283</v>
      </c>
      <c r="R39" s="63">
        <f t="shared" si="14"/>
        <v>-6.8715380477011423E-2</v>
      </c>
      <c r="S39" s="63">
        <f t="shared" si="15"/>
        <v>-5.8823161190969309E-2</v>
      </c>
      <c r="T39" s="64">
        <f t="shared" si="16"/>
        <v>-1.0510478879356411E-2</v>
      </c>
      <c r="U39" s="63"/>
      <c r="V39" s="63"/>
      <c r="W39" s="63"/>
      <c r="X39" s="64"/>
      <c r="Y39" s="63"/>
      <c r="Z39" s="63"/>
      <c r="AA39" s="63"/>
      <c r="AB39" s="64"/>
      <c r="AC39" s="63"/>
      <c r="AD39" s="63"/>
      <c r="AE39" s="63"/>
      <c r="AF39" s="64"/>
      <c r="AG39" s="69">
        <f t="shared" ca="1" si="1"/>
        <v>25</v>
      </c>
      <c r="AH39" s="75">
        <f t="shared" si="10"/>
        <v>1</v>
      </c>
      <c r="AI39" s="76">
        <f t="shared" si="11"/>
        <v>0</v>
      </c>
      <c r="AJ39" s="75"/>
      <c r="AK39" s="76"/>
    </row>
    <row r="40" spans="2:37" x14ac:dyDescent="0.25">
      <c r="B40" s="43">
        <v>1874</v>
      </c>
      <c r="C40" s="39">
        <v>1</v>
      </c>
      <c r="D40" s="83" t="s">
        <v>51</v>
      </c>
      <c r="E40" s="61">
        <f>Data!E39</f>
        <v>4.66</v>
      </c>
      <c r="F40" s="61">
        <f>Data!H39</f>
        <v>12.368895869999999</v>
      </c>
      <c r="G40" s="62">
        <f>IF(MOD(C40,3)=0,SUM(Data!G37:G39),0)</f>
        <v>0</v>
      </c>
      <c r="H40" s="63">
        <f t="shared" si="2"/>
        <v>5.4298642533936681E-2</v>
      </c>
      <c r="I40" s="63">
        <f t="shared" si="3"/>
        <v>0</v>
      </c>
      <c r="J40" s="63">
        <f t="shared" si="4"/>
        <v>5.4298642533936681E-2</v>
      </c>
      <c r="K40" s="63">
        <f t="shared" si="12"/>
        <v>1.5621571201425821E-2</v>
      </c>
      <c r="L40" s="64">
        <f t="shared" si="5"/>
        <v>3.8082168033077402E-2</v>
      </c>
      <c r="M40" s="65">
        <f t="shared" si="6"/>
        <v>1.0495495495495495</v>
      </c>
      <c r="N40" s="65">
        <f t="shared" si="7"/>
        <v>0.9923648248529614</v>
      </c>
      <c r="O40" s="65">
        <f t="shared" si="8"/>
        <v>1.2512701654785261</v>
      </c>
      <c r="P40" s="66">
        <f t="shared" si="9"/>
        <v>1.2608973374927175</v>
      </c>
      <c r="Q40" s="63">
        <f t="shared" si="13"/>
        <v>-8.8062622309197591E-2</v>
      </c>
      <c r="R40" s="63">
        <f t="shared" si="14"/>
        <v>-2.5833620627904064E-2</v>
      </c>
      <c r="S40" s="63">
        <f t="shared" si="15"/>
        <v>-4.4120500190381273E-2</v>
      </c>
      <c r="T40" s="64">
        <f t="shared" si="16"/>
        <v>1.913094649076541E-2</v>
      </c>
      <c r="U40" s="63"/>
      <c r="V40" s="63"/>
      <c r="W40" s="63"/>
      <c r="X40" s="64"/>
      <c r="Y40" s="63"/>
      <c r="Z40" s="63"/>
      <c r="AA40" s="63"/>
      <c r="AB40" s="64"/>
      <c r="AC40" s="63"/>
      <c r="AD40" s="63"/>
      <c r="AE40" s="63"/>
      <c r="AF40" s="64"/>
      <c r="AG40" s="69">
        <f t="shared" ca="1" si="1"/>
        <v>158</v>
      </c>
      <c r="AH40" s="75">
        <f t="shared" si="10"/>
        <v>2</v>
      </c>
      <c r="AI40" s="76">
        <f t="shared" si="11"/>
        <v>0</v>
      </c>
      <c r="AJ40" s="75"/>
      <c r="AK40" s="76"/>
    </row>
    <row r="41" spans="2:37" x14ac:dyDescent="0.25">
      <c r="B41" s="43">
        <v>1874</v>
      </c>
      <c r="C41" s="44">
        <v>2</v>
      </c>
      <c r="D41" s="83" t="s">
        <v>52</v>
      </c>
      <c r="E41" s="61">
        <f>Data!E40</f>
        <v>4.8</v>
      </c>
      <c r="F41" s="61">
        <f>Data!H40</f>
        <v>12.368895869999999</v>
      </c>
      <c r="G41" s="62">
        <f>IF(MOD(C41,3)=0,SUM(Data!G38:G40),0)</f>
        <v>0</v>
      </c>
      <c r="H41" s="63">
        <f t="shared" si="2"/>
        <v>3.0042918454935563E-2</v>
      </c>
      <c r="I41" s="63">
        <f t="shared" si="3"/>
        <v>0</v>
      </c>
      <c r="J41" s="63">
        <f t="shared" si="4"/>
        <v>3.0042918454935563E-2</v>
      </c>
      <c r="K41" s="63">
        <f t="shared" si="12"/>
        <v>0</v>
      </c>
      <c r="L41" s="64">
        <f t="shared" si="5"/>
        <v>3.0042918454935563E-2</v>
      </c>
      <c r="M41" s="65">
        <f t="shared" si="6"/>
        <v>1.0810810810810809</v>
      </c>
      <c r="N41" s="65">
        <f t="shared" si="7"/>
        <v>0.9923648248529614</v>
      </c>
      <c r="O41" s="65">
        <f t="shared" si="8"/>
        <v>1.2888619730250912</v>
      </c>
      <c r="P41" s="66">
        <f t="shared" si="9"/>
        <v>1.2987783733830565</v>
      </c>
      <c r="Q41" s="63">
        <f t="shared" si="13"/>
        <v>-6.7961165048543881E-2</v>
      </c>
      <c r="R41" s="63">
        <f t="shared" si="14"/>
        <v>-4.3604753015222819E-3</v>
      </c>
      <c r="S41" s="63">
        <f t="shared" si="15"/>
        <v>-6.47494350584219E-2</v>
      </c>
      <c r="T41" s="64">
        <f t="shared" si="16"/>
        <v>6.4569819063057254E-2</v>
      </c>
      <c r="U41" s="63"/>
      <c r="V41" s="63"/>
      <c r="W41" s="63"/>
      <c r="X41" s="64"/>
      <c r="Y41" s="63"/>
      <c r="Z41" s="63"/>
      <c r="AA41" s="63"/>
      <c r="AB41" s="64"/>
      <c r="AC41" s="63"/>
      <c r="AD41" s="63"/>
      <c r="AE41" s="63"/>
      <c r="AF41" s="64"/>
      <c r="AG41" s="69">
        <f t="shared" ca="1" si="1"/>
        <v>464</v>
      </c>
      <c r="AH41" s="75">
        <f t="shared" si="10"/>
        <v>3</v>
      </c>
      <c r="AI41" s="76">
        <f t="shared" si="11"/>
        <v>0</v>
      </c>
      <c r="AJ41" s="75"/>
      <c r="AK41" s="76"/>
    </row>
    <row r="42" spans="2:37" x14ac:dyDescent="0.25">
      <c r="B42" s="43">
        <v>1874</v>
      </c>
      <c r="C42" s="44">
        <v>3</v>
      </c>
      <c r="D42" s="83" t="s">
        <v>53</v>
      </c>
      <c r="E42" s="61">
        <f>Data!E41</f>
        <v>4.7300000000000004</v>
      </c>
      <c r="F42" s="61">
        <f>Data!H41</f>
        <v>12.368895869999999</v>
      </c>
      <c r="G42" s="62">
        <f>IF(MOD(C42,3)=0,SUM(Data!G39:G41),0)</f>
        <v>8.2500000000000004E-2</v>
      </c>
      <c r="H42" s="63">
        <f t="shared" si="2"/>
        <v>-1.4583333333333171E-2</v>
      </c>
      <c r="I42" s="63">
        <f t="shared" si="3"/>
        <v>1.7187500000000001E-2</v>
      </c>
      <c r="J42" s="63">
        <f t="shared" si="4"/>
        <v>2.6041666666667407E-3</v>
      </c>
      <c r="K42" s="63">
        <f t="shared" si="12"/>
        <v>0</v>
      </c>
      <c r="L42" s="64">
        <f t="shared" si="5"/>
        <v>2.6041666666667407E-3</v>
      </c>
      <c r="M42" s="65">
        <f t="shared" si="6"/>
        <v>1.0653153153153154</v>
      </c>
      <c r="N42" s="65">
        <f t="shared" si="7"/>
        <v>0.9923648248529614</v>
      </c>
      <c r="O42" s="65">
        <f t="shared" si="8"/>
        <v>1.2922183844131774</v>
      </c>
      <c r="P42" s="66">
        <f t="shared" si="9"/>
        <v>1.3021606087304083</v>
      </c>
      <c r="Q42" s="63">
        <f t="shared" si="13"/>
        <v>-7.4363992172211124E-2</v>
      </c>
      <c r="R42" s="63">
        <f t="shared" si="14"/>
        <v>-8.7449447678623615E-3</v>
      </c>
      <c r="S42" s="63">
        <f t="shared" si="15"/>
        <v>-6.47494350584219E-2</v>
      </c>
      <c r="T42" s="64">
        <f t="shared" si="16"/>
        <v>5.9881803219288265E-2</v>
      </c>
      <c r="U42" s="63"/>
      <c r="V42" s="63"/>
      <c r="W42" s="63"/>
      <c r="X42" s="64"/>
      <c r="Y42" s="63"/>
      <c r="Z42" s="63"/>
      <c r="AA42" s="63"/>
      <c r="AB42" s="64"/>
      <c r="AC42" s="63"/>
      <c r="AD42" s="63"/>
      <c r="AE42" s="63"/>
      <c r="AF42" s="64"/>
      <c r="AG42" s="69">
        <f t="shared" ca="1" si="1"/>
        <v>1306</v>
      </c>
      <c r="AH42" s="75">
        <f t="shared" si="10"/>
        <v>0</v>
      </c>
      <c r="AI42" s="76">
        <f t="shared" si="11"/>
        <v>1</v>
      </c>
      <c r="AJ42" s="75"/>
      <c r="AK42" s="76"/>
    </row>
    <row r="43" spans="2:37" x14ac:dyDescent="0.25">
      <c r="B43" s="43">
        <v>1874</v>
      </c>
      <c r="C43" s="44">
        <v>4</v>
      </c>
      <c r="D43" s="83" t="s">
        <v>54</v>
      </c>
      <c r="E43" s="61">
        <f>Data!E42</f>
        <v>4.5999999999999996</v>
      </c>
      <c r="F43" s="61">
        <f>Data!H42</f>
        <v>12.178646280000001</v>
      </c>
      <c r="G43" s="62">
        <f>IF(MOD(C43,3)=0,SUM(Data!G40:G42),0)</f>
        <v>0</v>
      </c>
      <c r="H43" s="63">
        <f t="shared" si="2"/>
        <v>-2.7484143763213731E-2</v>
      </c>
      <c r="I43" s="63">
        <f t="shared" si="3"/>
        <v>0</v>
      </c>
      <c r="J43" s="63">
        <f t="shared" si="4"/>
        <v>-2.748414376321362E-2</v>
      </c>
      <c r="K43" s="63">
        <f t="shared" si="12"/>
        <v>-1.5381291264763397E-2</v>
      </c>
      <c r="L43" s="64">
        <f t="shared" si="5"/>
        <v>-1.2291918070495123E-2</v>
      </c>
      <c r="M43" s="65">
        <f t="shared" si="6"/>
        <v>1.0360360360360359</v>
      </c>
      <c r="N43" s="65">
        <f t="shared" si="7"/>
        <v>0.97710097244099214</v>
      </c>
      <c r="O43" s="65">
        <f t="shared" si="8"/>
        <v>1.2567028685624979</v>
      </c>
      <c r="P43" s="66">
        <f t="shared" si="9"/>
        <v>1.286154557213268</v>
      </c>
      <c r="Q43" s="63">
        <f t="shared" si="13"/>
        <v>-8.7301587301587436E-2</v>
      </c>
      <c r="R43" s="63">
        <f t="shared" si="14"/>
        <v>-2.2599695950928478E-2</v>
      </c>
      <c r="S43" s="63">
        <f t="shared" si="15"/>
        <v>-7.9134796403322771E-2</v>
      </c>
      <c r="T43" s="64">
        <f t="shared" si="16"/>
        <v>6.1393459359287306E-2</v>
      </c>
      <c r="U43" s="63"/>
      <c r="V43" s="63"/>
      <c r="W43" s="63"/>
      <c r="X43" s="64"/>
      <c r="Y43" s="63"/>
      <c r="Z43" s="63"/>
      <c r="AA43" s="63"/>
      <c r="AB43" s="64"/>
      <c r="AC43" s="63"/>
      <c r="AD43" s="63"/>
      <c r="AE43" s="63"/>
      <c r="AF43" s="64"/>
      <c r="AG43" s="69">
        <f t="shared" ca="1" si="1"/>
        <v>1497</v>
      </c>
      <c r="AH43" s="75">
        <f t="shared" si="10"/>
        <v>0</v>
      </c>
      <c r="AI43" s="76">
        <f t="shared" si="11"/>
        <v>2</v>
      </c>
      <c r="AJ43" s="75"/>
      <c r="AK43" s="76"/>
    </row>
    <row r="44" spans="2:37" x14ac:dyDescent="0.25">
      <c r="B44" s="43">
        <v>1874</v>
      </c>
      <c r="C44" s="44">
        <v>5</v>
      </c>
      <c r="D44" s="83" t="s">
        <v>55</v>
      </c>
      <c r="E44" s="61">
        <f>Data!E43</f>
        <v>4.4800000000000004</v>
      </c>
      <c r="F44" s="61">
        <f>Data!H43</f>
        <v>12.08348099</v>
      </c>
      <c r="G44" s="62">
        <f>IF(MOD(C44,3)=0,SUM(Data!G41:G43),0)</f>
        <v>0</v>
      </c>
      <c r="H44" s="63">
        <f t="shared" si="2"/>
        <v>-2.608695652173898E-2</v>
      </c>
      <c r="I44" s="63">
        <f t="shared" si="3"/>
        <v>0</v>
      </c>
      <c r="J44" s="63">
        <f t="shared" si="4"/>
        <v>-2.608695652173898E-2</v>
      </c>
      <c r="K44" s="63">
        <f t="shared" si="12"/>
        <v>-7.8141106829158202E-3</v>
      </c>
      <c r="L44" s="64">
        <f t="shared" si="5"/>
        <v>-1.8416756411845592E-2</v>
      </c>
      <c r="M44" s="65">
        <f t="shared" si="6"/>
        <v>1.0090090090090089</v>
      </c>
      <c r="N44" s="65">
        <f t="shared" si="7"/>
        <v>0.96946579729395355</v>
      </c>
      <c r="O44" s="65">
        <f t="shared" si="8"/>
        <v>1.2239193154695633</v>
      </c>
      <c r="P44" s="66">
        <f t="shared" si="9"/>
        <v>1.2624677620250861</v>
      </c>
      <c r="Q44" s="63">
        <f t="shared" si="13"/>
        <v>-0.11287128712871286</v>
      </c>
      <c r="R44" s="63">
        <f t="shared" si="14"/>
        <v>-4.998205143414558E-2</v>
      </c>
      <c r="S44" s="63">
        <f t="shared" si="15"/>
        <v>-6.6177621181619961E-2</v>
      </c>
      <c r="T44" s="64">
        <f t="shared" si="16"/>
        <v>1.7343308657870704E-2</v>
      </c>
      <c r="U44" s="63"/>
      <c r="V44" s="63"/>
      <c r="W44" s="63"/>
      <c r="X44" s="64"/>
      <c r="Y44" s="63"/>
      <c r="Z44" s="63"/>
      <c r="AA44" s="63"/>
      <c r="AB44" s="64"/>
      <c r="AC44" s="63"/>
      <c r="AD44" s="63"/>
      <c r="AE44" s="63"/>
      <c r="AF44" s="64"/>
      <c r="AG44" s="69">
        <f t="shared" ca="1" si="1"/>
        <v>1482</v>
      </c>
      <c r="AH44" s="75">
        <f t="shared" si="10"/>
        <v>0</v>
      </c>
      <c r="AI44" s="76">
        <f t="shared" si="11"/>
        <v>3</v>
      </c>
      <c r="AJ44" s="75"/>
      <c r="AK44" s="76"/>
    </row>
    <row r="45" spans="2:37" x14ac:dyDescent="0.25">
      <c r="B45" s="43">
        <v>1874</v>
      </c>
      <c r="C45" s="44">
        <v>6</v>
      </c>
      <c r="D45" s="83" t="s">
        <v>56</v>
      </c>
      <c r="E45" s="61">
        <f>Data!E44</f>
        <v>4.46</v>
      </c>
      <c r="F45" s="61">
        <f>Data!H44</f>
        <v>11.79806612</v>
      </c>
      <c r="G45" s="62">
        <f>IF(MOD(C45,3)=0,SUM(Data!G42:G44),0)</f>
        <v>8.2500000000000004E-2</v>
      </c>
      <c r="H45" s="63">
        <f t="shared" si="2"/>
        <v>-4.4642857142858094E-3</v>
      </c>
      <c r="I45" s="63">
        <f t="shared" si="3"/>
        <v>1.8415178571428572E-2</v>
      </c>
      <c r="J45" s="63">
        <f t="shared" si="4"/>
        <v>1.3950892857142572E-2</v>
      </c>
      <c r="K45" s="63">
        <f t="shared" si="12"/>
        <v>-2.3620252329291769E-2</v>
      </c>
      <c r="L45" s="64">
        <f t="shared" si="5"/>
        <v>3.8480053766032807E-2</v>
      </c>
      <c r="M45" s="65">
        <f t="shared" si="6"/>
        <v>1.0045045045045045</v>
      </c>
      <c r="N45" s="65">
        <f t="shared" si="7"/>
        <v>0.94656677053725236</v>
      </c>
      <c r="O45" s="65">
        <f t="shared" si="8"/>
        <v>1.2409940827054664</v>
      </c>
      <c r="P45" s="66">
        <f t="shared" si="9"/>
        <v>1.3110475893856945</v>
      </c>
      <c r="Q45" s="63">
        <f t="shared" si="13"/>
        <v>-0.104417670682731</v>
      </c>
      <c r="R45" s="63">
        <f t="shared" si="14"/>
        <v>-3.8275781390885499E-2</v>
      </c>
      <c r="S45" s="63">
        <f t="shared" si="15"/>
        <v>-6.0605669706672138E-2</v>
      </c>
      <c r="T45" s="64">
        <f t="shared" si="16"/>
        <v>2.3770516380287487E-2</v>
      </c>
      <c r="U45" s="63"/>
      <c r="V45" s="63"/>
      <c r="W45" s="63"/>
      <c r="X45" s="64"/>
      <c r="Y45" s="63"/>
      <c r="Z45" s="63"/>
      <c r="AA45" s="63"/>
      <c r="AB45" s="64"/>
      <c r="AC45" s="63"/>
      <c r="AD45" s="63"/>
      <c r="AE45" s="63"/>
      <c r="AF45" s="64"/>
      <c r="AG45" s="69">
        <f t="shared" ca="1" si="1"/>
        <v>1133</v>
      </c>
      <c r="AH45" s="75">
        <f t="shared" si="10"/>
        <v>0</v>
      </c>
      <c r="AI45" s="76">
        <f t="shared" si="11"/>
        <v>4</v>
      </c>
      <c r="AJ45" s="75"/>
      <c r="AK45" s="76"/>
    </row>
    <row r="46" spans="2:37" x14ac:dyDescent="0.25">
      <c r="B46" s="43">
        <v>1874</v>
      </c>
      <c r="C46" s="44">
        <v>7</v>
      </c>
      <c r="D46" s="83" t="s">
        <v>57</v>
      </c>
      <c r="E46" s="61">
        <f>Data!E45</f>
        <v>4.46</v>
      </c>
      <c r="F46" s="61">
        <f>Data!H45</f>
        <v>11.893231399999999</v>
      </c>
      <c r="G46" s="62">
        <f>IF(MOD(C46,3)=0,SUM(Data!G43:G45),0)</f>
        <v>0</v>
      </c>
      <c r="H46" s="63">
        <f t="shared" si="2"/>
        <v>0</v>
      </c>
      <c r="I46" s="63">
        <f t="shared" si="3"/>
        <v>0</v>
      </c>
      <c r="J46" s="63">
        <f t="shared" si="4"/>
        <v>0</v>
      </c>
      <c r="K46" s="63">
        <f t="shared" si="12"/>
        <v>8.0661761878648708E-3</v>
      </c>
      <c r="L46" s="64">
        <f t="shared" si="5"/>
        <v>-8.0016336014449019E-3</v>
      </c>
      <c r="M46" s="65">
        <f t="shared" si="6"/>
        <v>1.0045045045045045</v>
      </c>
      <c r="N46" s="65">
        <f t="shared" si="7"/>
        <v>0.95420194488198418</v>
      </c>
      <c r="O46" s="65">
        <f t="shared" si="8"/>
        <v>1.2409940827054664</v>
      </c>
      <c r="P46" s="66">
        <f t="shared" si="9"/>
        <v>1.3005570669413726</v>
      </c>
      <c r="Q46" s="63">
        <f t="shared" si="13"/>
        <v>-0.10261569416498983</v>
      </c>
      <c r="R46" s="63">
        <f t="shared" si="14"/>
        <v>-3.6340722600927355E-2</v>
      </c>
      <c r="S46" s="63">
        <f t="shared" si="15"/>
        <v>-5.3028349528644769E-2</v>
      </c>
      <c r="T46" s="64">
        <f t="shared" si="16"/>
        <v>1.7622097683084093E-2</v>
      </c>
      <c r="U46" s="63"/>
      <c r="V46" s="63"/>
      <c r="W46" s="63"/>
      <c r="X46" s="64"/>
      <c r="Y46" s="63"/>
      <c r="Z46" s="63"/>
      <c r="AA46" s="63"/>
      <c r="AB46" s="64"/>
      <c r="AC46" s="63"/>
      <c r="AD46" s="63"/>
      <c r="AE46" s="63"/>
      <c r="AF46" s="64"/>
      <c r="AG46" s="69">
        <f t="shared" ca="1" si="1"/>
        <v>1025</v>
      </c>
      <c r="AH46" s="75">
        <f t="shared" si="10"/>
        <v>0</v>
      </c>
      <c r="AI46" s="76">
        <f t="shared" si="11"/>
        <v>0</v>
      </c>
      <c r="AJ46" s="75"/>
      <c r="AK46" s="76"/>
    </row>
    <row r="47" spans="2:37" x14ac:dyDescent="0.25">
      <c r="B47" s="43">
        <v>1874</v>
      </c>
      <c r="C47" s="44">
        <v>8</v>
      </c>
      <c r="D47" s="83" t="s">
        <v>58</v>
      </c>
      <c r="E47" s="61">
        <f>Data!E46</f>
        <v>4.47</v>
      </c>
      <c r="F47" s="61">
        <f>Data!H46</f>
        <v>11.79806612</v>
      </c>
      <c r="G47" s="62">
        <f>IF(MOD(C47,3)=0,SUM(Data!G44:G46),0)</f>
        <v>0</v>
      </c>
      <c r="H47" s="63">
        <f t="shared" si="2"/>
        <v>2.2421524663676085E-3</v>
      </c>
      <c r="I47" s="63">
        <f t="shared" si="3"/>
        <v>0</v>
      </c>
      <c r="J47" s="63">
        <f t="shared" si="4"/>
        <v>2.2421524663676085E-3</v>
      </c>
      <c r="K47" s="63">
        <f t="shared" si="12"/>
        <v>-8.0016336014449019E-3</v>
      </c>
      <c r="L47" s="64">
        <f t="shared" si="5"/>
        <v>1.0326414251066174E-2</v>
      </c>
      <c r="M47" s="65">
        <f t="shared" si="6"/>
        <v>1.0067567567567566</v>
      </c>
      <c r="N47" s="65">
        <f t="shared" si="7"/>
        <v>0.94656677053725236</v>
      </c>
      <c r="O47" s="65">
        <f t="shared" si="8"/>
        <v>1.2437765806487522</v>
      </c>
      <c r="P47" s="66">
        <f t="shared" si="9"/>
        <v>1.3139871579717608</v>
      </c>
      <c r="Q47" s="63">
        <f t="shared" si="13"/>
        <v>-0.10060362173038229</v>
      </c>
      <c r="R47" s="63">
        <f t="shared" si="14"/>
        <v>-3.4180051575368964E-2</v>
      </c>
      <c r="S47" s="63">
        <f t="shared" si="15"/>
        <v>-6.0605669706672138E-2</v>
      </c>
      <c r="T47" s="64">
        <f t="shared" si="16"/>
        <v>2.8130485014798312E-2</v>
      </c>
      <c r="U47" s="63"/>
      <c r="V47" s="63"/>
      <c r="W47" s="63"/>
      <c r="X47" s="64"/>
      <c r="Y47" s="63"/>
      <c r="Z47" s="63"/>
      <c r="AA47" s="63"/>
      <c r="AB47" s="64"/>
      <c r="AC47" s="63"/>
      <c r="AD47" s="63"/>
      <c r="AE47" s="63"/>
      <c r="AF47" s="64"/>
      <c r="AG47" s="69">
        <f t="shared" ca="1" si="1"/>
        <v>989</v>
      </c>
      <c r="AH47" s="75">
        <f t="shared" si="10"/>
        <v>1</v>
      </c>
      <c r="AI47" s="76">
        <f t="shared" si="11"/>
        <v>0</v>
      </c>
      <c r="AJ47" s="75"/>
      <c r="AK47" s="76"/>
    </row>
    <row r="48" spans="2:37" x14ac:dyDescent="0.25">
      <c r="B48" s="43">
        <v>1874</v>
      </c>
      <c r="C48" s="44">
        <v>9</v>
      </c>
      <c r="D48" s="83" t="s">
        <v>59</v>
      </c>
      <c r="E48" s="61">
        <f>Data!E47</f>
        <v>4.54</v>
      </c>
      <c r="F48" s="61">
        <f>Data!H47</f>
        <v>11.79806612</v>
      </c>
      <c r="G48" s="62">
        <f>IF(MOD(C48,3)=0,SUM(Data!G45:G47),0)</f>
        <v>8.2500000000000004E-2</v>
      </c>
      <c r="H48" s="63">
        <f t="shared" si="2"/>
        <v>1.5659955257270708E-2</v>
      </c>
      <c r="I48" s="63">
        <f t="shared" si="3"/>
        <v>1.8456375838926176E-2</v>
      </c>
      <c r="J48" s="63">
        <f t="shared" si="4"/>
        <v>3.4116331096196939E-2</v>
      </c>
      <c r="K48" s="63">
        <f t="shared" si="12"/>
        <v>0</v>
      </c>
      <c r="L48" s="64">
        <f t="shared" si="5"/>
        <v>3.4116331096196939E-2</v>
      </c>
      <c r="M48" s="65">
        <f t="shared" si="6"/>
        <v>1.0225225225225225</v>
      </c>
      <c r="N48" s="65">
        <f t="shared" si="7"/>
        <v>0.94656677053725236</v>
      </c>
      <c r="O48" s="65">
        <f t="shared" si="8"/>
        <v>1.2862096742838607</v>
      </c>
      <c r="P48" s="66">
        <f t="shared" si="9"/>
        <v>1.3588155789092762</v>
      </c>
      <c r="Q48" s="63">
        <f t="shared" si="13"/>
        <v>-1.089324618736387E-2</v>
      </c>
      <c r="R48" s="63">
        <f t="shared" si="14"/>
        <v>6.2931006932560152E-2</v>
      </c>
      <c r="S48" s="63">
        <f t="shared" si="15"/>
        <v>-6.0605669706672138E-2</v>
      </c>
      <c r="T48" s="64">
        <f t="shared" si="16"/>
        <v>0.1315067300870949</v>
      </c>
      <c r="U48" s="63"/>
      <c r="V48" s="63"/>
      <c r="W48" s="63"/>
      <c r="X48" s="64"/>
      <c r="Y48" s="63"/>
      <c r="Z48" s="63"/>
      <c r="AA48" s="63"/>
      <c r="AB48" s="64"/>
      <c r="AC48" s="63"/>
      <c r="AD48" s="63"/>
      <c r="AE48" s="63"/>
      <c r="AF48" s="64"/>
      <c r="AG48" s="69">
        <f t="shared" ca="1" si="1"/>
        <v>725</v>
      </c>
      <c r="AH48" s="75">
        <f t="shared" si="10"/>
        <v>2</v>
      </c>
      <c r="AI48" s="76">
        <f t="shared" si="11"/>
        <v>0</v>
      </c>
      <c r="AJ48" s="75"/>
      <c r="AK48" s="76"/>
    </row>
    <row r="49" spans="2:37" x14ac:dyDescent="0.25">
      <c r="B49" s="43">
        <v>1874</v>
      </c>
      <c r="C49" s="44">
        <v>10</v>
      </c>
      <c r="D49" s="83" t="s">
        <v>60</v>
      </c>
      <c r="E49" s="61">
        <f>Data!E48</f>
        <v>4.53</v>
      </c>
      <c r="F49" s="61">
        <f>Data!H48</f>
        <v>11.60773554</v>
      </c>
      <c r="G49" s="62">
        <f>IF(MOD(C49,3)=0,SUM(Data!G46:G48),0)</f>
        <v>0</v>
      </c>
      <c r="H49" s="63">
        <f t="shared" si="2"/>
        <v>-2.2026431718060735E-3</v>
      </c>
      <c r="I49" s="63">
        <f t="shared" si="3"/>
        <v>0</v>
      </c>
      <c r="J49" s="63">
        <f t="shared" si="4"/>
        <v>-2.2026431718060735E-3</v>
      </c>
      <c r="K49" s="63">
        <f t="shared" si="12"/>
        <v>-1.613235407092295E-2</v>
      </c>
      <c r="L49" s="64">
        <f t="shared" si="5"/>
        <v>1.4158114617096595E-2</v>
      </c>
      <c r="M49" s="65">
        <f t="shared" si="6"/>
        <v>1.0202702702702702</v>
      </c>
      <c r="N49" s="65">
        <f t="shared" si="7"/>
        <v>0.93129642024317538</v>
      </c>
      <c r="O49" s="65">
        <f t="shared" si="8"/>
        <v>1.2833766133272884</v>
      </c>
      <c r="P49" s="66">
        <f t="shared" si="9"/>
        <v>1.3780538456189702</v>
      </c>
      <c r="Q49" s="63">
        <f t="shared" si="13"/>
        <v>8.1145584725536901E-2</v>
      </c>
      <c r="R49" s="63">
        <f t="shared" si="14"/>
        <v>0.1618393672708589</v>
      </c>
      <c r="S49" s="63">
        <f t="shared" si="15"/>
        <v>-5.4268067111934548E-2</v>
      </c>
      <c r="T49" s="64">
        <f t="shared" si="16"/>
        <v>0.22850812885512606</v>
      </c>
      <c r="U49" s="63"/>
      <c r="V49" s="63"/>
      <c r="W49" s="63"/>
      <c r="X49" s="64"/>
      <c r="Y49" s="63"/>
      <c r="Z49" s="63"/>
      <c r="AA49" s="63"/>
      <c r="AB49" s="64"/>
      <c r="AC49" s="63"/>
      <c r="AD49" s="63"/>
      <c r="AE49" s="63"/>
      <c r="AF49" s="64"/>
      <c r="AG49" s="69">
        <f t="shared" ca="1" si="1"/>
        <v>1093</v>
      </c>
      <c r="AH49" s="75">
        <f t="shared" si="10"/>
        <v>0</v>
      </c>
      <c r="AI49" s="76">
        <f t="shared" si="11"/>
        <v>1</v>
      </c>
      <c r="AJ49" s="75"/>
      <c r="AK49" s="76"/>
    </row>
    <row r="50" spans="2:37" x14ac:dyDescent="0.25">
      <c r="B50" s="43">
        <v>1874</v>
      </c>
      <c r="C50" s="44">
        <v>11</v>
      </c>
      <c r="D50" s="83" t="s">
        <v>61</v>
      </c>
      <c r="E50" s="61">
        <f>Data!E49</f>
        <v>4.57</v>
      </c>
      <c r="F50" s="61">
        <f>Data!H49</f>
        <v>11.51265124</v>
      </c>
      <c r="G50" s="62">
        <f>IF(MOD(C50,3)=0,SUM(Data!G47:G49),0)</f>
        <v>0</v>
      </c>
      <c r="H50" s="63">
        <f t="shared" si="2"/>
        <v>8.8300220750552327E-3</v>
      </c>
      <c r="I50" s="63">
        <f t="shared" si="3"/>
        <v>0</v>
      </c>
      <c r="J50" s="63">
        <f t="shared" si="4"/>
        <v>8.8300220750552327E-3</v>
      </c>
      <c r="K50" s="63">
        <f t="shared" si="12"/>
        <v>-8.1914598822777629E-3</v>
      </c>
      <c r="L50" s="64">
        <f t="shared" si="5"/>
        <v>1.7162064318696713E-2</v>
      </c>
      <c r="M50" s="65">
        <f t="shared" si="6"/>
        <v>1.0292792792792793</v>
      </c>
      <c r="N50" s="65">
        <f t="shared" si="7"/>
        <v>0.9236677429782445</v>
      </c>
      <c r="O50" s="65">
        <f t="shared" si="8"/>
        <v>1.2947088571535779</v>
      </c>
      <c r="P50" s="66">
        <f t="shared" si="9"/>
        <v>1.4017040943521102</v>
      </c>
      <c r="Q50" s="63">
        <f t="shared" si="13"/>
        <v>0.1311881188118813</v>
      </c>
      <c r="R50" s="63">
        <f t="shared" si="14"/>
        <v>0.21561694076413485</v>
      </c>
      <c r="S50" s="63">
        <f t="shared" si="15"/>
        <v>-3.1999727172549619E-2</v>
      </c>
      <c r="T50" s="64">
        <f t="shared" si="16"/>
        <v>0.25580227081281315</v>
      </c>
      <c r="U50" s="63"/>
      <c r="V50" s="63"/>
      <c r="W50" s="63"/>
      <c r="X50" s="64"/>
      <c r="Y50" s="63"/>
      <c r="Z50" s="63"/>
      <c r="AA50" s="63"/>
      <c r="AB50" s="64"/>
      <c r="AC50" s="63"/>
      <c r="AD50" s="63"/>
      <c r="AE50" s="63"/>
      <c r="AF50" s="64"/>
      <c r="AG50" s="69">
        <f t="shared" ca="1" si="1"/>
        <v>869</v>
      </c>
      <c r="AH50" s="75">
        <f t="shared" si="10"/>
        <v>1</v>
      </c>
      <c r="AI50" s="76">
        <f t="shared" si="11"/>
        <v>0</v>
      </c>
      <c r="AJ50" s="75"/>
      <c r="AK50" s="76"/>
    </row>
    <row r="51" spans="2:37" x14ac:dyDescent="0.25">
      <c r="B51" s="43">
        <v>1874</v>
      </c>
      <c r="C51" s="44">
        <v>12</v>
      </c>
      <c r="D51" s="83" t="s">
        <v>62</v>
      </c>
      <c r="E51" s="61">
        <f>Data!E50</f>
        <v>4.54</v>
      </c>
      <c r="F51" s="61">
        <f>Data!H50</f>
        <v>11.51265124</v>
      </c>
      <c r="G51" s="62">
        <f>IF(MOD(C51,3)=0,SUM(Data!G48:G50),0)</f>
        <v>8.2500000000000004E-2</v>
      </c>
      <c r="H51" s="63">
        <f t="shared" si="2"/>
        <v>-6.5645514223194867E-3</v>
      </c>
      <c r="I51" s="63">
        <f t="shared" si="3"/>
        <v>1.8052516411378554E-2</v>
      </c>
      <c r="J51" s="63">
        <f t="shared" si="4"/>
        <v>1.1487964989058908E-2</v>
      </c>
      <c r="K51" s="63">
        <f t="shared" si="12"/>
        <v>0</v>
      </c>
      <c r="L51" s="64">
        <f t="shared" si="5"/>
        <v>1.1487964989058908E-2</v>
      </c>
      <c r="M51" s="65">
        <f t="shared" si="6"/>
        <v>1.0225225225225225</v>
      </c>
      <c r="N51" s="65">
        <f t="shared" si="7"/>
        <v>0.9236677429782445</v>
      </c>
      <c r="O51" s="65">
        <f t="shared" si="8"/>
        <v>1.3095824271755827</v>
      </c>
      <c r="P51" s="66">
        <f t="shared" si="9"/>
        <v>1.4178068219130477</v>
      </c>
      <c r="Q51" s="63">
        <f t="shared" si="13"/>
        <v>2.7149321266968451E-2</v>
      </c>
      <c r="R51" s="63">
        <f t="shared" si="14"/>
        <v>0.10343154767818974</v>
      </c>
      <c r="S51" s="63">
        <f t="shared" si="15"/>
        <v>-5.4685473630489589E-2</v>
      </c>
      <c r="T51" s="64">
        <f t="shared" si="16"/>
        <v>0.16726392845768423</v>
      </c>
      <c r="U51" s="63"/>
      <c r="V51" s="63"/>
      <c r="W51" s="63"/>
      <c r="X51" s="64"/>
      <c r="Y51" s="63"/>
      <c r="Z51" s="63"/>
      <c r="AA51" s="63"/>
      <c r="AB51" s="64"/>
      <c r="AC51" s="63"/>
      <c r="AD51" s="63"/>
      <c r="AE51" s="63"/>
      <c r="AF51" s="64"/>
      <c r="AG51" s="69">
        <f t="shared" ca="1" si="1"/>
        <v>1180</v>
      </c>
      <c r="AH51" s="75">
        <f t="shared" si="10"/>
        <v>0</v>
      </c>
      <c r="AI51" s="76">
        <f t="shared" si="11"/>
        <v>1</v>
      </c>
      <c r="AJ51" s="75"/>
      <c r="AK51" s="76"/>
    </row>
    <row r="52" spans="2:37" x14ac:dyDescent="0.25">
      <c r="B52" s="43">
        <v>1875</v>
      </c>
      <c r="C52" s="39">
        <v>1</v>
      </c>
      <c r="D52" s="83" t="s">
        <v>63</v>
      </c>
      <c r="E52" s="61">
        <f>Data!E51</f>
        <v>4.54</v>
      </c>
      <c r="F52" s="61">
        <f>Data!H51</f>
        <v>11.51265124</v>
      </c>
      <c r="G52" s="62">
        <f>IF(MOD(C52,3)=0,SUM(Data!G49:G51),0)</f>
        <v>0</v>
      </c>
      <c r="H52" s="63">
        <f t="shared" si="2"/>
        <v>0</v>
      </c>
      <c r="I52" s="63">
        <f t="shared" si="3"/>
        <v>0</v>
      </c>
      <c r="J52" s="63">
        <f t="shared" si="4"/>
        <v>0</v>
      </c>
      <c r="K52" s="63">
        <f t="shared" si="12"/>
        <v>0</v>
      </c>
      <c r="L52" s="64">
        <f t="shared" si="5"/>
        <v>0</v>
      </c>
      <c r="M52" s="65">
        <f t="shared" si="6"/>
        <v>1.0225225225225225</v>
      </c>
      <c r="N52" s="65">
        <f t="shared" si="7"/>
        <v>0.9236677429782445</v>
      </c>
      <c r="O52" s="65">
        <f t="shared" si="8"/>
        <v>1.3095824271755827</v>
      </c>
      <c r="P52" s="66">
        <f t="shared" si="9"/>
        <v>1.4178068219130477</v>
      </c>
      <c r="Q52" s="63">
        <f t="shared" si="13"/>
        <v>-2.5751072961373356E-2</v>
      </c>
      <c r="R52" s="63">
        <f t="shared" si="14"/>
        <v>4.6602455093905482E-2</v>
      </c>
      <c r="S52" s="63">
        <f t="shared" si="15"/>
        <v>-6.9225631697390821E-2</v>
      </c>
      <c r="T52" s="64">
        <f t="shared" si="16"/>
        <v>0.12444271215001801</v>
      </c>
      <c r="U52" s="63"/>
      <c r="V52" s="63"/>
      <c r="W52" s="63"/>
      <c r="X52" s="64"/>
      <c r="Y52" s="63"/>
      <c r="Z52" s="63"/>
      <c r="AA52" s="63"/>
      <c r="AB52" s="64"/>
      <c r="AC52" s="63"/>
      <c r="AD52" s="63"/>
      <c r="AE52" s="63"/>
      <c r="AF52" s="64"/>
      <c r="AG52" s="69">
        <f t="shared" ca="1" si="1"/>
        <v>1025</v>
      </c>
      <c r="AH52" s="75">
        <f t="shared" si="10"/>
        <v>0</v>
      </c>
      <c r="AI52" s="76">
        <f t="shared" si="11"/>
        <v>0</v>
      </c>
      <c r="AJ52" s="75"/>
      <c r="AK52" s="76"/>
    </row>
    <row r="53" spans="2:37" x14ac:dyDescent="0.25">
      <c r="B53" s="43">
        <v>1875</v>
      </c>
      <c r="C53" s="44">
        <v>2</v>
      </c>
      <c r="D53" s="83" t="s">
        <v>64</v>
      </c>
      <c r="E53" s="61">
        <f>Data!E52</f>
        <v>4.53</v>
      </c>
      <c r="F53" s="61">
        <f>Data!H52</f>
        <v>11.51265124</v>
      </c>
      <c r="G53" s="62">
        <f>IF(MOD(C53,3)=0,SUM(Data!G50:G52),0)</f>
        <v>0</v>
      </c>
      <c r="H53" s="63">
        <f t="shared" si="2"/>
        <v>-2.2026431718060735E-3</v>
      </c>
      <c r="I53" s="63">
        <f t="shared" si="3"/>
        <v>0</v>
      </c>
      <c r="J53" s="63">
        <f t="shared" si="4"/>
        <v>-2.2026431718060735E-3</v>
      </c>
      <c r="K53" s="63">
        <f t="shared" si="12"/>
        <v>0</v>
      </c>
      <c r="L53" s="64">
        <f t="shared" si="5"/>
        <v>-2.2026431718060735E-3</v>
      </c>
      <c r="M53" s="65">
        <f t="shared" si="6"/>
        <v>1.0202702702702702</v>
      </c>
      <c r="N53" s="65">
        <f t="shared" si="7"/>
        <v>0.9236677429782445</v>
      </c>
      <c r="O53" s="65">
        <f t="shared" si="8"/>
        <v>1.3066978843844472</v>
      </c>
      <c r="P53" s="66">
        <f t="shared" si="9"/>
        <v>1.4146838993978208</v>
      </c>
      <c r="Q53" s="63">
        <f t="shared" si="13"/>
        <v>-5.6249999999999911E-2</v>
      </c>
      <c r="R53" s="63">
        <f t="shared" si="14"/>
        <v>1.3838496078438345E-2</v>
      </c>
      <c r="S53" s="63">
        <f t="shared" si="15"/>
        <v>-6.9225631697390821E-2</v>
      </c>
      <c r="T53" s="64">
        <f t="shared" si="16"/>
        <v>8.9241958743779826E-2</v>
      </c>
      <c r="U53" s="63"/>
      <c r="V53" s="63"/>
      <c r="W53" s="63"/>
      <c r="X53" s="64"/>
      <c r="Y53" s="63"/>
      <c r="Z53" s="63"/>
      <c r="AA53" s="63"/>
      <c r="AB53" s="64"/>
      <c r="AC53" s="63"/>
      <c r="AD53" s="63"/>
      <c r="AE53" s="63"/>
      <c r="AF53" s="64"/>
      <c r="AG53" s="69">
        <f t="shared" ca="1" si="1"/>
        <v>1093</v>
      </c>
      <c r="AH53" s="75">
        <f t="shared" si="10"/>
        <v>0</v>
      </c>
      <c r="AI53" s="76">
        <f t="shared" si="11"/>
        <v>1</v>
      </c>
      <c r="AJ53" s="75"/>
      <c r="AK53" s="76"/>
    </row>
    <row r="54" spans="2:37" x14ac:dyDescent="0.25">
      <c r="B54" s="43">
        <v>1875</v>
      </c>
      <c r="C54" s="44">
        <v>3</v>
      </c>
      <c r="D54" s="83" t="s">
        <v>65</v>
      </c>
      <c r="E54" s="61">
        <f>Data!E53</f>
        <v>4.59</v>
      </c>
      <c r="F54" s="61">
        <f>Data!H53</f>
        <v>11.51265124</v>
      </c>
      <c r="G54" s="62">
        <f>IF(MOD(C54,3)=0,SUM(Data!G51:G53),0)</f>
        <v>8.1250000000000003E-2</v>
      </c>
      <c r="H54" s="63">
        <f t="shared" si="2"/>
        <v>1.3245033112582627E-2</v>
      </c>
      <c r="I54" s="63">
        <f t="shared" si="3"/>
        <v>1.7935982339955848E-2</v>
      </c>
      <c r="J54" s="63">
        <f t="shared" si="4"/>
        <v>3.1181015452538485E-2</v>
      </c>
      <c r="K54" s="63">
        <f t="shared" si="12"/>
        <v>0</v>
      </c>
      <c r="L54" s="64">
        <f t="shared" si="5"/>
        <v>3.1181015452538485E-2</v>
      </c>
      <c r="M54" s="65">
        <f t="shared" si="6"/>
        <v>1.0337837837837838</v>
      </c>
      <c r="N54" s="65">
        <f t="shared" si="7"/>
        <v>0.9236677429782445</v>
      </c>
      <c r="O54" s="65">
        <f t="shared" si="8"/>
        <v>1.347442051309238</v>
      </c>
      <c r="P54" s="66">
        <f t="shared" si="9"/>
        <v>1.4587951799254018</v>
      </c>
      <c r="Q54" s="63">
        <f t="shared" si="13"/>
        <v>-2.9598308668076223E-2</v>
      </c>
      <c r="R54" s="63">
        <f t="shared" si="14"/>
        <v>4.2735552722490411E-2</v>
      </c>
      <c r="S54" s="63">
        <f t="shared" si="15"/>
        <v>-6.9225631697390821E-2</v>
      </c>
      <c r="T54" s="64">
        <f t="shared" si="16"/>
        <v>0.12028821187250505</v>
      </c>
      <c r="U54" s="63"/>
      <c r="V54" s="63"/>
      <c r="W54" s="63"/>
      <c r="X54" s="64"/>
      <c r="Y54" s="63"/>
      <c r="Z54" s="63"/>
      <c r="AA54" s="63"/>
      <c r="AB54" s="64"/>
      <c r="AC54" s="63"/>
      <c r="AD54" s="63"/>
      <c r="AE54" s="63"/>
      <c r="AF54" s="64"/>
      <c r="AG54" s="69">
        <f t="shared" ca="1" si="1"/>
        <v>776</v>
      </c>
      <c r="AH54" s="75">
        <f t="shared" si="10"/>
        <v>1</v>
      </c>
      <c r="AI54" s="76">
        <f t="shared" si="11"/>
        <v>0</v>
      </c>
      <c r="AJ54" s="75"/>
      <c r="AK54" s="76"/>
    </row>
    <row r="55" spans="2:37" x14ac:dyDescent="0.25">
      <c r="B55" s="43">
        <v>1875</v>
      </c>
      <c r="C55" s="44">
        <v>4</v>
      </c>
      <c r="D55" s="83" t="s">
        <v>66</v>
      </c>
      <c r="E55" s="61">
        <f>Data!E54</f>
        <v>4.6500000000000004</v>
      </c>
      <c r="F55" s="61">
        <f>Data!H54</f>
        <v>11.60773554</v>
      </c>
      <c r="G55" s="62">
        <f>IF(MOD(C55,3)=0,SUM(Data!G52:G54),0)</f>
        <v>0</v>
      </c>
      <c r="H55" s="63">
        <f t="shared" si="2"/>
        <v>1.3071895424836777E-2</v>
      </c>
      <c r="I55" s="63">
        <f t="shared" si="3"/>
        <v>0</v>
      </c>
      <c r="J55" s="63">
        <f t="shared" si="4"/>
        <v>1.3071895424836777E-2</v>
      </c>
      <c r="K55" s="63">
        <f t="shared" si="12"/>
        <v>8.2591140839596289E-3</v>
      </c>
      <c r="L55" s="64">
        <f t="shared" si="5"/>
        <v>4.7733576356012719E-3</v>
      </c>
      <c r="M55" s="65">
        <f t="shared" si="6"/>
        <v>1.0472972972972974</v>
      </c>
      <c r="N55" s="65">
        <f t="shared" si="7"/>
        <v>0.93129642024317538</v>
      </c>
      <c r="O55" s="65">
        <f t="shared" si="8"/>
        <v>1.3650556728949799</v>
      </c>
      <c r="P55" s="66">
        <f t="shared" si="9"/>
        <v>1.4657585310362771</v>
      </c>
      <c r="Q55" s="63">
        <f t="shared" si="13"/>
        <v>1.0869565217391575E-2</v>
      </c>
      <c r="R55" s="63">
        <f t="shared" si="14"/>
        <v>8.6219906903231003E-2</v>
      </c>
      <c r="S55" s="63">
        <f t="shared" si="15"/>
        <v>-4.6878013111979477E-2</v>
      </c>
      <c r="T55" s="64">
        <f t="shared" si="16"/>
        <v>0.13964416081700159</v>
      </c>
      <c r="U55" s="63"/>
      <c r="V55" s="63"/>
      <c r="W55" s="63"/>
      <c r="X55" s="64"/>
      <c r="Y55" s="63"/>
      <c r="Z55" s="63"/>
      <c r="AA55" s="63"/>
      <c r="AB55" s="64"/>
      <c r="AC55" s="63"/>
      <c r="AD55" s="63"/>
      <c r="AE55" s="63"/>
      <c r="AF55" s="64"/>
      <c r="AG55" s="69">
        <f t="shared" ca="1" si="1"/>
        <v>783</v>
      </c>
      <c r="AH55" s="75">
        <f t="shared" si="10"/>
        <v>2</v>
      </c>
      <c r="AI55" s="76">
        <f t="shared" si="11"/>
        <v>0</v>
      </c>
      <c r="AJ55" s="75"/>
      <c r="AK55" s="76"/>
    </row>
    <row r="56" spans="2:37" x14ac:dyDescent="0.25">
      <c r="B56" s="43">
        <v>1875</v>
      </c>
      <c r="C56" s="44">
        <v>5</v>
      </c>
      <c r="D56" s="83" t="s">
        <v>67</v>
      </c>
      <c r="E56" s="61">
        <f>Data!E55</f>
        <v>4.47</v>
      </c>
      <c r="F56" s="61">
        <f>Data!H55</f>
        <v>11.322320660000001</v>
      </c>
      <c r="G56" s="62">
        <f>IF(MOD(C56,3)=0,SUM(Data!G53:G55),0)</f>
        <v>0</v>
      </c>
      <c r="H56" s="63">
        <f t="shared" si="2"/>
        <v>-3.8709677419354938E-2</v>
      </c>
      <c r="I56" s="63">
        <f t="shared" si="3"/>
        <v>0</v>
      </c>
      <c r="J56" s="63">
        <f t="shared" si="4"/>
        <v>-3.8709677419354938E-2</v>
      </c>
      <c r="K56" s="63">
        <f t="shared" si="12"/>
        <v>-2.4588334134290513E-2</v>
      </c>
      <c r="L56" s="64">
        <f t="shared" si="5"/>
        <v>-1.4477316377522809E-2</v>
      </c>
      <c r="M56" s="65">
        <f t="shared" si="6"/>
        <v>1.0067567567567566</v>
      </c>
      <c r="N56" s="65">
        <f t="shared" si="7"/>
        <v>0.90839739268416753</v>
      </c>
      <c r="O56" s="65">
        <f t="shared" si="8"/>
        <v>1.3122148081377547</v>
      </c>
      <c r="P56" s="66">
        <f t="shared" si="9"/>
        <v>1.4445382810494118</v>
      </c>
      <c r="Q56" s="63">
        <f t="shared" si="13"/>
        <v>-2.2321428571429047E-3</v>
      </c>
      <c r="R56" s="63">
        <f t="shared" si="14"/>
        <v>7.2141595897860622E-2</v>
      </c>
      <c r="S56" s="63">
        <f t="shared" si="15"/>
        <v>-6.2991809283261757E-2</v>
      </c>
      <c r="T56" s="64">
        <f t="shared" si="16"/>
        <v>0.14421795510427282</v>
      </c>
      <c r="U56" s="63"/>
      <c r="V56" s="63"/>
      <c r="W56" s="63"/>
      <c r="X56" s="64"/>
      <c r="Y56" s="63"/>
      <c r="Z56" s="63"/>
      <c r="AA56" s="63"/>
      <c r="AB56" s="64"/>
      <c r="AC56" s="63"/>
      <c r="AD56" s="63"/>
      <c r="AE56" s="63"/>
      <c r="AF56" s="64"/>
      <c r="AG56" s="69">
        <f t="shared" ca="1" si="1"/>
        <v>1602</v>
      </c>
      <c r="AH56" s="75">
        <f t="shared" si="10"/>
        <v>0</v>
      </c>
      <c r="AI56" s="76">
        <f t="shared" si="11"/>
        <v>1</v>
      </c>
      <c r="AJ56" s="75"/>
      <c r="AK56" s="76"/>
    </row>
    <row r="57" spans="2:37" x14ac:dyDescent="0.25">
      <c r="B57" s="43">
        <v>1875</v>
      </c>
      <c r="C57" s="44">
        <v>6</v>
      </c>
      <c r="D57" s="83" t="s">
        <v>68</v>
      </c>
      <c r="E57" s="61">
        <f>Data!E56</f>
        <v>4.38</v>
      </c>
      <c r="F57" s="61">
        <f>Data!H56</f>
        <v>11.13207107</v>
      </c>
      <c r="G57" s="62">
        <f>IF(MOD(C57,3)=0,SUM(Data!G54:G56),0)</f>
        <v>7.9375000000000001E-2</v>
      </c>
      <c r="H57" s="63">
        <f t="shared" si="2"/>
        <v>-2.0134228187919434E-2</v>
      </c>
      <c r="I57" s="63">
        <f t="shared" si="3"/>
        <v>1.7757270693512305E-2</v>
      </c>
      <c r="J57" s="63">
        <f t="shared" si="4"/>
        <v>-2.3769574944071392E-3</v>
      </c>
      <c r="K57" s="63">
        <f t="shared" si="12"/>
        <v>-1.6803056167815744E-2</v>
      </c>
      <c r="L57" s="64">
        <f t="shared" si="5"/>
        <v>1.4672643933554497E-2</v>
      </c>
      <c r="M57" s="65">
        <f t="shared" si="6"/>
        <v>0.9864864864864864</v>
      </c>
      <c r="N57" s="65">
        <f t="shared" si="7"/>
        <v>0.89313354027219816</v>
      </c>
      <c r="O57" s="65">
        <f t="shared" si="8"/>
        <v>1.3090957293152796</v>
      </c>
      <c r="P57" s="66">
        <f t="shared" si="9"/>
        <v>1.4657334768956387</v>
      </c>
      <c r="Q57" s="63">
        <f t="shared" si="13"/>
        <v>-1.7937219730941756E-2</v>
      </c>
      <c r="R57" s="63">
        <f t="shared" si="14"/>
        <v>5.4876689227515207E-2</v>
      </c>
      <c r="S57" s="63">
        <f t="shared" si="15"/>
        <v>-5.6449509879505477E-2</v>
      </c>
      <c r="T57" s="64">
        <f t="shared" si="16"/>
        <v>0.11798647796028816</v>
      </c>
      <c r="U57" s="63"/>
      <c r="V57" s="63"/>
      <c r="W57" s="63"/>
      <c r="X57" s="64"/>
      <c r="Y57" s="63"/>
      <c r="Z57" s="63"/>
      <c r="AA57" s="63"/>
      <c r="AB57" s="64"/>
      <c r="AC57" s="63"/>
      <c r="AD57" s="63"/>
      <c r="AE57" s="63"/>
      <c r="AF57" s="64"/>
      <c r="AG57" s="69">
        <f t="shared" ca="1" si="1"/>
        <v>1399</v>
      </c>
      <c r="AH57" s="75">
        <f t="shared" si="10"/>
        <v>0</v>
      </c>
      <c r="AI57" s="76">
        <f t="shared" si="11"/>
        <v>2</v>
      </c>
      <c r="AJ57" s="75"/>
      <c r="AK57" s="76"/>
    </row>
    <row r="58" spans="2:37" x14ac:dyDescent="0.25">
      <c r="B58" s="43">
        <v>1875</v>
      </c>
      <c r="C58" s="44">
        <v>7</v>
      </c>
      <c r="D58" s="83" t="s">
        <v>69</v>
      </c>
      <c r="E58" s="61">
        <f>Data!E57</f>
        <v>4.3899999999999997</v>
      </c>
      <c r="F58" s="61">
        <f>Data!H57</f>
        <v>11.13207107</v>
      </c>
      <c r="G58" s="62">
        <f>IF(MOD(C58,3)=0,SUM(Data!G55:G57),0)</f>
        <v>0</v>
      </c>
      <c r="H58" s="63">
        <f t="shared" si="2"/>
        <v>2.2831050228309113E-3</v>
      </c>
      <c r="I58" s="63">
        <f t="shared" si="3"/>
        <v>0</v>
      </c>
      <c r="J58" s="63">
        <f t="shared" si="4"/>
        <v>2.2831050228309113E-3</v>
      </c>
      <c r="K58" s="63">
        <f t="shared" si="12"/>
        <v>0</v>
      </c>
      <c r="L58" s="64">
        <f t="shared" si="5"/>
        <v>2.2831050228309113E-3</v>
      </c>
      <c r="M58" s="65">
        <f t="shared" si="6"/>
        <v>0.98873873873873863</v>
      </c>
      <c r="N58" s="65">
        <f t="shared" si="7"/>
        <v>0.89313354027219816</v>
      </c>
      <c r="O58" s="65">
        <f t="shared" si="8"/>
        <v>1.3120845323502459</v>
      </c>
      <c r="P58" s="66">
        <f t="shared" si="9"/>
        <v>1.4690799003588706</v>
      </c>
      <c r="Q58" s="63">
        <f t="shared" si="13"/>
        <v>-1.5695067264574036E-2</v>
      </c>
      <c r="R58" s="63">
        <f t="shared" si="14"/>
        <v>5.7285083495157929E-2</v>
      </c>
      <c r="S58" s="63">
        <f t="shared" si="15"/>
        <v>-6.3999455185913434E-2</v>
      </c>
      <c r="T58" s="64">
        <f t="shared" si="16"/>
        <v>0.12957742316823273</v>
      </c>
      <c r="U58" s="63"/>
      <c r="V58" s="63"/>
      <c r="W58" s="63"/>
      <c r="X58" s="64"/>
      <c r="Y58" s="63"/>
      <c r="Z58" s="63"/>
      <c r="AA58" s="63"/>
      <c r="AB58" s="64"/>
      <c r="AC58" s="63"/>
      <c r="AD58" s="63"/>
      <c r="AE58" s="63"/>
      <c r="AF58" s="64"/>
      <c r="AG58" s="69">
        <f t="shared" ca="1" si="1"/>
        <v>986</v>
      </c>
      <c r="AH58" s="75">
        <f t="shared" si="10"/>
        <v>1</v>
      </c>
      <c r="AI58" s="76">
        <f t="shared" si="11"/>
        <v>0</v>
      </c>
      <c r="AJ58" s="75"/>
      <c r="AK58" s="76"/>
    </row>
    <row r="59" spans="2:37" x14ac:dyDescent="0.25">
      <c r="B59" s="43">
        <v>1875</v>
      </c>
      <c r="C59" s="44">
        <v>8</v>
      </c>
      <c r="D59" s="83" t="s">
        <v>70</v>
      </c>
      <c r="E59" s="61">
        <f>Data!E58</f>
        <v>4.41</v>
      </c>
      <c r="F59" s="61">
        <f>Data!H58</f>
        <v>11.22715537</v>
      </c>
      <c r="G59" s="62">
        <f>IF(MOD(C59,3)=0,SUM(Data!G56:G58),0)</f>
        <v>0</v>
      </c>
      <c r="H59" s="63">
        <f t="shared" si="2"/>
        <v>4.5558086560364419E-3</v>
      </c>
      <c r="I59" s="63">
        <f t="shared" si="3"/>
        <v>0</v>
      </c>
      <c r="J59" s="63">
        <f t="shared" si="4"/>
        <v>4.5558086560364419E-3</v>
      </c>
      <c r="K59" s="63">
        <f t="shared" si="12"/>
        <v>8.5414743943059701E-3</v>
      </c>
      <c r="L59" s="64">
        <f t="shared" si="5"/>
        <v>-3.9519105951127953E-3</v>
      </c>
      <c r="M59" s="65">
        <f t="shared" si="6"/>
        <v>0.9932432432432432</v>
      </c>
      <c r="N59" s="65">
        <f t="shared" si="7"/>
        <v>0.90076221753712893</v>
      </c>
      <c r="O59" s="65">
        <f t="shared" si="8"/>
        <v>1.3180621384201787</v>
      </c>
      <c r="P59" s="66">
        <f t="shared" si="9"/>
        <v>1.463274227935575</v>
      </c>
      <c r="Q59" s="63">
        <f t="shared" si="13"/>
        <v>-1.3422818791946178E-2</v>
      </c>
      <c r="R59" s="63">
        <f t="shared" si="14"/>
        <v>5.9725805202634819E-2</v>
      </c>
      <c r="S59" s="63">
        <f t="shared" si="15"/>
        <v>-4.8390197528406453E-2</v>
      </c>
      <c r="T59" s="64">
        <f t="shared" si="16"/>
        <v>0.11361379680015316</v>
      </c>
      <c r="U59" s="63"/>
      <c r="V59" s="63"/>
      <c r="W59" s="63"/>
      <c r="X59" s="64"/>
      <c r="Y59" s="63"/>
      <c r="Z59" s="63"/>
      <c r="AA59" s="63"/>
      <c r="AB59" s="64"/>
      <c r="AC59" s="63"/>
      <c r="AD59" s="63"/>
      <c r="AE59" s="63"/>
      <c r="AF59" s="64"/>
      <c r="AG59" s="69">
        <f t="shared" ca="1" si="1"/>
        <v>940</v>
      </c>
      <c r="AH59" s="75">
        <f t="shared" si="10"/>
        <v>2</v>
      </c>
      <c r="AI59" s="76">
        <f t="shared" si="11"/>
        <v>0</v>
      </c>
      <c r="AJ59" s="75"/>
      <c r="AK59" s="76"/>
    </row>
    <row r="60" spans="2:37" x14ac:dyDescent="0.25">
      <c r="B60" s="43">
        <v>1875</v>
      </c>
      <c r="C60" s="44">
        <v>9</v>
      </c>
      <c r="D60" s="83" t="s">
        <v>71</v>
      </c>
      <c r="E60" s="61">
        <f>Data!E59</f>
        <v>4.37</v>
      </c>
      <c r="F60" s="61">
        <f>Data!H59</f>
        <v>11.13207107</v>
      </c>
      <c r="G60" s="62">
        <f>IF(MOD(C60,3)=0,SUM(Data!G57:G59),0)</f>
        <v>7.7499999999999999E-2</v>
      </c>
      <c r="H60" s="63">
        <f t="shared" si="2"/>
        <v>-9.0702947845805459E-3</v>
      </c>
      <c r="I60" s="63">
        <f t="shared" si="3"/>
        <v>1.7573696145124718E-2</v>
      </c>
      <c r="J60" s="63">
        <f t="shared" si="4"/>
        <v>8.5034013605440606E-3</v>
      </c>
      <c r="K60" s="63">
        <f t="shared" si="12"/>
        <v>-8.469135490373092E-3</v>
      </c>
      <c r="L60" s="64">
        <f t="shared" si="5"/>
        <v>1.7117507339835747E-2</v>
      </c>
      <c r="M60" s="65">
        <f t="shared" si="6"/>
        <v>0.98423423423423417</v>
      </c>
      <c r="N60" s="65">
        <f t="shared" si="7"/>
        <v>0.89313354027219816</v>
      </c>
      <c r="O60" s="65">
        <f t="shared" si="8"/>
        <v>1.3292701498013024</v>
      </c>
      <c r="P60" s="66">
        <f t="shared" si="9"/>
        <v>1.4883218352724548</v>
      </c>
      <c r="Q60" s="63">
        <f t="shared" si="13"/>
        <v>-3.7444933920704915E-2</v>
      </c>
      <c r="R60" s="63">
        <f t="shared" si="14"/>
        <v>3.3478581586176448E-2</v>
      </c>
      <c r="S60" s="63">
        <f t="shared" si="15"/>
        <v>-5.6449509879505477E-2</v>
      </c>
      <c r="T60" s="64">
        <f t="shared" si="16"/>
        <v>9.5308192203046094E-2</v>
      </c>
      <c r="U60" s="63"/>
      <c r="V60" s="63"/>
      <c r="W60" s="63"/>
      <c r="X60" s="64"/>
      <c r="Y60" s="63"/>
      <c r="Z60" s="63"/>
      <c r="AA60" s="63"/>
      <c r="AB60" s="64"/>
      <c r="AC60" s="63"/>
      <c r="AD60" s="63"/>
      <c r="AE60" s="63"/>
      <c r="AF60" s="64"/>
      <c r="AG60" s="69">
        <f t="shared" ca="1" si="1"/>
        <v>1222</v>
      </c>
      <c r="AH60" s="75">
        <f t="shared" si="10"/>
        <v>0</v>
      </c>
      <c r="AI60" s="76">
        <f t="shared" si="11"/>
        <v>1</v>
      </c>
      <c r="AJ60" s="75"/>
      <c r="AK60" s="76"/>
    </row>
    <row r="61" spans="2:37" x14ac:dyDescent="0.25">
      <c r="B61" s="43">
        <v>1875</v>
      </c>
      <c r="C61" s="44">
        <v>10</v>
      </c>
      <c r="D61" s="83" t="s">
        <v>72</v>
      </c>
      <c r="E61" s="61">
        <f>Data!E60</f>
        <v>4.3</v>
      </c>
      <c r="F61" s="61">
        <f>Data!H60</f>
        <v>11.13207107</v>
      </c>
      <c r="G61" s="62">
        <f>IF(MOD(C61,3)=0,SUM(Data!G58:G60),0)</f>
        <v>0</v>
      </c>
      <c r="H61" s="63">
        <f t="shared" si="2"/>
        <v>-1.6018306636155666E-2</v>
      </c>
      <c r="I61" s="63">
        <f t="shared" si="3"/>
        <v>0</v>
      </c>
      <c r="J61" s="63">
        <f t="shared" si="4"/>
        <v>-1.6018306636155777E-2</v>
      </c>
      <c r="K61" s="63">
        <f t="shared" si="12"/>
        <v>0</v>
      </c>
      <c r="L61" s="64">
        <f t="shared" si="5"/>
        <v>-1.6018306636155777E-2</v>
      </c>
      <c r="M61" s="65">
        <f t="shared" si="6"/>
        <v>0.96846846846846835</v>
      </c>
      <c r="N61" s="65">
        <f t="shared" si="7"/>
        <v>0.89313354027219816</v>
      </c>
      <c r="O61" s="65">
        <f t="shared" si="8"/>
        <v>1.3079774929394965</v>
      </c>
      <c r="P61" s="66">
        <f t="shared" si="9"/>
        <v>1.4644814397417745</v>
      </c>
      <c r="Q61" s="63">
        <f t="shared" si="13"/>
        <v>-5.0772626931567366E-2</v>
      </c>
      <c r="R61" s="63">
        <f t="shared" si="14"/>
        <v>1.9168870117110659E-2</v>
      </c>
      <c r="S61" s="63">
        <f t="shared" si="15"/>
        <v>-4.0978231142574706E-2</v>
      </c>
      <c r="T61" s="64">
        <f t="shared" si="16"/>
        <v>6.2717138664479588E-2</v>
      </c>
      <c r="U61" s="63"/>
      <c r="V61" s="63"/>
      <c r="W61" s="63"/>
      <c r="X61" s="64"/>
      <c r="Y61" s="63"/>
      <c r="Z61" s="63"/>
      <c r="AA61" s="63"/>
      <c r="AB61" s="64"/>
      <c r="AC61" s="63"/>
      <c r="AD61" s="63"/>
      <c r="AE61" s="63"/>
      <c r="AF61" s="64"/>
      <c r="AG61" s="69">
        <f t="shared" ca="1" si="1"/>
        <v>1329</v>
      </c>
      <c r="AH61" s="75">
        <f t="shared" si="10"/>
        <v>0</v>
      </c>
      <c r="AI61" s="76">
        <f t="shared" si="11"/>
        <v>2</v>
      </c>
      <c r="AJ61" s="75"/>
      <c r="AK61" s="76"/>
    </row>
    <row r="62" spans="2:37" x14ac:dyDescent="0.25">
      <c r="B62" s="43">
        <v>1875</v>
      </c>
      <c r="C62" s="44">
        <v>11</v>
      </c>
      <c r="D62" s="83" t="s">
        <v>73</v>
      </c>
      <c r="E62" s="61">
        <f>Data!E61</f>
        <v>4.37</v>
      </c>
      <c r="F62" s="61">
        <f>Data!H61</f>
        <v>11.03690579</v>
      </c>
      <c r="G62" s="62">
        <f>IF(MOD(C62,3)=0,SUM(Data!G59:G61),0)</f>
        <v>0</v>
      </c>
      <c r="H62" s="63">
        <f t="shared" si="2"/>
        <v>1.6279069767441978E-2</v>
      </c>
      <c r="I62" s="63">
        <f t="shared" si="3"/>
        <v>0</v>
      </c>
      <c r="J62" s="63">
        <f t="shared" si="4"/>
        <v>1.6279069767441978E-2</v>
      </c>
      <c r="K62" s="63">
        <f t="shared" si="12"/>
        <v>-8.5487488717587157E-3</v>
      </c>
      <c r="L62" s="64">
        <f t="shared" si="5"/>
        <v>2.504189551523317E-2</v>
      </c>
      <c r="M62" s="65">
        <f t="shared" si="6"/>
        <v>0.98423423423423417</v>
      </c>
      <c r="N62" s="65">
        <f t="shared" si="7"/>
        <v>0.88549836592746634</v>
      </c>
      <c r="O62" s="65">
        <f t="shared" si="8"/>
        <v>1.3292701498013024</v>
      </c>
      <c r="P62" s="66">
        <f t="shared" si="9"/>
        <v>1.5011548309397862</v>
      </c>
      <c r="Q62" s="63">
        <f t="shared" si="13"/>
        <v>-4.3763676148796615E-2</v>
      </c>
      <c r="R62" s="63">
        <f t="shared" si="14"/>
        <v>2.6694258293488149E-2</v>
      </c>
      <c r="S62" s="63">
        <f t="shared" si="15"/>
        <v>-4.1323709029510991E-2</v>
      </c>
      <c r="T62" s="64">
        <f t="shared" si="16"/>
        <v>7.0949879499099033E-2</v>
      </c>
      <c r="U62" s="63"/>
      <c r="V62" s="63"/>
      <c r="W62" s="63"/>
      <c r="X62" s="64"/>
      <c r="Y62" s="63"/>
      <c r="Z62" s="63"/>
      <c r="AA62" s="63"/>
      <c r="AB62" s="64"/>
      <c r="AC62" s="63"/>
      <c r="AD62" s="63"/>
      <c r="AE62" s="63"/>
      <c r="AF62" s="64"/>
      <c r="AG62" s="69">
        <f t="shared" ca="1" si="1"/>
        <v>715</v>
      </c>
      <c r="AH62" s="75">
        <f t="shared" si="10"/>
        <v>1</v>
      </c>
      <c r="AI62" s="76">
        <f t="shared" si="11"/>
        <v>0</v>
      </c>
      <c r="AJ62" s="75"/>
      <c r="AK62" s="76"/>
    </row>
    <row r="63" spans="2:37" x14ac:dyDescent="0.25">
      <c r="B63" s="43">
        <v>1875</v>
      </c>
      <c r="C63" s="44">
        <v>12</v>
      </c>
      <c r="D63" s="83" t="s">
        <v>74</v>
      </c>
      <c r="E63" s="61">
        <f>Data!E62</f>
        <v>4.37</v>
      </c>
      <c r="F63" s="61">
        <f>Data!H62</f>
        <v>10.9417405</v>
      </c>
      <c r="G63" s="62">
        <f>IF(MOD(C63,3)=0,SUM(Data!G60:G62),0)</f>
        <v>7.5624999999999998E-2</v>
      </c>
      <c r="H63" s="63">
        <f t="shared" si="2"/>
        <v>0</v>
      </c>
      <c r="I63" s="63">
        <f t="shared" si="3"/>
        <v>1.7305491990846682E-2</v>
      </c>
      <c r="J63" s="63">
        <f t="shared" si="4"/>
        <v>1.7305491990846633E-2</v>
      </c>
      <c r="K63" s="63">
        <f t="shared" si="12"/>
        <v>-8.6224610240149824E-3</v>
      </c>
      <c r="L63" s="64">
        <f t="shared" si="5"/>
        <v>2.6153460206132184E-2</v>
      </c>
      <c r="M63" s="65">
        <f t="shared" si="6"/>
        <v>0.98423423423423417</v>
      </c>
      <c r="N63" s="65">
        <f t="shared" si="7"/>
        <v>0.87786319078042774</v>
      </c>
      <c r="O63" s="65">
        <f t="shared" si="8"/>
        <v>1.3522738237323604</v>
      </c>
      <c r="P63" s="66">
        <f t="shared" si="9"/>
        <v>1.540415224074013</v>
      </c>
      <c r="Q63" s="63">
        <f t="shared" si="13"/>
        <v>-3.7444933920704915E-2</v>
      </c>
      <c r="R63" s="63">
        <f t="shared" si="14"/>
        <v>3.2599243599237715E-2</v>
      </c>
      <c r="S63" s="63">
        <f t="shared" si="15"/>
        <v>-4.9589857983051377E-2</v>
      </c>
      <c r="T63" s="64">
        <f t="shared" si="16"/>
        <v>8.6477508970883354E-2</v>
      </c>
      <c r="U63" s="63"/>
      <c r="V63" s="63"/>
      <c r="W63" s="63"/>
      <c r="X63" s="64"/>
      <c r="Y63" s="63"/>
      <c r="Z63" s="63"/>
      <c r="AA63" s="63"/>
      <c r="AB63" s="64"/>
      <c r="AC63" s="63"/>
      <c r="AD63" s="63"/>
      <c r="AE63" s="63"/>
      <c r="AF63" s="64"/>
      <c r="AG63" s="69">
        <f t="shared" ca="1" si="1"/>
        <v>1025</v>
      </c>
      <c r="AH63" s="75">
        <f t="shared" si="10"/>
        <v>0</v>
      </c>
      <c r="AI63" s="76">
        <f t="shared" si="11"/>
        <v>0</v>
      </c>
      <c r="AJ63" s="75"/>
      <c r="AK63" s="76"/>
    </row>
    <row r="64" spans="2:37" x14ac:dyDescent="0.25">
      <c r="B64" s="43">
        <v>1876</v>
      </c>
      <c r="C64" s="39">
        <v>1</v>
      </c>
      <c r="D64" s="83" t="s">
        <v>75</v>
      </c>
      <c r="E64" s="61">
        <f>Data!E63</f>
        <v>4.46</v>
      </c>
      <c r="F64" s="61">
        <f>Data!H63</f>
        <v>10.846575209999999</v>
      </c>
      <c r="G64" s="62">
        <f>IF(MOD(C64,3)=0,SUM(Data!G61:G63),0)</f>
        <v>0</v>
      </c>
      <c r="H64" s="63">
        <f t="shared" si="2"/>
        <v>2.0594965675057253E-2</v>
      </c>
      <c r="I64" s="63">
        <f t="shared" si="3"/>
        <v>0</v>
      </c>
      <c r="J64" s="63">
        <f t="shared" si="4"/>
        <v>2.0594965675057253E-2</v>
      </c>
      <c r="K64" s="63">
        <f t="shared" si="12"/>
        <v>-8.697454486331524E-3</v>
      </c>
      <c r="L64" s="64">
        <f t="shared" si="5"/>
        <v>2.954942493990087E-2</v>
      </c>
      <c r="M64" s="65">
        <f t="shared" si="6"/>
        <v>1.0045045045045045</v>
      </c>
      <c r="N64" s="65">
        <f t="shared" si="7"/>
        <v>0.87022801563338925</v>
      </c>
      <c r="O64" s="65">
        <f t="shared" si="8"/>
        <v>1.3801238567154068</v>
      </c>
      <c r="P64" s="66">
        <f t="shared" si="9"/>
        <v>1.5859336081140687</v>
      </c>
      <c r="Q64" s="63">
        <f t="shared" si="13"/>
        <v>-1.7621145374449365E-2</v>
      </c>
      <c r="R64" s="63">
        <f t="shared" si="14"/>
        <v>5.3865589577253958E-2</v>
      </c>
      <c r="S64" s="63">
        <f t="shared" si="15"/>
        <v>-5.7856006936591653E-2</v>
      </c>
      <c r="T64" s="64">
        <f t="shared" si="16"/>
        <v>0.11858229457110903</v>
      </c>
      <c r="U64" s="63">
        <f>($M64/$M4)^(1/5)-1</f>
        <v>8.9928202939648649E-4</v>
      </c>
      <c r="V64" s="63">
        <f>($O64/$O4)^(1/5)-1</f>
        <v>6.6555875769467532E-2</v>
      </c>
      <c r="W64" s="63">
        <f>($N64/$N4)^(1/5)-1</f>
        <v>-2.7417138942989361E-2</v>
      </c>
      <c r="X64" s="64">
        <f>($P64/$P4)^(1/5)-1</f>
        <v>9.6622116711296169E-2</v>
      </c>
      <c r="Y64" s="63"/>
      <c r="Z64" s="63"/>
      <c r="AA64" s="63"/>
      <c r="AB64" s="64"/>
      <c r="AC64" s="63"/>
      <c r="AD64" s="63"/>
      <c r="AE64" s="63"/>
      <c r="AF64" s="64"/>
      <c r="AG64" s="69">
        <f t="shared" ca="1" si="1"/>
        <v>627</v>
      </c>
      <c r="AH64" s="75">
        <f t="shared" si="10"/>
        <v>1</v>
      </c>
      <c r="AI64" s="76">
        <f t="shared" si="11"/>
        <v>0</v>
      </c>
      <c r="AJ64" s="75"/>
      <c r="AK64" s="76"/>
    </row>
    <row r="65" spans="2:37" x14ac:dyDescent="0.25">
      <c r="B65" s="43">
        <v>1876</v>
      </c>
      <c r="C65" s="44">
        <v>2</v>
      </c>
      <c r="D65" s="83" t="s">
        <v>76</v>
      </c>
      <c r="E65" s="61">
        <f>Data!E64</f>
        <v>4.5199999999999996</v>
      </c>
      <c r="F65" s="61">
        <f>Data!H64</f>
        <v>10.846575209999999</v>
      </c>
      <c r="G65" s="62">
        <f>IF(MOD(C65,3)=0,SUM(Data!G62:G64),0)</f>
        <v>0</v>
      </c>
      <c r="H65" s="63">
        <f t="shared" si="2"/>
        <v>1.3452914798206095E-2</v>
      </c>
      <c r="I65" s="63">
        <f t="shared" si="3"/>
        <v>0</v>
      </c>
      <c r="J65" s="63">
        <f t="shared" si="4"/>
        <v>1.3452914798206095E-2</v>
      </c>
      <c r="K65" s="63">
        <f t="shared" si="12"/>
        <v>0</v>
      </c>
      <c r="L65" s="64">
        <f t="shared" si="5"/>
        <v>1.3452914798206095E-2</v>
      </c>
      <c r="M65" s="65">
        <f t="shared" si="6"/>
        <v>1.0180180180180178</v>
      </c>
      <c r="N65" s="65">
        <f t="shared" si="7"/>
        <v>0.87022801563338925</v>
      </c>
      <c r="O65" s="65">
        <f t="shared" si="8"/>
        <v>1.3986905453707708</v>
      </c>
      <c r="P65" s="66">
        <f t="shared" si="9"/>
        <v>1.6072690378196388</v>
      </c>
      <c r="Q65" s="63">
        <f t="shared" si="13"/>
        <v>-2.2075055187639192E-3</v>
      </c>
      <c r="R65" s="63">
        <f t="shared" si="14"/>
        <v>7.0400864718365153E-2</v>
      </c>
      <c r="S65" s="63">
        <f t="shared" si="15"/>
        <v>-5.7856006936591653E-2</v>
      </c>
      <c r="T65" s="64">
        <f t="shared" si="16"/>
        <v>0.13613298243077088</v>
      </c>
      <c r="U65" s="63">
        <f t="shared" ref="U65:U128" si="17">($M65/$M5)^(1/5)-1</f>
        <v>8.8731284290100021E-4</v>
      </c>
      <c r="V65" s="63">
        <f t="shared" ref="V65:V128" si="18">($O65/$O5)^(1/5)-1</f>
        <v>6.6543121433028096E-2</v>
      </c>
      <c r="W65" s="63">
        <f t="shared" ref="W65:W128" si="19">($N65/$N5)^(1/5)-1</f>
        <v>-3.3250112661488251E-2</v>
      </c>
      <c r="X65" s="64">
        <f t="shared" ref="X65:X128" si="20">($P65/$P5)^(1/5)-1</f>
        <v>0.10322549337890252</v>
      </c>
      <c r="Y65" s="63"/>
      <c r="Z65" s="63"/>
      <c r="AA65" s="63"/>
      <c r="AB65" s="64"/>
      <c r="AC65" s="63"/>
      <c r="AD65" s="63"/>
      <c r="AE65" s="63"/>
      <c r="AF65" s="64"/>
      <c r="AG65" s="69">
        <f t="shared" ca="1" si="1"/>
        <v>769</v>
      </c>
      <c r="AH65" s="75">
        <f t="shared" si="10"/>
        <v>2</v>
      </c>
      <c r="AI65" s="76">
        <f t="shared" si="11"/>
        <v>0</v>
      </c>
      <c r="AJ65" s="75"/>
      <c r="AK65" s="76"/>
    </row>
    <row r="66" spans="2:37" x14ac:dyDescent="0.25">
      <c r="B66" s="43">
        <v>1876</v>
      </c>
      <c r="C66" s="44">
        <v>3</v>
      </c>
      <c r="D66" s="83" t="s">
        <v>77</v>
      </c>
      <c r="E66" s="61">
        <f>Data!E65</f>
        <v>4.51</v>
      </c>
      <c r="F66" s="61">
        <f>Data!H65</f>
        <v>10.846575209999999</v>
      </c>
      <c r="G66" s="62">
        <f>IF(MOD(C66,3)=0,SUM(Data!G63:G65),0)</f>
        <v>7.4999999999999997E-2</v>
      </c>
      <c r="H66" s="63">
        <f t="shared" si="2"/>
        <v>-2.2123893805309214E-3</v>
      </c>
      <c r="I66" s="63">
        <f t="shared" si="3"/>
        <v>1.6592920353982302E-2</v>
      </c>
      <c r="J66" s="63">
        <f t="shared" si="4"/>
        <v>1.4380530973451489E-2</v>
      </c>
      <c r="K66" s="63">
        <f t="shared" si="12"/>
        <v>0</v>
      </c>
      <c r="L66" s="64">
        <f t="shared" si="5"/>
        <v>1.4380530973451489E-2</v>
      </c>
      <c r="M66" s="65">
        <f t="shared" si="6"/>
        <v>1.0157657657657657</v>
      </c>
      <c r="N66" s="65">
        <f t="shared" si="7"/>
        <v>0.87022801563338925</v>
      </c>
      <c r="O66" s="65">
        <f t="shared" si="8"/>
        <v>1.4188044580807488</v>
      </c>
      <c r="P66" s="66">
        <f t="shared" si="9"/>
        <v>1.6303824200006738</v>
      </c>
      <c r="Q66" s="63">
        <f t="shared" si="13"/>
        <v>-1.7429193899782147E-2</v>
      </c>
      <c r="R66" s="63">
        <f t="shared" si="14"/>
        <v>5.2961392070383972E-2</v>
      </c>
      <c r="S66" s="63">
        <f t="shared" si="15"/>
        <v>-5.7856006936591653E-2</v>
      </c>
      <c r="T66" s="64">
        <f t="shared" si="16"/>
        <v>0.11762257130850018</v>
      </c>
      <c r="U66" s="63">
        <f t="shared" si="17"/>
        <v>-4.3765356318689053E-3</v>
      </c>
      <c r="V66" s="63">
        <f t="shared" si="18"/>
        <v>6.1462803347689832E-2</v>
      </c>
      <c r="W66" s="63">
        <f t="shared" si="19"/>
        <v>-3.6089954061661156E-2</v>
      </c>
      <c r="X66" s="64">
        <f t="shared" si="20"/>
        <v>0.10120525024136073</v>
      </c>
      <c r="Y66" s="63"/>
      <c r="Z66" s="63"/>
      <c r="AA66" s="63"/>
      <c r="AB66" s="64"/>
      <c r="AC66" s="63"/>
      <c r="AD66" s="63"/>
      <c r="AE66" s="63"/>
      <c r="AF66" s="64"/>
      <c r="AG66" s="69">
        <f t="shared" ca="1" si="1"/>
        <v>1096</v>
      </c>
      <c r="AH66" s="75">
        <f t="shared" si="10"/>
        <v>0</v>
      </c>
      <c r="AI66" s="76">
        <f t="shared" si="11"/>
        <v>1</v>
      </c>
      <c r="AJ66" s="75"/>
      <c r="AK66" s="76"/>
    </row>
    <row r="67" spans="2:37" x14ac:dyDescent="0.25">
      <c r="B67" s="43">
        <v>1876</v>
      </c>
      <c r="C67" s="44">
        <v>4</v>
      </c>
      <c r="D67" s="83" t="s">
        <v>78</v>
      </c>
      <c r="E67" s="61">
        <f>Data!E66</f>
        <v>4.34</v>
      </c>
      <c r="F67" s="61">
        <f>Data!H66</f>
        <v>10.751490909999999</v>
      </c>
      <c r="G67" s="62">
        <f>IF(MOD(C67,3)=0,SUM(Data!G64:G66),0)</f>
        <v>0</v>
      </c>
      <c r="H67" s="63">
        <f t="shared" si="2"/>
        <v>-3.7694013303769425E-2</v>
      </c>
      <c r="I67" s="63">
        <f t="shared" si="3"/>
        <v>0</v>
      </c>
      <c r="J67" s="63">
        <f t="shared" si="4"/>
        <v>-3.7694013303769314E-2</v>
      </c>
      <c r="K67" s="63">
        <f t="shared" si="12"/>
        <v>-8.7662970254737127E-3</v>
      </c>
      <c r="L67" s="64">
        <f t="shared" si="5"/>
        <v>-2.9183547927686848E-2</v>
      </c>
      <c r="M67" s="65">
        <f t="shared" si="6"/>
        <v>0.97747747747747737</v>
      </c>
      <c r="N67" s="65">
        <f t="shared" si="7"/>
        <v>0.86259933836845837</v>
      </c>
      <c r="O67" s="65">
        <f t="shared" si="8"/>
        <v>1.3653240239624058</v>
      </c>
      <c r="P67" s="66">
        <f t="shared" si="9"/>
        <v>1.5828020765061261</v>
      </c>
      <c r="Q67" s="63">
        <f t="shared" si="13"/>
        <v>-6.6666666666666874E-2</v>
      </c>
      <c r="R67" s="63">
        <f t="shared" si="14"/>
        <v>1.9658617062612294E-4</v>
      </c>
      <c r="S67" s="63">
        <f t="shared" si="15"/>
        <v>-7.3765001541377329E-2</v>
      </c>
      <c r="T67" s="64">
        <f t="shared" si="16"/>
        <v>7.9851860310920619E-2</v>
      </c>
      <c r="U67" s="63">
        <f t="shared" si="17"/>
        <v>-1.7478013644308565E-2</v>
      </c>
      <c r="V67" s="63">
        <f t="shared" si="18"/>
        <v>4.7494940920996154E-2</v>
      </c>
      <c r="W67" s="63">
        <f t="shared" si="19"/>
        <v>-3.0604141006950636E-2</v>
      </c>
      <c r="X67" s="64">
        <f t="shared" si="20"/>
        <v>8.0564695220662008E-2</v>
      </c>
      <c r="Y67" s="63"/>
      <c r="Z67" s="63"/>
      <c r="AA67" s="63"/>
      <c r="AB67" s="64"/>
      <c r="AC67" s="63"/>
      <c r="AD67" s="63"/>
      <c r="AE67" s="63"/>
      <c r="AF67" s="64"/>
      <c r="AG67" s="69">
        <f t="shared" ca="1" si="1"/>
        <v>1594</v>
      </c>
      <c r="AH67" s="75">
        <f t="shared" si="10"/>
        <v>0</v>
      </c>
      <c r="AI67" s="76">
        <f t="shared" si="11"/>
        <v>2</v>
      </c>
      <c r="AJ67" s="75"/>
      <c r="AK67" s="76"/>
    </row>
    <row r="68" spans="2:37" x14ac:dyDescent="0.25">
      <c r="B68" s="43">
        <v>1876</v>
      </c>
      <c r="C68" s="44">
        <v>5</v>
      </c>
      <c r="D68" s="83" t="s">
        <v>79</v>
      </c>
      <c r="E68" s="61">
        <f>Data!E67</f>
        <v>4.18</v>
      </c>
      <c r="F68" s="61">
        <f>Data!H67</f>
        <v>10.370910739999999</v>
      </c>
      <c r="G68" s="62">
        <f>IF(MOD(C68,3)=0,SUM(Data!G65:G67),0)</f>
        <v>0</v>
      </c>
      <c r="H68" s="63">
        <f t="shared" si="2"/>
        <v>-3.6866359447004671E-2</v>
      </c>
      <c r="I68" s="63">
        <f t="shared" si="3"/>
        <v>0</v>
      </c>
      <c r="J68" s="63">
        <f t="shared" si="4"/>
        <v>-3.6866359447004671E-2</v>
      </c>
      <c r="K68" s="63">
        <f t="shared" si="12"/>
        <v>-3.5397897201961182E-2</v>
      </c>
      <c r="L68" s="64">
        <f t="shared" si="5"/>
        <v>-1.5223502424304147E-3</v>
      </c>
      <c r="M68" s="65">
        <f t="shared" si="6"/>
        <v>0.94144144144144126</v>
      </c>
      <c r="N68" s="65">
        <f t="shared" si="7"/>
        <v>0.83206513566241191</v>
      </c>
      <c r="O68" s="65">
        <f t="shared" si="8"/>
        <v>1.3149894977333769</v>
      </c>
      <c r="P68" s="66">
        <f t="shared" si="9"/>
        <v>1.5803924973812378</v>
      </c>
      <c r="Q68" s="63">
        <f t="shared" si="13"/>
        <v>-6.4876957494407139E-2</v>
      </c>
      <c r="R68" s="63">
        <f t="shared" si="14"/>
        <v>2.1145086752678566E-3</v>
      </c>
      <c r="S68" s="63">
        <f t="shared" si="15"/>
        <v>-8.4029586210288554E-2</v>
      </c>
      <c r="T68" s="64">
        <f t="shared" si="16"/>
        <v>9.4046809360519124E-2</v>
      </c>
      <c r="U68" s="63">
        <f t="shared" si="17"/>
        <v>-2.9695596112939704E-2</v>
      </c>
      <c r="V68" s="63">
        <f t="shared" si="18"/>
        <v>3.4469424948936123E-2</v>
      </c>
      <c r="W68" s="63">
        <f t="shared" si="19"/>
        <v>-3.3131327350983675E-2</v>
      </c>
      <c r="X68" s="64">
        <f t="shared" si="20"/>
        <v>6.9917202007081514E-2</v>
      </c>
      <c r="Y68" s="63"/>
      <c r="Z68" s="63"/>
      <c r="AA68" s="63"/>
      <c r="AB68" s="64"/>
      <c r="AC68" s="63"/>
      <c r="AD68" s="63"/>
      <c r="AE68" s="63"/>
      <c r="AF68" s="64"/>
      <c r="AG68" s="69">
        <f t="shared" ca="1" si="1"/>
        <v>1588</v>
      </c>
      <c r="AH68" s="75">
        <f t="shared" si="10"/>
        <v>0</v>
      </c>
      <c r="AI68" s="76">
        <f t="shared" si="11"/>
        <v>3</v>
      </c>
      <c r="AJ68" s="75"/>
      <c r="AK68" s="76"/>
    </row>
    <row r="69" spans="2:37" x14ac:dyDescent="0.25">
      <c r="B69" s="43">
        <v>1876</v>
      </c>
      <c r="C69" s="44">
        <v>6</v>
      </c>
      <c r="D69" s="83" t="s">
        <v>80</v>
      </c>
      <c r="E69" s="61">
        <f>Data!E68</f>
        <v>4.1500000000000004</v>
      </c>
      <c r="F69" s="61">
        <f>Data!H68</f>
        <v>10.08541488</v>
      </c>
      <c r="G69" s="62">
        <f>IF(MOD(C69,3)=0,SUM(Data!G66:G68),0)</f>
        <v>7.4999999999999997E-2</v>
      </c>
      <c r="H69" s="63">
        <f t="shared" si="2"/>
        <v>-7.1770334928228374E-3</v>
      </c>
      <c r="I69" s="63">
        <f t="shared" si="3"/>
        <v>1.7942583732057416E-2</v>
      </c>
      <c r="J69" s="63">
        <f t="shared" si="4"/>
        <v>1.0765550239234756E-2</v>
      </c>
      <c r="K69" s="63">
        <f t="shared" si="12"/>
        <v>-2.7528523497831081E-2</v>
      </c>
      <c r="L69" s="64">
        <f t="shared" si="5"/>
        <v>3.9378094537850794E-2</v>
      </c>
      <c r="M69" s="65">
        <f t="shared" si="6"/>
        <v>0.93468468468468469</v>
      </c>
      <c r="N69" s="65">
        <f t="shared" si="7"/>
        <v>0.80915961102360312</v>
      </c>
      <c r="O69" s="65">
        <f t="shared" si="8"/>
        <v>1.3291460832352917</v>
      </c>
      <c r="P69" s="66">
        <f t="shared" si="9"/>
        <v>1.6426253425500263</v>
      </c>
      <c r="Q69" s="63">
        <f t="shared" si="13"/>
        <v>-5.2511415525114069E-2</v>
      </c>
      <c r="R69" s="63">
        <f t="shared" si="14"/>
        <v>1.5316186181815183E-2</v>
      </c>
      <c r="S69" s="63">
        <f t="shared" si="15"/>
        <v>-9.4021694922578392E-2</v>
      </c>
      <c r="T69" s="64">
        <f t="shared" si="16"/>
        <v>0.12068487787359339</v>
      </c>
      <c r="U69" s="63">
        <f t="shared" si="17"/>
        <v>-2.9489559684220179E-2</v>
      </c>
      <c r="V69" s="63">
        <f t="shared" si="18"/>
        <v>3.5623950411083349E-2</v>
      </c>
      <c r="W69" s="63">
        <f t="shared" si="19"/>
        <v>-3.5504199492135124E-2</v>
      </c>
      <c r="X69" s="64">
        <f t="shared" si="20"/>
        <v>7.374645889154241E-2</v>
      </c>
      <c r="Y69" s="63"/>
      <c r="Z69" s="63"/>
      <c r="AA69" s="63"/>
      <c r="AB69" s="64"/>
      <c r="AC69" s="63"/>
      <c r="AD69" s="63"/>
      <c r="AE69" s="63"/>
      <c r="AF69" s="64"/>
      <c r="AG69" s="69">
        <f t="shared" ref="AG69:AG132" ca="1" si="21">RANK($H69,OFFSET($H$5,0,0,$AN$3,1),0)</f>
        <v>1194</v>
      </c>
      <c r="AH69" s="75">
        <f t="shared" si="10"/>
        <v>0</v>
      </c>
      <c r="AI69" s="76">
        <f t="shared" si="11"/>
        <v>4</v>
      </c>
      <c r="AJ69" s="75"/>
      <c r="AK69" s="76"/>
    </row>
    <row r="70" spans="2:37" x14ac:dyDescent="0.25">
      <c r="B70" s="43">
        <v>1876</v>
      </c>
      <c r="C70" s="44">
        <v>7</v>
      </c>
      <c r="D70" s="83" t="s">
        <v>81</v>
      </c>
      <c r="E70" s="61">
        <f>Data!E69</f>
        <v>4.0999999999999996</v>
      </c>
      <c r="F70" s="61">
        <f>Data!H69</f>
        <v>10.08541488</v>
      </c>
      <c r="G70" s="62">
        <f>IF(MOD(C70,3)=0,SUM(Data!G67:G69),0)</f>
        <v>0</v>
      </c>
      <c r="H70" s="63">
        <f t="shared" ref="H70:H133" si="22">E70/E69-1</f>
        <v>-1.2048192771084487E-2</v>
      </c>
      <c r="I70" s="63">
        <f t="shared" ref="I70:I133" si="23">G70/E69</f>
        <v>0</v>
      </c>
      <c r="J70" s="63">
        <f t="shared" ref="J70:J133" si="24">O70/O69-1</f>
        <v>-1.2048192771084487E-2</v>
      </c>
      <c r="K70" s="63">
        <f t="shared" ref="K70:K133" si="25">F70/F69-1</f>
        <v>0</v>
      </c>
      <c r="L70" s="64">
        <f t="shared" ref="L70:L133" si="26">(1+J70)/(1+K70)-1</f>
        <v>-1.2048192771084487E-2</v>
      </c>
      <c r="M70" s="65">
        <f t="shared" ref="M70:M133" si="27">E70/$E$4</f>
        <v>0.92342342342342332</v>
      </c>
      <c r="N70" s="65">
        <f t="shared" ref="N70:N133" si="28">F70/$F$4</f>
        <v>0.80915961102360312</v>
      </c>
      <c r="O70" s="65">
        <f t="shared" ref="O70:O133" si="29">O69*((E70+G70)/(E69))</f>
        <v>1.313132275003541</v>
      </c>
      <c r="P70" s="66">
        <f t="shared" ref="P70:P133" si="30">P69*(1+L70)</f>
        <v>1.6228346757723149</v>
      </c>
      <c r="Q70" s="63">
        <f t="shared" si="13"/>
        <v>-6.6059225512528519E-2</v>
      </c>
      <c r="R70" s="63">
        <f t="shared" si="14"/>
        <v>7.9853288981190929E-4</v>
      </c>
      <c r="S70" s="63">
        <f t="shared" si="15"/>
        <v>-9.4021694922578392E-2</v>
      </c>
      <c r="T70" s="64">
        <f t="shared" si="16"/>
        <v>0.10466059427801344</v>
      </c>
      <c r="U70" s="63">
        <f t="shared" si="17"/>
        <v>-2.8182885234971367E-2</v>
      </c>
      <c r="V70" s="63">
        <f t="shared" si="18"/>
        <v>3.7018292294300981E-2</v>
      </c>
      <c r="W70" s="63">
        <f t="shared" si="19"/>
        <v>-3.5504199492135124E-2</v>
      </c>
      <c r="X70" s="64">
        <f t="shared" si="20"/>
        <v>7.5192128102837374E-2</v>
      </c>
      <c r="Y70" s="63"/>
      <c r="Z70" s="63"/>
      <c r="AA70" s="63"/>
      <c r="AB70" s="64"/>
      <c r="AC70" s="63"/>
      <c r="AD70" s="63"/>
      <c r="AE70" s="63"/>
      <c r="AF70" s="64"/>
      <c r="AG70" s="69">
        <f t="shared" ca="1" si="21"/>
        <v>1274</v>
      </c>
      <c r="AH70" s="75">
        <f t="shared" si="10"/>
        <v>0</v>
      </c>
      <c r="AI70" s="76">
        <f t="shared" si="11"/>
        <v>5</v>
      </c>
      <c r="AJ70" s="75"/>
      <c r="AK70" s="76"/>
    </row>
    <row r="71" spans="2:37" x14ac:dyDescent="0.25">
      <c r="B71" s="43">
        <v>1876</v>
      </c>
      <c r="C71" s="44">
        <v>8</v>
      </c>
      <c r="D71" s="83" t="s">
        <v>82</v>
      </c>
      <c r="E71" s="61">
        <f>Data!E70</f>
        <v>3.93</v>
      </c>
      <c r="F71" s="61">
        <f>Data!H70</f>
        <v>10.180580170000001</v>
      </c>
      <c r="G71" s="62">
        <f>IF(MOD(C71,3)=0,SUM(Data!G68:G70),0)</f>
        <v>0</v>
      </c>
      <c r="H71" s="63">
        <f t="shared" si="22"/>
        <v>-4.1463414634146267E-2</v>
      </c>
      <c r="I71" s="63">
        <f t="shared" si="23"/>
        <v>0</v>
      </c>
      <c r="J71" s="63">
        <f t="shared" si="24"/>
        <v>-4.1463414634146378E-2</v>
      </c>
      <c r="K71" s="63">
        <f t="shared" si="25"/>
        <v>9.4359320992059015E-3</v>
      </c>
      <c r="L71" s="64">
        <f t="shared" si="26"/>
        <v>-5.0423553506266483E-2</v>
      </c>
      <c r="M71" s="65">
        <f t="shared" si="27"/>
        <v>0.88513513513513509</v>
      </c>
      <c r="N71" s="65">
        <f t="shared" si="28"/>
        <v>0.81679478617064172</v>
      </c>
      <c r="O71" s="65">
        <f t="shared" si="29"/>
        <v>1.2586853270155893</v>
      </c>
      <c r="P71" s="66">
        <f t="shared" si="30"/>
        <v>1.541005584666685</v>
      </c>
      <c r="Q71" s="63">
        <f t="shared" si="13"/>
        <v>-0.108843537414966</v>
      </c>
      <c r="R71" s="63">
        <f t="shared" si="14"/>
        <v>-4.5048567646255311E-2</v>
      </c>
      <c r="S71" s="63">
        <f t="shared" si="15"/>
        <v>-9.3218198689629328E-2</v>
      </c>
      <c r="T71" s="64">
        <f t="shared" si="16"/>
        <v>5.3121523804034565E-2</v>
      </c>
      <c r="U71" s="63">
        <f t="shared" si="17"/>
        <v>-3.8805211601224854E-2</v>
      </c>
      <c r="V71" s="63">
        <f t="shared" si="18"/>
        <v>2.568329254881041E-2</v>
      </c>
      <c r="W71" s="63">
        <f t="shared" si="19"/>
        <v>-3.0618936048920076E-2</v>
      </c>
      <c r="X71" s="64">
        <f t="shared" si="20"/>
        <v>5.8080594609770442E-2</v>
      </c>
      <c r="Y71" s="63"/>
      <c r="Z71" s="63"/>
      <c r="AA71" s="63"/>
      <c r="AB71" s="64"/>
      <c r="AC71" s="63"/>
      <c r="AD71" s="63"/>
      <c r="AE71" s="63"/>
      <c r="AF71" s="64"/>
      <c r="AG71" s="69">
        <f t="shared" ca="1" si="21"/>
        <v>1621</v>
      </c>
      <c r="AH71" s="75">
        <f t="shared" ref="AH71:AH134" si="31">IF($H71&gt;0,IF($H70&gt;0,AH70+1,1),0)</f>
        <v>0</v>
      </c>
      <c r="AI71" s="76">
        <f t="shared" ref="AI71:AI134" si="32">IF($H71&lt;0,IF($H70&lt;0,AI70+1,1),0)</f>
        <v>6</v>
      </c>
      <c r="AJ71" s="75"/>
      <c r="AK71" s="76"/>
    </row>
    <row r="72" spans="2:37" x14ac:dyDescent="0.25">
      <c r="B72" s="43">
        <v>1876</v>
      </c>
      <c r="C72" s="44">
        <v>9</v>
      </c>
      <c r="D72" s="83" t="s">
        <v>83</v>
      </c>
      <c r="E72" s="61">
        <f>Data!E71</f>
        <v>3.69</v>
      </c>
      <c r="F72" s="61">
        <f>Data!H71</f>
        <v>10.275745450000001</v>
      </c>
      <c r="G72" s="62">
        <f>IF(MOD(C72,3)=0,SUM(Data!G69:G71),0)</f>
        <v>7.4999999999999997E-2</v>
      </c>
      <c r="H72" s="63">
        <f t="shared" si="22"/>
        <v>-6.1068702290076438E-2</v>
      </c>
      <c r="I72" s="63">
        <f t="shared" si="23"/>
        <v>1.9083969465648852E-2</v>
      </c>
      <c r="J72" s="63">
        <f t="shared" si="24"/>
        <v>-4.1984732824427495E-2</v>
      </c>
      <c r="K72" s="63">
        <f t="shared" si="25"/>
        <v>9.3477265942496501E-3</v>
      </c>
      <c r="L72" s="64">
        <f t="shared" si="26"/>
        <v>-5.0857061512273427E-2</v>
      </c>
      <c r="M72" s="65">
        <f t="shared" si="27"/>
        <v>0.83108108108108103</v>
      </c>
      <c r="N72" s="65">
        <f t="shared" si="28"/>
        <v>0.82442996051537354</v>
      </c>
      <c r="O72" s="65">
        <f t="shared" si="29"/>
        <v>1.2058397598508126</v>
      </c>
      <c r="P72" s="66">
        <f t="shared" si="30"/>
        <v>1.4626345688565345</v>
      </c>
      <c r="Q72" s="63">
        <f t="shared" si="13"/>
        <v>-0.15560640732265452</v>
      </c>
      <c r="R72" s="63">
        <f t="shared" si="14"/>
        <v>-9.2855759958906825E-2</v>
      </c>
      <c r="S72" s="63">
        <f t="shared" si="15"/>
        <v>-7.692419628075553E-2</v>
      </c>
      <c r="T72" s="64">
        <f t="shared" si="16"/>
        <v>-1.7259214913834753E-2</v>
      </c>
      <c r="U72" s="63">
        <f t="shared" si="17"/>
        <v>-5.2811970337533154E-2</v>
      </c>
      <c r="V72" s="63">
        <f t="shared" si="18"/>
        <v>1.2108489442129056E-2</v>
      </c>
      <c r="W72" s="63">
        <f t="shared" si="19"/>
        <v>-3.3408739525231268E-2</v>
      </c>
      <c r="X72" s="64">
        <f t="shared" si="20"/>
        <v>4.709046194458999E-2</v>
      </c>
      <c r="Y72" s="63"/>
      <c r="Z72" s="63"/>
      <c r="AA72" s="63"/>
      <c r="AB72" s="64"/>
      <c r="AC72" s="63"/>
      <c r="AD72" s="63"/>
      <c r="AE72" s="63"/>
      <c r="AF72" s="64"/>
      <c r="AG72" s="69">
        <f t="shared" ca="1" si="21"/>
        <v>1719</v>
      </c>
      <c r="AH72" s="75">
        <f t="shared" si="31"/>
        <v>0</v>
      </c>
      <c r="AI72" s="76">
        <f t="shared" si="32"/>
        <v>7</v>
      </c>
      <c r="AJ72" s="75"/>
      <c r="AK72" s="76"/>
    </row>
    <row r="73" spans="2:37" x14ac:dyDescent="0.25">
      <c r="B73" s="43">
        <v>1876</v>
      </c>
      <c r="C73" s="44">
        <v>10</v>
      </c>
      <c r="D73" s="83" t="s">
        <v>84</v>
      </c>
      <c r="E73" s="61">
        <f>Data!E72</f>
        <v>3.67</v>
      </c>
      <c r="F73" s="61">
        <f>Data!H72</f>
        <v>10.465995039999999</v>
      </c>
      <c r="G73" s="62">
        <f>IF(MOD(C73,3)=0,SUM(Data!G70:G72),0)</f>
        <v>0</v>
      </c>
      <c r="H73" s="63">
        <f t="shared" si="22"/>
        <v>-5.4200542005420349E-3</v>
      </c>
      <c r="I73" s="63">
        <f t="shared" si="23"/>
        <v>0</v>
      </c>
      <c r="J73" s="63">
        <f t="shared" si="24"/>
        <v>-5.4200542005420349E-3</v>
      </c>
      <c r="K73" s="63">
        <f t="shared" si="25"/>
        <v>1.8514431962695088E-2</v>
      </c>
      <c r="L73" s="64">
        <f t="shared" si="26"/>
        <v>-2.3499407973154529E-2</v>
      </c>
      <c r="M73" s="65">
        <f t="shared" si="27"/>
        <v>0.82657657657657646</v>
      </c>
      <c r="N73" s="65">
        <f t="shared" si="28"/>
        <v>0.8396938129273428</v>
      </c>
      <c r="O73" s="65">
        <f t="shared" si="29"/>
        <v>1.1993040429952526</v>
      </c>
      <c r="P73" s="66">
        <f t="shared" si="30"/>
        <v>1.4282635224073359</v>
      </c>
      <c r="Q73" s="63">
        <f t="shared" si="13"/>
        <v>-0.1465116279069768</v>
      </c>
      <c r="R73" s="63">
        <f t="shared" si="14"/>
        <v>-8.3085106992181856E-2</v>
      </c>
      <c r="S73" s="63">
        <f t="shared" si="15"/>
        <v>-5.9833972116385525E-2</v>
      </c>
      <c r="T73" s="64">
        <f t="shared" si="16"/>
        <v>-2.4730881765783752E-2</v>
      </c>
      <c r="U73" s="63">
        <f t="shared" si="17"/>
        <v>-4.3751700746299749E-2</v>
      </c>
      <c r="V73" s="63">
        <f t="shared" si="18"/>
        <v>2.1789751749877295E-2</v>
      </c>
      <c r="W73" s="63">
        <f t="shared" si="19"/>
        <v>-3.2858724915911686E-2</v>
      </c>
      <c r="X73" s="64">
        <f t="shared" si="20"/>
        <v>5.6505164316389855E-2</v>
      </c>
      <c r="Y73" s="63"/>
      <c r="Z73" s="63"/>
      <c r="AA73" s="63"/>
      <c r="AB73" s="64"/>
      <c r="AC73" s="63"/>
      <c r="AD73" s="63"/>
      <c r="AE73" s="63"/>
      <c r="AF73" s="64"/>
      <c r="AG73" s="69">
        <f t="shared" ca="1" si="21"/>
        <v>1158</v>
      </c>
      <c r="AH73" s="75">
        <f t="shared" si="31"/>
        <v>0</v>
      </c>
      <c r="AI73" s="76">
        <f t="shared" si="32"/>
        <v>8</v>
      </c>
      <c r="AJ73" s="75"/>
      <c r="AK73" s="76"/>
    </row>
    <row r="74" spans="2:37" x14ac:dyDescent="0.25">
      <c r="B74" s="43">
        <v>1876</v>
      </c>
      <c r="C74" s="44">
        <v>11</v>
      </c>
      <c r="D74" s="83" t="s">
        <v>85</v>
      </c>
      <c r="E74" s="61">
        <f>Data!E73</f>
        <v>3.6</v>
      </c>
      <c r="F74" s="61">
        <f>Data!H73</f>
        <v>10.56116033</v>
      </c>
      <c r="G74" s="62">
        <f>IF(MOD(C74,3)=0,SUM(Data!G71:G73),0)</f>
        <v>0</v>
      </c>
      <c r="H74" s="63">
        <f t="shared" si="22"/>
        <v>-1.9073569482288777E-2</v>
      </c>
      <c r="I74" s="63">
        <f t="shared" si="23"/>
        <v>0</v>
      </c>
      <c r="J74" s="63">
        <f t="shared" si="24"/>
        <v>-1.9073569482288777E-2</v>
      </c>
      <c r="K74" s="63">
        <f t="shared" si="25"/>
        <v>9.0928086279697951E-3</v>
      </c>
      <c r="L74" s="64">
        <f t="shared" si="26"/>
        <v>-2.7912574412808921E-2</v>
      </c>
      <c r="M74" s="65">
        <f t="shared" si="27"/>
        <v>0.81081081081081074</v>
      </c>
      <c r="N74" s="65">
        <f t="shared" si="28"/>
        <v>0.8473289880743814</v>
      </c>
      <c r="O74" s="65">
        <f t="shared" si="29"/>
        <v>1.1764290340007928</v>
      </c>
      <c r="P74" s="66">
        <f t="shared" si="30"/>
        <v>1.3883970105570405</v>
      </c>
      <c r="Q74" s="63">
        <f t="shared" si="13"/>
        <v>-0.17620137299771166</v>
      </c>
      <c r="R74" s="63">
        <f t="shared" si="14"/>
        <v>-0.11498122922820175</v>
      </c>
      <c r="S74" s="63">
        <f t="shared" si="15"/>
        <v>-4.3104967012679407E-2</v>
      </c>
      <c r="T74" s="64">
        <f t="shared" si="16"/>
        <v>-7.5114050901834428E-2</v>
      </c>
      <c r="U74" s="63">
        <f t="shared" si="17"/>
        <v>-4.948953218239871E-2</v>
      </c>
      <c r="V74" s="63">
        <f t="shared" si="18"/>
        <v>1.5658648182686585E-2</v>
      </c>
      <c r="W74" s="63">
        <f t="shared" si="19"/>
        <v>-3.110628112535907E-2</v>
      </c>
      <c r="X74" s="64">
        <f t="shared" si="20"/>
        <v>4.8266314867189797E-2</v>
      </c>
      <c r="Y74" s="63"/>
      <c r="Z74" s="63"/>
      <c r="AA74" s="63"/>
      <c r="AB74" s="64"/>
      <c r="AC74" s="63"/>
      <c r="AD74" s="63"/>
      <c r="AE74" s="63"/>
      <c r="AF74" s="64"/>
      <c r="AG74" s="69">
        <f t="shared" ca="1" si="21"/>
        <v>1380</v>
      </c>
      <c r="AH74" s="75">
        <f t="shared" si="31"/>
        <v>0</v>
      </c>
      <c r="AI74" s="76">
        <f t="shared" si="32"/>
        <v>9</v>
      </c>
      <c r="AJ74" s="75"/>
      <c r="AK74" s="76"/>
    </row>
    <row r="75" spans="2:37" x14ac:dyDescent="0.25">
      <c r="B75" s="43">
        <v>1876</v>
      </c>
      <c r="C75" s="44">
        <v>12</v>
      </c>
      <c r="D75" s="83" t="s">
        <v>86</v>
      </c>
      <c r="E75" s="61">
        <f>Data!E74</f>
        <v>3.58</v>
      </c>
      <c r="F75" s="61">
        <f>Data!H74</f>
        <v>10.751490909999999</v>
      </c>
      <c r="G75" s="62">
        <f>IF(MOD(C75,3)=0,SUM(Data!G72:G74),0)</f>
        <v>7.4999999999999997E-2</v>
      </c>
      <c r="H75" s="63">
        <f t="shared" si="22"/>
        <v>-5.5555555555555358E-3</v>
      </c>
      <c r="I75" s="63">
        <f t="shared" si="23"/>
        <v>2.0833333333333332E-2</v>
      </c>
      <c r="J75" s="63">
        <f t="shared" si="24"/>
        <v>1.5277777777777724E-2</v>
      </c>
      <c r="K75" s="63">
        <f t="shared" si="25"/>
        <v>1.8021748941671412E-2</v>
      </c>
      <c r="L75" s="64">
        <f t="shared" si="26"/>
        <v>-2.6953954242591172E-3</v>
      </c>
      <c r="M75" s="65">
        <f t="shared" si="27"/>
        <v>0.80630630630630629</v>
      </c>
      <c r="N75" s="65">
        <f t="shared" si="28"/>
        <v>0.86259933836845837</v>
      </c>
      <c r="O75" s="65">
        <f t="shared" si="29"/>
        <v>1.1944022553535827</v>
      </c>
      <c r="P75" s="66">
        <f t="shared" si="30"/>
        <v>1.38465473160773</v>
      </c>
      <c r="Q75" s="63">
        <f t="shared" si="13"/>
        <v>-0.18077803203661325</v>
      </c>
      <c r="R75" s="63">
        <f t="shared" si="14"/>
        <v>-0.11674526682994002</v>
      </c>
      <c r="S75" s="63">
        <f t="shared" si="15"/>
        <v>-1.7387507042412431E-2</v>
      </c>
      <c r="T75" s="64">
        <f t="shared" si="16"/>
        <v>-0.1011159134446461</v>
      </c>
      <c r="U75" s="63">
        <f t="shared" si="17"/>
        <v>-5.4588377593035142E-2</v>
      </c>
      <c r="V75" s="63">
        <f t="shared" si="18"/>
        <v>1.1648552910116905E-2</v>
      </c>
      <c r="W75" s="63">
        <f t="shared" si="19"/>
        <v>-3.2066583575895979E-2</v>
      </c>
      <c r="X75" s="64">
        <f t="shared" si="20"/>
        <v>4.5163371513210482E-2</v>
      </c>
      <c r="Y75" s="63"/>
      <c r="Z75" s="63"/>
      <c r="AA75" s="63"/>
      <c r="AB75" s="64"/>
      <c r="AC75" s="63"/>
      <c r="AD75" s="63"/>
      <c r="AE75" s="63"/>
      <c r="AF75" s="64"/>
      <c r="AG75" s="69">
        <f t="shared" ca="1" si="21"/>
        <v>1159</v>
      </c>
      <c r="AH75" s="75">
        <f t="shared" si="31"/>
        <v>0</v>
      </c>
      <c r="AI75" s="76">
        <f t="shared" si="32"/>
        <v>10</v>
      </c>
      <c r="AJ75" s="75"/>
      <c r="AK75" s="76"/>
    </row>
    <row r="76" spans="2:37" x14ac:dyDescent="0.25">
      <c r="B76" s="43">
        <v>1877</v>
      </c>
      <c r="C76" s="39">
        <v>1</v>
      </c>
      <c r="D76" s="83" t="s">
        <v>87</v>
      </c>
      <c r="E76" s="61">
        <f>Data!E75</f>
        <v>3.55</v>
      </c>
      <c r="F76" s="61">
        <f>Data!H75</f>
        <v>10.9417405</v>
      </c>
      <c r="G76" s="62">
        <f>IF(MOD(C76,3)=0,SUM(Data!G73:G75),0)</f>
        <v>0</v>
      </c>
      <c r="H76" s="63">
        <f t="shared" si="22"/>
        <v>-8.379888268156499E-3</v>
      </c>
      <c r="I76" s="63">
        <f t="shared" si="23"/>
        <v>0</v>
      </c>
      <c r="J76" s="63">
        <f t="shared" si="24"/>
        <v>-8.379888268156499E-3</v>
      </c>
      <c r="K76" s="63">
        <f t="shared" si="25"/>
        <v>1.7695182146603372E-2</v>
      </c>
      <c r="L76" s="64">
        <f t="shared" si="26"/>
        <v>-2.5621689944291814E-2</v>
      </c>
      <c r="M76" s="65">
        <f t="shared" si="27"/>
        <v>0.79954954954954949</v>
      </c>
      <c r="N76" s="65">
        <f t="shared" si="28"/>
        <v>0.87786319078042774</v>
      </c>
      <c r="O76" s="65">
        <f t="shared" si="29"/>
        <v>1.1843932979064855</v>
      </c>
      <c r="P76" s="66">
        <f t="shared" si="30"/>
        <v>1.3491775373945802</v>
      </c>
      <c r="Q76" s="63">
        <f t="shared" si="13"/>
        <v>-0.20403587443946192</v>
      </c>
      <c r="R76" s="63">
        <f t="shared" si="14"/>
        <v>-0.14182100965542732</v>
      </c>
      <c r="S76" s="63">
        <f t="shared" si="15"/>
        <v>8.7737638985125876E-3</v>
      </c>
      <c r="T76" s="64">
        <f t="shared" si="16"/>
        <v>-0.14928498236507493</v>
      </c>
      <c r="U76" s="63">
        <f t="shared" si="17"/>
        <v>-6.0885779771034487E-2</v>
      </c>
      <c r="V76" s="63">
        <f t="shared" si="18"/>
        <v>4.9099454618115601E-3</v>
      </c>
      <c r="W76" s="63">
        <f t="shared" si="19"/>
        <v>-2.8665023978668103E-2</v>
      </c>
      <c r="X76" s="64">
        <f t="shared" si="20"/>
        <v>3.4565798894636401E-2</v>
      </c>
      <c r="Y76" s="63"/>
      <c r="Z76" s="63"/>
      <c r="AA76" s="63"/>
      <c r="AB76" s="64"/>
      <c r="AC76" s="63"/>
      <c r="AD76" s="63"/>
      <c r="AE76" s="63"/>
      <c r="AF76" s="64"/>
      <c r="AG76" s="69">
        <f t="shared" ca="1" si="21"/>
        <v>1211</v>
      </c>
      <c r="AH76" s="75">
        <f t="shared" si="31"/>
        <v>0</v>
      </c>
      <c r="AI76" s="76">
        <f t="shared" si="32"/>
        <v>11</v>
      </c>
      <c r="AJ76" s="75"/>
      <c r="AK76" s="76"/>
    </row>
    <row r="77" spans="2:37" x14ac:dyDescent="0.25">
      <c r="B77" s="43">
        <v>1877</v>
      </c>
      <c r="C77" s="44">
        <v>2</v>
      </c>
      <c r="D77" s="83" t="s">
        <v>88</v>
      </c>
      <c r="E77" s="61">
        <f>Data!E76</f>
        <v>3.34</v>
      </c>
      <c r="F77" s="61">
        <f>Data!H76</f>
        <v>10.65632562</v>
      </c>
      <c r="G77" s="62">
        <f>IF(MOD(C77,3)=0,SUM(Data!G74:G76),0)</f>
        <v>0</v>
      </c>
      <c r="H77" s="63">
        <f t="shared" si="22"/>
        <v>-5.9154929577464821E-2</v>
      </c>
      <c r="I77" s="63">
        <f t="shared" si="23"/>
        <v>0</v>
      </c>
      <c r="J77" s="63">
        <f t="shared" si="24"/>
        <v>-5.915492957746471E-2</v>
      </c>
      <c r="K77" s="63">
        <f t="shared" si="25"/>
        <v>-2.6084961528743955E-2</v>
      </c>
      <c r="L77" s="64">
        <f t="shared" si="26"/>
        <v>-3.3955701208424061E-2</v>
      </c>
      <c r="M77" s="65">
        <f t="shared" si="27"/>
        <v>0.75225225225225212</v>
      </c>
      <c r="N77" s="65">
        <f t="shared" si="28"/>
        <v>0.85496416322141988</v>
      </c>
      <c r="O77" s="65">
        <f t="shared" si="29"/>
        <v>1.1143305957768062</v>
      </c>
      <c r="P77" s="66">
        <f t="shared" si="30"/>
        <v>1.3033652680576926</v>
      </c>
      <c r="Q77" s="63">
        <f t="shared" si="13"/>
        <v>-0.26106194690265483</v>
      </c>
      <c r="R77" s="63">
        <f t="shared" si="14"/>
        <v>-0.20330440534906546</v>
      </c>
      <c r="S77" s="63">
        <f t="shared" si="15"/>
        <v>-1.75400609239863E-2</v>
      </c>
      <c r="T77" s="64">
        <f t="shared" si="16"/>
        <v>-0.18908083376894436</v>
      </c>
      <c r="U77" s="63">
        <f t="shared" si="17"/>
        <v>-7.3030747300466103E-2</v>
      </c>
      <c r="V77" s="63">
        <f t="shared" si="18"/>
        <v>-8.0859163777216025E-3</v>
      </c>
      <c r="W77" s="63">
        <f t="shared" si="19"/>
        <v>-3.3786187680511559E-2</v>
      </c>
      <c r="X77" s="64">
        <f t="shared" si="20"/>
        <v>2.6598948364331632E-2</v>
      </c>
      <c r="Y77" s="63"/>
      <c r="Z77" s="63"/>
      <c r="AA77" s="63"/>
      <c r="AB77" s="64"/>
      <c r="AC77" s="63"/>
      <c r="AD77" s="63"/>
      <c r="AE77" s="63"/>
      <c r="AF77" s="64"/>
      <c r="AG77" s="69">
        <f t="shared" ca="1" si="21"/>
        <v>1710</v>
      </c>
      <c r="AH77" s="75">
        <f t="shared" si="31"/>
        <v>0</v>
      </c>
      <c r="AI77" s="76">
        <f t="shared" si="32"/>
        <v>12</v>
      </c>
      <c r="AJ77" s="75"/>
      <c r="AK77" s="76"/>
    </row>
    <row r="78" spans="2:37" x14ac:dyDescent="0.25">
      <c r="B78" s="43">
        <v>1877</v>
      </c>
      <c r="C78" s="44">
        <v>3</v>
      </c>
      <c r="D78" s="83" t="s">
        <v>89</v>
      </c>
      <c r="E78" s="61">
        <f>Data!E77</f>
        <v>3.17</v>
      </c>
      <c r="F78" s="61">
        <f>Data!H77</f>
        <v>10.180580170000001</v>
      </c>
      <c r="G78" s="62">
        <f>IF(MOD(C78,3)=0,SUM(Data!G75:G77),0)</f>
        <v>7.0416666666666669E-2</v>
      </c>
      <c r="H78" s="63">
        <f t="shared" si="22"/>
        <v>-5.0898203592814384E-2</v>
      </c>
      <c r="I78" s="63">
        <f t="shared" si="23"/>
        <v>2.1082834331337327E-2</v>
      </c>
      <c r="J78" s="63">
        <f t="shared" si="24"/>
        <v>-2.9815369261476987E-2</v>
      </c>
      <c r="K78" s="63">
        <f t="shared" si="25"/>
        <v>-4.4644417500447897E-2</v>
      </c>
      <c r="L78" s="64">
        <f t="shared" si="26"/>
        <v>1.5522019770034534E-2</v>
      </c>
      <c r="M78" s="65">
        <f t="shared" si="27"/>
        <v>0.71396396396396389</v>
      </c>
      <c r="N78" s="65">
        <f t="shared" si="28"/>
        <v>0.81679478617064172</v>
      </c>
      <c r="O78" s="65">
        <f t="shared" si="29"/>
        <v>1.081106417584359</v>
      </c>
      <c r="P78" s="66">
        <f t="shared" si="30"/>
        <v>1.3235961295160605</v>
      </c>
      <c r="Q78" s="63">
        <f t="shared" si="13"/>
        <v>-0.29711751662971175</v>
      </c>
      <c r="R78" s="63">
        <f t="shared" si="14"/>
        <v>-0.23801591443630099</v>
      </c>
      <c r="S78" s="63">
        <f t="shared" si="15"/>
        <v>-6.1401412621560514E-2</v>
      </c>
      <c r="T78" s="64">
        <f t="shared" si="16"/>
        <v>-0.18816830132680562</v>
      </c>
      <c r="U78" s="63">
        <f t="shared" si="17"/>
        <v>-8.8564909227326072E-2</v>
      </c>
      <c r="V78" s="63">
        <f t="shared" si="18"/>
        <v>-2.2984627606932651E-2</v>
      </c>
      <c r="W78" s="63">
        <f t="shared" si="19"/>
        <v>-4.5424882996569549E-2</v>
      </c>
      <c r="X78" s="64">
        <f t="shared" si="20"/>
        <v>2.3508108466184119E-2</v>
      </c>
      <c r="Y78" s="63"/>
      <c r="Z78" s="63"/>
      <c r="AA78" s="63"/>
      <c r="AB78" s="64"/>
      <c r="AC78" s="63"/>
      <c r="AD78" s="63"/>
      <c r="AE78" s="63"/>
      <c r="AF78" s="64"/>
      <c r="AG78" s="69">
        <f t="shared" ca="1" si="21"/>
        <v>1678</v>
      </c>
      <c r="AH78" s="75">
        <f t="shared" si="31"/>
        <v>0</v>
      </c>
      <c r="AI78" s="76">
        <f t="shared" si="32"/>
        <v>13</v>
      </c>
      <c r="AJ78" s="75"/>
      <c r="AK78" s="76"/>
    </row>
    <row r="79" spans="2:37" x14ac:dyDescent="0.25">
      <c r="B79" s="43">
        <v>1877</v>
      </c>
      <c r="C79" s="44">
        <v>4</v>
      </c>
      <c r="D79" s="83" t="s">
        <v>90</v>
      </c>
      <c r="E79" s="61">
        <f>Data!E78</f>
        <v>2.94</v>
      </c>
      <c r="F79" s="61">
        <f>Data!H78</f>
        <v>10.465995039999999</v>
      </c>
      <c r="G79" s="62">
        <f>IF(MOD(C79,3)=0,SUM(Data!G76:G78),0)</f>
        <v>0</v>
      </c>
      <c r="H79" s="63">
        <f t="shared" si="22"/>
        <v>-7.2555205047318605E-2</v>
      </c>
      <c r="I79" s="63">
        <f t="shared" si="23"/>
        <v>0</v>
      </c>
      <c r="J79" s="63">
        <f t="shared" si="24"/>
        <v>-7.2555205047318605E-2</v>
      </c>
      <c r="K79" s="63">
        <f t="shared" si="25"/>
        <v>2.8035226404979907E-2</v>
      </c>
      <c r="L79" s="64">
        <f t="shared" si="26"/>
        <v>-9.7847261327864588E-2</v>
      </c>
      <c r="M79" s="65">
        <f t="shared" si="27"/>
        <v>0.66216216216216206</v>
      </c>
      <c r="N79" s="65">
        <f t="shared" si="28"/>
        <v>0.8396938129273428</v>
      </c>
      <c r="O79" s="65">
        <f t="shared" si="29"/>
        <v>1.0026665197785538</v>
      </c>
      <c r="P79" s="66">
        <f t="shared" si="30"/>
        <v>1.1940858731387525</v>
      </c>
      <c r="Q79" s="63">
        <f t="shared" si="13"/>
        <v>-0.32258064516129037</v>
      </c>
      <c r="R79" s="63">
        <f t="shared" si="14"/>
        <v>-0.26562010029777205</v>
      </c>
      <c r="S79" s="63">
        <f t="shared" si="15"/>
        <v>-2.655407258303677E-2</v>
      </c>
      <c r="T79" s="64">
        <f t="shared" si="16"/>
        <v>-0.24558737263311214</v>
      </c>
      <c r="U79" s="63">
        <f t="shared" si="17"/>
        <v>-0.10709857897101493</v>
      </c>
      <c r="V79" s="63">
        <f t="shared" si="18"/>
        <v>-4.2851846270951177E-2</v>
      </c>
      <c r="W79" s="63">
        <f t="shared" si="19"/>
        <v>-4.434254476543853E-2</v>
      </c>
      <c r="X79" s="64">
        <f t="shared" si="20"/>
        <v>1.559866965220813E-3</v>
      </c>
      <c r="Y79" s="63"/>
      <c r="Z79" s="63"/>
      <c r="AA79" s="63"/>
      <c r="AB79" s="64"/>
      <c r="AC79" s="63"/>
      <c r="AD79" s="63"/>
      <c r="AE79" s="63"/>
      <c r="AF79" s="64"/>
      <c r="AG79" s="69">
        <f t="shared" ca="1" si="21"/>
        <v>1752</v>
      </c>
      <c r="AH79" s="75">
        <f t="shared" si="31"/>
        <v>0</v>
      </c>
      <c r="AI79" s="76">
        <f t="shared" si="32"/>
        <v>14</v>
      </c>
      <c r="AJ79" s="75"/>
      <c r="AK79" s="76"/>
    </row>
    <row r="80" spans="2:37" x14ac:dyDescent="0.25">
      <c r="B80" s="43">
        <v>1877</v>
      </c>
      <c r="C80" s="44">
        <v>5</v>
      </c>
      <c r="D80" s="83" t="s">
        <v>91</v>
      </c>
      <c r="E80" s="61">
        <f>Data!E79</f>
        <v>2.94</v>
      </c>
      <c r="F80" s="61">
        <f>Data!H79</f>
        <v>10.65632562</v>
      </c>
      <c r="G80" s="62">
        <f>IF(MOD(C80,3)=0,SUM(Data!G77:G79),0)</f>
        <v>0</v>
      </c>
      <c r="H80" s="63">
        <f t="shared" si="22"/>
        <v>0</v>
      </c>
      <c r="I80" s="63">
        <f t="shared" si="23"/>
        <v>0</v>
      </c>
      <c r="J80" s="63">
        <f t="shared" si="24"/>
        <v>0</v>
      </c>
      <c r="K80" s="63">
        <f t="shared" si="25"/>
        <v>1.818561725593959E-2</v>
      </c>
      <c r="L80" s="64">
        <f t="shared" si="26"/>
        <v>-1.78608074478116E-2</v>
      </c>
      <c r="M80" s="65">
        <f t="shared" si="27"/>
        <v>0.66216216216216206</v>
      </c>
      <c r="N80" s="65">
        <f t="shared" si="28"/>
        <v>0.85496416322141988</v>
      </c>
      <c r="O80" s="65">
        <f t="shared" si="29"/>
        <v>1.0026665197785538</v>
      </c>
      <c r="P80" s="66">
        <f t="shared" si="30"/>
        <v>1.1727585352824692</v>
      </c>
      <c r="Q80" s="63">
        <f t="shared" si="13"/>
        <v>-0.29665071770334928</v>
      </c>
      <c r="R80" s="63">
        <f t="shared" si="14"/>
        <v>-0.23750986490247139</v>
      </c>
      <c r="S80" s="63">
        <f t="shared" si="15"/>
        <v>2.7520715118988681E-2</v>
      </c>
      <c r="T80" s="64">
        <f t="shared" si="16"/>
        <v>-0.25793210406543399</v>
      </c>
      <c r="U80" s="63">
        <f t="shared" si="17"/>
        <v>-0.10709857897101493</v>
      </c>
      <c r="V80" s="63">
        <f t="shared" si="18"/>
        <v>-4.2851846270951177E-2</v>
      </c>
      <c r="W80" s="63">
        <f t="shared" si="19"/>
        <v>-4.0891712351625142E-2</v>
      </c>
      <c r="X80" s="64">
        <f t="shared" si="20"/>
        <v>-2.0437044956956862E-3</v>
      </c>
      <c r="Y80" s="63"/>
      <c r="Z80" s="63"/>
      <c r="AA80" s="63"/>
      <c r="AB80" s="64"/>
      <c r="AC80" s="63"/>
      <c r="AD80" s="63"/>
      <c r="AE80" s="63"/>
      <c r="AF80" s="64"/>
      <c r="AG80" s="69">
        <f t="shared" ca="1" si="21"/>
        <v>1025</v>
      </c>
      <c r="AH80" s="75">
        <f t="shared" si="31"/>
        <v>0</v>
      </c>
      <c r="AI80" s="76">
        <f t="shared" si="32"/>
        <v>0</v>
      </c>
      <c r="AJ80" s="75"/>
      <c r="AK80" s="76"/>
    </row>
    <row r="81" spans="2:37" x14ac:dyDescent="0.25">
      <c r="B81" s="43">
        <v>1877</v>
      </c>
      <c r="C81" s="44">
        <v>6</v>
      </c>
      <c r="D81" s="83" t="s">
        <v>92</v>
      </c>
      <c r="E81" s="61">
        <f>Data!E80</f>
        <v>2.73</v>
      </c>
      <c r="F81" s="61">
        <f>Data!H80</f>
        <v>10.08541488</v>
      </c>
      <c r="G81" s="62">
        <f>IF(MOD(C81,3)=0,SUM(Data!G78:G80),0)</f>
        <v>6.3541666666666663E-2</v>
      </c>
      <c r="H81" s="63">
        <f t="shared" si="22"/>
        <v>-7.1428571428571397E-2</v>
      </c>
      <c r="I81" s="63">
        <f t="shared" si="23"/>
        <v>2.1612811791383219E-2</v>
      </c>
      <c r="J81" s="63">
        <f t="shared" si="24"/>
        <v>-4.9815759637188206E-2</v>
      </c>
      <c r="K81" s="63">
        <f t="shared" si="25"/>
        <v>-5.3574821224353752E-2</v>
      </c>
      <c r="L81" s="64">
        <f t="shared" si="26"/>
        <v>3.971852895997996E-3</v>
      </c>
      <c r="M81" s="65">
        <f t="shared" si="27"/>
        <v>0.6148648648648648</v>
      </c>
      <c r="N81" s="65">
        <f t="shared" si="28"/>
        <v>0.80915961102360312</v>
      </c>
      <c r="O81" s="65">
        <f t="shared" si="29"/>
        <v>0.95271792543300937</v>
      </c>
      <c r="P81" s="66">
        <f t="shared" si="30"/>
        <v>1.1774165596671373</v>
      </c>
      <c r="Q81" s="63">
        <f t="shared" ref="Q81:Q144" si="33">$M81/$M69-1</f>
        <v>-0.34216867469879519</v>
      </c>
      <c r="R81" s="63">
        <f t="shared" ref="R81:R144" si="34">$O81/$O69-1</f>
        <v>-0.28321052332036645</v>
      </c>
      <c r="S81" s="63">
        <f t="shared" ref="S81:S144" si="35">$N81/$N69-1</f>
        <v>0</v>
      </c>
      <c r="T81" s="64">
        <f t="shared" ref="T81:T144" si="36">$P81/$P69-1</f>
        <v>-0.28321052332036634</v>
      </c>
      <c r="U81" s="63">
        <f t="shared" si="17"/>
        <v>-0.11852691429898798</v>
      </c>
      <c r="V81" s="63">
        <f t="shared" si="18"/>
        <v>-5.3283525653723962E-2</v>
      </c>
      <c r="W81" s="63">
        <f t="shared" si="19"/>
        <v>-5.0015030938136418E-2</v>
      </c>
      <c r="X81" s="64">
        <f t="shared" si="20"/>
        <v>-3.4405751901687154E-3</v>
      </c>
      <c r="Y81" s="63"/>
      <c r="Z81" s="63"/>
      <c r="AA81" s="63"/>
      <c r="AB81" s="64"/>
      <c r="AC81" s="63"/>
      <c r="AD81" s="63"/>
      <c r="AE81" s="63"/>
      <c r="AF81" s="64"/>
      <c r="AG81" s="69">
        <f t="shared" ca="1" si="21"/>
        <v>1747</v>
      </c>
      <c r="AH81" s="75">
        <f t="shared" si="31"/>
        <v>0</v>
      </c>
      <c r="AI81" s="76">
        <f t="shared" si="32"/>
        <v>1</v>
      </c>
      <c r="AJ81" s="75"/>
      <c r="AK81" s="76"/>
    </row>
    <row r="82" spans="2:37" x14ac:dyDescent="0.25">
      <c r="B82" s="43">
        <v>1877</v>
      </c>
      <c r="C82" s="44">
        <v>7</v>
      </c>
      <c r="D82" s="83" t="s">
        <v>93</v>
      </c>
      <c r="E82" s="61">
        <f>Data!E81</f>
        <v>2.85</v>
      </c>
      <c r="F82" s="61">
        <f>Data!H81</f>
        <v>10.180580170000001</v>
      </c>
      <c r="G82" s="62">
        <f>IF(MOD(C82,3)=0,SUM(Data!G79:G81),0)</f>
        <v>0</v>
      </c>
      <c r="H82" s="63">
        <f t="shared" si="22"/>
        <v>4.3956043956044022E-2</v>
      </c>
      <c r="I82" s="63">
        <f t="shared" si="23"/>
        <v>0</v>
      </c>
      <c r="J82" s="63">
        <f t="shared" si="24"/>
        <v>4.3956043956044022E-2</v>
      </c>
      <c r="K82" s="63">
        <f t="shared" si="25"/>
        <v>9.4359320992059015E-3</v>
      </c>
      <c r="L82" s="64">
        <f t="shared" si="26"/>
        <v>3.4197427255289625E-2</v>
      </c>
      <c r="M82" s="65">
        <f t="shared" si="27"/>
        <v>0.64189189189189189</v>
      </c>
      <c r="N82" s="65">
        <f t="shared" si="28"/>
        <v>0.81679478617064172</v>
      </c>
      <c r="O82" s="65">
        <f t="shared" si="29"/>
        <v>0.99459563644105375</v>
      </c>
      <c r="P82" s="66">
        <f t="shared" si="30"/>
        <v>1.2176811768155276</v>
      </c>
      <c r="Q82" s="63">
        <f t="shared" si="33"/>
        <v>-0.30487804878048774</v>
      </c>
      <c r="R82" s="63">
        <f t="shared" si="34"/>
        <v>-0.24257772398567257</v>
      </c>
      <c r="S82" s="63">
        <f t="shared" si="35"/>
        <v>9.4359320992059015E-3</v>
      </c>
      <c r="T82" s="64">
        <f t="shared" si="36"/>
        <v>-0.24965790108223607</v>
      </c>
      <c r="U82" s="63">
        <f t="shared" si="17"/>
        <v>-0.10986692867494297</v>
      </c>
      <c r="V82" s="63">
        <f t="shared" si="18"/>
        <v>-4.3982559814970901E-2</v>
      </c>
      <c r="W82" s="63">
        <f t="shared" si="19"/>
        <v>-4.5424882996569549E-2</v>
      </c>
      <c r="X82" s="64">
        <f t="shared" si="20"/>
        <v>1.5109582849033298E-3</v>
      </c>
      <c r="Y82" s="63"/>
      <c r="Z82" s="63"/>
      <c r="AA82" s="63"/>
      <c r="AB82" s="64"/>
      <c r="AC82" s="63"/>
      <c r="AD82" s="63"/>
      <c r="AE82" s="63"/>
      <c r="AF82" s="64"/>
      <c r="AG82" s="69">
        <f t="shared" ca="1" si="21"/>
        <v>249</v>
      </c>
      <c r="AH82" s="75">
        <f t="shared" si="31"/>
        <v>1</v>
      </c>
      <c r="AI82" s="76">
        <f t="shared" si="32"/>
        <v>0</v>
      </c>
      <c r="AJ82" s="75"/>
      <c r="AK82" s="76"/>
    </row>
    <row r="83" spans="2:37" x14ac:dyDescent="0.25">
      <c r="B83" s="43">
        <v>1877</v>
      </c>
      <c r="C83" s="44">
        <v>8</v>
      </c>
      <c r="D83" s="83" t="s">
        <v>94</v>
      </c>
      <c r="E83" s="61">
        <f>Data!E82</f>
        <v>3.05</v>
      </c>
      <c r="F83" s="61">
        <f>Data!H82</f>
        <v>9.8000000000000007</v>
      </c>
      <c r="G83" s="62">
        <f>IF(MOD(C83,3)=0,SUM(Data!G80:G82),0)</f>
        <v>0</v>
      </c>
      <c r="H83" s="63">
        <f t="shared" si="22"/>
        <v>7.0175438596491224E-2</v>
      </c>
      <c r="I83" s="63">
        <f t="shared" si="23"/>
        <v>0</v>
      </c>
      <c r="J83" s="63">
        <f t="shared" si="24"/>
        <v>7.0175438596491224E-2</v>
      </c>
      <c r="K83" s="63">
        <f t="shared" si="25"/>
        <v>-3.7382954963754322E-2</v>
      </c>
      <c r="L83" s="64">
        <f t="shared" si="26"/>
        <v>0.11173539271392774</v>
      </c>
      <c r="M83" s="65">
        <f t="shared" si="27"/>
        <v>0.6869369369369368</v>
      </c>
      <c r="N83" s="65">
        <f t="shared" si="28"/>
        <v>0.78626058346459526</v>
      </c>
      <c r="O83" s="65">
        <f t="shared" si="29"/>
        <v>1.064391821454461</v>
      </c>
      <c r="P83" s="66">
        <f t="shared" si="30"/>
        <v>1.3537392613073682</v>
      </c>
      <c r="Q83" s="63">
        <f t="shared" si="33"/>
        <v>-0.22391857506361335</v>
      </c>
      <c r="R83" s="63">
        <f t="shared" si="34"/>
        <v>-0.15436225511725687</v>
      </c>
      <c r="S83" s="63">
        <f t="shared" si="35"/>
        <v>-3.7382954963754322E-2</v>
      </c>
      <c r="T83" s="64">
        <f t="shared" si="36"/>
        <v>-0.12152215749420658</v>
      </c>
      <c r="U83" s="63">
        <f t="shared" si="17"/>
        <v>-9.5572288501223901E-2</v>
      </c>
      <c r="V83" s="63">
        <f t="shared" si="18"/>
        <v>-2.8629883066423889E-2</v>
      </c>
      <c r="W83" s="63">
        <f t="shared" si="19"/>
        <v>-5.4068565203664321E-2</v>
      </c>
      <c r="X83" s="64">
        <f t="shared" si="20"/>
        <v>2.6892733660677681E-2</v>
      </c>
      <c r="Y83" s="63"/>
      <c r="Z83" s="63"/>
      <c r="AA83" s="63"/>
      <c r="AB83" s="64"/>
      <c r="AC83" s="63"/>
      <c r="AD83" s="63"/>
      <c r="AE83" s="63"/>
      <c r="AF83" s="64"/>
      <c r="AG83" s="69">
        <f t="shared" ca="1" si="21"/>
        <v>78</v>
      </c>
      <c r="AH83" s="75">
        <f t="shared" si="31"/>
        <v>2</v>
      </c>
      <c r="AI83" s="76">
        <f t="shared" si="32"/>
        <v>0</v>
      </c>
      <c r="AJ83" s="75"/>
      <c r="AK83" s="76"/>
    </row>
    <row r="84" spans="2:37" x14ac:dyDescent="0.25">
      <c r="B84" s="43">
        <v>1877</v>
      </c>
      <c r="C84" s="44">
        <v>9</v>
      </c>
      <c r="D84" s="83" t="s">
        <v>95</v>
      </c>
      <c r="E84" s="61">
        <f>Data!E83</f>
        <v>3.24</v>
      </c>
      <c r="F84" s="61">
        <f>Data!H83</f>
        <v>9.7048347110000002</v>
      </c>
      <c r="G84" s="62">
        <f>IF(MOD(C84,3)=0,SUM(Data!G81:G83),0)</f>
        <v>5.6666666666666671E-2</v>
      </c>
      <c r="H84" s="63">
        <f t="shared" si="22"/>
        <v>6.2295081967213228E-2</v>
      </c>
      <c r="I84" s="63">
        <f t="shared" si="23"/>
        <v>1.8579234972677598E-2</v>
      </c>
      <c r="J84" s="63">
        <f t="shared" si="24"/>
        <v>8.0874316939890889E-2</v>
      </c>
      <c r="K84" s="63">
        <f t="shared" si="25"/>
        <v>-9.7107437755102888E-3</v>
      </c>
      <c r="L84" s="64">
        <f t="shared" si="26"/>
        <v>9.147333483224851E-2</v>
      </c>
      <c r="M84" s="65">
        <f t="shared" si="27"/>
        <v>0.72972972972972971</v>
      </c>
      <c r="N84" s="65">
        <f t="shared" si="28"/>
        <v>0.77862540839778749</v>
      </c>
      <c r="O84" s="65">
        <f t="shared" si="29"/>
        <v>1.1504737829709968</v>
      </c>
      <c r="P84" s="66">
        <f t="shared" si="30"/>
        <v>1.4775703060324978</v>
      </c>
      <c r="Q84" s="63">
        <f t="shared" si="33"/>
        <v>-0.12195121951219512</v>
      </c>
      <c r="R84" s="63">
        <f t="shared" si="34"/>
        <v>-4.5914870883562275E-2</v>
      </c>
      <c r="S84" s="63">
        <f t="shared" si="35"/>
        <v>-5.5559058150861484E-2</v>
      </c>
      <c r="T84" s="64">
        <f t="shared" si="36"/>
        <v>1.0211530271460711E-2</v>
      </c>
      <c r="U84" s="63">
        <f t="shared" si="17"/>
        <v>-8.1269863987302404E-2</v>
      </c>
      <c r="V84" s="63">
        <f t="shared" si="18"/>
        <v>-1.2683694764438425E-2</v>
      </c>
      <c r="W84" s="63">
        <f t="shared" si="19"/>
        <v>-5.7295437999053123E-2</v>
      </c>
      <c r="X84" s="64">
        <f t="shared" si="20"/>
        <v>4.7323143467051798E-2</v>
      </c>
      <c r="Y84" s="63"/>
      <c r="Z84" s="63"/>
      <c r="AA84" s="63"/>
      <c r="AB84" s="64"/>
      <c r="AC84" s="63"/>
      <c r="AD84" s="63"/>
      <c r="AE84" s="63"/>
      <c r="AF84" s="64"/>
      <c r="AG84" s="69">
        <f t="shared" ca="1" si="21"/>
        <v>109</v>
      </c>
      <c r="AH84" s="75">
        <f t="shared" si="31"/>
        <v>3</v>
      </c>
      <c r="AI84" s="76">
        <f t="shared" si="32"/>
        <v>0</v>
      </c>
      <c r="AJ84" s="75"/>
      <c r="AK84" s="76"/>
    </row>
    <row r="85" spans="2:37" x14ac:dyDescent="0.25">
      <c r="B85" s="43">
        <v>1877</v>
      </c>
      <c r="C85" s="44">
        <v>10</v>
      </c>
      <c r="D85" s="83" t="s">
        <v>96</v>
      </c>
      <c r="E85" s="61">
        <f>Data!E84</f>
        <v>3.31</v>
      </c>
      <c r="F85" s="61">
        <f>Data!H84</f>
        <v>9.7048347110000002</v>
      </c>
      <c r="G85" s="62">
        <f>IF(MOD(C85,3)=0,SUM(Data!G82:G84),0)</f>
        <v>0</v>
      </c>
      <c r="H85" s="63">
        <f t="shared" si="22"/>
        <v>2.1604938271604812E-2</v>
      </c>
      <c r="I85" s="63">
        <f t="shared" si="23"/>
        <v>0</v>
      </c>
      <c r="J85" s="63">
        <f t="shared" si="24"/>
        <v>2.1604938271604812E-2</v>
      </c>
      <c r="K85" s="63">
        <f t="shared" si="25"/>
        <v>0</v>
      </c>
      <c r="L85" s="64">
        <f t="shared" si="26"/>
        <v>2.1604938271604812E-2</v>
      </c>
      <c r="M85" s="65">
        <f t="shared" si="27"/>
        <v>0.74549549549549543</v>
      </c>
      <c r="N85" s="65">
        <f t="shared" si="28"/>
        <v>0.77862540839778749</v>
      </c>
      <c r="O85" s="65">
        <f t="shared" si="29"/>
        <v>1.1753296980351848</v>
      </c>
      <c r="P85" s="66">
        <f t="shared" si="30"/>
        <v>1.5094931212862861</v>
      </c>
      <c r="Q85" s="63">
        <f t="shared" si="33"/>
        <v>-9.8092643051771122E-2</v>
      </c>
      <c r="R85" s="63">
        <f t="shared" si="34"/>
        <v>-1.9990214408176277E-2</v>
      </c>
      <c r="S85" s="63">
        <f t="shared" si="35"/>
        <v>-7.2726991183439171E-2</v>
      </c>
      <c r="T85" s="64">
        <f t="shared" si="36"/>
        <v>5.6872977293460414E-2</v>
      </c>
      <c r="U85" s="63">
        <f t="shared" si="17"/>
        <v>-7.8077698016301822E-2</v>
      </c>
      <c r="V85" s="63">
        <f t="shared" si="18"/>
        <v>-9.2532233031829003E-3</v>
      </c>
      <c r="W85" s="63">
        <f t="shared" si="19"/>
        <v>-5.3110804059487871E-2</v>
      </c>
      <c r="X85" s="64">
        <f t="shared" si="20"/>
        <v>4.6317542690666125E-2</v>
      </c>
      <c r="Y85" s="63"/>
      <c r="Z85" s="63"/>
      <c r="AA85" s="63"/>
      <c r="AB85" s="64"/>
      <c r="AC85" s="63"/>
      <c r="AD85" s="63"/>
      <c r="AE85" s="63"/>
      <c r="AF85" s="64"/>
      <c r="AG85" s="69">
        <f t="shared" ca="1" si="21"/>
        <v>603</v>
      </c>
      <c r="AH85" s="75">
        <f t="shared" si="31"/>
        <v>4</v>
      </c>
      <c r="AI85" s="76">
        <f t="shared" si="32"/>
        <v>0</v>
      </c>
      <c r="AJ85" s="75"/>
      <c r="AK85" s="76"/>
    </row>
    <row r="86" spans="2:37" x14ac:dyDescent="0.25">
      <c r="B86" s="43">
        <v>1877</v>
      </c>
      <c r="C86" s="44">
        <v>11</v>
      </c>
      <c r="D86" s="83" t="s">
        <v>97</v>
      </c>
      <c r="E86" s="61">
        <f>Data!E85</f>
        <v>3.26</v>
      </c>
      <c r="F86" s="61">
        <f>Data!H85</f>
        <v>9.5145851239999999</v>
      </c>
      <c r="G86" s="62">
        <f>IF(MOD(C86,3)=0,SUM(Data!G83:G85),0)</f>
        <v>0</v>
      </c>
      <c r="H86" s="63">
        <f t="shared" si="22"/>
        <v>-1.5105740181268978E-2</v>
      </c>
      <c r="I86" s="63">
        <f t="shared" si="23"/>
        <v>0</v>
      </c>
      <c r="J86" s="63">
        <f t="shared" si="24"/>
        <v>-1.5105740181269089E-2</v>
      </c>
      <c r="K86" s="63">
        <f t="shared" si="25"/>
        <v>-1.9603588589134913E-2</v>
      </c>
      <c r="L86" s="64">
        <f t="shared" si="26"/>
        <v>4.5877854666900308E-3</v>
      </c>
      <c r="M86" s="65">
        <f t="shared" si="27"/>
        <v>0.73423423423423417</v>
      </c>
      <c r="N86" s="65">
        <f t="shared" si="28"/>
        <v>0.76336155622651003</v>
      </c>
      <c r="O86" s="65">
        <f t="shared" si="29"/>
        <v>1.1575754729893359</v>
      </c>
      <c r="P86" s="66">
        <f t="shared" si="30"/>
        <v>1.5164183518901919</v>
      </c>
      <c r="Q86" s="63">
        <f t="shared" si="33"/>
        <v>-9.4444444444444442E-2</v>
      </c>
      <c r="R86" s="63">
        <f t="shared" si="34"/>
        <v>-1.6026092918958179E-2</v>
      </c>
      <c r="S86" s="63">
        <f t="shared" si="35"/>
        <v>-9.9096611858746408E-2</v>
      </c>
      <c r="T86" s="64">
        <f t="shared" si="36"/>
        <v>9.2208021451866795E-2</v>
      </c>
      <c r="U86" s="63">
        <f t="shared" si="17"/>
        <v>-8.0138419503172131E-2</v>
      </c>
      <c r="V86" s="63">
        <f t="shared" si="18"/>
        <v>-1.1467784298609063E-2</v>
      </c>
      <c r="W86" s="63">
        <f t="shared" si="19"/>
        <v>-6.2385924374772084E-2</v>
      </c>
      <c r="X86" s="64">
        <f t="shared" si="20"/>
        <v>5.4306074748514677E-2</v>
      </c>
      <c r="Y86" s="63"/>
      <c r="Z86" s="63"/>
      <c r="AA86" s="63"/>
      <c r="AB86" s="64"/>
      <c r="AC86" s="63"/>
      <c r="AD86" s="63"/>
      <c r="AE86" s="63"/>
      <c r="AF86" s="64"/>
      <c r="AG86" s="69">
        <f t="shared" ca="1" si="21"/>
        <v>1318</v>
      </c>
      <c r="AH86" s="75">
        <f t="shared" si="31"/>
        <v>0</v>
      </c>
      <c r="AI86" s="76">
        <f t="shared" si="32"/>
        <v>1</v>
      </c>
      <c r="AJ86" s="75"/>
      <c r="AK86" s="76"/>
    </row>
    <row r="87" spans="2:37" x14ac:dyDescent="0.25">
      <c r="B87" s="43">
        <v>1877</v>
      </c>
      <c r="C87" s="44">
        <v>12</v>
      </c>
      <c r="D87" s="83" t="s">
        <v>98</v>
      </c>
      <c r="E87" s="61">
        <f>Data!E86</f>
        <v>3.25</v>
      </c>
      <c r="F87" s="61">
        <f>Data!H86</f>
        <v>9.5145851239999999</v>
      </c>
      <c r="G87" s="62">
        <f>IF(MOD(C87,3)=0,SUM(Data!G84:G86),0)</f>
        <v>4.9791666666666665E-2</v>
      </c>
      <c r="H87" s="63">
        <f t="shared" si="22"/>
        <v>-3.0674846625766694E-3</v>
      </c>
      <c r="I87" s="63">
        <f t="shared" si="23"/>
        <v>1.5273517382413088E-2</v>
      </c>
      <c r="J87" s="63">
        <f t="shared" si="24"/>
        <v>1.2206032719836557E-2</v>
      </c>
      <c r="K87" s="63">
        <f t="shared" si="25"/>
        <v>0</v>
      </c>
      <c r="L87" s="64">
        <f t="shared" si="26"/>
        <v>1.2206032719836557E-2</v>
      </c>
      <c r="M87" s="65">
        <f t="shared" si="27"/>
        <v>0.73198198198198194</v>
      </c>
      <c r="N87" s="65">
        <f t="shared" si="28"/>
        <v>0.76336155622651003</v>
      </c>
      <c r="O87" s="65">
        <f t="shared" si="29"/>
        <v>1.171704877088324</v>
      </c>
      <c r="P87" s="66">
        <f t="shared" si="30"/>
        <v>1.5349278039103242</v>
      </c>
      <c r="Q87" s="63">
        <f t="shared" si="33"/>
        <v>-9.2178770949720712E-2</v>
      </c>
      <c r="R87" s="63">
        <f t="shared" si="34"/>
        <v>-1.9003127433428579E-2</v>
      </c>
      <c r="S87" s="63">
        <f t="shared" si="35"/>
        <v>-0.11504504783141745</v>
      </c>
      <c r="T87" s="64">
        <f t="shared" si="36"/>
        <v>0.108527468163931</v>
      </c>
      <c r="U87" s="63">
        <f t="shared" si="17"/>
        <v>-8.509693961379805E-2</v>
      </c>
      <c r="V87" s="63">
        <f t="shared" si="18"/>
        <v>-1.6662401098985424E-2</v>
      </c>
      <c r="W87" s="63">
        <f t="shared" si="19"/>
        <v>-5.9643752928413507E-2</v>
      </c>
      <c r="X87" s="64">
        <f t="shared" si="20"/>
        <v>4.5707519850353151E-2</v>
      </c>
      <c r="Y87" s="63"/>
      <c r="Z87" s="63"/>
      <c r="AA87" s="63"/>
      <c r="AB87" s="64"/>
      <c r="AC87" s="63"/>
      <c r="AD87" s="63"/>
      <c r="AE87" s="63"/>
      <c r="AF87" s="64"/>
      <c r="AG87" s="69">
        <f t="shared" ca="1" si="21"/>
        <v>1110</v>
      </c>
      <c r="AH87" s="75">
        <f t="shared" si="31"/>
        <v>0</v>
      </c>
      <c r="AI87" s="76">
        <f t="shared" si="32"/>
        <v>2</v>
      </c>
      <c r="AJ87" s="75"/>
      <c r="AK87" s="76"/>
    </row>
    <row r="88" spans="2:37" x14ac:dyDescent="0.25">
      <c r="B88" s="43">
        <v>1878</v>
      </c>
      <c r="C88" s="39">
        <v>1</v>
      </c>
      <c r="D88" s="83" t="s">
        <v>99</v>
      </c>
      <c r="E88" s="61">
        <f>Data!E87</f>
        <v>3.25</v>
      </c>
      <c r="F88" s="61">
        <f>Data!H87</f>
        <v>9.229089256</v>
      </c>
      <c r="G88" s="62">
        <f>IF(MOD(C88,3)=0,SUM(Data!G85:G87),0)</f>
        <v>0</v>
      </c>
      <c r="H88" s="63">
        <f t="shared" si="22"/>
        <v>0</v>
      </c>
      <c r="I88" s="63">
        <f t="shared" si="23"/>
        <v>0</v>
      </c>
      <c r="J88" s="63">
        <f t="shared" si="24"/>
        <v>0</v>
      </c>
      <c r="K88" s="63">
        <f t="shared" si="25"/>
        <v>-3.000612893565402E-2</v>
      </c>
      <c r="L88" s="64">
        <f t="shared" si="26"/>
        <v>3.0934349000297567E-2</v>
      </c>
      <c r="M88" s="65">
        <f t="shared" si="27"/>
        <v>0.73198198198198194</v>
      </c>
      <c r="N88" s="65">
        <f t="shared" si="28"/>
        <v>0.74045603094585588</v>
      </c>
      <c r="O88" s="65">
        <f t="shared" si="29"/>
        <v>1.171704877088324</v>
      </c>
      <c r="P88" s="66">
        <f t="shared" si="30"/>
        <v>1.5824097962867465</v>
      </c>
      <c r="Q88" s="63">
        <f t="shared" si="33"/>
        <v>-8.4507042253521125E-2</v>
      </c>
      <c r="R88" s="63">
        <f t="shared" si="34"/>
        <v>-1.071301301737293E-2</v>
      </c>
      <c r="S88" s="63">
        <f t="shared" si="35"/>
        <v>-0.15652457157067468</v>
      </c>
      <c r="T88" s="64">
        <f t="shared" si="36"/>
        <v>0.17286995404812711</v>
      </c>
      <c r="U88" s="63">
        <f t="shared" si="17"/>
        <v>-8.6533779153637136E-2</v>
      </c>
      <c r="V88" s="63">
        <f t="shared" si="18"/>
        <v>-1.8206715905971671E-2</v>
      </c>
      <c r="W88" s="63">
        <f t="shared" si="19"/>
        <v>-6.5356022065211405E-2</v>
      </c>
      <c r="X88" s="64">
        <f t="shared" si="20"/>
        <v>5.0446273952807319E-2</v>
      </c>
      <c r="Y88" s="63"/>
      <c r="Z88" s="63"/>
      <c r="AA88" s="63"/>
      <c r="AB88" s="64"/>
      <c r="AC88" s="63"/>
      <c r="AD88" s="63"/>
      <c r="AE88" s="63"/>
      <c r="AF88" s="64"/>
      <c r="AG88" s="69">
        <f t="shared" ca="1" si="21"/>
        <v>1025</v>
      </c>
      <c r="AH88" s="75">
        <f t="shared" si="31"/>
        <v>0</v>
      </c>
      <c r="AI88" s="76">
        <f t="shared" si="32"/>
        <v>0</v>
      </c>
      <c r="AJ88" s="75"/>
      <c r="AK88" s="76"/>
    </row>
    <row r="89" spans="2:37" x14ac:dyDescent="0.25">
      <c r="B89" s="43">
        <v>1878</v>
      </c>
      <c r="C89" s="44">
        <v>2</v>
      </c>
      <c r="D89" s="83" t="s">
        <v>100</v>
      </c>
      <c r="E89" s="61">
        <f>Data!E88</f>
        <v>3.18</v>
      </c>
      <c r="F89" s="61">
        <f>Data!H88</f>
        <v>9.1340049590000003</v>
      </c>
      <c r="G89" s="62">
        <f>IF(MOD(C89,3)=0,SUM(Data!G86:G88),0)</f>
        <v>0</v>
      </c>
      <c r="H89" s="63">
        <f t="shared" si="22"/>
        <v>-2.1538461538461506E-2</v>
      </c>
      <c r="I89" s="63">
        <f t="shared" si="23"/>
        <v>0</v>
      </c>
      <c r="J89" s="63">
        <f t="shared" si="24"/>
        <v>-2.1538461538461506E-2</v>
      </c>
      <c r="K89" s="63">
        <f t="shared" si="25"/>
        <v>-1.0302673900155823E-2</v>
      </c>
      <c r="L89" s="64">
        <f t="shared" si="26"/>
        <v>-1.1352751333160827E-2</v>
      </c>
      <c r="M89" s="65">
        <f t="shared" si="27"/>
        <v>0.71621621621621623</v>
      </c>
      <c r="N89" s="65">
        <f t="shared" si="28"/>
        <v>0.73282735392161702</v>
      </c>
      <c r="O89" s="65">
        <f t="shared" si="29"/>
        <v>1.1464681566587294</v>
      </c>
      <c r="P89" s="66">
        <f t="shared" si="30"/>
        <v>1.5644450913623453</v>
      </c>
      <c r="Q89" s="63">
        <f t="shared" si="33"/>
        <v>-4.790419161676629E-2</v>
      </c>
      <c r="R89" s="63">
        <f t="shared" si="34"/>
        <v>2.8840239156782577E-2</v>
      </c>
      <c r="S89" s="63">
        <f t="shared" si="35"/>
        <v>-0.14285605707682947</v>
      </c>
      <c r="T89" s="64">
        <f t="shared" si="36"/>
        <v>0.20031209186180043</v>
      </c>
      <c r="U89" s="63">
        <f t="shared" si="17"/>
        <v>-9.192027700218719E-2</v>
      </c>
      <c r="V89" s="63">
        <f t="shared" si="18"/>
        <v>-2.399612255484973E-2</v>
      </c>
      <c r="W89" s="63">
        <f t="shared" si="19"/>
        <v>-7.1350866617083231E-2</v>
      </c>
      <c r="X89" s="64">
        <f t="shared" si="20"/>
        <v>5.0993149468333776E-2</v>
      </c>
      <c r="Y89" s="63"/>
      <c r="Z89" s="63"/>
      <c r="AA89" s="63"/>
      <c r="AB89" s="64"/>
      <c r="AC89" s="63"/>
      <c r="AD89" s="63"/>
      <c r="AE89" s="63"/>
      <c r="AF89" s="64"/>
      <c r="AG89" s="69">
        <f t="shared" ca="1" si="21"/>
        <v>1424</v>
      </c>
      <c r="AH89" s="75">
        <f t="shared" si="31"/>
        <v>0</v>
      </c>
      <c r="AI89" s="76">
        <f t="shared" si="32"/>
        <v>1</v>
      </c>
      <c r="AJ89" s="75"/>
      <c r="AK89" s="76"/>
    </row>
    <row r="90" spans="2:37" x14ac:dyDescent="0.25">
      <c r="B90" s="43">
        <v>1878</v>
      </c>
      <c r="C90" s="44">
        <v>3</v>
      </c>
      <c r="D90" s="83" t="s">
        <v>101</v>
      </c>
      <c r="E90" s="61">
        <f>Data!E89</f>
        <v>3.24</v>
      </c>
      <c r="F90" s="61">
        <f>Data!H89</f>
        <v>8.9436743799999991</v>
      </c>
      <c r="G90" s="62">
        <f>IF(MOD(C90,3)=0,SUM(Data!G87:G89),0)</f>
        <v>4.7083333333333338E-2</v>
      </c>
      <c r="H90" s="63">
        <f t="shared" si="22"/>
        <v>1.8867924528301883E-2</v>
      </c>
      <c r="I90" s="63">
        <f t="shared" si="23"/>
        <v>1.4806079664570232E-2</v>
      </c>
      <c r="J90" s="63">
        <f t="shared" si="24"/>
        <v>3.3674004192872031E-2</v>
      </c>
      <c r="K90" s="63">
        <f t="shared" si="25"/>
        <v>-2.083758218375642E-2</v>
      </c>
      <c r="L90" s="64">
        <f t="shared" si="26"/>
        <v>5.5671648936651108E-2</v>
      </c>
      <c r="M90" s="65">
        <f t="shared" si="27"/>
        <v>0.72972972972972971</v>
      </c>
      <c r="N90" s="65">
        <f t="shared" si="28"/>
        <v>0.71755700370777054</v>
      </c>
      <c r="O90" s="65">
        <f t="shared" si="29"/>
        <v>1.1850743301730498</v>
      </c>
      <c r="P90" s="66">
        <f t="shared" si="30"/>
        <v>1.6515403292693369</v>
      </c>
      <c r="Q90" s="63">
        <f t="shared" si="33"/>
        <v>2.208201892744488E-2</v>
      </c>
      <c r="R90" s="63">
        <f t="shared" si="34"/>
        <v>9.6168065324224283E-2</v>
      </c>
      <c r="S90" s="63">
        <f t="shared" si="35"/>
        <v>-0.12149659148551273</v>
      </c>
      <c r="T90" s="64">
        <f t="shared" si="36"/>
        <v>0.24776757232826063</v>
      </c>
      <c r="U90" s="63">
        <f t="shared" si="17"/>
        <v>-8.7096605348722322E-2</v>
      </c>
      <c r="V90" s="63">
        <f t="shared" si="18"/>
        <v>-1.8887027394488443E-2</v>
      </c>
      <c r="W90" s="63">
        <f t="shared" si="19"/>
        <v>-7.5253694343318966E-2</v>
      </c>
      <c r="X90" s="64">
        <f t="shared" si="20"/>
        <v>6.0953654644560595E-2</v>
      </c>
      <c r="Y90" s="63"/>
      <c r="Z90" s="63"/>
      <c r="AA90" s="63"/>
      <c r="AB90" s="64"/>
      <c r="AC90" s="63"/>
      <c r="AD90" s="63"/>
      <c r="AE90" s="63"/>
      <c r="AF90" s="64"/>
      <c r="AG90" s="69">
        <f t="shared" ca="1" si="21"/>
        <v>666</v>
      </c>
      <c r="AH90" s="75">
        <f t="shared" si="31"/>
        <v>1</v>
      </c>
      <c r="AI90" s="76">
        <f t="shared" si="32"/>
        <v>0</v>
      </c>
      <c r="AJ90" s="75"/>
      <c r="AK90" s="76"/>
    </row>
    <row r="91" spans="2:37" x14ac:dyDescent="0.25">
      <c r="B91" s="43">
        <v>1878</v>
      </c>
      <c r="C91" s="44">
        <v>4</v>
      </c>
      <c r="D91" s="83" t="s">
        <v>102</v>
      </c>
      <c r="E91" s="61">
        <f>Data!E90</f>
        <v>3.33</v>
      </c>
      <c r="F91" s="61">
        <f>Data!H90</f>
        <v>8.8485090910000004</v>
      </c>
      <c r="G91" s="62">
        <f>IF(MOD(C91,3)=0,SUM(Data!G88:G90),0)</f>
        <v>0</v>
      </c>
      <c r="H91" s="63">
        <f t="shared" si="22"/>
        <v>2.7777777777777679E-2</v>
      </c>
      <c r="I91" s="63">
        <f t="shared" si="23"/>
        <v>0</v>
      </c>
      <c r="J91" s="63">
        <f t="shared" si="24"/>
        <v>2.7777777777777679E-2</v>
      </c>
      <c r="K91" s="63">
        <f t="shared" si="25"/>
        <v>-1.0640513614047609E-2</v>
      </c>
      <c r="L91" s="64">
        <f t="shared" si="26"/>
        <v>3.8831478264957253E-2</v>
      </c>
      <c r="M91" s="65">
        <f t="shared" si="27"/>
        <v>0.75</v>
      </c>
      <c r="N91" s="65">
        <f t="shared" si="28"/>
        <v>0.70992182864096287</v>
      </c>
      <c r="O91" s="65">
        <f t="shared" si="29"/>
        <v>1.2179930615667454</v>
      </c>
      <c r="P91" s="66">
        <f t="shared" si="30"/>
        <v>1.7156720816690596</v>
      </c>
      <c r="Q91" s="63">
        <f t="shared" si="33"/>
        <v>0.13265306122449005</v>
      </c>
      <c r="R91" s="63">
        <f t="shared" si="34"/>
        <v>0.21475389627624941</v>
      </c>
      <c r="S91" s="63">
        <f t="shared" si="35"/>
        <v>-0.15454679109039582</v>
      </c>
      <c r="T91" s="64">
        <f t="shared" si="36"/>
        <v>0.43680795515926762</v>
      </c>
      <c r="U91" s="63">
        <f t="shared" si="17"/>
        <v>-7.9544622281507826E-2</v>
      </c>
      <c r="V91" s="63">
        <f t="shared" si="18"/>
        <v>-1.0770781360622372E-2</v>
      </c>
      <c r="W91" s="63">
        <f t="shared" si="19"/>
        <v>-7.7230079372292093E-2</v>
      </c>
      <c r="X91" s="64">
        <f t="shared" si="20"/>
        <v>7.2021526196325736E-2</v>
      </c>
      <c r="Y91" s="63"/>
      <c r="Z91" s="63"/>
      <c r="AA91" s="63"/>
      <c r="AB91" s="64"/>
      <c r="AC91" s="63"/>
      <c r="AD91" s="63"/>
      <c r="AE91" s="63"/>
      <c r="AF91" s="64"/>
      <c r="AG91" s="69">
        <f t="shared" ca="1" si="21"/>
        <v>493</v>
      </c>
      <c r="AH91" s="75">
        <f t="shared" si="31"/>
        <v>2</v>
      </c>
      <c r="AI91" s="76">
        <f t="shared" si="32"/>
        <v>0</v>
      </c>
      <c r="AJ91" s="75"/>
      <c r="AK91" s="76"/>
    </row>
    <row r="92" spans="2:37" x14ac:dyDescent="0.25">
      <c r="B92" s="43">
        <v>1878</v>
      </c>
      <c r="C92" s="44">
        <v>5</v>
      </c>
      <c r="D92" s="83" t="s">
        <v>103</v>
      </c>
      <c r="E92" s="61">
        <f>Data!E91</f>
        <v>3.34</v>
      </c>
      <c r="F92" s="61">
        <f>Data!H91</f>
        <v>8.5630942149999996</v>
      </c>
      <c r="G92" s="62">
        <f>IF(MOD(C92,3)=0,SUM(Data!G89:G91),0)</f>
        <v>0</v>
      </c>
      <c r="H92" s="63">
        <f t="shared" si="22"/>
        <v>3.0030030030030463E-3</v>
      </c>
      <c r="I92" s="63">
        <f t="shared" si="23"/>
        <v>0</v>
      </c>
      <c r="J92" s="63">
        <f t="shared" si="24"/>
        <v>3.0030030030030463E-3</v>
      </c>
      <c r="K92" s="63">
        <f t="shared" si="25"/>
        <v>-3.2255702408703235E-2</v>
      </c>
      <c r="L92" s="64">
        <f t="shared" si="26"/>
        <v>3.6433906662601601E-2</v>
      </c>
      <c r="M92" s="65">
        <f t="shared" si="27"/>
        <v>0.75225225225225212</v>
      </c>
      <c r="N92" s="65">
        <f t="shared" si="28"/>
        <v>0.68702280140287753</v>
      </c>
      <c r="O92" s="65">
        <f t="shared" si="29"/>
        <v>1.2216506983882671</v>
      </c>
      <c r="P92" s="66">
        <f t="shared" si="30"/>
        <v>1.7781807181562215</v>
      </c>
      <c r="Q92" s="63">
        <f t="shared" si="33"/>
        <v>0.13605442176870741</v>
      </c>
      <c r="R92" s="63">
        <f t="shared" si="34"/>
        <v>0.21840180587467661</v>
      </c>
      <c r="S92" s="63">
        <f t="shared" si="35"/>
        <v>-0.19643087867654707</v>
      </c>
      <c r="T92" s="64">
        <f t="shared" si="36"/>
        <v>0.5162377119071071</v>
      </c>
      <c r="U92" s="63">
        <f t="shared" si="17"/>
        <v>-7.9357503810861707E-2</v>
      </c>
      <c r="V92" s="63">
        <f t="shared" si="18"/>
        <v>-1.0569681923331853E-2</v>
      </c>
      <c r="W92" s="63">
        <f t="shared" si="19"/>
        <v>-7.9252417332434377E-2</v>
      </c>
      <c r="X92" s="64">
        <f t="shared" si="20"/>
        <v>7.4594532423443161E-2</v>
      </c>
      <c r="Y92" s="63"/>
      <c r="Z92" s="63"/>
      <c r="AA92" s="63"/>
      <c r="AB92" s="64"/>
      <c r="AC92" s="63"/>
      <c r="AD92" s="63"/>
      <c r="AE92" s="63"/>
      <c r="AF92" s="64"/>
      <c r="AG92" s="69">
        <f t="shared" ca="1" si="21"/>
        <v>973</v>
      </c>
      <c r="AH92" s="75">
        <f t="shared" si="31"/>
        <v>3</v>
      </c>
      <c r="AI92" s="76">
        <f t="shared" si="32"/>
        <v>0</v>
      </c>
      <c r="AJ92" s="75"/>
      <c r="AK92" s="76"/>
    </row>
    <row r="93" spans="2:37" x14ac:dyDescent="0.25">
      <c r="B93" s="43">
        <v>1878</v>
      </c>
      <c r="C93" s="44">
        <v>6</v>
      </c>
      <c r="D93" s="83" t="s">
        <v>104</v>
      </c>
      <c r="E93" s="61">
        <f>Data!E92</f>
        <v>3.41</v>
      </c>
      <c r="F93" s="61">
        <f>Data!H92</f>
        <v>8.3728446279999993</v>
      </c>
      <c r="G93" s="62">
        <f>IF(MOD(C93,3)=0,SUM(Data!G90:G92),0)</f>
        <v>4.6458333333333338E-2</v>
      </c>
      <c r="H93" s="63">
        <f t="shared" si="22"/>
        <v>2.0958083832335328E-2</v>
      </c>
      <c r="I93" s="63">
        <f t="shared" si="23"/>
        <v>1.3909680638722556E-2</v>
      </c>
      <c r="J93" s="63">
        <f t="shared" si="24"/>
        <v>3.4867764471057994E-2</v>
      </c>
      <c r="K93" s="63">
        <f t="shared" si="25"/>
        <v>-2.221738804026463E-2</v>
      </c>
      <c r="L93" s="64">
        <f t="shared" si="26"/>
        <v>5.8382253696359854E-2</v>
      </c>
      <c r="M93" s="65">
        <f t="shared" si="27"/>
        <v>0.76801801801801795</v>
      </c>
      <c r="N93" s="65">
        <f t="shared" si="28"/>
        <v>0.67175894923160018</v>
      </c>
      <c r="O93" s="65">
        <f t="shared" si="29"/>
        <v>1.2642469272055727</v>
      </c>
      <c r="P93" s="66">
        <f t="shared" si="30"/>
        <v>1.8819949159615934</v>
      </c>
      <c r="Q93" s="63">
        <f t="shared" si="33"/>
        <v>0.24908424908424909</v>
      </c>
      <c r="R93" s="63">
        <f t="shared" si="34"/>
        <v>0.32698975578839229</v>
      </c>
      <c r="S93" s="63">
        <f t="shared" si="35"/>
        <v>-0.1698066239591326</v>
      </c>
      <c r="T93" s="64">
        <f t="shared" si="36"/>
        <v>0.59841043555022244</v>
      </c>
      <c r="U93" s="63">
        <f t="shared" si="17"/>
        <v>-7.2946053085449547E-2</v>
      </c>
      <c r="V93" s="63">
        <f t="shared" si="18"/>
        <v>-4.084366604106715E-3</v>
      </c>
      <c r="W93" s="63">
        <f t="shared" si="19"/>
        <v>-7.7891493928381683E-2</v>
      </c>
      <c r="X93" s="64">
        <f t="shared" si="20"/>
        <v>8.004169448420928E-2</v>
      </c>
      <c r="Y93" s="63"/>
      <c r="Z93" s="63"/>
      <c r="AA93" s="63"/>
      <c r="AB93" s="64"/>
      <c r="AC93" s="63"/>
      <c r="AD93" s="63"/>
      <c r="AE93" s="63"/>
      <c r="AF93" s="64"/>
      <c r="AG93" s="69">
        <f t="shared" ca="1" si="21"/>
        <v>620</v>
      </c>
      <c r="AH93" s="75">
        <f t="shared" si="31"/>
        <v>4</v>
      </c>
      <c r="AI93" s="76">
        <f t="shared" si="32"/>
        <v>0</v>
      </c>
      <c r="AJ93" s="75"/>
      <c r="AK93" s="76"/>
    </row>
    <row r="94" spans="2:37" x14ac:dyDescent="0.25">
      <c r="B94" s="43">
        <v>1878</v>
      </c>
      <c r="C94" s="44">
        <v>7</v>
      </c>
      <c r="D94" s="83" t="s">
        <v>105</v>
      </c>
      <c r="E94" s="61">
        <f>Data!E93</f>
        <v>3.48</v>
      </c>
      <c r="F94" s="61">
        <f>Data!H93</f>
        <v>8.4679289260000008</v>
      </c>
      <c r="G94" s="62">
        <f>IF(MOD(C94,3)=0,SUM(Data!G91:G93),0)</f>
        <v>0</v>
      </c>
      <c r="H94" s="63">
        <f t="shared" si="22"/>
        <v>2.0527859237536639E-2</v>
      </c>
      <c r="I94" s="63">
        <f t="shared" si="23"/>
        <v>0</v>
      </c>
      <c r="J94" s="63">
        <f t="shared" si="24"/>
        <v>2.0527859237536639E-2</v>
      </c>
      <c r="K94" s="63">
        <f t="shared" si="25"/>
        <v>1.1356271640587501E-2</v>
      </c>
      <c r="L94" s="64">
        <f t="shared" si="26"/>
        <v>9.0686020882346785E-3</v>
      </c>
      <c r="M94" s="65">
        <f t="shared" si="27"/>
        <v>0.78378378378378366</v>
      </c>
      <c r="N94" s="65">
        <f t="shared" si="28"/>
        <v>0.67938762633606986</v>
      </c>
      <c r="O94" s="65">
        <f t="shared" si="29"/>
        <v>1.290199210168737</v>
      </c>
      <c r="P94" s="66">
        <f t="shared" si="30"/>
        <v>1.8990619789865297</v>
      </c>
      <c r="Q94" s="63">
        <f t="shared" si="33"/>
        <v>0.22105263157894717</v>
      </c>
      <c r="R94" s="63">
        <f t="shared" si="34"/>
        <v>0.2972098035594013</v>
      </c>
      <c r="S94" s="63">
        <f t="shared" si="35"/>
        <v>-0.16822727343642141</v>
      </c>
      <c r="T94" s="64">
        <f t="shared" si="36"/>
        <v>0.55957241940205171</v>
      </c>
      <c r="U94" s="63">
        <f t="shared" si="17"/>
        <v>-6.8796561313666738E-2</v>
      </c>
      <c r="V94" s="63">
        <f t="shared" si="18"/>
        <v>3.7334995049098652E-4</v>
      </c>
      <c r="W94" s="63">
        <f t="shared" si="19"/>
        <v>-7.5806600251566048E-2</v>
      </c>
      <c r="X94" s="64">
        <f t="shared" si="20"/>
        <v>8.2428580665901086E-2</v>
      </c>
      <c r="Y94" s="63"/>
      <c r="Z94" s="63"/>
      <c r="AA94" s="63"/>
      <c r="AB94" s="64"/>
      <c r="AC94" s="63"/>
      <c r="AD94" s="63"/>
      <c r="AE94" s="63"/>
      <c r="AF94" s="64"/>
      <c r="AG94" s="69">
        <f t="shared" ca="1" si="21"/>
        <v>629</v>
      </c>
      <c r="AH94" s="75">
        <f t="shared" si="31"/>
        <v>5</v>
      </c>
      <c r="AI94" s="76">
        <f t="shared" si="32"/>
        <v>0</v>
      </c>
      <c r="AJ94" s="75"/>
      <c r="AK94" s="76"/>
    </row>
    <row r="95" spans="2:37" x14ac:dyDescent="0.25">
      <c r="B95" s="43">
        <v>1878</v>
      </c>
      <c r="C95" s="44">
        <v>8</v>
      </c>
      <c r="D95" s="83" t="s">
        <v>106</v>
      </c>
      <c r="E95" s="61">
        <f>Data!E94</f>
        <v>3.45</v>
      </c>
      <c r="F95" s="61">
        <f>Data!H94</f>
        <v>8.5630942149999996</v>
      </c>
      <c r="G95" s="62">
        <f>IF(MOD(C95,3)=0,SUM(Data!G92:G94),0)</f>
        <v>0</v>
      </c>
      <c r="H95" s="63">
        <f t="shared" si="22"/>
        <v>-8.6206896551723755E-3</v>
      </c>
      <c r="I95" s="63">
        <f t="shared" si="23"/>
        <v>0</v>
      </c>
      <c r="J95" s="63">
        <f t="shared" si="24"/>
        <v>-8.6206896551724865E-3</v>
      </c>
      <c r="K95" s="63">
        <f t="shared" si="25"/>
        <v>1.1238319290541421E-2</v>
      </c>
      <c r="L95" s="64">
        <f t="shared" si="26"/>
        <v>-1.9638307377084385E-2</v>
      </c>
      <c r="M95" s="65">
        <f t="shared" si="27"/>
        <v>0.77702702702702697</v>
      </c>
      <c r="N95" s="65">
        <f t="shared" si="28"/>
        <v>0.68702280140287753</v>
      </c>
      <c r="O95" s="65">
        <f t="shared" si="29"/>
        <v>1.2790768031845237</v>
      </c>
      <c r="P95" s="66">
        <f t="shared" si="30"/>
        <v>1.861767616115058</v>
      </c>
      <c r="Q95" s="63">
        <f t="shared" si="33"/>
        <v>0.1311475409836067</v>
      </c>
      <c r="R95" s="63">
        <f t="shared" si="34"/>
        <v>0.20169732367607041</v>
      </c>
      <c r="S95" s="63">
        <f t="shared" si="35"/>
        <v>-0.12621487602040826</v>
      </c>
      <c r="T95" s="64">
        <f t="shared" si="36"/>
        <v>0.3752778465751696</v>
      </c>
      <c r="U95" s="63">
        <f t="shared" si="17"/>
        <v>-7.0407649580518705E-2</v>
      </c>
      <c r="V95" s="63">
        <f t="shared" si="18"/>
        <v>-1.3574101601571131E-3</v>
      </c>
      <c r="W95" s="63">
        <f t="shared" si="19"/>
        <v>-7.3738599710735153E-2</v>
      </c>
      <c r="X95" s="64">
        <f t="shared" si="20"/>
        <v>7.8143372408667977E-2</v>
      </c>
      <c r="Y95" s="63"/>
      <c r="Z95" s="63"/>
      <c r="AA95" s="63"/>
      <c r="AB95" s="64"/>
      <c r="AC95" s="63"/>
      <c r="AD95" s="63"/>
      <c r="AE95" s="63"/>
      <c r="AF95" s="64"/>
      <c r="AG95" s="69">
        <f t="shared" ca="1" si="21"/>
        <v>1215</v>
      </c>
      <c r="AH95" s="75">
        <f t="shared" si="31"/>
        <v>0</v>
      </c>
      <c r="AI95" s="76">
        <f t="shared" si="32"/>
        <v>1</v>
      </c>
      <c r="AJ95" s="75"/>
      <c r="AK95" s="76"/>
    </row>
    <row r="96" spans="2:37" x14ac:dyDescent="0.25">
      <c r="B96" s="43">
        <v>1878</v>
      </c>
      <c r="C96" s="44">
        <v>9</v>
      </c>
      <c r="D96" s="83" t="s">
        <v>107</v>
      </c>
      <c r="E96" s="61">
        <f>Data!E95</f>
        <v>3.52</v>
      </c>
      <c r="F96" s="61">
        <f>Data!H95</f>
        <v>8.5630942149999996</v>
      </c>
      <c r="G96" s="62">
        <f>IF(MOD(C96,3)=0,SUM(Data!G93:G95),0)</f>
        <v>4.583333333333333E-2</v>
      </c>
      <c r="H96" s="63">
        <f t="shared" si="22"/>
        <v>2.0289855072463725E-2</v>
      </c>
      <c r="I96" s="63">
        <f t="shared" si="23"/>
        <v>1.328502415458937E-2</v>
      </c>
      <c r="J96" s="63">
        <f t="shared" si="24"/>
        <v>3.3574879227053156E-2</v>
      </c>
      <c r="K96" s="63">
        <f t="shared" si="25"/>
        <v>0</v>
      </c>
      <c r="L96" s="64">
        <f t="shared" si="26"/>
        <v>3.3574879227053156E-2</v>
      </c>
      <c r="M96" s="65">
        <f t="shared" si="27"/>
        <v>0.79279279279279269</v>
      </c>
      <c r="N96" s="65">
        <f t="shared" si="28"/>
        <v>0.68702280140287753</v>
      </c>
      <c r="O96" s="65">
        <f t="shared" si="29"/>
        <v>1.3220216523735693</v>
      </c>
      <c r="P96" s="66">
        <f t="shared" si="30"/>
        <v>1.9242762389749597</v>
      </c>
      <c r="Q96" s="63">
        <f t="shared" si="33"/>
        <v>8.6419753086419693E-2</v>
      </c>
      <c r="R96" s="63">
        <f t="shared" si="34"/>
        <v>0.14911062897892835</v>
      </c>
      <c r="S96" s="63">
        <f t="shared" si="35"/>
        <v>-0.11764656792205741</v>
      </c>
      <c r="T96" s="64">
        <f t="shared" si="36"/>
        <v>0.30232465495461636</v>
      </c>
      <c r="U96" s="63">
        <f t="shared" si="17"/>
        <v>-5.1699464969021669E-2</v>
      </c>
      <c r="V96" s="63">
        <f t="shared" si="18"/>
        <v>1.7856078412985088E-2</v>
      </c>
      <c r="W96" s="63">
        <f t="shared" si="19"/>
        <v>-7.3738599710735153E-2</v>
      </c>
      <c r="X96" s="64">
        <f t="shared" si="20"/>
        <v>9.8886424604453849E-2</v>
      </c>
      <c r="Y96" s="63"/>
      <c r="Z96" s="63"/>
      <c r="AA96" s="63"/>
      <c r="AB96" s="64"/>
      <c r="AC96" s="63"/>
      <c r="AD96" s="63"/>
      <c r="AE96" s="63"/>
      <c r="AF96" s="64"/>
      <c r="AG96" s="69">
        <f t="shared" ca="1" si="21"/>
        <v>634</v>
      </c>
      <c r="AH96" s="75">
        <f t="shared" si="31"/>
        <v>1</v>
      </c>
      <c r="AI96" s="76">
        <f t="shared" si="32"/>
        <v>0</v>
      </c>
      <c r="AJ96" s="75"/>
      <c r="AK96" s="76"/>
    </row>
    <row r="97" spans="2:37" x14ac:dyDescent="0.25">
      <c r="B97" s="43">
        <v>1878</v>
      </c>
      <c r="C97" s="44">
        <v>10</v>
      </c>
      <c r="D97" s="83" t="s">
        <v>108</v>
      </c>
      <c r="E97" s="61">
        <f>Data!E96</f>
        <v>3.48</v>
      </c>
      <c r="F97" s="61">
        <f>Data!H96</f>
        <v>8.4679289260000008</v>
      </c>
      <c r="G97" s="62">
        <f>IF(MOD(C97,3)=0,SUM(Data!G94:G96),0)</f>
        <v>0</v>
      </c>
      <c r="H97" s="63">
        <f t="shared" si="22"/>
        <v>-1.1363636363636354E-2</v>
      </c>
      <c r="I97" s="63">
        <f t="shared" si="23"/>
        <v>0</v>
      </c>
      <c r="J97" s="63">
        <f t="shared" si="24"/>
        <v>-1.1363636363636354E-2</v>
      </c>
      <c r="K97" s="63">
        <f t="shared" si="25"/>
        <v>-1.1113423093406793E-2</v>
      </c>
      <c r="L97" s="64">
        <f t="shared" si="26"/>
        <v>-2.5302524685111294E-4</v>
      </c>
      <c r="M97" s="65">
        <f t="shared" si="27"/>
        <v>0.78378378378378366</v>
      </c>
      <c r="N97" s="65">
        <f t="shared" si="28"/>
        <v>0.67938762633606986</v>
      </c>
      <c r="O97" s="65">
        <f t="shared" si="29"/>
        <v>1.3069986790511423</v>
      </c>
      <c r="P97" s="66">
        <f t="shared" si="30"/>
        <v>1.9237893485045834</v>
      </c>
      <c r="Q97" s="63">
        <f t="shared" si="33"/>
        <v>5.1359516616314105E-2</v>
      </c>
      <c r="R97" s="63">
        <f t="shared" si="34"/>
        <v>0.11202727305884497</v>
      </c>
      <c r="S97" s="63">
        <f t="shared" si="35"/>
        <v>-0.127452534930659</v>
      </c>
      <c r="T97" s="64">
        <f t="shared" si="36"/>
        <v>0.27446049364256964</v>
      </c>
      <c r="U97" s="63">
        <f t="shared" si="17"/>
        <v>-3.6452688003327127E-2</v>
      </c>
      <c r="V97" s="63">
        <f t="shared" si="18"/>
        <v>3.4221169475843194E-2</v>
      </c>
      <c r="W97" s="63">
        <f t="shared" si="19"/>
        <v>-7.1547798125415563E-2</v>
      </c>
      <c r="X97" s="64">
        <f t="shared" si="20"/>
        <v>0.11391966908765672</v>
      </c>
      <c r="Y97" s="63"/>
      <c r="Z97" s="63"/>
      <c r="AA97" s="63"/>
      <c r="AB97" s="64"/>
      <c r="AC97" s="63"/>
      <c r="AD97" s="63"/>
      <c r="AE97" s="63"/>
      <c r="AF97" s="64"/>
      <c r="AG97" s="69">
        <f t="shared" ca="1" si="21"/>
        <v>1259</v>
      </c>
      <c r="AH97" s="75">
        <f t="shared" si="31"/>
        <v>0</v>
      </c>
      <c r="AI97" s="76">
        <f t="shared" si="32"/>
        <v>1</v>
      </c>
      <c r="AJ97" s="75"/>
      <c r="AK97" s="76"/>
    </row>
    <row r="98" spans="2:37" x14ac:dyDescent="0.25">
      <c r="B98" s="43">
        <v>1878</v>
      </c>
      <c r="C98" s="44">
        <v>11</v>
      </c>
      <c r="D98" s="83" t="s">
        <v>109</v>
      </c>
      <c r="E98" s="61">
        <f>Data!E97</f>
        <v>3.47</v>
      </c>
      <c r="F98" s="61">
        <f>Data!H97</f>
        <v>8.3728446279999993</v>
      </c>
      <c r="G98" s="62">
        <f>IF(MOD(C98,3)=0,SUM(Data!G95:G97),0)</f>
        <v>0</v>
      </c>
      <c r="H98" s="63">
        <f t="shared" si="22"/>
        <v>-2.8735632183907178E-3</v>
      </c>
      <c r="I98" s="63">
        <f t="shared" si="23"/>
        <v>0</v>
      </c>
      <c r="J98" s="63">
        <f t="shared" si="24"/>
        <v>-2.8735632183907178E-3</v>
      </c>
      <c r="K98" s="63">
        <f t="shared" si="25"/>
        <v>-1.1228754850321598E-2</v>
      </c>
      <c r="L98" s="64">
        <f t="shared" si="26"/>
        <v>8.4500754577121473E-3</v>
      </c>
      <c r="M98" s="65">
        <f t="shared" si="27"/>
        <v>0.78153153153153154</v>
      </c>
      <c r="N98" s="65">
        <f t="shared" si="28"/>
        <v>0.67175894923160018</v>
      </c>
      <c r="O98" s="65">
        <f t="shared" si="29"/>
        <v>1.3032429357205357</v>
      </c>
      <c r="P98" s="66">
        <f t="shared" si="30"/>
        <v>1.9400455136641901</v>
      </c>
      <c r="Q98" s="63">
        <f t="shared" si="33"/>
        <v>6.4417177914110502E-2</v>
      </c>
      <c r="R98" s="63">
        <f t="shared" si="34"/>
        <v>0.12583841497179149</v>
      </c>
      <c r="S98" s="63">
        <f t="shared" si="35"/>
        <v>-0.11999897852824126</v>
      </c>
      <c r="T98" s="64">
        <f t="shared" si="36"/>
        <v>0.27936035016059613</v>
      </c>
      <c r="U98" s="63">
        <f t="shared" si="17"/>
        <v>-2.9960046931819639E-2</v>
      </c>
      <c r="V98" s="63">
        <f t="shared" si="18"/>
        <v>4.1190030016844403E-2</v>
      </c>
      <c r="W98" s="63">
        <f t="shared" si="19"/>
        <v>-6.7788121165116344E-2</v>
      </c>
      <c r="X98" s="64">
        <f t="shared" si="20"/>
        <v>0.11690277034247432</v>
      </c>
      <c r="Y98" s="63"/>
      <c r="Z98" s="63"/>
      <c r="AA98" s="63"/>
      <c r="AB98" s="64"/>
      <c r="AC98" s="63"/>
      <c r="AD98" s="63"/>
      <c r="AE98" s="63"/>
      <c r="AF98" s="64"/>
      <c r="AG98" s="69">
        <f t="shared" ca="1" si="21"/>
        <v>1108</v>
      </c>
      <c r="AH98" s="75">
        <f t="shared" si="31"/>
        <v>0</v>
      </c>
      <c r="AI98" s="76">
        <f t="shared" si="32"/>
        <v>2</v>
      </c>
      <c r="AJ98" s="75"/>
      <c r="AK98" s="76"/>
    </row>
    <row r="99" spans="2:37" x14ac:dyDescent="0.25">
      <c r="B99" s="43">
        <v>1878</v>
      </c>
      <c r="C99" s="44">
        <v>12</v>
      </c>
      <c r="D99" s="83" t="s">
        <v>110</v>
      </c>
      <c r="E99" s="61">
        <f>Data!E98</f>
        <v>3.45</v>
      </c>
      <c r="F99" s="61">
        <f>Data!H98</f>
        <v>8.18251405</v>
      </c>
      <c r="G99" s="62">
        <f>IF(MOD(C99,3)=0,SUM(Data!G96:G98),0)</f>
        <v>4.520833333333333E-2</v>
      </c>
      <c r="H99" s="63">
        <f t="shared" si="22"/>
        <v>-5.7636887608069065E-3</v>
      </c>
      <c r="I99" s="63">
        <f t="shared" si="23"/>
        <v>1.3028338136407299E-2</v>
      </c>
      <c r="J99" s="63">
        <f t="shared" si="24"/>
        <v>7.2646493756003405E-3</v>
      </c>
      <c r="K99" s="63">
        <f t="shared" si="25"/>
        <v>-2.2731889394376981E-2</v>
      </c>
      <c r="L99" s="64">
        <f t="shared" si="26"/>
        <v>3.0694277695593852E-2</v>
      </c>
      <c r="M99" s="65">
        <f t="shared" si="27"/>
        <v>0.77702702702702697</v>
      </c>
      <c r="N99" s="65">
        <f t="shared" si="28"/>
        <v>0.65648859909798452</v>
      </c>
      <c r="O99" s="65">
        <f t="shared" si="29"/>
        <v>1.3127105386997735</v>
      </c>
      <c r="P99" s="66">
        <f t="shared" si="30"/>
        <v>1.9995938094026897</v>
      </c>
      <c r="Q99" s="63">
        <f t="shared" si="33"/>
        <v>6.1538461538461542E-2</v>
      </c>
      <c r="R99" s="63">
        <f t="shared" si="34"/>
        <v>0.12034230152036862</v>
      </c>
      <c r="S99" s="63">
        <f t="shared" si="35"/>
        <v>-0.1400030644152761</v>
      </c>
      <c r="T99" s="64">
        <f t="shared" si="36"/>
        <v>0.30272824839617862</v>
      </c>
      <c r="U99" s="63">
        <f t="shared" si="17"/>
        <v>-4.8345369412977179E-2</v>
      </c>
      <c r="V99" s="63">
        <f t="shared" si="18"/>
        <v>2.0366768336301133E-2</v>
      </c>
      <c r="W99" s="63">
        <f t="shared" si="19"/>
        <v>-7.6456090606142668E-2</v>
      </c>
      <c r="X99" s="64">
        <f t="shared" si="20"/>
        <v>0.10483839258491878</v>
      </c>
      <c r="Y99" s="63"/>
      <c r="Z99" s="63"/>
      <c r="AA99" s="63"/>
      <c r="AB99" s="64"/>
      <c r="AC99" s="63"/>
      <c r="AD99" s="63"/>
      <c r="AE99" s="63"/>
      <c r="AF99" s="64"/>
      <c r="AG99" s="69">
        <f t="shared" ca="1" si="21"/>
        <v>1166</v>
      </c>
      <c r="AH99" s="75">
        <f t="shared" si="31"/>
        <v>0</v>
      </c>
      <c r="AI99" s="76">
        <f t="shared" si="32"/>
        <v>3</v>
      </c>
      <c r="AJ99" s="75"/>
      <c r="AK99" s="76"/>
    </row>
    <row r="100" spans="2:37" x14ac:dyDescent="0.25">
      <c r="B100" s="43">
        <v>1879</v>
      </c>
      <c r="C100" s="39">
        <v>1</v>
      </c>
      <c r="D100" s="83" t="s">
        <v>111</v>
      </c>
      <c r="E100" s="61">
        <f>Data!E99</f>
        <v>3.58</v>
      </c>
      <c r="F100" s="61">
        <f>Data!H99</f>
        <v>8.2776793390000005</v>
      </c>
      <c r="G100" s="62">
        <f>IF(MOD(C100,3)=0,SUM(Data!G97:G99),0)</f>
        <v>0</v>
      </c>
      <c r="H100" s="63">
        <f t="shared" si="22"/>
        <v>3.7681159420289712E-2</v>
      </c>
      <c r="I100" s="63">
        <f t="shared" si="23"/>
        <v>0</v>
      </c>
      <c r="J100" s="63">
        <f t="shared" si="24"/>
        <v>3.7681159420289712E-2</v>
      </c>
      <c r="K100" s="63">
        <f t="shared" si="25"/>
        <v>1.1630323934488151E-2</v>
      </c>
      <c r="L100" s="64">
        <f t="shared" si="26"/>
        <v>2.575133907066296E-2</v>
      </c>
      <c r="M100" s="65">
        <f t="shared" si="27"/>
        <v>0.80630630630630629</v>
      </c>
      <c r="N100" s="65">
        <f t="shared" si="28"/>
        <v>0.6641237741647924</v>
      </c>
      <c r="O100" s="65">
        <f t="shared" si="29"/>
        <v>1.362174993781214</v>
      </c>
      <c r="P100" s="66">
        <f t="shared" si="30"/>
        <v>2.0510860275922171</v>
      </c>
      <c r="Q100" s="63">
        <f t="shared" si="33"/>
        <v>0.10153846153846158</v>
      </c>
      <c r="R100" s="63">
        <f t="shared" si="34"/>
        <v>0.16255809838925184</v>
      </c>
      <c r="S100" s="63">
        <f t="shared" si="35"/>
        <v>-0.10308816944006371</v>
      </c>
      <c r="T100" s="64">
        <f t="shared" si="36"/>
        <v>0.29617879793543844</v>
      </c>
      <c r="U100" s="63">
        <f t="shared" si="17"/>
        <v>-5.1364392688134086E-2</v>
      </c>
      <c r="V100" s="63">
        <f t="shared" si="18"/>
        <v>1.7129763099533957E-2</v>
      </c>
      <c r="W100" s="63">
        <f t="shared" si="19"/>
        <v>-7.7183113393904379E-2</v>
      </c>
      <c r="X100" s="64">
        <f t="shared" si="20"/>
        <v>0.10220107354157659</v>
      </c>
      <c r="Y100" s="63"/>
      <c r="Z100" s="63"/>
      <c r="AA100" s="63"/>
      <c r="AB100" s="64"/>
      <c r="AC100" s="63"/>
      <c r="AD100" s="63"/>
      <c r="AE100" s="63"/>
      <c r="AF100" s="64"/>
      <c r="AG100" s="69">
        <f t="shared" ca="1" si="21"/>
        <v>334</v>
      </c>
      <c r="AH100" s="75">
        <f t="shared" si="31"/>
        <v>1</v>
      </c>
      <c r="AI100" s="76">
        <f t="shared" si="32"/>
        <v>0</v>
      </c>
      <c r="AJ100" s="75"/>
      <c r="AK100" s="76"/>
    </row>
    <row r="101" spans="2:37" x14ac:dyDescent="0.25">
      <c r="B101" s="43">
        <v>1879</v>
      </c>
      <c r="C101" s="44">
        <v>2</v>
      </c>
      <c r="D101" s="83" t="s">
        <v>112</v>
      </c>
      <c r="E101" s="61">
        <f>Data!E100</f>
        <v>3.71</v>
      </c>
      <c r="F101" s="61">
        <f>Data!H100</f>
        <v>8.3728446279999993</v>
      </c>
      <c r="G101" s="62">
        <f>IF(MOD(C101,3)=0,SUM(Data!G98:G100),0)</f>
        <v>0</v>
      </c>
      <c r="H101" s="63">
        <f t="shared" si="22"/>
        <v>3.6312849162011052E-2</v>
      </c>
      <c r="I101" s="63">
        <f t="shared" si="23"/>
        <v>0</v>
      </c>
      <c r="J101" s="63">
        <f t="shared" si="24"/>
        <v>3.6312849162011052E-2</v>
      </c>
      <c r="K101" s="63">
        <f t="shared" si="25"/>
        <v>1.149661458274065E-2</v>
      </c>
      <c r="L101" s="64">
        <f t="shared" si="26"/>
        <v>2.4534174629450067E-2</v>
      </c>
      <c r="M101" s="65">
        <f t="shared" si="27"/>
        <v>0.83558558558558549</v>
      </c>
      <c r="N101" s="65">
        <f t="shared" si="28"/>
        <v>0.67175894923160018</v>
      </c>
      <c r="O101" s="65">
        <f t="shared" si="29"/>
        <v>1.4116394488626545</v>
      </c>
      <c r="P101" s="66">
        <f t="shared" si="30"/>
        <v>2.1014077303731895</v>
      </c>
      <c r="Q101" s="63">
        <f t="shared" si="33"/>
        <v>0.16666666666666652</v>
      </c>
      <c r="R101" s="63">
        <f t="shared" si="34"/>
        <v>0.23129407534243351</v>
      </c>
      <c r="S101" s="63">
        <f t="shared" si="35"/>
        <v>-8.3332594455185593E-2</v>
      </c>
      <c r="T101" s="64">
        <f t="shared" si="36"/>
        <v>0.34322881766546876</v>
      </c>
      <c r="U101" s="63">
        <f t="shared" si="17"/>
        <v>-5.0212314449286088E-2</v>
      </c>
      <c r="V101" s="63">
        <f t="shared" si="18"/>
        <v>1.8365024623684389E-2</v>
      </c>
      <c r="W101" s="63">
        <f t="shared" si="19"/>
        <v>-7.5070950262858704E-2</v>
      </c>
      <c r="X101" s="64">
        <f t="shared" si="20"/>
        <v>0.10101961324827813</v>
      </c>
      <c r="Y101" s="63"/>
      <c r="Z101" s="63"/>
      <c r="AA101" s="63"/>
      <c r="AB101" s="64"/>
      <c r="AC101" s="63"/>
      <c r="AD101" s="63"/>
      <c r="AE101" s="63"/>
      <c r="AF101" s="64"/>
      <c r="AG101" s="69">
        <f t="shared" ca="1" si="21"/>
        <v>357</v>
      </c>
      <c r="AH101" s="75">
        <f t="shared" si="31"/>
        <v>2</v>
      </c>
      <c r="AI101" s="76">
        <f t="shared" si="32"/>
        <v>0</v>
      </c>
      <c r="AJ101" s="75"/>
      <c r="AK101" s="76"/>
    </row>
    <row r="102" spans="2:37" x14ac:dyDescent="0.25">
      <c r="B102" s="43">
        <v>1879</v>
      </c>
      <c r="C102" s="44">
        <v>3</v>
      </c>
      <c r="D102" s="83" t="s">
        <v>113</v>
      </c>
      <c r="E102" s="61">
        <f>Data!E101</f>
        <v>3.65</v>
      </c>
      <c r="F102" s="61">
        <f>Data!H101</f>
        <v>8.2776793390000005</v>
      </c>
      <c r="G102" s="62">
        <f>IF(MOD(C102,3)=0,SUM(Data!G99:G101),0)</f>
        <v>4.583333333333333E-2</v>
      </c>
      <c r="H102" s="63">
        <f t="shared" si="22"/>
        <v>-1.6172506738544534E-2</v>
      </c>
      <c r="I102" s="63">
        <f t="shared" si="23"/>
        <v>1.2353998203054805E-2</v>
      </c>
      <c r="J102" s="63">
        <f t="shared" si="24"/>
        <v>-3.8185085354897064E-3</v>
      </c>
      <c r="K102" s="63">
        <f t="shared" si="25"/>
        <v>-1.1365944697188324E-2</v>
      </c>
      <c r="L102" s="64">
        <f t="shared" si="26"/>
        <v>7.6342061263374728E-3</v>
      </c>
      <c r="M102" s="65">
        <f t="shared" si="27"/>
        <v>0.822072072072072</v>
      </c>
      <c r="N102" s="65">
        <f t="shared" si="28"/>
        <v>0.6641237741647924</v>
      </c>
      <c r="O102" s="65">
        <f t="shared" si="29"/>
        <v>1.4062490915781385</v>
      </c>
      <c r="P102" s="66">
        <f t="shared" si="30"/>
        <v>2.1174503101423374</v>
      </c>
      <c r="Q102" s="63">
        <f t="shared" si="33"/>
        <v>0.12654320987654311</v>
      </c>
      <c r="R102" s="63">
        <f t="shared" si="34"/>
        <v>0.18663366151285365</v>
      </c>
      <c r="S102" s="63">
        <f t="shared" si="35"/>
        <v>-7.446548395023278E-2</v>
      </c>
      <c r="T102" s="64">
        <f t="shared" si="36"/>
        <v>0.28210632984005013</v>
      </c>
      <c r="U102" s="63">
        <f t="shared" si="17"/>
        <v>-5.0518855223144699E-2</v>
      </c>
      <c r="V102" s="63">
        <f t="shared" si="18"/>
        <v>1.7056940655496122E-2</v>
      </c>
      <c r="W102" s="63">
        <f t="shared" si="19"/>
        <v>-7.7183113393904379E-2</v>
      </c>
      <c r="X102" s="64">
        <f t="shared" si="20"/>
        <v>0.10212216033019694</v>
      </c>
      <c r="Y102" s="63"/>
      <c r="Z102" s="63"/>
      <c r="AA102" s="63"/>
      <c r="AB102" s="64"/>
      <c r="AC102" s="63"/>
      <c r="AD102" s="63"/>
      <c r="AE102" s="63"/>
      <c r="AF102" s="64"/>
      <c r="AG102" s="69">
        <f t="shared" ca="1" si="21"/>
        <v>1333</v>
      </c>
      <c r="AH102" s="75">
        <f t="shared" si="31"/>
        <v>0</v>
      </c>
      <c r="AI102" s="76">
        <f t="shared" si="32"/>
        <v>1</v>
      </c>
      <c r="AJ102" s="75"/>
      <c r="AK102" s="76"/>
    </row>
    <row r="103" spans="2:37" x14ac:dyDescent="0.25">
      <c r="B103" s="43">
        <v>1879</v>
      </c>
      <c r="C103" s="44">
        <v>4</v>
      </c>
      <c r="D103" s="83" t="s">
        <v>114</v>
      </c>
      <c r="E103" s="61">
        <f>Data!E102</f>
        <v>3.77</v>
      </c>
      <c r="F103" s="61">
        <f>Data!H102</f>
        <v>8.18251405</v>
      </c>
      <c r="G103" s="62">
        <f>IF(MOD(C103,3)=0,SUM(Data!G100:G102),0)</f>
        <v>0</v>
      </c>
      <c r="H103" s="63">
        <f t="shared" si="22"/>
        <v>3.287671232876721E-2</v>
      </c>
      <c r="I103" s="63">
        <f t="shared" si="23"/>
        <v>0</v>
      </c>
      <c r="J103" s="63">
        <f t="shared" si="24"/>
        <v>3.287671232876721E-2</v>
      </c>
      <c r="K103" s="63">
        <f t="shared" si="25"/>
        <v>-1.1496614582740872E-2</v>
      </c>
      <c r="L103" s="64">
        <f t="shared" si="26"/>
        <v>4.4889403077539969E-2</v>
      </c>
      <c r="M103" s="65">
        <f t="shared" si="27"/>
        <v>0.84909909909909898</v>
      </c>
      <c r="N103" s="65">
        <f t="shared" si="28"/>
        <v>0.65648859909798452</v>
      </c>
      <c r="O103" s="65">
        <f t="shared" si="29"/>
        <v>1.4524819384245431</v>
      </c>
      <c r="P103" s="66">
        <f t="shared" si="30"/>
        <v>2.2125013906109787</v>
      </c>
      <c r="Q103" s="63">
        <f t="shared" si="33"/>
        <v>0.13213213213213204</v>
      </c>
      <c r="R103" s="63">
        <f t="shared" si="34"/>
        <v>0.19252070004090727</v>
      </c>
      <c r="S103" s="63">
        <f t="shared" si="35"/>
        <v>-7.526635664277026E-2</v>
      </c>
      <c r="T103" s="64">
        <f t="shared" si="36"/>
        <v>0.28958290704281198</v>
      </c>
      <c r="U103" s="63">
        <f t="shared" si="17"/>
        <v>-3.901479005595665E-2</v>
      </c>
      <c r="V103" s="63">
        <f t="shared" si="18"/>
        <v>2.93797649563321E-2</v>
      </c>
      <c r="W103" s="63">
        <f t="shared" si="19"/>
        <v>-7.6456090606142668E-2</v>
      </c>
      <c r="X103" s="64">
        <f t="shared" si="20"/>
        <v>0.11459753508843717</v>
      </c>
      <c r="Y103" s="63"/>
      <c r="Z103" s="63"/>
      <c r="AA103" s="63"/>
      <c r="AB103" s="64"/>
      <c r="AC103" s="63"/>
      <c r="AD103" s="63"/>
      <c r="AE103" s="63"/>
      <c r="AF103" s="64"/>
      <c r="AG103" s="69">
        <f t="shared" ca="1" si="21"/>
        <v>419</v>
      </c>
      <c r="AH103" s="75">
        <f t="shared" si="31"/>
        <v>1</v>
      </c>
      <c r="AI103" s="76">
        <f t="shared" si="32"/>
        <v>0</v>
      </c>
      <c r="AJ103" s="75"/>
      <c r="AK103" s="76"/>
    </row>
    <row r="104" spans="2:37" x14ac:dyDescent="0.25">
      <c r="B104" s="43">
        <v>1879</v>
      </c>
      <c r="C104" s="44">
        <v>5</v>
      </c>
      <c r="D104" s="83" t="s">
        <v>115</v>
      </c>
      <c r="E104" s="61">
        <f>Data!E103</f>
        <v>3.94</v>
      </c>
      <c r="F104" s="61">
        <f>Data!H103</f>
        <v>8.18251405</v>
      </c>
      <c r="G104" s="62">
        <f>IF(MOD(C104,3)=0,SUM(Data!G101:G103),0)</f>
        <v>0</v>
      </c>
      <c r="H104" s="63">
        <f t="shared" si="22"/>
        <v>4.5092838196286511E-2</v>
      </c>
      <c r="I104" s="63">
        <f t="shared" si="23"/>
        <v>0</v>
      </c>
      <c r="J104" s="63">
        <f t="shared" si="24"/>
        <v>4.5092838196286511E-2</v>
      </c>
      <c r="K104" s="63">
        <f t="shared" si="25"/>
        <v>0</v>
      </c>
      <c r="L104" s="64">
        <f t="shared" si="26"/>
        <v>4.5092838196286511E-2</v>
      </c>
      <c r="M104" s="65">
        <f t="shared" si="27"/>
        <v>0.88738738738738732</v>
      </c>
      <c r="N104" s="65">
        <f t="shared" si="28"/>
        <v>0.65648859909798452</v>
      </c>
      <c r="O104" s="65">
        <f t="shared" si="29"/>
        <v>1.5179784714569495</v>
      </c>
      <c r="P104" s="66">
        <f t="shared" si="30"/>
        <v>2.3122693578268585</v>
      </c>
      <c r="Q104" s="63">
        <f t="shared" si="33"/>
        <v>0.17964071856287434</v>
      </c>
      <c r="R104" s="63">
        <f t="shared" si="34"/>
        <v>0.24256342132790487</v>
      </c>
      <c r="S104" s="63">
        <f t="shared" si="35"/>
        <v>-4.4444234227078327E-2</v>
      </c>
      <c r="T104" s="64">
        <f t="shared" si="36"/>
        <v>0.3003567827596445</v>
      </c>
      <c r="U104" s="63">
        <f t="shared" si="17"/>
        <v>-2.5361323255573831E-2</v>
      </c>
      <c r="V104" s="63">
        <f t="shared" si="18"/>
        <v>4.4004966572739335E-2</v>
      </c>
      <c r="W104" s="63">
        <f t="shared" si="19"/>
        <v>-7.5005949691969942E-2</v>
      </c>
      <c r="X104" s="64">
        <f t="shared" si="20"/>
        <v>0.12866127757803203</v>
      </c>
      <c r="Y104" s="63"/>
      <c r="Z104" s="63"/>
      <c r="AA104" s="63"/>
      <c r="AB104" s="64"/>
      <c r="AC104" s="63"/>
      <c r="AD104" s="63"/>
      <c r="AE104" s="63"/>
      <c r="AF104" s="64"/>
      <c r="AG104" s="69">
        <f t="shared" ca="1" si="21"/>
        <v>235</v>
      </c>
      <c r="AH104" s="75">
        <f t="shared" si="31"/>
        <v>2</v>
      </c>
      <c r="AI104" s="76">
        <f t="shared" si="32"/>
        <v>0</v>
      </c>
      <c r="AJ104" s="75"/>
      <c r="AK104" s="76"/>
    </row>
    <row r="105" spans="2:37" x14ac:dyDescent="0.25">
      <c r="B105" s="43">
        <v>1879</v>
      </c>
      <c r="C105" s="44">
        <v>6</v>
      </c>
      <c r="D105" s="83" t="s">
        <v>116</v>
      </c>
      <c r="E105" s="61">
        <f>Data!E104</f>
        <v>3.96</v>
      </c>
      <c r="F105" s="61">
        <f>Data!H104</f>
        <v>8.0873811569999994</v>
      </c>
      <c r="G105" s="62">
        <f>IF(MOD(C105,3)=0,SUM(Data!G102:G104),0)</f>
        <v>4.7083333333333338E-2</v>
      </c>
      <c r="H105" s="63">
        <f t="shared" si="22"/>
        <v>5.0761421319795996E-3</v>
      </c>
      <c r="I105" s="63">
        <f t="shared" si="23"/>
        <v>1.1950084602368868E-2</v>
      </c>
      <c r="J105" s="63">
        <f t="shared" si="24"/>
        <v>1.7026226734348615E-2</v>
      </c>
      <c r="K105" s="63">
        <f t="shared" si="25"/>
        <v>-1.1626364760107033E-2</v>
      </c>
      <c r="L105" s="64">
        <f t="shared" si="26"/>
        <v>2.8989635571876837E-2</v>
      </c>
      <c r="M105" s="65">
        <f t="shared" si="27"/>
        <v>0.89189189189189177</v>
      </c>
      <c r="N105" s="65">
        <f t="shared" si="28"/>
        <v>0.64885602318401969</v>
      </c>
      <c r="O105" s="65">
        <f t="shared" si="29"/>
        <v>1.5438239170898356</v>
      </c>
      <c r="P105" s="66">
        <f t="shared" si="30"/>
        <v>2.3793012038542769</v>
      </c>
      <c r="Q105" s="63">
        <f t="shared" si="33"/>
        <v>0.16129032258064502</v>
      </c>
      <c r="R105" s="63">
        <f t="shared" si="34"/>
        <v>0.221141126680233</v>
      </c>
      <c r="S105" s="63">
        <f t="shared" si="35"/>
        <v>-3.4093964916698583E-2</v>
      </c>
      <c r="T105" s="64">
        <f t="shared" si="36"/>
        <v>0.26424422493117516</v>
      </c>
      <c r="U105" s="63">
        <f t="shared" si="17"/>
        <v>-2.3500409629666152E-2</v>
      </c>
      <c r="V105" s="63">
        <f t="shared" si="18"/>
        <v>4.463749734598399E-2</v>
      </c>
      <c r="W105" s="63">
        <f t="shared" si="19"/>
        <v>-7.2744501720539811E-2</v>
      </c>
      <c r="X105" s="64">
        <f t="shared" si="20"/>
        <v>0.12659078245891076</v>
      </c>
      <c r="Y105" s="63"/>
      <c r="Z105" s="63"/>
      <c r="AA105" s="63"/>
      <c r="AB105" s="64"/>
      <c r="AC105" s="63"/>
      <c r="AD105" s="63"/>
      <c r="AE105" s="63"/>
      <c r="AF105" s="64"/>
      <c r="AG105" s="69">
        <f t="shared" ca="1" si="21"/>
        <v>931</v>
      </c>
      <c r="AH105" s="75">
        <f t="shared" si="31"/>
        <v>3</v>
      </c>
      <c r="AI105" s="76">
        <f t="shared" si="32"/>
        <v>0</v>
      </c>
      <c r="AJ105" s="75"/>
      <c r="AK105" s="76"/>
    </row>
    <row r="106" spans="2:37" x14ac:dyDescent="0.25">
      <c r="B106" s="43">
        <v>1879</v>
      </c>
      <c r="C106" s="44">
        <v>7</v>
      </c>
      <c r="D106" s="83" t="s">
        <v>117</v>
      </c>
      <c r="E106" s="61">
        <f>Data!E105</f>
        <v>4.04</v>
      </c>
      <c r="F106" s="61">
        <f>Data!H105</f>
        <v>8.18251405</v>
      </c>
      <c r="G106" s="62">
        <f>IF(MOD(C106,3)=0,SUM(Data!G103:G105),0)</f>
        <v>0</v>
      </c>
      <c r="H106" s="63">
        <f t="shared" si="22"/>
        <v>2.020202020202011E-2</v>
      </c>
      <c r="I106" s="63">
        <f t="shared" si="23"/>
        <v>0</v>
      </c>
      <c r="J106" s="63">
        <f t="shared" si="24"/>
        <v>2.020202020202011E-2</v>
      </c>
      <c r="K106" s="63">
        <f t="shared" si="25"/>
        <v>1.1763127167273346E-2</v>
      </c>
      <c r="L106" s="64">
        <f t="shared" si="26"/>
        <v>8.3407793861531854E-3</v>
      </c>
      <c r="M106" s="65">
        <f t="shared" si="27"/>
        <v>0.90990990990990983</v>
      </c>
      <c r="N106" s="65">
        <f t="shared" si="28"/>
        <v>0.65648859909798452</v>
      </c>
      <c r="O106" s="65">
        <f t="shared" si="29"/>
        <v>1.5750122790512462</v>
      </c>
      <c r="P106" s="66">
        <f t="shared" si="30"/>
        <v>2.3991464302888339</v>
      </c>
      <c r="Q106" s="63">
        <f t="shared" si="33"/>
        <v>0.16091954022988508</v>
      </c>
      <c r="R106" s="63">
        <f t="shared" si="34"/>
        <v>0.22075123487733372</v>
      </c>
      <c r="S106" s="63">
        <f t="shared" si="35"/>
        <v>-3.3705393431404662E-2</v>
      </c>
      <c r="T106" s="64">
        <f t="shared" si="36"/>
        <v>0.26333234872575551</v>
      </c>
      <c r="U106" s="63">
        <f t="shared" si="17"/>
        <v>-1.9586458115401162E-2</v>
      </c>
      <c r="V106" s="63">
        <f t="shared" si="18"/>
        <v>4.882455544095432E-2</v>
      </c>
      <c r="W106" s="63">
        <f t="shared" si="19"/>
        <v>-7.2065379552381903E-2</v>
      </c>
      <c r="X106" s="64">
        <f t="shared" si="20"/>
        <v>0.13027850489619763</v>
      </c>
      <c r="Y106" s="63"/>
      <c r="Z106" s="63"/>
      <c r="AA106" s="63"/>
      <c r="AB106" s="64"/>
      <c r="AC106" s="63"/>
      <c r="AD106" s="63"/>
      <c r="AE106" s="63"/>
      <c r="AF106" s="64"/>
      <c r="AG106" s="69">
        <f t="shared" ca="1" si="21"/>
        <v>635</v>
      </c>
      <c r="AH106" s="75">
        <f t="shared" si="31"/>
        <v>4</v>
      </c>
      <c r="AI106" s="76">
        <f t="shared" si="32"/>
        <v>0</v>
      </c>
      <c r="AJ106" s="75"/>
      <c r="AK106" s="76"/>
    </row>
    <row r="107" spans="2:37" x14ac:dyDescent="0.25">
      <c r="B107" s="43">
        <v>1879</v>
      </c>
      <c r="C107" s="44">
        <v>8</v>
      </c>
      <c r="D107" s="83" t="s">
        <v>118</v>
      </c>
      <c r="E107" s="61">
        <f>Data!E106</f>
        <v>4.07</v>
      </c>
      <c r="F107" s="61">
        <f>Data!H106</f>
        <v>8.18251405</v>
      </c>
      <c r="G107" s="62">
        <f>IF(MOD(C107,3)=0,SUM(Data!G104:G106),0)</f>
        <v>0</v>
      </c>
      <c r="H107" s="63">
        <f t="shared" si="22"/>
        <v>7.4257425742574323E-3</v>
      </c>
      <c r="I107" s="63">
        <f t="shared" si="23"/>
        <v>0</v>
      </c>
      <c r="J107" s="63">
        <f t="shared" si="24"/>
        <v>7.4257425742574323E-3</v>
      </c>
      <c r="K107" s="63">
        <f t="shared" si="25"/>
        <v>0</v>
      </c>
      <c r="L107" s="64">
        <f t="shared" si="26"/>
        <v>7.4257425742574323E-3</v>
      </c>
      <c r="M107" s="65">
        <f t="shared" si="27"/>
        <v>0.91666666666666663</v>
      </c>
      <c r="N107" s="65">
        <f t="shared" si="28"/>
        <v>0.65648859909798452</v>
      </c>
      <c r="O107" s="65">
        <f t="shared" si="29"/>
        <v>1.5867079147867753</v>
      </c>
      <c r="P107" s="66">
        <f t="shared" si="30"/>
        <v>2.4169618740781074</v>
      </c>
      <c r="Q107" s="63">
        <f t="shared" si="33"/>
        <v>0.17971014492753623</v>
      </c>
      <c r="R107" s="63">
        <f t="shared" si="34"/>
        <v>0.24051027337556352</v>
      </c>
      <c r="S107" s="63">
        <f t="shared" si="35"/>
        <v>-4.4444234227078327E-2</v>
      </c>
      <c r="T107" s="64">
        <f t="shared" si="36"/>
        <v>0.29820814002639628</v>
      </c>
      <c r="U107" s="63">
        <f t="shared" si="17"/>
        <v>-1.8574411141220493E-2</v>
      </c>
      <c r="V107" s="63">
        <f t="shared" si="18"/>
        <v>4.9907220737212876E-2</v>
      </c>
      <c r="W107" s="63">
        <f t="shared" si="19"/>
        <v>-7.0573209431686879E-2</v>
      </c>
      <c r="X107" s="64">
        <f t="shared" si="20"/>
        <v>0.12962874687013293</v>
      </c>
      <c r="Y107" s="63"/>
      <c r="Z107" s="63"/>
      <c r="AA107" s="63"/>
      <c r="AB107" s="64"/>
      <c r="AC107" s="63"/>
      <c r="AD107" s="63"/>
      <c r="AE107" s="63"/>
      <c r="AF107" s="64"/>
      <c r="AG107" s="69">
        <f t="shared" ca="1" si="21"/>
        <v>895</v>
      </c>
      <c r="AH107" s="75">
        <f t="shared" si="31"/>
        <v>5</v>
      </c>
      <c r="AI107" s="76">
        <f t="shared" si="32"/>
        <v>0</v>
      </c>
      <c r="AJ107" s="75"/>
      <c r="AK107" s="76"/>
    </row>
    <row r="108" spans="2:37" x14ac:dyDescent="0.25">
      <c r="B108" s="43">
        <v>1879</v>
      </c>
      <c r="C108" s="44">
        <v>9</v>
      </c>
      <c r="D108" s="83" t="s">
        <v>119</v>
      </c>
      <c r="E108" s="61">
        <f>Data!E107</f>
        <v>4.22</v>
      </c>
      <c r="F108" s="61">
        <f>Data!H107</f>
        <v>8.4679289260000008</v>
      </c>
      <c r="G108" s="62">
        <f>IF(MOD(C108,3)=0,SUM(Data!G105:G107),0)</f>
        <v>4.8333333333333332E-2</v>
      </c>
      <c r="H108" s="63">
        <f t="shared" si="22"/>
        <v>3.685503685503666E-2</v>
      </c>
      <c r="I108" s="63">
        <f t="shared" si="23"/>
        <v>1.1875511875511875E-2</v>
      </c>
      <c r="J108" s="63">
        <f t="shared" si="24"/>
        <v>4.8730548730548495E-2</v>
      </c>
      <c r="K108" s="63">
        <f t="shared" si="25"/>
        <v>3.4881073745299584E-2</v>
      </c>
      <c r="L108" s="64">
        <f t="shared" si="26"/>
        <v>1.3382672982052757E-2</v>
      </c>
      <c r="M108" s="65">
        <f t="shared" si="27"/>
        <v>0.95045045045045029</v>
      </c>
      <c r="N108" s="65">
        <f t="shared" si="28"/>
        <v>0.67938762633606986</v>
      </c>
      <c r="O108" s="65">
        <f t="shared" si="29"/>
        <v>1.6640290621494394</v>
      </c>
      <c r="P108" s="66">
        <f t="shared" si="30"/>
        <v>2.449307284448984</v>
      </c>
      <c r="Q108" s="63">
        <f t="shared" si="33"/>
        <v>0.19886363636363624</v>
      </c>
      <c r="R108" s="63">
        <f t="shared" si="34"/>
        <v>0.25870030885033302</v>
      </c>
      <c r="S108" s="63">
        <f t="shared" si="35"/>
        <v>-1.1113423093406682E-2</v>
      </c>
      <c r="T108" s="64">
        <f t="shared" si="36"/>
        <v>0.27284598481229616</v>
      </c>
      <c r="U108" s="63">
        <f t="shared" si="17"/>
        <v>-1.4512047084100921E-2</v>
      </c>
      <c r="V108" s="63">
        <f t="shared" si="18"/>
        <v>5.2858062098488867E-2</v>
      </c>
      <c r="W108" s="63">
        <f t="shared" si="19"/>
        <v>-6.4177946146278031E-2</v>
      </c>
      <c r="X108" s="64">
        <f t="shared" si="20"/>
        <v>0.12506224635635799</v>
      </c>
      <c r="Y108" s="63"/>
      <c r="Z108" s="63"/>
      <c r="AA108" s="63"/>
      <c r="AB108" s="64"/>
      <c r="AC108" s="63"/>
      <c r="AD108" s="63"/>
      <c r="AE108" s="63"/>
      <c r="AF108" s="64"/>
      <c r="AG108" s="69">
        <f t="shared" ca="1" si="21"/>
        <v>352</v>
      </c>
      <c r="AH108" s="75">
        <f t="shared" si="31"/>
        <v>6</v>
      </c>
      <c r="AI108" s="76">
        <f t="shared" si="32"/>
        <v>0</v>
      </c>
      <c r="AJ108" s="75"/>
      <c r="AK108" s="76"/>
    </row>
    <row r="109" spans="2:37" x14ac:dyDescent="0.25">
      <c r="B109" s="43">
        <v>1879</v>
      </c>
      <c r="C109" s="44">
        <v>10</v>
      </c>
      <c r="D109" s="83" t="s">
        <v>120</v>
      </c>
      <c r="E109" s="61">
        <f>Data!E108</f>
        <v>4.68</v>
      </c>
      <c r="F109" s="61">
        <f>Data!H108</f>
        <v>8.9436743799999991</v>
      </c>
      <c r="G109" s="62">
        <f>IF(MOD(C109,3)=0,SUM(Data!G106:G108),0)</f>
        <v>0</v>
      </c>
      <c r="H109" s="63">
        <f t="shared" si="22"/>
        <v>0.1090047393364928</v>
      </c>
      <c r="I109" s="63">
        <f t="shared" si="23"/>
        <v>0</v>
      </c>
      <c r="J109" s="63">
        <f t="shared" si="24"/>
        <v>0.1090047393364928</v>
      </c>
      <c r="K109" s="63">
        <f t="shared" si="25"/>
        <v>5.6182032012487282E-2</v>
      </c>
      <c r="L109" s="64">
        <f t="shared" si="26"/>
        <v>5.0012881987165914E-2</v>
      </c>
      <c r="M109" s="65">
        <f t="shared" si="27"/>
        <v>1.0540540540540539</v>
      </c>
      <c r="N109" s="65">
        <f t="shared" si="28"/>
        <v>0.71755700370777054</v>
      </c>
      <c r="O109" s="65">
        <f t="shared" si="29"/>
        <v>1.8454161163173877</v>
      </c>
      <c r="P109" s="66">
        <f t="shared" si="30"/>
        <v>2.571804200616437</v>
      </c>
      <c r="Q109" s="63">
        <f t="shared" si="33"/>
        <v>0.34482758620689657</v>
      </c>
      <c r="R109" s="63">
        <f t="shared" si="34"/>
        <v>0.41194948847012358</v>
      </c>
      <c r="S109" s="63">
        <f t="shared" si="35"/>
        <v>5.618203201248706E-2</v>
      </c>
      <c r="T109" s="64">
        <f t="shared" si="36"/>
        <v>0.33684293585239677</v>
      </c>
      <c r="U109" s="63">
        <f t="shared" si="17"/>
        <v>6.536504393109821E-3</v>
      </c>
      <c r="V109" s="63">
        <f t="shared" si="18"/>
        <v>7.5345538533594159E-2</v>
      </c>
      <c r="W109" s="63">
        <f t="shared" si="19"/>
        <v>-5.0808818299548419E-2</v>
      </c>
      <c r="X109" s="64">
        <f t="shared" si="20"/>
        <v>0.13290721539062389</v>
      </c>
      <c r="Y109" s="63"/>
      <c r="Z109" s="63"/>
      <c r="AA109" s="63"/>
      <c r="AB109" s="64"/>
      <c r="AC109" s="63"/>
      <c r="AD109" s="63"/>
      <c r="AE109" s="63"/>
      <c r="AF109" s="64"/>
      <c r="AG109" s="69">
        <f t="shared" ca="1" si="21"/>
        <v>14</v>
      </c>
      <c r="AH109" s="75">
        <f t="shared" si="31"/>
        <v>7</v>
      </c>
      <c r="AI109" s="76">
        <f t="shared" si="32"/>
        <v>0</v>
      </c>
      <c r="AJ109" s="75"/>
      <c r="AK109" s="76"/>
    </row>
    <row r="110" spans="2:37" x14ac:dyDescent="0.25">
      <c r="B110" s="43">
        <v>1879</v>
      </c>
      <c r="C110" s="44">
        <v>11</v>
      </c>
      <c r="D110" s="83" t="s">
        <v>121</v>
      </c>
      <c r="E110" s="61">
        <f>Data!E109</f>
        <v>4.93</v>
      </c>
      <c r="F110" s="61">
        <f>Data!H109</f>
        <v>9.4194198349999994</v>
      </c>
      <c r="G110" s="62">
        <f>IF(MOD(C110,3)=0,SUM(Data!G107:G109),0)</f>
        <v>0</v>
      </c>
      <c r="H110" s="63">
        <f t="shared" si="22"/>
        <v>5.3418803418803451E-2</v>
      </c>
      <c r="I110" s="63">
        <f t="shared" si="23"/>
        <v>0</v>
      </c>
      <c r="J110" s="63">
        <f t="shared" si="24"/>
        <v>5.3418803418803451E-2</v>
      </c>
      <c r="K110" s="63">
        <f t="shared" si="25"/>
        <v>5.3193512507998975E-2</v>
      </c>
      <c r="L110" s="64">
        <f t="shared" si="26"/>
        <v>2.139121710575953E-4</v>
      </c>
      <c r="M110" s="65">
        <f t="shared" si="27"/>
        <v>1.1103603603603602</v>
      </c>
      <c r="N110" s="65">
        <f t="shared" si="28"/>
        <v>0.75572638115970214</v>
      </c>
      <c r="O110" s="65">
        <f t="shared" si="29"/>
        <v>1.943996037060838</v>
      </c>
      <c r="P110" s="66">
        <f t="shared" si="30"/>
        <v>2.5723543408365259</v>
      </c>
      <c r="Q110" s="63">
        <f t="shared" si="33"/>
        <v>0.42074927953890473</v>
      </c>
      <c r="R110" s="63">
        <f t="shared" si="34"/>
        <v>0.49166052144072681</v>
      </c>
      <c r="S110" s="63">
        <f t="shared" si="35"/>
        <v>0.12499637261870378</v>
      </c>
      <c r="T110" s="64">
        <f t="shared" si="36"/>
        <v>0.32592473873362149</v>
      </c>
      <c r="U110" s="63">
        <f t="shared" si="17"/>
        <v>1.5280731113468171E-2</v>
      </c>
      <c r="V110" s="63">
        <f t="shared" si="18"/>
        <v>8.4687539693634628E-2</v>
      </c>
      <c r="W110" s="63">
        <f t="shared" si="19"/>
        <v>-3.9339882178711427E-2</v>
      </c>
      <c r="X110" s="64">
        <f t="shared" si="20"/>
        <v>0.12910645458419978</v>
      </c>
      <c r="Y110" s="63"/>
      <c r="Z110" s="63"/>
      <c r="AA110" s="63"/>
      <c r="AB110" s="64"/>
      <c r="AC110" s="63"/>
      <c r="AD110" s="63"/>
      <c r="AE110" s="63"/>
      <c r="AF110" s="64"/>
      <c r="AG110" s="69">
        <f t="shared" ca="1" si="21"/>
        <v>169</v>
      </c>
      <c r="AH110" s="75">
        <f t="shared" si="31"/>
        <v>8</v>
      </c>
      <c r="AI110" s="76">
        <f t="shared" si="32"/>
        <v>0</v>
      </c>
      <c r="AJ110" s="75"/>
      <c r="AK110" s="76"/>
    </row>
    <row r="111" spans="2:37" x14ac:dyDescent="0.25">
      <c r="B111" s="43">
        <v>1879</v>
      </c>
      <c r="C111" s="44">
        <v>12</v>
      </c>
      <c r="D111" s="83" t="s">
        <v>122</v>
      </c>
      <c r="E111" s="61">
        <f>Data!E110</f>
        <v>4.92</v>
      </c>
      <c r="F111" s="61">
        <f>Data!H110</f>
        <v>9.7048347110000002</v>
      </c>
      <c r="G111" s="62">
        <f>IF(MOD(C111,3)=0,SUM(Data!G108:G110),0)</f>
        <v>4.958333333333334E-2</v>
      </c>
      <c r="H111" s="63">
        <f t="shared" si="22"/>
        <v>-2.0283975659228792E-3</v>
      </c>
      <c r="I111" s="63">
        <f t="shared" si="23"/>
        <v>1.0057471264367818E-2</v>
      </c>
      <c r="J111" s="63">
        <f t="shared" si="24"/>
        <v>8.0290736984449662E-3</v>
      </c>
      <c r="K111" s="63">
        <f t="shared" si="25"/>
        <v>3.0300685286314133E-2</v>
      </c>
      <c r="L111" s="64">
        <f t="shared" si="26"/>
        <v>-2.1616613388624528E-2</v>
      </c>
      <c r="M111" s="65">
        <f t="shared" si="27"/>
        <v>1.1081081081081079</v>
      </c>
      <c r="N111" s="65">
        <f t="shared" si="28"/>
        <v>0.77862540839778749</v>
      </c>
      <c r="O111" s="65">
        <f t="shared" si="29"/>
        <v>1.9596045245118845</v>
      </c>
      <c r="P111" s="66">
        <f t="shared" si="30"/>
        <v>2.5167487515521128</v>
      </c>
      <c r="Q111" s="63">
        <f t="shared" si="33"/>
        <v>0.42608695652173889</v>
      </c>
      <c r="R111" s="63">
        <f t="shared" si="34"/>
        <v>0.49279255916757769</v>
      </c>
      <c r="S111" s="63">
        <f t="shared" si="35"/>
        <v>0.18604559084136274</v>
      </c>
      <c r="T111" s="64">
        <f t="shared" si="36"/>
        <v>0.25862999761131755</v>
      </c>
      <c r="U111" s="63">
        <f t="shared" si="17"/>
        <v>1.6206222732655595E-2</v>
      </c>
      <c r="V111" s="63">
        <f t="shared" si="18"/>
        <v>8.3944681871560345E-2</v>
      </c>
      <c r="W111" s="63">
        <f t="shared" si="19"/>
        <v>-3.3587454956533813E-2</v>
      </c>
      <c r="X111" s="64">
        <f t="shared" si="20"/>
        <v>0.12161694033349701</v>
      </c>
      <c r="Y111" s="63"/>
      <c r="Z111" s="63"/>
      <c r="AA111" s="63"/>
      <c r="AB111" s="64"/>
      <c r="AC111" s="63"/>
      <c r="AD111" s="63"/>
      <c r="AE111" s="63"/>
      <c r="AF111" s="64"/>
      <c r="AG111" s="69">
        <f t="shared" ca="1" si="21"/>
        <v>1089</v>
      </c>
      <c r="AH111" s="75">
        <f t="shared" si="31"/>
        <v>0</v>
      </c>
      <c r="AI111" s="76">
        <f t="shared" si="32"/>
        <v>1</v>
      </c>
      <c r="AJ111" s="75"/>
      <c r="AK111" s="76"/>
    </row>
    <row r="112" spans="2:37" x14ac:dyDescent="0.25">
      <c r="B112" s="43">
        <v>1880</v>
      </c>
      <c r="C112" s="39">
        <v>1</v>
      </c>
      <c r="D112" s="83" t="s">
        <v>123</v>
      </c>
      <c r="E112" s="61">
        <f>Data!E111</f>
        <v>5.1100000000000003</v>
      </c>
      <c r="F112" s="61">
        <f>Data!H111</f>
        <v>9.9903305790000001</v>
      </c>
      <c r="G112" s="62">
        <f>IF(MOD(C112,3)=0,SUM(Data!G109:G111),0)</f>
        <v>0</v>
      </c>
      <c r="H112" s="63">
        <f t="shared" si="22"/>
        <v>3.8617886178861971E-2</v>
      </c>
      <c r="I112" s="63">
        <f t="shared" si="23"/>
        <v>0</v>
      </c>
      <c r="J112" s="63">
        <f t="shared" si="24"/>
        <v>3.8617886178861971E-2</v>
      </c>
      <c r="K112" s="63">
        <f t="shared" si="25"/>
        <v>2.9417901128846902E-2</v>
      </c>
      <c r="L112" s="64">
        <f t="shared" si="26"/>
        <v>8.9370750595325621E-3</v>
      </c>
      <c r="M112" s="65">
        <f t="shared" si="27"/>
        <v>1.1509009009009008</v>
      </c>
      <c r="N112" s="65">
        <f t="shared" si="28"/>
        <v>0.80153093367844164</v>
      </c>
      <c r="O112" s="65">
        <f t="shared" si="29"/>
        <v>2.0352803089950675</v>
      </c>
      <c r="P112" s="66">
        <f t="shared" si="30"/>
        <v>2.5392411240507187</v>
      </c>
      <c r="Q112" s="63">
        <f t="shared" si="33"/>
        <v>0.42737430167597767</v>
      </c>
      <c r="R112" s="63">
        <f t="shared" si="34"/>
        <v>0.49414012023918019</v>
      </c>
      <c r="S112" s="63">
        <f t="shared" si="35"/>
        <v>0.20689992567492954</v>
      </c>
      <c r="T112" s="64">
        <f t="shared" si="36"/>
        <v>0.23799835301474404</v>
      </c>
      <c r="U112" s="63">
        <f t="shared" si="17"/>
        <v>2.3936464629866538E-2</v>
      </c>
      <c r="V112" s="63">
        <f t="shared" si="18"/>
        <v>9.2190207638495947E-2</v>
      </c>
      <c r="W112" s="63">
        <f t="shared" si="19"/>
        <v>-2.7967239705744884E-2</v>
      </c>
      <c r="X112" s="64">
        <f t="shared" si="20"/>
        <v>0.12361460668040314</v>
      </c>
      <c r="Y112" s="63"/>
      <c r="Z112" s="63"/>
      <c r="AA112" s="63"/>
      <c r="AB112" s="64"/>
      <c r="AC112" s="63"/>
      <c r="AD112" s="63"/>
      <c r="AE112" s="63"/>
      <c r="AF112" s="64"/>
      <c r="AG112" s="69">
        <f t="shared" ca="1" si="21"/>
        <v>322</v>
      </c>
      <c r="AH112" s="75">
        <f t="shared" si="31"/>
        <v>1</v>
      </c>
      <c r="AI112" s="76">
        <f t="shared" si="32"/>
        <v>0</v>
      </c>
      <c r="AJ112" s="75"/>
      <c r="AK112" s="76"/>
    </row>
    <row r="113" spans="2:37" x14ac:dyDescent="0.25">
      <c r="B113" s="43">
        <v>1880</v>
      </c>
      <c r="C113" s="44">
        <v>2</v>
      </c>
      <c r="D113" s="83" t="s">
        <v>124</v>
      </c>
      <c r="E113" s="61">
        <f>Data!E112</f>
        <v>5.2</v>
      </c>
      <c r="F113" s="61">
        <f>Data!H112</f>
        <v>9.9903305790000001</v>
      </c>
      <c r="G113" s="62">
        <f>IF(MOD(C113,3)=0,SUM(Data!G110:G112),0)</f>
        <v>0</v>
      </c>
      <c r="H113" s="63">
        <f t="shared" si="22"/>
        <v>1.7612524461839474E-2</v>
      </c>
      <c r="I113" s="63">
        <f t="shared" si="23"/>
        <v>0</v>
      </c>
      <c r="J113" s="63">
        <f t="shared" si="24"/>
        <v>1.7612524461839474E-2</v>
      </c>
      <c r="K113" s="63">
        <f t="shared" si="25"/>
        <v>0</v>
      </c>
      <c r="L113" s="64">
        <f t="shared" si="26"/>
        <v>1.7612524461839474E-2</v>
      </c>
      <c r="M113" s="65">
        <f t="shared" si="27"/>
        <v>1.1711711711711712</v>
      </c>
      <c r="N113" s="65">
        <f t="shared" si="28"/>
        <v>0.80153093367844164</v>
      </c>
      <c r="O113" s="65">
        <f t="shared" si="29"/>
        <v>2.0711267332239434</v>
      </c>
      <c r="P113" s="66">
        <f t="shared" si="30"/>
        <v>2.5839635704625707</v>
      </c>
      <c r="Q113" s="63">
        <f t="shared" si="33"/>
        <v>0.40161725067385468</v>
      </c>
      <c r="R113" s="63">
        <f t="shared" si="34"/>
        <v>0.46717827621821706</v>
      </c>
      <c r="S113" s="63">
        <f t="shared" si="35"/>
        <v>0.19318236786466736</v>
      </c>
      <c r="T113" s="64">
        <f t="shared" si="36"/>
        <v>0.22963456025912876</v>
      </c>
      <c r="U113" s="63">
        <f t="shared" si="17"/>
        <v>2.7971391348797336E-2</v>
      </c>
      <c r="V113" s="63">
        <f t="shared" si="18"/>
        <v>9.6494095236197897E-2</v>
      </c>
      <c r="W113" s="63">
        <f t="shared" si="19"/>
        <v>-2.7967239705744884E-2</v>
      </c>
      <c r="X113" s="64">
        <f t="shared" si="20"/>
        <v>0.128042325347415</v>
      </c>
      <c r="Y113" s="63"/>
      <c r="Z113" s="63"/>
      <c r="AA113" s="63"/>
      <c r="AB113" s="64"/>
      <c r="AC113" s="63"/>
      <c r="AD113" s="63"/>
      <c r="AE113" s="63"/>
      <c r="AF113" s="64"/>
      <c r="AG113" s="69">
        <f t="shared" ca="1" si="21"/>
        <v>693</v>
      </c>
      <c r="AH113" s="75">
        <f t="shared" si="31"/>
        <v>2</v>
      </c>
      <c r="AI113" s="76">
        <f t="shared" si="32"/>
        <v>0</v>
      </c>
      <c r="AJ113" s="75"/>
      <c r="AK113" s="76"/>
    </row>
    <row r="114" spans="2:37" x14ac:dyDescent="0.25">
      <c r="B114" s="43">
        <v>1880</v>
      </c>
      <c r="C114" s="44">
        <v>3</v>
      </c>
      <c r="D114" s="83" t="s">
        <v>125</v>
      </c>
      <c r="E114" s="61">
        <f>Data!E113</f>
        <v>5.3</v>
      </c>
      <c r="F114" s="61">
        <f>Data!H113</f>
        <v>10.08541488</v>
      </c>
      <c r="G114" s="62">
        <f>IF(MOD(C114,3)=0,SUM(Data!G111:G113),0)</f>
        <v>5.2499999999999991E-2</v>
      </c>
      <c r="H114" s="63">
        <f t="shared" si="22"/>
        <v>1.9230769230769162E-2</v>
      </c>
      <c r="I114" s="63">
        <f t="shared" si="23"/>
        <v>1.0096153846153843E-2</v>
      </c>
      <c r="J114" s="63">
        <f t="shared" si="24"/>
        <v>2.9326923076923084E-2</v>
      </c>
      <c r="K114" s="63">
        <f t="shared" si="25"/>
        <v>9.5176331001369796E-3</v>
      </c>
      <c r="L114" s="64">
        <f t="shared" si="26"/>
        <v>1.9622529936355493E-2</v>
      </c>
      <c r="M114" s="65">
        <f t="shared" si="27"/>
        <v>1.1936936936936935</v>
      </c>
      <c r="N114" s="65">
        <f t="shared" si="28"/>
        <v>0.80915961102360312</v>
      </c>
      <c r="O114" s="65">
        <f t="shared" si="29"/>
        <v>2.1318665076117611</v>
      </c>
      <c r="P114" s="66">
        <f t="shared" si="30"/>
        <v>2.6346674729784247</v>
      </c>
      <c r="Q114" s="63">
        <f t="shared" si="33"/>
        <v>0.45205479452054775</v>
      </c>
      <c r="R114" s="63">
        <f t="shared" si="34"/>
        <v>0.51599494028423587</v>
      </c>
      <c r="S114" s="63">
        <f t="shared" si="35"/>
        <v>0.21838675635608595</v>
      </c>
      <c r="T114" s="64">
        <f t="shared" si="36"/>
        <v>0.24426413236649669</v>
      </c>
      <c r="U114" s="63">
        <f t="shared" si="17"/>
        <v>2.9183077900643228E-2</v>
      </c>
      <c r="V114" s="63">
        <f t="shared" si="18"/>
        <v>9.6099505916156236E-2</v>
      </c>
      <c r="W114" s="63">
        <f t="shared" si="19"/>
        <v>-2.6123953664295541E-2</v>
      </c>
      <c r="X114" s="64">
        <f t="shared" si="20"/>
        <v>0.1255020698376641</v>
      </c>
      <c r="Y114" s="63"/>
      <c r="Z114" s="63"/>
      <c r="AA114" s="63"/>
      <c r="AB114" s="64"/>
      <c r="AC114" s="63"/>
      <c r="AD114" s="63"/>
      <c r="AE114" s="63"/>
      <c r="AF114" s="64"/>
      <c r="AG114" s="69">
        <f t="shared" ca="1" si="21"/>
        <v>653</v>
      </c>
      <c r="AH114" s="75">
        <f t="shared" si="31"/>
        <v>3</v>
      </c>
      <c r="AI114" s="76">
        <f t="shared" si="32"/>
        <v>0</v>
      </c>
      <c r="AJ114" s="75"/>
      <c r="AK114" s="76"/>
    </row>
    <row r="115" spans="2:37" x14ac:dyDescent="0.25">
      <c r="B115" s="43">
        <v>1880</v>
      </c>
      <c r="C115" s="44">
        <v>4</v>
      </c>
      <c r="D115" s="83" t="s">
        <v>126</v>
      </c>
      <c r="E115" s="61">
        <f>Data!E114</f>
        <v>5.18</v>
      </c>
      <c r="F115" s="61">
        <f>Data!H114</f>
        <v>9.7048347110000002</v>
      </c>
      <c r="G115" s="62">
        <f>IF(MOD(C115,3)=0,SUM(Data!G112:G114),0)</f>
        <v>0</v>
      </c>
      <c r="H115" s="63">
        <f t="shared" si="22"/>
        <v>-2.2641509433962259E-2</v>
      </c>
      <c r="I115" s="63">
        <f t="shared" si="23"/>
        <v>0</v>
      </c>
      <c r="J115" s="63">
        <f t="shared" si="24"/>
        <v>-2.264150943396237E-2</v>
      </c>
      <c r="K115" s="63">
        <f t="shared" si="25"/>
        <v>-3.7735697889306863E-2</v>
      </c>
      <c r="L115" s="64">
        <f t="shared" si="26"/>
        <v>1.568611495016059E-2</v>
      </c>
      <c r="M115" s="65">
        <f t="shared" si="27"/>
        <v>1.1666666666666665</v>
      </c>
      <c r="N115" s="65">
        <f t="shared" si="28"/>
        <v>0.77862540839778749</v>
      </c>
      <c r="O115" s="65">
        <f t="shared" si="29"/>
        <v>2.0835978319677211</v>
      </c>
      <c r="P115" s="66">
        <f t="shared" si="30"/>
        <v>2.6759951698150135</v>
      </c>
      <c r="Q115" s="63">
        <f t="shared" si="33"/>
        <v>0.37400530503978779</v>
      </c>
      <c r="R115" s="63">
        <f t="shared" si="34"/>
        <v>0.43450859996767166</v>
      </c>
      <c r="S115" s="63">
        <f t="shared" si="35"/>
        <v>0.18604559084136274</v>
      </c>
      <c r="T115" s="64">
        <f t="shared" si="36"/>
        <v>0.2094885820957797</v>
      </c>
      <c r="U115" s="63">
        <f t="shared" si="17"/>
        <v>2.1822264671784053E-2</v>
      </c>
      <c r="V115" s="63">
        <f t="shared" si="18"/>
        <v>8.8260100161689836E-2</v>
      </c>
      <c r="W115" s="63">
        <f t="shared" si="19"/>
        <v>-3.5175934222762328E-2</v>
      </c>
      <c r="X115" s="64">
        <f t="shared" si="20"/>
        <v>0.12793631374131942</v>
      </c>
      <c r="Y115" s="63"/>
      <c r="Z115" s="63"/>
      <c r="AA115" s="63"/>
      <c r="AB115" s="64"/>
      <c r="AC115" s="63"/>
      <c r="AD115" s="63"/>
      <c r="AE115" s="63"/>
      <c r="AF115" s="64"/>
      <c r="AG115" s="69">
        <f t="shared" ca="1" si="21"/>
        <v>1439</v>
      </c>
      <c r="AH115" s="75">
        <f t="shared" si="31"/>
        <v>0</v>
      </c>
      <c r="AI115" s="76">
        <f t="shared" si="32"/>
        <v>1</v>
      </c>
      <c r="AJ115" s="75"/>
      <c r="AK115" s="76"/>
    </row>
    <row r="116" spans="2:37" x14ac:dyDescent="0.25">
      <c r="B116" s="43">
        <v>1880</v>
      </c>
      <c r="C116" s="44">
        <v>5</v>
      </c>
      <c r="D116" s="83" t="s">
        <v>127</v>
      </c>
      <c r="E116" s="61">
        <f>Data!E115</f>
        <v>4.7699999999999996</v>
      </c>
      <c r="F116" s="61">
        <f>Data!H115</f>
        <v>9.4194198349999994</v>
      </c>
      <c r="G116" s="62">
        <f>IF(MOD(C116,3)=0,SUM(Data!G113:G115),0)</f>
        <v>0</v>
      </c>
      <c r="H116" s="63">
        <f t="shared" si="22"/>
        <v>-7.9150579150579214E-2</v>
      </c>
      <c r="I116" s="63">
        <f t="shared" si="23"/>
        <v>0</v>
      </c>
      <c r="J116" s="63">
        <f t="shared" si="24"/>
        <v>-7.9150579150579214E-2</v>
      </c>
      <c r="K116" s="63">
        <f t="shared" si="25"/>
        <v>-2.9409555597736836E-2</v>
      </c>
      <c r="L116" s="64">
        <f t="shared" si="26"/>
        <v>-5.1248210653336179E-2</v>
      </c>
      <c r="M116" s="65">
        <f t="shared" si="27"/>
        <v>1.0743243243243241</v>
      </c>
      <c r="N116" s="65">
        <f t="shared" si="28"/>
        <v>0.75572638115970214</v>
      </c>
      <c r="O116" s="65">
        <f t="shared" si="29"/>
        <v>1.9186798568505847</v>
      </c>
      <c r="P116" s="66">
        <f t="shared" si="30"/>
        <v>2.5388552056450235</v>
      </c>
      <c r="Q116" s="63">
        <f t="shared" si="33"/>
        <v>0.21065989847715727</v>
      </c>
      <c r="R116" s="63">
        <f t="shared" si="34"/>
        <v>0.26397040071921674</v>
      </c>
      <c r="S116" s="63">
        <f t="shared" si="35"/>
        <v>0.15116451709606293</v>
      </c>
      <c r="T116" s="64">
        <f t="shared" si="36"/>
        <v>9.7992842854224049E-2</v>
      </c>
      <c r="U116" s="63">
        <f t="shared" si="17"/>
        <v>1.307633646634998E-2</v>
      </c>
      <c r="V116" s="63">
        <f t="shared" si="18"/>
        <v>7.8945520675687053E-2</v>
      </c>
      <c r="W116" s="63">
        <f t="shared" si="19"/>
        <v>-3.6131603459787831E-2</v>
      </c>
      <c r="X116" s="64">
        <f t="shared" si="20"/>
        <v>0.11939090912052097</v>
      </c>
      <c r="Y116" s="63"/>
      <c r="Z116" s="63"/>
      <c r="AA116" s="63"/>
      <c r="AB116" s="64"/>
      <c r="AC116" s="63"/>
      <c r="AD116" s="63"/>
      <c r="AE116" s="63"/>
      <c r="AF116" s="64"/>
      <c r="AG116" s="69">
        <f t="shared" ca="1" si="21"/>
        <v>1761</v>
      </c>
      <c r="AH116" s="75">
        <f t="shared" si="31"/>
        <v>0</v>
      </c>
      <c r="AI116" s="76">
        <f t="shared" si="32"/>
        <v>2</v>
      </c>
      <c r="AJ116" s="75"/>
      <c r="AK116" s="76"/>
    </row>
    <row r="117" spans="2:37" x14ac:dyDescent="0.25">
      <c r="B117" s="43">
        <v>1880</v>
      </c>
      <c r="C117" s="44">
        <v>6</v>
      </c>
      <c r="D117" s="83" t="s">
        <v>128</v>
      </c>
      <c r="E117" s="61">
        <f>Data!E116</f>
        <v>4.79</v>
      </c>
      <c r="F117" s="61">
        <f>Data!H116</f>
        <v>9.229089256</v>
      </c>
      <c r="G117" s="62">
        <f>IF(MOD(C117,3)=0,SUM(Data!G114:G116),0)</f>
        <v>5.6249999999999994E-2</v>
      </c>
      <c r="H117" s="63">
        <f t="shared" si="22"/>
        <v>4.1928721174004924E-3</v>
      </c>
      <c r="I117" s="63">
        <f t="shared" si="23"/>
        <v>1.1792452830188678E-2</v>
      </c>
      <c r="J117" s="63">
        <f t="shared" si="24"/>
        <v>1.5985324947589197E-2</v>
      </c>
      <c r="K117" s="63">
        <f t="shared" si="25"/>
        <v>-2.0206189163878507E-2</v>
      </c>
      <c r="L117" s="64">
        <f t="shared" si="26"/>
        <v>3.6937888065023738E-2</v>
      </c>
      <c r="M117" s="65">
        <f t="shared" si="27"/>
        <v>1.0788288288288288</v>
      </c>
      <c r="N117" s="65">
        <f t="shared" si="28"/>
        <v>0.74045603094585588</v>
      </c>
      <c r="O117" s="65">
        <f t="shared" si="29"/>
        <v>1.9493505778327354</v>
      </c>
      <c r="P117" s="66">
        <f t="shared" si="30"/>
        <v>2.6326351550444422</v>
      </c>
      <c r="Q117" s="63">
        <f t="shared" si="33"/>
        <v>0.20959595959595978</v>
      </c>
      <c r="R117" s="63">
        <f t="shared" si="34"/>
        <v>0.26267675753290076</v>
      </c>
      <c r="S117" s="63">
        <f t="shared" si="35"/>
        <v>0.14117154574961521</v>
      </c>
      <c r="T117" s="64">
        <f t="shared" si="36"/>
        <v>0.106474098689054</v>
      </c>
      <c r="U117" s="63">
        <f t="shared" si="17"/>
        <v>1.8057436445823249E-2</v>
      </c>
      <c r="V117" s="63">
        <f t="shared" si="18"/>
        <v>8.288841865088914E-2</v>
      </c>
      <c r="W117" s="63">
        <f t="shared" si="19"/>
        <v>-3.6799775441944016E-2</v>
      </c>
      <c r="X117" s="64">
        <f t="shared" si="20"/>
        <v>0.12426096988063873</v>
      </c>
      <c r="Y117" s="63"/>
      <c r="Z117" s="63"/>
      <c r="AA117" s="63"/>
      <c r="AB117" s="64"/>
      <c r="AC117" s="63"/>
      <c r="AD117" s="63"/>
      <c r="AE117" s="63"/>
      <c r="AF117" s="64"/>
      <c r="AG117" s="69">
        <f t="shared" ca="1" si="21"/>
        <v>950</v>
      </c>
      <c r="AH117" s="75">
        <f t="shared" si="31"/>
        <v>1</v>
      </c>
      <c r="AI117" s="76">
        <f t="shared" si="32"/>
        <v>0</v>
      </c>
      <c r="AJ117" s="75"/>
      <c r="AK117" s="76"/>
    </row>
    <row r="118" spans="2:37" x14ac:dyDescent="0.25">
      <c r="B118" s="43">
        <v>1880</v>
      </c>
      <c r="C118" s="44">
        <v>7</v>
      </c>
      <c r="D118" s="83" t="s">
        <v>129</v>
      </c>
      <c r="E118" s="61">
        <f>Data!E117</f>
        <v>5.01</v>
      </c>
      <c r="F118" s="61">
        <f>Data!H117</f>
        <v>9.229089256</v>
      </c>
      <c r="G118" s="62">
        <f>IF(MOD(C118,3)=0,SUM(Data!G115:G117),0)</f>
        <v>0</v>
      </c>
      <c r="H118" s="63">
        <f t="shared" si="22"/>
        <v>4.5929018789143905E-2</v>
      </c>
      <c r="I118" s="63">
        <f t="shared" si="23"/>
        <v>0</v>
      </c>
      <c r="J118" s="63">
        <f t="shared" si="24"/>
        <v>4.5929018789143905E-2</v>
      </c>
      <c r="K118" s="63">
        <f t="shared" si="25"/>
        <v>0</v>
      </c>
      <c r="L118" s="64">
        <f t="shared" si="26"/>
        <v>4.5929018789143905E-2</v>
      </c>
      <c r="M118" s="65">
        <f t="shared" si="27"/>
        <v>1.1283783783783783</v>
      </c>
      <c r="N118" s="65">
        <f t="shared" si="28"/>
        <v>0.74045603094585588</v>
      </c>
      <c r="O118" s="65">
        <f t="shared" si="29"/>
        <v>2.0388823371486438</v>
      </c>
      <c r="P118" s="66">
        <f t="shared" si="30"/>
        <v>2.7535495045454392</v>
      </c>
      <c r="Q118" s="63">
        <f t="shared" si="33"/>
        <v>0.24009900990099009</v>
      </c>
      <c r="R118" s="63">
        <f t="shared" si="34"/>
        <v>0.29451837567693318</v>
      </c>
      <c r="S118" s="63">
        <f t="shared" si="35"/>
        <v>0.12790386910487506</v>
      </c>
      <c r="T118" s="64">
        <f t="shared" si="36"/>
        <v>0.14772048499513168</v>
      </c>
      <c r="U118" s="63">
        <f t="shared" si="17"/>
        <v>2.6773475621020282E-2</v>
      </c>
      <c r="V118" s="63">
        <f t="shared" si="18"/>
        <v>9.2159504486949206E-2</v>
      </c>
      <c r="W118" s="63">
        <f t="shared" si="19"/>
        <v>-3.6799775441944016E-2</v>
      </c>
      <c r="X118" s="64">
        <f t="shared" si="20"/>
        <v>0.13388626439332829</v>
      </c>
      <c r="Y118" s="63"/>
      <c r="Z118" s="63"/>
      <c r="AA118" s="63"/>
      <c r="AB118" s="64"/>
      <c r="AC118" s="63"/>
      <c r="AD118" s="63"/>
      <c r="AE118" s="63"/>
      <c r="AF118" s="64"/>
      <c r="AG118" s="69">
        <f t="shared" ca="1" si="21"/>
        <v>228</v>
      </c>
      <c r="AH118" s="75">
        <f t="shared" si="31"/>
        <v>2</v>
      </c>
      <c r="AI118" s="76">
        <f t="shared" si="32"/>
        <v>0</v>
      </c>
      <c r="AJ118" s="75"/>
      <c r="AK118" s="76"/>
    </row>
    <row r="119" spans="2:37" x14ac:dyDescent="0.25">
      <c r="B119" s="43">
        <v>1880</v>
      </c>
      <c r="C119" s="44">
        <v>8</v>
      </c>
      <c r="D119" s="83" t="s">
        <v>130</v>
      </c>
      <c r="E119" s="61">
        <f>Data!E118</f>
        <v>5.19</v>
      </c>
      <c r="F119" s="61">
        <f>Data!H118</f>
        <v>9.229089256</v>
      </c>
      <c r="G119" s="62">
        <f>IF(MOD(C119,3)=0,SUM(Data!G116:G118),0)</f>
        <v>0</v>
      </c>
      <c r="H119" s="63">
        <f t="shared" si="22"/>
        <v>3.5928143712574911E-2</v>
      </c>
      <c r="I119" s="63">
        <f t="shared" si="23"/>
        <v>0</v>
      </c>
      <c r="J119" s="63">
        <f t="shared" si="24"/>
        <v>3.5928143712574911E-2</v>
      </c>
      <c r="K119" s="63">
        <f t="shared" si="25"/>
        <v>0</v>
      </c>
      <c r="L119" s="64">
        <f t="shared" si="26"/>
        <v>3.5928143712574911E-2</v>
      </c>
      <c r="M119" s="65">
        <f t="shared" si="27"/>
        <v>1.1689189189189189</v>
      </c>
      <c r="N119" s="65">
        <f t="shared" si="28"/>
        <v>0.74045603094585588</v>
      </c>
      <c r="O119" s="65">
        <f t="shared" si="29"/>
        <v>2.1121355947707507</v>
      </c>
      <c r="P119" s="66">
        <f t="shared" si="30"/>
        <v>2.8524794268644373</v>
      </c>
      <c r="Q119" s="63">
        <f t="shared" si="33"/>
        <v>0.27518427518427524</v>
      </c>
      <c r="R119" s="63">
        <f t="shared" si="34"/>
        <v>0.33114329051203062</v>
      </c>
      <c r="S119" s="63">
        <f t="shared" si="35"/>
        <v>0.12790386910487506</v>
      </c>
      <c r="T119" s="64">
        <f t="shared" si="36"/>
        <v>0.18019214843943199</v>
      </c>
      <c r="U119" s="63">
        <f t="shared" si="17"/>
        <v>3.310806923525389E-2</v>
      </c>
      <c r="V119" s="63">
        <f t="shared" si="18"/>
        <v>9.8897491771499091E-2</v>
      </c>
      <c r="W119" s="63">
        <f t="shared" si="19"/>
        <v>-3.8436825275458109E-2</v>
      </c>
      <c r="X119" s="64">
        <f t="shared" si="20"/>
        <v>0.14282401890681728</v>
      </c>
      <c r="Y119" s="63"/>
      <c r="Z119" s="63"/>
      <c r="AA119" s="63"/>
      <c r="AB119" s="64"/>
      <c r="AC119" s="63"/>
      <c r="AD119" s="63"/>
      <c r="AE119" s="63"/>
      <c r="AF119" s="64"/>
      <c r="AG119" s="69">
        <f t="shared" ca="1" si="21"/>
        <v>368</v>
      </c>
      <c r="AH119" s="75">
        <f t="shared" si="31"/>
        <v>3</v>
      </c>
      <c r="AI119" s="76">
        <f t="shared" si="32"/>
        <v>0</v>
      </c>
      <c r="AJ119" s="75"/>
      <c r="AK119" s="76"/>
    </row>
    <row r="120" spans="2:37" x14ac:dyDescent="0.25">
      <c r="B120" s="43">
        <v>1880</v>
      </c>
      <c r="C120" s="44">
        <v>9</v>
      </c>
      <c r="D120" s="83" t="s">
        <v>131</v>
      </c>
      <c r="E120" s="61">
        <f>Data!E119</f>
        <v>5.18</v>
      </c>
      <c r="F120" s="61">
        <f>Data!H119</f>
        <v>9.3242545450000005</v>
      </c>
      <c r="G120" s="62">
        <f>IF(MOD(C120,3)=0,SUM(Data!G117:G119),0)</f>
        <v>0.06</v>
      </c>
      <c r="H120" s="63">
        <f t="shared" si="22"/>
        <v>-1.9267822736032114E-3</v>
      </c>
      <c r="I120" s="63">
        <f t="shared" si="23"/>
        <v>1.1560693641618497E-2</v>
      </c>
      <c r="J120" s="63">
        <f t="shared" si="24"/>
        <v>9.6339113680152799E-3</v>
      </c>
      <c r="K120" s="63">
        <f t="shared" si="25"/>
        <v>1.0311449630648228E-2</v>
      </c>
      <c r="L120" s="64">
        <f t="shared" si="26"/>
        <v>-6.7062316563926139E-4</v>
      </c>
      <c r="M120" s="65">
        <f t="shared" si="27"/>
        <v>1.1666666666666665</v>
      </c>
      <c r="N120" s="65">
        <f t="shared" si="28"/>
        <v>0.74809120601266377</v>
      </c>
      <c r="O120" s="65">
        <f t="shared" si="29"/>
        <v>2.1324837218880024</v>
      </c>
      <c r="P120" s="66">
        <f t="shared" si="30"/>
        <v>2.8505664880812724</v>
      </c>
      <c r="Q120" s="63">
        <f t="shared" si="33"/>
        <v>0.2274881516587679</v>
      </c>
      <c r="R120" s="63">
        <f t="shared" si="34"/>
        <v>0.28151831623268442</v>
      </c>
      <c r="S120" s="63">
        <f t="shared" si="35"/>
        <v>0.10112574473443314</v>
      </c>
      <c r="T120" s="64">
        <f t="shared" si="36"/>
        <v>0.16382558700573946</v>
      </c>
      <c r="U120" s="63">
        <f t="shared" si="17"/>
        <v>3.4593307034404219E-2</v>
      </c>
      <c r="V120" s="63">
        <f t="shared" si="18"/>
        <v>9.9143749333237219E-2</v>
      </c>
      <c r="W120" s="63">
        <f t="shared" si="19"/>
        <v>-3.4821520053308297E-2</v>
      </c>
      <c r="X120" s="64">
        <f t="shared" si="20"/>
        <v>0.1387984421222741</v>
      </c>
      <c r="Y120" s="63"/>
      <c r="Z120" s="63"/>
      <c r="AA120" s="63"/>
      <c r="AB120" s="64"/>
      <c r="AC120" s="63"/>
      <c r="AD120" s="63"/>
      <c r="AE120" s="63"/>
      <c r="AF120" s="64"/>
      <c r="AG120" s="69">
        <f t="shared" ca="1" si="21"/>
        <v>1086</v>
      </c>
      <c r="AH120" s="75">
        <f t="shared" si="31"/>
        <v>0</v>
      </c>
      <c r="AI120" s="76">
        <f t="shared" si="32"/>
        <v>1</v>
      </c>
      <c r="AJ120" s="75"/>
      <c r="AK120" s="76"/>
    </row>
    <row r="121" spans="2:37" x14ac:dyDescent="0.25">
      <c r="B121" s="43">
        <v>1880</v>
      </c>
      <c r="C121" s="44">
        <v>10</v>
      </c>
      <c r="D121" s="83" t="s">
        <v>132</v>
      </c>
      <c r="E121" s="61">
        <f>Data!E120</f>
        <v>5.33</v>
      </c>
      <c r="F121" s="61">
        <f>Data!H120</f>
        <v>9.3242545450000005</v>
      </c>
      <c r="G121" s="62">
        <f>IF(MOD(C121,3)=0,SUM(Data!G118:G120),0)</f>
        <v>0</v>
      </c>
      <c r="H121" s="63">
        <f t="shared" si="22"/>
        <v>2.8957528957529011E-2</v>
      </c>
      <c r="I121" s="63">
        <f t="shared" si="23"/>
        <v>0</v>
      </c>
      <c r="J121" s="63">
        <f t="shared" si="24"/>
        <v>2.8957528957529011E-2</v>
      </c>
      <c r="K121" s="63">
        <f t="shared" si="25"/>
        <v>0</v>
      </c>
      <c r="L121" s="64">
        <f t="shared" si="26"/>
        <v>2.8957528957529011E-2</v>
      </c>
      <c r="M121" s="65">
        <f t="shared" si="27"/>
        <v>1.2004504504504503</v>
      </c>
      <c r="N121" s="65">
        <f t="shared" si="28"/>
        <v>0.74809120601266377</v>
      </c>
      <c r="O121" s="65">
        <f t="shared" si="29"/>
        <v>2.1942351810160337</v>
      </c>
      <c r="P121" s="66">
        <f t="shared" si="30"/>
        <v>2.9331118497052477</v>
      </c>
      <c r="Q121" s="63">
        <f t="shared" si="33"/>
        <v>0.13888888888888884</v>
      </c>
      <c r="R121" s="63">
        <f t="shared" si="34"/>
        <v>0.18901919280662316</v>
      </c>
      <c r="S121" s="63">
        <f t="shared" si="35"/>
        <v>4.2552998782140694E-2</v>
      </c>
      <c r="T121" s="64">
        <f t="shared" si="36"/>
        <v>0.14048800799151384</v>
      </c>
      <c r="U121" s="63">
        <f t="shared" si="17"/>
        <v>4.3882821371709735E-2</v>
      </c>
      <c r="V121" s="63">
        <f t="shared" si="18"/>
        <v>0.10901285591721321</v>
      </c>
      <c r="W121" s="63">
        <f t="shared" si="19"/>
        <v>-3.4821520053308297E-2</v>
      </c>
      <c r="X121" s="64">
        <f t="shared" si="20"/>
        <v>0.1490236043995361</v>
      </c>
      <c r="Y121" s="63"/>
      <c r="Z121" s="63"/>
      <c r="AA121" s="63"/>
      <c r="AB121" s="64"/>
      <c r="AC121" s="63"/>
      <c r="AD121" s="63"/>
      <c r="AE121" s="63"/>
      <c r="AF121" s="64"/>
      <c r="AG121" s="69">
        <f t="shared" ca="1" si="21"/>
        <v>477</v>
      </c>
      <c r="AH121" s="75">
        <f t="shared" si="31"/>
        <v>1</v>
      </c>
      <c r="AI121" s="76">
        <f t="shared" si="32"/>
        <v>0</v>
      </c>
      <c r="AJ121" s="75"/>
      <c r="AK121" s="76"/>
    </row>
    <row r="122" spans="2:37" x14ac:dyDescent="0.25">
      <c r="B122" s="43">
        <v>1880</v>
      </c>
      <c r="C122" s="44">
        <v>11</v>
      </c>
      <c r="D122" s="83" t="s">
        <v>133</v>
      </c>
      <c r="E122" s="61">
        <f>Data!E121</f>
        <v>5.61</v>
      </c>
      <c r="F122" s="61">
        <f>Data!H121</f>
        <v>9.4194198349999994</v>
      </c>
      <c r="G122" s="62">
        <f>IF(MOD(C122,3)=0,SUM(Data!G119:G121),0)</f>
        <v>0</v>
      </c>
      <c r="H122" s="63">
        <f t="shared" si="22"/>
        <v>5.2532833020638048E-2</v>
      </c>
      <c r="I122" s="63">
        <f t="shared" si="23"/>
        <v>0</v>
      </c>
      <c r="J122" s="63">
        <f t="shared" si="24"/>
        <v>5.2532833020638048E-2</v>
      </c>
      <c r="K122" s="63">
        <f t="shared" si="25"/>
        <v>1.0206208929702587E-2</v>
      </c>
      <c r="L122" s="64">
        <f t="shared" si="26"/>
        <v>4.1898994202163697E-2</v>
      </c>
      <c r="M122" s="65">
        <f t="shared" si="27"/>
        <v>1.2635135135135134</v>
      </c>
      <c r="N122" s="65">
        <f t="shared" si="28"/>
        <v>0.75572638115970214</v>
      </c>
      <c r="O122" s="65">
        <f t="shared" si="29"/>
        <v>2.3095045713883584</v>
      </c>
      <c r="P122" s="66">
        <f t="shared" si="30"/>
        <v>3.0560062860903456</v>
      </c>
      <c r="Q122" s="63">
        <f t="shared" si="33"/>
        <v>0.13793103448275867</v>
      </c>
      <c r="R122" s="63">
        <f t="shared" si="34"/>
        <v>0.18801917666464951</v>
      </c>
      <c r="S122" s="63">
        <f t="shared" si="35"/>
        <v>0</v>
      </c>
      <c r="T122" s="64">
        <f t="shared" si="36"/>
        <v>0.18801917666464907</v>
      </c>
      <c r="U122" s="63">
        <f t="shared" si="17"/>
        <v>5.1226462545151286E-2</v>
      </c>
      <c r="V122" s="63">
        <f t="shared" si="18"/>
        <v>0.11681468223703706</v>
      </c>
      <c r="W122" s="63">
        <f t="shared" si="19"/>
        <v>-3.1197248052574289E-2</v>
      </c>
      <c r="X122" s="64">
        <f t="shared" si="20"/>
        <v>0.15277818936010168</v>
      </c>
      <c r="Y122" s="63"/>
      <c r="Z122" s="63"/>
      <c r="AA122" s="63"/>
      <c r="AB122" s="64"/>
      <c r="AC122" s="63"/>
      <c r="AD122" s="63"/>
      <c r="AE122" s="63"/>
      <c r="AF122" s="64"/>
      <c r="AG122" s="69">
        <f t="shared" ca="1" si="21"/>
        <v>176</v>
      </c>
      <c r="AH122" s="75">
        <f t="shared" si="31"/>
        <v>2</v>
      </c>
      <c r="AI122" s="76">
        <f t="shared" si="32"/>
        <v>0</v>
      </c>
      <c r="AJ122" s="75"/>
      <c r="AK122" s="76"/>
    </row>
    <row r="123" spans="2:37" x14ac:dyDescent="0.25">
      <c r="B123" s="43">
        <v>1880</v>
      </c>
      <c r="C123" s="44">
        <v>12</v>
      </c>
      <c r="D123" s="83" t="s">
        <v>134</v>
      </c>
      <c r="E123" s="61">
        <f>Data!E122</f>
        <v>5.84</v>
      </c>
      <c r="F123" s="61">
        <f>Data!H122</f>
        <v>9.5145851239999999</v>
      </c>
      <c r="G123" s="62">
        <f>IF(MOD(C123,3)=0,SUM(Data!G120:G122),0)</f>
        <v>6.3750000000000001E-2</v>
      </c>
      <c r="H123" s="63">
        <f t="shared" si="22"/>
        <v>4.099821746880572E-2</v>
      </c>
      <c r="I123" s="63">
        <f t="shared" si="23"/>
        <v>1.1363636363636364E-2</v>
      </c>
      <c r="J123" s="63">
        <f t="shared" si="24"/>
        <v>5.2361853832441962E-2</v>
      </c>
      <c r="K123" s="63">
        <f t="shared" si="25"/>
        <v>1.0103094528857604E-2</v>
      </c>
      <c r="L123" s="64">
        <f t="shared" si="26"/>
        <v>4.18360853782902E-2</v>
      </c>
      <c r="M123" s="65">
        <f t="shared" si="27"/>
        <v>1.3153153153153152</v>
      </c>
      <c r="N123" s="65">
        <f t="shared" si="28"/>
        <v>0.76336155622651003</v>
      </c>
      <c r="O123" s="65">
        <f t="shared" si="29"/>
        <v>2.430434512180752</v>
      </c>
      <c r="P123" s="66">
        <f t="shared" si="30"/>
        <v>3.1838576259918128</v>
      </c>
      <c r="Q123" s="63">
        <f t="shared" si="33"/>
        <v>0.18699186991869943</v>
      </c>
      <c r="R123" s="63">
        <f t="shared" si="34"/>
        <v>0.24026786108087084</v>
      </c>
      <c r="S123" s="63">
        <f t="shared" si="35"/>
        <v>-1.9603588589135024E-2</v>
      </c>
      <c r="T123" s="64">
        <f t="shared" si="36"/>
        <v>0.26506772836513171</v>
      </c>
      <c r="U123" s="63">
        <f t="shared" si="17"/>
        <v>5.9708168567725206E-2</v>
      </c>
      <c r="V123" s="63">
        <f t="shared" si="18"/>
        <v>0.12440781758753383</v>
      </c>
      <c r="W123" s="63">
        <f t="shared" si="19"/>
        <v>-2.7564759433229002E-2</v>
      </c>
      <c r="X123" s="64">
        <f t="shared" si="20"/>
        <v>0.15628040889611094</v>
      </c>
      <c r="Y123" s="63"/>
      <c r="Z123" s="63"/>
      <c r="AA123" s="63"/>
      <c r="AB123" s="64"/>
      <c r="AC123" s="63"/>
      <c r="AD123" s="63"/>
      <c r="AE123" s="63"/>
      <c r="AF123" s="64"/>
      <c r="AG123" s="69">
        <f t="shared" ca="1" si="21"/>
        <v>285</v>
      </c>
      <c r="AH123" s="75">
        <f t="shared" si="31"/>
        <v>3</v>
      </c>
      <c r="AI123" s="76">
        <f t="shared" si="32"/>
        <v>0</v>
      </c>
      <c r="AJ123" s="75"/>
      <c r="AK123" s="76"/>
    </row>
    <row r="124" spans="2:37" x14ac:dyDescent="0.25">
      <c r="B124" s="43">
        <v>1881</v>
      </c>
      <c r="C124" s="39">
        <v>1</v>
      </c>
      <c r="D124" s="83" t="s">
        <v>135</v>
      </c>
      <c r="E124" s="61">
        <f>Data!E123</f>
        <v>6.19</v>
      </c>
      <c r="F124" s="61">
        <f>Data!H123</f>
        <v>9.4194198349999994</v>
      </c>
      <c r="G124" s="62">
        <f>IF(MOD(C124,3)=0,SUM(Data!G121:G123),0)</f>
        <v>0</v>
      </c>
      <c r="H124" s="63">
        <f t="shared" si="22"/>
        <v>5.9931506849315141E-2</v>
      </c>
      <c r="I124" s="63">
        <f t="shared" si="23"/>
        <v>0</v>
      </c>
      <c r="J124" s="63">
        <f t="shared" si="24"/>
        <v>5.9931506849315141E-2</v>
      </c>
      <c r="K124" s="63">
        <f t="shared" si="25"/>
        <v>-1.0002042943517475E-2</v>
      </c>
      <c r="L124" s="64">
        <f t="shared" si="26"/>
        <v>7.0640095057128205E-2</v>
      </c>
      <c r="M124" s="65">
        <f t="shared" si="27"/>
        <v>1.394144144144144</v>
      </c>
      <c r="N124" s="65">
        <f t="shared" si="28"/>
        <v>0.75572638115970214</v>
      </c>
      <c r="O124" s="65">
        <f t="shared" si="29"/>
        <v>2.5760941147943246</v>
      </c>
      <c r="P124" s="66">
        <f t="shared" si="30"/>
        <v>3.4087656313402368</v>
      </c>
      <c r="Q124" s="63">
        <f t="shared" si="33"/>
        <v>0.21135029354207435</v>
      </c>
      <c r="R124" s="63">
        <f t="shared" si="34"/>
        <v>0.26571956865552693</v>
      </c>
      <c r="S124" s="63">
        <f t="shared" si="35"/>
        <v>-5.714633159387883E-2</v>
      </c>
      <c r="T124" s="64">
        <f t="shared" si="36"/>
        <v>0.34243479244791497</v>
      </c>
      <c r="U124" s="63">
        <f t="shared" si="17"/>
        <v>6.7753879562922892E-2</v>
      </c>
      <c r="V124" s="63">
        <f t="shared" si="18"/>
        <v>0.13294475314147758</v>
      </c>
      <c r="W124" s="63">
        <f t="shared" si="19"/>
        <v>-2.7820845962410856E-2</v>
      </c>
      <c r="X124" s="64">
        <f t="shared" si="20"/>
        <v>0.16536622744502139</v>
      </c>
      <c r="Y124" s="63">
        <f>($M124/$M4)^(1/10)-1</f>
        <v>3.3786289055253604E-2</v>
      </c>
      <c r="Z124" s="63">
        <f>($O124/$O4)^(1/10)-1</f>
        <v>9.9249236245007255E-2</v>
      </c>
      <c r="AA124" s="63">
        <f>($N124/$N4)^(1/10)-1</f>
        <v>-2.7619013403767378E-2</v>
      </c>
      <c r="AB124" s="64">
        <f>($P124/$P4)^(1/10)-1</f>
        <v>0.13047175067960781</v>
      </c>
      <c r="AC124" s="63"/>
      <c r="AD124" s="63"/>
      <c r="AE124" s="63"/>
      <c r="AF124" s="64"/>
      <c r="AG124" s="69">
        <f t="shared" ca="1" si="21"/>
        <v>120</v>
      </c>
      <c r="AH124" s="75">
        <f t="shared" si="31"/>
        <v>4</v>
      </c>
      <c r="AI124" s="76">
        <f t="shared" si="32"/>
        <v>0</v>
      </c>
      <c r="AJ124" s="75"/>
      <c r="AK124" s="76"/>
    </row>
    <row r="125" spans="2:37" x14ac:dyDescent="0.25">
      <c r="B125" s="43">
        <v>1881</v>
      </c>
      <c r="C125" s="44">
        <v>2</v>
      </c>
      <c r="D125" s="83" t="s">
        <v>136</v>
      </c>
      <c r="E125" s="61">
        <f>Data!E124</f>
        <v>6.17</v>
      </c>
      <c r="F125" s="61">
        <f>Data!H124</f>
        <v>9.5145851239999999</v>
      </c>
      <c r="G125" s="62">
        <f>IF(MOD(C125,3)=0,SUM(Data!G122:G124),0)</f>
        <v>0</v>
      </c>
      <c r="H125" s="63">
        <f t="shared" si="22"/>
        <v>-3.231017770597866E-3</v>
      </c>
      <c r="I125" s="63">
        <f t="shared" si="23"/>
        <v>0</v>
      </c>
      <c r="J125" s="63">
        <f t="shared" si="24"/>
        <v>-3.231017770597977E-3</v>
      </c>
      <c r="K125" s="63">
        <f t="shared" si="25"/>
        <v>1.0103094528857604E-2</v>
      </c>
      <c r="L125" s="64">
        <f t="shared" si="26"/>
        <v>-1.3200743935622761E-2</v>
      </c>
      <c r="M125" s="65">
        <f t="shared" si="27"/>
        <v>1.3896396396396395</v>
      </c>
      <c r="N125" s="65">
        <f t="shared" si="28"/>
        <v>0.76336155622651003</v>
      </c>
      <c r="O125" s="65">
        <f t="shared" si="29"/>
        <v>2.5677707089306914</v>
      </c>
      <c r="P125" s="66">
        <f t="shared" si="30"/>
        <v>3.3637673891043627</v>
      </c>
      <c r="Q125" s="63">
        <f t="shared" si="33"/>
        <v>0.18653846153846132</v>
      </c>
      <c r="R125" s="63">
        <f t="shared" si="34"/>
        <v>0.2397941022825123</v>
      </c>
      <c r="S125" s="63">
        <f t="shared" si="35"/>
        <v>-4.762059185509171E-2</v>
      </c>
      <c r="T125" s="64">
        <f t="shared" si="36"/>
        <v>0.30178591817461053</v>
      </c>
      <c r="U125" s="63">
        <f t="shared" si="17"/>
        <v>6.421492618490876E-2</v>
      </c>
      <c r="V125" s="63">
        <f t="shared" si="18"/>
        <v>0.1291897317475259</v>
      </c>
      <c r="W125" s="63">
        <f t="shared" si="19"/>
        <v>-2.5864333220934843E-2</v>
      </c>
      <c r="X125" s="64">
        <f t="shared" si="20"/>
        <v>0.15917091454123611</v>
      </c>
      <c r="Y125" s="63">
        <f t="shared" ref="Y125:Y188" si="37">($M125/$M5)^(1/10)-1</f>
        <v>3.2065510399664321E-2</v>
      </c>
      <c r="Z125" s="63">
        <f t="shared" ref="Z125:Z188" si="38">($O125/$O5)^(1/10)-1</f>
        <v>9.7419491893655952E-2</v>
      </c>
      <c r="AA125" s="63">
        <f t="shared" ref="AA125:AA188" si="39">($N125/$N5)^(1/10)-1</f>
        <v>-2.9564249364705586E-2</v>
      </c>
      <c r="AB125" s="64">
        <f t="shared" ref="AB125:AB188" si="40">($P125/$P5)^(1/10)-1</f>
        <v>0.13085229102002049</v>
      </c>
      <c r="AC125" s="63"/>
      <c r="AD125" s="63"/>
      <c r="AE125" s="63"/>
      <c r="AF125" s="64"/>
      <c r="AG125" s="69">
        <f t="shared" ca="1" si="21"/>
        <v>1114</v>
      </c>
      <c r="AH125" s="75">
        <f t="shared" si="31"/>
        <v>0</v>
      </c>
      <c r="AI125" s="76">
        <f t="shared" si="32"/>
        <v>1</v>
      </c>
      <c r="AJ125" s="75"/>
      <c r="AK125" s="76"/>
    </row>
    <row r="126" spans="2:37" x14ac:dyDescent="0.25">
      <c r="B126" s="43">
        <v>1881</v>
      </c>
      <c r="C126" s="44">
        <v>3</v>
      </c>
      <c r="D126" s="83" t="s">
        <v>137</v>
      </c>
      <c r="E126" s="61">
        <f>Data!E125</f>
        <v>6.24</v>
      </c>
      <c r="F126" s="61">
        <f>Data!H125</f>
        <v>9.5145851239999999</v>
      </c>
      <c r="G126" s="62">
        <f>IF(MOD(C126,3)=0,SUM(Data!G123:G125),0)</f>
        <v>6.7500000000000004E-2</v>
      </c>
      <c r="H126" s="63">
        <f t="shared" si="22"/>
        <v>1.1345218800648427E-2</v>
      </c>
      <c r="I126" s="63">
        <f t="shared" si="23"/>
        <v>1.094003241491086E-2</v>
      </c>
      <c r="J126" s="63">
        <f t="shared" si="24"/>
        <v>2.2285251215559132E-2</v>
      </c>
      <c r="K126" s="63">
        <f t="shared" si="25"/>
        <v>0</v>
      </c>
      <c r="L126" s="64">
        <f t="shared" si="26"/>
        <v>2.2285251215559132E-2</v>
      </c>
      <c r="M126" s="65">
        <f t="shared" si="27"/>
        <v>1.4054054054054053</v>
      </c>
      <c r="N126" s="65">
        <f t="shared" si="28"/>
        <v>0.76336155622651003</v>
      </c>
      <c r="O126" s="65">
        <f t="shared" si="29"/>
        <v>2.624994124243166</v>
      </c>
      <c r="P126" s="66">
        <f t="shared" si="30"/>
        <v>3.438729790401259</v>
      </c>
      <c r="Q126" s="63">
        <f t="shared" si="33"/>
        <v>0.17735849056603792</v>
      </c>
      <c r="R126" s="63">
        <f t="shared" si="34"/>
        <v>0.23131261496473088</v>
      </c>
      <c r="S126" s="63">
        <f t="shared" si="35"/>
        <v>-5.6599531381895885E-2</v>
      </c>
      <c r="T126" s="64">
        <f t="shared" si="36"/>
        <v>0.305185502789034</v>
      </c>
      <c r="U126" s="63">
        <f t="shared" si="17"/>
        <v>6.7091374807447979E-2</v>
      </c>
      <c r="V126" s="63">
        <f t="shared" si="18"/>
        <v>0.13094414941559118</v>
      </c>
      <c r="W126" s="63">
        <f t="shared" si="19"/>
        <v>-2.5864333220934843E-2</v>
      </c>
      <c r="X126" s="64">
        <f t="shared" si="20"/>
        <v>0.16097191385570131</v>
      </c>
      <c r="Y126" s="63">
        <f t="shared" si="37"/>
        <v>3.0738187603012612E-2</v>
      </c>
      <c r="Z126" s="63">
        <f t="shared" si="38"/>
        <v>9.5652840670046313E-2</v>
      </c>
      <c r="AA126" s="63">
        <f t="shared" si="39"/>
        <v>-3.0990631977593774E-2</v>
      </c>
      <c r="AB126" s="64">
        <f t="shared" si="40"/>
        <v>0.1306937547013598</v>
      </c>
      <c r="AC126" s="63"/>
      <c r="AD126" s="63"/>
      <c r="AE126" s="63"/>
      <c r="AF126" s="64"/>
      <c r="AG126" s="69">
        <f t="shared" ca="1" si="21"/>
        <v>818</v>
      </c>
      <c r="AH126" s="75">
        <f t="shared" si="31"/>
        <v>1</v>
      </c>
      <c r="AI126" s="76">
        <f t="shared" si="32"/>
        <v>0</v>
      </c>
      <c r="AJ126" s="75"/>
      <c r="AK126" s="76"/>
    </row>
    <row r="127" spans="2:37" x14ac:dyDescent="0.25">
      <c r="B127" s="43">
        <v>1881</v>
      </c>
      <c r="C127" s="44">
        <v>4</v>
      </c>
      <c r="D127" s="83" t="s">
        <v>138</v>
      </c>
      <c r="E127" s="61">
        <f>Data!E126</f>
        <v>6.22</v>
      </c>
      <c r="F127" s="61">
        <f>Data!H126</f>
        <v>9.6096694209999995</v>
      </c>
      <c r="G127" s="62">
        <f>IF(MOD(C127,3)=0,SUM(Data!G124:G126),0)</f>
        <v>0</v>
      </c>
      <c r="H127" s="63">
        <f t="shared" si="22"/>
        <v>-3.2051282051283048E-3</v>
      </c>
      <c r="I127" s="63">
        <f t="shared" si="23"/>
        <v>0</v>
      </c>
      <c r="J127" s="63">
        <f t="shared" si="24"/>
        <v>-3.2051282051283048E-3</v>
      </c>
      <c r="K127" s="63">
        <f t="shared" si="25"/>
        <v>9.9935305387257589E-3</v>
      </c>
      <c r="L127" s="64">
        <f t="shared" si="26"/>
        <v>-1.3068062660573587E-2</v>
      </c>
      <c r="M127" s="65">
        <f t="shared" si="27"/>
        <v>1.4009009009009008</v>
      </c>
      <c r="N127" s="65">
        <f t="shared" si="28"/>
        <v>0.77099023325074889</v>
      </c>
      <c r="O127" s="65">
        <f t="shared" si="29"/>
        <v>2.6165806815372581</v>
      </c>
      <c r="P127" s="66">
        <f t="shared" si="30"/>
        <v>3.3937922540275145</v>
      </c>
      <c r="Q127" s="63">
        <f t="shared" si="33"/>
        <v>0.20077220077220082</v>
      </c>
      <c r="R127" s="63">
        <f t="shared" si="34"/>
        <v>0.25579929168298055</v>
      </c>
      <c r="S127" s="63">
        <f t="shared" si="35"/>
        <v>-9.8059671116433877E-3</v>
      </c>
      <c r="T127" s="64">
        <f t="shared" si="36"/>
        <v>0.26823556795213532</v>
      </c>
      <c r="U127" s="63">
        <f t="shared" si="17"/>
        <v>7.4632896604862387E-2</v>
      </c>
      <c r="V127" s="63">
        <f t="shared" si="18"/>
        <v>0.13893694193161621</v>
      </c>
      <c r="W127" s="63">
        <f t="shared" si="19"/>
        <v>-2.2204687006722623E-2</v>
      </c>
      <c r="X127" s="64">
        <f t="shared" si="20"/>
        <v>0.16480098318843805</v>
      </c>
      <c r="Y127" s="63">
        <f t="shared" si="37"/>
        <v>2.7545837505743576E-2</v>
      </c>
      <c r="Z127" s="63">
        <f t="shared" si="38"/>
        <v>9.2259440197885567E-2</v>
      </c>
      <c r="AA127" s="63">
        <f t="shared" si="39"/>
        <v>-2.6413472074261035E-2</v>
      </c>
      <c r="AB127" s="64">
        <f t="shared" si="40"/>
        <v>0.1218925168623517</v>
      </c>
      <c r="AC127" s="63"/>
      <c r="AD127" s="63"/>
      <c r="AE127" s="63"/>
      <c r="AF127" s="64"/>
      <c r="AG127" s="69">
        <f t="shared" ca="1" si="21"/>
        <v>1113</v>
      </c>
      <c r="AH127" s="75">
        <f t="shared" si="31"/>
        <v>0</v>
      </c>
      <c r="AI127" s="76">
        <f t="shared" si="32"/>
        <v>1</v>
      </c>
      <c r="AJ127" s="75"/>
      <c r="AK127" s="76"/>
    </row>
    <row r="128" spans="2:37" x14ac:dyDescent="0.25">
      <c r="B128" s="43">
        <v>1881</v>
      </c>
      <c r="C128" s="44">
        <v>5</v>
      </c>
      <c r="D128" s="83" t="s">
        <v>139</v>
      </c>
      <c r="E128" s="61">
        <f>Data!E127</f>
        <v>6.5</v>
      </c>
      <c r="F128" s="61">
        <f>Data!H127</f>
        <v>9.5145851239999999</v>
      </c>
      <c r="G128" s="62">
        <f>IF(MOD(C128,3)=0,SUM(Data!G125:G127),0)</f>
        <v>0</v>
      </c>
      <c r="H128" s="63">
        <f t="shared" si="22"/>
        <v>4.5016077170418001E-2</v>
      </c>
      <c r="I128" s="63">
        <f t="shared" si="23"/>
        <v>0</v>
      </c>
      <c r="J128" s="63">
        <f t="shared" si="24"/>
        <v>4.5016077170418001E-2</v>
      </c>
      <c r="K128" s="63">
        <f t="shared" si="25"/>
        <v>-9.8946480710576656E-3</v>
      </c>
      <c r="L128" s="64">
        <f t="shared" si="26"/>
        <v>5.5459477251079914E-2</v>
      </c>
      <c r="M128" s="65">
        <f t="shared" si="27"/>
        <v>1.4639639639639639</v>
      </c>
      <c r="N128" s="65">
        <f t="shared" si="28"/>
        <v>0.76336155622651003</v>
      </c>
      <c r="O128" s="65">
        <f t="shared" si="29"/>
        <v>2.7343688794199643</v>
      </c>
      <c r="P128" s="66">
        <f t="shared" si="30"/>
        <v>3.5820101983346446</v>
      </c>
      <c r="Q128" s="63">
        <f t="shared" si="33"/>
        <v>0.36268343815513648</v>
      </c>
      <c r="R128" s="63">
        <f t="shared" si="34"/>
        <v>0.42513034139436456</v>
      </c>
      <c r="S128" s="63">
        <f t="shared" si="35"/>
        <v>1.0103094528857604E-2</v>
      </c>
      <c r="T128" s="64">
        <f t="shared" si="36"/>
        <v>0.41087612651962813</v>
      </c>
      <c r="U128" s="63">
        <f t="shared" si="17"/>
        <v>9.2313786229903272E-2</v>
      </c>
      <c r="V128" s="63">
        <f t="shared" si="18"/>
        <v>0.15767582329640195</v>
      </c>
      <c r="W128" s="63">
        <f t="shared" si="19"/>
        <v>-1.7088102581190756E-2</v>
      </c>
      <c r="X128" s="64">
        <f t="shared" si="20"/>
        <v>0.1778022285990577</v>
      </c>
      <c r="Y128" s="63">
        <f t="shared" si="37"/>
        <v>2.9503218647432883E-2</v>
      </c>
      <c r="Z128" s="63">
        <f t="shared" si="38"/>
        <v>9.4340094852927825E-2</v>
      </c>
      <c r="AA128" s="63">
        <f t="shared" si="39"/>
        <v>-2.5142717323068831E-2</v>
      </c>
      <c r="AB128" s="64">
        <f t="shared" si="40"/>
        <v>0.12256441460631051</v>
      </c>
      <c r="AC128" s="63"/>
      <c r="AD128" s="63"/>
      <c r="AE128" s="63"/>
      <c r="AF128" s="64"/>
      <c r="AG128" s="69">
        <f t="shared" ca="1" si="21"/>
        <v>237</v>
      </c>
      <c r="AH128" s="75">
        <f t="shared" si="31"/>
        <v>1</v>
      </c>
      <c r="AI128" s="76">
        <f t="shared" si="32"/>
        <v>0</v>
      </c>
      <c r="AJ128" s="75"/>
      <c r="AK128" s="76"/>
    </row>
    <row r="129" spans="2:37" x14ac:dyDescent="0.25">
      <c r="B129" s="43">
        <v>1881</v>
      </c>
      <c r="C129" s="44">
        <v>6</v>
      </c>
      <c r="D129" s="83" t="s">
        <v>140</v>
      </c>
      <c r="E129" s="61">
        <f>Data!E128</f>
        <v>6.58</v>
      </c>
      <c r="F129" s="61">
        <f>Data!H128</f>
        <v>9.5145851239999999</v>
      </c>
      <c r="G129" s="62">
        <f>IF(MOD(C129,3)=0,SUM(Data!G126:G128),0)</f>
        <v>7.1249999999999994E-2</v>
      </c>
      <c r="H129" s="63">
        <f t="shared" si="22"/>
        <v>1.2307692307692353E-2</v>
      </c>
      <c r="I129" s="63">
        <f t="shared" si="23"/>
        <v>1.096153846153846E-2</v>
      </c>
      <c r="J129" s="63">
        <f t="shared" si="24"/>
        <v>2.326923076923082E-2</v>
      </c>
      <c r="K129" s="63">
        <f t="shared" si="25"/>
        <v>0</v>
      </c>
      <c r="L129" s="64">
        <f t="shared" si="26"/>
        <v>2.326923076923082E-2</v>
      </c>
      <c r="M129" s="65">
        <f t="shared" si="27"/>
        <v>1.4819819819819819</v>
      </c>
      <c r="N129" s="65">
        <f t="shared" si="28"/>
        <v>0.76336155622651003</v>
      </c>
      <c r="O129" s="65">
        <f t="shared" si="29"/>
        <v>2.7979955398833907</v>
      </c>
      <c r="P129" s="66">
        <f t="shared" si="30"/>
        <v>3.6653608202574319</v>
      </c>
      <c r="Q129" s="63">
        <f t="shared" si="33"/>
        <v>0.37369519832985376</v>
      </c>
      <c r="R129" s="63">
        <f t="shared" si="34"/>
        <v>0.43534753148105798</v>
      </c>
      <c r="S129" s="63">
        <f t="shared" si="35"/>
        <v>3.0934349000297345E-2</v>
      </c>
      <c r="T129" s="64">
        <f t="shared" si="36"/>
        <v>0.39227830838396449</v>
      </c>
      <c r="U129" s="63">
        <f t="shared" ref="U129:U192" si="41">($M129/$M69)^(1/5)-1</f>
        <v>9.6567977807792804E-2</v>
      </c>
      <c r="V129" s="63">
        <f t="shared" ref="V129:V192" si="42">($O129/$O69)^(1/5)-1</f>
        <v>0.16052596187932022</v>
      </c>
      <c r="W129" s="63">
        <f t="shared" ref="W129:W192" si="43">($N129/$N69)^(1/5)-1</f>
        <v>-1.1585250404065994E-2</v>
      </c>
      <c r="X129" s="64">
        <f t="shared" ref="X129:X192" si="44">($P129/$P69)^(1/5)-1</f>
        <v>0.1741285349634305</v>
      </c>
      <c r="Y129" s="63">
        <f t="shared" si="37"/>
        <v>3.1615563559616477E-2</v>
      </c>
      <c r="Z129" s="63">
        <f t="shared" si="38"/>
        <v>9.629762436853051E-2</v>
      </c>
      <c r="AA129" s="63">
        <f t="shared" si="39"/>
        <v>-2.3617966600515961E-2</v>
      </c>
      <c r="AB129" s="64">
        <f t="shared" si="40"/>
        <v>0.12281626132706958</v>
      </c>
      <c r="AC129" s="63"/>
      <c r="AD129" s="63"/>
      <c r="AE129" s="63"/>
      <c r="AF129" s="64"/>
      <c r="AG129" s="69">
        <f t="shared" ca="1" si="21"/>
        <v>797</v>
      </c>
      <c r="AH129" s="75">
        <f t="shared" si="31"/>
        <v>2</v>
      </c>
      <c r="AI129" s="76">
        <f t="shared" si="32"/>
        <v>0</v>
      </c>
      <c r="AJ129" s="75"/>
      <c r="AK129" s="76"/>
    </row>
    <row r="130" spans="2:37" x14ac:dyDescent="0.25">
      <c r="B130" s="43">
        <v>1881</v>
      </c>
      <c r="C130" s="44">
        <v>7</v>
      </c>
      <c r="D130" s="83" t="s">
        <v>141</v>
      </c>
      <c r="E130" s="61">
        <f>Data!E129</f>
        <v>6.35</v>
      </c>
      <c r="F130" s="61">
        <f>Data!H129</f>
        <v>9.6096694209999995</v>
      </c>
      <c r="G130" s="62">
        <f>IF(MOD(C130,3)=0,SUM(Data!G127:G129),0)</f>
        <v>0</v>
      </c>
      <c r="H130" s="63">
        <f t="shared" si="22"/>
        <v>-3.4954407294832901E-2</v>
      </c>
      <c r="I130" s="63">
        <f t="shared" si="23"/>
        <v>0</v>
      </c>
      <c r="J130" s="63">
        <f t="shared" si="24"/>
        <v>-3.4954407294832901E-2</v>
      </c>
      <c r="K130" s="63">
        <f t="shared" si="25"/>
        <v>9.9935305387257589E-3</v>
      </c>
      <c r="L130" s="64">
        <f t="shared" si="26"/>
        <v>-4.4503193807175823E-2</v>
      </c>
      <c r="M130" s="65">
        <f t="shared" si="27"/>
        <v>1.4301801801801799</v>
      </c>
      <c r="N130" s="65">
        <f t="shared" si="28"/>
        <v>0.77099023325074889</v>
      </c>
      <c r="O130" s="65">
        <f t="shared" si="29"/>
        <v>2.7001932641731807</v>
      </c>
      <c r="P130" s="66">
        <f t="shared" si="30"/>
        <v>3.5022405573002864</v>
      </c>
      <c r="Q130" s="63">
        <f t="shared" si="33"/>
        <v>0.26746506986027918</v>
      </c>
      <c r="R130" s="63">
        <f t="shared" si="34"/>
        <v>0.32434972581565136</v>
      </c>
      <c r="S130" s="63">
        <f t="shared" si="35"/>
        <v>4.123702290045328E-2</v>
      </c>
      <c r="T130" s="64">
        <f t="shared" si="36"/>
        <v>0.27190034227419568</v>
      </c>
      <c r="U130" s="63">
        <f t="shared" si="41"/>
        <v>9.1435244133017957E-2</v>
      </c>
      <c r="V130" s="63">
        <f t="shared" si="42"/>
        <v>0.15509385843882328</v>
      </c>
      <c r="W130" s="63">
        <f t="shared" si="43"/>
        <v>-9.6175498740181942E-3</v>
      </c>
      <c r="X130" s="64">
        <f t="shared" si="44"/>
        <v>0.16631091180168767</v>
      </c>
      <c r="Y130" s="63">
        <f t="shared" si="37"/>
        <v>2.989098933149914E-2</v>
      </c>
      <c r="Z130" s="63">
        <f t="shared" si="38"/>
        <v>9.4464919729208896E-2</v>
      </c>
      <c r="AA130" s="63">
        <f t="shared" si="39"/>
        <v>-2.2646576696434106E-2</v>
      </c>
      <c r="AB130" s="64">
        <f t="shared" si="40"/>
        <v>0.11982512531627787</v>
      </c>
      <c r="AC130" s="63"/>
      <c r="AD130" s="63"/>
      <c r="AE130" s="63"/>
      <c r="AF130" s="64"/>
      <c r="AG130" s="69">
        <f t="shared" ca="1" si="21"/>
        <v>1571</v>
      </c>
      <c r="AH130" s="75">
        <f t="shared" si="31"/>
        <v>0</v>
      </c>
      <c r="AI130" s="76">
        <f t="shared" si="32"/>
        <v>1</v>
      </c>
      <c r="AJ130" s="75"/>
      <c r="AK130" s="76"/>
    </row>
    <row r="131" spans="2:37" x14ac:dyDescent="0.25">
      <c r="B131" s="43">
        <v>1881</v>
      </c>
      <c r="C131" s="44">
        <v>8</v>
      </c>
      <c r="D131" s="83" t="s">
        <v>142</v>
      </c>
      <c r="E131" s="61">
        <f>Data!E130</f>
        <v>6.2</v>
      </c>
      <c r="F131" s="61">
        <f>Data!H130</f>
        <v>9.8000000000000007</v>
      </c>
      <c r="G131" s="62">
        <f>IF(MOD(C131,3)=0,SUM(Data!G128:G130),0)</f>
        <v>0</v>
      </c>
      <c r="H131" s="63">
        <f t="shared" si="22"/>
        <v>-2.3622047244094446E-2</v>
      </c>
      <c r="I131" s="63">
        <f t="shared" si="23"/>
        <v>0</v>
      </c>
      <c r="J131" s="63">
        <f t="shared" si="24"/>
        <v>-2.3622047244094446E-2</v>
      </c>
      <c r="K131" s="63">
        <f t="shared" si="25"/>
        <v>1.9806152601261395E-2</v>
      </c>
      <c r="L131" s="64">
        <f t="shared" si="26"/>
        <v>-4.2584759598264577E-2</v>
      </c>
      <c r="M131" s="65">
        <f t="shared" si="27"/>
        <v>1.3963963963963963</v>
      </c>
      <c r="N131" s="65">
        <f t="shared" si="28"/>
        <v>0.78626058346459526</v>
      </c>
      <c r="O131" s="65">
        <f t="shared" si="29"/>
        <v>2.6364091713186961</v>
      </c>
      <c r="P131" s="66">
        <f t="shared" si="30"/>
        <v>3.3530984851123615</v>
      </c>
      <c r="Q131" s="63">
        <f t="shared" si="33"/>
        <v>0.19460500963391136</v>
      </c>
      <c r="R131" s="63">
        <f t="shared" si="34"/>
        <v>0.24821965874063578</v>
      </c>
      <c r="S131" s="63">
        <f t="shared" si="35"/>
        <v>6.1859922270102619E-2</v>
      </c>
      <c r="T131" s="64">
        <f t="shared" si="36"/>
        <v>0.17550312669501889</v>
      </c>
      <c r="U131" s="63">
        <f t="shared" si="41"/>
        <v>9.5468333037035391E-2</v>
      </c>
      <c r="V131" s="63">
        <f t="shared" si="42"/>
        <v>0.15936217966869948</v>
      </c>
      <c r="W131" s="63">
        <f t="shared" si="43"/>
        <v>-7.5909649822700764E-3</v>
      </c>
      <c r="X131" s="64">
        <f t="shared" si="44"/>
        <v>0.16823017401084717</v>
      </c>
      <c r="Y131" s="63">
        <f t="shared" si="37"/>
        <v>2.6137638219694281E-2</v>
      </c>
      <c r="Z131" s="63">
        <f t="shared" si="38"/>
        <v>9.0476234357795171E-2</v>
      </c>
      <c r="AA131" s="63">
        <f t="shared" si="39"/>
        <v>-1.9172529829964646E-2</v>
      </c>
      <c r="AB131" s="64">
        <f t="shared" si="40"/>
        <v>0.11179210159025343</v>
      </c>
      <c r="AC131" s="63"/>
      <c r="AD131" s="63"/>
      <c r="AE131" s="63"/>
      <c r="AF131" s="64"/>
      <c r="AG131" s="69">
        <f t="shared" ca="1" si="21"/>
        <v>1453</v>
      </c>
      <c r="AH131" s="75">
        <f t="shared" si="31"/>
        <v>0</v>
      </c>
      <c r="AI131" s="76">
        <f t="shared" si="32"/>
        <v>2</v>
      </c>
      <c r="AJ131" s="75"/>
      <c r="AK131" s="76"/>
    </row>
    <row r="132" spans="2:37" x14ac:dyDescent="0.25">
      <c r="B132" s="43">
        <v>1881</v>
      </c>
      <c r="C132" s="44">
        <v>9</v>
      </c>
      <c r="D132" s="83" t="s">
        <v>143</v>
      </c>
      <c r="E132" s="61">
        <f>Data!E131</f>
        <v>6.25</v>
      </c>
      <c r="F132" s="61">
        <f>Data!H131</f>
        <v>10.180580170000001</v>
      </c>
      <c r="G132" s="62">
        <f>IF(MOD(C132,3)=0,SUM(Data!G129:G131),0)</f>
        <v>7.4999999999999997E-2</v>
      </c>
      <c r="H132" s="63">
        <f t="shared" si="22"/>
        <v>8.0645161290322509E-3</v>
      </c>
      <c r="I132" s="63">
        <f t="shared" si="23"/>
        <v>1.2096774193548387E-2</v>
      </c>
      <c r="J132" s="63">
        <f t="shared" si="24"/>
        <v>2.0161290322580738E-2</v>
      </c>
      <c r="K132" s="63">
        <f t="shared" si="25"/>
        <v>3.8834711224489782E-2</v>
      </c>
      <c r="L132" s="64">
        <f t="shared" si="26"/>
        <v>-1.7975353249313764E-2</v>
      </c>
      <c r="M132" s="65">
        <f t="shared" si="27"/>
        <v>1.4076576576576576</v>
      </c>
      <c r="N132" s="65">
        <f t="shared" si="28"/>
        <v>0.81679478617064172</v>
      </c>
      <c r="O132" s="65">
        <f t="shared" si="29"/>
        <v>2.6895625820307667</v>
      </c>
      <c r="P132" s="66">
        <f t="shared" si="30"/>
        <v>3.2928253553627278</v>
      </c>
      <c r="Q132" s="63">
        <f t="shared" si="33"/>
        <v>0.20656370656370671</v>
      </c>
      <c r="R132" s="63">
        <f t="shared" si="34"/>
        <v>0.26123475383415928</v>
      </c>
      <c r="S132" s="63">
        <f t="shared" si="35"/>
        <v>9.1838507932968438E-2</v>
      </c>
      <c r="T132" s="64">
        <f t="shared" si="36"/>
        <v>0.15514771156211182</v>
      </c>
      <c r="U132" s="63">
        <f t="shared" si="41"/>
        <v>0.11114498438448406</v>
      </c>
      <c r="V132" s="63">
        <f t="shared" si="42"/>
        <v>0.17402788144257286</v>
      </c>
      <c r="W132" s="63">
        <f t="shared" si="43"/>
        <v>-1.859131065193087E-3</v>
      </c>
      <c r="X132" s="64">
        <f t="shared" si="44"/>
        <v>0.17621461857930787</v>
      </c>
      <c r="Y132" s="63">
        <f t="shared" si="37"/>
        <v>2.5896304910234091E-2</v>
      </c>
      <c r="Z132" s="63">
        <f t="shared" si="38"/>
        <v>9.0065862987088297E-2</v>
      </c>
      <c r="AA132" s="63">
        <f t="shared" si="39"/>
        <v>-1.7760599123067156E-2</v>
      </c>
      <c r="AB132" s="64">
        <f t="shared" si="40"/>
        <v>0.10977615234523186</v>
      </c>
      <c r="AC132" s="63"/>
      <c r="AD132" s="63"/>
      <c r="AE132" s="63"/>
      <c r="AF132" s="64"/>
      <c r="AG132" s="69">
        <f t="shared" ca="1" si="21"/>
        <v>881</v>
      </c>
      <c r="AH132" s="75">
        <f t="shared" si="31"/>
        <v>1</v>
      </c>
      <c r="AI132" s="76">
        <f t="shared" si="32"/>
        <v>0</v>
      </c>
      <c r="AJ132" s="75"/>
      <c r="AK132" s="76"/>
    </row>
    <row r="133" spans="2:37" x14ac:dyDescent="0.25">
      <c r="B133" s="43">
        <v>1881</v>
      </c>
      <c r="C133" s="44">
        <v>10</v>
      </c>
      <c r="D133" s="83" t="s">
        <v>144</v>
      </c>
      <c r="E133" s="61">
        <f>Data!E132</f>
        <v>6.15</v>
      </c>
      <c r="F133" s="61">
        <f>Data!H132</f>
        <v>10.275745450000001</v>
      </c>
      <c r="G133" s="62">
        <f>IF(MOD(C133,3)=0,SUM(Data!G130:G132),0)</f>
        <v>0</v>
      </c>
      <c r="H133" s="63">
        <f t="shared" si="22"/>
        <v>-1.5999999999999903E-2</v>
      </c>
      <c r="I133" s="63">
        <f t="shared" si="23"/>
        <v>0</v>
      </c>
      <c r="J133" s="63">
        <f t="shared" si="24"/>
        <v>-1.6000000000000014E-2</v>
      </c>
      <c r="K133" s="63">
        <f t="shared" si="25"/>
        <v>9.3477265942496501E-3</v>
      </c>
      <c r="L133" s="64">
        <f t="shared" si="26"/>
        <v>-2.5112977348032639E-2</v>
      </c>
      <c r="M133" s="65">
        <f t="shared" si="27"/>
        <v>1.3851351351351351</v>
      </c>
      <c r="N133" s="65">
        <f t="shared" si="28"/>
        <v>0.82442996051537354</v>
      </c>
      <c r="O133" s="65">
        <f t="shared" si="29"/>
        <v>2.6465295807182745</v>
      </c>
      <c r="P133" s="66">
        <f t="shared" si="30"/>
        <v>3.2101327068024763</v>
      </c>
      <c r="Q133" s="63">
        <f t="shared" si="33"/>
        <v>0.15384615384615397</v>
      </c>
      <c r="R133" s="63">
        <f t="shared" si="34"/>
        <v>0.20612849689740531</v>
      </c>
      <c r="S133" s="63">
        <f t="shared" si="35"/>
        <v>0.10204471579019936</v>
      </c>
      <c r="T133" s="64">
        <f t="shared" si="36"/>
        <v>9.4446059779502267E-2</v>
      </c>
      <c r="U133" s="63">
        <f t="shared" si="41"/>
        <v>0.10877087719261347</v>
      </c>
      <c r="V133" s="63">
        <f t="shared" si="42"/>
        <v>0.17151941668238391</v>
      </c>
      <c r="W133" s="63">
        <f t="shared" si="43"/>
        <v>-3.6623026321807028E-3</v>
      </c>
      <c r="X133" s="64">
        <f t="shared" si="44"/>
        <v>0.17582564604086492</v>
      </c>
      <c r="Y133" s="63">
        <f t="shared" si="37"/>
        <v>2.9689402478956239E-2</v>
      </c>
      <c r="Z133" s="63">
        <f t="shared" si="38"/>
        <v>9.40962178629694E-2</v>
      </c>
      <c r="AA133" s="63">
        <f t="shared" si="39"/>
        <v>-1.8369055578086768E-2</v>
      </c>
      <c r="AB133" s="64">
        <f t="shared" si="40"/>
        <v>0.11456981269807831</v>
      </c>
      <c r="AC133" s="63"/>
      <c r="AD133" s="63"/>
      <c r="AE133" s="63"/>
      <c r="AF133" s="64"/>
      <c r="AG133" s="69">
        <f t="shared" ref="AG133:AG196" ca="1" si="45">RANK($H133,OFFSET($H$5,0,0,$AN$3,1),0)</f>
        <v>1328</v>
      </c>
      <c r="AH133" s="75">
        <f t="shared" si="31"/>
        <v>0</v>
      </c>
      <c r="AI133" s="76">
        <f t="shared" si="32"/>
        <v>1</v>
      </c>
      <c r="AJ133" s="75"/>
      <c r="AK133" s="76"/>
    </row>
    <row r="134" spans="2:37" x14ac:dyDescent="0.25">
      <c r="B134" s="43">
        <v>1881</v>
      </c>
      <c r="C134" s="44">
        <v>11</v>
      </c>
      <c r="D134" s="83" t="s">
        <v>145</v>
      </c>
      <c r="E134" s="61">
        <f>Data!E133</f>
        <v>6.19</v>
      </c>
      <c r="F134" s="61">
        <f>Data!H133</f>
        <v>10.180580170000001</v>
      </c>
      <c r="G134" s="62">
        <f>IF(MOD(C134,3)=0,SUM(Data!G131:G133),0)</f>
        <v>0</v>
      </c>
      <c r="H134" s="63">
        <f t="shared" ref="H134:H197" si="46">E134/E133-1</f>
        <v>6.5040650406504863E-3</v>
      </c>
      <c r="I134" s="63">
        <f t="shared" ref="I134:I197" si="47">G134/E133</f>
        <v>0</v>
      </c>
      <c r="J134" s="63">
        <f t="shared" ref="J134:J197" si="48">O134/O133-1</f>
        <v>6.5040650406504863E-3</v>
      </c>
      <c r="K134" s="63">
        <f t="shared" ref="K134:K197" si="49">F134/F133-1</f>
        <v>-9.261155841496671E-3</v>
      </c>
      <c r="L134" s="64">
        <f t="shared" ref="L134:L197" si="50">(1+J134)/(1+K134)-1</f>
        <v>1.5912589856651449E-2</v>
      </c>
      <c r="M134" s="65">
        <f t="shared" ref="M134:M197" si="51">E134/$E$4</f>
        <v>1.394144144144144</v>
      </c>
      <c r="N134" s="65">
        <f t="shared" ref="N134:N197" si="52">F134/$F$4</f>
        <v>0.81679478617064172</v>
      </c>
      <c r="O134" s="65">
        <f t="shared" ref="O134:O197" si="53">O133*((E134+G134)/(E133))</f>
        <v>2.6637427812432715</v>
      </c>
      <c r="P134" s="66">
        <f t="shared" ref="P134:P197" si="54">P133*(1+L134)</f>
        <v>3.2612142319512465</v>
      </c>
      <c r="Q134" s="63">
        <f t="shared" si="33"/>
        <v>0.10338680926916233</v>
      </c>
      <c r="R134" s="63">
        <f t="shared" si="34"/>
        <v>0.15338277059220662</v>
      </c>
      <c r="S134" s="63">
        <f t="shared" si="35"/>
        <v>8.0807560161161529E-2</v>
      </c>
      <c r="T134" s="64">
        <f t="shared" si="36"/>
        <v>6.7149058820631602E-2</v>
      </c>
      <c r="U134" s="63">
        <f t="shared" si="41"/>
        <v>0.11449373028989207</v>
      </c>
      <c r="V134" s="63">
        <f t="shared" si="42"/>
        <v>0.17756614253007075</v>
      </c>
      <c r="W134" s="63">
        <f t="shared" si="43"/>
        <v>-7.3133565668888068E-3</v>
      </c>
      <c r="X134" s="64">
        <f t="shared" si="44"/>
        <v>0.18624154995938236</v>
      </c>
      <c r="Y134" s="63">
        <f t="shared" si="37"/>
        <v>2.9241447357047035E-2</v>
      </c>
      <c r="Z134" s="63">
        <f t="shared" si="38"/>
        <v>9.3620243259876945E-2</v>
      </c>
      <c r="AA134" s="63">
        <f t="shared" si="39"/>
        <v>-1.9281970374210089E-2</v>
      </c>
      <c r="AB134" s="64">
        <f t="shared" si="40"/>
        <v>0.11512199248255572</v>
      </c>
      <c r="AC134" s="63"/>
      <c r="AD134" s="63"/>
      <c r="AE134" s="63"/>
      <c r="AF134" s="64"/>
      <c r="AG134" s="69">
        <f t="shared" ca="1" si="45"/>
        <v>908</v>
      </c>
      <c r="AH134" s="75">
        <f t="shared" si="31"/>
        <v>1</v>
      </c>
      <c r="AI134" s="76">
        <f t="shared" si="32"/>
        <v>0</v>
      </c>
      <c r="AJ134" s="75"/>
      <c r="AK134" s="76"/>
    </row>
    <row r="135" spans="2:37" x14ac:dyDescent="0.25">
      <c r="B135" s="43">
        <v>1881</v>
      </c>
      <c r="C135" s="44">
        <v>12</v>
      </c>
      <c r="D135" s="83" t="s">
        <v>146</v>
      </c>
      <c r="E135" s="61">
        <f>Data!E134</f>
        <v>6.01</v>
      </c>
      <c r="F135" s="61">
        <f>Data!H134</f>
        <v>10.180580170000001</v>
      </c>
      <c r="G135" s="62">
        <f>IF(MOD(C135,3)=0,SUM(Data!G132:G134),0)</f>
        <v>7.8750000000000001E-2</v>
      </c>
      <c r="H135" s="63">
        <f t="shared" si="46"/>
        <v>-2.9079159935379795E-2</v>
      </c>
      <c r="I135" s="63">
        <f t="shared" si="47"/>
        <v>1.2722132471728594E-2</v>
      </c>
      <c r="J135" s="63">
        <f t="shared" si="48"/>
        <v>-1.6357027463651086E-2</v>
      </c>
      <c r="K135" s="63">
        <f t="shared" si="49"/>
        <v>0</v>
      </c>
      <c r="L135" s="64">
        <f t="shared" si="50"/>
        <v>-1.6357027463651086E-2</v>
      </c>
      <c r="M135" s="65">
        <f t="shared" si="51"/>
        <v>1.3536036036036034</v>
      </c>
      <c r="N135" s="65">
        <f t="shared" si="52"/>
        <v>0.81679478617064172</v>
      </c>
      <c r="O135" s="65">
        <f t="shared" si="53"/>
        <v>2.6201718674143728</v>
      </c>
      <c r="P135" s="66">
        <f t="shared" si="54"/>
        <v>3.20787046119437</v>
      </c>
      <c r="Q135" s="63">
        <f t="shared" si="33"/>
        <v>2.9109589041095951E-2</v>
      </c>
      <c r="R135" s="63">
        <f t="shared" si="34"/>
        <v>7.8067256814657204E-2</v>
      </c>
      <c r="S135" s="63">
        <f t="shared" si="35"/>
        <v>6.9997276530751273E-2</v>
      </c>
      <c r="T135" s="64">
        <f t="shared" si="36"/>
        <v>7.5420568452952974E-3</v>
      </c>
      <c r="U135" s="63">
        <f t="shared" si="41"/>
        <v>0.10917044561267941</v>
      </c>
      <c r="V135" s="63">
        <f t="shared" si="42"/>
        <v>0.17013463129360651</v>
      </c>
      <c r="W135" s="63">
        <f t="shared" si="43"/>
        <v>-1.0853161528396993E-2</v>
      </c>
      <c r="X135" s="64">
        <f t="shared" si="44"/>
        <v>0.18297363524070875</v>
      </c>
      <c r="Y135" s="63">
        <f t="shared" si="37"/>
        <v>2.4022768551822393E-2</v>
      </c>
      <c r="Z135" s="63">
        <f t="shared" si="38"/>
        <v>8.8009653660384712E-2</v>
      </c>
      <c r="AA135" s="63">
        <f t="shared" si="39"/>
        <v>-2.1517359016052784E-2</v>
      </c>
      <c r="AB135" s="64">
        <f t="shared" si="40"/>
        <v>0.11193557053429037</v>
      </c>
      <c r="AC135" s="63"/>
      <c r="AD135" s="63"/>
      <c r="AE135" s="63"/>
      <c r="AF135" s="64"/>
      <c r="AG135" s="69">
        <f t="shared" ca="1" si="45"/>
        <v>1512</v>
      </c>
      <c r="AH135" s="75">
        <f t="shared" ref="AH135:AH198" si="55">IF($H135&gt;0,IF($H134&gt;0,AH134+1,1),0)</f>
        <v>0</v>
      </c>
      <c r="AI135" s="76">
        <f t="shared" ref="AI135:AI198" si="56">IF($H135&lt;0,IF($H134&lt;0,AI134+1,1),0)</f>
        <v>1</v>
      </c>
      <c r="AJ135" s="75"/>
      <c r="AK135" s="76"/>
    </row>
    <row r="136" spans="2:37" x14ac:dyDescent="0.25">
      <c r="B136" s="43">
        <v>1882</v>
      </c>
      <c r="C136" s="39">
        <v>1</v>
      </c>
      <c r="D136" s="83" t="s">
        <v>147</v>
      </c>
      <c r="E136" s="61">
        <f>Data!E135</f>
        <v>5.92</v>
      </c>
      <c r="F136" s="61">
        <f>Data!H135</f>
        <v>10.180580170000001</v>
      </c>
      <c r="G136" s="62">
        <f>IF(MOD(C136,3)=0,SUM(Data!G133:G135),0)</f>
        <v>0</v>
      </c>
      <c r="H136" s="63">
        <f t="shared" si="46"/>
        <v>-1.4975041597337757E-2</v>
      </c>
      <c r="I136" s="63">
        <f t="shared" si="47"/>
        <v>0</v>
      </c>
      <c r="J136" s="63">
        <f t="shared" si="48"/>
        <v>-1.4975041597337757E-2</v>
      </c>
      <c r="K136" s="63">
        <f t="shared" si="49"/>
        <v>0</v>
      </c>
      <c r="L136" s="64">
        <f t="shared" si="50"/>
        <v>-1.4975041597337757E-2</v>
      </c>
      <c r="M136" s="65">
        <f t="shared" si="51"/>
        <v>1.3333333333333333</v>
      </c>
      <c r="N136" s="65">
        <f t="shared" si="52"/>
        <v>0.81679478617064172</v>
      </c>
      <c r="O136" s="65">
        <f t="shared" si="53"/>
        <v>2.5809346847076684</v>
      </c>
      <c r="P136" s="66">
        <f t="shared" si="54"/>
        <v>3.1598324675991134</v>
      </c>
      <c r="Q136" s="63">
        <f t="shared" si="33"/>
        <v>-4.3618739903069415E-2</v>
      </c>
      <c r="R136" s="63">
        <f t="shared" si="34"/>
        <v>1.8790345762387251E-3</v>
      </c>
      <c r="S136" s="63">
        <f t="shared" si="35"/>
        <v>8.0807560161161529E-2</v>
      </c>
      <c r="T136" s="64">
        <f t="shared" si="36"/>
        <v>-7.302736258909337E-2</v>
      </c>
      <c r="U136" s="63">
        <f t="shared" si="41"/>
        <v>0.10769111134239351</v>
      </c>
      <c r="V136" s="63">
        <f t="shared" si="42"/>
        <v>0.16857398723951356</v>
      </c>
      <c r="W136" s="63">
        <f t="shared" si="43"/>
        <v>-1.4317097250399313E-2</v>
      </c>
      <c r="X136" s="64">
        <f t="shared" si="44"/>
        <v>0.18554758734247212</v>
      </c>
      <c r="Y136" s="63">
        <f t="shared" si="37"/>
        <v>1.9925719983013401E-2</v>
      </c>
      <c r="Z136" s="63">
        <f t="shared" si="38"/>
        <v>8.3656597721322168E-2</v>
      </c>
      <c r="AA136" s="63">
        <f t="shared" si="39"/>
        <v>-2.1517359016052784E-2</v>
      </c>
      <c r="AB136" s="64">
        <f t="shared" si="40"/>
        <v>0.10748678855622162</v>
      </c>
      <c r="AC136" s="63"/>
      <c r="AD136" s="63"/>
      <c r="AE136" s="63"/>
      <c r="AF136" s="64"/>
      <c r="AG136" s="69">
        <f t="shared" ca="1" si="45"/>
        <v>1312</v>
      </c>
      <c r="AH136" s="75">
        <f t="shared" si="55"/>
        <v>0</v>
      </c>
      <c r="AI136" s="76">
        <f t="shared" si="56"/>
        <v>2</v>
      </c>
      <c r="AJ136" s="75"/>
      <c r="AK136" s="76"/>
    </row>
    <row r="137" spans="2:37" x14ac:dyDescent="0.25">
      <c r="B137" s="43">
        <v>1882</v>
      </c>
      <c r="C137" s="44">
        <v>2</v>
      </c>
      <c r="D137" s="83" t="s">
        <v>148</v>
      </c>
      <c r="E137" s="61">
        <f>Data!E136</f>
        <v>5.79</v>
      </c>
      <c r="F137" s="61">
        <f>Data!H136</f>
        <v>10.275745450000001</v>
      </c>
      <c r="G137" s="62">
        <f>IF(MOD(C137,3)=0,SUM(Data!G134:G136),0)</f>
        <v>0</v>
      </c>
      <c r="H137" s="63">
        <f t="shared" si="46"/>
        <v>-2.1959459459459429E-2</v>
      </c>
      <c r="I137" s="63">
        <f t="shared" si="47"/>
        <v>0</v>
      </c>
      <c r="J137" s="63">
        <f t="shared" si="48"/>
        <v>-2.195945945945954E-2</v>
      </c>
      <c r="K137" s="63">
        <f t="shared" si="49"/>
        <v>9.3477265942496501E-3</v>
      </c>
      <c r="L137" s="64">
        <f t="shared" si="50"/>
        <v>-3.1017245324707066E-2</v>
      </c>
      <c r="M137" s="65">
        <f t="shared" si="51"/>
        <v>1.3040540540540539</v>
      </c>
      <c r="N137" s="65">
        <f t="shared" si="52"/>
        <v>0.82442996051537354</v>
      </c>
      <c r="O137" s="65">
        <f t="shared" si="53"/>
        <v>2.5242587541313175</v>
      </c>
      <c r="P137" s="66">
        <f t="shared" si="54"/>
        <v>3.0618231687666171</v>
      </c>
      <c r="Q137" s="63">
        <f t="shared" si="33"/>
        <v>-6.1588330632090793E-2</v>
      </c>
      <c r="R137" s="63">
        <f t="shared" si="34"/>
        <v>-1.6945420651477749E-2</v>
      </c>
      <c r="S137" s="63">
        <f t="shared" si="35"/>
        <v>7.9999318528352514E-2</v>
      </c>
      <c r="T137" s="64">
        <f t="shared" si="36"/>
        <v>-8.976370402893441E-2</v>
      </c>
      <c r="U137" s="63">
        <f t="shared" si="41"/>
        <v>0.11631412338377944</v>
      </c>
      <c r="V137" s="63">
        <f t="shared" si="42"/>
        <v>0.17767095250359799</v>
      </c>
      <c r="W137" s="63">
        <f t="shared" si="43"/>
        <v>-7.2470849403506454E-3</v>
      </c>
      <c r="X137" s="64">
        <f t="shared" si="44"/>
        <v>0.18626793700508837</v>
      </c>
      <c r="Y137" s="63">
        <f t="shared" si="37"/>
        <v>1.7245726818745366E-2</v>
      </c>
      <c r="Z137" s="63">
        <f t="shared" si="38"/>
        <v>8.0809143031822295E-2</v>
      </c>
      <c r="AA137" s="63">
        <f t="shared" si="39"/>
        <v>-2.0606525062031422E-2</v>
      </c>
      <c r="AB137" s="64">
        <f t="shared" si="40"/>
        <v>0.10354946269197596</v>
      </c>
      <c r="AC137" s="63"/>
      <c r="AD137" s="63"/>
      <c r="AE137" s="63"/>
      <c r="AF137" s="64"/>
      <c r="AG137" s="69">
        <f t="shared" ca="1" si="45"/>
        <v>1432</v>
      </c>
      <c r="AH137" s="75">
        <f t="shared" si="55"/>
        <v>0</v>
      </c>
      <c r="AI137" s="76">
        <f t="shared" si="56"/>
        <v>3</v>
      </c>
      <c r="AJ137" s="75"/>
      <c r="AK137" s="76"/>
    </row>
    <row r="138" spans="2:37" x14ac:dyDescent="0.25">
      <c r="B138" s="43">
        <v>1882</v>
      </c>
      <c r="C138" s="44">
        <v>3</v>
      </c>
      <c r="D138" s="83" t="s">
        <v>149</v>
      </c>
      <c r="E138" s="61">
        <f>Data!E137</f>
        <v>5.78</v>
      </c>
      <c r="F138" s="61">
        <f>Data!H137</f>
        <v>10.275745450000001</v>
      </c>
      <c r="G138" s="62">
        <f>IF(MOD(C138,3)=0,SUM(Data!G135:G137),0)</f>
        <v>0.08</v>
      </c>
      <c r="H138" s="63">
        <f t="shared" si="46"/>
        <v>-1.7271157167529916E-3</v>
      </c>
      <c r="I138" s="63">
        <f t="shared" si="47"/>
        <v>1.3816925734024179E-2</v>
      </c>
      <c r="J138" s="63">
        <f t="shared" si="48"/>
        <v>1.2089810017271274E-2</v>
      </c>
      <c r="K138" s="63">
        <f t="shared" si="49"/>
        <v>0</v>
      </c>
      <c r="L138" s="64">
        <f t="shared" si="50"/>
        <v>1.2089810017271274E-2</v>
      </c>
      <c r="M138" s="65">
        <f t="shared" si="51"/>
        <v>1.3018018018018018</v>
      </c>
      <c r="N138" s="65">
        <f t="shared" si="52"/>
        <v>0.82442996051537354</v>
      </c>
      <c r="O138" s="65">
        <f t="shared" si="53"/>
        <v>2.5547765629031991</v>
      </c>
      <c r="P138" s="66">
        <f t="shared" si="54"/>
        <v>3.098840029183485</v>
      </c>
      <c r="Q138" s="63">
        <f t="shared" si="33"/>
        <v>-7.3717948717948567E-2</v>
      </c>
      <c r="R138" s="63">
        <f t="shared" si="34"/>
        <v>-2.6749607053010771E-2</v>
      </c>
      <c r="S138" s="63">
        <f t="shared" si="35"/>
        <v>7.9999318528352514E-2</v>
      </c>
      <c r="T138" s="64">
        <f t="shared" si="36"/>
        <v>-9.8841660128844544E-2</v>
      </c>
      <c r="U138" s="63">
        <f t="shared" si="41"/>
        <v>0.12764841871898303</v>
      </c>
      <c r="V138" s="63">
        <f t="shared" si="42"/>
        <v>0.18767303297482063</v>
      </c>
      <c r="W138" s="63">
        <f t="shared" si="43"/>
        <v>1.8625938713210388E-3</v>
      </c>
      <c r="X138" s="64">
        <f t="shared" si="44"/>
        <v>0.18546499314392495</v>
      </c>
      <c r="Y138" s="63">
        <f t="shared" si="37"/>
        <v>1.3794031781011462E-2</v>
      </c>
      <c r="Z138" s="63">
        <f t="shared" si="38"/>
        <v>7.7206948823250965E-2</v>
      </c>
      <c r="AA138" s="63">
        <f t="shared" si="39"/>
        <v>-2.2066923165968033E-2</v>
      </c>
      <c r="AB138" s="64">
        <f t="shared" si="40"/>
        <v>0.10151397303239706</v>
      </c>
      <c r="AC138" s="63"/>
      <c r="AD138" s="63"/>
      <c r="AE138" s="63"/>
      <c r="AF138" s="64"/>
      <c r="AG138" s="69">
        <f t="shared" ca="1" si="45"/>
        <v>1083</v>
      </c>
      <c r="AH138" s="75">
        <f t="shared" si="55"/>
        <v>0</v>
      </c>
      <c r="AI138" s="76">
        <f t="shared" si="56"/>
        <v>4</v>
      </c>
      <c r="AJ138" s="75"/>
      <c r="AK138" s="76"/>
    </row>
    <row r="139" spans="2:37" x14ac:dyDescent="0.25">
      <c r="B139" s="43">
        <v>1882</v>
      </c>
      <c r="C139" s="44">
        <v>4</v>
      </c>
      <c r="D139" s="83" t="s">
        <v>150</v>
      </c>
      <c r="E139" s="61">
        <f>Data!E138</f>
        <v>5.78</v>
      </c>
      <c r="F139" s="61">
        <f>Data!H138</f>
        <v>10.370910739999999</v>
      </c>
      <c r="G139" s="62">
        <f>IF(MOD(C139,3)=0,SUM(Data!G136:G138),0)</f>
        <v>0</v>
      </c>
      <c r="H139" s="63">
        <f t="shared" si="46"/>
        <v>0</v>
      </c>
      <c r="I139" s="63">
        <f t="shared" si="47"/>
        <v>0</v>
      </c>
      <c r="J139" s="63">
        <f t="shared" si="48"/>
        <v>0</v>
      </c>
      <c r="K139" s="63">
        <f t="shared" si="49"/>
        <v>9.2611568146618861E-3</v>
      </c>
      <c r="L139" s="64">
        <f t="shared" si="50"/>
        <v>-9.1761748206887761E-3</v>
      </c>
      <c r="M139" s="65">
        <f t="shared" si="51"/>
        <v>1.3018018018018018</v>
      </c>
      <c r="N139" s="65">
        <f t="shared" si="52"/>
        <v>0.83206513566241191</v>
      </c>
      <c r="O139" s="65">
        <f t="shared" si="53"/>
        <v>2.5547765629031991</v>
      </c>
      <c r="P139" s="66">
        <f t="shared" si="54"/>
        <v>3.0704045313343489</v>
      </c>
      <c r="Q139" s="63">
        <f t="shared" si="33"/>
        <v>-7.0739549839228255E-2</v>
      </c>
      <c r="R139" s="63">
        <f t="shared" si="34"/>
        <v>-2.3620184567650582E-2</v>
      </c>
      <c r="S139" s="63">
        <f t="shared" si="35"/>
        <v>7.9216181707193689E-2</v>
      </c>
      <c r="T139" s="64">
        <f t="shared" si="36"/>
        <v>-9.5288013669484806E-2</v>
      </c>
      <c r="U139" s="63">
        <f t="shared" si="41"/>
        <v>0.14476436408305382</v>
      </c>
      <c r="V139" s="63">
        <f t="shared" si="42"/>
        <v>0.2057000584247124</v>
      </c>
      <c r="W139" s="63">
        <f t="shared" si="43"/>
        <v>-1.8236533509193853E-3</v>
      </c>
      <c r="X139" s="64">
        <f t="shared" si="44"/>
        <v>0.20790285451292978</v>
      </c>
      <c r="Y139" s="63">
        <f t="shared" si="37"/>
        <v>1.1020141952226892E-2</v>
      </c>
      <c r="Z139" s="63">
        <f t="shared" si="38"/>
        <v>7.4259551911091792E-2</v>
      </c>
      <c r="AA139" s="63">
        <f t="shared" si="39"/>
        <v>-2.3314448087823902E-2</v>
      </c>
      <c r="AB139" s="64">
        <f t="shared" si="40"/>
        <v>9.9903187681934291E-2</v>
      </c>
      <c r="AC139" s="63"/>
      <c r="AD139" s="63"/>
      <c r="AE139" s="63"/>
      <c r="AF139" s="64"/>
      <c r="AG139" s="69">
        <f t="shared" ca="1" si="45"/>
        <v>1025</v>
      </c>
      <c r="AH139" s="75">
        <f t="shared" si="55"/>
        <v>0</v>
      </c>
      <c r="AI139" s="76">
        <f t="shared" si="56"/>
        <v>0</v>
      </c>
      <c r="AJ139" s="75"/>
      <c r="AK139" s="76"/>
    </row>
    <row r="140" spans="2:37" x14ac:dyDescent="0.25">
      <c r="B140" s="43">
        <v>1882</v>
      </c>
      <c r="C140" s="44">
        <v>5</v>
      </c>
      <c r="D140" s="83" t="s">
        <v>151</v>
      </c>
      <c r="E140" s="61">
        <f>Data!E139</f>
        <v>5.71</v>
      </c>
      <c r="F140" s="61">
        <f>Data!H139</f>
        <v>10.465995039999999</v>
      </c>
      <c r="G140" s="62">
        <f>IF(MOD(C140,3)=0,SUM(Data!G137:G139),0)</f>
        <v>0</v>
      </c>
      <c r="H140" s="63">
        <f t="shared" si="46"/>
        <v>-1.211072664359869E-2</v>
      </c>
      <c r="I140" s="63">
        <f t="shared" si="47"/>
        <v>0</v>
      </c>
      <c r="J140" s="63">
        <f t="shared" si="48"/>
        <v>-1.211072664359869E-2</v>
      </c>
      <c r="K140" s="63">
        <f t="shared" si="49"/>
        <v>9.1683654776109069E-3</v>
      </c>
      <c r="L140" s="64">
        <f t="shared" si="50"/>
        <v>-2.1085770074787069E-2</v>
      </c>
      <c r="M140" s="65">
        <f t="shared" si="51"/>
        <v>1.2860360360360359</v>
      </c>
      <c r="N140" s="65">
        <f t="shared" si="52"/>
        <v>0.8396938129273428</v>
      </c>
      <c r="O140" s="65">
        <f t="shared" si="53"/>
        <v>2.5238363623144058</v>
      </c>
      <c r="P140" s="66">
        <f t="shared" si="54"/>
        <v>3.0056626873500485</v>
      </c>
      <c r="Q140" s="63">
        <f t="shared" si="33"/>
        <v>-0.1215384615384616</v>
      </c>
      <c r="R140" s="63">
        <f t="shared" si="34"/>
        <v>-7.6994921457056109E-2</v>
      </c>
      <c r="S140" s="63">
        <f t="shared" si="35"/>
        <v>9.9994892431002791E-2</v>
      </c>
      <c r="T140" s="64">
        <f t="shared" si="36"/>
        <v>-0.16090057790805645</v>
      </c>
      <c r="U140" s="63">
        <f t="shared" si="41"/>
        <v>0.14197804780724876</v>
      </c>
      <c r="V140" s="63">
        <f t="shared" si="42"/>
        <v>0.20276542680799636</v>
      </c>
      <c r="W140" s="63">
        <f t="shared" si="43"/>
        <v>-3.5979591233378239E-3</v>
      </c>
      <c r="X140" s="64">
        <f t="shared" si="44"/>
        <v>0.20710855404287409</v>
      </c>
      <c r="Y140" s="63">
        <f t="shared" si="37"/>
        <v>9.7889985888135467E-3</v>
      </c>
      <c r="Z140" s="63">
        <f t="shared" si="38"/>
        <v>7.2951400408427292E-2</v>
      </c>
      <c r="AA140" s="63">
        <f t="shared" si="39"/>
        <v>-2.2422660228582414E-2</v>
      </c>
      <c r="AB140" s="64">
        <f t="shared" si="40"/>
        <v>9.7561652420575351E-2</v>
      </c>
      <c r="AC140" s="63"/>
      <c r="AD140" s="63"/>
      <c r="AE140" s="63"/>
      <c r="AF140" s="64"/>
      <c r="AG140" s="69">
        <f t="shared" ca="1" si="45"/>
        <v>1275</v>
      </c>
      <c r="AH140" s="75">
        <f t="shared" si="55"/>
        <v>0</v>
      </c>
      <c r="AI140" s="76">
        <f t="shared" si="56"/>
        <v>1</v>
      </c>
      <c r="AJ140" s="75"/>
      <c r="AK140" s="76"/>
    </row>
    <row r="141" spans="2:37" x14ac:dyDescent="0.25">
      <c r="B141" s="43">
        <v>1882</v>
      </c>
      <c r="C141" s="44">
        <v>6</v>
      </c>
      <c r="D141" s="83" t="s">
        <v>152</v>
      </c>
      <c r="E141" s="61">
        <f>Data!E140</f>
        <v>5.68</v>
      </c>
      <c r="F141" s="61">
        <f>Data!H140</f>
        <v>10.56116033</v>
      </c>
      <c r="G141" s="62">
        <f>IF(MOD(C141,3)=0,SUM(Data!G138:G140),0)</f>
        <v>0.08</v>
      </c>
      <c r="H141" s="63">
        <f t="shared" si="46"/>
        <v>-5.2539404553415547E-3</v>
      </c>
      <c r="I141" s="63">
        <f t="shared" si="47"/>
        <v>1.4010507880910683E-2</v>
      </c>
      <c r="J141" s="63">
        <f t="shared" si="48"/>
        <v>8.7565674255691839E-3</v>
      </c>
      <c r="K141" s="63">
        <f t="shared" si="49"/>
        <v>9.0928086279697951E-3</v>
      </c>
      <c r="L141" s="64">
        <f t="shared" si="50"/>
        <v>-3.3321137513386834E-4</v>
      </c>
      <c r="M141" s="65">
        <f t="shared" si="51"/>
        <v>1.2792792792792791</v>
      </c>
      <c r="N141" s="65">
        <f t="shared" si="52"/>
        <v>0.8473289880743814</v>
      </c>
      <c r="O141" s="65">
        <f t="shared" si="53"/>
        <v>2.545936505592115</v>
      </c>
      <c r="P141" s="66">
        <f t="shared" si="54"/>
        <v>3.004661166352808</v>
      </c>
      <c r="Q141" s="63">
        <f t="shared" si="33"/>
        <v>-0.13677811550151986</v>
      </c>
      <c r="R141" s="63">
        <f t="shared" si="34"/>
        <v>-9.0085574011236735E-2</v>
      </c>
      <c r="S141" s="63">
        <f t="shared" si="35"/>
        <v>0.10999693547962219</v>
      </c>
      <c r="T141" s="64">
        <f t="shared" si="36"/>
        <v>-0.18025501070811922</v>
      </c>
      <c r="U141" s="63">
        <f t="shared" si="41"/>
        <v>0.15780957741270107</v>
      </c>
      <c r="V141" s="63">
        <f t="shared" si="42"/>
        <v>0.21724120797575464</v>
      </c>
      <c r="W141" s="63">
        <f t="shared" si="43"/>
        <v>9.2611904923742827E-3</v>
      </c>
      <c r="X141" s="64">
        <f t="shared" si="44"/>
        <v>0.20607154960740703</v>
      </c>
      <c r="Y141" s="63">
        <f t="shared" si="37"/>
        <v>1.0236596474389348E-2</v>
      </c>
      <c r="Z141" s="63">
        <f t="shared" si="38"/>
        <v>7.3490710180488028E-2</v>
      </c>
      <c r="AA141" s="63">
        <f t="shared" si="39"/>
        <v>-2.0825367554266228E-2</v>
      </c>
      <c r="AB141" s="64">
        <f t="shared" si="40"/>
        <v>9.6322019187911501E-2</v>
      </c>
      <c r="AC141" s="63"/>
      <c r="AD141" s="63"/>
      <c r="AE141" s="63"/>
      <c r="AF141" s="64"/>
      <c r="AG141" s="69">
        <f t="shared" ca="1" si="45"/>
        <v>1152</v>
      </c>
      <c r="AH141" s="75">
        <f t="shared" si="55"/>
        <v>0</v>
      </c>
      <c r="AI141" s="76">
        <f t="shared" si="56"/>
        <v>2</v>
      </c>
      <c r="AJ141" s="75"/>
      <c r="AK141" s="76"/>
    </row>
    <row r="142" spans="2:37" x14ac:dyDescent="0.25">
      <c r="B142" s="43">
        <v>1882</v>
      </c>
      <c r="C142" s="44">
        <v>7</v>
      </c>
      <c r="D142" s="83" t="s">
        <v>153</v>
      </c>
      <c r="E142" s="61">
        <f>Data!E141</f>
        <v>6</v>
      </c>
      <c r="F142" s="61">
        <f>Data!H141</f>
        <v>10.465995039999999</v>
      </c>
      <c r="G142" s="62">
        <f>IF(MOD(C142,3)=0,SUM(Data!G139:G141),0)</f>
        <v>0</v>
      </c>
      <c r="H142" s="63">
        <f t="shared" si="46"/>
        <v>5.6338028169014231E-2</v>
      </c>
      <c r="I142" s="63">
        <f t="shared" si="47"/>
        <v>0</v>
      </c>
      <c r="J142" s="63">
        <f t="shared" si="48"/>
        <v>5.6338028169014231E-2</v>
      </c>
      <c r="K142" s="63">
        <f t="shared" si="49"/>
        <v>-9.0108744708358168E-3</v>
      </c>
      <c r="L142" s="64">
        <f t="shared" si="50"/>
        <v>6.5943107705602078E-2</v>
      </c>
      <c r="M142" s="65">
        <f t="shared" si="51"/>
        <v>1.3513513513513513</v>
      </c>
      <c r="N142" s="65">
        <f t="shared" si="52"/>
        <v>0.8396938129273428</v>
      </c>
      <c r="O142" s="65">
        <f t="shared" si="53"/>
        <v>2.6893695481606854</v>
      </c>
      <c r="P142" s="66">
        <f t="shared" si="54"/>
        <v>3.2027978612644512</v>
      </c>
      <c r="Q142" s="63">
        <f t="shared" si="33"/>
        <v>-5.5118110236220264E-2</v>
      </c>
      <c r="R142" s="63">
        <f t="shared" si="34"/>
        <v>-4.0084967828439844E-3</v>
      </c>
      <c r="S142" s="63">
        <f t="shared" si="35"/>
        <v>8.9110830090437076E-2</v>
      </c>
      <c r="T142" s="64">
        <f t="shared" si="36"/>
        <v>-8.5500322189935862E-2</v>
      </c>
      <c r="U142" s="63">
        <f t="shared" si="41"/>
        <v>0.16054311135316701</v>
      </c>
      <c r="V142" s="63">
        <f t="shared" si="42"/>
        <v>0.22011505719988267</v>
      </c>
      <c r="W142" s="63">
        <f t="shared" si="43"/>
        <v>5.5452047213486733E-3</v>
      </c>
      <c r="X142" s="64">
        <f t="shared" si="44"/>
        <v>0.21338658020650025</v>
      </c>
      <c r="Y142" s="63">
        <f t="shared" si="37"/>
        <v>1.6384673297434205E-2</v>
      </c>
      <c r="Z142" s="63">
        <f t="shared" si="38"/>
        <v>8.0023737570356523E-2</v>
      </c>
      <c r="AA142" s="63">
        <f t="shared" si="39"/>
        <v>-2.0271245982277031E-2</v>
      </c>
      <c r="AB142" s="64">
        <f t="shared" si="40"/>
        <v>0.10237015412821004</v>
      </c>
      <c r="AC142" s="63"/>
      <c r="AD142" s="63"/>
      <c r="AE142" s="63"/>
      <c r="AF142" s="64"/>
      <c r="AG142" s="69">
        <f t="shared" ca="1" si="45"/>
        <v>144</v>
      </c>
      <c r="AH142" s="75">
        <f t="shared" si="55"/>
        <v>1</v>
      </c>
      <c r="AI142" s="76">
        <f t="shared" si="56"/>
        <v>0</v>
      </c>
      <c r="AJ142" s="75"/>
      <c r="AK142" s="76"/>
    </row>
    <row r="143" spans="2:37" x14ac:dyDescent="0.25">
      <c r="B143" s="43">
        <v>1882</v>
      </c>
      <c r="C143" s="44">
        <v>8</v>
      </c>
      <c r="D143" s="83" t="s">
        <v>154</v>
      </c>
      <c r="E143" s="61">
        <f>Data!E142</f>
        <v>6.18</v>
      </c>
      <c r="F143" s="61">
        <f>Data!H142</f>
        <v>10.56116033</v>
      </c>
      <c r="G143" s="62">
        <f>IF(MOD(C143,3)=0,SUM(Data!G140:G142),0)</f>
        <v>0</v>
      </c>
      <c r="H143" s="63">
        <f t="shared" si="46"/>
        <v>3.0000000000000027E-2</v>
      </c>
      <c r="I143" s="63">
        <f t="shared" si="47"/>
        <v>0</v>
      </c>
      <c r="J143" s="63">
        <f t="shared" si="48"/>
        <v>3.0000000000000027E-2</v>
      </c>
      <c r="K143" s="63">
        <f t="shared" si="49"/>
        <v>9.0928086279697951E-3</v>
      </c>
      <c r="L143" s="64">
        <f t="shared" si="50"/>
        <v>2.0718799295039059E-2</v>
      </c>
      <c r="M143" s="65">
        <f t="shared" si="51"/>
        <v>1.3918918918918917</v>
      </c>
      <c r="N143" s="65">
        <f t="shared" si="52"/>
        <v>0.8473289880743814</v>
      </c>
      <c r="O143" s="65">
        <f t="shared" si="53"/>
        <v>2.7700506346055058</v>
      </c>
      <c r="P143" s="66">
        <f t="shared" si="54"/>
        <v>3.2691559873345697</v>
      </c>
      <c r="Q143" s="63">
        <f t="shared" si="33"/>
        <v>-3.225806451613078E-3</v>
      </c>
      <c r="R143" s="63">
        <f t="shared" si="34"/>
        <v>5.0690713998678749E-2</v>
      </c>
      <c r="S143" s="63">
        <f t="shared" si="35"/>
        <v>7.7669421428571361E-2</v>
      </c>
      <c r="T143" s="64">
        <f t="shared" si="36"/>
        <v>-2.5034307268484213E-2</v>
      </c>
      <c r="U143" s="63">
        <f t="shared" si="41"/>
        <v>0.15169565173875088</v>
      </c>
      <c r="V143" s="63">
        <f t="shared" si="42"/>
        <v>0.21081344781724587</v>
      </c>
      <c r="W143" s="63">
        <f t="shared" si="43"/>
        <v>1.5072616475251932E-2</v>
      </c>
      <c r="X143" s="64">
        <f t="shared" si="44"/>
        <v>0.19283431368849868</v>
      </c>
      <c r="Y143" s="63">
        <f t="shared" si="37"/>
        <v>2.0600540194433581E-2</v>
      </c>
      <c r="Z143" s="63">
        <f t="shared" si="38"/>
        <v>8.4503573249523622E-2</v>
      </c>
      <c r="AA143" s="63">
        <f t="shared" si="39"/>
        <v>-2.0107609721911501E-2</v>
      </c>
      <c r="AB143" s="64">
        <f t="shared" si="40"/>
        <v>0.10675782770570041</v>
      </c>
      <c r="AC143" s="63"/>
      <c r="AD143" s="63"/>
      <c r="AE143" s="63"/>
      <c r="AF143" s="64"/>
      <c r="AG143" s="69">
        <f t="shared" ca="1" si="45"/>
        <v>465</v>
      </c>
      <c r="AH143" s="75">
        <f t="shared" si="55"/>
        <v>2</v>
      </c>
      <c r="AI143" s="76">
        <f t="shared" si="56"/>
        <v>0</v>
      </c>
      <c r="AJ143" s="75"/>
      <c r="AK143" s="76"/>
    </row>
    <row r="144" spans="2:37" x14ac:dyDescent="0.25">
      <c r="B144" s="43">
        <v>1882</v>
      </c>
      <c r="C144" s="44">
        <v>9</v>
      </c>
      <c r="D144" s="83" t="s">
        <v>155</v>
      </c>
      <c r="E144" s="61">
        <f>Data!E143</f>
        <v>6.24</v>
      </c>
      <c r="F144" s="61">
        <f>Data!H143</f>
        <v>10.275745450000001</v>
      </c>
      <c r="G144" s="62">
        <f>IF(MOD(C144,3)=0,SUM(Data!G141:G143),0)</f>
        <v>0.08</v>
      </c>
      <c r="H144" s="63">
        <f t="shared" si="46"/>
        <v>9.7087378640776656E-3</v>
      </c>
      <c r="I144" s="63">
        <f t="shared" si="47"/>
        <v>1.2944983818770227E-2</v>
      </c>
      <c r="J144" s="63">
        <f t="shared" si="48"/>
        <v>2.265372168284796E-2</v>
      </c>
      <c r="K144" s="63">
        <f t="shared" si="49"/>
        <v>-2.702495474756228E-2</v>
      </c>
      <c r="L144" s="64">
        <f t="shared" si="50"/>
        <v>5.1058530917944767E-2</v>
      </c>
      <c r="M144" s="65">
        <f t="shared" si="51"/>
        <v>1.4054054054054053</v>
      </c>
      <c r="N144" s="65">
        <f t="shared" si="52"/>
        <v>0.82442996051537354</v>
      </c>
      <c r="O144" s="65">
        <f t="shared" si="53"/>
        <v>2.8328025907292553</v>
      </c>
      <c r="P144" s="66">
        <f t="shared" si="54"/>
        <v>3.436074289389476</v>
      </c>
      <c r="Q144" s="63">
        <f t="shared" si="33"/>
        <v>-1.6000000000000458E-3</v>
      </c>
      <c r="R144" s="63">
        <f t="shared" si="34"/>
        <v>5.3257734047718053E-2</v>
      </c>
      <c r="S144" s="63">
        <f t="shared" si="35"/>
        <v>9.3477265942496501E-3</v>
      </c>
      <c r="T144" s="64">
        <f t="shared" si="36"/>
        <v>4.3503350031440791E-2</v>
      </c>
      <c r="U144" s="63">
        <f t="shared" si="41"/>
        <v>0.14006054485197472</v>
      </c>
      <c r="V144" s="63">
        <f t="shared" si="42"/>
        <v>0.19747903007204859</v>
      </c>
      <c r="W144" s="63">
        <f t="shared" si="43"/>
        <v>1.149802441069836E-2</v>
      </c>
      <c r="X144" s="64">
        <f t="shared" si="44"/>
        <v>0.18386689956186819</v>
      </c>
      <c r="Y144" s="63">
        <f t="shared" si="37"/>
        <v>2.342951854759634E-2</v>
      </c>
      <c r="Z144" s="63">
        <f t="shared" si="38"/>
        <v>8.733185898684992E-2</v>
      </c>
      <c r="AA144" s="63">
        <f t="shared" si="39"/>
        <v>-2.350432562816207E-2</v>
      </c>
      <c r="AB144" s="64">
        <f t="shared" si="40"/>
        <v>0.11350402006267046</v>
      </c>
      <c r="AC144" s="63"/>
      <c r="AD144" s="63"/>
      <c r="AE144" s="63"/>
      <c r="AF144" s="64"/>
      <c r="AG144" s="69">
        <f t="shared" ca="1" si="45"/>
        <v>848</v>
      </c>
      <c r="AH144" s="75">
        <f t="shared" si="55"/>
        <v>3</v>
      </c>
      <c r="AI144" s="76">
        <f t="shared" si="56"/>
        <v>0</v>
      </c>
      <c r="AJ144" s="75"/>
      <c r="AK144" s="76"/>
    </row>
    <row r="145" spans="2:37" x14ac:dyDescent="0.25">
      <c r="B145" s="43">
        <v>1882</v>
      </c>
      <c r="C145" s="44">
        <v>10</v>
      </c>
      <c r="D145" s="83" t="s">
        <v>156</v>
      </c>
      <c r="E145" s="61">
        <f>Data!E144</f>
        <v>6.07</v>
      </c>
      <c r="F145" s="61">
        <f>Data!H144</f>
        <v>10.180580170000001</v>
      </c>
      <c r="G145" s="62">
        <f>IF(MOD(C145,3)=0,SUM(Data!G142:G144),0)</f>
        <v>0</v>
      </c>
      <c r="H145" s="63">
        <f t="shared" si="46"/>
        <v>-2.7243589743589758E-2</v>
      </c>
      <c r="I145" s="63">
        <f t="shared" si="47"/>
        <v>0</v>
      </c>
      <c r="J145" s="63">
        <f t="shared" si="48"/>
        <v>-2.7243589743589869E-2</v>
      </c>
      <c r="K145" s="63">
        <f t="shared" si="49"/>
        <v>-9.261155841496671E-3</v>
      </c>
      <c r="L145" s="64">
        <f t="shared" si="50"/>
        <v>-1.8150528777709174E-2</v>
      </c>
      <c r="M145" s="65">
        <f t="shared" si="51"/>
        <v>1.367117117117117</v>
      </c>
      <c r="N145" s="65">
        <f t="shared" si="52"/>
        <v>0.81679478617064172</v>
      </c>
      <c r="O145" s="65">
        <f t="shared" si="53"/>
        <v>2.7556268791228491</v>
      </c>
      <c r="P145" s="66">
        <f t="shared" si="54"/>
        <v>3.3737077241175659</v>
      </c>
      <c r="Q145" s="63">
        <f t="shared" ref="Q145:Q208" si="57">$M145/$M133-1</f>
        <v>-1.3008130081300862E-2</v>
      </c>
      <c r="R145" s="63">
        <f t="shared" ref="R145:R208" si="58">$O145/$O133-1</f>
        <v>4.1222776877092526E-2</v>
      </c>
      <c r="S145" s="63">
        <f t="shared" ref="S145:S208" si="59">$N145/$N133-1</f>
        <v>-9.261155841496671E-3</v>
      </c>
      <c r="T145" s="64">
        <f t="shared" ref="T145:T208" si="60">$P145/$P133-1</f>
        <v>5.0955842719045075E-2</v>
      </c>
      <c r="U145" s="63">
        <f t="shared" si="41"/>
        <v>0.12894332332961222</v>
      </c>
      <c r="V145" s="63">
        <f t="shared" si="42"/>
        <v>0.1858018961638459</v>
      </c>
      <c r="W145" s="63">
        <f t="shared" si="43"/>
        <v>9.6175170111350017E-3</v>
      </c>
      <c r="X145" s="64">
        <f t="shared" si="44"/>
        <v>0.17450606411256198</v>
      </c>
      <c r="Y145" s="63">
        <f t="shared" si="37"/>
        <v>2.019509283918941E-2</v>
      </c>
      <c r="Z145" s="63">
        <f t="shared" si="38"/>
        <v>8.3895477629325699E-2</v>
      </c>
      <c r="AA145" s="63">
        <f t="shared" si="39"/>
        <v>-2.2249562060885575E-2</v>
      </c>
      <c r="AB145" s="64">
        <f t="shared" si="40"/>
        <v>0.10856046243655193</v>
      </c>
      <c r="AC145" s="63"/>
      <c r="AD145" s="63"/>
      <c r="AE145" s="63"/>
      <c r="AF145" s="64"/>
      <c r="AG145" s="69">
        <f t="shared" ca="1" si="45"/>
        <v>1494</v>
      </c>
      <c r="AH145" s="75">
        <f t="shared" si="55"/>
        <v>0</v>
      </c>
      <c r="AI145" s="76">
        <f t="shared" si="56"/>
        <v>1</v>
      </c>
      <c r="AJ145" s="75"/>
      <c r="AK145" s="76"/>
    </row>
    <row r="146" spans="2:37" x14ac:dyDescent="0.25">
      <c r="B146" s="43">
        <v>1882</v>
      </c>
      <c r="C146" s="44">
        <v>11</v>
      </c>
      <c r="D146" s="83" t="s">
        <v>157</v>
      </c>
      <c r="E146" s="61">
        <f>Data!E145</f>
        <v>5.81</v>
      </c>
      <c r="F146" s="61">
        <f>Data!H145</f>
        <v>10.08541488</v>
      </c>
      <c r="G146" s="62">
        <f>IF(MOD(C146,3)=0,SUM(Data!G143:G145),0)</f>
        <v>0</v>
      </c>
      <c r="H146" s="63">
        <f t="shared" si="46"/>
        <v>-4.2833607907743154E-2</v>
      </c>
      <c r="I146" s="63">
        <f t="shared" si="47"/>
        <v>0</v>
      </c>
      <c r="J146" s="63">
        <f t="shared" si="48"/>
        <v>-4.2833607907743154E-2</v>
      </c>
      <c r="K146" s="63">
        <f t="shared" si="49"/>
        <v>-9.3477275765120327E-3</v>
      </c>
      <c r="L146" s="64">
        <f t="shared" si="50"/>
        <v>-3.3801850824318747E-2</v>
      </c>
      <c r="M146" s="65">
        <f t="shared" si="51"/>
        <v>1.3085585585585584</v>
      </c>
      <c r="N146" s="65">
        <f t="shared" si="52"/>
        <v>0.80915961102360312</v>
      </c>
      <c r="O146" s="65">
        <f t="shared" si="53"/>
        <v>2.637593437842463</v>
      </c>
      <c r="P146" s="66">
        <f t="shared" si="54"/>
        <v>3.2596701589020922</v>
      </c>
      <c r="Q146" s="63">
        <f t="shared" si="57"/>
        <v>-6.1389337641357011E-2</v>
      </c>
      <c r="R146" s="63">
        <f t="shared" si="58"/>
        <v>-9.8167674390106097E-3</v>
      </c>
      <c r="S146" s="63">
        <f t="shared" si="59"/>
        <v>-9.3477275765120327E-3</v>
      </c>
      <c r="T146" s="64">
        <f t="shared" si="60"/>
        <v>-4.7346569079287359E-4</v>
      </c>
      <c r="U146" s="63">
        <f t="shared" si="41"/>
        <v>0.12251384551984579</v>
      </c>
      <c r="V146" s="63">
        <f t="shared" si="42"/>
        <v>0.17904860144956536</v>
      </c>
      <c r="W146" s="63">
        <f t="shared" si="43"/>
        <v>1.1721041606068683E-2</v>
      </c>
      <c r="X146" s="64">
        <f t="shared" si="44"/>
        <v>0.16538902816320822</v>
      </c>
      <c r="Y146" s="63">
        <f t="shared" si="37"/>
        <v>1.6148296298063691E-2</v>
      </c>
      <c r="Z146" s="63">
        <f t="shared" si="38"/>
        <v>7.959600147951873E-2</v>
      </c>
      <c r="AA146" s="63">
        <f t="shared" si="39"/>
        <v>-2.6037018559705749E-2</v>
      </c>
      <c r="AB146" s="64">
        <f t="shared" si="40"/>
        <v>0.1084569147412715</v>
      </c>
      <c r="AC146" s="63"/>
      <c r="AD146" s="63"/>
      <c r="AE146" s="63"/>
      <c r="AF146" s="64"/>
      <c r="AG146" s="69">
        <f t="shared" ca="1" si="45"/>
        <v>1631</v>
      </c>
      <c r="AH146" s="75">
        <f t="shared" si="55"/>
        <v>0</v>
      </c>
      <c r="AI146" s="76">
        <f t="shared" si="56"/>
        <v>2</v>
      </c>
      <c r="AJ146" s="75"/>
      <c r="AK146" s="76"/>
    </row>
    <row r="147" spans="2:37" x14ac:dyDescent="0.25">
      <c r="B147" s="43">
        <v>1882</v>
      </c>
      <c r="C147" s="44">
        <v>12</v>
      </c>
      <c r="D147" s="83" t="s">
        <v>158</v>
      </c>
      <c r="E147" s="61">
        <f>Data!E146</f>
        <v>5.84</v>
      </c>
      <c r="F147" s="61">
        <f>Data!H146</f>
        <v>9.9903305790000001</v>
      </c>
      <c r="G147" s="62">
        <f>IF(MOD(C147,3)=0,SUM(Data!G144:G146),0)</f>
        <v>0.08</v>
      </c>
      <c r="H147" s="63">
        <f t="shared" si="46"/>
        <v>5.1635111876076056E-3</v>
      </c>
      <c r="I147" s="63">
        <f t="shared" si="47"/>
        <v>1.3769363166953529E-2</v>
      </c>
      <c r="J147" s="63">
        <f t="shared" si="48"/>
        <v>1.8932874354561147E-2</v>
      </c>
      <c r="K147" s="63">
        <f t="shared" si="49"/>
        <v>-9.4279017899955297E-3</v>
      </c>
      <c r="L147" s="64">
        <f t="shared" si="50"/>
        <v>2.8630703606335572E-2</v>
      </c>
      <c r="M147" s="65">
        <f t="shared" si="51"/>
        <v>1.3153153153153152</v>
      </c>
      <c r="N147" s="65">
        <f t="shared" si="52"/>
        <v>0.80153093367844164</v>
      </c>
      <c r="O147" s="65">
        <f t="shared" si="53"/>
        <v>2.6875306629995492</v>
      </c>
      <c r="P147" s="66">
        <f t="shared" si="54"/>
        <v>3.3529968090760347</v>
      </c>
      <c r="Q147" s="63">
        <f t="shared" si="57"/>
        <v>-2.8286189683860208E-2</v>
      </c>
      <c r="R147" s="63">
        <f t="shared" si="58"/>
        <v>2.5707777578593438E-2</v>
      </c>
      <c r="S147" s="63">
        <f t="shared" si="59"/>
        <v>-1.8687499908956573E-2</v>
      </c>
      <c r="T147" s="64">
        <f t="shared" si="60"/>
        <v>4.5240713313476677E-2</v>
      </c>
      <c r="U147" s="63">
        <f t="shared" si="41"/>
        <v>0.12436132136088629</v>
      </c>
      <c r="V147" s="63">
        <f t="shared" si="42"/>
        <v>0.18061157835863395</v>
      </c>
      <c r="W147" s="63">
        <f t="shared" si="43"/>
        <v>9.8061251432910446E-3</v>
      </c>
      <c r="X147" s="64">
        <f t="shared" si="44"/>
        <v>0.16914677873547812</v>
      </c>
      <c r="Y147" s="63">
        <f t="shared" si="37"/>
        <v>1.4239426315576065E-2</v>
      </c>
      <c r="Z147" s="63">
        <f t="shared" si="38"/>
        <v>7.7469143269502716E-2</v>
      </c>
      <c r="AA147" s="63">
        <f t="shared" si="39"/>
        <v>-2.5537328519123825E-2</v>
      </c>
      <c r="AB147" s="64">
        <f t="shared" si="40"/>
        <v>0.10570591855723843</v>
      </c>
      <c r="AC147" s="63"/>
      <c r="AD147" s="63"/>
      <c r="AE147" s="63"/>
      <c r="AF147" s="64"/>
      <c r="AG147" s="69">
        <f t="shared" ca="1" si="45"/>
        <v>927</v>
      </c>
      <c r="AH147" s="75">
        <f t="shared" si="55"/>
        <v>1</v>
      </c>
      <c r="AI147" s="76">
        <f t="shared" si="56"/>
        <v>0</v>
      </c>
      <c r="AJ147" s="75"/>
      <c r="AK147" s="76"/>
    </row>
    <row r="148" spans="2:37" x14ac:dyDescent="0.25">
      <c r="B148" s="43">
        <v>1883</v>
      </c>
      <c r="C148" s="39">
        <v>1</v>
      </c>
      <c r="D148" s="83" t="s">
        <v>159</v>
      </c>
      <c r="E148" s="61">
        <f>Data!E147</f>
        <v>5.81</v>
      </c>
      <c r="F148" s="61">
        <f>Data!H147</f>
        <v>9.9903305790000001</v>
      </c>
      <c r="G148" s="62">
        <f>IF(MOD(C148,3)=0,SUM(Data!G145:G147),0)</f>
        <v>0</v>
      </c>
      <c r="H148" s="63">
        <f t="shared" si="46"/>
        <v>-5.1369863013699391E-3</v>
      </c>
      <c r="I148" s="63">
        <f t="shared" si="47"/>
        <v>0</v>
      </c>
      <c r="J148" s="63">
        <f t="shared" si="48"/>
        <v>-5.1369863013699391E-3</v>
      </c>
      <c r="K148" s="63">
        <f t="shared" si="49"/>
        <v>0</v>
      </c>
      <c r="L148" s="64">
        <f t="shared" si="50"/>
        <v>-5.1369863013699391E-3</v>
      </c>
      <c r="M148" s="65">
        <f t="shared" si="51"/>
        <v>1.3085585585585584</v>
      </c>
      <c r="N148" s="65">
        <f t="shared" si="52"/>
        <v>0.80153093367844164</v>
      </c>
      <c r="O148" s="65">
        <f t="shared" si="53"/>
        <v>2.6737248547992087</v>
      </c>
      <c r="P148" s="66">
        <f t="shared" si="54"/>
        <v>3.3357725103992739</v>
      </c>
      <c r="Q148" s="63">
        <f t="shared" si="57"/>
        <v>-1.8581081081081141E-2</v>
      </c>
      <c r="R148" s="63">
        <f t="shared" si="58"/>
        <v>3.5952157426273779E-2</v>
      </c>
      <c r="S148" s="63">
        <f t="shared" si="59"/>
        <v>-1.8687499908956573E-2</v>
      </c>
      <c r="T148" s="64">
        <f t="shared" si="60"/>
        <v>5.5680180707125437E-2</v>
      </c>
      <c r="U148" s="63">
        <f t="shared" si="41"/>
        <v>0.12320377464913879</v>
      </c>
      <c r="V148" s="63">
        <f t="shared" si="42"/>
        <v>0.17939612117025794</v>
      </c>
      <c r="W148" s="63">
        <f t="shared" si="43"/>
        <v>1.597776322044564E-2</v>
      </c>
      <c r="X148" s="64">
        <f t="shared" si="44"/>
        <v>0.16084836092456278</v>
      </c>
      <c r="Y148" s="63">
        <f t="shared" si="37"/>
        <v>1.2920879076504521E-2</v>
      </c>
      <c r="Z148" s="63">
        <f t="shared" si="38"/>
        <v>7.6068395155022728E-2</v>
      </c>
      <c r="AA148" s="63">
        <f t="shared" si="39"/>
        <v>-2.5537328519123825E-2</v>
      </c>
      <c r="AB148" s="64">
        <f t="shared" si="40"/>
        <v>0.10426846163305359</v>
      </c>
      <c r="AC148" s="63"/>
      <c r="AD148" s="63"/>
      <c r="AE148" s="63"/>
      <c r="AF148" s="64"/>
      <c r="AG148" s="69">
        <f t="shared" ca="1" si="45"/>
        <v>1149</v>
      </c>
      <c r="AH148" s="75">
        <f t="shared" si="55"/>
        <v>0</v>
      </c>
      <c r="AI148" s="76">
        <f t="shared" si="56"/>
        <v>1</v>
      </c>
      <c r="AJ148" s="75"/>
      <c r="AK148" s="76"/>
    </row>
    <row r="149" spans="2:37" x14ac:dyDescent="0.25">
      <c r="B149" s="43">
        <v>1883</v>
      </c>
      <c r="C149" s="44">
        <v>2</v>
      </c>
      <c r="D149" s="83" t="s">
        <v>160</v>
      </c>
      <c r="E149" s="61">
        <f>Data!E148</f>
        <v>5.68</v>
      </c>
      <c r="F149" s="61">
        <f>Data!H148</f>
        <v>10.08541488</v>
      </c>
      <c r="G149" s="62">
        <f>IF(MOD(C149,3)=0,SUM(Data!G146:G148),0)</f>
        <v>0</v>
      </c>
      <c r="H149" s="63">
        <f t="shared" si="46"/>
        <v>-2.2375215146299476E-2</v>
      </c>
      <c r="I149" s="63">
        <f t="shared" si="47"/>
        <v>0</v>
      </c>
      <c r="J149" s="63">
        <f t="shared" si="48"/>
        <v>-2.2375215146299587E-2</v>
      </c>
      <c r="K149" s="63">
        <f t="shared" si="49"/>
        <v>9.5176331001369796E-3</v>
      </c>
      <c r="L149" s="64">
        <f t="shared" si="50"/>
        <v>-3.1592165605365929E-2</v>
      </c>
      <c r="M149" s="65">
        <f t="shared" si="51"/>
        <v>1.2792792792792791</v>
      </c>
      <c r="N149" s="65">
        <f t="shared" si="52"/>
        <v>0.80915961102360312</v>
      </c>
      <c r="O149" s="65">
        <f t="shared" si="53"/>
        <v>2.6138996859310679</v>
      </c>
      <c r="P149" s="66">
        <f t="shared" si="54"/>
        <v>3.2303882328289126</v>
      </c>
      <c r="Q149" s="63">
        <f t="shared" si="57"/>
        <v>-1.8998272884283351E-2</v>
      </c>
      <c r="R149" s="63">
        <f t="shared" si="58"/>
        <v>3.5511784064545582E-2</v>
      </c>
      <c r="S149" s="63">
        <f t="shared" si="59"/>
        <v>-1.8522312656158779E-2</v>
      </c>
      <c r="T149" s="64">
        <f t="shared" si="60"/>
        <v>5.5053820802524633E-2</v>
      </c>
      <c r="U149" s="63">
        <f t="shared" si="41"/>
        <v>0.12301160225794483</v>
      </c>
      <c r="V149" s="63">
        <f t="shared" si="42"/>
        <v>0.17919433465752932</v>
      </c>
      <c r="W149" s="63">
        <f t="shared" si="43"/>
        <v>2.001487471218022E-2</v>
      </c>
      <c r="X149" s="64">
        <f t="shared" si="44"/>
        <v>0.15605601829116944</v>
      </c>
      <c r="Y149" s="63">
        <f t="shared" si="37"/>
        <v>9.8435842751709579E-3</v>
      </c>
      <c r="Z149" s="63">
        <f t="shared" si="38"/>
        <v>7.2799255633178905E-2</v>
      </c>
      <c r="AA149" s="63">
        <f t="shared" si="39"/>
        <v>-2.6739536691667176E-2</v>
      </c>
      <c r="AB149" s="64">
        <f t="shared" si="40"/>
        <v>0.10227353938378547</v>
      </c>
      <c r="AC149" s="63"/>
      <c r="AD149" s="63"/>
      <c r="AE149" s="63"/>
      <c r="AF149" s="64"/>
      <c r="AG149" s="69">
        <f t="shared" ca="1" si="45"/>
        <v>1435</v>
      </c>
      <c r="AH149" s="75">
        <f t="shared" si="55"/>
        <v>0</v>
      </c>
      <c r="AI149" s="76">
        <f t="shared" si="56"/>
        <v>2</v>
      </c>
      <c r="AJ149" s="75"/>
      <c r="AK149" s="76"/>
    </row>
    <row r="150" spans="2:37" x14ac:dyDescent="0.25">
      <c r="B150" s="43">
        <v>1883</v>
      </c>
      <c r="C150" s="44">
        <v>3</v>
      </c>
      <c r="D150" s="83" t="s">
        <v>161</v>
      </c>
      <c r="E150" s="61">
        <f>Data!E149</f>
        <v>5.75</v>
      </c>
      <c r="F150" s="61">
        <f>Data!H149</f>
        <v>9.9903305790000001</v>
      </c>
      <c r="G150" s="62">
        <f>IF(MOD(C150,3)=0,SUM(Data!G147:G149),0)</f>
        <v>8.0416666666666664E-2</v>
      </c>
      <c r="H150" s="63">
        <f t="shared" si="46"/>
        <v>1.2323943661971981E-2</v>
      </c>
      <c r="I150" s="63">
        <f t="shared" si="47"/>
        <v>1.4157863849765258E-2</v>
      </c>
      <c r="J150" s="63">
        <f t="shared" si="48"/>
        <v>2.648180751173701E-2</v>
      </c>
      <c r="K150" s="63">
        <f t="shared" si="49"/>
        <v>-9.4279017899955297E-3</v>
      </c>
      <c r="L150" s="64">
        <f t="shared" si="50"/>
        <v>3.6251484739598938E-2</v>
      </c>
      <c r="M150" s="65">
        <f t="shared" si="51"/>
        <v>1.295045045045045</v>
      </c>
      <c r="N150" s="65">
        <f t="shared" si="52"/>
        <v>0.80153093367844164</v>
      </c>
      <c r="O150" s="65">
        <f t="shared" si="53"/>
        <v>2.6831204742688843</v>
      </c>
      <c r="P150" s="66">
        <f t="shared" si="54"/>
        <v>3.3474946025542898</v>
      </c>
      <c r="Q150" s="63">
        <f t="shared" si="57"/>
        <v>-5.1903114186852006E-3</v>
      </c>
      <c r="R150" s="63">
        <f t="shared" si="58"/>
        <v>5.0236843890503646E-2</v>
      </c>
      <c r="S150" s="63">
        <f t="shared" si="59"/>
        <v>-2.7775587901508469E-2</v>
      </c>
      <c r="T150" s="64">
        <f t="shared" si="60"/>
        <v>8.0241177675868247E-2</v>
      </c>
      <c r="U150" s="63">
        <f t="shared" si="41"/>
        <v>0.12156530687204992</v>
      </c>
      <c r="V150" s="63">
        <f t="shared" si="42"/>
        <v>0.17754880608088763</v>
      </c>
      <c r="W150" s="63">
        <f t="shared" si="43"/>
        <v>2.2381014346877448E-2</v>
      </c>
      <c r="X150" s="64">
        <f t="shared" si="44"/>
        <v>0.15177100274415323</v>
      </c>
      <c r="Y150" s="63">
        <f t="shared" si="37"/>
        <v>1.1869940242616561E-2</v>
      </c>
      <c r="Z150" s="63">
        <f t="shared" si="38"/>
        <v>7.4852738528441654E-2</v>
      </c>
      <c r="AA150" s="63">
        <f t="shared" si="39"/>
        <v>-2.7661033388661771E-2</v>
      </c>
      <c r="AB150" s="64">
        <f t="shared" si="40"/>
        <v>0.1054300767913996</v>
      </c>
      <c r="AC150" s="63"/>
      <c r="AD150" s="63"/>
      <c r="AE150" s="63"/>
      <c r="AF150" s="64"/>
      <c r="AG150" s="69">
        <f t="shared" ca="1" si="45"/>
        <v>796</v>
      </c>
      <c r="AH150" s="75">
        <f t="shared" si="55"/>
        <v>1</v>
      </c>
      <c r="AI150" s="76">
        <f t="shared" si="56"/>
        <v>0</v>
      </c>
      <c r="AJ150" s="75"/>
      <c r="AK150" s="76"/>
    </row>
    <row r="151" spans="2:37" x14ac:dyDescent="0.25">
      <c r="B151" s="43">
        <v>1883</v>
      </c>
      <c r="C151" s="44">
        <v>4</v>
      </c>
      <c r="D151" s="83" t="s">
        <v>162</v>
      </c>
      <c r="E151" s="61">
        <f>Data!E150</f>
        <v>5.87</v>
      </c>
      <c r="F151" s="61">
        <f>Data!H150</f>
        <v>9.8951652889999995</v>
      </c>
      <c r="G151" s="62">
        <f>IF(MOD(C151,3)=0,SUM(Data!G148:G150),0)</f>
        <v>0</v>
      </c>
      <c r="H151" s="63">
        <f t="shared" si="46"/>
        <v>2.0869565217391362E-2</v>
      </c>
      <c r="I151" s="63">
        <f t="shared" si="47"/>
        <v>0</v>
      </c>
      <c r="J151" s="63">
        <f t="shared" si="48"/>
        <v>2.0869565217391362E-2</v>
      </c>
      <c r="K151" s="63">
        <f t="shared" si="49"/>
        <v>-9.5257398388839398E-3</v>
      </c>
      <c r="L151" s="64">
        <f t="shared" si="50"/>
        <v>3.0687627411267737E-2</v>
      </c>
      <c r="M151" s="65">
        <f t="shared" si="51"/>
        <v>1.322072072072072</v>
      </c>
      <c r="N151" s="65">
        <f t="shared" si="52"/>
        <v>0.79389575853140304</v>
      </c>
      <c r="O151" s="65">
        <f t="shared" si="53"/>
        <v>2.739116031992757</v>
      </c>
      <c r="P151" s="66">
        <f t="shared" si="54"/>
        <v>3.4502212696787056</v>
      </c>
      <c r="Q151" s="63">
        <f t="shared" si="57"/>
        <v>1.5570934256055269E-2</v>
      </c>
      <c r="R151" s="63">
        <f t="shared" si="58"/>
        <v>7.2154830197783681E-2</v>
      </c>
      <c r="S151" s="63">
        <f t="shared" si="59"/>
        <v>-4.5873063892554522E-2</v>
      </c>
      <c r="T151" s="64">
        <f t="shared" si="60"/>
        <v>0.12370250710231145</v>
      </c>
      <c r="U151" s="63">
        <f t="shared" si="41"/>
        <v>0.12005351562052624</v>
      </c>
      <c r="V151" s="63">
        <f t="shared" si="42"/>
        <v>0.17596155300488103</v>
      </c>
      <c r="W151" s="63">
        <f t="shared" si="43"/>
        <v>2.26113068191931E-2</v>
      </c>
      <c r="X151" s="64">
        <f t="shared" si="44"/>
        <v>0.14995946667427318</v>
      </c>
      <c r="Y151" s="63">
        <f t="shared" si="37"/>
        <v>1.5361650736040344E-2</v>
      </c>
      <c r="Z151" s="63">
        <f t="shared" si="38"/>
        <v>7.8561786931545141E-2</v>
      </c>
      <c r="AA151" s="63">
        <f t="shared" si="39"/>
        <v>-2.8591252650799204E-2</v>
      </c>
      <c r="AB151" s="64">
        <f t="shared" si="40"/>
        <v>0.11030685061746204</v>
      </c>
      <c r="AC151" s="63"/>
      <c r="AD151" s="63"/>
      <c r="AE151" s="63"/>
      <c r="AF151" s="64"/>
      <c r="AG151" s="69">
        <f t="shared" ca="1" si="45"/>
        <v>621</v>
      </c>
      <c r="AH151" s="75">
        <f t="shared" si="55"/>
        <v>2</v>
      </c>
      <c r="AI151" s="76">
        <f t="shared" si="56"/>
        <v>0</v>
      </c>
      <c r="AJ151" s="75"/>
      <c r="AK151" s="76"/>
    </row>
    <row r="152" spans="2:37" x14ac:dyDescent="0.25">
      <c r="B152" s="43">
        <v>1883</v>
      </c>
      <c r="C152" s="44">
        <v>5</v>
      </c>
      <c r="D152" s="83" t="s">
        <v>163</v>
      </c>
      <c r="E152" s="61">
        <f>Data!E151</f>
        <v>5.77</v>
      </c>
      <c r="F152" s="61">
        <f>Data!H151</f>
        <v>9.8000000000000007</v>
      </c>
      <c r="G152" s="62">
        <f>IF(MOD(C152,3)=0,SUM(Data!G149:G151),0)</f>
        <v>0</v>
      </c>
      <c r="H152" s="63">
        <f t="shared" si="46"/>
        <v>-1.7035775127768438E-2</v>
      </c>
      <c r="I152" s="63">
        <f t="shared" si="47"/>
        <v>0</v>
      </c>
      <c r="J152" s="63">
        <f t="shared" si="48"/>
        <v>-1.7035775127768549E-2</v>
      </c>
      <c r="K152" s="63">
        <f t="shared" si="49"/>
        <v>-9.6173521331461842E-3</v>
      </c>
      <c r="L152" s="64">
        <f t="shared" si="50"/>
        <v>-7.4904613995414593E-3</v>
      </c>
      <c r="M152" s="65">
        <f t="shared" si="51"/>
        <v>1.2995495495495493</v>
      </c>
      <c r="N152" s="65">
        <f t="shared" si="52"/>
        <v>0.78626058346459526</v>
      </c>
      <c r="O152" s="65">
        <f t="shared" si="53"/>
        <v>2.6924530672228628</v>
      </c>
      <c r="P152" s="66">
        <f t="shared" si="54"/>
        <v>3.4243775204383002</v>
      </c>
      <c r="Q152" s="63">
        <f t="shared" si="57"/>
        <v>1.0507880910682887E-2</v>
      </c>
      <c r="R152" s="63">
        <f t="shared" si="58"/>
        <v>6.6809682048416308E-2</v>
      </c>
      <c r="S152" s="63">
        <f t="shared" si="59"/>
        <v>-6.3634182651017168E-2</v>
      </c>
      <c r="T152" s="64">
        <f t="shared" si="60"/>
        <v>0.13930865723905073</v>
      </c>
      <c r="U152" s="63">
        <f t="shared" si="41"/>
        <v>0.11554185413973284</v>
      </c>
      <c r="V152" s="63">
        <f t="shared" si="42"/>
        <v>0.17122468966076942</v>
      </c>
      <c r="W152" s="63">
        <f t="shared" si="43"/>
        <v>2.7351526740703624E-2</v>
      </c>
      <c r="X152" s="64">
        <f t="shared" si="44"/>
        <v>0.14004277910259844</v>
      </c>
      <c r="Y152" s="63">
        <f t="shared" si="37"/>
        <v>1.3417602569968823E-2</v>
      </c>
      <c r="Z152" s="63">
        <f t="shared" si="38"/>
        <v>7.6496733497274372E-2</v>
      </c>
      <c r="AA152" s="63">
        <f t="shared" si="39"/>
        <v>-2.7409934866525765E-2</v>
      </c>
      <c r="AB152" s="64">
        <f t="shared" si="40"/>
        <v>0.10683500900201004</v>
      </c>
      <c r="AC152" s="63"/>
      <c r="AD152" s="63"/>
      <c r="AE152" s="63"/>
      <c r="AF152" s="64"/>
      <c r="AG152" s="69">
        <f t="shared" ca="1" si="45"/>
        <v>1347</v>
      </c>
      <c r="AH152" s="75">
        <f t="shared" si="55"/>
        <v>0</v>
      </c>
      <c r="AI152" s="76">
        <f t="shared" si="56"/>
        <v>1</v>
      </c>
      <c r="AJ152" s="75"/>
      <c r="AK152" s="76"/>
    </row>
    <row r="153" spans="2:37" x14ac:dyDescent="0.25">
      <c r="B153" s="43">
        <v>1883</v>
      </c>
      <c r="C153" s="44">
        <v>6</v>
      </c>
      <c r="D153" s="83" t="s">
        <v>164</v>
      </c>
      <c r="E153" s="61">
        <f>Data!E152</f>
        <v>5.82</v>
      </c>
      <c r="F153" s="61">
        <f>Data!H152</f>
        <v>9.5145851239999999</v>
      </c>
      <c r="G153" s="62">
        <f>IF(MOD(C153,3)=0,SUM(Data!G150:G152),0)</f>
        <v>8.1041666666666665E-2</v>
      </c>
      <c r="H153" s="63">
        <f t="shared" si="46"/>
        <v>8.6655112651647936E-3</v>
      </c>
      <c r="I153" s="63">
        <f t="shared" si="47"/>
        <v>1.4045349508954362E-2</v>
      </c>
      <c r="J153" s="63">
        <f t="shared" si="48"/>
        <v>2.2710860774119102E-2</v>
      </c>
      <c r="K153" s="63">
        <f t="shared" si="49"/>
        <v>-2.9123966938775614E-2</v>
      </c>
      <c r="L153" s="64">
        <f t="shared" si="50"/>
        <v>5.3389748997569431E-2</v>
      </c>
      <c r="M153" s="65">
        <f t="shared" si="51"/>
        <v>1.3108108108108107</v>
      </c>
      <c r="N153" s="65">
        <f t="shared" si="52"/>
        <v>0.76336155622651003</v>
      </c>
      <c r="O153" s="65">
        <f t="shared" si="53"/>
        <v>2.7536009939734112</v>
      </c>
      <c r="P153" s="66">
        <f t="shared" si="54"/>
        <v>3.6072041767274201</v>
      </c>
      <c r="Q153" s="63">
        <f t="shared" si="57"/>
        <v>2.464788732394374E-2</v>
      </c>
      <c r="R153" s="63">
        <f t="shared" si="58"/>
        <v>8.1567033555300261E-2</v>
      </c>
      <c r="S153" s="63">
        <f t="shared" si="59"/>
        <v>-9.9096611858746408E-2</v>
      </c>
      <c r="T153" s="64">
        <f t="shared" si="60"/>
        <v>0.20053609276216844</v>
      </c>
      <c r="U153" s="63">
        <f t="shared" si="41"/>
        <v>0.11284254589756881</v>
      </c>
      <c r="V153" s="63">
        <f t="shared" si="42"/>
        <v>0.16845992160849166</v>
      </c>
      <c r="W153" s="63">
        <f t="shared" si="43"/>
        <v>2.5896066745831003E-2</v>
      </c>
      <c r="X153" s="64">
        <f t="shared" si="44"/>
        <v>0.13896520269823887</v>
      </c>
      <c r="Y153" s="63">
        <f t="shared" si="37"/>
        <v>1.5709148560146602E-2</v>
      </c>
      <c r="Z153" s="63">
        <f t="shared" si="38"/>
        <v>7.874348337611603E-2</v>
      </c>
      <c r="AA153" s="63">
        <f t="shared" si="39"/>
        <v>-2.7381118067437704E-2</v>
      </c>
      <c r="AB153" s="64">
        <f t="shared" si="40"/>
        <v>0.10911221590998488</v>
      </c>
      <c r="AC153" s="63"/>
      <c r="AD153" s="63"/>
      <c r="AE153" s="63"/>
      <c r="AF153" s="64"/>
      <c r="AG153" s="69">
        <f t="shared" ca="1" si="45"/>
        <v>871</v>
      </c>
      <c r="AH153" s="75">
        <f t="shared" si="55"/>
        <v>1</v>
      </c>
      <c r="AI153" s="76">
        <f t="shared" si="56"/>
        <v>0</v>
      </c>
      <c r="AJ153" s="75"/>
      <c r="AK153" s="76"/>
    </row>
    <row r="154" spans="2:37" x14ac:dyDescent="0.25">
      <c r="B154" s="43">
        <v>1883</v>
      </c>
      <c r="C154" s="44">
        <v>7</v>
      </c>
      <c r="D154" s="83" t="s">
        <v>165</v>
      </c>
      <c r="E154" s="61">
        <f>Data!E153</f>
        <v>5.73</v>
      </c>
      <c r="F154" s="61">
        <f>Data!H153</f>
        <v>9.3242545450000005</v>
      </c>
      <c r="G154" s="62">
        <f>IF(MOD(C154,3)=0,SUM(Data!G151:G153),0)</f>
        <v>0</v>
      </c>
      <c r="H154" s="63">
        <f t="shared" si="46"/>
        <v>-1.5463917525773141E-2</v>
      </c>
      <c r="I154" s="63">
        <f t="shared" si="47"/>
        <v>0</v>
      </c>
      <c r="J154" s="63">
        <f t="shared" si="48"/>
        <v>-1.5463917525773141E-2</v>
      </c>
      <c r="K154" s="63">
        <f t="shared" si="49"/>
        <v>-2.0004085992136544E-2</v>
      </c>
      <c r="L154" s="64">
        <f t="shared" si="50"/>
        <v>4.6328442817640259E-3</v>
      </c>
      <c r="M154" s="65">
        <f t="shared" si="51"/>
        <v>1.2905405405405406</v>
      </c>
      <c r="N154" s="65">
        <f t="shared" si="52"/>
        <v>0.74809120601266377</v>
      </c>
      <c r="O154" s="65">
        <f t="shared" si="53"/>
        <v>2.7110195353037194</v>
      </c>
      <c r="P154" s="66">
        <f t="shared" si="54"/>
        <v>3.623915791970727</v>
      </c>
      <c r="Q154" s="63">
        <f t="shared" si="57"/>
        <v>-4.4999999999999929E-2</v>
      </c>
      <c r="R154" s="63">
        <f t="shared" si="58"/>
        <v>8.0502090751495281E-3</v>
      </c>
      <c r="S154" s="63">
        <f t="shared" si="59"/>
        <v>-0.10909048691848022</v>
      </c>
      <c r="T154" s="64">
        <f t="shared" si="60"/>
        <v>0.1314843923806106</v>
      </c>
      <c r="U154" s="63">
        <f t="shared" si="41"/>
        <v>0.10487990674870318</v>
      </c>
      <c r="V154" s="63">
        <f t="shared" si="42"/>
        <v>0.16009932760534262</v>
      </c>
      <c r="W154" s="63">
        <f t="shared" si="43"/>
        <v>1.9453411061542303E-2</v>
      </c>
      <c r="X154" s="64">
        <f t="shared" si="44"/>
        <v>0.13796208342404537</v>
      </c>
      <c r="Y154" s="63">
        <f t="shared" si="37"/>
        <v>1.4331291294825244E-2</v>
      </c>
      <c r="Z154" s="63">
        <f t="shared" si="38"/>
        <v>7.7280117068847076E-2</v>
      </c>
      <c r="AA154" s="63">
        <f t="shared" si="39"/>
        <v>-2.9344492698823443E-2</v>
      </c>
      <c r="AB154" s="64">
        <f t="shared" si="40"/>
        <v>0.10984804491979938</v>
      </c>
      <c r="AC154" s="63"/>
      <c r="AD154" s="63"/>
      <c r="AE154" s="63"/>
      <c r="AF154" s="64"/>
      <c r="AG154" s="69">
        <f t="shared" ca="1" si="45"/>
        <v>1322</v>
      </c>
      <c r="AH154" s="75">
        <f t="shared" si="55"/>
        <v>0</v>
      </c>
      <c r="AI154" s="76">
        <f t="shared" si="56"/>
        <v>1</v>
      </c>
      <c r="AJ154" s="75"/>
      <c r="AK154" s="76"/>
    </row>
    <row r="155" spans="2:37" x14ac:dyDescent="0.25">
      <c r="B155" s="43">
        <v>1883</v>
      </c>
      <c r="C155" s="44">
        <v>8</v>
      </c>
      <c r="D155" s="83" t="s">
        <v>166</v>
      </c>
      <c r="E155" s="61">
        <f>Data!E154</f>
        <v>5.47</v>
      </c>
      <c r="F155" s="61">
        <f>Data!H154</f>
        <v>9.3242545450000005</v>
      </c>
      <c r="G155" s="62">
        <f>IF(MOD(C155,3)=0,SUM(Data!G152:G154),0)</f>
        <v>0</v>
      </c>
      <c r="H155" s="63">
        <f t="shared" si="46"/>
        <v>-4.5375218150087382E-2</v>
      </c>
      <c r="I155" s="63">
        <f t="shared" si="47"/>
        <v>0</v>
      </c>
      <c r="J155" s="63">
        <f t="shared" si="48"/>
        <v>-4.5375218150087382E-2</v>
      </c>
      <c r="K155" s="63">
        <f t="shared" si="49"/>
        <v>0</v>
      </c>
      <c r="L155" s="64">
        <f t="shared" si="50"/>
        <v>-4.5375218150087382E-2</v>
      </c>
      <c r="M155" s="65">
        <f t="shared" si="51"/>
        <v>1.2319819819819817</v>
      </c>
      <c r="N155" s="65">
        <f t="shared" si="52"/>
        <v>0.74809120601266377</v>
      </c>
      <c r="O155" s="65">
        <f t="shared" si="53"/>
        <v>2.5880064324801646</v>
      </c>
      <c r="P155" s="66">
        <f t="shared" si="54"/>
        <v>3.4594798223525087</v>
      </c>
      <c r="Q155" s="63">
        <f t="shared" si="57"/>
        <v>-0.11488673139158578</v>
      </c>
      <c r="R155" s="63">
        <f t="shared" si="58"/>
        <v>-6.5718727250365538E-2</v>
      </c>
      <c r="S155" s="63">
        <f t="shared" si="59"/>
        <v>-0.11711836070573123</v>
      </c>
      <c r="T155" s="64">
        <f t="shared" si="60"/>
        <v>5.8218034182307532E-2</v>
      </c>
      <c r="U155" s="63">
        <f t="shared" si="41"/>
        <v>9.6563147282094031E-2</v>
      </c>
      <c r="V155" s="63">
        <f t="shared" si="42"/>
        <v>0.15136691514482448</v>
      </c>
      <c r="W155" s="63">
        <f t="shared" si="43"/>
        <v>1.7177347085683303E-2</v>
      </c>
      <c r="X155" s="64">
        <f t="shared" si="44"/>
        <v>0.13192347277847638</v>
      </c>
      <c r="Y155" s="63">
        <f t="shared" si="37"/>
        <v>9.6319693162185693E-3</v>
      </c>
      <c r="Z155" s="63">
        <f t="shared" si="38"/>
        <v>7.228915782830625E-2</v>
      </c>
      <c r="AA155" s="63">
        <f t="shared" si="39"/>
        <v>-2.9344492698823443E-2</v>
      </c>
      <c r="AB155" s="64">
        <f t="shared" si="40"/>
        <v>0.10470620087420413</v>
      </c>
      <c r="AC155" s="63"/>
      <c r="AD155" s="63"/>
      <c r="AE155" s="63"/>
      <c r="AF155" s="64"/>
      <c r="AG155" s="69">
        <f t="shared" ca="1" si="45"/>
        <v>1642</v>
      </c>
      <c r="AH155" s="75">
        <f t="shared" si="55"/>
        <v>0</v>
      </c>
      <c r="AI155" s="76">
        <f t="shared" si="56"/>
        <v>2</v>
      </c>
      <c r="AJ155" s="75"/>
      <c r="AK155" s="76"/>
    </row>
    <row r="156" spans="2:37" x14ac:dyDescent="0.25">
      <c r="B156" s="43">
        <v>1883</v>
      </c>
      <c r="C156" s="44">
        <v>9</v>
      </c>
      <c r="D156" s="83" t="s">
        <v>167</v>
      </c>
      <c r="E156" s="61">
        <f>Data!E155</f>
        <v>5.53</v>
      </c>
      <c r="F156" s="61">
        <f>Data!H155</f>
        <v>9.229089256</v>
      </c>
      <c r="G156" s="62">
        <f>IF(MOD(C156,3)=0,SUM(Data!G153:G155),0)</f>
        <v>8.1666666666666665E-2</v>
      </c>
      <c r="H156" s="63">
        <f t="shared" si="46"/>
        <v>1.0968921389396868E-2</v>
      </c>
      <c r="I156" s="63">
        <f t="shared" si="47"/>
        <v>1.4929920780012188E-2</v>
      </c>
      <c r="J156" s="63">
        <f t="shared" si="48"/>
        <v>2.5898842169409075E-2</v>
      </c>
      <c r="K156" s="63">
        <f t="shared" si="49"/>
        <v>-1.0206208822455598E-2</v>
      </c>
      <c r="L156" s="64">
        <f t="shared" si="50"/>
        <v>3.6477346406579292E-2</v>
      </c>
      <c r="M156" s="65">
        <f t="shared" si="51"/>
        <v>1.2454954954954955</v>
      </c>
      <c r="N156" s="65">
        <f t="shared" si="52"/>
        <v>0.74045603094585588</v>
      </c>
      <c r="O156" s="65">
        <f t="shared" si="53"/>
        <v>2.655032802608384</v>
      </c>
      <c r="P156" s="66">
        <f t="shared" si="54"/>
        <v>3.5856724662190325</v>
      </c>
      <c r="Q156" s="63">
        <f t="shared" si="57"/>
        <v>-0.11378205128205121</v>
      </c>
      <c r="R156" s="63">
        <f t="shared" si="58"/>
        <v>-6.2754033303502266E-2</v>
      </c>
      <c r="S156" s="63">
        <f t="shared" si="59"/>
        <v>-0.10185696007096012</v>
      </c>
      <c r="T156" s="64">
        <f t="shared" si="60"/>
        <v>4.3537526907236002E-2</v>
      </c>
      <c r="U156" s="63">
        <f t="shared" si="41"/>
        <v>9.4552238671444355E-2</v>
      </c>
      <c r="V156" s="63">
        <f t="shared" si="42"/>
        <v>0.14965164370793915</v>
      </c>
      <c r="W156" s="63">
        <f t="shared" si="43"/>
        <v>1.5092513441048228E-2</v>
      </c>
      <c r="X156" s="64">
        <f t="shared" si="44"/>
        <v>0.13255848948264881</v>
      </c>
      <c r="Y156" s="63">
        <f t="shared" si="37"/>
        <v>1.8805414959837119E-2</v>
      </c>
      <c r="Z156" s="63">
        <f t="shared" si="38"/>
        <v>8.1748544535930945E-2</v>
      </c>
      <c r="AA156" s="63">
        <f t="shared" si="39"/>
        <v>-3.0339743558056909E-2</v>
      </c>
      <c r="AB156" s="64">
        <f t="shared" si="40"/>
        <v>0.11559542360257513</v>
      </c>
      <c r="AC156" s="63"/>
      <c r="AD156" s="63"/>
      <c r="AE156" s="63"/>
      <c r="AF156" s="64"/>
      <c r="AG156" s="69">
        <f t="shared" ca="1" si="45"/>
        <v>828</v>
      </c>
      <c r="AH156" s="75">
        <f t="shared" si="55"/>
        <v>1</v>
      </c>
      <c r="AI156" s="76">
        <f t="shared" si="56"/>
        <v>0</v>
      </c>
      <c r="AJ156" s="75"/>
      <c r="AK156" s="76"/>
    </row>
    <row r="157" spans="2:37" x14ac:dyDescent="0.25">
      <c r="B157" s="43">
        <v>1883</v>
      </c>
      <c r="C157" s="44">
        <v>10</v>
      </c>
      <c r="D157" s="83" t="s">
        <v>168</v>
      </c>
      <c r="E157" s="61">
        <f>Data!E156</f>
        <v>5.38</v>
      </c>
      <c r="F157" s="61">
        <f>Data!H156</f>
        <v>9.229089256</v>
      </c>
      <c r="G157" s="62">
        <f>IF(MOD(C157,3)=0,SUM(Data!G154:G156),0)</f>
        <v>0</v>
      </c>
      <c r="H157" s="63">
        <f t="shared" si="46"/>
        <v>-2.7124773960217063E-2</v>
      </c>
      <c r="I157" s="63">
        <f t="shared" si="47"/>
        <v>0</v>
      </c>
      <c r="J157" s="63">
        <f t="shared" si="48"/>
        <v>-2.7124773960217063E-2</v>
      </c>
      <c r="K157" s="63">
        <f t="shared" si="49"/>
        <v>0</v>
      </c>
      <c r="L157" s="64">
        <f t="shared" si="50"/>
        <v>-2.7124773960217063E-2</v>
      </c>
      <c r="M157" s="65">
        <f t="shared" si="51"/>
        <v>1.2117117117117115</v>
      </c>
      <c r="N157" s="65">
        <f t="shared" si="52"/>
        <v>0.74045603094585588</v>
      </c>
      <c r="O157" s="65">
        <f t="shared" si="53"/>
        <v>2.5830156379806701</v>
      </c>
      <c r="P157" s="66">
        <f t="shared" si="54"/>
        <v>3.488411911077467</v>
      </c>
      <c r="Q157" s="63">
        <f t="shared" si="57"/>
        <v>-0.11367380560131801</v>
      </c>
      <c r="R157" s="63">
        <f t="shared" si="58"/>
        <v>-6.2639554886735338E-2</v>
      </c>
      <c r="S157" s="63">
        <f t="shared" si="59"/>
        <v>-9.3461364491175147E-2</v>
      </c>
      <c r="T157" s="64">
        <f t="shared" si="60"/>
        <v>3.399944403598365E-2</v>
      </c>
      <c r="U157" s="63">
        <f t="shared" si="41"/>
        <v>9.1039832293261069E-2</v>
      </c>
      <c r="V157" s="63">
        <f t="shared" si="42"/>
        <v>0.14596242393077263</v>
      </c>
      <c r="W157" s="63">
        <f t="shared" si="43"/>
        <v>1.7363912335869314E-2</v>
      </c>
      <c r="X157" s="64">
        <f t="shared" si="44"/>
        <v>0.12640364970253426</v>
      </c>
      <c r="Y157" s="63">
        <f t="shared" si="37"/>
        <v>2.5313853260294339E-2</v>
      </c>
      <c r="Z157" s="63">
        <f t="shared" si="38"/>
        <v>8.8659082657677413E-2</v>
      </c>
      <c r="AA157" s="63">
        <f t="shared" si="39"/>
        <v>-2.8108151841996554E-2</v>
      </c>
      <c r="AB157" s="64">
        <f t="shared" si="40"/>
        <v>0.12014426782257637</v>
      </c>
      <c r="AC157" s="63"/>
      <c r="AD157" s="63"/>
      <c r="AE157" s="63"/>
      <c r="AF157" s="64"/>
      <c r="AG157" s="69">
        <f t="shared" ca="1" si="45"/>
        <v>1493</v>
      </c>
      <c r="AH157" s="75">
        <f t="shared" si="55"/>
        <v>0</v>
      </c>
      <c r="AI157" s="76">
        <f t="shared" si="56"/>
        <v>1</v>
      </c>
      <c r="AJ157" s="75"/>
      <c r="AK157" s="76"/>
    </row>
    <row r="158" spans="2:37" x14ac:dyDescent="0.25">
      <c r="B158" s="43">
        <v>1883</v>
      </c>
      <c r="C158" s="44">
        <v>11</v>
      </c>
      <c r="D158" s="83" t="s">
        <v>169</v>
      </c>
      <c r="E158" s="61">
        <f>Data!E157</f>
        <v>5.46</v>
      </c>
      <c r="F158" s="61">
        <f>Data!H157</f>
        <v>9.1340049590000003</v>
      </c>
      <c r="G158" s="62">
        <f>IF(MOD(C158,3)=0,SUM(Data!G155:G157),0)</f>
        <v>0</v>
      </c>
      <c r="H158" s="63">
        <f t="shared" si="46"/>
        <v>1.4869888475836479E-2</v>
      </c>
      <c r="I158" s="63">
        <f t="shared" si="47"/>
        <v>0</v>
      </c>
      <c r="J158" s="63">
        <f t="shared" si="48"/>
        <v>1.4869888475836479E-2</v>
      </c>
      <c r="K158" s="63">
        <f t="shared" si="49"/>
        <v>-1.0302673900155823E-2</v>
      </c>
      <c r="L158" s="64">
        <f t="shared" si="50"/>
        <v>2.5434606836002294E-2</v>
      </c>
      <c r="M158" s="65">
        <f t="shared" si="51"/>
        <v>1.2297297297297296</v>
      </c>
      <c r="N158" s="65">
        <f t="shared" si="52"/>
        <v>0.73282735392161702</v>
      </c>
      <c r="O158" s="65">
        <f t="shared" si="53"/>
        <v>2.6214247924487841</v>
      </c>
      <c r="P158" s="66">
        <f t="shared" si="54"/>
        <v>3.5771382965177496</v>
      </c>
      <c r="Q158" s="63">
        <f t="shared" si="57"/>
        <v>-6.0240963855421659E-2</v>
      </c>
      <c r="R158" s="63">
        <f t="shared" si="58"/>
        <v>-6.1300749242478858E-3</v>
      </c>
      <c r="S158" s="63">
        <f t="shared" si="59"/>
        <v>-9.4335228874590338E-2</v>
      </c>
      <c r="T158" s="64">
        <f t="shared" si="60"/>
        <v>9.7392718324170957E-2</v>
      </c>
      <c r="U158" s="63">
        <f t="shared" si="41"/>
        <v>9.4895406096503043E-2</v>
      </c>
      <c r="V158" s="63">
        <f t="shared" si="42"/>
        <v>0.15001208606998184</v>
      </c>
      <c r="W158" s="63">
        <f t="shared" si="43"/>
        <v>1.7554413135919766E-2</v>
      </c>
      <c r="X158" s="64">
        <f t="shared" si="44"/>
        <v>0.13017256986370995</v>
      </c>
      <c r="Y158" s="63">
        <f t="shared" si="37"/>
        <v>3.057861822590624E-2</v>
      </c>
      <c r="Z158" s="63">
        <f t="shared" si="38"/>
        <v>9.424911168112815E-2</v>
      </c>
      <c r="AA158" s="63">
        <f t="shared" si="39"/>
        <v>-2.6051176248893859E-2</v>
      </c>
      <c r="AB158" s="64">
        <f t="shared" si="40"/>
        <v>0.12351807918068292</v>
      </c>
      <c r="AC158" s="63"/>
      <c r="AD158" s="63"/>
      <c r="AE158" s="63"/>
      <c r="AF158" s="64"/>
      <c r="AG158" s="69">
        <f t="shared" ca="1" si="45"/>
        <v>740</v>
      </c>
      <c r="AH158" s="75">
        <f t="shared" si="55"/>
        <v>1</v>
      </c>
      <c r="AI158" s="76">
        <f t="shared" si="56"/>
        <v>0</v>
      </c>
      <c r="AJ158" s="75"/>
      <c r="AK158" s="76"/>
    </row>
    <row r="159" spans="2:37" x14ac:dyDescent="0.25">
      <c r="B159" s="43">
        <v>1883</v>
      </c>
      <c r="C159" s="44">
        <v>12</v>
      </c>
      <c r="D159" s="83" t="s">
        <v>170</v>
      </c>
      <c r="E159" s="61">
        <f>Data!E158</f>
        <v>5.34</v>
      </c>
      <c r="F159" s="61">
        <f>Data!H158</f>
        <v>9.229089256</v>
      </c>
      <c r="G159" s="62">
        <f>IF(MOD(C159,3)=0,SUM(Data!G156:G158),0)</f>
        <v>8.2291666666666666E-2</v>
      </c>
      <c r="H159" s="63">
        <f t="shared" si="46"/>
        <v>-2.1978021978022011E-2</v>
      </c>
      <c r="I159" s="63">
        <f t="shared" si="47"/>
        <v>1.5071733821733822E-2</v>
      </c>
      <c r="J159" s="63">
        <f t="shared" si="48"/>
        <v>-6.9062881562882428E-3</v>
      </c>
      <c r="K159" s="63">
        <f t="shared" si="49"/>
        <v>1.0409923951958167E-2</v>
      </c>
      <c r="L159" s="64">
        <f t="shared" si="50"/>
        <v>-1.7137808821709233E-2</v>
      </c>
      <c r="M159" s="65">
        <f t="shared" si="51"/>
        <v>1.2027027027027026</v>
      </c>
      <c r="N159" s="65">
        <f t="shared" si="52"/>
        <v>0.74045603094585588</v>
      </c>
      <c r="O159" s="65">
        <f t="shared" si="53"/>
        <v>2.6033204774520948</v>
      </c>
      <c r="P159" s="66">
        <f t="shared" si="54"/>
        <v>3.5158339842632138</v>
      </c>
      <c r="Q159" s="63">
        <f t="shared" si="57"/>
        <v>-8.5616438356164393E-2</v>
      </c>
      <c r="R159" s="63">
        <f t="shared" si="58"/>
        <v>-3.1333665028203783E-2</v>
      </c>
      <c r="S159" s="63">
        <f t="shared" si="59"/>
        <v>-7.6197811171549668E-2</v>
      </c>
      <c r="T159" s="64">
        <f t="shared" si="60"/>
        <v>4.8564667507706716E-2</v>
      </c>
      <c r="U159" s="63">
        <f t="shared" si="41"/>
        <v>9.1300696521203095E-2</v>
      </c>
      <c r="V159" s="63">
        <f t="shared" si="42"/>
        <v>0.14675787852059696</v>
      </c>
      <c r="W159" s="63">
        <f t="shared" si="43"/>
        <v>2.4364259369639596E-2</v>
      </c>
      <c r="X159" s="64">
        <f t="shared" si="44"/>
        <v>0.11948251613764249</v>
      </c>
      <c r="Y159" s="63">
        <f t="shared" si="37"/>
        <v>1.9088495277640893E-2</v>
      </c>
      <c r="Z159" s="63">
        <f t="shared" si="38"/>
        <v>8.1717907113612487E-2</v>
      </c>
      <c r="AA159" s="63">
        <f t="shared" si="39"/>
        <v>-2.735136213451661E-2</v>
      </c>
      <c r="AB159" s="64">
        <f t="shared" si="40"/>
        <v>0.11213635119819432</v>
      </c>
      <c r="AC159" s="63"/>
      <c r="AD159" s="63"/>
      <c r="AE159" s="63"/>
      <c r="AF159" s="64"/>
      <c r="AG159" s="69">
        <f t="shared" ca="1" si="45"/>
        <v>1433</v>
      </c>
      <c r="AH159" s="75">
        <f t="shared" si="55"/>
        <v>0</v>
      </c>
      <c r="AI159" s="76">
        <f t="shared" si="56"/>
        <v>1</v>
      </c>
      <c r="AJ159" s="75"/>
      <c r="AK159" s="76"/>
    </row>
    <row r="160" spans="2:37" x14ac:dyDescent="0.25">
      <c r="B160" s="43">
        <v>1884</v>
      </c>
      <c r="C160" s="39">
        <v>1</v>
      </c>
      <c r="D160" s="83" t="s">
        <v>171</v>
      </c>
      <c r="E160" s="61">
        <f>Data!E159</f>
        <v>5.18</v>
      </c>
      <c r="F160" s="61">
        <f>Data!H159</f>
        <v>9.229089256</v>
      </c>
      <c r="G160" s="62">
        <f>IF(MOD(C160,3)=0,SUM(Data!G157:G159),0)</f>
        <v>0</v>
      </c>
      <c r="H160" s="63">
        <f t="shared" si="46"/>
        <v>-2.9962546816479474E-2</v>
      </c>
      <c r="I160" s="63">
        <f t="shared" si="47"/>
        <v>0</v>
      </c>
      <c r="J160" s="63">
        <f t="shared" si="48"/>
        <v>-2.9962546816479474E-2</v>
      </c>
      <c r="K160" s="63">
        <f t="shared" si="49"/>
        <v>0</v>
      </c>
      <c r="L160" s="64">
        <f t="shared" si="50"/>
        <v>-2.9962546816479474E-2</v>
      </c>
      <c r="M160" s="65">
        <f t="shared" si="51"/>
        <v>1.1666666666666665</v>
      </c>
      <c r="N160" s="65">
        <f t="shared" si="52"/>
        <v>0.74045603094585588</v>
      </c>
      <c r="O160" s="65">
        <f t="shared" si="53"/>
        <v>2.5253183657681366</v>
      </c>
      <c r="P160" s="66">
        <f t="shared" si="54"/>
        <v>3.4104906439107578</v>
      </c>
      <c r="Q160" s="63">
        <f t="shared" si="57"/>
        <v>-0.10843373493975905</v>
      </c>
      <c r="R160" s="63">
        <f t="shared" si="58"/>
        <v>-5.5505520235071937E-2</v>
      </c>
      <c r="S160" s="63">
        <f t="shared" si="59"/>
        <v>-7.6197811171549668E-2</v>
      </c>
      <c r="T160" s="64">
        <f t="shared" si="60"/>
        <v>2.2399049479108646E-2</v>
      </c>
      <c r="U160" s="63">
        <f t="shared" si="41"/>
        <v>7.6686695658002568E-2</v>
      </c>
      <c r="V160" s="63">
        <f t="shared" si="42"/>
        <v>0.13140123054996478</v>
      </c>
      <c r="W160" s="63">
        <f t="shared" si="43"/>
        <v>2.1998008438117056E-2</v>
      </c>
      <c r="X160" s="64">
        <f t="shared" si="44"/>
        <v>0.10704837114021815</v>
      </c>
      <c r="Y160" s="63">
        <f t="shared" si="37"/>
        <v>1.0635115865333278E-2</v>
      </c>
      <c r="Z160" s="63">
        <f t="shared" si="38"/>
        <v>7.2745014250733542E-2</v>
      </c>
      <c r="AA160" s="63">
        <f t="shared" si="39"/>
        <v>-2.8857878441835072E-2</v>
      </c>
      <c r="AB160" s="64">
        <f t="shared" si="40"/>
        <v>0.10462206348289205</v>
      </c>
      <c r="AC160" s="63"/>
      <c r="AD160" s="63"/>
      <c r="AE160" s="63"/>
      <c r="AF160" s="64"/>
      <c r="AG160" s="69">
        <f t="shared" ca="1" si="45"/>
        <v>1520</v>
      </c>
      <c r="AH160" s="75">
        <f t="shared" si="55"/>
        <v>0</v>
      </c>
      <c r="AI160" s="76">
        <f t="shared" si="56"/>
        <v>2</v>
      </c>
      <c r="AJ160" s="75"/>
      <c r="AK160" s="76"/>
    </row>
    <row r="161" spans="2:37" x14ac:dyDescent="0.25">
      <c r="B161" s="43">
        <v>1884</v>
      </c>
      <c r="C161" s="44">
        <v>2</v>
      </c>
      <c r="D161" s="83" t="s">
        <v>172</v>
      </c>
      <c r="E161" s="61">
        <f>Data!E160</f>
        <v>5.32</v>
      </c>
      <c r="F161" s="61">
        <f>Data!H160</f>
        <v>9.229089256</v>
      </c>
      <c r="G161" s="62">
        <f>IF(MOD(C161,3)=0,SUM(Data!G158:G160),0)</f>
        <v>0</v>
      </c>
      <c r="H161" s="63">
        <f t="shared" si="46"/>
        <v>2.7027027027027195E-2</v>
      </c>
      <c r="I161" s="63">
        <f t="shared" si="47"/>
        <v>0</v>
      </c>
      <c r="J161" s="63">
        <f t="shared" si="48"/>
        <v>2.7027027027027195E-2</v>
      </c>
      <c r="K161" s="63">
        <f t="shared" si="49"/>
        <v>0</v>
      </c>
      <c r="L161" s="64">
        <f t="shared" si="50"/>
        <v>2.7027027027027195E-2</v>
      </c>
      <c r="M161" s="65">
        <f t="shared" si="51"/>
        <v>1.1981981981981982</v>
      </c>
      <c r="N161" s="65">
        <f t="shared" si="52"/>
        <v>0.74045603094585588</v>
      </c>
      <c r="O161" s="65">
        <f t="shared" si="53"/>
        <v>2.5935702134916001</v>
      </c>
      <c r="P161" s="66">
        <f t="shared" si="54"/>
        <v>3.5026660667191574</v>
      </c>
      <c r="Q161" s="63">
        <f t="shared" si="57"/>
        <v>-6.3380281690140761E-2</v>
      </c>
      <c r="R161" s="63">
        <f t="shared" si="58"/>
        <v>-7.7774493600072381E-3</v>
      </c>
      <c r="S161" s="63">
        <f t="shared" si="59"/>
        <v>-8.4907327481207107E-2</v>
      </c>
      <c r="T161" s="64">
        <f t="shared" si="60"/>
        <v>8.4286412117037024E-2</v>
      </c>
      <c r="U161" s="63">
        <f t="shared" si="41"/>
        <v>7.4750224571817458E-2</v>
      </c>
      <c r="V161" s="63">
        <f t="shared" si="42"/>
        <v>0.12936635282864639</v>
      </c>
      <c r="W161" s="63">
        <f t="shared" si="43"/>
        <v>1.9664179141655413E-2</v>
      </c>
      <c r="X161" s="64">
        <f t="shared" si="44"/>
        <v>0.10758657206075162</v>
      </c>
      <c r="Y161" s="63">
        <f t="shared" si="37"/>
        <v>1.033881858571406E-2</v>
      </c>
      <c r="Z161" s="63">
        <f t="shared" si="38"/>
        <v>7.2430507635578678E-2</v>
      </c>
      <c r="AA161" s="63">
        <f t="shared" si="39"/>
        <v>-2.8857878441835072E-2</v>
      </c>
      <c r="AB161" s="64">
        <f t="shared" si="40"/>
        <v>0.10429821117726834</v>
      </c>
      <c r="AC161" s="63"/>
      <c r="AD161" s="63"/>
      <c r="AE161" s="63"/>
      <c r="AF161" s="64"/>
      <c r="AG161" s="69">
        <f t="shared" ca="1" si="45"/>
        <v>501</v>
      </c>
      <c r="AH161" s="75">
        <f t="shared" si="55"/>
        <v>1</v>
      </c>
      <c r="AI161" s="76">
        <f t="shared" si="56"/>
        <v>0</v>
      </c>
      <c r="AJ161" s="75"/>
      <c r="AK161" s="76"/>
    </row>
    <row r="162" spans="2:37" x14ac:dyDescent="0.25">
      <c r="B162" s="43">
        <v>1884</v>
      </c>
      <c r="C162" s="44">
        <v>3</v>
      </c>
      <c r="D162" s="83" t="s">
        <v>173</v>
      </c>
      <c r="E162" s="61">
        <f>Data!E161</f>
        <v>5.3</v>
      </c>
      <c r="F162" s="61">
        <f>Data!H161</f>
        <v>9.229089256</v>
      </c>
      <c r="G162" s="62">
        <f>IF(MOD(C162,3)=0,SUM(Data!G159:G161),0)</f>
        <v>8.1666666666666665E-2</v>
      </c>
      <c r="H162" s="63">
        <f t="shared" si="46"/>
        <v>-3.7593984962407401E-3</v>
      </c>
      <c r="I162" s="63">
        <f t="shared" si="47"/>
        <v>1.5350877192982455E-2</v>
      </c>
      <c r="J162" s="63">
        <f t="shared" si="48"/>
        <v>1.159147869674193E-2</v>
      </c>
      <c r="K162" s="63">
        <f t="shared" si="49"/>
        <v>0</v>
      </c>
      <c r="L162" s="64">
        <f t="shared" si="50"/>
        <v>1.159147869674193E-2</v>
      </c>
      <c r="M162" s="65">
        <f t="shared" si="51"/>
        <v>1.1936936936936935</v>
      </c>
      <c r="N162" s="65">
        <f t="shared" si="52"/>
        <v>0.74045603094585588</v>
      </c>
      <c r="O162" s="65">
        <f t="shared" si="53"/>
        <v>2.6236335273697926</v>
      </c>
      <c r="P162" s="66">
        <f t="shared" si="54"/>
        <v>3.5432671458133331</v>
      </c>
      <c r="Q162" s="63">
        <f t="shared" si="57"/>
        <v>-7.8260869565217495E-2</v>
      </c>
      <c r="R162" s="63">
        <f t="shared" si="58"/>
        <v>-2.2170807263248604E-2</v>
      </c>
      <c r="S162" s="63">
        <f t="shared" si="59"/>
        <v>-7.6197811171549668E-2</v>
      </c>
      <c r="T162" s="64">
        <f t="shared" si="60"/>
        <v>5.8483303635399553E-2</v>
      </c>
      <c r="U162" s="63">
        <f t="shared" si="41"/>
        <v>7.7448698857029541E-2</v>
      </c>
      <c r="V162" s="63">
        <f t="shared" si="42"/>
        <v>0.13283897776627307</v>
      </c>
      <c r="W162" s="63">
        <f t="shared" si="43"/>
        <v>2.1998008438117056E-2</v>
      </c>
      <c r="X162" s="64">
        <f t="shared" si="44"/>
        <v>0.10845517154925788</v>
      </c>
      <c r="Y162" s="63">
        <f t="shared" si="37"/>
        <v>1.1443139296078098E-2</v>
      </c>
      <c r="Z162" s="63">
        <f t="shared" si="38"/>
        <v>7.3387975050151821E-2</v>
      </c>
      <c r="AA162" s="63">
        <f t="shared" si="39"/>
        <v>-2.8857878441835072E-2</v>
      </c>
      <c r="AB162" s="64">
        <f t="shared" si="40"/>
        <v>0.10528413012086935</v>
      </c>
      <c r="AC162" s="63"/>
      <c r="AD162" s="63"/>
      <c r="AE162" s="63"/>
      <c r="AF162" s="64"/>
      <c r="AG162" s="69">
        <f t="shared" ca="1" si="45"/>
        <v>1124</v>
      </c>
      <c r="AH162" s="75">
        <f t="shared" si="55"/>
        <v>0</v>
      </c>
      <c r="AI162" s="76">
        <f t="shared" si="56"/>
        <v>1</v>
      </c>
      <c r="AJ162" s="75"/>
      <c r="AK162" s="76"/>
    </row>
    <row r="163" spans="2:37" x14ac:dyDescent="0.25">
      <c r="B163" s="43">
        <v>1884</v>
      </c>
      <c r="C163" s="44">
        <v>4</v>
      </c>
      <c r="D163" s="83" t="s">
        <v>174</v>
      </c>
      <c r="E163" s="61">
        <f>Data!E162</f>
        <v>5.0599999999999996</v>
      </c>
      <c r="F163" s="61">
        <f>Data!H162</f>
        <v>9.0388396689999997</v>
      </c>
      <c r="G163" s="62">
        <f>IF(MOD(C163,3)=0,SUM(Data!G160:G162),0)</f>
        <v>0</v>
      </c>
      <c r="H163" s="63">
        <f t="shared" si="46"/>
        <v>-4.5283018867924518E-2</v>
      </c>
      <c r="I163" s="63">
        <f t="shared" si="47"/>
        <v>0</v>
      </c>
      <c r="J163" s="63">
        <f t="shared" si="48"/>
        <v>-4.5283018867924518E-2</v>
      </c>
      <c r="K163" s="63">
        <f t="shared" si="49"/>
        <v>-2.0614123639157045E-2</v>
      </c>
      <c r="L163" s="64">
        <f t="shared" si="50"/>
        <v>-2.5188126380207843E-2</v>
      </c>
      <c r="M163" s="65">
        <f t="shared" si="51"/>
        <v>1.1396396396396395</v>
      </c>
      <c r="N163" s="65">
        <f t="shared" si="52"/>
        <v>0.72519217877457842</v>
      </c>
      <c r="O163" s="65">
        <f t="shared" si="53"/>
        <v>2.5048274808473869</v>
      </c>
      <c r="P163" s="66">
        <f t="shared" si="54"/>
        <v>3.4540188851457487</v>
      </c>
      <c r="Q163" s="63">
        <f t="shared" si="57"/>
        <v>-0.13798977853492334</v>
      </c>
      <c r="R163" s="63">
        <f t="shared" si="58"/>
        <v>-8.5534365251011657E-2</v>
      </c>
      <c r="S163" s="63">
        <f t="shared" si="59"/>
        <v>-8.6539799486920921E-2</v>
      </c>
      <c r="T163" s="64">
        <f t="shared" si="60"/>
        <v>1.100687512542331E-3</v>
      </c>
      <c r="U163" s="63">
        <f t="shared" si="41"/>
        <v>6.0624935685332337E-2</v>
      </c>
      <c r="V163" s="63">
        <f t="shared" si="42"/>
        <v>0.11515032614524934</v>
      </c>
      <c r="W163" s="63">
        <f t="shared" si="43"/>
        <v>2.010572440191738E-2</v>
      </c>
      <c r="X163" s="64">
        <f t="shared" si="44"/>
        <v>9.3171324765436436E-2</v>
      </c>
      <c r="Y163" s="63">
        <f t="shared" si="37"/>
        <v>9.5765827768869993E-3</v>
      </c>
      <c r="Z163" s="63">
        <f t="shared" si="38"/>
        <v>7.1407103121112314E-2</v>
      </c>
      <c r="AA163" s="63">
        <f t="shared" si="39"/>
        <v>-2.9375237947640409E-2</v>
      </c>
      <c r="AB163" s="64">
        <f t="shared" si="40"/>
        <v>0.10383244381242784</v>
      </c>
      <c r="AC163" s="63"/>
      <c r="AD163" s="63"/>
      <c r="AE163" s="63"/>
      <c r="AF163" s="64"/>
      <c r="AG163" s="69">
        <f t="shared" ca="1" si="45"/>
        <v>1641</v>
      </c>
      <c r="AH163" s="75">
        <f t="shared" si="55"/>
        <v>0</v>
      </c>
      <c r="AI163" s="76">
        <f t="shared" si="56"/>
        <v>2</v>
      </c>
      <c r="AJ163" s="75"/>
      <c r="AK163" s="76"/>
    </row>
    <row r="164" spans="2:37" x14ac:dyDescent="0.25">
      <c r="B164" s="43">
        <v>1884</v>
      </c>
      <c r="C164" s="44">
        <v>5</v>
      </c>
      <c r="D164" s="83" t="s">
        <v>175</v>
      </c>
      <c r="E164" s="61">
        <f>Data!E163</f>
        <v>4.6500000000000004</v>
      </c>
      <c r="F164" s="61">
        <f>Data!H163</f>
        <v>8.8485090910000004</v>
      </c>
      <c r="G164" s="62">
        <f>IF(MOD(C164,3)=0,SUM(Data!G161:G163),0)</f>
        <v>0</v>
      </c>
      <c r="H164" s="63">
        <f t="shared" si="46"/>
        <v>-8.1027667984189589E-2</v>
      </c>
      <c r="I164" s="63">
        <f t="shared" si="47"/>
        <v>0</v>
      </c>
      <c r="J164" s="63">
        <f t="shared" si="48"/>
        <v>-8.1027667984189589E-2</v>
      </c>
      <c r="K164" s="63">
        <f t="shared" si="49"/>
        <v>-2.1056970249485163E-2</v>
      </c>
      <c r="L164" s="64">
        <f t="shared" si="50"/>
        <v>-6.1260661664844784E-2</v>
      </c>
      <c r="M164" s="65">
        <f t="shared" si="51"/>
        <v>1.0472972972972974</v>
      </c>
      <c r="N164" s="65">
        <f t="shared" si="52"/>
        <v>0.70992182864096287</v>
      </c>
      <c r="O164" s="65">
        <f t="shared" si="53"/>
        <v>2.3018671513716109</v>
      </c>
      <c r="P164" s="66">
        <f t="shared" si="54"/>
        <v>3.2424234028388508</v>
      </c>
      <c r="Q164" s="63">
        <f t="shared" si="57"/>
        <v>-0.19410745233968785</v>
      </c>
      <c r="R164" s="63">
        <f t="shared" si="58"/>
        <v>-0.14506693565289241</v>
      </c>
      <c r="S164" s="63">
        <f t="shared" si="59"/>
        <v>-9.7090909081632537E-2</v>
      </c>
      <c r="T164" s="64">
        <f t="shared" si="60"/>
        <v>-5.313494686653597E-2</v>
      </c>
      <c r="U164" s="63">
        <f t="shared" si="41"/>
        <v>3.3692454705550601E-2</v>
      </c>
      <c r="V164" s="63">
        <f t="shared" si="42"/>
        <v>8.6833280281060077E-2</v>
      </c>
      <c r="W164" s="63">
        <f t="shared" si="43"/>
        <v>1.5773008345983719E-2</v>
      </c>
      <c r="X164" s="64">
        <f t="shared" si="44"/>
        <v>6.9956842081072779E-2</v>
      </c>
      <c r="Y164" s="63">
        <f t="shared" si="37"/>
        <v>3.7313615778453713E-3</v>
      </c>
      <c r="Z164" s="63">
        <f t="shared" si="38"/>
        <v>6.5203897124850307E-2</v>
      </c>
      <c r="AA164" s="63">
        <f t="shared" si="39"/>
        <v>-3.0678593456471837E-2</v>
      </c>
      <c r="AB164" s="64">
        <f t="shared" si="40"/>
        <v>9.8917128966775181E-2</v>
      </c>
      <c r="AC164" s="63"/>
      <c r="AD164" s="63"/>
      <c r="AE164" s="63"/>
      <c r="AF164" s="64"/>
      <c r="AG164" s="69">
        <f t="shared" ca="1" si="45"/>
        <v>1764</v>
      </c>
      <c r="AH164" s="75">
        <f t="shared" si="55"/>
        <v>0</v>
      </c>
      <c r="AI164" s="76">
        <f t="shared" si="56"/>
        <v>3</v>
      </c>
      <c r="AJ164" s="75"/>
      <c r="AK164" s="76"/>
    </row>
    <row r="165" spans="2:37" x14ac:dyDescent="0.25">
      <c r="B165" s="43">
        <v>1884</v>
      </c>
      <c r="C165" s="44">
        <v>6</v>
      </c>
      <c r="D165" s="83" t="s">
        <v>176</v>
      </c>
      <c r="E165" s="61">
        <f>Data!E164</f>
        <v>4.46</v>
      </c>
      <c r="F165" s="61">
        <f>Data!H164</f>
        <v>8.8485090910000004</v>
      </c>
      <c r="G165" s="62">
        <f>IF(MOD(C165,3)=0,SUM(Data!G162:G164),0)</f>
        <v>8.0416666666666664E-2</v>
      </c>
      <c r="H165" s="63">
        <f t="shared" si="46"/>
        <v>-4.0860215053763471E-2</v>
      </c>
      <c r="I165" s="63">
        <f t="shared" si="47"/>
        <v>1.7293906810035842E-2</v>
      </c>
      <c r="J165" s="63">
        <f t="shared" si="48"/>
        <v>-2.356630824372774E-2</v>
      </c>
      <c r="K165" s="63">
        <f t="shared" si="49"/>
        <v>0</v>
      </c>
      <c r="L165" s="64">
        <f t="shared" si="50"/>
        <v>-2.356630824372774E-2</v>
      </c>
      <c r="M165" s="65">
        <f t="shared" si="51"/>
        <v>1.0045045045045045</v>
      </c>
      <c r="N165" s="65">
        <f t="shared" si="52"/>
        <v>0.70992182864096287</v>
      </c>
      <c r="O165" s="65">
        <f t="shared" si="53"/>
        <v>2.247620640546276</v>
      </c>
      <c r="P165" s="66">
        <f t="shared" si="54"/>
        <v>3.1660114534708739</v>
      </c>
      <c r="Q165" s="63">
        <f t="shared" si="57"/>
        <v>-0.23367697594501713</v>
      </c>
      <c r="R165" s="63">
        <f t="shared" si="58"/>
        <v>-0.18375224098717802</v>
      </c>
      <c r="S165" s="63">
        <f t="shared" si="59"/>
        <v>-7.0005788410033798E-2</v>
      </c>
      <c r="T165" s="64">
        <f t="shared" si="60"/>
        <v>-0.12230877478546598</v>
      </c>
      <c r="U165" s="63">
        <f t="shared" si="41"/>
        <v>2.4065969777574248E-2</v>
      </c>
      <c r="V165" s="63">
        <f t="shared" si="42"/>
        <v>7.8015609421038246E-2</v>
      </c>
      <c r="W165" s="63">
        <f t="shared" si="43"/>
        <v>1.8151576177977136E-2</v>
      </c>
      <c r="X165" s="64">
        <f t="shared" si="44"/>
        <v>5.8796779029487434E-2</v>
      </c>
      <c r="Y165" s="63">
        <f t="shared" si="37"/>
        <v>0</v>
      </c>
      <c r="Z165" s="63">
        <f t="shared" si="38"/>
        <v>6.1195329958391387E-2</v>
      </c>
      <c r="AA165" s="63">
        <f t="shared" si="39"/>
        <v>-2.8358786849318585E-2</v>
      </c>
      <c r="AB165" s="64">
        <f t="shared" si="40"/>
        <v>9.2167886248174069E-2</v>
      </c>
      <c r="AC165" s="63"/>
      <c r="AD165" s="63"/>
      <c r="AE165" s="63"/>
      <c r="AF165" s="64"/>
      <c r="AG165" s="69">
        <f t="shared" ca="1" si="45"/>
        <v>1619</v>
      </c>
      <c r="AH165" s="75">
        <f t="shared" si="55"/>
        <v>0</v>
      </c>
      <c r="AI165" s="76">
        <f t="shared" si="56"/>
        <v>4</v>
      </c>
      <c r="AJ165" s="75"/>
      <c r="AK165" s="76"/>
    </row>
    <row r="166" spans="2:37" x14ac:dyDescent="0.25">
      <c r="B166" s="43">
        <v>1884</v>
      </c>
      <c r="C166" s="44">
        <v>7</v>
      </c>
      <c r="D166" s="83" t="s">
        <v>177</v>
      </c>
      <c r="E166" s="61">
        <f>Data!E165</f>
        <v>4.46</v>
      </c>
      <c r="F166" s="61">
        <f>Data!H165</f>
        <v>8.7534247930000006</v>
      </c>
      <c r="G166" s="62">
        <f>IF(MOD(C166,3)=0,SUM(Data!G163:G165),0)</f>
        <v>0</v>
      </c>
      <c r="H166" s="63">
        <f t="shared" si="46"/>
        <v>0</v>
      </c>
      <c r="I166" s="63">
        <f t="shared" si="47"/>
        <v>0</v>
      </c>
      <c r="J166" s="63">
        <f t="shared" si="48"/>
        <v>0</v>
      </c>
      <c r="K166" s="63">
        <f t="shared" si="49"/>
        <v>-1.0745798757975211E-2</v>
      </c>
      <c r="L166" s="64">
        <f t="shared" si="50"/>
        <v>1.0862525268514167E-2</v>
      </c>
      <c r="M166" s="65">
        <f t="shared" si="51"/>
        <v>1.0045045045045045</v>
      </c>
      <c r="N166" s="65">
        <f t="shared" si="52"/>
        <v>0.7022931515364933</v>
      </c>
      <c r="O166" s="65">
        <f t="shared" si="53"/>
        <v>2.247620640546276</v>
      </c>
      <c r="P166" s="66">
        <f t="shared" si="54"/>
        <v>3.2004023328846065</v>
      </c>
      <c r="Q166" s="63">
        <f t="shared" si="57"/>
        <v>-0.22164048865619557</v>
      </c>
      <c r="R166" s="63">
        <f t="shared" si="58"/>
        <v>-0.17093159555765736</v>
      </c>
      <c r="S166" s="63">
        <f t="shared" si="59"/>
        <v>-6.1219880822118933E-2</v>
      </c>
      <c r="T166" s="64">
        <f t="shared" si="60"/>
        <v>-0.11686625280434815</v>
      </c>
      <c r="U166" s="63">
        <f t="shared" si="41"/>
        <v>1.9977751508563513E-2</v>
      </c>
      <c r="V166" s="63">
        <f t="shared" si="42"/>
        <v>7.3712016450683926E-2</v>
      </c>
      <c r="W166" s="63">
        <f t="shared" si="43"/>
        <v>1.3580505438264945E-2</v>
      </c>
      <c r="X166" s="64">
        <f t="shared" si="44"/>
        <v>5.9325836171659985E-2</v>
      </c>
      <c r="Y166" s="63">
        <f t="shared" si="37"/>
        <v>0</v>
      </c>
      <c r="Z166" s="63">
        <f t="shared" si="38"/>
        <v>6.1195329958391387E-2</v>
      </c>
      <c r="AA166" s="63">
        <f t="shared" si="39"/>
        <v>-3.0187419339715249E-2</v>
      </c>
      <c r="AB166" s="64">
        <f t="shared" si="40"/>
        <v>9.4227226085157323E-2</v>
      </c>
      <c r="AC166" s="63"/>
      <c r="AD166" s="63"/>
      <c r="AE166" s="63"/>
      <c r="AF166" s="64"/>
      <c r="AG166" s="69">
        <f t="shared" ca="1" si="45"/>
        <v>1025</v>
      </c>
      <c r="AH166" s="75">
        <f t="shared" si="55"/>
        <v>0</v>
      </c>
      <c r="AI166" s="76">
        <f t="shared" si="56"/>
        <v>0</v>
      </c>
      <c r="AJ166" s="75"/>
      <c r="AK166" s="76"/>
    </row>
    <row r="167" spans="2:37" x14ac:dyDescent="0.25">
      <c r="B167" s="43">
        <v>1884</v>
      </c>
      <c r="C167" s="44">
        <v>8</v>
      </c>
      <c r="D167" s="83" t="s">
        <v>178</v>
      </c>
      <c r="E167" s="61">
        <f>Data!E166</f>
        <v>4.74</v>
      </c>
      <c r="F167" s="61">
        <f>Data!H166</f>
        <v>8.7534247930000006</v>
      </c>
      <c r="G167" s="62">
        <f>IF(MOD(C167,3)=0,SUM(Data!G164:G166),0)</f>
        <v>0</v>
      </c>
      <c r="H167" s="63">
        <f t="shared" si="46"/>
        <v>6.2780269058295923E-2</v>
      </c>
      <c r="I167" s="63">
        <f t="shared" si="47"/>
        <v>0</v>
      </c>
      <c r="J167" s="63">
        <f t="shared" si="48"/>
        <v>6.2780269058295923E-2</v>
      </c>
      <c r="K167" s="63">
        <f t="shared" si="49"/>
        <v>0</v>
      </c>
      <c r="L167" s="64">
        <f t="shared" si="50"/>
        <v>6.2780269058295923E-2</v>
      </c>
      <c r="M167" s="65">
        <f t="shared" si="51"/>
        <v>1.0675675675675675</v>
      </c>
      <c r="N167" s="65">
        <f t="shared" si="52"/>
        <v>0.7022931515364933</v>
      </c>
      <c r="O167" s="65">
        <f t="shared" si="53"/>
        <v>2.3887268691007506</v>
      </c>
      <c r="P167" s="66">
        <f t="shared" si="54"/>
        <v>3.4013244524379003</v>
      </c>
      <c r="Q167" s="63">
        <f t="shared" si="57"/>
        <v>-0.13345521023765983</v>
      </c>
      <c r="R167" s="63">
        <f t="shared" si="58"/>
        <v>-7.7001185498769553E-2</v>
      </c>
      <c r="S167" s="63">
        <f t="shared" si="59"/>
        <v>-6.1219880822118933E-2</v>
      </c>
      <c r="T167" s="64">
        <f t="shared" si="60"/>
        <v>-1.681043766720447E-2</v>
      </c>
      <c r="U167" s="63">
        <f t="shared" si="41"/>
        <v>3.0948061812635652E-2</v>
      </c>
      <c r="V167" s="63">
        <f t="shared" si="42"/>
        <v>8.5260262459240233E-2</v>
      </c>
      <c r="W167" s="63">
        <f t="shared" si="43"/>
        <v>1.3580505438264945E-2</v>
      </c>
      <c r="X167" s="64">
        <f t="shared" si="44"/>
        <v>7.0719352470163477E-2</v>
      </c>
      <c r="Y167" s="63">
        <f t="shared" si="37"/>
        <v>5.8821047455230868E-3</v>
      </c>
      <c r="Z167" s="63">
        <f t="shared" si="38"/>
        <v>6.7437392044666478E-2</v>
      </c>
      <c r="AA167" s="63">
        <f t="shared" si="39"/>
        <v>-2.9407976463800112E-2</v>
      </c>
      <c r="AB167" s="64">
        <f t="shared" si="40"/>
        <v>9.9779687201246192E-2</v>
      </c>
      <c r="AC167" s="63"/>
      <c r="AD167" s="63"/>
      <c r="AE167" s="63"/>
      <c r="AF167" s="64"/>
      <c r="AG167" s="69">
        <f t="shared" ca="1" si="45"/>
        <v>104</v>
      </c>
      <c r="AH167" s="75">
        <f t="shared" si="55"/>
        <v>1</v>
      </c>
      <c r="AI167" s="76">
        <f t="shared" si="56"/>
        <v>0</v>
      </c>
      <c r="AJ167" s="75"/>
      <c r="AK167" s="76"/>
    </row>
    <row r="168" spans="2:37" x14ac:dyDescent="0.25">
      <c r="B168" s="43">
        <v>1884</v>
      </c>
      <c r="C168" s="44">
        <v>9</v>
      </c>
      <c r="D168" s="83" t="s">
        <v>179</v>
      </c>
      <c r="E168" s="61">
        <f>Data!E167</f>
        <v>4.59</v>
      </c>
      <c r="F168" s="61">
        <f>Data!H167</f>
        <v>8.6582595040000001</v>
      </c>
      <c r="G168" s="62">
        <f>IF(MOD(C168,3)=0,SUM(Data!G165:G167),0)</f>
        <v>7.9166666666666663E-2</v>
      </c>
      <c r="H168" s="63">
        <f t="shared" si="46"/>
        <v>-3.1645569620253222E-2</v>
      </c>
      <c r="I168" s="63">
        <f t="shared" si="47"/>
        <v>1.6701828410689169E-2</v>
      </c>
      <c r="J168" s="63">
        <f t="shared" si="48"/>
        <v>-1.494374120956421E-2</v>
      </c>
      <c r="K168" s="63">
        <f t="shared" si="49"/>
        <v>-1.0871777761328638E-2</v>
      </c>
      <c r="L168" s="64">
        <f t="shared" si="50"/>
        <v>-4.1167195078304353E-3</v>
      </c>
      <c r="M168" s="65">
        <f t="shared" si="51"/>
        <v>1.0337837837837838</v>
      </c>
      <c r="N168" s="65">
        <f t="shared" si="52"/>
        <v>0.69465797646968541</v>
      </c>
      <c r="O168" s="65">
        <f t="shared" si="53"/>
        <v>2.3530303529485765</v>
      </c>
      <c r="P168" s="66">
        <f t="shared" si="54"/>
        <v>3.3873221537120886</v>
      </c>
      <c r="Q168" s="63">
        <f t="shared" si="57"/>
        <v>-0.16998191681735986</v>
      </c>
      <c r="R168" s="63">
        <f t="shared" si="58"/>
        <v>-0.11374716326032253</v>
      </c>
      <c r="S168" s="63">
        <f t="shared" si="59"/>
        <v>-6.1851146539610435E-2</v>
      </c>
      <c r="T168" s="64">
        <f t="shared" si="60"/>
        <v>-5.5317465378006858E-2</v>
      </c>
      <c r="U168" s="63">
        <f t="shared" si="41"/>
        <v>1.6951044973142704E-2</v>
      </c>
      <c r="V168" s="63">
        <f t="shared" si="42"/>
        <v>7.1749586172195512E-2</v>
      </c>
      <c r="W168" s="63">
        <f t="shared" si="43"/>
        <v>4.4554483906849018E-3</v>
      </c>
      <c r="X168" s="64">
        <f t="shared" si="44"/>
        <v>6.6995642155486035E-2</v>
      </c>
      <c r="Y168" s="63">
        <f t="shared" si="37"/>
        <v>1.0959012633438014E-3</v>
      </c>
      <c r="Z168" s="63">
        <f t="shared" si="38"/>
        <v>6.2261828530101759E-2</v>
      </c>
      <c r="AA168" s="63">
        <f t="shared" si="39"/>
        <v>-3.046838075412317E-2</v>
      </c>
      <c r="AB168" s="64">
        <f t="shared" si="40"/>
        <v>9.5644337372258637E-2</v>
      </c>
      <c r="AC168" s="63"/>
      <c r="AD168" s="63"/>
      <c r="AE168" s="63"/>
      <c r="AF168" s="64"/>
      <c r="AG168" s="69">
        <f t="shared" ca="1" si="45"/>
        <v>1541</v>
      </c>
      <c r="AH168" s="75">
        <f t="shared" si="55"/>
        <v>0</v>
      </c>
      <c r="AI168" s="76">
        <f t="shared" si="56"/>
        <v>1</v>
      </c>
      <c r="AJ168" s="75"/>
      <c r="AK168" s="76"/>
    </row>
    <row r="169" spans="2:37" x14ac:dyDescent="0.25">
      <c r="B169" s="43">
        <v>1884</v>
      </c>
      <c r="C169" s="44">
        <v>10</v>
      </c>
      <c r="D169" s="83" t="s">
        <v>180</v>
      </c>
      <c r="E169" s="61">
        <f>Data!E168</f>
        <v>4.4400000000000004</v>
      </c>
      <c r="F169" s="61">
        <f>Data!H168</f>
        <v>8.5630942149999996</v>
      </c>
      <c r="G169" s="62">
        <f>IF(MOD(C169,3)=0,SUM(Data!G166:G168),0)</f>
        <v>0</v>
      </c>
      <c r="H169" s="63">
        <f t="shared" si="46"/>
        <v>-3.2679738562091387E-2</v>
      </c>
      <c r="I169" s="63">
        <f t="shared" si="47"/>
        <v>0</v>
      </c>
      <c r="J169" s="63">
        <f t="shared" si="48"/>
        <v>-3.2679738562091387E-2</v>
      </c>
      <c r="K169" s="63">
        <f t="shared" si="49"/>
        <v>-1.0991272432529398E-2</v>
      </c>
      <c r="L169" s="64">
        <f t="shared" si="50"/>
        <v>-2.1929499229906835E-2</v>
      </c>
      <c r="M169" s="65">
        <f t="shared" si="51"/>
        <v>1</v>
      </c>
      <c r="N169" s="65">
        <f t="shared" si="52"/>
        <v>0.68702280140287753</v>
      </c>
      <c r="O169" s="65">
        <f t="shared" si="53"/>
        <v>2.2761339361855515</v>
      </c>
      <c r="P169" s="66">
        <f t="shared" si="54"/>
        <v>3.313039875150813</v>
      </c>
      <c r="Q169" s="63">
        <f t="shared" si="57"/>
        <v>-0.17472118959107796</v>
      </c>
      <c r="R169" s="63">
        <f t="shared" si="58"/>
        <v>-0.11880752763658464</v>
      </c>
      <c r="S169" s="63">
        <f t="shared" si="59"/>
        <v>-7.2162596170258664E-2</v>
      </c>
      <c r="T169" s="64">
        <f t="shared" si="60"/>
        <v>-5.0272743126968278E-2</v>
      </c>
      <c r="U169" s="63">
        <f t="shared" si="41"/>
        <v>-1.0473513459129058E-2</v>
      </c>
      <c r="V169" s="63">
        <f t="shared" si="42"/>
        <v>4.2847251791371388E-2</v>
      </c>
      <c r="W169" s="63">
        <f t="shared" si="43"/>
        <v>-8.6592727828049831E-3</v>
      </c>
      <c r="X169" s="64">
        <f t="shared" si="44"/>
        <v>5.1956429469775633E-2</v>
      </c>
      <c r="Y169" s="63">
        <f t="shared" si="37"/>
        <v>-2.0047441158631552E-3</v>
      </c>
      <c r="Z169" s="63">
        <f t="shared" si="38"/>
        <v>5.8971736915518935E-2</v>
      </c>
      <c r="AA169" s="63">
        <f t="shared" si="39"/>
        <v>-2.9962951050283682E-2</v>
      </c>
      <c r="AB169" s="64">
        <f t="shared" si="40"/>
        <v>9.1681743560304563E-2</v>
      </c>
      <c r="AC169" s="63"/>
      <c r="AD169" s="63"/>
      <c r="AE169" s="63"/>
      <c r="AF169" s="64"/>
      <c r="AG169" s="69">
        <f t="shared" ca="1" si="45"/>
        <v>1554</v>
      </c>
      <c r="AH169" s="75">
        <f t="shared" si="55"/>
        <v>0</v>
      </c>
      <c r="AI169" s="76">
        <f t="shared" si="56"/>
        <v>2</v>
      </c>
      <c r="AJ169" s="75"/>
      <c r="AK169" s="76"/>
    </row>
    <row r="170" spans="2:37" x14ac:dyDescent="0.25">
      <c r="B170" s="43">
        <v>1884</v>
      </c>
      <c r="C170" s="44">
        <v>11</v>
      </c>
      <c r="D170" s="83" t="s">
        <v>181</v>
      </c>
      <c r="E170" s="61">
        <f>Data!E169</f>
        <v>4.3499999999999996</v>
      </c>
      <c r="F170" s="61">
        <f>Data!H169</f>
        <v>8.3728446279999993</v>
      </c>
      <c r="G170" s="62">
        <f>IF(MOD(C170,3)=0,SUM(Data!G167:G169),0)</f>
        <v>0</v>
      </c>
      <c r="H170" s="63">
        <f t="shared" si="46"/>
        <v>-2.0270270270270396E-2</v>
      </c>
      <c r="I170" s="63">
        <f t="shared" si="47"/>
        <v>0</v>
      </c>
      <c r="J170" s="63">
        <f t="shared" si="48"/>
        <v>-2.0270270270270396E-2</v>
      </c>
      <c r="K170" s="63">
        <f t="shared" si="49"/>
        <v>-2.221738804026463E-2</v>
      </c>
      <c r="L170" s="64">
        <f t="shared" si="50"/>
        <v>1.9913606011991991E-3</v>
      </c>
      <c r="M170" s="65">
        <f t="shared" si="51"/>
        <v>0.9797297297297296</v>
      </c>
      <c r="N170" s="65">
        <f t="shared" si="52"/>
        <v>0.67175894923160018</v>
      </c>
      <c r="O170" s="65">
        <f t="shared" si="53"/>
        <v>2.2299960861277359</v>
      </c>
      <c r="P170" s="66">
        <f t="shared" si="54"/>
        <v>3.3196373322283903</v>
      </c>
      <c r="Q170" s="63">
        <f t="shared" si="57"/>
        <v>-0.20329670329670335</v>
      </c>
      <c r="R170" s="63">
        <f t="shared" si="58"/>
        <v>-0.14931906780182624</v>
      </c>
      <c r="S170" s="63">
        <f t="shared" si="59"/>
        <v>-8.3332594455185593E-2</v>
      </c>
      <c r="T170" s="64">
        <f t="shared" si="60"/>
        <v>-7.1985185627301496E-2</v>
      </c>
      <c r="U170" s="63">
        <f t="shared" si="41"/>
        <v>-2.4721910440527295E-2</v>
      </c>
      <c r="V170" s="63">
        <f t="shared" si="42"/>
        <v>2.7831078059199266E-2</v>
      </c>
      <c r="W170" s="63">
        <f t="shared" si="43"/>
        <v>-2.3280686283192353E-2</v>
      </c>
      <c r="X170" s="64">
        <f t="shared" si="44"/>
        <v>5.2330043672312421E-2</v>
      </c>
      <c r="Y170" s="63">
        <f t="shared" si="37"/>
        <v>-4.9215850964871022E-3</v>
      </c>
      <c r="Z170" s="63">
        <f t="shared" si="38"/>
        <v>5.5876679958738906E-2</v>
      </c>
      <c r="AA170" s="63">
        <f t="shared" si="39"/>
        <v>-3.1343564005525959E-2</v>
      </c>
      <c r="AB170" s="64">
        <f t="shared" si="40"/>
        <v>9.004249672353648E-2</v>
      </c>
      <c r="AC170" s="63"/>
      <c r="AD170" s="63"/>
      <c r="AE170" s="63"/>
      <c r="AF170" s="64"/>
      <c r="AG170" s="69">
        <f t="shared" ca="1" si="45"/>
        <v>1404</v>
      </c>
      <c r="AH170" s="75">
        <f t="shared" si="55"/>
        <v>0</v>
      </c>
      <c r="AI170" s="76">
        <f t="shared" si="56"/>
        <v>3</v>
      </c>
      <c r="AJ170" s="75"/>
      <c r="AK170" s="76"/>
    </row>
    <row r="171" spans="2:37" x14ac:dyDescent="0.25">
      <c r="B171" s="43">
        <v>1884</v>
      </c>
      <c r="C171" s="44">
        <v>12</v>
      </c>
      <c r="D171" s="83" t="s">
        <v>182</v>
      </c>
      <c r="E171" s="61">
        <f>Data!E170</f>
        <v>4.34</v>
      </c>
      <c r="F171" s="61">
        <f>Data!H170</f>
        <v>8.2776793390000005</v>
      </c>
      <c r="G171" s="62">
        <f>IF(MOD(C171,3)=0,SUM(Data!G168:G170),0)</f>
        <v>7.7916666666666662E-2</v>
      </c>
      <c r="H171" s="63">
        <f t="shared" si="46"/>
        <v>-2.2988505747125743E-3</v>
      </c>
      <c r="I171" s="63">
        <f t="shared" si="47"/>
        <v>1.7911877394636014E-2</v>
      </c>
      <c r="J171" s="63">
        <f t="shared" si="48"/>
        <v>1.5613026819923492E-2</v>
      </c>
      <c r="K171" s="63">
        <f t="shared" si="49"/>
        <v>-1.1365944697188324E-2</v>
      </c>
      <c r="L171" s="64">
        <f t="shared" si="50"/>
        <v>2.7289138354482878E-2</v>
      </c>
      <c r="M171" s="65">
        <f t="shared" si="51"/>
        <v>0.97747747747747737</v>
      </c>
      <c r="N171" s="65">
        <f t="shared" si="52"/>
        <v>0.6641237741647924</v>
      </c>
      <c r="O171" s="65">
        <f t="shared" si="53"/>
        <v>2.2648130748287727</v>
      </c>
      <c r="P171" s="66">
        <f t="shared" si="54"/>
        <v>3.4102273746742773</v>
      </c>
      <c r="Q171" s="63">
        <f t="shared" si="57"/>
        <v>-0.18726591760299627</v>
      </c>
      <c r="R171" s="63">
        <f t="shared" si="58"/>
        <v>-0.13002909382659789</v>
      </c>
      <c r="S171" s="63">
        <f t="shared" si="59"/>
        <v>-0.10308816944006371</v>
      </c>
      <c r="T171" s="64">
        <f t="shared" si="60"/>
        <v>-3.0037427836931196E-2</v>
      </c>
      <c r="U171" s="63">
        <f t="shared" si="41"/>
        <v>-2.4774776772665708E-2</v>
      </c>
      <c r="V171" s="63">
        <f t="shared" si="42"/>
        <v>2.9373031514872361E-2</v>
      </c>
      <c r="W171" s="63">
        <f t="shared" si="43"/>
        <v>-3.1311617812374237E-2</v>
      </c>
      <c r="X171" s="64">
        <f t="shared" si="44"/>
        <v>6.2646203302449077E-2</v>
      </c>
      <c r="Y171" s="63">
        <f t="shared" si="37"/>
        <v>-4.4951329051875488E-3</v>
      </c>
      <c r="Z171" s="63">
        <f t="shared" si="38"/>
        <v>5.6306500582360197E-2</v>
      </c>
      <c r="AA171" s="63">
        <f t="shared" si="39"/>
        <v>-3.2450205527394416E-2</v>
      </c>
      <c r="AB171" s="64">
        <f t="shared" si="40"/>
        <v>9.1733476268406777E-2</v>
      </c>
      <c r="AC171" s="63"/>
      <c r="AD171" s="63"/>
      <c r="AE171" s="63"/>
      <c r="AF171" s="64"/>
      <c r="AG171" s="69">
        <f t="shared" ca="1" si="45"/>
        <v>1101</v>
      </c>
      <c r="AH171" s="75">
        <f t="shared" si="55"/>
        <v>0</v>
      </c>
      <c r="AI171" s="76">
        <f t="shared" si="56"/>
        <v>4</v>
      </c>
      <c r="AJ171" s="75"/>
      <c r="AK171" s="76"/>
    </row>
    <row r="172" spans="2:37" x14ac:dyDescent="0.25">
      <c r="B172" s="43">
        <v>1885</v>
      </c>
      <c r="C172" s="39">
        <v>1</v>
      </c>
      <c r="D172" s="83" t="s">
        <v>183</v>
      </c>
      <c r="E172" s="61">
        <f>Data!E171</f>
        <v>4.24</v>
      </c>
      <c r="F172" s="61">
        <f>Data!H171</f>
        <v>8.2776793390000005</v>
      </c>
      <c r="G172" s="62">
        <f>IF(MOD(C172,3)=0,SUM(Data!G169:G171),0)</f>
        <v>0</v>
      </c>
      <c r="H172" s="63">
        <f t="shared" si="46"/>
        <v>-2.304147465437778E-2</v>
      </c>
      <c r="I172" s="63">
        <f t="shared" si="47"/>
        <v>0</v>
      </c>
      <c r="J172" s="63">
        <f t="shared" si="48"/>
        <v>-2.304147465437778E-2</v>
      </c>
      <c r="K172" s="63">
        <f t="shared" si="49"/>
        <v>0</v>
      </c>
      <c r="L172" s="64">
        <f t="shared" si="50"/>
        <v>-2.304147465437778E-2</v>
      </c>
      <c r="M172" s="65">
        <f t="shared" si="51"/>
        <v>0.95495495495495497</v>
      </c>
      <c r="N172" s="65">
        <f t="shared" si="52"/>
        <v>0.6641237741647924</v>
      </c>
      <c r="O172" s="65">
        <f t="shared" si="53"/>
        <v>2.2126284417682021</v>
      </c>
      <c r="P172" s="66">
        <f t="shared" si="54"/>
        <v>3.3316507070550547</v>
      </c>
      <c r="Q172" s="63">
        <f t="shared" si="57"/>
        <v>-0.18146718146718133</v>
      </c>
      <c r="R172" s="63">
        <f t="shared" si="58"/>
        <v>-0.12382198151274382</v>
      </c>
      <c r="S172" s="63">
        <f t="shared" si="59"/>
        <v>-0.10308816944006371</v>
      </c>
      <c r="T172" s="64">
        <f t="shared" si="60"/>
        <v>-2.3116889939712171E-2</v>
      </c>
      <c r="U172" s="63">
        <f t="shared" si="41"/>
        <v>-3.6639153907851663E-2</v>
      </c>
      <c r="V172" s="63">
        <f t="shared" si="42"/>
        <v>1.6849903966688284E-2</v>
      </c>
      <c r="W172" s="63">
        <f t="shared" si="43"/>
        <v>-3.6912496137899931E-2</v>
      </c>
      <c r="X172" s="64">
        <f t="shared" si="44"/>
        <v>5.5822965087797494E-2</v>
      </c>
      <c r="Y172" s="63">
        <f t="shared" si="37"/>
        <v>-6.8130594342113993E-3</v>
      </c>
      <c r="Z172" s="63">
        <f t="shared" si="38"/>
        <v>5.3847003957672168E-2</v>
      </c>
      <c r="AA172" s="63">
        <f t="shared" si="39"/>
        <v>-3.2450205527394416E-2</v>
      </c>
      <c r="AB172" s="64">
        <f t="shared" si="40"/>
        <v>8.9191491722765193E-2</v>
      </c>
      <c r="AC172" s="63"/>
      <c r="AD172" s="63"/>
      <c r="AE172" s="63"/>
      <c r="AF172" s="64"/>
      <c r="AG172" s="69">
        <f t="shared" ca="1" si="45"/>
        <v>1442</v>
      </c>
      <c r="AH172" s="75">
        <f t="shared" si="55"/>
        <v>0</v>
      </c>
      <c r="AI172" s="76">
        <f t="shared" si="56"/>
        <v>5</v>
      </c>
      <c r="AJ172" s="75"/>
      <c r="AK172" s="76"/>
    </row>
    <row r="173" spans="2:37" x14ac:dyDescent="0.25">
      <c r="B173" s="43">
        <v>1885</v>
      </c>
      <c r="C173" s="44">
        <v>2</v>
      </c>
      <c r="D173" s="83" t="s">
        <v>184</v>
      </c>
      <c r="E173" s="61">
        <f>Data!E172</f>
        <v>4.37</v>
      </c>
      <c r="F173" s="61">
        <f>Data!H172</f>
        <v>8.3728446279999993</v>
      </c>
      <c r="G173" s="62">
        <f>IF(MOD(C173,3)=0,SUM(Data!G170:G172),0)</f>
        <v>0</v>
      </c>
      <c r="H173" s="63">
        <f t="shared" si="46"/>
        <v>3.0660377358490587E-2</v>
      </c>
      <c r="I173" s="63">
        <f t="shared" si="47"/>
        <v>0</v>
      </c>
      <c r="J173" s="63">
        <f t="shared" si="48"/>
        <v>3.0660377358490587E-2</v>
      </c>
      <c r="K173" s="63">
        <f t="shared" si="49"/>
        <v>1.149661458274065E-2</v>
      </c>
      <c r="L173" s="64">
        <f t="shared" si="50"/>
        <v>1.8945948507850696E-2</v>
      </c>
      <c r="M173" s="65">
        <f t="shared" si="51"/>
        <v>0.98423423423423417</v>
      </c>
      <c r="N173" s="65">
        <f t="shared" si="52"/>
        <v>0.67175894923160018</v>
      </c>
      <c r="O173" s="65">
        <f t="shared" si="53"/>
        <v>2.280468464746944</v>
      </c>
      <c r="P173" s="66">
        <f t="shared" si="54"/>
        <v>3.3947719897970643</v>
      </c>
      <c r="Q173" s="63">
        <f t="shared" si="57"/>
        <v>-0.1785714285714286</v>
      </c>
      <c r="R173" s="63">
        <f t="shared" si="58"/>
        <v>-0.12072229512658617</v>
      </c>
      <c r="S173" s="63">
        <f t="shared" si="59"/>
        <v>-9.2776719809415709E-2</v>
      </c>
      <c r="T173" s="64">
        <f t="shared" si="60"/>
        <v>-3.0803415132049428E-2</v>
      </c>
      <c r="U173" s="63">
        <f t="shared" si="41"/>
        <v>-3.4181280444705919E-2</v>
      </c>
      <c r="V173" s="63">
        <f t="shared" si="42"/>
        <v>1.9444246891357153E-2</v>
      </c>
      <c r="W173" s="63">
        <f t="shared" si="43"/>
        <v>-3.4708160752242145E-2</v>
      </c>
      <c r="X173" s="64">
        <f t="shared" si="44"/>
        <v>5.6099518758803146E-2</v>
      </c>
      <c r="Y173" s="63">
        <f t="shared" si="37"/>
        <v>-3.589435557827092E-3</v>
      </c>
      <c r="Z173" s="63">
        <f t="shared" si="38"/>
        <v>5.7267514463054781E-2</v>
      </c>
      <c r="AA173" s="63">
        <f t="shared" si="39"/>
        <v>-3.1343564005525959E-2</v>
      </c>
      <c r="AB173" s="64">
        <f t="shared" si="40"/>
        <v>9.1478335533493826E-2</v>
      </c>
      <c r="AC173" s="63"/>
      <c r="AD173" s="63"/>
      <c r="AE173" s="63"/>
      <c r="AF173" s="64"/>
      <c r="AG173" s="69">
        <f t="shared" ca="1" si="45"/>
        <v>455</v>
      </c>
      <c r="AH173" s="75">
        <f t="shared" si="55"/>
        <v>1</v>
      </c>
      <c r="AI173" s="76">
        <f t="shared" si="56"/>
        <v>0</v>
      </c>
      <c r="AJ173" s="75"/>
      <c r="AK173" s="76"/>
    </row>
    <row r="174" spans="2:37" x14ac:dyDescent="0.25">
      <c r="B174" s="43">
        <v>1885</v>
      </c>
      <c r="C174" s="44">
        <v>3</v>
      </c>
      <c r="D174" s="83" t="s">
        <v>185</v>
      </c>
      <c r="E174" s="61">
        <f>Data!E173</f>
        <v>4.38</v>
      </c>
      <c r="F174" s="61">
        <f>Data!H173</f>
        <v>8.18251405</v>
      </c>
      <c r="G174" s="62">
        <f>IF(MOD(C174,3)=0,SUM(Data!G171:G173),0)</f>
        <v>7.4583333333333335E-2</v>
      </c>
      <c r="H174" s="63">
        <f t="shared" si="46"/>
        <v>2.2883295194506825E-3</v>
      </c>
      <c r="I174" s="63">
        <f t="shared" si="47"/>
        <v>1.7067124332570557E-2</v>
      </c>
      <c r="J174" s="63">
        <f t="shared" si="48"/>
        <v>1.9355453852021309E-2</v>
      </c>
      <c r="K174" s="63">
        <f t="shared" si="49"/>
        <v>-2.2731889394376981E-2</v>
      </c>
      <c r="L174" s="64">
        <f t="shared" si="50"/>
        <v>4.3066322117393474E-2</v>
      </c>
      <c r="M174" s="65">
        <f t="shared" si="51"/>
        <v>0.9864864864864864</v>
      </c>
      <c r="N174" s="65">
        <f t="shared" si="52"/>
        <v>0.65648859909798452</v>
      </c>
      <c r="O174" s="65">
        <f t="shared" si="53"/>
        <v>2.3246079668773434</v>
      </c>
      <c r="P174" s="66">
        <f t="shared" si="54"/>
        <v>3.5409723338247696</v>
      </c>
      <c r="Q174" s="63">
        <f t="shared" si="57"/>
        <v>-0.17358490566037732</v>
      </c>
      <c r="R174" s="63">
        <f t="shared" si="58"/>
        <v>-0.11397382956613766</v>
      </c>
      <c r="S174" s="63">
        <f t="shared" si="59"/>
        <v>-0.11339961907071194</v>
      </c>
      <c r="T174" s="64">
        <f t="shared" si="60"/>
        <v>-6.4765423947077405E-4</v>
      </c>
      <c r="U174" s="63">
        <f t="shared" si="41"/>
        <v>-3.7413762310116727E-2</v>
      </c>
      <c r="V174" s="63">
        <f t="shared" si="42"/>
        <v>1.746140209332081E-2</v>
      </c>
      <c r="W174" s="63">
        <f t="shared" si="43"/>
        <v>-4.095585504782373E-2</v>
      </c>
      <c r="X174" s="64">
        <f t="shared" si="44"/>
        <v>6.091195848347275E-2</v>
      </c>
      <c r="Y174" s="63">
        <f t="shared" si="37"/>
        <v>-4.6721812134082885E-3</v>
      </c>
      <c r="Z174" s="63">
        <f t="shared" si="38"/>
        <v>5.6048739463879338E-2</v>
      </c>
      <c r="AA174" s="63">
        <f t="shared" si="39"/>
        <v>-3.3568357229839196E-2</v>
      </c>
      <c r="AB174" s="64">
        <f t="shared" si="40"/>
        <v>9.2729886654830285E-2</v>
      </c>
      <c r="AC174" s="63"/>
      <c r="AD174" s="63"/>
      <c r="AE174" s="63"/>
      <c r="AF174" s="64"/>
      <c r="AG174" s="69">
        <f t="shared" ca="1" si="45"/>
        <v>984</v>
      </c>
      <c r="AH174" s="75">
        <f t="shared" si="55"/>
        <v>2</v>
      </c>
      <c r="AI174" s="76">
        <f t="shared" si="56"/>
        <v>0</v>
      </c>
      <c r="AJ174" s="75"/>
      <c r="AK174" s="76"/>
    </row>
    <row r="175" spans="2:37" x14ac:dyDescent="0.25">
      <c r="B175" s="43">
        <v>1885</v>
      </c>
      <c r="C175" s="44">
        <v>4</v>
      </c>
      <c r="D175" s="83" t="s">
        <v>186</v>
      </c>
      <c r="E175" s="61">
        <f>Data!E174</f>
        <v>4.37</v>
      </c>
      <c r="F175" s="61">
        <f>Data!H174</f>
        <v>8.2776793390000005</v>
      </c>
      <c r="G175" s="62">
        <f>IF(MOD(C175,3)=0,SUM(Data!G172:G174),0)</f>
        <v>0</v>
      </c>
      <c r="H175" s="63">
        <f t="shared" si="46"/>
        <v>-2.2831050228310223E-3</v>
      </c>
      <c r="I175" s="63">
        <f t="shared" si="47"/>
        <v>0</v>
      </c>
      <c r="J175" s="63">
        <f t="shared" si="48"/>
        <v>-2.2831050228310223E-3</v>
      </c>
      <c r="K175" s="63">
        <f t="shared" si="49"/>
        <v>1.1630323934488151E-2</v>
      </c>
      <c r="L175" s="64">
        <f t="shared" si="50"/>
        <v>-1.3753471627072522E-2</v>
      </c>
      <c r="M175" s="65">
        <f t="shared" si="51"/>
        <v>0.98423423423423417</v>
      </c>
      <c r="N175" s="65">
        <f t="shared" si="52"/>
        <v>0.6641237741647924</v>
      </c>
      <c r="O175" s="65">
        <f t="shared" si="53"/>
        <v>2.3193006427520526</v>
      </c>
      <c r="P175" s="66">
        <f t="shared" si="54"/>
        <v>3.4922716712992621</v>
      </c>
      <c r="Q175" s="63">
        <f t="shared" si="57"/>
        <v>-0.13636363636363635</v>
      </c>
      <c r="R175" s="63">
        <f t="shared" si="58"/>
        <v>-7.4067711055521568E-2</v>
      </c>
      <c r="S175" s="63">
        <f t="shared" si="59"/>
        <v>-8.4209960334898692E-2</v>
      </c>
      <c r="T175" s="64">
        <f t="shared" si="60"/>
        <v>1.1074863058225359E-2</v>
      </c>
      <c r="U175" s="63">
        <f t="shared" si="41"/>
        <v>-3.3436623646410091E-2</v>
      </c>
      <c r="V175" s="63">
        <f t="shared" si="42"/>
        <v>2.1665269676973242E-2</v>
      </c>
      <c r="W175" s="63">
        <f t="shared" si="43"/>
        <v>-3.1311617812374237E-2</v>
      </c>
      <c r="X175" s="64">
        <f t="shared" si="44"/>
        <v>5.468929788308996E-2</v>
      </c>
      <c r="Y175" s="63">
        <f t="shared" si="37"/>
        <v>-6.1911762444292195E-3</v>
      </c>
      <c r="Z175" s="63">
        <f t="shared" si="38"/>
        <v>5.4437076695609488E-2</v>
      </c>
      <c r="AA175" s="63">
        <f t="shared" si="39"/>
        <v>-3.3245706824407417E-2</v>
      </c>
      <c r="AB175" s="64">
        <f t="shared" si="40"/>
        <v>9.0698106167179882E-2</v>
      </c>
      <c r="AC175" s="63"/>
      <c r="AD175" s="63"/>
      <c r="AE175" s="63"/>
      <c r="AF175" s="64"/>
      <c r="AG175" s="69">
        <f t="shared" ca="1" si="45"/>
        <v>1099</v>
      </c>
      <c r="AH175" s="75">
        <f t="shared" si="55"/>
        <v>0</v>
      </c>
      <c r="AI175" s="76">
        <f t="shared" si="56"/>
        <v>1</v>
      </c>
      <c r="AJ175" s="75"/>
      <c r="AK175" s="76"/>
    </row>
    <row r="176" spans="2:37" x14ac:dyDescent="0.25">
      <c r="B176" s="43">
        <v>1885</v>
      </c>
      <c r="C176" s="44">
        <v>5</v>
      </c>
      <c r="D176" s="83" t="s">
        <v>187</v>
      </c>
      <c r="E176" s="61">
        <f>Data!E175</f>
        <v>4.32</v>
      </c>
      <c r="F176" s="61">
        <f>Data!H175</f>
        <v>8.0873811569999994</v>
      </c>
      <c r="G176" s="62">
        <f>IF(MOD(C176,3)=0,SUM(Data!G173:G175),0)</f>
        <v>0</v>
      </c>
      <c r="H176" s="63">
        <f t="shared" si="46"/>
        <v>-1.1441647597253968E-2</v>
      </c>
      <c r="I176" s="63">
        <f t="shared" si="47"/>
        <v>0</v>
      </c>
      <c r="J176" s="63">
        <f t="shared" si="48"/>
        <v>-1.1441647597253857E-2</v>
      </c>
      <c r="K176" s="63">
        <f t="shared" si="49"/>
        <v>-2.2989315508202601E-2</v>
      </c>
      <c r="L176" s="64">
        <f t="shared" si="50"/>
        <v>1.1819387540224602E-2</v>
      </c>
      <c r="M176" s="65">
        <f t="shared" si="51"/>
        <v>0.97297297297297292</v>
      </c>
      <c r="N176" s="65">
        <f t="shared" si="52"/>
        <v>0.64885602318401969</v>
      </c>
      <c r="O176" s="65">
        <f t="shared" si="53"/>
        <v>2.2927640221255992</v>
      </c>
      <c r="P176" s="66">
        <f t="shared" si="54"/>
        <v>3.533548183578096</v>
      </c>
      <c r="Q176" s="63">
        <f t="shared" si="57"/>
        <v>-7.0967741935483941E-2</v>
      </c>
      <c r="R176" s="63">
        <f t="shared" si="58"/>
        <v>-3.9546718587071261E-3</v>
      </c>
      <c r="S176" s="63">
        <f t="shared" si="59"/>
        <v>-8.6017647286384169E-2</v>
      </c>
      <c r="T176" s="64">
        <f t="shared" si="60"/>
        <v>8.9786170579806424E-2</v>
      </c>
      <c r="U176" s="63">
        <f t="shared" si="41"/>
        <v>-1.9623091285995597E-2</v>
      </c>
      <c r="V176" s="63">
        <f t="shared" si="42"/>
        <v>3.6266284581382147E-2</v>
      </c>
      <c r="W176" s="63">
        <f t="shared" si="43"/>
        <v>-3.0033463561419005E-2</v>
      </c>
      <c r="X176" s="64">
        <f t="shared" si="44"/>
        <v>6.8352613881127677E-2</v>
      </c>
      <c r="Y176" s="63">
        <f t="shared" si="37"/>
        <v>-3.4074819485203633E-3</v>
      </c>
      <c r="Z176" s="63">
        <f t="shared" si="38"/>
        <v>5.7390592910831151E-2</v>
      </c>
      <c r="AA176" s="63">
        <f t="shared" si="39"/>
        <v>-3.3087340979176982E-2</v>
      </c>
      <c r="AB176" s="64">
        <f t="shared" si="40"/>
        <v>9.3574050402477571E-2</v>
      </c>
      <c r="AC176" s="63"/>
      <c r="AD176" s="63"/>
      <c r="AE176" s="63"/>
      <c r="AF176" s="64"/>
      <c r="AG176" s="69">
        <f t="shared" ca="1" si="45"/>
        <v>1261</v>
      </c>
      <c r="AH176" s="75">
        <f t="shared" si="55"/>
        <v>0</v>
      </c>
      <c r="AI176" s="76">
        <f t="shared" si="56"/>
        <v>2</v>
      </c>
      <c r="AJ176" s="75"/>
      <c r="AK176" s="76"/>
    </row>
    <row r="177" spans="2:37" x14ac:dyDescent="0.25">
      <c r="B177" s="43">
        <v>1885</v>
      </c>
      <c r="C177" s="44">
        <v>6</v>
      </c>
      <c r="D177" s="83" t="s">
        <v>188</v>
      </c>
      <c r="E177" s="61">
        <f>Data!E176</f>
        <v>4.3</v>
      </c>
      <c r="F177" s="61">
        <f>Data!H176</f>
        <v>7.8970910740000004</v>
      </c>
      <c r="G177" s="62">
        <f>IF(MOD(C177,3)=0,SUM(Data!G174:G176),0)</f>
        <v>7.0208333333333345E-2</v>
      </c>
      <c r="H177" s="63">
        <f t="shared" si="46"/>
        <v>-4.6296296296297612E-3</v>
      </c>
      <c r="I177" s="63">
        <f t="shared" si="47"/>
        <v>1.6251929012345682E-2</v>
      </c>
      <c r="J177" s="63">
        <f t="shared" si="48"/>
        <v>1.1622299382715973E-2</v>
      </c>
      <c r="K177" s="63">
        <f t="shared" si="49"/>
        <v>-2.3529258644535922E-2</v>
      </c>
      <c r="L177" s="64">
        <f t="shared" si="50"/>
        <v>3.5998577876954263E-2</v>
      </c>
      <c r="M177" s="65">
        <f t="shared" si="51"/>
        <v>0.96846846846846835</v>
      </c>
      <c r="N177" s="65">
        <f t="shared" si="52"/>
        <v>0.63358892199145789</v>
      </c>
      <c r="O177" s="65">
        <f t="shared" si="53"/>
        <v>2.3194112120046628</v>
      </c>
      <c r="P177" s="66">
        <f t="shared" si="54"/>
        <v>3.6607508930466022</v>
      </c>
      <c r="Q177" s="63">
        <f t="shared" si="57"/>
        <v>-3.5874439461883512E-2</v>
      </c>
      <c r="R177" s="63">
        <f t="shared" si="58"/>
        <v>3.1940697715312938E-2</v>
      </c>
      <c r="S177" s="63">
        <f t="shared" si="59"/>
        <v>-0.10752297445992431</v>
      </c>
      <c r="T177" s="64">
        <f t="shared" si="60"/>
        <v>0.15626584011038536</v>
      </c>
      <c r="U177" s="63">
        <f t="shared" si="41"/>
        <v>-2.1351829791015575E-2</v>
      </c>
      <c r="V177" s="63">
        <f t="shared" si="42"/>
        <v>3.5374727853885179E-2</v>
      </c>
      <c r="W177" s="63">
        <f t="shared" si="43"/>
        <v>-3.0692305838513567E-2</v>
      </c>
      <c r="X177" s="64">
        <f t="shared" si="44"/>
        <v>6.8158990267327857E-2</v>
      </c>
      <c r="Y177" s="63">
        <f t="shared" si="37"/>
        <v>-1.8416722055792922E-3</v>
      </c>
      <c r="Z177" s="63">
        <f t="shared" si="38"/>
        <v>5.8865100830501671E-2</v>
      </c>
      <c r="AA177" s="63">
        <f t="shared" si="39"/>
        <v>-3.375086614155498E-2</v>
      </c>
      <c r="AB177" s="64">
        <f t="shared" si="40"/>
        <v>9.5851021984589835E-2</v>
      </c>
      <c r="AC177" s="63"/>
      <c r="AD177" s="63"/>
      <c r="AE177" s="63"/>
      <c r="AF177" s="64"/>
      <c r="AG177" s="69">
        <f t="shared" ca="1" si="45"/>
        <v>1136</v>
      </c>
      <c r="AH177" s="75">
        <f t="shared" si="55"/>
        <v>0</v>
      </c>
      <c r="AI177" s="76">
        <f t="shared" si="56"/>
        <v>3</v>
      </c>
      <c r="AJ177" s="75"/>
      <c r="AK177" s="76"/>
    </row>
    <row r="178" spans="2:37" x14ac:dyDescent="0.25">
      <c r="B178" s="43">
        <v>1885</v>
      </c>
      <c r="C178" s="44">
        <v>7</v>
      </c>
      <c r="D178" s="83" t="s">
        <v>189</v>
      </c>
      <c r="E178" s="61">
        <f>Data!E177</f>
        <v>4.46</v>
      </c>
      <c r="F178" s="61">
        <f>Data!H177</f>
        <v>7.9922320659999997</v>
      </c>
      <c r="G178" s="62">
        <f>IF(MOD(C178,3)=0,SUM(Data!G175:G177),0)</f>
        <v>0</v>
      </c>
      <c r="H178" s="63">
        <f t="shared" si="46"/>
        <v>3.7209302325581506E-2</v>
      </c>
      <c r="I178" s="63">
        <f t="shared" si="47"/>
        <v>0</v>
      </c>
      <c r="J178" s="63">
        <f t="shared" si="48"/>
        <v>3.7209302325581506E-2</v>
      </c>
      <c r="K178" s="63">
        <f t="shared" si="49"/>
        <v>1.2047599693162603E-2</v>
      </c>
      <c r="L178" s="64">
        <f t="shared" si="50"/>
        <v>2.4862173123129327E-2</v>
      </c>
      <c r="M178" s="65">
        <f t="shared" si="51"/>
        <v>1.0045045045045045</v>
      </c>
      <c r="N178" s="65">
        <f t="shared" si="52"/>
        <v>0.64122214769363339</v>
      </c>
      <c r="O178" s="65">
        <f t="shared" si="53"/>
        <v>2.4057148850094876</v>
      </c>
      <c r="P178" s="66">
        <f t="shared" si="54"/>
        <v>3.7517651155101772</v>
      </c>
      <c r="Q178" s="63">
        <f t="shared" si="57"/>
        <v>0</v>
      </c>
      <c r="R178" s="63">
        <f t="shared" si="58"/>
        <v>7.0338491118673518E-2</v>
      </c>
      <c r="S178" s="63">
        <f t="shared" si="59"/>
        <v>-8.6959418170670433E-2</v>
      </c>
      <c r="T178" s="64">
        <f t="shared" si="60"/>
        <v>0.17227920907325833</v>
      </c>
      <c r="U178" s="63">
        <f t="shared" si="41"/>
        <v>-2.2989060346266688E-2</v>
      </c>
      <c r="V178" s="63">
        <f t="shared" si="42"/>
        <v>3.3642596540325309E-2</v>
      </c>
      <c r="W178" s="63">
        <f t="shared" si="43"/>
        <v>-2.8367914130603133E-2</v>
      </c>
      <c r="X178" s="64">
        <f t="shared" si="44"/>
        <v>6.3820978714842047E-2</v>
      </c>
      <c r="Y178" s="63">
        <f t="shared" si="37"/>
        <v>1.5832058436395791E-3</v>
      </c>
      <c r="Z178" s="63">
        <f t="shared" si="38"/>
        <v>6.2498275788758662E-2</v>
      </c>
      <c r="AA178" s="63">
        <f t="shared" si="39"/>
        <v>-3.2593031192551636E-2</v>
      </c>
      <c r="AB178" s="64">
        <f t="shared" si="40"/>
        <v>9.8295040295742542E-2</v>
      </c>
      <c r="AC178" s="63"/>
      <c r="AD178" s="63"/>
      <c r="AE178" s="63"/>
      <c r="AF178" s="64"/>
      <c r="AG178" s="69">
        <f t="shared" ca="1" si="45"/>
        <v>342</v>
      </c>
      <c r="AH178" s="75">
        <f t="shared" si="55"/>
        <v>1</v>
      </c>
      <c r="AI178" s="76">
        <f t="shared" si="56"/>
        <v>0</v>
      </c>
      <c r="AJ178" s="75"/>
      <c r="AK178" s="76"/>
    </row>
    <row r="179" spans="2:37" x14ac:dyDescent="0.25">
      <c r="B179" s="43">
        <v>1885</v>
      </c>
      <c r="C179" s="44">
        <v>8</v>
      </c>
      <c r="D179" s="83" t="s">
        <v>190</v>
      </c>
      <c r="E179" s="61">
        <f>Data!E178</f>
        <v>4.71</v>
      </c>
      <c r="F179" s="61">
        <f>Data!H178</f>
        <v>7.9922320659999997</v>
      </c>
      <c r="G179" s="62">
        <f>IF(MOD(C179,3)=0,SUM(Data!G176:G178),0)</f>
        <v>0</v>
      </c>
      <c r="H179" s="63">
        <f t="shared" si="46"/>
        <v>5.6053811659192876E-2</v>
      </c>
      <c r="I179" s="63">
        <f t="shared" si="47"/>
        <v>0</v>
      </c>
      <c r="J179" s="63">
        <f t="shared" si="48"/>
        <v>5.6053811659192876E-2</v>
      </c>
      <c r="K179" s="63">
        <f t="shared" si="49"/>
        <v>0</v>
      </c>
      <c r="L179" s="64">
        <f t="shared" si="50"/>
        <v>5.6053811659192876E-2</v>
      </c>
      <c r="M179" s="65">
        <f t="shared" si="51"/>
        <v>1.0608108108108107</v>
      </c>
      <c r="N179" s="65">
        <f t="shared" si="52"/>
        <v>0.64122214769363339</v>
      </c>
      <c r="O179" s="65">
        <f t="shared" si="53"/>
        <v>2.5405643740795263</v>
      </c>
      <c r="P179" s="66">
        <f t="shared" si="54"/>
        <v>3.9620658506845148</v>
      </c>
      <c r="Q179" s="63">
        <f t="shared" si="57"/>
        <v>-6.3291139240506666E-3</v>
      </c>
      <c r="R179" s="63">
        <f t="shared" si="58"/>
        <v>6.3564196871087164E-2</v>
      </c>
      <c r="S179" s="63">
        <f t="shared" si="59"/>
        <v>-8.6959418170670433E-2</v>
      </c>
      <c r="T179" s="64">
        <f t="shared" si="60"/>
        <v>0.16485972040823782</v>
      </c>
      <c r="U179" s="63">
        <f t="shared" si="41"/>
        <v>-1.9222012857304294E-2</v>
      </c>
      <c r="V179" s="63">
        <f t="shared" si="42"/>
        <v>3.7627997920950396E-2</v>
      </c>
      <c r="W179" s="63">
        <f t="shared" si="43"/>
        <v>-2.8367914130603133E-2</v>
      </c>
      <c r="X179" s="64">
        <f t="shared" si="44"/>
        <v>6.7922738463810362E-2</v>
      </c>
      <c r="Y179" s="63">
        <f t="shared" si="37"/>
        <v>6.6030263442631298E-3</v>
      </c>
      <c r="Z179" s="63">
        <f t="shared" si="38"/>
        <v>6.7823395654550422E-2</v>
      </c>
      <c r="AA179" s="63">
        <f t="shared" si="39"/>
        <v>-3.3415480595304525E-2</v>
      </c>
      <c r="AB179" s="64">
        <f t="shared" si="40"/>
        <v>0.10473877267577869</v>
      </c>
      <c r="AC179" s="63"/>
      <c r="AD179" s="63"/>
      <c r="AE179" s="63"/>
      <c r="AF179" s="64"/>
      <c r="AG179" s="69">
        <f t="shared" ca="1" si="45"/>
        <v>146</v>
      </c>
      <c r="AH179" s="75">
        <f t="shared" si="55"/>
        <v>2</v>
      </c>
      <c r="AI179" s="76">
        <f t="shared" si="56"/>
        <v>0</v>
      </c>
      <c r="AJ179" s="75"/>
      <c r="AK179" s="76"/>
    </row>
    <row r="180" spans="2:37" x14ac:dyDescent="0.25">
      <c r="B180" s="43">
        <v>1885</v>
      </c>
      <c r="C180" s="44">
        <v>9</v>
      </c>
      <c r="D180" s="83" t="s">
        <v>191</v>
      </c>
      <c r="E180" s="61">
        <f>Data!E179</f>
        <v>4.6500000000000004</v>
      </c>
      <c r="F180" s="61">
        <f>Data!H179</f>
        <v>7.8970910740000004</v>
      </c>
      <c r="G180" s="62">
        <f>IF(MOD(C180,3)=0,SUM(Data!G177:G179),0)</f>
        <v>6.5833333333333327E-2</v>
      </c>
      <c r="H180" s="63">
        <f t="shared" si="46"/>
        <v>-1.27388535031846E-2</v>
      </c>
      <c r="I180" s="63">
        <f t="shared" si="47"/>
        <v>1.397735314932767E-2</v>
      </c>
      <c r="J180" s="63">
        <f t="shared" si="48"/>
        <v>1.2384996461429765E-3</v>
      </c>
      <c r="K180" s="63">
        <f t="shared" si="49"/>
        <v>-1.190418286335071E-2</v>
      </c>
      <c r="L180" s="64">
        <f t="shared" si="50"/>
        <v>1.3301020287262322E-2</v>
      </c>
      <c r="M180" s="65">
        <f t="shared" si="51"/>
        <v>1.0472972972972974</v>
      </c>
      <c r="N180" s="65">
        <f t="shared" si="52"/>
        <v>0.63358892199145789</v>
      </c>
      <c r="O180" s="65">
        <f t="shared" si="53"/>
        <v>2.5437108621578273</v>
      </c>
      <c r="P180" s="66">
        <f t="shared" si="54"/>
        <v>4.0147653689439391</v>
      </c>
      <c r="Q180" s="63">
        <f t="shared" si="57"/>
        <v>1.3071895424836777E-2</v>
      </c>
      <c r="R180" s="63">
        <f t="shared" si="58"/>
        <v>8.1036145143775773E-2</v>
      </c>
      <c r="S180" s="63">
        <f t="shared" si="59"/>
        <v>-8.7912406604162219E-2</v>
      </c>
      <c r="T180" s="64">
        <f t="shared" si="60"/>
        <v>0.18523281422885929</v>
      </c>
      <c r="U180" s="63">
        <f t="shared" si="41"/>
        <v>-2.1356223509959915E-2</v>
      </c>
      <c r="V180" s="63">
        <f t="shared" si="42"/>
        <v>3.589659122937805E-2</v>
      </c>
      <c r="W180" s="63">
        <f t="shared" si="43"/>
        <v>-3.2679024574023496E-2</v>
      </c>
      <c r="X180" s="64">
        <f t="shared" si="44"/>
        <v>7.0892307254273312E-2</v>
      </c>
      <c r="Y180" s="63">
        <f t="shared" si="37"/>
        <v>6.2297456980036081E-3</v>
      </c>
      <c r="Z180" s="63">
        <f t="shared" si="38"/>
        <v>6.7051668479731319E-2</v>
      </c>
      <c r="AA180" s="63">
        <f t="shared" si="39"/>
        <v>-3.375086614155498E-2</v>
      </c>
      <c r="AB180" s="64">
        <f t="shared" si="40"/>
        <v>0.10432354461085991</v>
      </c>
      <c r="AC180" s="63"/>
      <c r="AD180" s="63"/>
      <c r="AE180" s="63"/>
      <c r="AF180" s="64"/>
      <c r="AG180" s="69">
        <f t="shared" ca="1" si="45"/>
        <v>1280</v>
      </c>
      <c r="AH180" s="75">
        <f t="shared" si="55"/>
        <v>0</v>
      </c>
      <c r="AI180" s="76">
        <f t="shared" si="56"/>
        <v>1</v>
      </c>
      <c r="AJ180" s="75"/>
      <c r="AK180" s="76"/>
    </row>
    <row r="181" spans="2:37" x14ac:dyDescent="0.25">
      <c r="B181" s="43">
        <v>1885</v>
      </c>
      <c r="C181" s="44">
        <v>10</v>
      </c>
      <c r="D181" s="83" t="s">
        <v>192</v>
      </c>
      <c r="E181" s="61">
        <f>Data!E180</f>
        <v>4.92</v>
      </c>
      <c r="F181" s="61">
        <f>Data!H180</f>
        <v>7.8970910740000004</v>
      </c>
      <c r="G181" s="62">
        <f>IF(MOD(C181,3)=0,SUM(Data!G178:G180),0)</f>
        <v>0</v>
      </c>
      <c r="H181" s="63">
        <f t="shared" si="46"/>
        <v>5.8064516129032073E-2</v>
      </c>
      <c r="I181" s="63">
        <f t="shared" si="47"/>
        <v>0</v>
      </c>
      <c r="J181" s="63">
        <f t="shared" si="48"/>
        <v>5.8064516129032073E-2</v>
      </c>
      <c r="K181" s="63">
        <f t="shared" si="49"/>
        <v>0</v>
      </c>
      <c r="L181" s="64">
        <f t="shared" si="50"/>
        <v>5.8064516129032073E-2</v>
      </c>
      <c r="M181" s="65">
        <f t="shared" si="51"/>
        <v>1.1081081081081079</v>
      </c>
      <c r="N181" s="65">
        <f t="shared" si="52"/>
        <v>0.63358892199145789</v>
      </c>
      <c r="O181" s="65">
        <f t="shared" si="53"/>
        <v>2.6914102025411846</v>
      </c>
      <c r="P181" s="66">
        <f t="shared" si="54"/>
        <v>4.2478807774632639</v>
      </c>
      <c r="Q181" s="63">
        <f t="shared" si="57"/>
        <v>0.10810810810810789</v>
      </c>
      <c r="R181" s="63">
        <f t="shared" si="58"/>
        <v>0.18244807994540602</v>
      </c>
      <c r="S181" s="63">
        <f t="shared" si="59"/>
        <v>-7.777599128050694E-2</v>
      </c>
      <c r="T181" s="64">
        <f t="shared" si="60"/>
        <v>0.28217013303224903</v>
      </c>
      <c r="U181" s="63">
        <f t="shared" si="41"/>
        <v>-1.5881085866475741E-2</v>
      </c>
      <c r="V181" s="63">
        <f t="shared" si="42"/>
        <v>4.1692036474775485E-2</v>
      </c>
      <c r="W181" s="63">
        <f t="shared" si="43"/>
        <v>-3.2679024574023496E-2</v>
      </c>
      <c r="X181" s="64">
        <f t="shared" si="44"/>
        <v>7.688354014658727E-2</v>
      </c>
      <c r="Y181" s="63">
        <f t="shared" si="37"/>
        <v>1.3560471136757846E-2</v>
      </c>
      <c r="Z181" s="63">
        <f t="shared" si="38"/>
        <v>7.4825502282630296E-2</v>
      </c>
      <c r="AA181" s="63">
        <f t="shared" si="39"/>
        <v>-3.375086614155498E-2</v>
      </c>
      <c r="AB181" s="64">
        <f t="shared" si="40"/>
        <v>0.11236891668985627</v>
      </c>
      <c r="AC181" s="63"/>
      <c r="AD181" s="63"/>
      <c r="AE181" s="63"/>
      <c r="AF181" s="64"/>
      <c r="AG181" s="69">
        <f t="shared" ca="1" si="45"/>
        <v>131</v>
      </c>
      <c r="AH181" s="75">
        <f t="shared" si="55"/>
        <v>1</v>
      </c>
      <c r="AI181" s="76">
        <f t="shared" si="56"/>
        <v>0</v>
      </c>
      <c r="AJ181" s="75"/>
      <c r="AK181" s="76"/>
    </row>
    <row r="182" spans="2:37" x14ac:dyDescent="0.25">
      <c r="B182" s="43">
        <v>1885</v>
      </c>
      <c r="C182" s="44">
        <v>11</v>
      </c>
      <c r="D182" s="83" t="s">
        <v>193</v>
      </c>
      <c r="E182" s="61">
        <f>Data!E181</f>
        <v>5.24</v>
      </c>
      <c r="F182" s="61">
        <f>Data!H181</f>
        <v>7.9922320659999997</v>
      </c>
      <c r="G182" s="62">
        <f>IF(MOD(C182,3)=0,SUM(Data!G179:G181),0)</f>
        <v>0</v>
      </c>
      <c r="H182" s="63">
        <f t="shared" si="46"/>
        <v>6.5040650406504197E-2</v>
      </c>
      <c r="I182" s="63">
        <f t="shared" si="47"/>
        <v>0</v>
      </c>
      <c r="J182" s="63">
        <f t="shared" si="48"/>
        <v>6.5040650406504197E-2</v>
      </c>
      <c r="K182" s="63">
        <f t="shared" si="49"/>
        <v>1.2047599693162603E-2</v>
      </c>
      <c r="L182" s="64">
        <f t="shared" si="50"/>
        <v>5.2362211747163157E-2</v>
      </c>
      <c r="M182" s="65">
        <f t="shared" si="51"/>
        <v>1.1801801801801801</v>
      </c>
      <c r="N182" s="65">
        <f t="shared" si="52"/>
        <v>0.64122214769363339</v>
      </c>
      <c r="O182" s="65">
        <f t="shared" si="53"/>
        <v>2.8664612726251644</v>
      </c>
      <c r="P182" s="66">
        <f t="shared" si="54"/>
        <v>4.470309210209499</v>
      </c>
      <c r="Q182" s="63">
        <f t="shared" si="57"/>
        <v>0.20459770114942533</v>
      </c>
      <c r="R182" s="63">
        <f t="shared" si="58"/>
        <v>0.28541089845705292</v>
      </c>
      <c r="S182" s="63">
        <f t="shared" si="59"/>
        <v>-4.5457975026453545E-2</v>
      </c>
      <c r="T182" s="64">
        <f t="shared" si="60"/>
        <v>0.34662577951209239</v>
      </c>
      <c r="U182" s="63">
        <f t="shared" si="41"/>
        <v>-1.3553161763656396E-2</v>
      </c>
      <c r="V182" s="63">
        <f t="shared" si="42"/>
        <v>4.4156149260941913E-2</v>
      </c>
      <c r="W182" s="63">
        <f t="shared" si="43"/>
        <v>-3.232663738784769E-2</v>
      </c>
      <c r="X182" s="64">
        <f t="shared" si="44"/>
        <v>7.9037813381915178E-2</v>
      </c>
      <c r="Y182" s="63">
        <f t="shared" si="37"/>
        <v>1.832166835830451E-2</v>
      </c>
      <c r="Z182" s="63">
        <f t="shared" si="38"/>
        <v>7.9874491801110725E-2</v>
      </c>
      <c r="AA182" s="63">
        <f t="shared" si="39"/>
        <v>-3.1762107390506888E-2</v>
      </c>
      <c r="AB182" s="64">
        <f t="shared" si="40"/>
        <v>0.11529872983048239</v>
      </c>
      <c r="AC182" s="63"/>
      <c r="AD182" s="63"/>
      <c r="AE182" s="63"/>
      <c r="AF182" s="64"/>
      <c r="AG182" s="69">
        <f t="shared" ca="1" si="45"/>
        <v>96</v>
      </c>
      <c r="AH182" s="75">
        <f t="shared" si="55"/>
        <v>2</v>
      </c>
      <c r="AI182" s="76">
        <f t="shared" si="56"/>
        <v>0</v>
      </c>
      <c r="AJ182" s="75"/>
      <c r="AK182" s="76"/>
    </row>
    <row r="183" spans="2:37" x14ac:dyDescent="0.25">
      <c r="B183" s="43">
        <v>1885</v>
      </c>
      <c r="C183" s="44">
        <v>12</v>
      </c>
      <c r="D183" s="83" t="s">
        <v>194</v>
      </c>
      <c r="E183" s="61">
        <f>Data!E182</f>
        <v>5.2</v>
      </c>
      <c r="F183" s="61">
        <f>Data!H182</f>
        <v>8.18251405</v>
      </c>
      <c r="G183" s="62">
        <f>IF(MOD(C183,3)=0,SUM(Data!G180:G182),0)</f>
        <v>6.1458333333333337E-2</v>
      </c>
      <c r="H183" s="63">
        <f t="shared" si="46"/>
        <v>-7.6335877862595547E-3</v>
      </c>
      <c r="I183" s="63">
        <f t="shared" si="47"/>
        <v>1.1728689567430025E-2</v>
      </c>
      <c r="J183" s="63">
        <f t="shared" si="48"/>
        <v>4.0951017811705626E-3</v>
      </c>
      <c r="K183" s="63">
        <f t="shared" si="49"/>
        <v>2.3808365726701641E-2</v>
      </c>
      <c r="L183" s="64">
        <f t="shared" si="50"/>
        <v>-1.9254837726920271E-2</v>
      </c>
      <c r="M183" s="65">
        <f t="shared" si="51"/>
        <v>1.1711711711711712</v>
      </c>
      <c r="N183" s="65">
        <f t="shared" si="52"/>
        <v>0.65648859909798452</v>
      </c>
      <c r="O183" s="65">
        <f t="shared" si="53"/>
        <v>2.8781997232883483</v>
      </c>
      <c r="P183" s="66">
        <f t="shared" si="54"/>
        <v>4.3842341317777578</v>
      </c>
      <c r="Q183" s="63">
        <f t="shared" si="57"/>
        <v>0.19815668202764991</v>
      </c>
      <c r="R183" s="63">
        <f t="shared" si="58"/>
        <v>0.27083323355767441</v>
      </c>
      <c r="S183" s="63">
        <f t="shared" si="59"/>
        <v>-1.1496614582740872E-2</v>
      </c>
      <c r="T183" s="64">
        <f t="shared" si="60"/>
        <v>0.28561343573066345</v>
      </c>
      <c r="U183" s="63">
        <f t="shared" si="41"/>
        <v>-2.2947052308363025E-2</v>
      </c>
      <c r="V183" s="63">
        <f t="shared" si="42"/>
        <v>3.4397353443665901E-2</v>
      </c>
      <c r="W183" s="63">
        <f t="shared" si="43"/>
        <v>-2.9714858722782678E-2</v>
      </c>
      <c r="X183" s="64">
        <f t="shared" si="44"/>
        <v>6.6075640488584275E-2</v>
      </c>
      <c r="Y183" s="63">
        <f t="shared" si="37"/>
        <v>1.7541640323383456E-2</v>
      </c>
      <c r="Z183" s="63">
        <f t="shared" si="38"/>
        <v>7.8463940381834574E-2</v>
      </c>
      <c r="AA183" s="63">
        <f t="shared" si="39"/>
        <v>-2.8640403981988638E-2</v>
      </c>
      <c r="AB183" s="64">
        <f t="shared" si="40"/>
        <v>0.11026230121459291</v>
      </c>
      <c r="AC183" s="63"/>
      <c r="AD183" s="63"/>
      <c r="AE183" s="63"/>
      <c r="AF183" s="64"/>
      <c r="AG183" s="69">
        <f t="shared" ca="1" si="45"/>
        <v>1199</v>
      </c>
      <c r="AH183" s="75">
        <f t="shared" si="55"/>
        <v>0</v>
      </c>
      <c r="AI183" s="76">
        <f t="shared" si="56"/>
        <v>1</v>
      </c>
      <c r="AJ183" s="75"/>
      <c r="AK183" s="76"/>
    </row>
    <row r="184" spans="2:37" x14ac:dyDescent="0.25">
      <c r="B184" s="43">
        <v>1886</v>
      </c>
      <c r="C184" s="39">
        <v>1</v>
      </c>
      <c r="D184" s="83" t="s">
        <v>195</v>
      </c>
      <c r="E184" s="61">
        <f>Data!E183</f>
        <v>5.2</v>
      </c>
      <c r="F184" s="61">
        <f>Data!H183</f>
        <v>7.9922320659999997</v>
      </c>
      <c r="G184" s="62">
        <f>IF(MOD(C184,3)=0,SUM(Data!G181:G183),0)</f>
        <v>0</v>
      </c>
      <c r="H184" s="63">
        <f t="shared" si="46"/>
        <v>0</v>
      </c>
      <c r="I184" s="63">
        <f t="shared" si="47"/>
        <v>0</v>
      </c>
      <c r="J184" s="63">
        <f t="shared" si="48"/>
        <v>0</v>
      </c>
      <c r="K184" s="63">
        <f t="shared" si="49"/>
        <v>-2.3254709107404459E-2</v>
      </c>
      <c r="L184" s="64">
        <f t="shared" si="50"/>
        <v>2.3808365726701641E-2</v>
      </c>
      <c r="M184" s="65">
        <f t="shared" si="51"/>
        <v>1.1711711711711712</v>
      </c>
      <c r="N184" s="65">
        <f t="shared" si="52"/>
        <v>0.64122214769363339</v>
      </c>
      <c r="O184" s="65">
        <f t="shared" si="53"/>
        <v>2.8781997232883483</v>
      </c>
      <c r="P184" s="66">
        <f t="shared" si="54"/>
        <v>4.4886155814186113</v>
      </c>
      <c r="Q184" s="63">
        <f t="shared" si="57"/>
        <v>0.22641509433962259</v>
      </c>
      <c r="R184" s="63">
        <f t="shared" si="58"/>
        <v>0.30080571548120427</v>
      </c>
      <c r="S184" s="63">
        <f t="shared" si="59"/>
        <v>-3.4483973262303791E-2</v>
      </c>
      <c r="T184" s="64">
        <f t="shared" si="60"/>
        <v>0.34726475735093865</v>
      </c>
      <c r="U184" s="63">
        <f t="shared" si="41"/>
        <v>-3.4254843017511694E-2</v>
      </c>
      <c r="V184" s="63">
        <f t="shared" si="42"/>
        <v>2.2425894977190053E-2</v>
      </c>
      <c r="W184" s="63">
        <f t="shared" si="43"/>
        <v>-3.232663738784769E-2</v>
      </c>
      <c r="X184" s="64">
        <f t="shared" si="44"/>
        <v>5.6581626073944902E-2</v>
      </c>
      <c r="Y184" s="63">
        <f t="shared" si="37"/>
        <v>1.5469417578469535E-2</v>
      </c>
      <c r="Z184" s="63">
        <f t="shared" si="38"/>
        <v>7.6267649421084771E-2</v>
      </c>
      <c r="AA184" s="63">
        <f t="shared" si="39"/>
        <v>-3.007635813483156E-2</v>
      </c>
      <c r="AB184" s="64">
        <f t="shared" si="40"/>
        <v>0.109641628439344</v>
      </c>
      <c r="AC184" s="63"/>
      <c r="AD184" s="63"/>
      <c r="AE184" s="63"/>
      <c r="AF184" s="64"/>
      <c r="AG184" s="69">
        <f t="shared" ca="1" si="45"/>
        <v>1025</v>
      </c>
      <c r="AH184" s="75">
        <f t="shared" si="55"/>
        <v>0</v>
      </c>
      <c r="AI184" s="76">
        <f t="shared" si="56"/>
        <v>0</v>
      </c>
      <c r="AJ184" s="75"/>
      <c r="AK184" s="76"/>
    </row>
    <row r="185" spans="2:37" x14ac:dyDescent="0.25">
      <c r="B185" s="43">
        <v>1886</v>
      </c>
      <c r="C185" s="44">
        <v>2</v>
      </c>
      <c r="D185" s="83" t="s">
        <v>196</v>
      </c>
      <c r="E185" s="61">
        <f>Data!E184</f>
        <v>5.3</v>
      </c>
      <c r="F185" s="61">
        <f>Data!H184</f>
        <v>7.9922320659999997</v>
      </c>
      <c r="G185" s="62">
        <f>IF(MOD(C185,3)=0,SUM(Data!G182:G184),0)</f>
        <v>0</v>
      </c>
      <c r="H185" s="63">
        <f t="shared" si="46"/>
        <v>1.9230769230769162E-2</v>
      </c>
      <c r="I185" s="63">
        <f t="shared" si="47"/>
        <v>0</v>
      </c>
      <c r="J185" s="63">
        <f t="shared" si="48"/>
        <v>1.9230769230769162E-2</v>
      </c>
      <c r="K185" s="63">
        <f t="shared" si="49"/>
        <v>0</v>
      </c>
      <c r="L185" s="64">
        <f t="shared" si="50"/>
        <v>1.9230769230769162E-2</v>
      </c>
      <c r="M185" s="65">
        <f t="shared" si="51"/>
        <v>1.1936936936936935</v>
      </c>
      <c r="N185" s="65">
        <f t="shared" si="52"/>
        <v>0.64122214769363339</v>
      </c>
      <c r="O185" s="65">
        <f t="shared" si="53"/>
        <v>2.9335497179669701</v>
      </c>
      <c r="P185" s="66">
        <f t="shared" si="54"/>
        <v>4.5749351118305075</v>
      </c>
      <c r="Q185" s="63">
        <f t="shared" si="57"/>
        <v>0.21281464530892436</v>
      </c>
      <c r="R185" s="63">
        <f t="shared" si="58"/>
        <v>0.28638030444876006</v>
      </c>
      <c r="S185" s="63">
        <f t="shared" si="59"/>
        <v>-4.5457975026453545E-2</v>
      </c>
      <c r="T185" s="64">
        <f t="shared" si="60"/>
        <v>0.34764135134271323</v>
      </c>
      <c r="U185" s="63">
        <f t="shared" si="41"/>
        <v>-2.994101831437801E-2</v>
      </c>
      <c r="V185" s="63">
        <f t="shared" si="42"/>
        <v>2.6992903210145691E-2</v>
      </c>
      <c r="W185" s="63">
        <f t="shared" si="43"/>
        <v>-3.4270170848435977E-2</v>
      </c>
      <c r="X185" s="64">
        <f t="shared" si="44"/>
        <v>6.3437073402200062E-2</v>
      </c>
      <c r="Y185" s="63">
        <f t="shared" si="37"/>
        <v>1.6046872732538686E-2</v>
      </c>
      <c r="Z185" s="63">
        <f t="shared" si="38"/>
        <v>7.6879677996793294E-2</v>
      </c>
      <c r="AA185" s="63">
        <f t="shared" si="39"/>
        <v>-3.007635813483156E-2</v>
      </c>
      <c r="AB185" s="64">
        <f t="shared" si="40"/>
        <v>0.11027263540658505</v>
      </c>
      <c r="AC185" s="63"/>
      <c r="AD185" s="63"/>
      <c r="AE185" s="63"/>
      <c r="AF185" s="64"/>
      <c r="AG185" s="69">
        <f t="shared" ca="1" si="45"/>
        <v>653</v>
      </c>
      <c r="AH185" s="75">
        <f t="shared" si="55"/>
        <v>1</v>
      </c>
      <c r="AI185" s="76">
        <f t="shared" si="56"/>
        <v>0</v>
      </c>
      <c r="AJ185" s="75"/>
      <c r="AK185" s="76"/>
    </row>
    <row r="186" spans="2:37" x14ac:dyDescent="0.25">
      <c r="B186" s="43">
        <v>1886</v>
      </c>
      <c r="C186" s="44">
        <v>3</v>
      </c>
      <c r="D186" s="83" t="s">
        <v>197</v>
      </c>
      <c r="E186" s="61">
        <f>Data!E185</f>
        <v>5.19</v>
      </c>
      <c r="F186" s="61">
        <f>Data!H185</f>
        <v>7.8970910740000004</v>
      </c>
      <c r="G186" s="62">
        <f>IF(MOD(C186,3)=0,SUM(Data!G183:G185),0)</f>
        <v>5.9166666666666659E-2</v>
      </c>
      <c r="H186" s="63">
        <f t="shared" si="46"/>
        <v>-2.075471698113196E-2</v>
      </c>
      <c r="I186" s="63">
        <f t="shared" si="47"/>
        <v>1.1163522012578616E-2</v>
      </c>
      <c r="J186" s="63">
        <f t="shared" si="48"/>
        <v>-9.5911949685533182E-3</v>
      </c>
      <c r="K186" s="63">
        <f t="shared" si="49"/>
        <v>-1.190418286335071E-2</v>
      </c>
      <c r="L186" s="64">
        <f t="shared" si="50"/>
        <v>2.3408538470490736E-3</v>
      </c>
      <c r="M186" s="65">
        <f t="shared" si="51"/>
        <v>1.1689189189189189</v>
      </c>
      <c r="N186" s="65">
        <f t="shared" si="52"/>
        <v>0.63358892199145789</v>
      </c>
      <c r="O186" s="65">
        <f t="shared" si="53"/>
        <v>2.9054134706720043</v>
      </c>
      <c r="P186" s="66">
        <f t="shared" si="54"/>
        <v>4.5856443662870356</v>
      </c>
      <c r="Q186" s="63">
        <f t="shared" si="57"/>
        <v>0.18493150684931514</v>
      </c>
      <c r="R186" s="63">
        <f t="shared" si="58"/>
        <v>0.24985094780297934</v>
      </c>
      <c r="S186" s="63">
        <f t="shared" si="59"/>
        <v>-3.4882063661106688E-2</v>
      </c>
      <c r="T186" s="64">
        <f t="shared" si="60"/>
        <v>0.29502405948873012</v>
      </c>
      <c r="U186" s="63">
        <f t="shared" si="41"/>
        <v>-3.6178624861792019E-2</v>
      </c>
      <c r="V186" s="63">
        <f t="shared" si="42"/>
        <v>2.0506844899250698E-2</v>
      </c>
      <c r="W186" s="63">
        <f t="shared" si="43"/>
        <v>-3.6580442853248574E-2</v>
      </c>
      <c r="X186" s="64">
        <f t="shared" si="44"/>
        <v>5.9254856649960441E-2</v>
      </c>
      <c r="Y186" s="63">
        <f t="shared" si="37"/>
        <v>1.4142729730404202E-2</v>
      </c>
      <c r="Z186" s="63">
        <f t="shared" si="38"/>
        <v>7.4307332971981443E-2</v>
      </c>
      <c r="AA186" s="63">
        <f t="shared" si="39"/>
        <v>-3.1237205148162972E-2</v>
      </c>
      <c r="AB186" s="64">
        <f t="shared" si="40"/>
        <v>0.10894776170289067</v>
      </c>
      <c r="AC186" s="63"/>
      <c r="AD186" s="63"/>
      <c r="AE186" s="63"/>
      <c r="AF186" s="64"/>
      <c r="AG186" s="69">
        <f t="shared" ca="1" si="45"/>
        <v>1412</v>
      </c>
      <c r="AH186" s="75">
        <f t="shared" si="55"/>
        <v>0</v>
      </c>
      <c r="AI186" s="76">
        <f t="shared" si="56"/>
        <v>1</v>
      </c>
      <c r="AJ186" s="75"/>
      <c r="AK186" s="76"/>
    </row>
    <row r="187" spans="2:37" x14ac:dyDescent="0.25">
      <c r="B187" s="43">
        <v>1886</v>
      </c>
      <c r="C187" s="44">
        <v>4</v>
      </c>
      <c r="D187" s="83" t="s">
        <v>198</v>
      </c>
      <c r="E187" s="61">
        <f>Data!E186</f>
        <v>5.12</v>
      </c>
      <c r="F187" s="61">
        <f>Data!H186</f>
        <v>7.8019419829999999</v>
      </c>
      <c r="G187" s="62">
        <f>IF(MOD(C187,3)=0,SUM(Data!G184:G186),0)</f>
        <v>0</v>
      </c>
      <c r="H187" s="63">
        <f t="shared" si="46"/>
        <v>-1.3487475915221592E-2</v>
      </c>
      <c r="I187" s="63">
        <f t="shared" si="47"/>
        <v>0</v>
      </c>
      <c r="J187" s="63">
        <f t="shared" si="48"/>
        <v>-1.3487475915221592E-2</v>
      </c>
      <c r="K187" s="63">
        <f t="shared" si="49"/>
        <v>-1.2048625260669077E-2</v>
      </c>
      <c r="L187" s="64">
        <f t="shared" si="50"/>
        <v>-1.4563982513128293E-3</v>
      </c>
      <c r="M187" s="65">
        <f t="shared" si="51"/>
        <v>1.1531531531531531</v>
      </c>
      <c r="N187" s="65">
        <f t="shared" si="52"/>
        <v>0.62595504650107159</v>
      </c>
      <c r="O187" s="65">
        <f t="shared" si="53"/>
        <v>2.8662267764625553</v>
      </c>
      <c r="P187" s="66">
        <f t="shared" si="54"/>
        <v>4.5789658418508328</v>
      </c>
      <c r="Q187" s="63">
        <f t="shared" si="57"/>
        <v>0.17162471395881007</v>
      </c>
      <c r="R187" s="63">
        <f t="shared" si="58"/>
        <v>0.23581510892935698</v>
      </c>
      <c r="S187" s="63">
        <f t="shared" si="59"/>
        <v>-5.7472310356186385E-2</v>
      </c>
      <c r="T187" s="64">
        <f t="shared" si="60"/>
        <v>0.31117114383809596</v>
      </c>
      <c r="U187" s="63">
        <f t="shared" si="41"/>
        <v>-3.8175323166867114E-2</v>
      </c>
      <c r="V187" s="63">
        <f t="shared" si="42"/>
        <v>1.8392714272882582E-2</v>
      </c>
      <c r="W187" s="63">
        <f t="shared" si="43"/>
        <v>-4.0822784888479902E-2</v>
      </c>
      <c r="X187" s="64">
        <f t="shared" si="44"/>
        <v>6.173572331415067E-2</v>
      </c>
      <c r="Y187" s="63">
        <f t="shared" si="37"/>
        <v>1.6665352262594357E-2</v>
      </c>
      <c r="Z187" s="63">
        <f t="shared" si="38"/>
        <v>7.6979611543038784E-2</v>
      </c>
      <c r="AA187" s="63">
        <f t="shared" si="39"/>
        <v>-3.1558476073031527E-2</v>
      </c>
      <c r="AB187" s="64">
        <f t="shared" si="40"/>
        <v>0.11207500394650105</v>
      </c>
      <c r="AC187" s="63"/>
      <c r="AD187" s="63"/>
      <c r="AE187" s="63"/>
      <c r="AF187" s="64"/>
      <c r="AG187" s="69">
        <f t="shared" ca="1" si="45"/>
        <v>1288</v>
      </c>
      <c r="AH187" s="75">
        <f t="shared" si="55"/>
        <v>0</v>
      </c>
      <c r="AI187" s="76">
        <f t="shared" si="56"/>
        <v>2</v>
      </c>
      <c r="AJ187" s="75"/>
      <c r="AK187" s="76"/>
    </row>
    <row r="188" spans="2:37" x14ac:dyDescent="0.25">
      <c r="B188" s="43">
        <v>1886</v>
      </c>
      <c r="C188" s="44">
        <v>5</v>
      </c>
      <c r="D188" s="83" t="s">
        <v>199</v>
      </c>
      <c r="E188" s="61">
        <f>Data!E187</f>
        <v>5.0199999999999996</v>
      </c>
      <c r="F188" s="61">
        <f>Data!H187</f>
        <v>7.6116519010000001</v>
      </c>
      <c r="G188" s="62">
        <f>IF(MOD(C188,3)=0,SUM(Data!G185:G187),0)</f>
        <v>0</v>
      </c>
      <c r="H188" s="63">
        <f t="shared" si="46"/>
        <v>-1.9531250000000111E-2</v>
      </c>
      <c r="I188" s="63">
        <f t="shared" si="47"/>
        <v>0</v>
      </c>
      <c r="J188" s="63">
        <f t="shared" si="48"/>
        <v>-1.9531250000000111E-2</v>
      </c>
      <c r="K188" s="63">
        <f t="shared" si="49"/>
        <v>-2.4390091904634925E-2</v>
      </c>
      <c r="L188" s="64">
        <f t="shared" si="50"/>
        <v>4.9803121763292157E-3</v>
      </c>
      <c r="M188" s="65">
        <f t="shared" si="51"/>
        <v>1.1306306306306304</v>
      </c>
      <c r="N188" s="65">
        <f t="shared" si="52"/>
        <v>0.61068794538874038</v>
      </c>
      <c r="O188" s="65">
        <f t="shared" si="53"/>
        <v>2.8102457847347706</v>
      </c>
      <c r="P188" s="66">
        <f t="shared" si="54"/>
        <v>4.6017705211879978</v>
      </c>
      <c r="Q188" s="63">
        <f t="shared" si="57"/>
        <v>0.16203703703703698</v>
      </c>
      <c r="R188" s="63">
        <f t="shared" si="58"/>
        <v>0.22570214710950465</v>
      </c>
      <c r="S188" s="63">
        <f t="shared" si="59"/>
        <v>-5.8823647206022178E-2</v>
      </c>
      <c r="T188" s="64">
        <f t="shared" si="60"/>
        <v>0.30230869429611462</v>
      </c>
      <c r="U188" s="63">
        <f t="shared" si="41"/>
        <v>-5.0362027540887033E-2</v>
      </c>
      <c r="V188" s="63">
        <f t="shared" si="42"/>
        <v>5.4892701791389165E-3</v>
      </c>
      <c r="W188" s="63">
        <f t="shared" si="43"/>
        <v>-4.364790724826384E-2</v>
      </c>
      <c r="X188" s="64">
        <f t="shared" si="44"/>
        <v>5.1379798088818207E-2</v>
      </c>
      <c r="Y188" s="63">
        <f t="shared" si="37"/>
        <v>1.8480559090109594E-2</v>
      </c>
      <c r="Z188" s="63">
        <f t="shared" si="38"/>
        <v>7.8902506564116237E-2</v>
      </c>
      <c r="AA188" s="63">
        <f t="shared" si="39"/>
        <v>-3.0458948735507141E-2</v>
      </c>
      <c r="AB188" s="64">
        <f t="shared" si="40"/>
        <v>0.11279713752913523</v>
      </c>
      <c r="AC188" s="63"/>
      <c r="AD188" s="63"/>
      <c r="AE188" s="63"/>
      <c r="AF188" s="64"/>
      <c r="AG188" s="69">
        <f t="shared" ca="1" si="45"/>
        <v>1389</v>
      </c>
      <c r="AH188" s="75">
        <f t="shared" si="55"/>
        <v>0</v>
      </c>
      <c r="AI188" s="76">
        <f t="shared" si="56"/>
        <v>3</v>
      </c>
      <c r="AJ188" s="75"/>
      <c r="AK188" s="76"/>
    </row>
    <row r="189" spans="2:37" x14ac:dyDescent="0.25">
      <c r="B189" s="43">
        <v>1886</v>
      </c>
      <c r="C189" s="44">
        <v>6</v>
      </c>
      <c r="D189" s="83" t="s">
        <v>200</v>
      </c>
      <c r="E189" s="61">
        <f>Data!E188</f>
        <v>5.25</v>
      </c>
      <c r="F189" s="61">
        <f>Data!H188</f>
        <v>7.5165028100000004</v>
      </c>
      <c r="G189" s="62">
        <f>IF(MOD(C189,3)=0,SUM(Data!G186:G188),0)</f>
        <v>5.7916666666666672E-2</v>
      </c>
      <c r="H189" s="63">
        <f t="shared" si="46"/>
        <v>4.5816733067729265E-2</v>
      </c>
      <c r="I189" s="63">
        <f t="shared" si="47"/>
        <v>1.1537184594953521E-2</v>
      </c>
      <c r="J189" s="63">
        <f t="shared" si="48"/>
        <v>5.7353917662682719E-2</v>
      </c>
      <c r="K189" s="63">
        <f t="shared" si="49"/>
        <v>-1.2500452232648618E-2</v>
      </c>
      <c r="L189" s="64">
        <f t="shared" si="50"/>
        <v>7.0738634820912916E-2</v>
      </c>
      <c r="M189" s="65">
        <f t="shared" si="51"/>
        <v>1.1824324324324322</v>
      </c>
      <c r="N189" s="65">
        <f t="shared" si="52"/>
        <v>0.60305406989835408</v>
      </c>
      <c r="O189" s="65">
        <f t="shared" si="53"/>
        <v>2.97142439008435</v>
      </c>
      <c r="P189" s="66">
        <f t="shared" si="54"/>
        <v>4.9272934856159578</v>
      </c>
      <c r="Q189" s="63">
        <f t="shared" si="57"/>
        <v>0.22093023255813948</v>
      </c>
      <c r="R189" s="63">
        <f t="shared" si="58"/>
        <v>0.28111150567223198</v>
      </c>
      <c r="S189" s="63">
        <f t="shared" si="59"/>
        <v>-4.8193475348540682E-2</v>
      </c>
      <c r="T189" s="64">
        <f t="shared" si="60"/>
        <v>0.34597890694367783</v>
      </c>
      <c r="U189" s="63">
        <f t="shared" si="41"/>
        <v>-4.415674038155859E-2</v>
      </c>
      <c r="V189" s="63">
        <f t="shared" si="42"/>
        <v>1.2100252458173255E-2</v>
      </c>
      <c r="W189" s="63">
        <f t="shared" si="43"/>
        <v>-4.6050919704924254E-2</v>
      </c>
      <c r="X189" s="64">
        <f t="shared" si="44"/>
        <v>6.0958360738824879E-2</v>
      </c>
      <c r="Y189" s="63">
        <f t="shared" ref="Y189:Y252" si="61">($M189/$M69)^(1/10)-1</f>
        <v>2.3790559783104959E-2</v>
      </c>
      <c r="Z189" s="63">
        <f t="shared" ref="Z189:Z252" si="62">($O189/$O69)^(1/10)-1</f>
        <v>8.3775169951002537E-2</v>
      </c>
      <c r="AA189" s="63">
        <f t="shared" ref="AA189:AA252" si="63">($N189/$N69)^(1/10)-1</f>
        <v>-2.8970988421494814E-2</v>
      </c>
      <c r="AB189" s="64">
        <f t="shared" ref="AB189:AB252" si="64">($P189/$P69)^(1/10)-1</f>
        <v>0.11610997923658006</v>
      </c>
      <c r="AC189" s="63"/>
      <c r="AD189" s="63"/>
      <c r="AE189" s="63"/>
      <c r="AF189" s="64"/>
      <c r="AG189" s="69">
        <f t="shared" ca="1" si="45"/>
        <v>229</v>
      </c>
      <c r="AH189" s="75">
        <f t="shared" si="55"/>
        <v>1</v>
      </c>
      <c r="AI189" s="76">
        <f t="shared" si="56"/>
        <v>0</v>
      </c>
      <c r="AJ189" s="75"/>
      <c r="AK189" s="76"/>
    </row>
    <row r="190" spans="2:37" x14ac:dyDescent="0.25">
      <c r="B190" s="43">
        <v>1886</v>
      </c>
      <c r="C190" s="44">
        <v>7</v>
      </c>
      <c r="D190" s="83" t="s">
        <v>201</v>
      </c>
      <c r="E190" s="61">
        <f>Data!E189</f>
        <v>5.33</v>
      </c>
      <c r="F190" s="61">
        <f>Data!H189</f>
        <v>7.6116519010000001</v>
      </c>
      <c r="G190" s="62">
        <f>IF(MOD(C190,3)=0,SUM(Data!G187:G189),0)</f>
        <v>0</v>
      </c>
      <c r="H190" s="63">
        <f t="shared" si="46"/>
        <v>1.5238095238095273E-2</v>
      </c>
      <c r="I190" s="63">
        <f t="shared" si="47"/>
        <v>0</v>
      </c>
      <c r="J190" s="63">
        <f t="shared" si="48"/>
        <v>1.5238095238095273E-2</v>
      </c>
      <c r="K190" s="63">
        <f t="shared" si="49"/>
        <v>1.2658691602351668E-2</v>
      </c>
      <c r="L190" s="64">
        <f t="shared" si="50"/>
        <v>2.5471599238062748E-3</v>
      </c>
      <c r="M190" s="65">
        <f t="shared" si="51"/>
        <v>1.2004504504504503</v>
      </c>
      <c r="N190" s="65">
        <f t="shared" si="52"/>
        <v>0.61068794538874038</v>
      </c>
      <c r="O190" s="65">
        <f t="shared" si="53"/>
        <v>3.0167032379332546</v>
      </c>
      <c r="P190" s="66">
        <f t="shared" si="54"/>
        <v>4.9398440901153506</v>
      </c>
      <c r="Q190" s="63">
        <f t="shared" si="57"/>
        <v>0.19506726457399082</v>
      </c>
      <c r="R190" s="63">
        <f t="shared" si="58"/>
        <v>0.25397371763834653</v>
      </c>
      <c r="S190" s="63">
        <f t="shared" si="59"/>
        <v>-4.7618758046208076E-2</v>
      </c>
      <c r="T190" s="64">
        <f t="shared" si="60"/>
        <v>0.31667200318419053</v>
      </c>
      <c r="U190" s="63">
        <f t="shared" si="41"/>
        <v>-3.4414585998706171E-2</v>
      </c>
      <c r="V190" s="63">
        <f t="shared" si="42"/>
        <v>2.241578987620918E-2</v>
      </c>
      <c r="W190" s="63">
        <f t="shared" si="43"/>
        <v>-4.5547995966092492E-2</v>
      </c>
      <c r="X190" s="64">
        <f t="shared" si="44"/>
        <v>7.1207127812670246E-2</v>
      </c>
      <c r="Y190" s="63">
        <f t="shared" si="61"/>
        <v>2.6583631304232025E-2</v>
      </c>
      <c r="Z190" s="63">
        <f t="shared" si="62"/>
        <v>8.6731889500297976E-2</v>
      </c>
      <c r="AA190" s="63">
        <f t="shared" si="63"/>
        <v>-2.7748739119997423E-2</v>
      </c>
      <c r="AB190" s="64">
        <f t="shared" si="64"/>
        <v>0.11774798678756859</v>
      </c>
      <c r="AC190" s="63"/>
      <c r="AD190" s="63"/>
      <c r="AE190" s="63"/>
      <c r="AF190" s="64"/>
      <c r="AG190" s="69">
        <f t="shared" ca="1" si="45"/>
        <v>734</v>
      </c>
      <c r="AH190" s="75">
        <f t="shared" si="55"/>
        <v>2</v>
      </c>
      <c r="AI190" s="76">
        <f t="shared" si="56"/>
        <v>0</v>
      </c>
      <c r="AJ190" s="75"/>
      <c r="AK190" s="76"/>
    </row>
    <row r="191" spans="2:37" x14ac:dyDescent="0.25">
      <c r="B191" s="43">
        <v>1886</v>
      </c>
      <c r="C191" s="44">
        <v>8</v>
      </c>
      <c r="D191" s="83" t="s">
        <v>202</v>
      </c>
      <c r="E191" s="61">
        <f>Data!E190</f>
        <v>5.37</v>
      </c>
      <c r="F191" s="61">
        <f>Data!H190</f>
        <v>7.7067928930000003</v>
      </c>
      <c r="G191" s="62">
        <f>IF(MOD(C191,3)=0,SUM(Data!G188:G190),0)</f>
        <v>0</v>
      </c>
      <c r="H191" s="63">
        <f t="shared" si="46"/>
        <v>7.5046904315196894E-3</v>
      </c>
      <c r="I191" s="63">
        <f t="shared" si="47"/>
        <v>0</v>
      </c>
      <c r="J191" s="63">
        <f t="shared" si="48"/>
        <v>7.5046904315196894E-3</v>
      </c>
      <c r="K191" s="63">
        <f t="shared" si="49"/>
        <v>1.2499388206060891E-2</v>
      </c>
      <c r="L191" s="64">
        <f t="shared" si="50"/>
        <v>-4.9330378197963709E-3</v>
      </c>
      <c r="M191" s="65">
        <f t="shared" si="51"/>
        <v>1.2094594594594594</v>
      </c>
      <c r="N191" s="65">
        <f t="shared" si="52"/>
        <v>0.618321171090916</v>
      </c>
      <c r="O191" s="65">
        <f t="shared" si="53"/>
        <v>3.0393426618577069</v>
      </c>
      <c r="P191" s="66">
        <f t="shared" si="54"/>
        <v>4.9154756523949139</v>
      </c>
      <c r="Q191" s="63">
        <f t="shared" si="57"/>
        <v>0.14012738853503182</v>
      </c>
      <c r="R191" s="63">
        <f t="shared" si="58"/>
        <v>0.19632578212425478</v>
      </c>
      <c r="S191" s="63">
        <f t="shared" si="59"/>
        <v>-3.5714575182857144E-2</v>
      </c>
      <c r="T191" s="64">
        <f t="shared" si="60"/>
        <v>0.24063451685076886</v>
      </c>
      <c r="U191" s="63">
        <f t="shared" si="41"/>
        <v>-2.8335089950001335E-2</v>
      </c>
      <c r="V191" s="63">
        <f t="shared" si="42"/>
        <v>2.8853099993527698E-2</v>
      </c>
      <c r="W191" s="63">
        <f t="shared" si="43"/>
        <v>-4.6919634922000464E-2</v>
      </c>
      <c r="X191" s="64">
        <f t="shared" si="44"/>
        <v>7.9502985993554764E-2</v>
      </c>
      <c r="Y191" s="63">
        <f t="shared" si="61"/>
        <v>3.1711267401424159E-2</v>
      </c>
      <c r="Z191" s="63">
        <f t="shared" si="62"/>
        <v>9.2159957408892934E-2</v>
      </c>
      <c r="AA191" s="63">
        <f t="shared" si="63"/>
        <v>-2.7454080569249806E-2</v>
      </c>
      <c r="AB191" s="64">
        <f t="shared" si="64"/>
        <v>0.122990632718047</v>
      </c>
      <c r="AC191" s="63"/>
      <c r="AD191" s="63"/>
      <c r="AE191" s="63"/>
      <c r="AF191" s="64"/>
      <c r="AG191" s="69">
        <f t="shared" ca="1" si="45"/>
        <v>893</v>
      </c>
      <c r="AH191" s="75">
        <f t="shared" si="55"/>
        <v>3</v>
      </c>
      <c r="AI191" s="76">
        <f t="shared" si="56"/>
        <v>0</v>
      </c>
      <c r="AJ191" s="75"/>
      <c r="AK191" s="76"/>
    </row>
    <row r="192" spans="2:37" x14ac:dyDescent="0.25">
      <c r="B192" s="43">
        <v>1886</v>
      </c>
      <c r="C192" s="44">
        <v>9</v>
      </c>
      <c r="D192" s="83" t="s">
        <v>203</v>
      </c>
      <c r="E192" s="61">
        <f>Data!E191</f>
        <v>5.51</v>
      </c>
      <c r="F192" s="61">
        <f>Data!H191</f>
        <v>7.7067928930000003</v>
      </c>
      <c r="G192" s="62">
        <f>IF(MOD(C192,3)=0,SUM(Data!G189:G191),0)</f>
        <v>5.6666666666666671E-2</v>
      </c>
      <c r="H192" s="63">
        <f t="shared" si="46"/>
        <v>2.607076350093096E-2</v>
      </c>
      <c r="I192" s="63">
        <f t="shared" si="47"/>
        <v>1.0552451893234017E-2</v>
      </c>
      <c r="J192" s="63">
        <f t="shared" si="48"/>
        <v>3.6623215394165021E-2</v>
      </c>
      <c r="K192" s="63">
        <f t="shared" si="49"/>
        <v>0</v>
      </c>
      <c r="L192" s="64">
        <f t="shared" si="50"/>
        <v>3.6623215394165021E-2</v>
      </c>
      <c r="M192" s="65">
        <f t="shared" si="51"/>
        <v>1.2409909909909909</v>
      </c>
      <c r="N192" s="65">
        <f t="shared" si="52"/>
        <v>0.618321171090916</v>
      </c>
      <c r="O192" s="65">
        <f t="shared" si="53"/>
        <v>3.1506531628195966</v>
      </c>
      <c r="P192" s="66">
        <f t="shared" si="54"/>
        <v>5.0954961759773463</v>
      </c>
      <c r="Q192" s="63">
        <f t="shared" si="57"/>
        <v>0.18494623655913967</v>
      </c>
      <c r="R192" s="63">
        <f t="shared" si="58"/>
        <v>0.23860506698740935</v>
      </c>
      <c r="S192" s="63">
        <f t="shared" si="59"/>
        <v>-2.4097250394709002E-2</v>
      </c>
      <c r="T192" s="64">
        <f t="shared" si="60"/>
        <v>0.26918903291170104</v>
      </c>
      <c r="U192" s="63">
        <f t="shared" si="41"/>
        <v>-2.4888414744318244E-2</v>
      </c>
      <c r="V192" s="63">
        <f t="shared" si="42"/>
        <v>3.2152309224674491E-2</v>
      </c>
      <c r="W192" s="63">
        <f t="shared" si="43"/>
        <v>-5.4154434598596701E-2</v>
      </c>
      <c r="X192" s="64">
        <f t="shared" si="44"/>
        <v>9.1248240706868211E-2</v>
      </c>
      <c r="Y192" s="63">
        <f t="shared" si="61"/>
        <v>4.0908424008593514E-2</v>
      </c>
      <c r="Z192" s="63">
        <f t="shared" si="62"/>
        <v>0.10080679000681303</v>
      </c>
      <c r="AA192" s="63">
        <f t="shared" si="63"/>
        <v>-2.8358546310476518E-2</v>
      </c>
      <c r="AB192" s="64">
        <f t="shared" si="64"/>
        <v>0.13293518491499312</v>
      </c>
      <c r="AC192" s="63"/>
      <c r="AD192" s="63"/>
      <c r="AE192" s="63"/>
      <c r="AF192" s="64"/>
      <c r="AG192" s="69">
        <f t="shared" ca="1" si="45"/>
        <v>520</v>
      </c>
      <c r="AH192" s="75">
        <f t="shared" si="55"/>
        <v>4</v>
      </c>
      <c r="AI192" s="76">
        <f t="shared" si="56"/>
        <v>0</v>
      </c>
      <c r="AJ192" s="75"/>
      <c r="AK192" s="76"/>
    </row>
    <row r="193" spans="2:37" x14ac:dyDescent="0.25">
      <c r="B193" s="43">
        <v>1886</v>
      </c>
      <c r="C193" s="44">
        <v>10</v>
      </c>
      <c r="D193" s="83" t="s">
        <v>204</v>
      </c>
      <c r="E193" s="61">
        <f>Data!E192</f>
        <v>5.65</v>
      </c>
      <c r="F193" s="61">
        <f>Data!H192</f>
        <v>7.7067928930000003</v>
      </c>
      <c r="G193" s="62">
        <f>IF(MOD(C193,3)=0,SUM(Data!G190:G192),0)</f>
        <v>0</v>
      </c>
      <c r="H193" s="63">
        <f t="shared" si="46"/>
        <v>2.5408348457350405E-2</v>
      </c>
      <c r="I193" s="63">
        <f t="shared" si="47"/>
        <v>0</v>
      </c>
      <c r="J193" s="63">
        <f t="shared" si="48"/>
        <v>2.5408348457350405E-2</v>
      </c>
      <c r="K193" s="63">
        <f t="shared" si="49"/>
        <v>0</v>
      </c>
      <c r="L193" s="64">
        <f t="shared" si="50"/>
        <v>2.5408348457350405E-2</v>
      </c>
      <c r="M193" s="65">
        <f t="shared" si="51"/>
        <v>1.2725225225225225</v>
      </c>
      <c r="N193" s="65">
        <f t="shared" si="52"/>
        <v>0.618321171090916</v>
      </c>
      <c r="O193" s="65">
        <f t="shared" si="53"/>
        <v>3.2307060562487702</v>
      </c>
      <c r="P193" s="66">
        <f t="shared" si="54"/>
        <v>5.2249643183796755</v>
      </c>
      <c r="Q193" s="63">
        <f t="shared" si="57"/>
        <v>0.14837398373983768</v>
      </c>
      <c r="R193" s="63">
        <f t="shared" si="58"/>
        <v>0.20037668475745218</v>
      </c>
      <c r="S193" s="63">
        <f t="shared" si="59"/>
        <v>-2.4097250394709002E-2</v>
      </c>
      <c r="T193" s="64">
        <f t="shared" si="60"/>
        <v>0.23001670529461116</v>
      </c>
      <c r="U193" s="63">
        <f t="shared" ref="U193:U256" si="65">($M193/$M133)^(1/5)-1</f>
        <v>-1.6816307811548858E-2</v>
      </c>
      <c r="V193" s="63">
        <f t="shared" ref="V193:V256" si="66">($O193/$O133)^(1/5)-1</f>
        <v>4.0696607063964052E-2</v>
      </c>
      <c r="W193" s="63">
        <f t="shared" ref="W193:W256" si="67">($N193/$N133)^(1/5)-1</f>
        <v>-5.5912885472109597E-2</v>
      </c>
      <c r="X193" s="64">
        <f t="shared" ref="X193:X256" si="68">($P193/$P133)^(1/5)-1</f>
        <v>0.10233112077203299</v>
      </c>
      <c r="Y193" s="63">
        <f t="shared" si="61"/>
        <v>4.4090726340034747E-2</v>
      </c>
      <c r="Z193" s="63">
        <f t="shared" si="62"/>
        <v>0.10417221575753821</v>
      </c>
      <c r="AA193" s="63">
        <f t="shared" si="63"/>
        <v>-3.0139400839818142E-2</v>
      </c>
      <c r="AB193" s="64">
        <f t="shared" si="64"/>
        <v>0.13848548617570278</v>
      </c>
      <c r="AC193" s="63"/>
      <c r="AD193" s="63"/>
      <c r="AE193" s="63"/>
      <c r="AF193" s="64"/>
      <c r="AG193" s="69">
        <f t="shared" ca="1" si="45"/>
        <v>534</v>
      </c>
      <c r="AH193" s="75">
        <f t="shared" si="55"/>
        <v>5</v>
      </c>
      <c r="AI193" s="76">
        <f t="shared" si="56"/>
        <v>0</v>
      </c>
      <c r="AJ193" s="75"/>
      <c r="AK193" s="76"/>
    </row>
    <row r="194" spans="2:37" x14ac:dyDescent="0.25">
      <c r="B194" s="43">
        <v>1886</v>
      </c>
      <c r="C194" s="44">
        <v>11</v>
      </c>
      <c r="D194" s="83" t="s">
        <v>205</v>
      </c>
      <c r="E194" s="61">
        <f>Data!E193</f>
        <v>5.79</v>
      </c>
      <c r="F194" s="61">
        <f>Data!H193</f>
        <v>7.7067928930000003</v>
      </c>
      <c r="G194" s="62">
        <f>IF(MOD(C194,3)=0,SUM(Data!G191:G193),0)</f>
        <v>0</v>
      </c>
      <c r="H194" s="63">
        <f t="shared" si="46"/>
        <v>2.4778761061946764E-2</v>
      </c>
      <c r="I194" s="63">
        <f t="shared" si="47"/>
        <v>0</v>
      </c>
      <c r="J194" s="63">
        <f t="shared" si="48"/>
        <v>2.4778761061946764E-2</v>
      </c>
      <c r="K194" s="63">
        <f t="shared" si="49"/>
        <v>0</v>
      </c>
      <c r="L194" s="64">
        <f t="shared" si="50"/>
        <v>2.4778761061946764E-2</v>
      </c>
      <c r="M194" s="65">
        <f t="shared" si="51"/>
        <v>1.3040540540540539</v>
      </c>
      <c r="N194" s="65">
        <f t="shared" si="52"/>
        <v>0.618321171090916</v>
      </c>
      <c r="O194" s="65">
        <f t="shared" si="53"/>
        <v>3.3107589496779428</v>
      </c>
      <c r="P194" s="66">
        <f t="shared" si="54"/>
        <v>5.3544324607820029</v>
      </c>
      <c r="Q194" s="63">
        <f t="shared" si="57"/>
        <v>0.10496183206106857</v>
      </c>
      <c r="R194" s="63">
        <f t="shared" si="58"/>
        <v>0.15499866727516665</v>
      </c>
      <c r="S194" s="63">
        <f t="shared" si="59"/>
        <v>-3.5714575182857144E-2</v>
      </c>
      <c r="T194" s="64">
        <f t="shared" si="60"/>
        <v>0.19777675525292571</v>
      </c>
      <c r="U194" s="63">
        <f t="shared" si="65"/>
        <v>-1.3271702916238803E-2</v>
      </c>
      <c r="V194" s="63">
        <f t="shared" si="66"/>
        <v>4.4448559336199622E-2</v>
      </c>
      <c r="W194" s="63">
        <f t="shared" si="67"/>
        <v>-5.4154434598596701E-2</v>
      </c>
      <c r="X194" s="64">
        <f t="shared" si="68"/>
        <v>0.10424851322631157</v>
      </c>
      <c r="Y194" s="63">
        <f t="shared" si="61"/>
        <v>4.8667011305053798E-2</v>
      </c>
      <c r="Z194" s="63">
        <f t="shared" si="62"/>
        <v>0.10901183992264851</v>
      </c>
      <c r="AA194" s="63">
        <f t="shared" si="63"/>
        <v>-3.1016894097522285E-2</v>
      </c>
      <c r="AB194" s="64">
        <f t="shared" si="64"/>
        <v>0.14451101692815671</v>
      </c>
      <c r="AC194" s="63"/>
      <c r="AD194" s="63"/>
      <c r="AE194" s="63"/>
      <c r="AF194" s="64"/>
      <c r="AG194" s="69">
        <f t="shared" ca="1" si="45"/>
        <v>545</v>
      </c>
      <c r="AH194" s="75">
        <f t="shared" si="55"/>
        <v>6</v>
      </c>
      <c r="AI194" s="76">
        <f t="shared" si="56"/>
        <v>0</v>
      </c>
      <c r="AJ194" s="75"/>
      <c r="AK194" s="76"/>
    </row>
    <row r="195" spans="2:37" x14ac:dyDescent="0.25">
      <c r="B195" s="43">
        <v>1886</v>
      </c>
      <c r="C195" s="44">
        <v>12</v>
      </c>
      <c r="D195" s="83" t="s">
        <v>206</v>
      </c>
      <c r="E195" s="61">
        <f>Data!E194</f>
        <v>5.64</v>
      </c>
      <c r="F195" s="61">
        <f>Data!H194</f>
        <v>7.8019419829999999</v>
      </c>
      <c r="G195" s="62">
        <f>IF(MOD(C195,3)=0,SUM(Data!G192:G194),0)</f>
        <v>5.541666666666667E-2</v>
      </c>
      <c r="H195" s="63">
        <f t="shared" si="46"/>
        <v>-2.5906735751295429E-2</v>
      </c>
      <c r="I195" s="63">
        <f t="shared" si="47"/>
        <v>9.5710995970063328E-3</v>
      </c>
      <c r="J195" s="63">
        <f t="shared" si="48"/>
        <v>-1.6335636154289013E-2</v>
      </c>
      <c r="K195" s="63">
        <f t="shared" si="49"/>
        <v>1.2346132992158365E-2</v>
      </c>
      <c r="L195" s="64">
        <f t="shared" si="50"/>
        <v>-2.8331978768638799E-2</v>
      </c>
      <c r="M195" s="65">
        <f t="shared" si="51"/>
        <v>1.2702702702702702</v>
      </c>
      <c r="N195" s="65">
        <f t="shared" si="52"/>
        <v>0.62595504650107159</v>
      </c>
      <c r="O195" s="65">
        <f t="shared" si="53"/>
        <v>3.2566755960814477</v>
      </c>
      <c r="P195" s="66">
        <f t="shared" si="54"/>
        <v>5.2027307939850171</v>
      </c>
      <c r="Q195" s="63">
        <f t="shared" si="57"/>
        <v>8.4615384615384537E-2</v>
      </c>
      <c r="R195" s="63">
        <f t="shared" si="58"/>
        <v>0.13149743213813192</v>
      </c>
      <c r="S195" s="63">
        <f t="shared" si="59"/>
        <v>-4.6510408008404114E-2</v>
      </c>
      <c r="T195" s="64">
        <f t="shared" si="60"/>
        <v>0.18669091056853948</v>
      </c>
      <c r="U195" s="63">
        <f t="shared" si="65"/>
        <v>-1.2627729209216731E-2</v>
      </c>
      <c r="V195" s="63">
        <f t="shared" si="66"/>
        <v>4.4453102026692504E-2</v>
      </c>
      <c r="W195" s="63">
        <f t="shared" si="67"/>
        <v>-5.1830376655534249E-2</v>
      </c>
      <c r="X195" s="64">
        <f t="shared" si="68"/>
        <v>0.10154668142880108</v>
      </c>
      <c r="Y195" s="63">
        <f t="shared" si="61"/>
        <v>4.6500903763879275E-2</v>
      </c>
      <c r="Z195" s="63">
        <f t="shared" si="62"/>
        <v>0.10550926972299379</v>
      </c>
      <c r="AA195" s="63">
        <f t="shared" si="63"/>
        <v>-3.1558476073031527E-2</v>
      </c>
      <c r="AB195" s="64">
        <f t="shared" si="64"/>
        <v>0.14153435433068218</v>
      </c>
      <c r="AC195" s="63"/>
      <c r="AD195" s="63"/>
      <c r="AE195" s="63"/>
      <c r="AF195" s="64"/>
      <c r="AG195" s="69">
        <f t="shared" ca="1" si="45"/>
        <v>1480</v>
      </c>
      <c r="AH195" s="75">
        <f t="shared" si="55"/>
        <v>0</v>
      </c>
      <c r="AI195" s="76">
        <f t="shared" si="56"/>
        <v>1</v>
      </c>
      <c r="AJ195" s="75"/>
      <c r="AK195" s="76"/>
    </row>
    <row r="196" spans="2:37" x14ac:dyDescent="0.25">
      <c r="B196" s="43">
        <v>1887</v>
      </c>
      <c r="C196" s="39">
        <v>1</v>
      </c>
      <c r="D196" s="83" t="s">
        <v>207</v>
      </c>
      <c r="E196" s="61">
        <f>Data!E195</f>
        <v>5.58</v>
      </c>
      <c r="F196" s="61">
        <f>Data!H195</f>
        <v>7.9922320659999997</v>
      </c>
      <c r="G196" s="62">
        <f>IF(MOD(C196,3)=0,SUM(Data!G193:G195),0)</f>
        <v>0</v>
      </c>
      <c r="H196" s="63">
        <f t="shared" si="46"/>
        <v>-1.0638297872340385E-2</v>
      </c>
      <c r="I196" s="63">
        <f t="shared" si="47"/>
        <v>0</v>
      </c>
      <c r="J196" s="63">
        <f t="shared" si="48"/>
        <v>-1.0638297872340385E-2</v>
      </c>
      <c r="K196" s="63">
        <f t="shared" si="49"/>
        <v>2.4390092032808175E-2</v>
      </c>
      <c r="L196" s="64">
        <f t="shared" si="50"/>
        <v>-3.419438569113642E-2</v>
      </c>
      <c r="M196" s="65">
        <f t="shared" si="51"/>
        <v>1.2567567567567566</v>
      </c>
      <c r="N196" s="65">
        <f t="shared" si="52"/>
        <v>0.64122214769363339</v>
      </c>
      <c r="O196" s="65">
        <f t="shared" si="53"/>
        <v>3.2220301110167515</v>
      </c>
      <c r="P196" s="66">
        <f t="shared" si="54"/>
        <v>5.0248266105683408</v>
      </c>
      <c r="Q196" s="63">
        <f t="shared" si="57"/>
        <v>7.3076923076922817E-2</v>
      </c>
      <c r="R196" s="63">
        <f t="shared" si="58"/>
        <v>0.11946022541325818</v>
      </c>
      <c r="S196" s="63">
        <f t="shared" si="59"/>
        <v>0</v>
      </c>
      <c r="T196" s="64">
        <f t="shared" si="60"/>
        <v>0.11946022541325796</v>
      </c>
      <c r="U196" s="63">
        <f t="shared" si="65"/>
        <v>-1.1759840643283059E-2</v>
      </c>
      <c r="V196" s="63">
        <f t="shared" si="66"/>
        <v>4.537116396920271E-2</v>
      </c>
      <c r="W196" s="63">
        <f t="shared" si="67"/>
        <v>-4.7249662022314953E-2</v>
      </c>
      <c r="X196" s="64">
        <f t="shared" si="68"/>
        <v>9.7214162304172014E-2</v>
      </c>
      <c r="Y196" s="63">
        <f t="shared" si="61"/>
        <v>4.6262319110760064E-2</v>
      </c>
      <c r="Z196" s="63">
        <f t="shared" si="62"/>
        <v>0.10525723215218208</v>
      </c>
      <c r="AA196" s="63">
        <f t="shared" si="63"/>
        <v>-3.0923264785750915E-2</v>
      </c>
      <c r="AB196" s="64">
        <f t="shared" si="64"/>
        <v>0.14052602027209482</v>
      </c>
      <c r="AC196" s="63"/>
      <c r="AD196" s="63"/>
      <c r="AE196" s="63"/>
      <c r="AF196" s="64"/>
      <c r="AG196" s="69">
        <f t="shared" ca="1" si="45"/>
        <v>1244</v>
      </c>
      <c r="AH196" s="75">
        <f t="shared" si="55"/>
        <v>0</v>
      </c>
      <c r="AI196" s="76">
        <f t="shared" si="56"/>
        <v>2</v>
      </c>
      <c r="AJ196" s="75"/>
      <c r="AK196" s="76"/>
    </row>
    <row r="197" spans="2:37" x14ac:dyDescent="0.25">
      <c r="B197" s="43">
        <v>1887</v>
      </c>
      <c r="C197" s="44">
        <v>2</v>
      </c>
      <c r="D197" s="83" t="s">
        <v>208</v>
      </c>
      <c r="E197" s="61">
        <f>Data!E196</f>
        <v>5.54</v>
      </c>
      <c r="F197" s="61">
        <f>Data!H196</f>
        <v>8.0873811569999994</v>
      </c>
      <c r="G197" s="62">
        <f>IF(MOD(C197,3)=0,SUM(Data!G194:G196),0)</f>
        <v>0</v>
      </c>
      <c r="H197" s="63">
        <f t="shared" si="46"/>
        <v>-7.1684587813619638E-3</v>
      </c>
      <c r="I197" s="63">
        <f t="shared" si="47"/>
        <v>0</v>
      </c>
      <c r="J197" s="63">
        <f t="shared" si="48"/>
        <v>-7.1684587813619638E-3</v>
      </c>
      <c r="K197" s="63">
        <f t="shared" si="49"/>
        <v>1.1905196222314007E-2</v>
      </c>
      <c r="L197" s="64">
        <f t="shared" si="50"/>
        <v>-1.8849250972208242E-2</v>
      </c>
      <c r="M197" s="65">
        <f t="shared" si="51"/>
        <v>1.2477477477477477</v>
      </c>
      <c r="N197" s="65">
        <f t="shared" si="52"/>
        <v>0.64885602318401969</v>
      </c>
      <c r="O197" s="65">
        <f t="shared" si="53"/>
        <v>3.1989331209736207</v>
      </c>
      <c r="P197" s="66">
        <f t="shared" si="54"/>
        <v>4.9301123926939079</v>
      </c>
      <c r="Q197" s="63">
        <f t="shared" si="57"/>
        <v>4.528301886792474E-2</v>
      </c>
      <c r="R197" s="63">
        <f t="shared" si="58"/>
        <v>9.0464941289820189E-2</v>
      </c>
      <c r="S197" s="63">
        <f t="shared" si="59"/>
        <v>1.1905196222314007E-2</v>
      </c>
      <c r="T197" s="64">
        <f t="shared" si="60"/>
        <v>7.7635479450830491E-2</v>
      </c>
      <c r="U197" s="63">
        <f t="shared" si="65"/>
        <v>-8.7887096700549616E-3</v>
      </c>
      <c r="V197" s="63">
        <f t="shared" si="66"/>
        <v>4.8514058552448613E-2</v>
      </c>
      <c r="W197" s="63">
        <f t="shared" si="67"/>
        <v>-4.6767337808778842E-2</v>
      </c>
      <c r="X197" s="64">
        <f t="shared" si="68"/>
        <v>9.9956075930299759E-2</v>
      </c>
      <c r="Y197" s="63">
        <f t="shared" si="61"/>
        <v>5.1904540656031894E-2</v>
      </c>
      <c r="Z197" s="63">
        <f t="shared" si="62"/>
        <v>0.11121759797479602</v>
      </c>
      <c r="AA197" s="63">
        <f t="shared" si="63"/>
        <v>-2.7207882371364622E-2</v>
      </c>
      <c r="AB197" s="64">
        <f t="shared" si="64"/>
        <v>0.14229708263220608</v>
      </c>
      <c r="AC197" s="63"/>
      <c r="AD197" s="63"/>
      <c r="AE197" s="63"/>
      <c r="AF197" s="64"/>
      <c r="AG197" s="69">
        <f t="shared" ref="AG197:AG260" ca="1" si="69">RANK($H197,OFFSET($H$5,0,0,$AN$3,1),0)</f>
        <v>1192</v>
      </c>
      <c r="AH197" s="75">
        <f t="shared" si="55"/>
        <v>0</v>
      </c>
      <c r="AI197" s="76">
        <f t="shared" si="56"/>
        <v>3</v>
      </c>
      <c r="AJ197" s="75"/>
      <c r="AK197" s="76"/>
    </row>
    <row r="198" spans="2:37" x14ac:dyDescent="0.25">
      <c r="B198" s="43">
        <v>1887</v>
      </c>
      <c r="C198" s="44">
        <v>3</v>
      </c>
      <c r="D198" s="83" t="s">
        <v>209</v>
      </c>
      <c r="E198" s="61">
        <f>Data!E197</f>
        <v>5.67</v>
      </c>
      <c r="F198" s="61">
        <f>Data!H197</f>
        <v>8.0873811569999994</v>
      </c>
      <c r="G198" s="62">
        <f>IF(MOD(C198,3)=0,SUM(Data!G195:G197),0)</f>
        <v>5.6250000000000001E-2</v>
      </c>
      <c r="H198" s="63">
        <f t="shared" ref="H198:H261" si="70">E198/E197-1</f>
        <v>2.3465703971119023E-2</v>
      </c>
      <c r="I198" s="63">
        <f t="shared" ref="I198:I261" si="71">G198/E197</f>
        <v>1.0153429602888087E-2</v>
      </c>
      <c r="J198" s="63">
        <f t="shared" ref="J198:J261" si="72">O198/O197-1</f>
        <v>3.3619133574007254E-2</v>
      </c>
      <c r="K198" s="63">
        <f t="shared" ref="K198:K261" si="73">F198/F197-1</f>
        <v>0</v>
      </c>
      <c r="L198" s="64">
        <f t="shared" ref="L198:L261" si="74">(1+J198)/(1+K198)-1</f>
        <v>3.3619133574007254E-2</v>
      </c>
      <c r="M198" s="65">
        <f t="shared" ref="M198:M261" si="75">E198/$E$4</f>
        <v>1.277027027027027</v>
      </c>
      <c r="N198" s="65">
        <f t="shared" ref="N198:N261" si="76">F198/$F$4</f>
        <v>0.64885602318401969</v>
      </c>
      <c r="O198" s="65">
        <f t="shared" ref="O198:O261" si="77">O197*((E198+G198)/(E197))</f>
        <v>3.3064784808619487</v>
      </c>
      <c r="P198" s="66">
        <f t="shared" ref="P198:P261" si="78">P197*(1+L198)</f>
        <v>5.0958584997587533</v>
      </c>
      <c r="Q198" s="63">
        <f t="shared" si="57"/>
        <v>9.2485549132947931E-2</v>
      </c>
      <c r="R198" s="63">
        <f t="shared" si="58"/>
        <v>0.13804059705732019</v>
      </c>
      <c r="S198" s="63">
        <f t="shared" si="59"/>
        <v>2.4096224953831458E-2</v>
      </c>
      <c r="T198" s="64">
        <f t="shared" si="60"/>
        <v>0.11126334550117645</v>
      </c>
      <c r="U198" s="63">
        <f t="shared" si="65"/>
        <v>-3.8355384484017874E-3</v>
      </c>
      <c r="V198" s="63">
        <f t="shared" si="66"/>
        <v>5.2937408446034562E-2</v>
      </c>
      <c r="W198" s="63">
        <f t="shared" si="67"/>
        <v>-4.6767337808778842E-2</v>
      </c>
      <c r="X198" s="64">
        <f t="shared" si="68"/>
        <v>0.10459644345968955</v>
      </c>
      <c r="Y198" s="63">
        <f t="shared" si="61"/>
        <v>5.9869463591015526E-2</v>
      </c>
      <c r="Z198" s="63">
        <f t="shared" si="62"/>
        <v>0.11827785698445692</v>
      </c>
      <c r="AA198" s="63">
        <f t="shared" si="63"/>
        <v>-2.2754817097694002E-2</v>
      </c>
      <c r="AB198" s="64">
        <f t="shared" si="64"/>
        <v>0.1443165712654626</v>
      </c>
      <c r="AC198" s="63"/>
      <c r="AD198" s="63"/>
      <c r="AE198" s="63"/>
      <c r="AF198" s="64"/>
      <c r="AG198" s="69">
        <f t="shared" ca="1" si="69"/>
        <v>569</v>
      </c>
      <c r="AH198" s="75">
        <f t="shared" si="55"/>
        <v>1</v>
      </c>
      <c r="AI198" s="76">
        <f t="shared" si="56"/>
        <v>0</v>
      </c>
      <c r="AJ198" s="75"/>
      <c r="AK198" s="76"/>
    </row>
    <row r="199" spans="2:37" x14ac:dyDescent="0.25">
      <c r="B199" s="43">
        <v>1887</v>
      </c>
      <c r="C199" s="44">
        <v>4</v>
      </c>
      <c r="D199" s="83" t="s">
        <v>210</v>
      </c>
      <c r="E199" s="61">
        <f>Data!E198</f>
        <v>5.8</v>
      </c>
      <c r="F199" s="61">
        <f>Data!H198</f>
        <v>8.0873811569999994</v>
      </c>
      <c r="G199" s="62">
        <f>IF(MOD(C199,3)=0,SUM(Data!G196:G198),0)</f>
        <v>0</v>
      </c>
      <c r="H199" s="63">
        <f t="shared" si="70"/>
        <v>2.2927689594356204E-2</v>
      </c>
      <c r="I199" s="63">
        <f t="shared" si="71"/>
        <v>0</v>
      </c>
      <c r="J199" s="63">
        <f t="shared" si="72"/>
        <v>2.2927689594356204E-2</v>
      </c>
      <c r="K199" s="63">
        <f t="shared" si="73"/>
        <v>0</v>
      </c>
      <c r="L199" s="64">
        <f t="shared" si="74"/>
        <v>2.2927689594356204E-2</v>
      </c>
      <c r="M199" s="65">
        <f t="shared" si="75"/>
        <v>1.3063063063063061</v>
      </c>
      <c r="N199" s="65">
        <f t="shared" si="76"/>
        <v>0.64885602318401969</v>
      </c>
      <c r="O199" s="65">
        <f t="shared" si="77"/>
        <v>3.3822883931215699</v>
      </c>
      <c r="P199" s="66">
        <f t="shared" si="78"/>
        <v>5.2126947616579837</v>
      </c>
      <c r="Q199" s="63">
        <f t="shared" si="57"/>
        <v>0.13281249999999978</v>
      </c>
      <c r="R199" s="63">
        <f t="shared" si="58"/>
        <v>0.18004912273408058</v>
      </c>
      <c r="S199" s="63">
        <f t="shared" si="59"/>
        <v>3.6585657086652956E-2</v>
      </c>
      <c r="T199" s="64">
        <f t="shared" si="60"/>
        <v>0.1384000103287506</v>
      </c>
      <c r="U199" s="63">
        <f t="shared" si="65"/>
        <v>6.9108566335085442E-4</v>
      </c>
      <c r="V199" s="63">
        <f t="shared" si="66"/>
        <v>5.7722011837541221E-2</v>
      </c>
      <c r="W199" s="63">
        <f t="shared" si="67"/>
        <v>-4.8523200442767811E-2</v>
      </c>
      <c r="X199" s="64">
        <f t="shared" si="68"/>
        <v>0.11166348178930896</v>
      </c>
      <c r="Y199" s="63">
        <f t="shared" si="61"/>
        <v>7.0306261928326119E-2</v>
      </c>
      <c r="Z199" s="63">
        <f t="shared" si="62"/>
        <v>0.12928981730538402</v>
      </c>
      <c r="AA199" s="63">
        <f t="shared" si="63"/>
        <v>-2.5453112619306717E-2</v>
      </c>
      <c r="AB199" s="64">
        <f t="shared" si="64"/>
        <v>0.15878448941599532</v>
      </c>
      <c r="AC199" s="63"/>
      <c r="AD199" s="63"/>
      <c r="AE199" s="63"/>
      <c r="AF199" s="64"/>
      <c r="AG199" s="69">
        <f t="shared" ca="1" si="69"/>
        <v>578</v>
      </c>
      <c r="AH199" s="75">
        <f t="shared" ref="AH199:AH262" si="79">IF($H199&gt;0,IF($H198&gt;0,AH198+1,1),0)</f>
        <v>2</v>
      </c>
      <c r="AI199" s="76">
        <f t="shared" ref="AI199:AI262" si="80">IF($H199&lt;0,IF($H198&lt;0,AI198+1,1),0)</f>
        <v>0</v>
      </c>
      <c r="AJ199" s="75"/>
      <c r="AK199" s="76"/>
    </row>
    <row r="200" spans="2:37" x14ac:dyDescent="0.25">
      <c r="B200" s="43">
        <v>1887</v>
      </c>
      <c r="C200" s="44">
        <v>5</v>
      </c>
      <c r="D200" s="83" t="s">
        <v>211</v>
      </c>
      <c r="E200" s="61">
        <f>Data!E199</f>
        <v>5.9</v>
      </c>
      <c r="F200" s="61">
        <f>Data!H199</f>
        <v>8.0873811569999994</v>
      </c>
      <c r="G200" s="62">
        <f>IF(MOD(C200,3)=0,SUM(Data!G197:G199),0)</f>
        <v>0</v>
      </c>
      <c r="H200" s="63">
        <f t="shared" si="70"/>
        <v>1.7241379310344973E-2</v>
      </c>
      <c r="I200" s="63">
        <f t="shared" si="71"/>
        <v>0</v>
      </c>
      <c r="J200" s="63">
        <f t="shared" si="72"/>
        <v>1.7241379310344973E-2</v>
      </c>
      <c r="K200" s="63">
        <f t="shared" si="73"/>
        <v>0</v>
      </c>
      <c r="L200" s="64">
        <f t="shared" si="74"/>
        <v>1.7241379310344973E-2</v>
      </c>
      <c r="M200" s="65">
        <f t="shared" si="75"/>
        <v>1.3288288288288288</v>
      </c>
      <c r="N200" s="65">
        <f t="shared" si="76"/>
        <v>0.64885602318401969</v>
      </c>
      <c r="O200" s="65">
        <f t="shared" si="77"/>
        <v>3.4406037102443561</v>
      </c>
      <c r="P200" s="66">
        <f t="shared" si="78"/>
        <v>5.3025688092727776</v>
      </c>
      <c r="Q200" s="63">
        <f t="shared" si="57"/>
        <v>0.17529880478087678</v>
      </c>
      <c r="R200" s="63">
        <f t="shared" si="58"/>
        <v>0.22430704422142855</v>
      </c>
      <c r="S200" s="63">
        <f t="shared" si="59"/>
        <v>6.2500132978690059E-2</v>
      </c>
      <c r="T200" s="64">
        <f t="shared" si="60"/>
        <v>0.15228883858029962</v>
      </c>
      <c r="U200" s="63">
        <f t="shared" si="65"/>
        <v>6.5681417033722767E-3</v>
      </c>
      <c r="V200" s="63">
        <f t="shared" si="66"/>
        <v>6.3934010352759918E-2</v>
      </c>
      <c r="W200" s="63">
        <f t="shared" si="67"/>
        <v>-5.0258364296602354E-2</v>
      </c>
      <c r="X200" s="64">
        <f t="shared" si="68"/>
        <v>0.12023519908631708</v>
      </c>
      <c r="Y200" s="63">
        <f t="shared" si="61"/>
        <v>7.2137454549269675E-2</v>
      </c>
      <c r="Z200" s="63">
        <f t="shared" si="62"/>
        <v>0.13122192520189446</v>
      </c>
      <c r="AA200" s="63">
        <f t="shared" si="63"/>
        <v>-2.7207882371364622E-2</v>
      </c>
      <c r="AB200" s="64">
        <f t="shared" si="64"/>
        <v>0.16286090800104525</v>
      </c>
      <c r="AC200" s="63"/>
      <c r="AD200" s="63"/>
      <c r="AE200" s="63"/>
      <c r="AF200" s="64"/>
      <c r="AG200" s="69">
        <f t="shared" ca="1" si="69"/>
        <v>702</v>
      </c>
      <c r="AH200" s="75">
        <f t="shared" si="79"/>
        <v>3</v>
      </c>
      <c r="AI200" s="76">
        <f t="shared" si="80"/>
        <v>0</v>
      </c>
      <c r="AJ200" s="75"/>
      <c r="AK200" s="76"/>
    </row>
    <row r="201" spans="2:37" x14ac:dyDescent="0.25">
      <c r="B201" s="43">
        <v>1887</v>
      </c>
      <c r="C201" s="44">
        <v>6</v>
      </c>
      <c r="D201" s="83" t="s">
        <v>212</v>
      </c>
      <c r="E201" s="61">
        <f>Data!E200</f>
        <v>5.73</v>
      </c>
      <c r="F201" s="61">
        <f>Data!H200</f>
        <v>7.9922320659999997</v>
      </c>
      <c r="G201" s="62">
        <f>IF(MOD(C201,3)=0,SUM(Data!G198:G200),0)</f>
        <v>5.8124999999999996E-2</v>
      </c>
      <c r="H201" s="63">
        <f t="shared" si="70"/>
        <v>-2.8813559322033888E-2</v>
      </c>
      <c r="I201" s="63">
        <f t="shared" si="71"/>
        <v>9.8516949152542364E-3</v>
      </c>
      <c r="J201" s="63">
        <f t="shared" si="72"/>
        <v>-1.8961864406779605E-2</v>
      </c>
      <c r="K201" s="63">
        <f t="shared" si="73"/>
        <v>-1.1765130040599536E-2</v>
      </c>
      <c r="L201" s="64">
        <f t="shared" si="74"/>
        <v>-7.282412900969315E-3</v>
      </c>
      <c r="M201" s="65">
        <f t="shared" si="75"/>
        <v>1.2905405405405406</v>
      </c>
      <c r="N201" s="65">
        <f t="shared" si="76"/>
        <v>0.64122214769363339</v>
      </c>
      <c r="O201" s="65">
        <f t="shared" si="77"/>
        <v>3.3753634492132396</v>
      </c>
      <c r="P201" s="66">
        <f t="shared" si="78"/>
        <v>5.2639533137678525</v>
      </c>
      <c r="Q201" s="63">
        <f t="shared" si="57"/>
        <v>9.1428571428571637E-2</v>
      </c>
      <c r="R201" s="63">
        <f t="shared" si="58"/>
        <v>0.13594122080872562</v>
      </c>
      <c r="S201" s="63">
        <f t="shared" si="59"/>
        <v>6.3291302887173329E-2</v>
      </c>
      <c r="T201" s="64">
        <f t="shared" si="60"/>
        <v>6.8325507529578111E-2</v>
      </c>
      <c r="U201" s="63">
        <f t="shared" si="65"/>
        <v>1.754396755112575E-3</v>
      </c>
      <c r="V201" s="63">
        <f t="shared" si="66"/>
        <v>5.80217482737031E-2</v>
      </c>
      <c r="W201" s="63">
        <f t="shared" si="67"/>
        <v>-5.4217464963169593E-2</v>
      </c>
      <c r="X201" s="64">
        <f t="shared" si="68"/>
        <v>0.11867338323444709</v>
      </c>
      <c r="Y201" s="63">
        <f t="shared" si="61"/>
        <v>7.6959068292919097E-2</v>
      </c>
      <c r="Z201" s="63">
        <f t="shared" si="62"/>
        <v>0.13484257539682654</v>
      </c>
      <c r="AA201" s="63">
        <f t="shared" si="63"/>
        <v>-2.2993547995630026E-2</v>
      </c>
      <c r="AB201" s="64">
        <f t="shared" si="64"/>
        <v>0.16155074827668647</v>
      </c>
      <c r="AC201" s="63"/>
      <c r="AD201" s="63"/>
      <c r="AE201" s="63"/>
      <c r="AF201" s="64"/>
      <c r="AG201" s="69">
        <f t="shared" ca="1" si="69"/>
        <v>1507</v>
      </c>
      <c r="AH201" s="75">
        <f t="shared" si="79"/>
        <v>0</v>
      </c>
      <c r="AI201" s="76">
        <f t="shared" si="80"/>
        <v>1</v>
      </c>
      <c r="AJ201" s="75"/>
      <c r="AK201" s="76"/>
    </row>
    <row r="202" spans="2:37" x14ac:dyDescent="0.25">
      <c r="B202" s="43">
        <v>1887</v>
      </c>
      <c r="C202" s="44">
        <v>7</v>
      </c>
      <c r="D202" s="83" t="s">
        <v>213</v>
      </c>
      <c r="E202" s="61">
        <f>Data!E201</f>
        <v>5.59</v>
      </c>
      <c r="F202" s="61">
        <f>Data!H201</f>
        <v>7.8970910740000004</v>
      </c>
      <c r="G202" s="62">
        <f>IF(MOD(C202,3)=0,SUM(Data!G199:G201),0)</f>
        <v>0</v>
      </c>
      <c r="H202" s="63">
        <f t="shared" si="70"/>
        <v>-2.4432809773124009E-2</v>
      </c>
      <c r="I202" s="63">
        <f t="shared" si="71"/>
        <v>0</v>
      </c>
      <c r="J202" s="63">
        <f t="shared" si="72"/>
        <v>-2.4432809773124009E-2</v>
      </c>
      <c r="K202" s="63">
        <f t="shared" si="73"/>
        <v>-1.190418286335071E-2</v>
      </c>
      <c r="L202" s="64">
        <f t="shared" si="74"/>
        <v>-1.2679566791487185E-2</v>
      </c>
      <c r="M202" s="65">
        <f t="shared" si="75"/>
        <v>1.2590090090090089</v>
      </c>
      <c r="N202" s="65">
        <f t="shared" si="76"/>
        <v>0.63358892199145789</v>
      </c>
      <c r="O202" s="65">
        <f t="shared" si="77"/>
        <v>3.292893836143457</v>
      </c>
      <c r="P202" s="66">
        <f t="shared" si="78"/>
        <v>5.1972086661386623</v>
      </c>
      <c r="Q202" s="63">
        <f t="shared" si="57"/>
        <v>4.8780487804878092E-2</v>
      </c>
      <c r="R202" s="63">
        <f t="shared" si="58"/>
        <v>9.1553784521218207E-2</v>
      </c>
      <c r="S202" s="63">
        <f t="shared" si="59"/>
        <v>3.7500292539980773E-2</v>
      </c>
      <c r="T202" s="64">
        <f t="shared" si="60"/>
        <v>5.2099736616849857E-2</v>
      </c>
      <c r="U202" s="63">
        <f t="shared" si="65"/>
        <v>-1.4056310856220833E-2</v>
      </c>
      <c r="V202" s="63">
        <f t="shared" si="66"/>
        <v>4.1322972044147033E-2</v>
      </c>
      <c r="W202" s="63">
        <f t="shared" si="67"/>
        <v>-5.4770375550826089E-2</v>
      </c>
      <c r="X202" s="64">
        <f t="shared" si="68"/>
        <v>0.10166137953089516</v>
      </c>
      <c r="Y202" s="63">
        <f t="shared" si="61"/>
        <v>6.9686943277303515E-2</v>
      </c>
      <c r="Z202" s="63">
        <f t="shared" si="62"/>
        <v>0.12717959420812641</v>
      </c>
      <c r="AA202" s="63">
        <f t="shared" si="63"/>
        <v>-2.5078917950058788E-2</v>
      </c>
      <c r="AB202" s="64">
        <f t="shared" si="64"/>
        <v>0.15617521762688225</v>
      </c>
      <c r="AC202" s="63"/>
      <c r="AD202" s="63"/>
      <c r="AE202" s="63"/>
      <c r="AF202" s="64"/>
      <c r="AG202" s="69">
        <f t="shared" ca="1" si="69"/>
        <v>1464</v>
      </c>
      <c r="AH202" s="75">
        <f t="shared" si="79"/>
        <v>0</v>
      </c>
      <c r="AI202" s="76">
        <f t="shared" si="80"/>
        <v>2</v>
      </c>
      <c r="AJ202" s="75"/>
      <c r="AK202" s="76"/>
    </row>
    <row r="203" spans="2:37" x14ac:dyDescent="0.25">
      <c r="B203" s="43">
        <v>1887</v>
      </c>
      <c r="C203" s="44">
        <v>8</v>
      </c>
      <c r="D203" s="83" t="s">
        <v>214</v>
      </c>
      <c r="E203" s="61">
        <f>Data!E202</f>
        <v>5.45</v>
      </c>
      <c r="F203" s="61">
        <f>Data!H202</f>
        <v>7.9922320659999997</v>
      </c>
      <c r="G203" s="62">
        <f>IF(MOD(C203,3)=0,SUM(Data!G200:G202),0)</f>
        <v>0</v>
      </c>
      <c r="H203" s="63">
        <f t="shared" si="70"/>
        <v>-2.5044722719141266E-2</v>
      </c>
      <c r="I203" s="63">
        <f t="shared" si="71"/>
        <v>0</v>
      </c>
      <c r="J203" s="63">
        <f t="shared" si="72"/>
        <v>-2.5044722719141266E-2</v>
      </c>
      <c r="K203" s="63">
        <f t="shared" si="73"/>
        <v>1.2047599693162603E-2</v>
      </c>
      <c r="L203" s="64">
        <f t="shared" si="74"/>
        <v>-3.6650768623481489E-2</v>
      </c>
      <c r="M203" s="65">
        <f t="shared" si="75"/>
        <v>1.2274774774774775</v>
      </c>
      <c r="N203" s="65">
        <f t="shared" si="76"/>
        <v>0.64122214769363339</v>
      </c>
      <c r="O203" s="65">
        <f t="shared" si="77"/>
        <v>3.2104242230736748</v>
      </c>
      <c r="P203" s="66">
        <f t="shared" si="78"/>
        <v>5.0067269738280613</v>
      </c>
      <c r="Q203" s="63">
        <f t="shared" si="57"/>
        <v>1.4897579143389184E-2</v>
      </c>
      <c r="R203" s="63">
        <f t="shared" si="58"/>
        <v>5.6289000698394265E-2</v>
      </c>
      <c r="S203" s="63">
        <f t="shared" si="59"/>
        <v>3.7037348344894472E-2</v>
      </c>
      <c r="T203" s="64">
        <f t="shared" si="60"/>
        <v>1.8564087768126347E-2</v>
      </c>
      <c r="U203" s="63">
        <f t="shared" si="65"/>
        <v>-2.4827141138873077E-2</v>
      </c>
      <c r="V203" s="63">
        <f t="shared" si="66"/>
        <v>2.9947157051046558E-2</v>
      </c>
      <c r="W203" s="63">
        <f t="shared" si="67"/>
        <v>-5.4217464963169593E-2</v>
      </c>
      <c r="X203" s="64">
        <f t="shared" si="68"/>
        <v>8.8989401787736178E-2</v>
      </c>
      <c r="Y203" s="63">
        <f t="shared" si="61"/>
        <v>5.9765229305060119E-2</v>
      </c>
      <c r="Z203" s="63">
        <f t="shared" si="62"/>
        <v>0.11672461614247065</v>
      </c>
      <c r="AA203" s="63">
        <f t="shared" si="63"/>
        <v>-2.0184735546321386E-2</v>
      </c>
      <c r="AB203" s="64">
        <f t="shared" si="64"/>
        <v>0.13972975994115511</v>
      </c>
      <c r="AC203" s="63"/>
      <c r="AD203" s="63"/>
      <c r="AE203" s="63"/>
      <c r="AF203" s="64"/>
      <c r="AG203" s="69">
        <f t="shared" ca="1" si="69"/>
        <v>1472</v>
      </c>
      <c r="AH203" s="75">
        <f t="shared" si="79"/>
        <v>0</v>
      </c>
      <c r="AI203" s="76">
        <f t="shared" si="80"/>
        <v>3</v>
      </c>
      <c r="AJ203" s="75"/>
      <c r="AK203" s="76"/>
    </row>
    <row r="204" spans="2:37" x14ac:dyDescent="0.25">
      <c r="B204" s="43">
        <v>1887</v>
      </c>
      <c r="C204" s="44">
        <v>9</v>
      </c>
      <c r="D204" s="83" t="s">
        <v>215</v>
      </c>
      <c r="E204" s="61">
        <f>Data!E203</f>
        <v>5.38</v>
      </c>
      <c r="F204" s="61">
        <f>Data!H203</f>
        <v>7.8970910740000004</v>
      </c>
      <c r="G204" s="62">
        <f>IF(MOD(C204,3)=0,SUM(Data!G201:G203),0)</f>
        <v>0.06</v>
      </c>
      <c r="H204" s="63">
        <f t="shared" si="70"/>
        <v>-1.2844036697247763E-2</v>
      </c>
      <c r="I204" s="63">
        <f t="shared" si="71"/>
        <v>1.1009174311926604E-2</v>
      </c>
      <c r="J204" s="63">
        <f t="shared" si="72"/>
        <v>-1.8348623853212676E-3</v>
      </c>
      <c r="K204" s="63">
        <f t="shared" si="73"/>
        <v>-1.190418286335071E-2</v>
      </c>
      <c r="L204" s="64">
        <f t="shared" si="74"/>
        <v>1.0190631620330848E-2</v>
      </c>
      <c r="M204" s="65">
        <f t="shared" si="75"/>
        <v>1.2117117117117115</v>
      </c>
      <c r="N204" s="65">
        <f t="shared" si="76"/>
        <v>0.63358892199145789</v>
      </c>
      <c r="O204" s="65">
        <f t="shared" si="77"/>
        <v>3.2045335364258327</v>
      </c>
      <c r="P204" s="66">
        <f t="shared" si="78"/>
        <v>5.0577486840419166</v>
      </c>
      <c r="Q204" s="63">
        <f t="shared" si="57"/>
        <v>-2.3593466424682408E-2</v>
      </c>
      <c r="R204" s="63">
        <f t="shared" si="58"/>
        <v>1.7101334492184206E-2</v>
      </c>
      <c r="S204" s="63">
        <f t="shared" si="59"/>
        <v>2.4692266114072492E-2</v>
      </c>
      <c r="T204" s="64">
        <f t="shared" si="60"/>
        <v>-7.4080110418667244E-3</v>
      </c>
      <c r="U204" s="63">
        <f t="shared" si="65"/>
        <v>-2.922286839234145E-2</v>
      </c>
      <c r="V204" s="63">
        <f t="shared" si="66"/>
        <v>2.4966572836976564E-2</v>
      </c>
      <c r="W204" s="63">
        <f t="shared" si="67"/>
        <v>-5.1295934153315126E-2</v>
      </c>
      <c r="X204" s="64">
        <f t="shared" si="68"/>
        <v>8.038598097735572E-2</v>
      </c>
      <c r="Y204" s="63">
        <f t="shared" si="61"/>
        <v>5.2019346585634008E-2</v>
      </c>
      <c r="Z204" s="63">
        <f t="shared" si="62"/>
        <v>0.10787001832213794</v>
      </c>
      <c r="AA204" s="63">
        <f t="shared" si="63"/>
        <v>-2.0401976138008537E-2</v>
      </c>
      <c r="AB204" s="64">
        <f t="shared" si="64"/>
        <v>0.13094350063553994</v>
      </c>
      <c r="AC204" s="63"/>
      <c r="AD204" s="63"/>
      <c r="AE204" s="63"/>
      <c r="AF204" s="64"/>
      <c r="AG204" s="69">
        <f t="shared" ca="1" si="69"/>
        <v>1282</v>
      </c>
      <c r="AH204" s="75">
        <f t="shared" si="79"/>
        <v>0</v>
      </c>
      <c r="AI204" s="76">
        <f t="shared" si="80"/>
        <v>4</v>
      </c>
      <c r="AJ204" s="75"/>
      <c r="AK204" s="76"/>
    </row>
    <row r="205" spans="2:37" x14ac:dyDescent="0.25">
      <c r="B205" s="43">
        <v>1887</v>
      </c>
      <c r="C205" s="44">
        <v>10</v>
      </c>
      <c r="D205" s="83" t="s">
        <v>216</v>
      </c>
      <c r="E205" s="61">
        <f>Data!E204</f>
        <v>5.2</v>
      </c>
      <c r="F205" s="61">
        <f>Data!H204</f>
        <v>7.9922320659999997</v>
      </c>
      <c r="G205" s="62">
        <f>IF(MOD(C205,3)=0,SUM(Data!G202:G204),0)</f>
        <v>0</v>
      </c>
      <c r="H205" s="63">
        <f t="shared" si="70"/>
        <v>-3.3457249070631967E-2</v>
      </c>
      <c r="I205" s="63">
        <f t="shared" si="71"/>
        <v>0</v>
      </c>
      <c r="J205" s="63">
        <f t="shared" si="72"/>
        <v>-3.3457249070631967E-2</v>
      </c>
      <c r="K205" s="63">
        <f t="shared" si="73"/>
        <v>1.2047599693162603E-2</v>
      </c>
      <c r="L205" s="64">
        <f t="shared" si="74"/>
        <v>-4.4963150722941214E-2</v>
      </c>
      <c r="M205" s="65">
        <f t="shared" si="75"/>
        <v>1.1711711711711712</v>
      </c>
      <c r="N205" s="65">
        <f t="shared" si="76"/>
        <v>0.64122214769363339</v>
      </c>
      <c r="O205" s="65">
        <f t="shared" si="77"/>
        <v>3.0973186597424407</v>
      </c>
      <c r="P205" s="66">
        <f t="shared" si="78"/>
        <v>4.8303363676425821</v>
      </c>
      <c r="Q205" s="63">
        <f t="shared" si="57"/>
        <v>-7.9646017699115057E-2</v>
      </c>
      <c r="R205" s="63">
        <f t="shared" si="58"/>
        <v>-4.12873824433313E-2</v>
      </c>
      <c r="S205" s="63">
        <f t="shared" si="59"/>
        <v>3.7037348344894472E-2</v>
      </c>
      <c r="T205" s="64">
        <f t="shared" si="60"/>
        <v>-7.5527396301812821E-2</v>
      </c>
      <c r="U205" s="63">
        <f t="shared" si="65"/>
        <v>-3.0466252666312532E-2</v>
      </c>
      <c r="V205" s="63">
        <f t="shared" si="66"/>
        <v>2.3653782005263135E-2</v>
      </c>
      <c r="W205" s="63">
        <f t="shared" si="67"/>
        <v>-4.7249662022314953E-2</v>
      </c>
      <c r="X205" s="64">
        <f t="shared" si="68"/>
        <v>7.4419752165166608E-2</v>
      </c>
      <c r="Y205" s="63">
        <f t="shared" si="61"/>
        <v>4.6206791602456443E-2</v>
      </c>
      <c r="Z205" s="63">
        <f t="shared" si="62"/>
        <v>0.10174888051548892</v>
      </c>
      <c r="AA205" s="63">
        <f t="shared" si="63"/>
        <v>-1.9228145509593952E-2</v>
      </c>
      <c r="AB205" s="64">
        <f t="shared" si="64"/>
        <v>0.12334879459600789</v>
      </c>
      <c r="AC205" s="63"/>
      <c r="AD205" s="63"/>
      <c r="AE205" s="63"/>
      <c r="AF205" s="64"/>
      <c r="AG205" s="69">
        <f t="shared" ca="1" si="69"/>
        <v>1556</v>
      </c>
      <c r="AH205" s="75">
        <f t="shared" si="79"/>
        <v>0</v>
      </c>
      <c r="AI205" s="76">
        <f t="shared" si="80"/>
        <v>5</v>
      </c>
      <c r="AJ205" s="75"/>
      <c r="AK205" s="76"/>
    </row>
    <row r="206" spans="2:37" x14ac:dyDescent="0.25">
      <c r="B206" s="43">
        <v>1887</v>
      </c>
      <c r="C206" s="44">
        <v>11</v>
      </c>
      <c r="D206" s="83" t="s">
        <v>217</v>
      </c>
      <c r="E206" s="61">
        <f>Data!E205</f>
        <v>5.3</v>
      </c>
      <c r="F206" s="61">
        <f>Data!H205</f>
        <v>8.0873811569999994</v>
      </c>
      <c r="G206" s="62">
        <f>IF(MOD(C206,3)=0,SUM(Data!G203:G205),0)</f>
        <v>0</v>
      </c>
      <c r="H206" s="63">
        <f t="shared" si="70"/>
        <v>1.9230769230769162E-2</v>
      </c>
      <c r="I206" s="63">
        <f t="shared" si="71"/>
        <v>0</v>
      </c>
      <c r="J206" s="63">
        <f t="shared" si="72"/>
        <v>1.9230769230769162E-2</v>
      </c>
      <c r="K206" s="63">
        <f t="shared" si="73"/>
        <v>1.1905196222314007E-2</v>
      </c>
      <c r="L206" s="64">
        <f t="shared" si="74"/>
        <v>7.2393866893887271E-3</v>
      </c>
      <c r="M206" s="65">
        <f t="shared" si="75"/>
        <v>1.1936936936936935</v>
      </c>
      <c r="N206" s="65">
        <f t="shared" si="76"/>
        <v>0.64885602318401969</v>
      </c>
      <c r="O206" s="65">
        <f t="shared" si="77"/>
        <v>3.1568824801221029</v>
      </c>
      <c r="P206" s="66">
        <f t="shared" si="78"/>
        <v>4.8653050404477645</v>
      </c>
      <c r="Q206" s="63">
        <f t="shared" si="57"/>
        <v>-8.4628670120898142E-2</v>
      </c>
      <c r="R206" s="63">
        <f t="shared" si="58"/>
        <v>-4.6477702513137764E-2</v>
      </c>
      <c r="S206" s="63">
        <f t="shared" si="59"/>
        <v>4.9383481466808599E-2</v>
      </c>
      <c r="T206" s="64">
        <f t="shared" si="60"/>
        <v>-9.1350002809224451E-2</v>
      </c>
      <c r="U206" s="63">
        <f t="shared" si="65"/>
        <v>-1.8206963591074543E-2</v>
      </c>
      <c r="V206" s="63">
        <f t="shared" si="66"/>
        <v>3.6597392953386487E-2</v>
      </c>
      <c r="W206" s="63">
        <f t="shared" si="67"/>
        <v>-4.3196338298076231E-2</v>
      </c>
      <c r="X206" s="64">
        <f t="shared" si="68"/>
        <v>8.3396139088273147E-2</v>
      </c>
      <c r="Y206" s="63">
        <f t="shared" si="61"/>
        <v>4.9798207658971583E-2</v>
      </c>
      <c r="Z206" s="63">
        <f t="shared" si="62"/>
        <v>0.10553096131585371</v>
      </c>
      <c r="AA206" s="63">
        <f t="shared" si="63"/>
        <v>-1.6120740522714838E-2</v>
      </c>
      <c r="AB206" s="64">
        <f t="shared" si="64"/>
        <v>0.12364494999437192</v>
      </c>
      <c r="AC206" s="63"/>
      <c r="AD206" s="63"/>
      <c r="AE206" s="63"/>
      <c r="AF206" s="64"/>
      <c r="AG206" s="69">
        <f t="shared" ca="1" si="69"/>
        <v>653</v>
      </c>
      <c r="AH206" s="75">
        <f t="shared" si="79"/>
        <v>1</v>
      </c>
      <c r="AI206" s="76">
        <f t="shared" si="80"/>
        <v>0</v>
      </c>
      <c r="AJ206" s="75"/>
      <c r="AK206" s="76"/>
    </row>
    <row r="207" spans="2:37" x14ac:dyDescent="0.25">
      <c r="B207" s="43">
        <v>1887</v>
      </c>
      <c r="C207" s="44">
        <v>12</v>
      </c>
      <c r="D207" s="83" t="s">
        <v>218</v>
      </c>
      <c r="E207" s="61">
        <f>Data!E206</f>
        <v>5.27</v>
      </c>
      <c r="F207" s="61">
        <f>Data!H206</f>
        <v>8.2776793390000005</v>
      </c>
      <c r="G207" s="62">
        <f>IF(MOD(C207,3)=0,SUM(Data!G204:G206),0)</f>
        <v>6.1874999999999999E-2</v>
      </c>
      <c r="H207" s="63">
        <f t="shared" si="70"/>
        <v>-5.6603773584905648E-3</v>
      </c>
      <c r="I207" s="63">
        <f t="shared" si="71"/>
        <v>1.1674528301886793E-2</v>
      </c>
      <c r="J207" s="63">
        <f t="shared" si="72"/>
        <v>6.0141509433961904E-3</v>
      </c>
      <c r="K207" s="63">
        <f t="shared" si="73"/>
        <v>2.3530260081199295E-2</v>
      </c>
      <c r="L207" s="64">
        <f t="shared" si="74"/>
        <v>-1.711342577835806E-2</v>
      </c>
      <c r="M207" s="65">
        <f t="shared" si="75"/>
        <v>1.1869369369369367</v>
      </c>
      <c r="N207" s="65">
        <f t="shared" si="76"/>
        <v>0.6641237741647924</v>
      </c>
      <c r="O207" s="65">
        <f t="shared" si="77"/>
        <v>3.1758684478681203</v>
      </c>
      <c r="P207" s="66">
        <f t="shared" si="78"/>
        <v>4.7820430037489903</v>
      </c>
      <c r="Q207" s="63">
        <f t="shared" si="57"/>
        <v>-6.5602836879432691E-2</v>
      </c>
      <c r="R207" s="63">
        <f t="shared" si="58"/>
        <v>-2.481277174507579E-2</v>
      </c>
      <c r="S207" s="63">
        <f t="shared" si="59"/>
        <v>6.0976787194342741E-2</v>
      </c>
      <c r="T207" s="64">
        <f t="shared" si="60"/>
        <v>-8.0859034782732264E-2</v>
      </c>
      <c r="U207" s="63">
        <f t="shared" si="65"/>
        <v>-2.0330576181100901E-2</v>
      </c>
      <c r="V207" s="63">
        <f t="shared" si="66"/>
        <v>3.3955422847373296E-2</v>
      </c>
      <c r="W207" s="63">
        <f t="shared" si="67"/>
        <v>-3.6912496137899931E-2</v>
      </c>
      <c r="X207" s="64">
        <f t="shared" si="68"/>
        <v>7.3584091477756575E-2</v>
      </c>
      <c r="Y207" s="63">
        <f t="shared" si="61"/>
        <v>4.9524848615732253E-2</v>
      </c>
      <c r="Z207" s="63">
        <f t="shared" si="62"/>
        <v>0.10485281541040847</v>
      </c>
      <c r="AA207" s="63">
        <f t="shared" si="63"/>
        <v>-1.3829801480032766E-2</v>
      </c>
      <c r="AB207" s="64">
        <f t="shared" si="64"/>
        <v>0.12034699189709697</v>
      </c>
      <c r="AC207" s="63"/>
      <c r="AD207" s="63"/>
      <c r="AE207" s="63"/>
      <c r="AF207" s="64"/>
      <c r="AG207" s="69">
        <f t="shared" ca="1" si="69"/>
        <v>1164</v>
      </c>
      <c r="AH207" s="75">
        <f t="shared" si="79"/>
        <v>0</v>
      </c>
      <c r="AI207" s="76">
        <f t="shared" si="80"/>
        <v>1</v>
      </c>
      <c r="AJ207" s="75"/>
      <c r="AK207" s="76"/>
    </row>
    <row r="208" spans="2:37" x14ac:dyDescent="0.25">
      <c r="B208" s="43">
        <v>1888</v>
      </c>
      <c r="C208" s="39">
        <v>1</v>
      </c>
      <c r="D208" s="83" t="s">
        <v>219</v>
      </c>
      <c r="E208" s="61">
        <f>Data!E207</f>
        <v>5.31</v>
      </c>
      <c r="F208" s="61">
        <f>Data!H207</f>
        <v>8.3728446279999993</v>
      </c>
      <c r="G208" s="62">
        <f>IF(MOD(C208,3)=0,SUM(Data!G205:G207),0)</f>
        <v>0</v>
      </c>
      <c r="H208" s="63">
        <f t="shared" si="70"/>
        <v>7.5901328273244584E-3</v>
      </c>
      <c r="I208" s="63">
        <f t="shared" si="71"/>
        <v>0</v>
      </c>
      <c r="J208" s="63">
        <f t="shared" si="72"/>
        <v>7.5901328273244584E-3</v>
      </c>
      <c r="K208" s="63">
        <f t="shared" si="73"/>
        <v>1.149661458274065E-2</v>
      </c>
      <c r="L208" s="64">
        <f t="shared" si="74"/>
        <v>-3.862080899823539E-3</v>
      </c>
      <c r="M208" s="65">
        <f t="shared" si="75"/>
        <v>1.1959459459459458</v>
      </c>
      <c r="N208" s="65">
        <f t="shared" si="76"/>
        <v>0.67175894923160018</v>
      </c>
      <c r="O208" s="65">
        <f t="shared" si="77"/>
        <v>3.1999737112295481</v>
      </c>
      <c r="P208" s="66">
        <f t="shared" si="78"/>
        <v>4.7635743668020769</v>
      </c>
      <c r="Q208" s="63">
        <f t="shared" si="57"/>
        <v>-4.8387096774193505E-2</v>
      </c>
      <c r="R208" s="63">
        <f t="shared" si="58"/>
        <v>-6.8454977226277691E-3</v>
      </c>
      <c r="S208" s="63">
        <f t="shared" si="59"/>
        <v>4.7622811607182403E-2</v>
      </c>
      <c r="T208" s="64">
        <f t="shared" si="60"/>
        <v>-5.1992290284562537E-2</v>
      </c>
      <c r="U208" s="63">
        <f t="shared" si="65"/>
        <v>-1.7836754950219191E-2</v>
      </c>
      <c r="V208" s="63">
        <f t="shared" si="66"/>
        <v>3.6587433117971191E-2</v>
      </c>
      <c r="W208" s="63">
        <f t="shared" si="67"/>
        <v>-3.4708160752242145E-2</v>
      </c>
      <c r="X208" s="64">
        <f t="shared" si="68"/>
        <v>7.3859107651602196E-2</v>
      </c>
      <c r="Y208" s="63">
        <f t="shared" si="61"/>
        <v>5.0318744077987532E-2</v>
      </c>
      <c r="Z208" s="63">
        <f t="shared" si="62"/>
        <v>0.10568856278482386</v>
      </c>
      <c r="AA208" s="63">
        <f t="shared" si="63"/>
        <v>-9.6894205887291251E-3</v>
      </c>
      <c r="AB208" s="64">
        <f t="shared" si="64"/>
        <v>0.11650686741339666</v>
      </c>
      <c r="AC208" s="63"/>
      <c r="AD208" s="63"/>
      <c r="AE208" s="63"/>
      <c r="AF208" s="64"/>
      <c r="AG208" s="69">
        <f t="shared" ca="1" si="69"/>
        <v>890</v>
      </c>
      <c r="AH208" s="75">
        <f t="shared" si="79"/>
        <v>1</v>
      </c>
      <c r="AI208" s="76">
        <f t="shared" si="80"/>
        <v>0</v>
      </c>
      <c r="AJ208" s="75"/>
      <c r="AK208" s="76"/>
    </row>
    <row r="209" spans="2:37" x14ac:dyDescent="0.25">
      <c r="B209" s="43">
        <v>1888</v>
      </c>
      <c r="C209" s="44">
        <v>2</v>
      </c>
      <c r="D209" s="83" t="s">
        <v>220</v>
      </c>
      <c r="E209" s="61">
        <f>Data!E208</f>
        <v>5.28</v>
      </c>
      <c r="F209" s="61">
        <f>Data!H208</f>
        <v>8.2776793390000005</v>
      </c>
      <c r="G209" s="62">
        <f>IF(MOD(C209,3)=0,SUM(Data!G206:G208),0)</f>
        <v>0</v>
      </c>
      <c r="H209" s="63">
        <f t="shared" si="70"/>
        <v>-5.6497175141241307E-3</v>
      </c>
      <c r="I209" s="63">
        <f t="shared" si="71"/>
        <v>0</v>
      </c>
      <c r="J209" s="63">
        <f t="shared" si="72"/>
        <v>-5.6497175141241307E-3</v>
      </c>
      <c r="K209" s="63">
        <f t="shared" si="73"/>
        <v>-1.1365944697188324E-2</v>
      </c>
      <c r="L209" s="64">
        <f t="shared" si="74"/>
        <v>5.7819444438551582E-3</v>
      </c>
      <c r="M209" s="65">
        <f t="shared" si="75"/>
        <v>1.189189189189189</v>
      </c>
      <c r="N209" s="65">
        <f t="shared" si="76"/>
        <v>0.6641237741647924</v>
      </c>
      <c r="O209" s="65">
        <f t="shared" si="77"/>
        <v>3.1818947637084776</v>
      </c>
      <c r="P209" s="66">
        <f t="shared" si="78"/>
        <v>4.7911170891450992</v>
      </c>
      <c r="Q209" s="63">
        <f t="shared" ref="Q209:Q272" si="81">$M209/$M197-1</f>
        <v>-4.6931407942238379E-2</v>
      </c>
      <c r="R209" s="63">
        <f t="shared" ref="R209:R272" si="82">$O209/$O197-1</f>
        <v>-5.3262624196274144E-3</v>
      </c>
      <c r="S209" s="63">
        <f t="shared" ref="S209:S272" si="83">$N209/$N197-1</f>
        <v>2.3530260081199295E-2</v>
      </c>
      <c r="T209" s="64">
        <f t="shared" ref="T209:T272" si="84">$P209/$P197-1</f>
        <v>-2.8193130800585831E-2</v>
      </c>
      <c r="U209" s="63">
        <f t="shared" si="65"/>
        <v>-1.4498890931094355E-2</v>
      </c>
      <c r="V209" s="63">
        <f t="shared" si="66"/>
        <v>4.0110256755609974E-2</v>
      </c>
      <c r="W209" s="63">
        <f t="shared" si="67"/>
        <v>-3.873536236327102E-2</v>
      </c>
      <c r="X209" s="64">
        <f t="shared" si="68"/>
        <v>8.202280207948065E-2</v>
      </c>
      <c r="Y209" s="63">
        <f t="shared" si="61"/>
        <v>5.2011967385568125E-2</v>
      </c>
      <c r="Z209" s="63">
        <f t="shared" si="62"/>
        <v>0.10747104801227358</v>
      </c>
      <c r="AA209" s="63">
        <f t="shared" si="63"/>
        <v>-9.7958650236419365E-3</v>
      </c>
      <c r="AB209" s="64">
        <f t="shared" si="64"/>
        <v>0.1184270080216494</v>
      </c>
      <c r="AC209" s="63"/>
      <c r="AD209" s="63"/>
      <c r="AE209" s="63"/>
      <c r="AF209" s="64"/>
      <c r="AG209" s="69">
        <f t="shared" ca="1" si="69"/>
        <v>1162</v>
      </c>
      <c r="AH209" s="75">
        <f t="shared" si="79"/>
        <v>0</v>
      </c>
      <c r="AI209" s="76">
        <f t="shared" si="80"/>
        <v>1</v>
      </c>
      <c r="AJ209" s="75"/>
      <c r="AK209" s="76"/>
    </row>
    <row r="210" spans="2:37" x14ac:dyDescent="0.25">
      <c r="B210" s="43">
        <v>1888</v>
      </c>
      <c r="C210" s="44">
        <v>3</v>
      </c>
      <c r="D210" s="83" t="s">
        <v>221</v>
      </c>
      <c r="E210" s="61">
        <f>Data!E209</f>
        <v>5.08</v>
      </c>
      <c r="F210" s="61">
        <f>Data!H209</f>
        <v>8.2776793390000005</v>
      </c>
      <c r="G210" s="62">
        <f>IF(MOD(C210,3)=0,SUM(Data!G207:G209),0)</f>
        <v>6.1666666666666668E-2</v>
      </c>
      <c r="H210" s="63">
        <f t="shared" si="70"/>
        <v>-3.7878787878787956E-2</v>
      </c>
      <c r="I210" s="63">
        <f t="shared" si="71"/>
        <v>1.167929292929293E-2</v>
      </c>
      <c r="J210" s="63">
        <f t="shared" si="72"/>
        <v>-2.6199494949495028E-2</v>
      </c>
      <c r="K210" s="63">
        <f t="shared" si="73"/>
        <v>0</v>
      </c>
      <c r="L210" s="64">
        <f t="shared" si="74"/>
        <v>-2.6199494949495028E-2</v>
      </c>
      <c r="M210" s="65">
        <f t="shared" si="75"/>
        <v>1.144144144144144</v>
      </c>
      <c r="N210" s="65">
        <f t="shared" si="76"/>
        <v>0.6641237741647924</v>
      </c>
      <c r="O210" s="65">
        <f t="shared" si="77"/>
        <v>3.0985307279168728</v>
      </c>
      <c r="P210" s="66">
        <f t="shared" si="78"/>
        <v>4.6655922411656032</v>
      </c>
      <c r="Q210" s="63">
        <f t="shared" si="81"/>
        <v>-0.10405643738977077</v>
      </c>
      <c r="R210" s="63">
        <f t="shared" si="82"/>
        <v>-6.2891004477629964E-2</v>
      </c>
      <c r="S210" s="63">
        <f t="shared" si="83"/>
        <v>2.3530260081199295E-2</v>
      </c>
      <c r="T210" s="64">
        <f t="shared" si="84"/>
        <v>-8.4434498841268746E-2</v>
      </c>
      <c r="U210" s="63">
        <f t="shared" si="65"/>
        <v>-2.4473270665350988E-2</v>
      </c>
      <c r="V210" s="63">
        <f t="shared" si="66"/>
        <v>2.9207937224497993E-2</v>
      </c>
      <c r="W210" s="63">
        <f t="shared" si="67"/>
        <v>-3.6912496137899931E-2</v>
      </c>
      <c r="X210" s="64">
        <f t="shared" si="68"/>
        <v>6.8654647783557454E-2</v>
      </c>
      <c r="Y210" s="63">
        <f t="shared" si="61"/>
        <v>4.6000447202630301E-2</v>
      </c>
      <c r="Z210" s="63">
        <f t="shared" si="62"/>
        <v>0.10088263574628198</v>
      </c>
      <c r="AA210" s="63">
        <f t="shared" si="63"/>
        <v>-7.7085210970839757E-3</v>
      </c>
      <c r="AB210" s="64">
        <f t="shared" si="64"/>
        <v>0.10943473682090366</v>
      </c>
      <c r="AC210" s="63"/>
      <c r="AD210" s="63"/>
      <c r="AE210" s="63"/>
      <c r="AF210" s="64"/>
      <c r="AG210" s="69">
        <f t="shared" ca="1" si="69"/>
        <v>1596</v>
      </c>
      <c r="AH210" s="75">
        <f t="shared" si="79"/>
        <v>0</v>
      </c>
      <c r="AI210" s="76">
        <f t="shared" si="80"/>
        <v>2</v>
      </c>
      <c r="AJ210" s="75"/>
      <c r="AK210" s="76"/>
    </row>
    <row r="211" spans="2:37" x14ac:dyDescent="0.25">
      <c r="B211" s="43">
        <v>1888</v>
      </c>
      <c r="C211" s="44">
        <v>4</v>
      </c>
      <c r="D211" s="83" t="s">
        <v>222</v>
      </c>
      <c r="E211" s="61">
        <f>Data!E210</f>
        <v>5.0999999999999996</v>
      </c>
      <c r="F211" s="61">
        <f>Data!H210</f>
        <v>8.18251405</v>
      </c>
      <c r="G211" s="62">
        <f>IF(MOD(C211,3)=0,SUM(Data!G208:G210),0)</f>
        <v>0</v>
      </c>
      <c r="H211" s="63">
        <f t="shared" si="70"/>
        <v>3.937007874015741E-3</v>
      </c>
      <c r="I211" s="63">
        <f t="shared" si="71"/>
        <v>0</v>
      </c>
      <c r="J211" s="63">
        <f t="shared" si="72"/>
        <v>3.937007874015741E-3</v>
      </c>
      <c r="K211" s="63">
        <f t="shared" si="73"/>
        <v>-1.1496614582740872E-2</v>
      </c>
      <c r="L211" s="64">
        <f t="shared" si="74"/>
        <v>1.5613120485411303E-2</v>
      </c>
      <c r="M211" s="65">
        <f t="shared" si="75"/>
        <v>1.1486486486486485</v>
      </c>
      <c r="N211" s="65">
        <f t="shared" si="76"/>
        <v>0.65648859909798452</v>
      </c>
      <c r="O211" s="65">
        <f t="shared" si="77"/>
        <v>3.1107296677905611</v>
      </c>
      <c r="P211" s="66">
        <f t="shared" si="78"/>
        <v>4.7384366949627221</v>
      </c>
      <c r="Q211" s="63">
        <f t="shared" si="81"/>
        <v>-0.12068965517241381</v>
      </c>
      <c r="R211" s="63">
        <f t="shared" si="82"/>
        <v>-8.0288459695887382E-2</v>
      </c>
      <c r="S211" s="63">
        <f t="shared" si="83"/>
        <v>1.1763127167273346E-2</v>
      </c>
      <c r="T211" s="64">
        <f t="shared" si="84"/>
        <v>-9.0981361537542993E-2</v>
      </c>
      <c r="U211" s="63">
        <f t="shared" si="65"/>
        <v>-2.7731053458758703E-2</v>
      </c>
      <c r="V211" s="63">
        <f t="shared" si="66"/>
        <v>2.5770885416583456E-2</v>
      </c>
      <c r="W211" s="63">
        <f t="shared" si="67"/>
        <v>-3.7296077518642612E-2</v>
      </c>
      <c r="X211" s="64">
        <f t="shared" si="68"/>
        <v>6.5510237844125241E-2</v>
      </c>
      <c r="Y211" s="63">
        <f t="shared" si="61"/>
        <v>4.3548394518521105E-2</v>
      </c>
      <c r="Z211" s="63">
        <f t="shared" si="62"/>
        <v>9.8301927268489075E-2</v>
      </c>
      <c r="AA211" s="63">
        <f t="shared" si="63"/>
        <v>-7.794418354429955E-3</v>
      </c>
      <c r="AB211" s="64">
        <f t="shared" si="64"/>
        <v>0.1069298012282478</v>
      </c>
      <c r="AC211" s="63"/>
      <c r="AD211" s="63"/>
      <c r="AE211" s="63"/>
      <c r="AF211" s="64"/>
      <c r="AG211" s="69">
        <f t="shared" ca="1" si="69"/>
        <v>958</v>
      </c>
      <c r="AH211" s="75">
        <f t="shared" si="79"/>
        <v>1</v>
      </c>
      <c r="AI211" s="76">
        <f t="shared" si="80"/>
        <v>0</v>
      </c>
      <c r="AJ211" s="75"/>
      <c r="AK211" s="76"/>
    </row>
    <row r="212" spans="2:37" x14ac:dyDescent="0.25">
      <c r="B212" s="43">
        <v>1888</v>
      </c>
      <c r="C212" s="44">
        <v>5</v>
      </c>
      <c r="D212" s="83" t="s">
        <v>223</v>
      </c>
      <c r="E212" s="61">
        <f>Data!E211</f>
        <v>5.17</v>
      </c>
      <c r="F212" s="61">
        <f>Data!H211</f>
        <v>8.0873811569999994</v>
      </c>
      <c r="G212" s="62">
        <f>IF(MOD(C212,3)=0,SUM(Data!G209:G211),0)</f>
        <v>0</v>
      </c>
      <c r="H212" s="63">
        <f t="shared" si="70"/>
        <v>1.3725490196078383E-2</v>
      </c>
      <c r="I212" s="63">
        <f t="shared" si="71"/>
        <v>0</v>
      </c>
      <c r="J212" s="63">
        <f t="shared" si="72"/>
        <v>1.3725490196078383E-2</v>
      </c>
      <c r="K212" s="63">
        <f t="shared" si="73"/>
        <v>-1.1626364760107033E-2</v>
      </c>
      <c r="L212" s="64">
        <f t="shared" si="74"/>
        <v>2.5650072049961281E-2</v>
      </c>
      <c r="M212" s="65">
        <f t="shared" si="75"/>
        <v>1.1644144144144144</v>
      </c>
      <c r="N212" s="65">
        <f t="shared" si="76"/>
        <v>0.64885602318401969</v>
      </c>
      <c r="O212" s="65">
        <f t="shared" si="77"/>
        <v>3.1534259573484706</v>
      </c>
      <c r="P212" s="66">
        <f t="shared" si="78"/>
        <v>4.8599779375926966</v>
      </c>
      <c r="Q212" s="63">
        <f t="shared" si="81"/>
        <v>-0.12372881355932197</v>
      </c>
      <c r="R212" s="63">
        <f t="shared" si="82"/>
        <v>-8.3467256644761845E-2</v>
      </c>
      <c r="S212" s="63">
        <f t="shared" si="83"/>
        <v>0</v>
      </c>
      <c r="T212" s="64">
        <f t="shared" si="84"/>
        <v>-8.3467256644762067E-2</v>
      </c>
      <c r="U212" s="63">
        <f t="shared" si="65"/>
        <v>-2.1720515597942636E-2</v>
      </c>
      <c r="V212" s="63">
        <f t="shared" si="66"/>
        <v>3.2112170680554941E-2</v>
      </c>
      <c r="W212" s="63">
        <f t="shared" si="67"/>
        <v>-3.7686967966086837E-2</v>
      </c>
      <c r="X212" s="64">
        <f t="shared" si="68"/>
        <v>7.2532675255490231E-2</v>
      </c>
      <c r="Y212" s="63">
        <f t="shared" si="61"/>
        <v>4.4658657120464795E-2</v>
      </c>
      <c r="Z212" s="63">
        <f t="shared" si="62"/>
        <v>9.9470443804851039E-2</v>
      </c>
      <c r="AA212" s="63">
        <f t="shared" si="63"/>
        <v>-5.6993600210667461E-3</v>
      </c>
      <c r="AB212" s="64">
        <f t="shared" si="64"/>
        <v>0.10577264018269772</v>
      </c>
      <c r="AC212" s="63"/>
      <c r="AD212" s="63"/>
      <c r="AE212" s="63"/>
      <c r="AF212" s="64"/>
      <c r="AG212" s="69">
        <f t="shared" ca="1" si="69"/>
        <v>758</v>
      </c>
      <c r="AH212" s="75">
        <f t="shared" si="79"/>
        <v>2</v>
      </c>
      <c r="AI212" s="76">
        <f t="shared" si="80"/>
        <v>0</v>
      </c>
      <c r="AJ212" s="75"/>
      <c r="AK212" s="76"/>
    </row>
    <row r="213" spans="2:37" x14ac:dyDescent="0.25">
      <c r="B213" s="43">
        <v>1888</v>
      </c>
      <c r="C213" s="44">
        <v>6</v>
      </c>
      <c r="D213" s="83" t="s">
        <v>224</v>
      </c>
      <c r="E213" s="61">
        <f>Data!E212</f>
        <v>5.01</v>
      </c>
      <c r="F213" s="61">
        <f>Data!H212</f>
        <v>7.9922320659999997</v>
      </c>
      <c r="G213" s="62">
        <f>IF(MOD(C213,3)=0,SUM(Data!G210:G212),0)</f>
        <v>6.041666666666666E-2</v>
      </c>
      <c r="H213" s="63">
        <f t="shared" si="70"/>
        <v>-3.0947775628626717E-2</v>
      </c>
      <c r="I213" s="63">
        <f t="shared" si="71"/>
        <v>1.1686009026434557E-2</v>
      </c>
      <c r="J213" s="63">
        <f t="shared" si="72"/>
        <v>-1.9261766602192143E-2</v>
      </c>
      <c r="K213" s="63">
        <f t="shared" si="73"/>
        <v>-1.1765130040599536E-2</v>
      </c>
      <c r="L213" s="64">
        <f t="shared" si="74"/>
        <v>-7.5858854908656959E-3</v>
      </c>
      <c r="M213" s="65">
        <f t="shared" si="75"/>
        <v>1.1283783783783783</v>
      </c>
      <c r="N213" s="65">
        <f t="shared" si="76"/>
        <v>0.64122214769363339</v>
      </c>
      <c r="O213" s="65">
        <f t="shared" si="77"/>
        <v>3.09268540256073</v>
      </c>
      <c r="P213" s="66">
        <f t="shared" si="78"/>
        <v>4.823110701469985</v>
      </c>
      <c r="Q213" s="63">
        <f t="shared" si="81"/>
        <v>-0.12565445026178024</v>
      </c>
      <c r="R213" s="63">
        <f t="shared" si="82"/>
        <v>-8.3747439618213182E-2</v>
      </c>
      <c r="S213" s="63">
        <f t="shared" si="83"/>
        <v>0</v>
      </c>
      <c r="T213" s="64">
        <f t="shared" si="84"/>
        <v>-8.3747439618213404E-2</v>
      </c>
      <c r="U213" s="63">
        <f t="shared" si="65"/>
        <v>-2.952813725614023E-2</v>
      </c>
      <c r="V213" s="63">
        <f t="shared" si="66"/>
        <v>2.3497878853224963E-2</v>
      </c>
      <c r="W213" s="63">
        <f t="shared" si="67"/>
        <v>-3.4270170848435977E-2</v>
      </c>
      <c r="X213" s="64">
        <f t="shared" si="68"/>
        <v>5.9818023589902847E-2</v>
      </c>
      <c r="Y213" s="63">
        <f t="shared" si="61"/>
        <v>3.9222006338315074E-2</v>
      </c>
      <c r="Z213" s="63">
        <f t="shared" si="62"/>
        <v>9.3579558738776436E-2</v>
      </c>
      <c r="AA213" s="63">
        <f t="shared" si="63"/>
        <v>-4.6415553853410563E-3</v>
      </c>
      <c r="AB213" s="64">
        <f t="shared" si="64"/>
        <v>9.8679138812292511E-2</v>
      </c>
      <c r="AC213" s="63"/>
      <c r="AD213" s="63"/>
      <c r="AE213" s="63"/>
      <c r="AF213" s="64"/>
      <c r="AG213" s="69">
        <f t="shared" ca="1" si="69"/>
        <v>1529</v>
      </c>
      <c r="AH213" s="75">
        <f t="shared" si="79"/>
        <v>0</v>
      </c>
      <c r="AI213" s="76">
        <f t="shared" si="80"/>
        <v>1</v>
      </c>
      <c r="AJ213" s="75"/>
      <c r="AK213" s="76"/>
    </row>
    <row r="214" spans="2:37" x14ac:dyDescent="0.25">
      <c r="B214" s="43">
        <v>1888</v>
      </c>
      <c r="C214" s="44">
        <v>7</v>
      </c>
      <c r="D214" s="83" t="s">
        <v>225</v>
      </c>
      <c r="E214" s="61">
        <f>Data!E213</f>
        <v>5.14</v>
      </c>
      <c r="F214" s="61">
        <f>Data!H213</f>
        <v>8.0873811569999994</v>
      </c>
      <c r="G214" s="62">
        <f>IF(MOD(C214,3)=0,SUM(Data!G211:G213),0)</f>
        <v>0</v>
      </c>
      <c r="H214" s="63">
        <f t="shared" si="70"/>
        <v>2.5948103792415189E-2</v>
      </c>
      <c r="I214" s="63">
        <f t="shared" si="71"/>
        <v>0</v>
      </c>
      <c r="J214" s="63">
        <f t="shared" si="72"/>
        <v>2.5948103792415189E-2</v>
      </c>
      <c r="K214" s="63">
        <f t="shared" si="73"/>
        <v>1.1905196222314007E-2</v>
      </c>
      <c r="L214" s="64">
        <f t="shared" si="74"/>
        <v>1.3877690936390907E-2</v>
      </c>
      <c r="M214" s="65">
        <f t="shared" si="75"/>
        <v>1.1576576576576574</v>
      </c>
      <c r="N214" s="65">
        <f t="shared" si="76"/>
        <v>0.64885602318401969</v>
      </c>
      <c r="O214" s="65">
        <f t="shared" si="77"/>
        <v>3.172934724383663</v>
      </c>
      <c r="P214" s="66">
        <f t="shared" si="78"/>
        <v>4.8900443411369849</v>
      </c>
      <c r="Q214" s="63">
        <f t="shared" si="81"/>
        <v>-8.0500894454383021E-2</v>
      </c>
      <c r="R214" s="63">
        <f t="shared" si="82"/>
        <v>-3.6429693069086833E-2</v>
      </c>
      <c r="S214" s="63">
        <f t="shared" si="83"/>
        <v>2.4096224953831458E-2</v>
      </c>
      <c r="T214" s="64">
        <f t="shared" si="84"/>
        <v>-5.91017880430591E-2</v>
      </c>
      <c r="U214" s="63">
        <f t="shared" si="65"/>
        <v>-2.1498041144671021E-2</v>
      </c>
      <c r="V214" s="63">
        <f t="shared" si="66"/>
        <v>3.1966734729003798E-2</v>
      </c>
      <c r="W214" s="63">
        <f t="shared" si="67"/>
        <v>-2.8061561245880329E-2</v>
      </c>
      <c r="X214" s="64">
        <f t="shared" si="68"/>
        <v>6.1761417782623562E-2</v>
      </c>
      <c r="Y214" s="63">
        <f t="shared" si="61"/>
        <v>3.9772644886130415E-2</v>
      </c>
      <c r="Z214" s="63">
        <f t="shared" si="62"/>
        <v>9.4158998989725573E-2</v>
      </c>
      <c r="AA214" s="63">
        <f t="shared" si="63"/>
        <v>-4.5875444170304647E-3</v>
      </c>
      <c r="AB214" s="64">
        <f t="shared" si="64"/>
        <v>9.9201635315005587E-2</v>
      </c>
      <c r="AC214" s="63"/>
      <c r="AD214" s="63"/>
      <c r="AE214" s="63"/>
      <c r="AF214" s="64"/>
      <c r="AG214" s="69">
        <f t="shared" ca="1" si="69"/>
        <v>524</v>
      </c>
      <c r="AH214" s="75">
        <f t="shared" si="79"/>
        <v>1</v>
      </c>
      <c r="AI214" s="76">
        <f t="shared" si="80"/>
        <v>0</v>
      </c>
      <c r="AJ214" s="75"/>
      <c r="AK214" s="76"/>
    </row>
    <row r="215" spans="2:37" x14ac:dyDescent="0.25">
      <c r="B215" s="43">
        <v>1888</v>
      </c>
      <c r="C215" s="44">
        <v>8</v>
      </c>
      <c r="D215" s="83" t="s">
        <v>226</v>
      </c>
      <c r="E215" s="61">
        <f>Data!E214</f>
        <v>5.25</v>
      </c>
      <c r="F215" s="61">
        <f>Data!H214</f>
        <v>8.0873811569999994</v>
      </c>
      <c r="G215" s="62">
        <f>IF(MOD(C215,3)=0,SUM(Data!G212:G214),0)</f>
        <v>0</v>
      </c>
      <c r="H215" s="63">
        <f t="shared" si="70"/>
        <v>2.1400778210116878E-2</v>
      </c>
      <c r="I215" s="63">
        <f t="shared" si="71"/>
        <v>0</v>
      </c>
      <c r="J215" s="63">
        <f t="shared" si="72"/>
        <v>2.1400778210116878E-2</v>
      </c>
      <c r="K215" s="63">
        <f t="shared" si="73"/>
        <v>0</v>
      </c>
      <c r="L215" s="64">
        <f t="shared" si="74"/>
        <v>2.1400778210116878E-2</v>
      </c>
      <c r="M215" s="65">
        <f t="shared" si="75"/>
        <v>1.1824324324324322</v>
      </c>
      <c r="N215" s="65">
        <f t="shared" si="76"/>
        <v>0.64885602318401969</v>
      </c>
      <c r="O215" s="65">
        <f t="shared" si="77"/>
        <v>3.240837996695376</v>
      </c>
      <c r="P215" s="66">
        <f t="shared" si="78"/>
        <v>4.9946950955192948</v>
      </c>
      <c r="Q215" s="63">
        <f t="shared" si="81"/>
        <v>-3.6697247706422131E-2</v>
      </c>
      <c r="R215" s="63">
        <f t="shared" si="82"/>
        <v>9.4734438530317266E-3</v>
      </c>
      <c r="S215" s="63">
        <f t="shared" si="83"/>
        <v>1.1905196222314007E-2</v>
      </c>
      <c r="T215" s="64">
        <f t="shared" si="84"/>
        <v>-2.4031424864310313E-3</v>
      </c>
      <c r="U215" s="63">
        <f t="shared" si="65"/>
        <v>-8.1764970755755506E-3</v>
      </c>
      <c r="V215" s="63">
        <f t="shared" si="66"/>
        <v>4.6016160190159638E-2</v>
      </c>
      <c r="W215" s="63">
        <f t="shared" si="67"/>
        <v>-2.8061561245880329E-2</v>
      </c>
      <c r="X215" s="64">
        <f t="shared" si="68"/>
        <v>7.6216474709032589E-2</v>
      </c>
      <c r="Y215" s="63">
        <f t="shared" si="61"/>
        <v>4.2879236496325079E-2</v>
      </c>
      <c r="Z215" s="63">
        <f t="shared" si="62"/>
        <v>9.742808399902847E-2</v>
      </c>
      <c r="AA215" s="63">
        <f t="shared" si="63"/>
        <v>-5.6993600210667461E-3</v>
      </c>
      <c r="AB215" s="64">
        <f t="shared" si="64"/>
        <v>0.10371857351140812</v>
      </c>
      <c r="AC215" s="63"/>
      <c r="AD215" s="63"/>
      <c r="AE215" s="63"/>
      <c r="AF215" s="64"/>
      <c r="AG215" s="69">
        <f t="shared" ca="1" si="69"/>
        <v>611</v>
      </c>
      <c r="AH215" s="75">
        <f t="shared" si="79"/>
        <v>2</v>
      </c>
      <c r="AI215" s="76">
        <f t="shared" si="80"/>
        <v>0</v>
      </c>
      <c r="AJ215" s="75"/>
      <c r="AK215" s="76"/>
    </row>
    <row r="216" spans="2:37" x14ac:dyDescent="0.25">
      <c r="B216" s="43">
        <v>1888</v>
      </c>
      <c r="C216" s="44">
        <v>9</v>
      </c>
      <c r="D216" s="83" t="s">
        <v>227</v>
      </c>
      <c r="E216" s="61">
        <f>Data!E215</f>
        <v>5.38</v>
      </c>
      <c r="F216" s="61">
        <f>Data!H215</f>
        <v>8.0873811569999994</v>
      </c>
      <c r="G216" s="62">
        <f>IF(MOD(C216,3)=0,SUM(Data!G213:G215),0)</f>
        <v>5.9166666666666659E-2</v>
      </c>
      <c r="H216" s="63">
        <f t="shared" si="70"/>
        <v>2.4761904761904763E-2</v>
      </c>
      <c r="I216" s="63">
        <f t="shared" si="71"/>
        <v>1.1269841269841268E-2</v>
      </c>
      <c r="J216" s="63">
        <f t="shared" si="72"/>
        <v>3.6031746031746081E-2</v>
      </c>
      <c r="K216" s="63">
        <f t="shared" si="73"/>
        <v>0</v>
      </c>
      <c r="L216" s="64">
        <f t="shared" si="74"/>
        <v>3.6031746031746081E-2</v>
      </c>
      <c r="M216" s="65">
        <f t="shared" si="75"/>
        <v>1.2117117117117115</v>
      </c>
      <c r="N216" s="65">
        <f t="shared" si="76"/>
        <v>0.64885602318401969</v>
      </c>
      <c r="O216" s="65">
        <f t="shared" si="77"/>
        <v>3.3576110483223367</v>
      </c>
      <c r="P216" s="66">
        <f t="shared" si="78"/>
        <v>5.1746626807070539</v>
      </c>
      <c r="Q216" s="63">
        <f t="shared" si="81"/>
        <v>0</v>
      </c>
      <c r="R216" s="63">
        <f t="shared" si="82"/>
        <v>4.7769046619883015E-2</v>
      </c>
      <c r="S216" s="63">
        <f t="shared" si="83"/>
        <v>2.4096224953831458E-2</v>
      </c>
      <c r="T216" s="64">
        <f t="shared" si="84"/>
        <v>2.3115817722225263E-2</v>
      </c>
      <c r="U216" s="63">
        <f t="shared" si="65"/>
        <v>-5.4847915760014576E-3</v>
      </c>
      <c r="V216" s="63">
        <f t="shared" si="66"/>
        <v>4.807436545489896E-2</v>
      </c>
      <c r="W216" s="63">
        <f t="shared" si="67"/>
        <v>-2.6065358997516275E-2</v>
      </c>
      <c r="X216" s="64">
        <f t="shared" si="68"/>
        <v>7.6123921802496275E-2</v>
      </c>
      <c r="Y216" s="63">
        <f t="shared" si="61"/>
        <v>4.3335443552688702E-2</v>
      </c>
      <c r="Z216" s="63">
        <f t="shared" si="62"/>
        <v>9.7688670331155469E-2</v>
      </c>
      <c r="AA216" s="63">
        <f t="shared" si="63"/>
        <v>-5.6993600210667461E-3</v>
      </c>
      <c r="AB216" s="64">
        <f t="shared" si="64"/>
        <v>0.10398065353192631</v>
      </c>
      <c r="AC216" s="63"/>
      <c r="AD216" s="63"/>
      <c r="AE216" s="63"/>
      <c r="AF216" s="64"/>
      <c r="AG216" s="69">
        <f t="shared" ca="1" si="69"/>
        <v>546</v>
      </c>
      <c r="AH216" s="75">
        <f t="shared" si="79"/>
        <v>3</v>
      </c>
      <c r="AI216" s="76">
        <f t="shared" si="80"/>
        <v>0</v>
      </c>
      <c r="AJ216" s="75"/>
      <c r="AK216" s="76"/>
    </row>
    <row r="217" spans="2:37" x14ac:dyDescent="0.25">
      <c r="B217" s="43">
        <v>1888</v>
      </c>
      <c r="C217" s="44">
        <v>10</v>
      </c>
      <c r="D217" s="83" t="s">
        <v>228</v>
      </c>
      <c r="E217" s="61">
        <f>Data!E216</f>
        <v>5.35</v>
      </c>
      <c r="F217" s="61">
        <f>Data!H216</f>
        <v>8.18251405</v>
      </c>
      <c r="G217" s="62">
        <f>IF(MOD(C217,3)=0,SUM(Data!G214:G216),0)</f>
        <v>0</v>
      </c>
      <c r="H217" s="63">
        <f t="shared" si="70"/>
        <v>-5.5762081784387352E-3</v>
      </c>
      <c r="I217" s="63">
        <f t="shared" si="71"/>
        <v>0</v>
      </c>
      <c r="J217" s="63">
        <f t="shared" si="72"/>
        <v>-5.5762081784387352E-3</v>
      </c>
      <c r="K217" s="63">
        <f t="shared" si="73"/>
        <v>1.1763127167273346E-2</v>
      </c>
      <c r="L217" s="64">
        <f t="shared" si="74"/>
        <v>-1.7137741908284987E-2</v>
      </c>
      <c r="M217" s="65">
        <f t="shared" si="75"/>
        <v>1.2049549549549547</v>
      </c>
      <c r="N217" s="65">
        <f t="shared" si="76"/>
        <v>0.65648859909798452</v>
      </c>
      <c r="O217" s="65">
        <f t="shared" si="77"/>
        <v>3.3388883101346654</v>
      </c>
      <c r="P217" s="66">
        <f t="shared" si="78"/>
        <v>5.0859806472226623</v>
      </c>
      <c r="Q217" s="63">
        <f t="shared" si="81"/>
        <v>2.8846153846153744E-2</v>
      </c>
      <c r="R217" s="63">
        <f t="shared" si="82"/>
        <v>7.7993153733917797E-2</v>
      </c>
      <c r="S217" s="63">
        <f t="shared" si="83"/>
        <v>2.3808365726701641E-2</v>
      </c>
      <c r="T217" s="64">
        <f t="shared" si="84"/>
        <v>5.2924736524062377E-2</v>
      </c>
      <c r="U217" s="63">
        <f t="shared" si="65"/>
        <v>-1.1177375187076954E-3</v>
      </c>
      <c r="V217" s="63">
        <f t="shared" si="66"/>
        <v>5.2676605190637771E-2</v>
      </c>
      <c r="W217" s="63">
        <f t="shared" si="67"/>
        <v>-2.378476127684559E-2</v>
      </c>
      <c r="X217" s="64">
        <f t="shared" si="68"/>
        <v>7.8324291031854232E-2</v>
      </c>
      <c r="Y217" s="63">
        <f t="shared" si="61"/>
        <v>4.3944603960527351E-2</v>
      </c>
      <c r="Z217" s="63">
        <f t="shared" si="62"/>
        <v>9.8329565339784653E-2</v>
      </c>
      <c r="AA217" s="63">
        <f t="shared" si="63"/>
        <v>-3.4227804383230032E-3</v>
      </c>
      <c r="AB217" s="64">
        <f t="shared" si="64"/>
        <v>0.10210181788307482</v>
      </c>
      <c r="AC217" s="63"/>
      <c r="AD217" s="63"/>
      <c r="AE217" s="63"/>
      <c r="AF217" s="64"/>
      <c r="AG217" s="69">
        <f t="shared" ca="1" si="69"/>
        <v>1160</v>
      </c>
      <c r="AH217" s="75">
        <f t="shared" si="79"/>
        <v>0</v>
      </c>
      <c r="AI217" s="76">
        <f t="shared" si="80"/>
        <v>1</v>
      </c>
      <c r="AJ217" s="75"/>
      <c r="AK217" s="76"/>
    </row>
    <row r="218" spans="2:37" x14ac:dyDescent="0.25">
      <c r="B218" s="43">
        <v>1888</v>
      </c>
      <c r="C218" s="44">
        <v>11</v>
      </c>
      <c r="D218" s="83" t="s">
        <v>229</v>
      </c>
      <c r="E218" s="61">
        <f>Data!E217</f>
        <v>5.24</v>
      </c>
      <c r="F218" s="61">
        <f>Data!H217</f>
        <v>8.2776793390000005</v>
      </c>
      <c r="G218" s="62">
        <f>IF(MOD(C218,3)=0,SUM(Data!G215:G217),0)</f>
        <v>0</v>
      </c>
      <c r="H218" s="63">
        <f t="shared" si="70"/>
        <v>-2.0560747663551315E-2</v>
      </c>
      <c r="I218" s="63">
        <f t="shared" si="71"/>
        <v>0</v>
      </c>
      <c r="J218" s="63">
        <f t="shared" si="72"/>
        <v>-2.0560747663551315E-2</v>
      </c>
      <c r="K218" s="63">
        <f t="shared" si="73"/>
        <v>1.1630323934488151E-2</v>
      </c>
      <c r="L218" s="64">
        <f t="shared" si="74"/>
        <v>-3.1820983254871371E-2</v>
      </c>
      <c r="M218" s="65">
        <f t="shared" si="75"/>
        <v>1.1801801801801801</v>
      </c>
      <c r="N218" s="65">
        <f t="shared" si="76"/>
        <v>0.6641237741647924</v>
      </c>
      <c r="O218" s="65">
        <f t="shared" si="77"/>
        <v>3.2702382701132051</v>
      </c>
      <c r="P218" s="66">
        <f t="shared" si="78"/>
        <v>4.9241397422127902</v>
      </c>
      <c r="Q218" s="63">
        <f t="shared" si="81"/>
        <v>-1.1320754716981019E-2</v>
      </c>
      <c r="R218" s="63">
        <f t="shared" si="82"/>
        <v>3.5907510243053942E-2</v>
      </c>
      <c r="S218" s="63">
        <f t="shared" si="83"/>
        <v>2.3530260081199295E-2</v>
      </c>
      <c r="T218" s="64">
        <f t="shared" si="84"/>
        <v>1.2092705652760216E-2</v>
      </c>
      <c r="U218" s="63">
        <f t="shared" si="65"/>
        <v>-8.1917217655884667E-3</v>
      </c>
      <c r="V218" s="63">
        <f t="shared" si="66"/>
        <v>4.5221654790696952E-2</v>
      </c>
      <c r="W218" s="63">
        <f t="shared" si="67"/>
        <v>-1.9495771075722534E-2</v>
      </c>
      <c r="X218" s="64">
        <f t="shared" si="68"/>
        <v>6.6004229209110088E-2</v>
      </c>
      <c r="Y218" s="63">
        <f t="shared" si="61"/>
        <v>4.2077889395672585E-2</v>
      </c>
      <c r="Z218" s="63">
        <f t="shared" si="62"/>
        <v>9.6365603086565166E-2</v>
      </c>
      <c r="AA218" s="63">
        <f t="shared" si="63"/>
        <v>-1.1424499758082574E-3</v>
      </c>
      <c r="AB218" s="64">
        <f t="shared" si="64"/>
        <v>9.7619578547523567E-2</v>
      </c>
      <c r="AC218" s="63"/>
      <c r="AD218" s="63"/>
      <c r="AE218" s="63"/>
      <c r="AF218" s="64"/>
      <c r="AG218" s="69">
        <f t="shared" ca="1" si="69"/>
        <v>1409</v>
      </c>
      <c r="AH218" s="75">
        <f t="shared" si="79"/>
        <v>0</v>
      </c>
      <c r="AI218" s="76">
        <f t="shared" si="80"/>
        <v>2</v>
      </c>
      <c r="AJ218" s="75"/>
      <c r="AK218" s="76"/>
    </row>
    <row r="219" spans="2:37" x14ac:dyDescent="0.25">
      <c r="B219" s="43">
        <v>1888</v>
      </c>
      <c r="C219" s="44">
        <v>12</v>
      </c>
      <c r="D219" s="83" t="s">
        <v>230</v>
      </c>
      <c r="E219" s="61">
        <f>Data!E218</f>
        <v>5.14</v>
      </c>
      <c r="F219" s="61">
        <f>Data!H218</f>
        <v>8.2776793390000005</v>
      </c>
      <c r="G219" s="62">
        <f>IF(MOD(C219,3)=0,SUM(Data!G216:G218),0)</f>
        <v>5.7916666666666672E-2</v>
      </c>
      <c r="H219" s="63">
        <f t="shared" si="70"/>
        <v>-1.9083969465648942E-2</v>
      </c>
      <c r="I219" s="63">
        <f t="shared" si="71"/>
        <v>1.1052798982188295E-2</v>
      </c>
      <c r="J219" s="63">
        <f t="shared" si="72"/>
        <v>-8.0311704834605813E-3</v>
      </c>
      <c r="K219" s="63">
        <f t="shared" si="73"/>
        <v>0</v>
      </c>
      <c r="L219" s="64">
        <f t="shared" si="74"/>
        <v>-8.0311704834605813E-3</v>
      </c>
      <c r="M219" s="65">
        <f t="shared" si="75"/>
        <v>1.1576576576576574</v>
      </c>
      <c r="N219" s="65">
        <f t="shared" si="76"/>
        <v>0.6641237741647924</v>
      </c>
      <c r="O219" s="65">
        <f t="shared" si="77"/>
        <v>3.2439744290443886</v>
      </c>
      <c r="P219" s="66">
        <f t="shared" si="78"/>
        <v>4.8845931364586956</v>
      </c>
      <c r="Q219" s="63">
        <f t="shared" si="81"/>
        <v>-2.4667931688804545E-2</v>
      </c>
      <c r="R219" s="63">
        <f t="shared" si="82"/>
        <v>2.1444836993165239E-2</v>
      </c>
      <c r="S219" s="63">
        <f t="shared" si="83"/>
        <v>0</v>
      </c>
      <c r="T219" s="64">
        <f t="shared" si="84"/>
        <v>2.1444836993165683E-2</v>
      </c>
      <c r="U219" s="63">
        <f t="shared" si="65"/>
        <v>-7.6054458162952976E-3</v>
      </c>
      <c r="V219" s="63">
        <f t="shared" si="66"/>
        <v>4.4984761851473154E-2</v>
      </c>
      <c r="W219" s="63">
        <f t="shared" si="67"/>
        <v>-2.1524512040621224E-2</v>
      </c>
      <c r="X219" s="64">
        <f t="shared" si="68"/>
        <v>6.7972345460385775E-2</v>
      </c>
      <c r="Y219" s="63">
        <f t="shared" si="61"/>
        <v>4.0673276395875257E-2</v>
      </c>
      <c r="Z219" s="63">
        <f t="shared" si="62"/>
        <v>9.4689229227704841E-2</v>
      </c>
      <c r="AA219" s="63">
        <f t="shared" si="63"/>
        <v>1.1569899545504914E-3</v>
      </c>
      <c r="AB219" s="64">
        <f t="shared" si="64"/>
        <v>9.3424148471860091E-2</v>
      </c>
      <c r="AC219" s="63"/>
      <c r="AD219" s="63"/>
      <c r="AE219" s="63"/>
      <c r="AF219" s="64"/>
      <c r="AG219" s="69">
        <f t="shared" ca="1" si="69"/>
        <v>1381</v>
      </c>
      <c r="AH219" s="75">
        <f t="shared" si="79"/>
        <v>0</v>
      </c>
      <c r="AI219" s="76">
        <f t="shared" si="80"/>
        <v>3</v>
      </c>
      <c r="AJ219" s="75"/>
      <c r="AK219" s="76"/>
    </row>
    <row r="220" spans="2:37" x14ac:dyDescent="0.25">
      <c r="B220" s="43">
        <v>1889</v>
      </c>
      <c r="C220" s="39">
        <v>1</v>
      </c>
      <c r="D220" s="83" t="s">
        <v>231</v>
      </c>
      <c r="E220" s="61">
        <f>Data!E219</f>
        <v>5.24</v>
      </c>
      <c r="F220" s="61">
        <f>Data!H219</f>
        <v>7.9922320659999997</v>
      </c>
      <c r="G220" s="62">
        <f>IF(MOD(C220,3)=0,SUM(Data!G217:G219),0)</f>
        <v>0</v>
      </c>
      <c r="H220" s="63">
        <f t="shared" si="70"/>
        <v>1.9455252918288091E-2</v>
      </c>
      <c r="I220" s="63">
        <f t="shared" si="71"/>
        <v>0</v>
      </c>
      <c r="J220" s="63">
        <f t="shared" si="72"/>
        <v>1.9455252918288091E-2</v>
      </c>
      <c r="K220" s="63">
        <f t="shared" si="73"/>
        <v>-3.4483973262303791E-2</v>
      </c>
      <c r="L220" s="64">
        <f t="shared" si="74"/>
        <v>5.5865697395871106E-2</v>
      </c>
      <c r="M220" s="65">
        <f t="shared" si="75"/>
        <v>1.1801801801801801</v>
      </c>
      <c r="N220" s="65">
        <f t="shared" si="76"/>
        <v>0.64122214769363339</v>
      </c>
      <c r="O220" s="65">
        <f t="shared" si="77"/>
        <v>3.3070867720219064</v>
      </c>
      <c r="P220" s="66">
        <f t="shared" si="78"/>
        <v>5.1574743385220465</v>
      </c>
      <c r="Q220" s="63">
        <f t="shared" si="81"/>
        <v>-1.3182674199623268E-2</v>
      </c>
      <c r="R220" s="63">
        <f t="shared" si="82"/>
        <v>3.3473106487240889E-2</v>
      </c>
      <c r="S220" s="63">
        <f t="shared" si="83"/>
        <v>-4.5457975026453545E-2</v>
      </c>
      <c r="T220" s="64">
        <f t="shared" si="84"/>
        <v>8.2690001538572755E-2</v>
      </c>
      <c r="U220" s="63">
        <f t="shared" si="65"/>
        <v>2.3059430187837293E-3</v>
      </c>
      <c r="V220" s="63">
        <f t="shared" si="66"/>
        <v>5.5421387342593276E-2</v>
      </c>
      <c r="W220" s="63">
        <f t="shared" si="67"/>
        <v>-2.8367914130603133E-2</v>
      </c>
      <c r="X220" s="64">
        <f t="shared" si="68"/>
        <v>8.6235626315513736E-2</v>
      </c>
      <c r="Y220" s="63">
        <f t="shared" si="61"/>
        <v>3.8830820599423888E-2</v>
      </c>
      <c r="Z220" s="63">
        <f t="shared" si="62"/>
        <v>9.2751141105860802E-2</v>
      </c>
      <c r="AA220" s="63">
        <f t="shared" si="63"/>
        <v>-3.5031075346509954E-3</v>
      </c>
      <c r="AB220" s="64">
        <f t="shared" si="64"/>
        <v>9.6592622985885335E-2</v>
      </c>
      <c r="AC220" s="63"/>
      <c r="AD220" s="63"/>
      <c r="AE220" s="63"/>
      <c r="AF220" s="64"/>
      <c r="AG220" s="69">
        <f t="shared" ca="1" si="69"/>
        <v>646</v>
      </c>
      <c r="AH220" s="75">
        <f t="shared" si="79"/>
        <v>1</v>
      </c>
      <c r="AI220" s="76">
        <f t="shared" si="80"/>
        <v>0</v>
      </c>
      <c r="AJ220" s="75"/>
      <c r="AK220" s="76"/>
    </row>
    <row r="221" spans="2:37" x14ac:dyDescent="0.25">
      <c r="B221" s="43">
        <v>1889</v>
      </c>
      <c r="C221" s="44">
        <v>2</v>
      </c>
      <c r="D221" s="83" t="s">
        <v>232</v>
      </c>
      <c r="E221" s="61">
        <f>Data!E220</f>
        <v>5.3</v>
      </c>
      <c r="F221" s="61">
        <f>Data!H220</f>
        <v>7.8970910740000004</v>
      </c>
      <c r="G221" s="62">
        <f>IF(MOD(C221,3)=0,SUM(Data!G218:G220),0)</f>
        <v>0</v>
      </c>
      <c r="H221" s="63">
        <f t="shared" si="70"/>
        <v>1.1450381679389166E-2</v>
      </c>
      <c r="I221" s="63">
        <f t="shared" si="71"/>
        <v>0</v>
      </c>
      <c r="J221" s="63">
        <f t="shared" si="72"/>
        <v>1.1450381679389166E-2</v>
      </c>
      <c r="K221" s="63">
        <f t="shared" si="73"/>
        <v>-1.190418286335071E-2</v>
      </c>
      <c r="L221" s="64">
        <f t="shared" si="74"/>
        <v>2.3635930987358833E-2</v>
      </c>
      <c r="M221" s="65">
        <f t="shared" si="75"/>
        <v>1.1936936936936935</v>
      </c>
      <c r="N221" s="65">
        <f t="shared" si="76"/>
        <v>0.63358892199145789</v>
      </c>
      <c r="O221" s="65">
        <f t="shared" si="77"/>
        <v>3.3449541778084164</v>
      </c>
      <c r="P221" s="66">
        <f t="shared" si="78"/>
        <v>5.2793760460564281</v>
      </c>
      <c r="Q221" s="63">
        <f t="shared" si="81"/>
        <v>3.7878787878786735E-3</v>
      </c>
      <c r="R221" s="63">
        <f t="shared" si="82"/>
        <v>5.124601101197146E-2</v>
      </c>
      <c r="S221" s="63">
        <f t="shared" si="83"/>
        <v>-4.5977652602085195E-2</v>
      </c>
      <c r="T221" s="64">
        <f t="shared" si="84"/>
        <v>0.10190920986204732</v>
      </c>
      <c r="U221" s="63">
        <f t="shared" si="65"/>
        <v>-7.5301290247276054E-4</v>
      </c>
      <c r="V221" s="63">
        <f t="shared" si="66"/>
        <v>5.2200327421000114E-2</v>
      </c>
      <c r="W221" s="63">
        <f t="shared" si="67"/>
        <v>-3.0692305838513567E-2</v>
      </c>
      <c r="X221" s="64">
        <f t="shared" si="68"/>
        <v>8.5517358170999813E-2</v>
      </c>
      <c r="Y221" s="63">
        <f t="shared" si="61"/>
        <v>3.6311209910314224E-2</v>
      </c>
      <c r="Z221" s="63">
        <f t="shared" si="62"/>
        <v>9.0100750492615012E-2</v>
      </c>
      <c r="AA221" s="63">
        <f t="shared" si="63"/>
        <v>-5.8328438824470918E-3</v>
      </c>
      <c r="AB221" s="64">
        <f t="shared" si="64"/>
        <v>9.6496443062658033E-2</v>
      </c>
      <c r="AC221" s="63"/>
      <c r="AD221" s="63"/>
      <c r="AE221" s="63"/>
      <c r="AF221" s="64"/>
      <c r="AG221" s="69">
        <f t="shared" ca="1" si="69"/>
        <v>815</v>
      </c>
      <c r="AH221" s="75">
        <f t="shared" si="79"/>
        <v>2</v>
      </c>
      <c r="AI221" s="76">
        <f t="shared" si="80"/>
        <v>0</v>
      </c>
      <c r="AJ221" s="75"/>
      <c r="AK221" s="76"/>
    </row>
    <row r="222" spans="2:37" x14ac:dyDescent="0.25">
      <c r="B222" s="43">
        <v>1889</v>
      </c>
      <c r="C222" s="44">
        <v>3</v>
      </c>
      <c r="D222" s="83" t="s">
        <v>233</v>
      </c>
      <c r="E222" s="61">
        <f>Data!E221</f>
        <v>5.19</v>
      </c>
      <c r="F222" s="61">
        <f>Data!H221</f>
        <v>7.8019419829999999</v>
      </c>
      <c r="G222" s="62">
        <f>IF(MOD(C222,3)=0,SUM(Data!G219:G221),0)</f>
        <v>5.7083333333333333E-2</v>
      </c>
      <c r="H222" s="63">
        <f t="shared" si="70"/>
        <v>-2.075471698113196E-2</v>
      </c>
      <c r="I222" s="63">
        <f t="shared" si="71"/>
        <v>1.0770440251572328E-2</v>
      </c>
      <c r="J222" s="63">
        <f t="shared" si="72"/>
        <v>-9.9842767295597046E-3</v>
      </c>
      <c r="K222" s="63">
        <f t="shared" si="73"/>
        <v>-1.2048625260669077E-2</v>
      </c>
      <c r="L222" s="64">
        <f t="shared" si="74"/>
        <v>2.0895244279144354E-3</v>
      </c>
      <c r="M222" s="65">
        <f t="shared" si="75"/>
        <v>1.1689189189189189</v>
      </c>
      <c r="N222" s="65">
        <f t="shared" si="76"/>
        <v>0.62595504650107159</v>
      </c>
      <c r="O222" s="65">
        <f t="shared" si="77"/>
        <v>3.3115572296494804</v>
      </c>
      <c r="P222" s="66">
        <f t="shared" si="78"/>
        <v>5.2904074312688092</v>
      </c>
      <c r="Q222" s="63">
        <f t="shared" si="81"/>
        <v>2.1653543307086576E-2</v>
      </c>
      <c r="R222" s="63">
        <f t="shared" si="82"/>
        <v>6.8750811413067492E-2</v>
      </c>
      <c r="S222" s="63">
        <f t="shared" si="83"/>
        <v>-5.7472310356186385E-2</v>
      </c>
      <c r="T222" s="64">
        <f t="shared" si="84"/>
        <v>0.13391980220438393</v>
      </c>
      <c r="U222" s="63">
        <f t="shared" si="65"/>
        <v>-4.1858395257312608E-3</v>
      </c>
      <c r="V222" s="63">
        <f t="shared" si="66"/>
        <v>4.7673161307995038E-2</v>
      </c>
      <c r="W222" s="63">
        <f t="shared" si="67"/>
        <v>-3.3039410047670525E-2</v>
      </c>
      <c r="X222" s="64">
        <f t="shared" si="68"/>
        <v>8.3470383585793284E-2</v>
      </c>
      <c r="Y222" s="63">
        <f t="shared" si="61"/>
        <v>3.5827529807161529E-2</v>
      </c>
      <c r="Z222" s="63">
        <f t="shared" si="62"/>
        <v>8.9424156648506115E-2</v>
      </c>
      <c r="AA222" s="63">
        <f t="shared" si="63"/>
        <v>-5.9015153570408652E-3</v>
      </c>
      <c r="AB222" s="64">
        <f t="shared" si="64"/>
        <v>9.5891577623502977E-2</v>
      </c>
      <c r="AC222" s="63"/>
      <c r="AD222" s="63"/>
      <c r="AE222" s="63"/>
      <c r="AF222" s="64"/>
      <c r="AG222" s="69">
        <f t="shared" ca="1" si="69"/>
        <v>1412</v>
      </c>
      <c r="AH222" s="75">
        <f t="shared" si="79"/>
        <v>0</v>
      </c>
      <c r="AI222" s="76">
        <f t="shared" si="80"/>
        <v>1</v>
      </c>
      <c r="AJ222" s="75"/>
      <c r="AK222" s="76"/>
    </row>
    <row r="223" spans="2:37" x14ac:dyDescent="0.25">
      <c r="B223" s="43">
        <v>1889</v>
      </c>
      <c r="C223" s="44">
        <v>4</v>
      </c>
      <c r="D223" s="83" t="s">
        <v>234</v>
      </c>
      <c r="E223" s="61">
        <f>Data!E222</f>
        <v>5.18</v>
      </c>
      <c r="F223" s="61">
        <f>Data!H222</f>
        <v>7.8019419829999999</v>
      </c>
      <c r="G223" s="62">
        <f>IF(MOD(C223,3)=0,SUM(Data!G220:G222),0)</f>
        <v>0</v>
      </c>
      <c r="H223" s="63">
        <f t="shared" si="70"/>
        <v>-1.9267822736032114E-3</v>
      </c>
      <c r="I223" s="63">
        <f t="shared" si="71"/>
        <v>0</v>
      </c>
      <c r="J223" s="63">
        <f t="shared" si="72"/>
        <v>-1.9267822736033224E-3</v>
      </c>
      <c r="K223" s="63">
        <f t="shared" si="73"/>
        <v>0</v>
      </c>
      <c r="L223" s="64">
        <f t="shared" si="74"/>
        <v>-1.9267822736033224E-3</v>
      </c>
      <c r="M223" s="65">
        <f t="shared" si="75"/>
        <v>1.1666666666666665</v>
      </c>
      <c r="N223" s="65">
        <f t="shared" si="76"/>
        <v>0.62595504650107159</v>
      </c>
      <c r="O223" s="65">
        <f t="shared" si="77"/>
        <v>3.305176579881369</v>
      </c>
      <c r="P223" s="66">
        <f t="shared" si="78"/>
        <v>5.2802139680101012</v>
      </c>
      <c r="Q223" s="63">
        <f t="shared" si="81"/>
        <v>1.5686274509803866E-2</v>
      </c>
      <c r="R223" s="63">
        <f t="shared" si="82"/>
        <v>6.2508457132797624E-2</v>
      </c>
      <c r="S223" s="63">
        <f t="shared" si="83"/>
        <v>-4.6510408008404114E-2</v>
      </c>
      <c r="T223" s="64">
        <f t="shared" si="84"/>
        <v>0.11433671227966924</v>
      </c>
      <c r="U223" s="63">
        <f t="shared" si="65"/>
        <v>4.6987191170972942E-3</v>
      </c>
      <c r="V223" s="63">
        <f t="shared" si="66"/>
        <v>5.7020400993485598E-2</v>
      </c>
      <c r="W223" s="63">
        <f t="shared" si="67"/>
        <v>-2.9002734842131894E-2</v>
      </c>
      <c r="X223" s="64">
        <f t="shared" si="68"/>
        <v>8.8592562432842303E-2</v>
      </c>
      <c r="Y223" s="63">
        <f t="shared" si="61"/>
        <v>3.2283156089794485E-2</v>
      </c>
      <c r="Z223" s="63">
        <f t="shared" si="62"/>
        <v>8.5696387076086733E-2</v>
      </c>
      <c r="AA223" s="63">
        <f t="shared" si="63"/>
        <v>-4.7513533964752552E-3</v>
      </c>
      <c r="AB223" s="64">
        <f t="shared" si="64"/>
        <v>9.0879541289738963E-2</v>
      </c>
      <c r="AC223" s="63"/>
      <c r="AD223" s="63"/>
      <c r="AE223" s="63"/>
      <c r="AF223" s="64"/>
      <c r="AG223" s="69">
        <f t="shared" ca="1" si="69"/>
        <v>1086</v>
      </c>
      <c r="AH223" s="75">
        <f t="shared" si="79"/>
        <v>0</v>
      </c>
      <c r="AI223" s="76">
        <f t="shared" si="80"/>
        <v>2</v>
      </c>
      <c r="AJ223" s="75"/>
      <c r="AK223" s="76"/>
    </row>
    <row r="224" spans="2:37" x14ac:dyDescent="0.25">
      <c r="B224" s="43">
        <v>1889</v>
      </c>
      <c r="C224" s="44">
        <v>5</v>
      </c>
      <c r="D224" s="83" t="s">
        <v>235</v>
      </c>
      <c r="E224" s="61">
        <f>Data!E223</f>
        <v>5.32</v>
      </c>
      <c r="F224" s="61">
        <f>Data!H223</f>
        <v>7.6116519010000001</v>
      </c>
      <c r="G224" s="62">
        <f>IF(MOD(C224,3)=0,SUM(Data!G221:G223),0)</f>
        <v>0</v>
      </c>
      <c r="H224" s="63">
        <f t="shared" si="70"/>
        <v>2.7027027027027195E-2</v>
      </c>
      <c r="I224" s="63">
        <f t="shared" si="71"/>
        <v>0</v>
      </c>
      <c r="J224" s="63">
        <f t="shared" si="72"/>
        <v>2.7027027027027195E-2</v>
      </c>
      <c r="K224" s="63">
        <f t="shared" si="73"/>
        <v>-2.4390091904634925E-2</v>
      </c>
      <c r="L224" s="64">
        <f t="shared" si="74"/>
        <v>5.2702538694016754E-2</v>
      </c>
      <c r="M224" s="65">
        <f t="shared" si="75"/>
        <v>1.1981981981981982</v>
      </c>
      <c r="N224" s="65">
        <f t="shared" si="76"/>
        <v>0.61068794538874038</v>
      </c>
      <c r="O224" s="65">
        <f t="shared" si="77"/>
        <v>3.3945056766349202</v>
      </c>
      <c r="P224" s="66">
        <f t="shared" si="78"/>
        <v>5.5584946489718412</v>
      </c>
      <c r="Q224" s="63">
        <f t="shared" si="81"/>
        <v>2.9013539651837617E-2</v>
      </c>
      <c r="R224" s="63">
        <f t="shared" si="82"/>
        <v>7.645009667173519E-2</v>
      </c>
      <c r="S224" s="63">
        <f t="shared" si="83"/>
        <v>-5.8823647206022178E-2</v>
      </c>
      <c r="T224" s="64">
        <f t="shared" si="84"/>
        <v>0.14372837085864276</v>
      </c>
      <c r="U224" s="63">
        <f t="shared" si="65"/>
        <v>2.7286866578173141E-2</v>
      </c>
      <c r="V224" s="63">
        <f t="shared" si="66"/>
        <v>8.0784871110445522E-2</v>
      </c>
      <c r="W224" s="63">
        <f t="shared" si="67"/>
        <v>-2.9664850767111117E-2</v>
      </c>
      <c r="X224" s="64">
        <f t="shared" si="68"/>
        <v>0.11382636397833701</v>
      </c>
      <c r="Y224" s="63">
        <f t="shared" si="61"/>
        <v>3.0484683437830062E-2</v>
      </c>
      <c r="Z224" s="63">
        <f t="shared" si="62"/>
        <v>8.3804856395794269E-2</v>
      </c>
      <c r="AA224" s="63">
        <f t="shared" si="63"/>
        <v>-7.205835210469913E-3</v>
      </c>
      <c r="AB224" s="64">
        <f t="shared" si="64"/>
        <v>9.1671259596452392E-2</v>
      </c>
      <c r="AC224" s="63"/>
      <c r="AD224" s="63"/>
      <c r="AE224" s="63"/>
      <c r="AF224" s="64"/>
      <c r="AG224" s="69">
        <f t="shared" ca="1" si="69"/>
        <v>501</v>
      </c>
      <c r="AH224" s="75">
        <f t="shared" si="79"/>
        <v>1</v>
      </c>
      <c r="AI224" s="76">
        <f t="shared" si="80"/>
        <v>0</v>
      </c>
      <c r="AJ224" s="75"/>
      <c r="AK224" s="76"/>
    </row>
    <row r="225" spans="2:37" x14ac:dyDescent="0.25">
      <c r="B225" s="43">
        <v>1889</v>
      </c>
      <c r="C225" s="44">
        <v>6</v>
      </c>
      <c r="D225" s="83" t="s">
        <v>236</v>
      </c>
      <c r="E225" s="61">
        <f>Data!E224</f>
        <v>5.41</v>
      </c>
      <c r="F225" s="61">
        <f>Data!H224</f>
        <v>7.6116519010000001</v>
      </c>
      <c r="G225" s="62">
        <f>IF(MOD(C225,3)=0,SUM(Data!G222:G224),0)</f>
        <v>5.6458333333333333E-2</v>
      </c>
      <c r="H225" s="63">
        <f t="shared" si="70"/>
        <v>1.6917293233082775E-2</v>
      </c>
      <c r="I225" s="63">
        <f t="shared" si="71"/>
        <v>1.0612468671679197E-2</v>
      </c>
      <c r="J225" s="63">
        <f t="shared" si="72"/>
        <v>2.7529761904761862E-2</v>
      </c>
      <c r="K225" s="63">
        <f t="shared" si="73"/>
        <v>0</v>
      </c>
      <c r="L225" s="64">
        <f t="shared" si="74"/>
        <v>2.7529761904761862E-2</v>
      </c>
      <c r="M225" s="65">
        <f t="shared" si="75"/>
        <v>1.2184684684684683</v>
      </c>
      <c r="N225" s="65">
        <f t="shared" si="76"/>
        <v>0.61068794538874038</v>
      </c>
      <c r="O225" s="65">
        <f t="shared" si="77"/>
        <v>3.4879556096970421</v>
      </c>
      <c r="P225" s="66">
        <f t="shared" si="78"/>
        <v>5.7115186832069291</v>
      </c>
      <c r="Q225" s="63">
        <f t="shared" si="81"/>
        <v>7.9840319361277334E-2</v>
      </c>
      <c r="R225" s="63">
        <f t="shared" si="82"/>
        <v>0.12780808769266683</v>
      </c>
      <c r="S225" s="63">
        <f t="shared" si="83"/>
        <v>-4.7618758046208076E-2</v>
      </c>
      <c r="T225" s="64">
        <f t="shared" si="84"/>
        <v>0.18419813202010382</v>
      </c>
      <c r="U225" s="63">
        <f t="shared" si="65"/>
        <v>3.9375513867364376E-2</v>
      </c>
      <c r="V225" s="63">
        <f t="shared" si="66"/>
        <v>9.1866615801770024E-2</v>
      </c>
      <c r="W225" s="63">
        <f t="shared" si="67"/>
        <v>-2.9664850767111117E-2</v>
      </c>
      <c r="X225" s="64">
        <f t="shared" si="68"/>
        <v>0.1252468970797973</v>
      </c>
      <c r="Y225" s="63">
        <f t="shared" si="61"/>
        <v>3.1692344437840303E-2</v>
      </c>
      <c r="Z225" s="63">
        <f t="shared" si="62"/>
        <v>8.4919008608491442E-2</v>
      </c>
      <c r="AA225" s="63">
        <f t="shared" si="63"/>
        <v>-6.0441349776346742E-3</v>
      </c>
      <c r="AB225" s="64">
        <f t="shared" si="64"/>
        <v>9.151628033713477E-2</v>
      </c>
      <c r="AC225" s="63"/>
      <c r="AD225" s="63"/>
      <c r="AE225" s="63"/>
      <c r="AF225" s="64"/>
      <c r="AG225" s="69">
        <f t="shared" ca="1" si="69"/>
        <v>705</v>
      </c>
      <c r="AH225" s="75">
        <f t="shared" si="79"/>
        <v>2</v>
      </c>
      <c r="AI225" s="76">
        <f t="shared" si="80"/>
        <v>0</v>
      </c>
      <c r="AJ225" s="75"/>
      <c r="AK225" s="76"/>
    </row>
    <row r="226" spans="2:37" x14ac:dyDescent="0.25">
      <c r="B226" s="43">
        <v>1889</v>
      </c>
      <c r="C226" s="44">
        <v>7</v>
      </c>
      <c r="D226" s="83" t="s">
        <v>237</v>
      </c>
      <c r="E226" s="61">
        <f>Data!E225</f>
        <v>5.3</v>
      </c>
      <c r="F226" s="61">
        <f>Data!H225</f>
        <v>7.6116519010000001</v>
      </c>
      <c r="G226" s="62">
        <f>IF(MOD(C226,3)=0,SUM(Data!G223:G225),0)</f>
        <v>0</v>
      </c>
      <c r="H226" s="63">
        <f t="shared" si="70"/>
        <v>-2.0332717190388205E-2</v>
      </c>
      <c r="I226" s="63">
        <f t="shared" si="71"/>
        <v>0</v>
      </c>
      <c r="J226" s="63">
        <f t="shared" si="72"/>
        <v>-2.0332717190388205E-2</v>
      </c>
      <c r="K226" s="63">
        <f t="shared" si="73"/>
        <v>0</v>
      </c>
      <c r="L226" s="64">
        <f t="shared" si="74"/>
        <v>-2.0332717190388205E-2</v>
      </c>
      <c r="M226" s="65">
        <f t="shared" si="75"/>
        <v>1.1936936936936935</v>
      </c>
      <c r="N226" s="65">
        <f t="shared" si="76"/>
        <v>0.61068794538874038</v>
      </c>
      <c r="O226" s="65">
        <f t="shared" si="77"/>
        <v>3.4170359947124442</v>
      </c>
      <c r="P226" s="66">
        <f t="shared" si="78"/>
        <v>5.5953879890936644</v>
      </c>
      <c r="Q226" s="63">
        <f t="shared" si="81"/>
        <v>3.1128404669260812E-2</v>
      </c>
      <c r="R226" s="63">
        <f t="shared" si="82"/>
        <v>7.6932332850370155E-2</v>
      </c>
      <c r="S226" s="63">
        <f t="shared" si="83"/>
        <v>-5.8823647206022178E-2</v>
      </c>
      <c r="T226" s="64">
        <f t="shared" si="84"/>
        <v>0.14424074686256927</v>
      </c>
      <c r="U226" s="63">
        <f t="shared" si="65"/>
        <v>3.5114046917432473E-2</v>
      </c>
      <c r="V226" s="63">
        <f t="shared" si="66"/>
        <v>8.7389933953012422E-2</v>
      </c>
      <c r="W226" s="63">
        <f t="shared" si="67"/>
        <v>-2.756589303781376E-2</v>
      </c>
      <c r="X226" s="64">
        <f t="shared" si="68"/>
        <v>0.11821451568573615</v>
      </c>
      <c r="Y226" s="63">
        <f t="shared" si="61"/>
        <v>2.7518028128836525E-2</v>
      </c>
      <c r="Z226" s="63">
        <f t="shared" si="62"/>
        <v>8.0529332620297156E-2</v>
      </c>
      <c r="AA226" s="63">
        <f t="shared" si="63"/>
        <v>-7.205835210469913E-3</v>
      </c>
      <c r="AB226" s="64">
        <f t="shared" si="64"/>
        <v>8.8371961623451734E-2</v>
      </c>
      <c r="AC226" s="63"/>
      <c r="AD226" s="63"/>
      <c r="AE226" s="63"/>
      <c r="AF226" s="64"/>
      <c r="AG226" s="69">
        <f t="shared" ca="1" si="69"/>
        <v>1406</v>
      </c>
      <c r="AH226" s="75">
        <f t="shared" si="79"/>
        <v>0</v>
      </c>
      <c r="AI226" s="76">
        <f t="shared" si="80"/>
        <v>1</v>
      </c>
      <c r="AJ226" s="75"/>
      <c r="AK226" s="76"/>
    </row>
    <row r="227" spans="2:37" x14ac:dyDescent="0.25">
      <c r="B227" s="43">
        <v>1889</v>
      </c>
      <c r="C227" s="44">
        <v>8</v>
      </c>
      <c r="D227" s="83" t="s">
        <v>238</v>
      </c>
      <c r="E227" s="61">
        <f>Data!E226</f>
        <v>5.37</v>
      </c>
      <c r="F227" s="61">
        <f>Data!H226</f>
        <v>7.6116519010000001</v>
      </c>
      <c r="G227" s="62">
        <f>IF(MOD(C227,3)=0,SUM(Data!G224:G226),0)</f>
        <v>0</v>
      </c>
      <c r="H227" s="63">
        <f t="shared" si="70"/>
        <v>1.3207547169811429E-2</v>
      </c>
      <c r="I227" s="63">
        <f t="shared" si="71"/>
        <v>0</v>
      </c>
      <c r="J227" s="63">
        <f t="shared" si="72"/>
        <v>1.3207547169811429E-2</v>
      </c>
      <c r="K227" s="63">
        <f t="shared" si="73"/>
        <v>0</v>
      </c>
      <c r="L227" s="64">
        <f t="shared" si="74"/>
        <v>1.3207547169811429E-2</v>
      </c>
      <c r="M227" s="65">
        <f t="shared" si="75"/>
        <v>1.2094594594594594</v>
      </c>
      <c r="N227" s="65">
        <f t="shared" si="76"/>
        <v>0.61068794538874038</v>
      </c>
      <c r="O227" s="65">
        <f t="shared" si="77"/>
        <v>3.4621666587935525</v>
      </c>
      <c r="P227" s="66">
        <f t="shared" si="78"/>
        <v>5.6692893398930151</v>
      </c>
      <c r="Q227" s="63">
        <f t="shared" si="81"/>
        <v>2.2857142857142909E-2</v>
      </c>
      <c r="R227" s="63">
        <f t="shared" si="82"/>
        <v>6.8293651927020527E-2</v>
      </c>
      <c r="S227" s="63">
        <f t="shared" si="83"/>
        <v>-5.8823647206022178E-2</v>
      </c>
      <c r="T227" s="64">
        <f t="shared" si="84"/>
        <v>0.13506214723274979</v>
      </c>
      <c r="U227" s="63">
        <f t="shared" si="65"/>
        <v>2.5272216662570957E-2</v>
      </c>
      <c r="V227" s="63">
        <f t="shared" si="66"/>
        <v>7.7051066286516257E-2</v>
      </c>
      <c r="W227" s="63">
        <f t="shared" si="67"/>
        <v>-2.756589303781376E-2</v>
      </c>
      <c r="X227" s="64">
        <f t="shared" si="68"/>
        <v>0.10758256891168272</v>
      </c>
      <c r="Y227" s="63">
        <f t="shared" si="61"/>
        <v>2.8106222429677974E-2</v>
      </c>
      <c r="Z227" s="63">
        <f t="shared" si="62"/>
        <v>8.1147872809316013E-2</v>
      </c>
      <c r="AA227" s="63">
        <f t="shared" si="63"/>
        <v>-7.205835210469913E-3</v>
      </c>
      <c r="AB227" s="64">
        <f t="shared" si="64"/>
        <v>8.899499126137278E-2</v>
      </c>
      <c r="AC227" s="63"/>
      <c r="AD227" s="63"/>
      <c r="AE227" s="63"/>
      <c r="AF227" s="64"/>
      <c r="AG227" s="69">
        <f t="shared" ca="1" si="69"/>
        <v>779</v>
      </c>
      <c r="AH227" s="75">
        <f t="shared" si="79"/>
        <v>1</v>
      </c>
      <c r="AI227" s="76">
        <f t="shared" si="80"/>
        <v>0</v>
      </c>
      <c r="AJ227" s="75"/>
      <c r="AK227" s="76"/>
    </row>
    <row r="228" spans="2:37" x14ac:dyDescent="0.25">
      <c r="B228" s="43">
        <v>1889</v>
      </c>
      <c r="C228" s="44">
        <v>9</v>
      </c>
      <c r="D228" s="83" t="s">
        <v>239</v>
      </c>
      <c r="E228" s="61">
        <f>Data!E227</f>
        <v>5.5</v>
      </c>
      <c r="F228" s="61">
        <f>Data!H227</f>
        <v>7.7067928930000003</v>
      </c>
      <c r="G228" s="62">
        <f>IF(MOD(C228,3)=0,SUM(Data!G225:G227),0)</f>
        <v>5.5833333333333332E-2</v>
      </c>
      <c r="H228" s="63">
        <f t="shared" si="70"/>
        <v>2.4208566108007368E-2</v>
      </c>
      <c r="I228" s="63">
        <f t="shared" si="71"/>
        <v>1.0397268777157045E-2</v>
      </c>
      <c r="J228" s="63">
        <f t="shared" si="72"/>
        <v>3.4605834885164555E-2</v>
      </c>
      <c r="K228" s="63">
        <f t="shared" si="73"/>
        <v>1.2499388206060891E-2</v>
      </c>
      <c r="L228" s="64">
        <f t="shared" si="74"/>
        <v>2.1833540777018934E-2</v>
      </c>
      <c r="M228" s="65">
        <f t="shared" si="75"/>
        <v>1.2387387387387385</v>
      </c>
      <c r="N228" s="65">
        <f t="shared" si="76"/>
        <v>0.618321171090916</v>
      </c>
      <c r="O228" s="65">
        <f t="shared" si="77"/>
        <v>3.5819778265326838</v>
      </c>
      <c r="P228" s="66">
        <f t="shared" si="78"/>
        <v>5.7930699998722881</v>
      </c>
      <c r="Q228" s="63">
        <f t="shared" si="81"/>
        <v>2.2304832713754497E-2</v>
      </c>
      <c r="R228" s="63">
        <f t="shared" si="82"/>
        <v>6.682333807617602E-2</v>
      </c>
      <c r="S228" s="63">
        <f t="shared" si="83"/>
        <v>-4.7059518602085681E-2</v>
      </c>
      <c r="T228" s="64">
        <f t="shared" si="84"/>
        <v>0.11950678862041997</v>
      </c>
      <c r="U228" s="63">
        <f t="shared" si="65"/>
        <v>3.6835839702990647E-2</v>
      </c>
      <c r="V228" s="63">
        <f t="shared" si="66"/>
        <v>8.7674815346542312E-2</v>
      </c>
      <c r="W228" s="63">
        <f t="shared" si="67"/>
        <v>-2.3013375578604056E-2</v>
      </c>
      <c r="X228" s="64">
        <f t="shared" si="68"/>
        <v>0.11329550288439183</v>
      </c>
      <c r="Y228" s="63">
        <f t="shared" si="61"/>
        <v>2.6845309991510913E-2</v>
      </c>
      <c r="Z228" s="63">
        <f t="shared" si="62"/>
        <v>7.9682839188238486E-2</v>
      </c>
      <c r="AA228" s="63">
        <f t="shared" si="63"/>
        <v>-9.3741685657016127E-3</v>
      </c>
      <c r="AB228" s="64">
        <f t="shared" si="64"/>
        <v>8.9899743099770779E-2</v>
      </c>
      <c r="AC228" s="63"/>
      <c r="AD228" s="63"/>
      <c r="AE228" s="63"/>
      <c r="AF228" s="64"/>
      <c r="AG228" s="69">
        <f t="shared" ca="1" si="69"/>
        <v>564</v>
      </c>
      <c r="AH228" s="75">
        <f t="shared" si="79"/>
        <v>2</v>
      </c>
      <c r="AI228" s="76">
        <f t="shared" si="80"/>
        <v>0</v>
      </c>
      <c r="AJ228" s="75"/>
      <c r="AK228" s="76"/>
    </row>
    <row r="229" spans="2:37" x14ac:dyDescent="0.25">
      <c r="B229" s="43">
        <v>1889</v>
      </c>
      <c r="C229" s="44">
        <v>10</v>
      </c>
      <c r="D229" s="83" t="s">
        <v>240</v>
      </c>
      <c r="E229" s="61">
        <f>Data!E228</f>
        <v>5.4</v>
      </c>
      <c r="F229" s="61">
        <f>Data!H228</f>
        <v>7.7067928930000003</v>
      </c>
      <c r="G229" s="62">
        <f>IF(MOD(C229,3)=0,SUM(Data!G226:G228),0)</f>
        <v>0</v>
      </c>
      <c r="H229" s="63">
        <f t="shared" si="70"/>
        <v>-1.8181818181818077E-2</v>
      </c>
      <c r="I229" s="63">
        <f t="shared" si="71"/>
        <v>0</v>
      </c>
      <c r="J229" s="63">
        <f t="shared" si="72"/>
        <v>-1.8181818181818077E-2</v>
      </c>
      <c r="K229" s="63">
        <f t="shared" si="73"/>
        <v>0</v>
      </c>
      <c r="L229" s="64">
        <f t="shared" si="74"/>
        <v>-1.8181818181818077E-2</v>
      </c>
      <c r="M229" s="65">
        <f t="shared" si="75"/>
        <v>1.2162162162162162</v>
      </c>
      <c r="N229" s="65">
        <f t="shared" si="76"/>
        <v>0.618321171090916</v>
      </c>
      <c r="O229" s="65">
        <f t="shared" si="77"/>
        <v>3.5168509569593627</v>
      </c>
      <c r="P229" s="66">
        <f t="shared" si="78"/>
        <v>5.6877414544200651</v>
      </c>
      <c r="Q229" s="63">
        <f t="shared" si="81"/>
        <v>9.3457943925234765E-3</v>
      </c>
      <c r="R229" s="63">
        <f t="shared" si="82"/>
        <v>5.3299970018320098E-2</v>
      </c>
      <c r="S229" s="63">
        <f t="shared" si="83"/>
        <v>-5.8138752233489743E-2</v>
      </c>
      <c r="T229" s="64">
        <f t="shared" si="84"/>
        <v>0.1183175574067532</v>
      </c>
      <c r="U229" s="63">
        <f t="shared" si="65"/>
        <v>3.9925333043306255E-2</v>
      </c>
      <c r="V229" s="63">
        <f t="shared" si="66"/>
        <v>9.0915795229533858E-2</v>
      </c>
      <c r="W229" s="63">
        <f t="shared" si="67"/>
        <v>-2.0851431830530065E-2</v>
      </c>
      <c r="X229" s="64">
        <f t="shared" si="68"/>
        <v>0.11414736301868289</v>
      </c>
      <c r="Y229" s="63">
        <f t="shared" si="61"/>
        <v>1.4412963773229759E-2</v>
      </c>
      <c r="Z229" s="63">
        <f t="shared" si="62"/>
        <v>6.6610772020851972E-2</v>
      </c>
      <c r="AA229" s="63">
        <f t="shared" si="63"/>
        <v>-1.4774211856592889E-2</v>
      </c>
      <c r="AB229" s="64">
        <f t="shared" si="64"/>
        <v>8.2605413760849178E-2</v>
      </c>
      <c r="AC229" s="63"/>
      <c r="AD229" s="63"/>
      <c r="AE229" s="63"/>
      <c r="AF229" s="64"/>
      <c r="AG229" s="69">
        <f t="shared" ca="1" si="69"/>
        <v>1367</v>
      </c>
      <c r="AH229" s="75">
        <f t="shared" si="79"/>
        <v>0</v>
      </c>
      <c r="AI229" s="76">
        <f t="shared" si="80"/>
        <v>1</v>
      </c>
      <c r="AJ229" s="75"/>
      <c r="AK229" s="76"/>
    </row>
    <row r="230" spans="2:37" x14ac:dyDescent="0.25">
      <c r="B230" s="43">
        <v>1889</v>
      </c>
      <c r="C230" s="44">
        <v>11</v>
      </c>
      <c r="D230" s="83" t="s">
        <v>241</v>
      </c>
      <c r="E230" s="61">
        <f>Data!E229</f>
        <v>5.35</v>
      </c>
      <c r="F230" s="61">
        <f>Data!H229</f>
        <v>7.7067928930000003</v>
      </c>
      <c r="G230" s="62">
        <f>IF(MOD(C230,3)=0,SUM(Data!G227:G229),0)</f>
        <v>0</v>
      </c>
      <c r="H230" s="63">
        <f t="shared" si="70"/>
        <v>-9.2592592592594114E-3</v>
      </c>
      <c r="I230" s="63">
        <f t="shared" si="71"/>
        <v>0</v>
      </c>
      <c r="J230" s="63">
        <f t="shared" si="72"/>
        <v>-9.2592592592594114E-3</v>
      </c>
      <c r="K230" s="63">
        <f t="shared" si="73"/>
        <v>0</v>
      </c>
      <c r="L230" s="64">
        <f t="shared" si="74"/>
        <v>-9.2592592592594114E-3</v>
      </c>
      <c r="M230" s="65">
        <f t="shared" si="75"/>
        <v>1.2049549549549547</v>
      </c>
      <c r="N230" s="65">
        <f t="shared" si="76"/>
        <v>0.618321171090916</v>
      </c>
      <c r="O230" s="65">
        <f t="shared" si="77"/>
        <v>3.4842875221727012</v>
      </c>
      <c r="P230" s="66">
        <f t="shared" si="78"/>
        <v>5.6350771816939522</v>
      </c>
      <c r="Q230" s="63">
        <f t="shared" si="81"/>
        <v>2.0992366412213581E-2</v>
      </c>
      <c r="R230" s="63">
        <f t="shared" si="82"/>
        <v>6.5453717551928303E-2</v>
      </c>
      <c r="S230" s="63">
        <f t="shared" si="83"/>
        <v>-6.8966967989480765E-2</v>
      </c>
      <c r="T230" s="64">
        <f t="shared" si="84"/>
        <v>0.14437799833066545</v>
      </c>
      <c r="U230" s="63">
        <f t="shared" si="65"/>
        <v>4.2252402787883891E-2</v>
      </c>
      <c r="V230" s="63">
        <f t="shared" si="66"/>
        <v>9.3356967744805841E-2</v>
      </c>
      <c r="W230" s="63">
        <f t="shared" si="67"/>
        <v>-1.6441646647774033E-2</v>
      </c>
      <c r="X230" s="64">
        <f t="shared" si="68"/>
        <v>0.11163406219707994</v>
      </c>
      <c r="Y230" s="63">
        <f t="shared" si="61"/>
        <v>8.2092700574307731E-3</v>
      </c>
      <c r="Z230" s="63">
        <f t="shared" si="62"/>
        <v>6.008785997231425E-2</v>
      </c>
      <c r="AA230" s="63">
        <f t="shared" si="63"/>
        <v>-1.9867131513987335E-2</v>
      </c>
      <c r="AB230" s="64">
        <f t="shared" si="64"/>
        <v>8.1575665970478051E-2</v>
      </c>
      <c r="AC230" s="63"/>
      <c r="AD230" s="63"/>
      <c r="AE230" s="63"/>
      <c r="AF230" s="64"/>
      <c r="AG230" s="69">
        <f t="shared" ca="1" si="69"/>
        <v>1227</v>
      </c>
      <c r="AH230" s="75">
        <f t="shared" si="79"/>
        <v>0</v>
      </c>
      <c r="AI230" s="76">
        <f t="shared" si="80"/>
        <v>2</v>
      </c>
      <c r="AJ230" s="75"/>
      <c r="AK230" s="76"/>
    </row>
    <row r="231" spans="2:37" x14ac:dyDescent="0.25">
      <c r="B231" s="43">
        <v>1889</v>
      </c>
      <c r="C231" s="44">
        <v>12</v>
      </c>
      <c r="D231" s="83" t="s">
        <v>242</v>
      </c>
      <c r="E231" s="61">
        <f>Data!E230</f>
        <v>5.32</v>
      </c>
      <c r="F231" s="61">
        <f>Data!H230</f>
        <v>7.8019419829999999</v>
      </c>
      <c r="G231" s="62">
        <f>IF(MOD(C231,3)=0,SUM(Data!G228:G230),0)</f>
        <v>5.5208333333333338E-2</v>
      </c>
      <c r="H231" s="63">
        <f t="shared" si="70"/>
        <v>-5.6074766355138639E-3</v>
      </c>
      <c r="I231" s="63">
        <f t="shared" si="71"/>
        <v>1.0319314641744549E-2</v>
      </c>
      <c r="J231" s="63">
        <f t="shared" si="72"/>
        <v>4.7118380062307619E-3</v>
      </c>
      <c r="K231" s="63">
        <f t="shared" si="73"/>
        <v>1.2346132992158365E-2</v>
      </c>
      <c r="L231" s="64">
        <f t="shared" si="74"/>
        <v>-7.5411904457649559E-3</v>
      </c>
      <c r="M231" s="65">
        <f t="shared" si="75"/>
        <v>1.1981981981981982</v>
      </c>
      <c r="N231" s="65">
        <f t="shared" si="76"/>
        <v>0.62595504650107159</v>
      </c>
      <c r="O231" s="65">
        <f t="shared" si="77"/>
        <v>3.5007049205443104</v>
      </c>
      <c r="P231" s="66">
        <f t="shared" si="78"/>
        <v>5.5925819914902135</v>
      </c>
      <c r="Q231" s="63">
        <f t="shared" si="81"/>
        <v>3.5019455252918608E-2</v>
      </c>
      <c r="R231" s="63">
        <f t="shared" si="82"/>
        <v>7.914072601846911E-2</v>
      </c>
      <c r="S231" s="63">
        <f t="shared" si="83"/>
        <v>-5.7472310356186385E-2</v>
      </c>
      <c r="T231" s="64">
        <f t="shared" si="84"/>
        <v>0.14494326042164607</v>
      </c>
      <c r="U231" s="63">
        <f t="shared" si="65"/>
        <v>4.1560210156864175E-2</v>
      </c>
      <c r="V231" s="63">
        <f t="shared" si="66"/>
        <v>9.0999692768132245E-2</v>
      </c>
      <c r="W231" s="63">
        <f t="shared" si="67"/>
        <v>-1.176820283057245E-2</v>
      </c>
      <c r="X231" s="64">
        <f t="shared" si="68"/>
        <v>0.10399169091002824</v>
      </c>
      <c r="Y231" s="63">
        <f t="shared" si="61"/>
        <v>7.8471056935853767E-3</v>
      </c>
      <c r="Z231" s="63">
        <f t="shared" si="62"/>
        <v>5.9738487140354124E-2</v>
      </c>
      <c r="AA231" s="63">
        <f t="shared" si="63"/>
        <v>-2.1588705693550092E-2</v>
      </c>
      <c r="AB231" s="64">
        <f t="shared" si="64"/>
        <v>8.3121682371372518E-2</v>
      </c>
      <c r="AC231" s="63"/>
      <c r="AD231" s="63"/>
      <c r="AE231" s="63"/>
      <c r="AF231" s="64"/>
      <c r="AG231" s="69">
        <f t="shared" ca="1" si="69"/>
        <v>1161</v>
      </c>
      <c r="AH231" s="75">
        <f t="shared" si="79"/>
        <v>0</v>
      </c>
      <c r="AI231" s="76">
        <f t="shared" si="80"/>
        <v>3</v>
      </c>
      <c r="AJ231" s="75"/>
      <c r="AK231" s="76"/>
    </row>
    <row r="232" spans="2:37" x14ac:dyDescent="0.25">
      <c r="B232" s="43">
        <v>1890</v>
      </c>
      <c r="C232" s="39">
        <v>1</v>
      </c>
      <c r="D232" s="83" t="s">
        <v>243</v>
      </c>
      <c r="E232" s="61">
        <f>Data!E231</f>
        <v>5.38</v>
      </c>
      <c r="F232" s="61">
        <f>Data!H231</f>
        <v>7.6116519010000001</v>
      </c>
      <c r="G232" s="62">
        <f>IF(MOD(C232,3)=0,SUM(Data!G229:G231),0)</f>
        <v>0</v>
      </c>
      <c r="H232" s="63">
        <f t="shared" si="70"/>
        <v>1.1278195488721776E-2</v>
      </c>
      <c r="I232" s="63">
        <f t="shared" si="71"/>
        <v>0</v>
      </c>
      <c r="J232" s="63">
        <f t="shared" si="72"/>
        <v>1.1278195488721776E-2</v>
      </c>
      <c r="K232" s="63">
        <f t="shared" si="73"/>
        <v>-2.4390091904634925E-2</v>
      </c>
      <c r="L232" s="64">
        <f t="shared" si="74"/>
        <v>3.6559988882226557E-2</v>
      </c>
      <c r="M232" s="65">
        <f t="shared" si="75"/>
        <v>1.2117117117117115</v>
      </c>
      <c r="N232" s="65">
        <f t="shared" si="76"/>
        <v>0.61068794538874038</v>
      </c>
      <c r="O232" s="65">
        <f t="shared" si="77"/>
        <v>3.5401865549865392</v>
      </c>
      <c r="P232" s="66">
        <f t="shared" si="78"/>
        <v>5.7970467269220363</v>
      </c>
      <c r="Q232" s="63">
        <f t="shared" si="81"/>
        <v>2.6717557251908275E-2</v>
      </c>
      <c r="R232" s="63">
        <f t="shared" si="82"/>
        <v>7.0484931008362617E-2</v>
      </c>
      <c r="S232" s="63">
        <f t="shared" si="83"/>
        <v>-4.7618758046208076E-2</v>
      </c>
      <c r="T232" s="64">
        <f t="shared" si="84"/>
        <v>0.12400883580222888</v>
      </c>
      <c r="U232" s="63">
        <f t="shared" si="65"/>
        <v>4.8777312098919223E-2</v>
      </c>
      <c r="V232" s="63">
        <f t="shared" si="66"/>
        <v>9.855936711501645E-2</v>
      </c>
      <c r="W232" s="63">
        <f t="shared" si="67"/>
        <v>-1.6636545991425278E-2</v>
      </c>
      <c r="X232" s="64">
        <f t="shared" si="68"/>
        <v>0.11714479792477372</v>
      </c>
      <c r="Y232" s="63">
        <f t="shared" si="61"/>
        <v>5.1621753457817832E-3</v>
      </c>
      <c r="Z232" s="63">
        <f t="shared" si="62"/>
        <v>5.6915316831301466E-2</v>
      </c>
      <c r="AA232" s="63">
        <f t="shared" si="63"/>
        <v>-2.6827325542721936E-2</v>
      </c>
      <c r="AB232" s="64">
        <f t="shared" si="64"/>
        <v>8.605116499055554E-2</v>
      </c>
      <c r="AC232" s="63"/>
      <c r="AD232" s="63"/>
      <c r="AE232" s="63"/>
      <c r="AF232" s="64"/>
      <c r="AG232" s="69">
        <f t="shared" ca="1" si="69"/>
        <v>823</v>
      </c>
      <c r="AH232" s="75">
        <f t="shared" si="79"/>
        <v>1</v>
      </c>
      <c r="AI232" s="76">
        <f t="shared" si="80"/>
        <v>0</v>
      </c>
      <c r="AJ232" s="75"/>
      <c r="AK232" s="76"/>
    </row>
    <row r="233" spans="2:37" x14ac:dyDescent="0.25">
      <c r="B233" s="43">
        <v>1890</v>
      </c>
      <c r="C233" s="44">
        <v>2</v>
      </c>
      <c r="D233" s="83" t="s">
        <v>244</v>
      </c>
      <c r="E233" s="61">
        <f>Data!E232</f>
        <v>5.32</v>
      </c>
      <c r="F233" s="61">
        <f>Data!H232</f>
        <v>7.6116519010000001</v>
      </c>
      <c r="G233" s="62">
        <f>IF(MOD(C233,3)=0,SUM(Data!G230:G232),0)</f>
        <v>0</v>
      </c>
      <c r="H233" s="63">
        <f t="shared" si="70"/>
        <v>-1.1152416356877248E-2</v>
      </c>
      <c r="I233" s="63">
        <f t="shared" si="71"/>
        <v>0</v>
      </c>
      <c r="J233" s="63">
        <f t="shared" si="72"/>
        <v>-1.1152416356877248E-2</v>
      </c>
      <c r="K233" s="63">
        <f t="shared" si="73"/>
        <v>0</v>
      </c>
      <c r="L233" s="64">
        <f t="shared" si="74"/>
        <v>-1.1152416356877248E-2</v>
      </c>
      <c r="M233" s="65">
        <f t="shared" si="75"/>
        <v>1.1981981981981982</v>
      </c>
      <c r="N233" s="65">
        <f t="shared" si="76"/>
        <v>0.61068794538874038</v>
      </c>
      <c r="O233" s="65">
        <f t="shared" si="77"/>
        <v>3.5007049205443104</v>
      </c>
      <c r="P233" s="66">
        <f t="shared" si="78"/>
        <v>5.7323956481831289</v>
      </c>
      <c r="Q233" s="63">
        <f t="shared" si="81"/>
        <v>3.7735849056605986E-3</v>
      </c>
      <c r="R233" s="63">
        <f t="shared" si="82"/>
        <v>4.656289278017578E-2</v>
      </c>
      <c r="S233" s="63">
        <f t="shared" si="83"/>
        <v>-3.6144850087871716E-2</v>
      </c>
      <c r="T233" s="64">
        <f t="shared" si="84"/>
        <v>8.5809307420920744E-2</v>
      </c>
      <c r="U233" s="63">
        <f t="shared" si="65"/>
        <v>4.0126207180960938E-2</v>
      </c>
      <c r="V233" s="63">
        <f t="shared" si="66"/>
        <v>8.9497622325269033E-2</v>
      </c>
      <c r="W233" s="63">
        <f t="shared" si="67"/>
        <v>-1.8882149621849642E-2</v>
      </c>
      <c r="X233" s="64">
        <f t="shared" si="68"/>
        <v>0.11046559993312322</v>
      </c>
      <c r="Y233" s="63">
        <f t="shared" si="61"/>
        <v>2.2840723045638445E-3</v>
      </c>
      <c r="Z233" s="63">
        <f t="shared" si="62"/>
        <v>5.3889027877844553E-2</v>
      </c>
      <c r="AA233" s="63">
        <f t="shared" si="63"/>
        <v>-2.6827325542721936E-2</v>
      </c>
      <c r="AB233" s="64">
        <f t="shared" si="64"/>
        <v>8.2941450720017906E-2</v>
      </c>
      <c r="AC233" s="63"/>
      <c r="AD233" s="63"/>
      <c r="AE233" s="63"/>
      <c r="AF233" s="64"/>
      <c r="AG233" s="69">
        <f t="shared" ca="1" si="69"/>
        <v>1254</v>
      </c>
      <c r="AH233" s="75">
        <f t="shared" si="79"/>
        <v>0</v>
      </c>
      <c r="AI233" s="76">
        <f t="shared" si="80"/>
        <v>1</v>
      </c>
      <c r="AJ233" s="75"/>
      <c r="AK233" s="76"/>
    </row>
    <row r="234" spans="2:37" x14ac:dyDescent="0.25">
      <c r="B234" s="43">
        <v>1890</v>
      </c>
      <c r="C234" s="44">
        <v>3</v>
      </c>
      <c r="D234" s="83" t="s">
        <v>245</v>
      </c>
      <c r="E234" s="61">
        <f>Data!E233</f>
        <v>5.28</v>
      </c>
      <c r="F234" s="61">
        <f>Data!H233</f>
        <v>7.6116519010000001</v>
      </c>
      <c r="G234" s="62">
        <f>IF(MOD(C234,3)=0,SUM(Data!G231:G233),0)</f>
        <v>5.5E-2</v>
      </c>
      <c r="H234" s="63">
        <f t="shared" si="70"/>
        <v>-7.5187969924812581E-3</v>
      </c>
      <c r="I234" s="63">
        <f t="shared" si="71"/>
        <v>1.0338345864661654E-2</v>
      </c>
      <c r="J234" s="63">
        <f t="shared" si="72"/>
        <v>2.8195488721804995E-3</v>
      </c>
      <c r="K234" s="63">
        <f t="shared" si="73"/>
        <v>0</v>
      </c>
      <c r="L234" s="64">
        <f t="shared" si="74"/>
        <v>2.8195488721804995E-3</v>
      </c>
      <c r="M234" s="65">
        <f t="shared" si="75"/>
        <v>1.189189189189189</v>
      </c>
      <c r="N234" s="65">
        <f t="shared" si="76"/>
        <v>0.61068794538874038</v>
      </c>
      <c r="O234" s="65">
        <f t="shared" si="77"/>
        <v>3.510575329154868</v>
      </c>
      <c r="P234" s="66">
        <f t="shared" si="78"/>
        <v>5.7485584178678559</v>
      </c>
      <c r="Q234" s="63">
        <f t="shared" si="81"/>
        <v>1.7341040462427681E-2</v>
      </c>
      <c r="R234" s="63">
        <f t="shared" si="82"/>
        <v>6.0098040197980485E-2</v>
      </c>
      <c r="S234" s="63">
        <f t="shared" si="83"/>
        <v>-2.4390091904635036E-2</v>
      </c>
      <c r="T234" s="64">
        <f t="shared" si="84"/>
        <v>8.6600321913045342E-2</v>
      </c>
      <c r="U234" s="63">
        <f t="shared" si="65"/>
        <v>3.8082721435300781E-2</v>
      </c>
      <c r="V234" s="63">
        <f t="shared" si="66"/>
        <v>8.5939711189358725E-2</v>
      </c>
      <c r="W234" s="63">
        <f t="shared" si="67"/>
        <v>-1.4359746359859482E-2</v>
      </c>
      <c r="X234" s="64">
        <f t="shared" si="68"/>
        <v>0.10176071561484523</v>
      </c>
      <c r="Y234" s="63">
        <f t="shared" si="61"/>
        <v>-3.7800082367067667E-4</v>
      </c>
      <c r="Z234" s="63">
        <f t="shared" si="62"/>
        <v>5.1143064066704769E-2</v>
      </c>
      <c r="AA234" s="63">
        <f t="shared" si="63"/>
        <v>-2.7748739119997423E-2</v>
      </c>
      <c r="AB234" s="64">
        <f t="shared" si="64"/>
        <v>8.1143431087243645E-2</v>
      </c>
      <c r="AC234" s="63"/>
      <c r="AD234" s="63"/>
      <c r="AE234" s="63"/>
      <c r="AF234" s="64"/>
      <c r="AG234" s="69">
        <f t="shared" ca="1" si="69"/>
        <v>1198</v>
      </c>
      <c r="AH234" s="75">
        <f t="shared" si="79"/>
        <v>0</v>
      </c>
      <c r="AI234" s="76">
        <f t="shared" si="80"/>
        <v>2</v>
      </c>
      <c r="AJ234" s="75"/>
      <c r="AK234" s="76"/>
    </row>
    <row r="235" spans="2:37" x14ac:dyDescent="0.25">
      <c r="B235" s="43">
        <v>1890</v>
      </c>
      <c r="C235" s="44">
        <v>4</v>
      </c>
      <c r="D235" s="83" t="s">
        <v>246</v>
      </c>
      <c r="E235" s="61">
        <f>Data!E234</f>
        <v>5.39</v>
      </c>
      <c r="F235" s="61">
        <f>Data!H234</f>
        <v>7.6116519010000001</v>
      </c>
      <c r="G235" s="62">
        <f>IF(MOD(C235,3)=0,SUM(Data!G232:G234),0)</f>
        <v>0</v>
      </c>
      <c r="H235" s="63">
        <f t="shared" si="70"/>
        <v>2.0833333333333259E-2</v>
      </c>
      <c r="I235" s="63">
        <f t="shared" si="71"/>
        <v>0</v>
      </c>
      <c r="J235" s="63">
        <f t="shared" si="72"/>
        <v>2.0833333333333259E-2</v>
      </c>
      <c r="K235" s="63">
        <f t="shared" si="73"/>
        <v>0</v>
      </c>
      <c r="L235" s="64">
        <f t="shared" si="74"/>
        <v>2.0833333333333259E-2</v>
      </c>
      <c r="M235" s="65">
        <f t="shared" si="75"/>
        <v>1.2139639639639639</v>
      </c>
      <c r="N235" s="65">
        <f t="shared" si="76"/>
        <v>0.61068794538874038</v>
      </c>
      <c r="O235" s="65">
        <f t="shared" si="77"/>
        <v>3.5837123151789276</v>
      </c>
      <c r="P235" s="66">
        <f t="shared" si="78"/>
        <v>5.8683200515734359</v>
      </c>
      <c r="Q235" s="63">
        <f t="shared" si="81"/>
        <v>4.0540540540540571E-2</v>
      </c>
      <c r="R235" s="63">
        <f t="shared" si="82"/>
        <v>8.4272573209252188E-2</v>
      </c>
      <c r="S235" s="63">
        <f t="shared" si="83"/>
        <v>-2.4390091904635036E-2</v>
      </c>
      <c r="T235" s="64">
        <f t="shared" si="84"/>
        <v>0.11137921438910325</v>
      </c>
      <c r="U235" s="63">
        <f t="shared" si="65"/>
        <v>4.2849087926056351E-2</v>
      </c>
      <c r="V235" s="63">
        <f t="shared" si="66"/>
        <v>9.0925813494613594E-2</v>
      </c>
      <c r="W235" s="63">
        <f t="shared" si="67"/>
        <v>-1.6636545991425278E-2</v>
      </c>
      <c r="X235" s="64">
        <f t="shared" si="68"/>
        <v>0.10938209982033853</v>
      </c>
      <c r="Y235" s="63">
        <f t="shared" si="61"/>
        <v>3.9819398042331144E-3</v>
      </c>
      <c r="Z235" s="63">
        <f t="shared" si="62"/>
        <v>5.5727718420590655E-2</v>
      </c>
      <c r="AA235" s="63">
        <f t="shared" si="63"/>
        <v>-2.4001663236047355E-2</v>
      </c>
      <c r="AB235" s="64">
        <f t="shared" si="64"/>
        <v>8.1690079432912732E-2</v>
      </c>
      <c r="AC235" s="63"/>
      <c r="AD235" s="63"/>
      <c r="AE235" s="63"/>
      <c r="AF235" s="64"/>
      <c r="AG235" s="69">
        <f t="shared" ca="1" si="69"/>
        <v>623</v>
      </c>
      <c r="AH235" s="75">
        <f t="shared" si="79"/>
        <v>1</v>
      </c>
      <c r="AI235" s="76">
        <f t="shared" si="80"/>
        <v>0</v>
      </c>
      <c r="AJ235" s="75"/>
      <c r="AK235" s="76"/>
    </row>
    <row r="236" spans="2:37" x14ac:dyDescent="0.25">
      <c r="B236" s="43">
        <v>1890</v>
      </c>
      <c r="C236" s="44">
        <v>5</v>
      </c>
      <c r="D236" s="83" t="s">
        <v>247</v>
      </c>
      <c r="E236" s="61">
        <f>Data!E235</f>
        <v>5.62</v>
      </c>
      <c r="F236" s="61">
        <f>Data!H235</f>
        <v>7.7067928930000003</v>
      </c>
      <c r="G236" s="62">
        <f>IF(MOD(C236,3)=0,SUM(Data!G233:G235),0)</f>
        <v>0</v>
      </c>
      <c r="H236" s="63">
        <f t="shared" si="70"/>
        <v>4.2671614100185717E-2</v>
      </c>
      <c r="I236" s="63">
        <f t="shared" si="71"/>
        <v>0</v>
      </c>
      <c r="J236" s="63">
        <f t="shared" si="72"/>
        <v>4.2671614100185717E-2</v>
      </c>
      <c r="K236" s="63">
        <f t="shared" si="73"/>
        <v>1.2499388206060891E-2</v>
      </c>
      <c r="L236" s="64">
        <f t="shared" si="74"/>
        <v>2.9799747284374956E-2</v>
      </c>
      <c r="M236" s="65">
        <f t="shared" si="75"/>
        <v>1.2657657657657657</v>
      </c>
      <c r="N236" s="65">
        <f t="shared" si="76"/>
        <v>0.618321171090916</v>
      </c>
      <c r="O236" s="65">
        <f t="shared" si="77"/>
        <v>3.7366351041383261</v>
      </c>
      <c r="P236" s="66">
        <f t="shared" si="78"/>
        <v>6.0431945060941548</v>
      </c>
      <c r="Q236" s="63">
        <f t="shared" si="81"/>
        <v>5.6390977443609103E-2</v>
      </c>
      <c r="R236" s="63">
        <f t="shared" si="82"/>
        <v>0.10078917524231978</v>
      </c>
      <c r="S236" s="63">
        <f t="shared" si="83"/>
        <v>1.2499388206060891E-2</v>
      </c>
      <c r="T236" s="64">
        <f t="shared" si="84"/>
        <v>8.7199842355154322E-2</v>
      </c>
      <c r="U236" s="63">
        <f t="shared" si="65"/>
        <v>5.4024033804136673E-2</v>
      </c>
      <c r="V236" s="63">
        <f t="shared" si="66"/>
        <v>0.10261593919347933</v>
      </c>
      <c r="W236" s="63">
        <f t="shared" si="67"/>
        <v>-9.5942449583165113E-3</v>
      </c>
      <c r="X236" s="64">
        <f t="shared" si="68"/>
        <v>0.11329718509872055</v>
      </c>
      <c r="Y236" s="63">
        <f t="shared" si="61"/>
        <v>1.6533729873812408E-2</v>
      </c>
      <c r="Z236" s="63">
        <f t="shared" si="62"/>
        <v>6.8926434619444699E-2</v>
      </c>
      <c r="AA236" s="63">
        <f t="shared" si="63"/>
        <v>-1.9867131513987335E-2</v>
      </c>
      <c r="AB236" s="64">
        <f t="shared" si="64"/>
        <v>9.0593397067266102E-2</v>
      </c>
      <c r="AC236" s="63"/>
      <c r="AD236" s="63"/>
      <c r="AE236" s="63"/>
      <c r="AF236" s="64"/>
      <c r="AG236" s="69">
        <f t="shared" ca="1" si="69"/>
        <v>263</v>
      </c>
      <c r="AH236" s="75">
        <f t="shared" si="79"/>
        <v>2</v>
      </c>
      <c r="AI236" s="76">
        <f t="shared" si="80"/>
        <v>0</v>
      </c>
      <c r="AJ236" s="75"/>
      <c r="AK236" s="76"/>
    </row>
    <row r="237" spans="2:37" x14ac:dyDescent="0.25">
      <c r="B237" s="43">
        <v>1890</v>
      </c>
      <c r="C237" s="44">
        <v>6</v>
      </c>
      <c r="D237" s="83" t="s">
        <v>248</v>
      </c>
      <c r="E237" s="61">
        <f>Data!E236</f>
        <v>5.58</v>
      </c>
      <c r="F237" s="61">
        <f>Data!H236</f>
        <v>7.7067928930000003</v>
      </c>
      <c r="G237" s="62">
        <f>IF(MOD(C237,3)=0,SUM(Data!G234:G236),0)</f>
        <v>5.5E-2</v>
      </c>
      <c r="H237" s="63">
        <f t="shared" si="70"/>
        <v>-7.1174377224199059E-3</v>
      </c>
      <c r="I237" s="63">
        <f t="shared" si="71"/>
        <v>9.7864768683274019E-3</v>
      </c>
      <c r="J237" s="63">
        <f t="shared" si="72"/>
        <v>2.669039145907437E-3</v>
      </c>
      <c r="K237" s="63">
        <f t="shared" si="73"/>
        <v>0</v>
      </c>
      <c r="L237" s="64">
        <f t="shared" si="74"/>
        <v>2.669039145907437E-3</v>
      </c>
      <c r="M237" s="65">
        <f t="shared" si="75"/>
        <v>1.2567567567567566</v>
      </c>
      <c r="N237" s="65">
        <f t="shared" si="76"/>
        <v>0.618321171090916</v>
      </c>
      <c r="O237" s="65">
        <f t="shared" si="77"/>
        <v>3.7466083295052433</v>
      </c>
      <c r="P237" s="66">
        <f t="shared" si="78"/>
        <v>6.0593240287972527</v>
      </c>
      <c r="Q237" s="63">
        <f t="shared" si="81"/>
        <v>3.1423290203327126E-2</v>
      </c>
      <c r="R237" s="63">
        <f t="shared" si="82"/>
        <v>7.4155966632461601E-2</v>
      </c>
      <c r="S237" s="63">
        <f t="shared" si="83"/>
        <v>1.2499388206060891E-2</v>
      </c>
      <c r="T237" s="64">
        <f t="shared" si="84"/>
        <v>6.0895422895655527E-2</v>
      </c>
      <c r="U237" s="63">
        <f t="shared" si="65"/>
        <v>5.3496625093539585E-2</v>
      </c>
      <c r="V237" s="63">
        <f t="shared" si="66"/>
        <v>0.10065727484370957</v>
      </c>
      <c r="W237" s="63">
        <f t="shared" si="67"/>
        <v>-4.8665874691640187E-3</v>
      </c>
      <c r="X237" s="64">
        <f t="shared" si="68"/>
        <v>0.10603991483363417</v>
      </c>
      <c r="Y237" s="63">
        <f t="shared" si="61"/>
        <v>1.5382954588628595E-2</v>
      </c>
      <c r="Z237" s="63">
        <f t="shared" si="62"/>
        <v>6.7517084828952356E-2</v>
      </c>
      <c r="AA237" s="63">
        <f t="shared" si="63"/>
        <v>-1.786433040881974E-2</v>
      </c>
      <c r="AB237" s="64">
        <f t="shared" si="64"/>
        <v>8.6934440812350022E-2</v>
      </c>
      <c r="AC237" s="63"/>
      <c r="AD237" s="63"/>
      <c r="AE237" s="63"/>
      <c r="AF237" s="64"/>
      <c r="AG237" s="69">
        <f t="shared" ca="1" si="69"/>
        <v>1190</v>
      </c>
      <c r="AH237" s="75">
        <f t="shared" si="79"/>
        <v>0</v>
      </c>
      <c r="AI237" s="76">
        <f t="shared" si="80"/>
        <v>1</v>
      </c>
      <c r="AJ237" s="75"/>
      <c r="AK237" s="76"/>
    </row>
    <row r="238" spans="2:37" x14ac:dyDescent="0.25">
      <c r="B238" s="43">
        <v>1890</v>
      </c>
      <c r="C238" s="44">
        <v>7</v>
      </c>
      <c r="D238" s="83" t="s">
        <v>249</v>
      </c>
      <c r="E238" s="61">
        <f>Data!E237</f>
        <v>5.54</v>
      </c>
      <c r="F238" s="61">
        <f>Data!H237</f>
        <v>7.7067928930000003</v>
      </c>
      <c r="G238" s="62">
        <f>IF(MOD(C238,3)=0,SUM(Data!G235:G237),0)</f>
        <v>0</v>
      </c>
      <c r="H238" s="63">
        <f t="shared" si="70"/>
        <v>-7.1684587813619638E-3</v>
      </c>
      <c r="I238" s="63">
        <f t="shared" si="71"/>
        <v>0</v>
      </c>
      <c r="J238" s="63">
        <f t="shared" si="72"/>
        <v>-7.1684587813619638E-3</v>
      </c>
      <c r="K238" s="63">
        <f t="shared" si="73"/>
        <v>0</v>
      </c>
      <c r="L238" s="64">
        <f t="shared" si="74"/>
        <v>-7.1684587813619638E-3</v>
      </c>
      <c r="M238" s="65">
        <f t="shared" si="75"/>
        <v>1.2477477477477477</v>
      </c>
      <c r="N238" s="65">
        <f t="shared" si="76"/>
        <v>0.618321171090916</v>
      </c>
      <c r="O238" s="65">
        <f t="shared" si="77"/>
        <v>3.7197509221252774</v>
      </c>
      <c r="P238" s="66">
        <f t="shared" si="78"/>
        <v>6.0158880142539033</v>
      </c>
      <c r="Q238" s="63">
        <f t="shared" si="81"/>
        <v>4.528301886792474E-2</v>
      </c>
      <c r="R238" s="63">
        <f t="shared" si="82"/>
        <v>8.8589914733487429E-2</v>
      </c>
      <c r="S238" s="63">
        <f t="shared" si="83"/>
        <v>1.2499388206060891E-2</v>
      </c>
      <c r="T238" s="64">
        <f t="shared" si="84"/>
        <v>7.5151182720458953E-2</v>
      </c>
      <c r="U238" s="63">
        <f t="shared" si="65"/>
        <v>4.4323332472913313E-2</v>
      </c>
      <c r="V238" s="63">
        <f t="shared" si="66"/>
        <v>9.1073332174443022E-2</v>
      </c>
      <c r="W238" s="63">
        <f t="shared" si="67"/>
        <v>-7.2472003431013343E-3</v>
      </c>
      <c r="X238" s="64">
        <f t="shared" si="68"/>
        <v>9.903828279459348E-2</v>
      </c>
      <c r="Y238" s="63">
        <f t="shared" si="61"/>
        <v>1.010658861413205E-2</v>
      </c>
      <c r="Z238" s="63">
        <f t="shared" si="62"/>
        <v>6.1969807520296794E-2</v>
      </c>
      <c r="AA238" s="63">
        <f t="shared" si="63"/>
        <v>-1.786433040881974E-2</v>
      </c>
      <c r="AB238" s="64">
        <f t="shared" si="64"/>
        <v>8.1286262581571789E-2</v>
      </c>
      <c r="AC238" s="63"/>
      <c r="AD238" s="63"/>
      <c r="AE238" s="63"/>
      <c r="AF238" s="64"/>
      <c r="AG238" s="69">
        <f t="shared" ca="1" si="69"/>
        <v>1192</v>
      </c>
      <c r="AH238" s="75">
        <f t="shared" si="79"/>
        <v>0</v>
      </c>
      <c r="AI238" s="76">
        <f t="shared" si="80"/>
        <v>2</v>
      </c>
      <c r="AJ238" s="75"/>
      <c r="AK238" s="76"/>
    </row>
    <row r="239" spans="2:37" x14ac:dyDescent="0.25">
      <c r="B239" s="43">
        <v>1890</v>
      </c>
      <c r="C239" s="44">
        <v>8</v>
      </c>
      <c r="D239" s="83" t="s">
        <v>250</v>
      </c>
      <c r="E239" s="61">
        <f>Data!E238</f>
        <v>5.41</v>
      </c>
      <c r="F239" s="61">
        <f>Data!H238</f>
        <v>7.9922320659999997</v>
      </c>
      <c r="G239" s="62">
        <f>IF(MOD(C239,3)=0,SUM(Data!G236:G238),0)</f>
        <v>0</v>
      </c>
      <c r="H239" s="63">
        <f t="shared" si="70"/>
        <v>-2.3465703971119134E-2</v>
      </c>
      <c r="I239" s="63">
        <f t="shared" si="71"/>
        <v>0</v>
      </c>
      <c r="J239" s="63">
        <f t="shared" si="72"/>
        <v>-2.3465703971119134E-2</v>
      </c>
      <c r="K239" s="63">
        <f t="shared" si="73"/>
        <v>3.7037348344894694E-2</v>
      </c>
      <c r="L239" s="64">
        <f t="shared" si="74"/>
        <v>-5.8342211505281183E-2</v>
      </c>
      <c r="M239" s="65">
        <f t="shared" si="75"/>
        <v>1.2184684684684683</v>
      </c>
      <c r="N239" s="65">
        <f t="shared" si="76"/>
        <v>0.64122214769363339</v>
      </c>
      <c r="O239" s="65">
        <f t="shared" si="77"/>
        <v>3.6324643481403882</v>
      </c>
      <c r="P239" s="66">
        <f t="shared" si="78"/>
        <v>5.6649078033342164</v>
      </c>
      <c r="Q239" s="63">
        <f t="shared" si="81"/>
        <v>7.4487895716945918E-3</v>
      </c>
      <c r="R239" s="63">
        <f t="shared" si="82"/>
        <v>4.9188183623193549E-2</v>
      </c>
      <c r="S239" s="63">
        <f t="shared" si="83"/>
        <v>4.9999680746041442E-2</v>
      </c>
      <c r="T239" s="64">
        <f t="shared" si="84"/>
        <v>-7.7285463769982687E-4</v>
      </c>
      <c r="U239" s="63">
        <f t="shared" si="65"/>
        <v>2.8099792734523232E-2</v>
      </c>
      <c r="V239" s="63">
        <f t="shared" si="66"/>
        <v>7.4123532230670364E-2</v>
      </c>
      <c r="W239" s="63">
        <f t="shared" si="67"/>
        <v>0</v>
      </c>
      <c r="X239" s="64">
        <f t="shared" si="68"/>
        <v>7.4123532230670364E-2</v>
      </c>
      <c r="Y239" s="63">
        <f t="shared" si="61"/>
        <v>4.1601691463311052E-3</v>
      </c>
      <c r="Z239" s="63">
        <f t="shared" si="62"/>
        <v>5.5718073288645531E-2</v>
      </c>
      <c r="AA239" s="63">
        <f t="shared" si="63"/>
        <v>-1.4286001991755781E-2</v>
      </c>
      <c r="AB239" s="64">
        <f t="shared" si="64"/>
        <v>7.1018647824676373E-2</v>
      </c>
      <c r="AC239" s="63"/>
      <c r="AD239" s="63"/>
      <c r="AE239" s="63"/>
      <c r="AF239" s="64"/>
      <c r="AG239" s="69">
        <f t="shared" ca="1" si="69"/>
        <v>1448</v>
      </c>
      <c r="AH239" s="75">
        <f t="shared" si="79"/>
        <v>0</v>
      </c>
      <c r="AI239" s="76">
        <f t="shared" si="80"/>
        <v>3</v>
      </c>
      <c r="AJ239" s="75"/>
      <c r="AK239" s="76"/>
    </row>
    <row r="240" spans="2:37" x14ac:dyDescent="0.25">
      <c r="B240" s="43">
        <v>1890</v>
      </c>
      <c r="C240" s="44">
        <v>9</v>
      </c>
      <c r="D240" s="83" t="s">
        <v>251</v>
      </c>
      <c r="E240" s="61">
        <f>Data!E239</f>
        <v>5.32</v>
      </c>
      <c r="F240" s="61">
        <f>Data!H239</f>
        <v>8.0873811569999994</v>
      </c>
      <c r="G240" s="62">
        <f>IF(MOD(C240,3)=0,SUM(Data!G237:G239),0)</f>
        <v>5.5E-2</v>
      </c>
      <c r="H240" s="63">
        <f t="shared" si="70"/>
        <v>-1.6635859519408491E-2</v>
      </c>
      <c r="I240" s="63">
        <f t="shared" si="71"/>
        <v>1.0166358595194085E-2</v>
      </c>
      <c r="J240" s="63">
        <f t="shared" si="72"/>
        <v>-6.4695009242143886E-3</v>
      </c>
      <c r="K240" s="63">
        <f t="shared" si="73"/>
        <v>1.1905196222314007E-2</v>
      </c>
      <c r="L240" s="64">
        <f t="shared" si="74"/>
        <v>-1.815851644514288E-2</v>
      </c>
      <c r="M240" s="65">
        <f t="shared" si="75"/>
        <v>1.1981981981981982</v>
      </c>
      <c r="N240" s="65">
        <f t="shared" si="76"/>
        <v>0.64885602318401969</v>
      </c>
      <c r="O240" s="65">
        <f t="shared" si="77"/>
        <v>3.6089641166829183</v>
      </c>
      <c r="P240" s="66">
        <f t="shared" si="78"/>
        <v>5.562041481827154</v>
      </c>
      <c r="Q240" s="63">
        <f t="shared" si="81"/>
        <v>-3.2727272727272605E-2</v>
      </c>
      <c r="R240" s="63">
        <f t="shared" si="82"/>
        <v>7.5339076502203284E-3</v>
      </c>
      <c r="S240" s="63">
        <f t="shared" si="83"/>
        <v>4.9383481466808599E-2</v>
      </c>
      <c r="T240" s="64">
        <f t="shared" si="84"/>
        <v>-3.9880153019077547E-2</v>
      </c>
      <c r="U240" s="63">
        <f t="shared" si="65"/>
        <v>2.7286866578173141E-2</v>
      </c>
      <c r="V240" s="63">
        <f t="shared" si="66"/>
        <v>7.2464595122869069E-2</v>
      </c>
      <c r="W240" s="63">
        <f t="shared" si="67"/>
        <v>4.7734551875191489E-3</v>
      </c>
      <c r="X240" s="64">
        <f t="shared" si="68"/>
        <v>6.7369554386482955E-2</v>
      </c>
      <c r="Y240" s="63">
        <f t="shared" si="61"/>
        <v>2.6703838483927989E-3</v>
      </c>
      <c r="Z240" s="63">
        <f t="shared" si="62"/>
        <v>5.40220198373349E-2</v>
      </c>
      <c r="AA240" s="63">
        <f t="shared" si="63"/>
        <v>-1.4130617802682877E-2</v>
      </c>
      <c r="AB240" s="64">
        <f t="shared" si="64"/>
        <v>6.9129479899374235E-2</v>
      </c>
      <c r="AC240" s="63"/>
      <c r="AD240" s="63"/>
      <c r="AE240" s="63"/>
      <c r="AF240" s="64"/>
      <c r="AG240" s="69">
        <f t="shared" ca="1" si="69"/>
        <v>1344</v>
      </c>
      <c r="AH240" s="75">
        <f t="shared" si="79"/>
        <v>0</v>
      </c>
      <c r="AI240" s="76">
        <f t="shared" si="80"/>
        <v>4</v>
      </c>
      <c r="AJ240" s="75"/>
      <c r="AK240" s="76"/>
    </row>
    <row r="241" spans="2:37" x14ac:dyDescent="0.25">
      <c r="B241" s="43">
        <v>1890</v>
      </c>
      <c r="C241" s="44">
        <v>10</v>
      </c>
      <c r="D241" s="83" t="s">
        <v>252</v>
      </c>
      <c r="E241" s="61">
        <f>Data!E240</f>
        <v>5.08</v>
      </c>
      <c r="F241" s="61">
        <f>Data!H240</f>
        <v>8.0873811569999994</v>
      </c>
      <c r="G241" s="62">
        <f>IF(MOD(C241,3)=0,SUM(Data!G238:G240),0)</f>
        <v>0</v>
      </c>
      <c r="H241" s="63">
        <f t="shared" si="70"/>
        <v>-4.5112781954887216E-2</v>
      </c>
      <c r="I241" s="63">
        <f t="shared" si="71"/>
        <v>0</v>
      </c>
      <c r="J241" s="63">
        <f t="shared" si="72"/>
        <v>-4.5112781954887216E-2</v>
      </c>
      <c r="K241" s="63">
        <f t="shared" si="73"/>
        <v>0</v>
      </c>
      <c r="L241" s="64">
        <f t="shared" si="74"/>
        <v>-4.5112781954887216E-2</v>
      </c>
      <c r="M241" s="65">
        <f t="shared" si="75"/>
        <v>1.144144144144144</v>
      </c>
      <c r="N241" s="65">
        <f t="shared" si="76"/>
        <v>0.64885602318401969</v>
      </c>
      <c r="O241" s="65">
        <f t="shared" si="77"/>
        <v>3.4461537054039897</v>
      </c>
      <c r="P241" s="66">
        <f t="shared" si="78"/>
        <v>5.3111223172334476</v>
      </c>
      <c r="Q241" s="63">
        <f t="shared" si="81"/>
        <v>-5.9259259259259345E-2</v>
      </c>
      <c r="R241" s="63">
        <f t="shared" si="82"/>
        <v>-2.0102430390310677E-2</v>
      </c>
      <c r="S241" s="63">
        <f t="shared" si="83"/>
        <v>4.9383481466808599E-2</v>
      </c>
      <c r="T241" s="64">
        <f t="shared" si="84"/>
        <v>-6.6215938295496657E-2</v>
      </c>
      <c r="U241" s="63">
        <f t="shared" si="65"/>
        <v>6.4210734850469464E-3</v>
      </c>
      <c r="V241" s="63">
        <f t="shared" si="66"/>
        <v>5.068117213793788E-2</v>
      </c>
      <c r="W241" s="63">
        <f t="shared" si="67"/>
        <v>4.7734551875191489E-3</v>
      </c>
      <c r="X241" s="64">
        <f t="shared" si="68"/>
        <v>4.5689619598729303E-2</v>
      </c>
      <c r="Y241" s="63">
        <f t="shared" si="61"/>
        <v>-4.7924769179041871E-3</v>
      </c>
      <c r="Z241" s="63">
        <f t="shared" si="62"/>
        <v>4.6176949607509066E-2</v>
      </c>
      <c r="AA241" s="63">
        <f t="shared" si="63"/>
        <v>-1.4130617802682877E-2</v>
      </c>
      <c r="AB241" s="64">
        <f t="shared" si="64"/>
        <v>6.1171965068818501E-2</v>
      </c>
      <c r="AC241" s="63"/>
      <c r="AD241" s="63"/>
      <c r="AE241" s="63"/>
      <c r="AF241" s="64"/>
      <c r="AG241" s="69">
        <f t="shared" ca="1" si="69"/>
        <v>1639</v>
      </c>
      <c r="AH241" s="75">
        <f t="shared" si="79"/>
        <v>0</v>
      </c>
      <c r="AI241" s="76">
        <f t="shared" si="80"/>
        <v>5</v>
      </c>
      <c r="AJ241" s="75"/>
      <c r="AK241" s="76"/>
    </row>
    <row r="242" spans="2:37" x14ac:dyDescent="0.25">
      <c r="B242" s="43">
        <v>1890</v>
      </c>
      <c r="C242" s="44">
        <v>11</v>
      </c>
      <c r="D242" s="83" t="s">
        <v>253</v>
      </c>
      <c r="E242" s="61">
        <f>Data!E241</f>
        <v>4.71</v>
      </c>
      <c r="F242" s="61">
        <f>Data!H241</f>
        <v>7.8970910740000004</v>
      </c>
      <c r="G242" s="62">
        <f>IF(MOD(C242,3)=0,SUM(Data!G239:G241),0)</f>
        <v>0</v>
      </c>
      <c r="H242" s="63">
        <f t="shared" si="70"/>
        <v>-7.283464566929132E-2</v>
      </c>
      <c r="I242" s="63">
        <f t="shared" si="71"/>
        <v>0</v>
      </c>
      <c r="J242" s="63">
        <f t="shared" si="72"/>
        <v>-7.283464566929132E-2</v>
      </c>
      <c r="K242" s="63">
        <f t="shared" si="73"/>
        <v>-2.3529258644535922E-2</v>
      </c>
      <c r="L242" s="64">
        <f t="shared" si="74"/>
        <v>-5.0493460721939609E-2</v>
      </c>
      <c r="M242" s="65">
        <f t="shared" si="75"/>
        <v>1.0608108108108107</v>
      </c>
      <c r="N242" s="65">
        <f t="shared" si="76"/>
        <v>0.63358892199145789</v>
      </c>
      <c r="O242" s="65">
        <f t="shared" si="77"/>
        <v>3.1951543213489746</v>
      </c>
      <c r="P242" s="66">
        <f t="shared" si="78"/>
        <v>5.0429453711188037</v>
      </c>
      <c r="Q242" s="63">
        <f t="shared" si="81"/>
        <v>-0.11962616822429895</v>
      </c>
      <c r="R242" s="63">
        <f t="shared" si="82"/>
        <v>-8.2982015400219211E-2</v>
      </c>
      <c r="S242" s="63">
        <f t="shared" si="83"/>
        <v>2.4692266114072492E-2</v>
      </c>
      <c r="T242" s="64">
        <f t="shared" si="84"/>
        <v>-0.10507962739157173</v>
      </c>
      <c r="U242" s="63">
        <f t="shared" si="65"/>
        <v>-2.1100911694343694E-2</v>
      </c>
      <c r="V242" s="63">
        <f t="shared" si="66"/>
        <v>2.1948832951406816E-2</v>
      </c>
      <c r="W242" s="63">
        <f t="shared" si="67"/>
        <v>-2.3922549921049363E-3</v>
      </c>
      <c r="X242" s="64">
        <f t="shared" si="68"/>
        <v>2.4399457667922508E-2</v>
      </c>
      <c r="Y242" s="63">
        <f t="shared" si="61"/>
        <v>-1.7334283384449201E-2</v>
      </c>
      <c r="Z242" s="63">
        <f t="shared" si="62"/>
        <v>3.2992816120351653E-2</v>
      </c>
      <c r="AA242" s="63">
        <f t="shared" si="63"/>
        <v>-1.7473439962198078E-2</v>
      </c>
      <c r="AB242" s="64">
        <f t="shared" si="64"/>
        <v>5.1363757617512107E-2</v>
      </c>
      <c r="AC242" s="63"/>
      <c r="AD242" s="63"/>
      <c r="AE242" s="63"/>
      <c r="AF242" s="64"/>
      <c r="AG242" s="69">
        <f t="shared" ca="1" si="69"/>
        <v>1753</v>
      </c>
      <c r="AH242" s="75">
        <f t="shared" si="79"/>
        <v>0</v>
      </c>
      <c r="AI242" s="76">
        <f t="shared" si="80"/>
        <v>6</v>
      </c>
      <c r="AJ242" s="75"/>
      <c r="AK242" s="76"/>
    </row>
    <row r="243" spans="2:37" x14ac:dyDescent="0.25">
      <c r="B243" s="43">
        <v>1890</v>
      </c>
      <c r="C243" s="44">
        <v>12</v>
      </c>
      <c r="D243" s="83" t="s">
        <v>254</v>
      </c>
      <c r="E243" s="61">
        <f>Data!E242</f>
        <v>4.5999999999999996</v>
      </c>
      <c r="F243" s="61">
        <f>Data!H242</f>
        <v>7.8970910740000004</v>
      </c>
      <c r="G243" s="62">
        <f>IF(MOD(C243,3)=0,SUM(Data!G240:G242),0)</f>
        <v>5.5E-2</v>
      </c>
      <c r="H243" s="63">
        <f t="shared" si="70"/>
        <v>-2.3354564755838747E-2</v>
      </c>
      <c r="I243" s="63">
        <f t="shared" si="71"/>
        <v>1.1677282377919321E-2</v>
      </c>
      <c r="J243" s="63">
        <f t="shared" si="72"/>
        <v>-1.167728237791954E-2</v>
      </c>
      <c r="K243" s="63">
        <f t="shared" si="73"/>
        <v>0</v>
      </c>
      <c r="L243" s="64">
        <f t="shared" si="74"/>
        <v>-1.167728237791954E-2</v>
      </c>
      <c r="M243" s="65">
        <f t="shared" si="75"/>
        <v>1.0360360360360359</v>
      </c>
      <c r="N243" s="65">
        <f t="shared" si="76"/>
        <v>0.63358892199145789</v>
      </c>
      <c r="O243" s="65">
        <f t="shared" si="77"/>
        <v>3.1578436020975529</v>
      </c>
      <c r="P243" s="66">
        <f t="shared" si="78"/>
        <v>4.9840574740038273</v>
      </c>
      <c r="Q243" s="63">
        <f t="shared" si="81"/>
        <v>-0.13533834586466176</v>
      </c>
      <c r="R243" s="63">
        <f t="shared" si="82"/>
        <v>-9.7940650877094582E-2</v>
      </c>
      <c r="S243" s="63">
        <f t="shared" si="83"/>
        <v>1.2195565053844781E-2</v>
      </c>
      <c r="T243" s="64">
        <f t="shared" si="84"/>
        <v>-0.10880922593755971</v>
      </c>
      <c r="U243" s="63">
        <f t="shared" si="65"/>
        <v>-2.4222280009510433E-2</v>
      </c>
      <c r="V243" s="63">
        <f t="shared" si="66"/>
        <v>1.8717901685318061E-2</v>
      </c>
      <c r="W243" s="63">
        <f t="shared" si="67"/>
        <v>-7.0758417689757991E-3</v>
      </c>
      <c r="X243" s="64">
        <f t="shared" si="68"/>
        <v>2.5977556533872015E-2</v>
      </c>
      <c r="Y243" s="63">
        <f t="shared" si="61"/>
        <v>-2.3584874344660389E-2</v>
      </c>
      <c r="Z243" s="63">
        <f t="shared" si="62"/>
        <v>2.6527691496424088E-2</v>
      </c>
      <c r="AA243" s="63">
        <f t="shared" si="63"/>
        <v>-1.8460618647039961E-2</v>
      </c>
      <c r="AB243" s="64">
        <f t="shared" si="64"/>
        <v>4.5834442303733125E-2</v>
      </c>
      <c r="AC243" s="63"/>
      <c r="AD243" s="63"/>
      <c r="AE243" s="63"/>
      <c r="AF243" s="64"/>
      <c r="AG243" s="69">
        <f t="shared" ca="1" si="69"/>
        <v>1446</v>
      </c>
      <c r="AH243" s="75">
        <f t="shared" si="79"/>
        <v>0</v>
      </c>
      <c r="AI243" s="76">
        <f t="shared" si="80"/>
        <v>7</v>
      </c>
      <c r="AJ243" s="75"/>
      <c r="AK243" s="76"/>
    </row>
    <row r="244" spans="2:37" x14ac:dyDescent="0.25">
      <c r="B244" s="43">
        <v>1891</v>
      </c>
      <c r="C244" s="39">
        <v>1</v>
      </c>
      <c r="D244" s="83" t="s">
        <v>255</v>
      </c>
      <c r="E244" s="61">
        <f>Data!E243</f>
        <v>4.84</v>
      </c>
      <c r="F244" s="61">
        <f>Data!H243</f>
        <v>7.8019419829999999</v>
      </c>
      <c r="G244" s="62">
        <f>IF(MOD(C244,3)=0,SUM(Data!G241:G243),0)</f>
        <v>0</v>
      </c>
      <c r="H244" s="63">
        <f t="shared" si="70"/>
        <v>5.2173913043478404E-2</v>
      </c>
      <c r="I244" s="63">
        <f t="shared" si="71"/>
        <v>0</v>
      </c>
      <c r="J244" s="63">
        <f t="shared" si="72"/>
        <v>5.2173913043478404E-2</v>
      </c>
      <c r="K244" s="63">
        <f t="shared" si="73"/>
        <v>-1.2048625260669077E-2</v>
      </c>
      <c r="L244" s="64">
        <f t="shared" si="74"/>
        <v>6.50057684479588E-2</v>
      </c>
      <c r="M244" s="65">
        <f t="shared" si="75"/>
        <v>1.0900900900900901</v>
      </c>
      <c r="N244" s="65">
        <f t="shared" si="76"/>
        <v>0.62595504650107159</v>
      </c>
      <c r="O244" s="65">
        <f t="shared" si="77"/>
        <v>3.3226006595982951</v>
      </c>
      <c r="P244" s="66">
        <f t="shared" si="78"/>
        <v>5.3080499600902389</v>
      </c>
      <c r="Q244" s="63">
        <f t="shared" si="81"/>
        <v>-0.10037174721189579</v>
      </c>
      <c r="R244" s="63">
        <f t="shared" si="82"/>
        <v>-6.146170322062916E-2</v>
      </c>
      <c r="S244" s="63">
        <f t="shared" si="83"/>
        <v>2.4999840307331933E-2</v>
      </c>
      <c r="T244" s="64">
        <f t="shared" si="84"/>
        <v>-8.4352738535097505E-2</v>
      </c>
      <c r="U244" s="63">
        <f t="shared" si="65"/>
        <v>-1.4246327825377936E-2</v>
      </c>
      <c r="V244" s="63">
        <f t="shared" si="66"/>
        <v>2.9132856718756983E-2</v>
      </c>
      <c r="W244" s="63">
        <f t="shared" si="67"/>
        <v>-4.8078856030031591E-3</v>
      </c>
      <c r="X244" s="64">
        <f t="shared" si="68"/>
        <v>3.4104713884640647E-2</v>
      </c>
      <c r="Y244" s="63">
        <f t="shared" si="61"/>
        <v>-2.4301873077361758E-2</v>
      </c>
      <c r="Z244" s="63">
        <f t="shared" si="62"/>
        <v>2.577389422869758E-2</v>
      </c>
      <c r="AA244" s="63">
        <f t="shared" si="63"/>
        <v>-1.8663717279525205E-2</v>
      </c>
      <c r="AB244" s="64">
        <f t="shared" si="64"/>
        <v>4.5282756065058827E-2</v>
      </c>
      <c r="AC244" s="63">
        <f>($M244/$M4)^(1/20)-1</f>
        <v>4.3223316592715388E-3</v>
      </c>
      <c r="AD244" s="63">
        <f>($O244/$O4)^(1/20)-1</f>
        <v>6.1876249753690882E-2</v>
      </c>
      <c r="AE244" s="63">
        <f>($N244/$N4)^(1/20)-1</f>
        <v>-2.3151627541707631E-2</v>
      </c>
      <c r="AF244" s="64">
        <f>($P244/$P4)^(1/20)-1</f>
        <v>8.7043065938085196E-2</v>
      </c>
      <c r="AG244" s="69">
        <f t="shared" ca="1" si="69"/>
        <v>182</v>
      </c>
      <c r="AH244" s="75">
        <f t="shared" si="79"/>
        <v>1</v>
      </c>
      <c r="AI244" s="76">
        <f t="shared" si="80"/>
        <v>0</v>
      </c>
      <c r="AJ244" s="75"/>
      <c r="AK244" s="76"/>
    </row>
    <row r="245" spans="2:37" x14ac:dyDescent="0.25">
      <c r="B245" s="43">
        <v>1891</v>
      </c>
      <c r="C245" s="44">
        <v>2</v>
      </c>
      <c r="D245" s="83" t="s">
        <v>256</v>
      </c>
      <c r="E245" s="61">
        <f>Data!E244</f>
        <v>4.9000000000000004</v>
      </c>
      <c r="F245" s="61">
        <f>Data!H244</f>
        <v>7.8970910740000004</v>
      </c>
      <c r="G245" s="62">
        <f>IF(MOD(C245,3)=0,SUM(Data!G242:G244),0)</f>
        <v>0</v>
      </c>
      <c r="H245" s="63">
        <f t="shared" si="70"/>
        <v>1.2396694214876103E-2</v>
      </c>
      <c r="I245" s="63">
        <f t="shared" si="71"/>
        <v>0</v>
      </c>
      <c r="J245" s="63">
        <f t="shared" si="72"/>
        <v>1.2396694214876103E-2</v>
      </c>
      <c r="K245" s="63">
        <f t="shared" si="73"/>
        <v>1.2195565053845003E-2</v>
      </c>
      <c r="L245" s="64">
        <f t="shared" si="74"/>
        <v>1.9870583114078855E-4</v>
      </c>
      <c r="M245" s="65">
        <f t="shared" si="75"/>
        <v>1.1036036036036037</v>
      </c>
      <c r="N245" s="65">
        <f t="shared" si="76"/>
        <v>0.63358892199145789</v>
      </c>
      <c r="O245" s="65">
        <f t="shared" si="77"/>
        <v>3.363789923973481</v>
      </c>
      <c r="P245" s="66">
        <f t="shared" si="78"/>
        <v>5.3091047005692955</v>
      </c>
      <c r="Q245" s="63">
        <f t="shared" si="81"/>
        <v>-7.8947368421052544E-2</v>
      </c>
      <c r="R245" s="63">
        <f t="shared" si="82"/>
        <v>-3.9110693325600576E-2</v>
      </c>
      <c r="S245" s="63">
        <f t="shared" si="83"/>
        <v>3.7500292539980773E-2</v>
      </c>
      <c r="T245" s="64">
        <f t="shared" si="84"/>
        <v>-7.3841893266385905E-2</v>
      </c>
      <c r="U245" s="63">
        <f t="shared" si="65"/>
        <v>-1.5571808962486222E-2</v>
      </c>
      <c r="V245" s="63">
        <f t="shared" si="66"/>
        <v>2.7749046312907977E-2</v>
      </c>
      <c r="W245" s="63">
        <f t="shared" si="67"/>
        <v>-2.3922549921049363E-3</v>
      </c>
      <c r="X245" s="64">
        <f t="shared" si="68"/>
        <v>3.0213579892339748E-2</v>
      </c>
      <c r="Y245" s="63">
        <f t="shared" si="61"/>
        <v>-2.2782824270638602E-2</v>
      </c>
      <c r="Z245" s="63">
        <f t="shared" si="62"/>
        <v>2.7370905196536954E-2</v>
      </c>
      <c r="AA245" s="63">
        <f t="shared" si="63"/>
        <v>-1.8460618647039961E-2</v>
      </c>
      <c r="AB245" s="64">
        <f t="shared" si="64"/>
        <v>4.6693515017606879E-2</v>
      </c>
      <c r="AC245" s="63">
        <f t="shared" ref="AC245:AC308" si="85">($M245/$M5)^(1/20)-1</f>
        <v>4.2669681117872837E-3</v>
      </c>
      <c r="AD245" s="63">
        <f t="shared" ref="AD245:AD308" si="86">($O245/$O5)^(1/20)-1</f>
        <v>6.1817713530485818E-2</v>
      </c>
      <c r="AE245" s="63">
        <f t="shared" ref="AE245:AE308" si="87">($N245/$N5)^(1/20)-1</f>
        <v>-2.4028224628723116E-2</v>
      </c>
      <c r="AF245" s="64">
        <f t="shared" ref="AF245:AF308" si="88">($P245/$P5)^(1/20)-1</f>
        <v>8.7959447522497847E-2</v>
      </c>
      <c r="AG245" s="69">
        <f t="shared" ca="1" si="69"/>
        <v>795</v>
      </c>
      <c r="AH245" s="75">
        <f t="shared" si="79"/>
        <v>2</v>
      </c>
      <c r="AI245" s="76">
        <f t="shared" si="80"/>
        <v>0</v>
      </c>
      <c r="AJ245" s="75"/>
      <c r="AK245" s="76"/>
    </row>
    <row r="246" spans="2:37" x14ac:dyDescent="0.25">
      <c r="B246" s="43">
        <v>1891</v>
      </c>
      <c r="C246" s="44">
        <v>3</v>
      </c>
      <c r="D246" s="83" t="s">
        <v>257</v>
      </c>
      <c r="E246" s="61">
        <f>Data!E245</f>
        <v>4.8099999999999996</v>
      </c>
      <c r="F246" s="61">
        <f>Data!H245</f>
        <v>7.9922320659999997</v>
      </c>
      <c r="G246" s="62">
        <f>IF(MOD(C246,3)=0,SUM(Data!G243:G245),0)</f>
        <v>5.5E-2</v>
      </c>
      <c r="H246" s="63">
        <f t="shared" si="70"/>
        <v>-1.8367346938775619E-2</v>
      </c>
      <c r="I246" s="63">
        <f t="shared" si="71"/>
        <v>1.1224489795918367E-2</v>
      </c>
      <c r="J246" s="63">
        <f t="shared" si="72"/>
        <v>-7.1428571428573395E-3</v>
      </c>
      <c r="K246" s="63">
        <f t="shared" si="73"/>
        <v>1.2047599693162603E-2</v>
      </c>
      <c r="L246" s="64">
        <f t="shared" si="74"/>
        <v>-1.8962010128612761E-2</v>
      </c>
      <c r="M246" s="65">
        <f t="shared" si="75"/>
        <v>1.0833333333333333</v>
      </c>
      <c r="N246" s="65">
        <f t="shared" si="76"/>
        <v>0.64122214769363339</v>
      </c>
      <c r="O246" s="65">
        <f t="shared" si="77"/>
        <v>3.3397628530879553</v>
      </c>
      <c r="P246" s="66">
        <f t="shared" si="78"/>
        <v>5.2084334034632347</v>
      </c>
      <c r="Q246" s="63">
        <f t="shared" si="81"/>
        <v>-8.9015151515151492E-2</v>
      </c>
      <c r="R246" s="63">
        <f t="shared" si="82"/>
        <v>-4.8656547731176003E-2</v>
      </c>
      <c r="S246" s="63">
        <f t="shared" si="83"/>
        <v>4.9999680746041442E-2</v>
      </c>
      <c r="T246" s="64">
        <f t="shared" si="84"/>
        <v>-9.395834140360948E-2</v>
      </c>
      <c r="U246" s="63">
        <f t="shared" si="65"/>
        <v>-1.5092275207487904E-2</v>
      </c>
      <c r="V246" s="63">
        <f t="shared" si="66"/>
        <v>2.8256673546058098E-2</v>
      </c>
      <c r="W246" s="63">
        <f t="shared" si="67"/>
        <v>2.3979915994798429E-3</v>
      </c>
      <c r="X246" s="64">
        <f t="shared" si="68"/>
        <v>2.5796821385602131E-2</v>
      </c>
      <c r="Y246" s="63">
        <f t="shared" si="61"/>
        <v>-2.5692493258025473E-2</v>
      </c>
      <c r="Z246" s="63">
        <f t="shared" si="62"/>
        <v>2.4374430404764835E-2</v>
      </c>
      <c r="AA246" s="63">
        <f t="shared" si="63"/>
        <v>-1.7284461732916312E-2</v>
      </c>
      <c r="AB246" s="64">
        <f t="shared" si="64"/>
        <v>4.2391608268596448E-2</v>
      </c>
      <c r="AC246" s="63">
        <f t="shared" si="85"/>
        <v>2.1257174961795133E-3</v>
      </c>
      <c r="AD246" s="63">
        <f t="shared" si="86"/>
        <v>5.941434509012633E-2</v>
      </c>
      <c r="AE246" s="63">
        <f t="shared" si="87"/>
        <v>-2.4161610366764896E-2</v>
      </c>
      <c r="AF246" s="64">
        <f t="shared" si="88"/>
        <v>8.5645283424751195E-2</v>
      </c>
      <c r="AG246" s="69">
        <f t="shared" ca="1" si="69"/>
        <v>1371</v>
      </c>
      <c r="AH246" s="75">
        <f t="shared" si="79"/>
        <v>0</v>
      </c>
      <c r="AI246" s="76">
        <f t="shared" si="80"/>
        <v>1</v>
      </c>
      <c r="AJ246" s="75"/>
      <c r="AK246" s="76"/>
    </row>
    <row r="247" spans="2:37" x14ac:dyDescent="0.25">
      <c r="B247" s="43">
        <v>1891</v>
      </c>
      <c r="C247" s="44">
        <v>4</v>
      </c>
      <c r="D247" s="83" t="s">
        <v>258</v>
      </c>
      <c r="E247" s="61">
        <f>Data!E246</f>
        <v>4.97</v>
      </c>
      <c r="F247" s="61">
        <f>Data!H246</f>
        <v>8.0873811569999994</v>
      </c>
      <c r="G247" s="62">
        <f>IF(MOD(C247,3)=0,SUM(Data!G244:G246),0)</f>
        <v>0</v>
      </c>
      <c r="H247" s="63">
        <f t="shared" si="70"/>
        <v>3.3264033264033266E-2</v>
      </c>
      <c r="I247" s="63">
        <f t="shared" si="71"/>
        <v>0</v>
      </c>
      <c r="J247" s="63">
        <f t="shared" si="72"/>
        <v>3.3264033264033266E-2</v>
      </c>
      <c r="K247" s="63">
        <f t="shared" si="73"/>
        <v>1.1905196222314007E-2</v>
      </c>
      <c r="L247" s="64">
        <f t="shared" si="74"/>
        <v>2.1107547546407535E-2</v>
      </c>
      <c r="M247" s="65">
        <f t="shared" si="75"/>
        <v>1.1193693693693691</v>
      </c>
      <c r="N247" s="65">
        <f t="shared" si="76"/>
        <v>0.64885602318401969</v>
      </c>
      <c r="O247" s="65">
        <f t="shared" si="77"/>
        <v>3.4508568357270555</v>
      </c>
      <c r="P247" s="66">
        <f t="shared" si="78"/>
        <v>5.3183706591691324</v>
      </c>
      <c r="Q247" s="63">
        <f t="shared" si="81"/>
        <v>-7.7922077922078059E-2</v>
      </c>
      <c r="R247" s="63">
        <f t="shared" si="82"/>
        <v>-3.7072026928377744E-2</v>
      </c>
      <c r="S247" s="63">
        <f t="shared" si="83"/>
        <v>6.2500132978690059E-2</v>
      </c>
      <c r="T247" s="64">
        <f t="shared" si="84"/>
        <v>-9.3714962301152838E-2</v>
      </c>
      <c r="U247" s="63">
        <f t="shared" si="65"/>
        <v>-5.9292718620214124E-3</v>
      </c>
      <c r="V247" s="63">
        <f t="shared" si="66"/>
        <v>3.7822970065547468E-2</v>
      </c>
      <c r="W247" s="63">
        <f t="shared" si="67"/>
        <v>7.2123425945396225E-3</v>
      </c>
      <c r="X247" s="64">
        <f t="shared" si="68"/>
        <v>3.0391434036795228E-2</v>
      </c>
      <c r="Y247" s="63">
        <f t="shared" si="61"/>
        <v>-2.2185213427108996E-2</v>
      </c>
      <c r="Z247" s="63">
        <f t="shared" si="62"/>
        <v>2.8061939486039744E-2</v>
      </c>
      <c r="AA247" s="63">
        <f t="shared" si="63"/>
        <v>-1.7098616444263581E-2</v>
      </c>
      <c r="AB247" s="64">
        <f t="shared" si="64"/>
        <v>4.5946171900715704E-2</v>
      </c>
      <c r="AC247" s="63">
        <f t="shared" si="85"/>
        <v>2.3719438384841585E-3</v>
      </c>
      <c r="AD247" s="63">
        <f t="shared" si="86"/>
        <v>5.967464747995832E-2</v>
      </c>
      <c r="AE247" s="63">
        <f t="shared" si="87"/>
        <v>-2.1767131348862101E-2</v>
      </c>
      <c r="AF247" s="64">
        <f t="shared" si="88"/>
        <v>8.3253979127811073E-2</v>
      </c>
      <c r="AG247" s="69">
        <f t="shared" ca="1" si="69"/>
        <v>408</v>
      </c>
      <c r="AH247" s="75">
        <f t="shared" si="79"/>
        <v>1</v>
      </c>
      <c r="AI247" s="76">
        <f t="shared" si="80"/>
        <v>0</v>
      </c>
      <c r="AJ247" s="75"/>
      <c r="AK247" s="76"/>
    </row>
    <row r="248" spans="2:37" x14ac:dyDescent="0.25">
      <c r="B248" s="43">
        <v>1891</v>
      </c>
      <c r="C248" s="44">
        <v>5</v>
      </c>
      <c r="D248" s="83" t="s">
        <v>259</v>
      </c>
      <c r="E248" s="61">
        <f>Data!E247</f>
        <v>4.95</v>
      </c>
      <c r="F248" s="61">
        <f>Data!H247</f>
        <v>7.9922320659999997</v>
      </c>
      <c r="G248" s="62">
        <f>IF(MOD(C248,3)=0,SUM(Data!G245:G247),0)</f>
        <v>0</v>
      </c>
      <c r="H248" s="63">
        <f t="shared" si="70"/>
        <v>-4.0241448692152071E-3</v>
      </c>
      <c r="I248" s="63">
        <f t="shared" si="71"/>
        <v>0</v>
      </c>
      <c r="J248" s="63">
        <f t="shared" si="72"/>
        <v>-4.0241448692152071E-3</v>
      </c>
      <c r="K248" s="63">
        <f t="shared" si="73"/>
        <v>-1.1765130040599536E-2</v>
      </c>
      <c r="L248" s="64">
        <f t="shared" si="74"/>
        <v>7.833143118803676E-3</v>
      </c>
      <c r="M248" s="65">
        <f t="shared" si="75"/>
        <v>1.1148648648648649</v>
      </c>
      <c r="N248" s="65">
        <f t="shared" si="76"/>
        <v>0.64122214769363339</v>
      </c>
      <c r="O248" s="65">
        <f t="shared" si="77"/>
        <v>3.4369700878971683</v>
      </c>
      <c r="P248" s="66">
        <f t="shared" si="78"/>
        <v>5.3600302177012509</v>
      </c>
      <c r="Q248" s="63">
        <f t="shared" si="81"/>
        <v>-0.1192170818505337</v>
      </c>
      <c r="R248" s="63">
        <f t="shared" si="82"/>
        <v>-8.0196489057569043E-2</v>
      </c>
      <c r="S248" s="63">
        <f t="shared" si="83"/>
        <v>3.7037348344894472E-2</v>
      </c>
      <c r="T248" s="64">
        <f t="shared" si="84"/>
        <v>-0.11304688070257851</v>
      </c>
      <c r="U248" s="63">
        <f t="shared" si="65"/>
        <v>-2.8045313581207543E-3</v>
      </c>
      <c r="V248" s="63">
        <f t="shared" si="66"/>
        <v>4.1085240423831326E-2</v>
      </c>
      <c r="W248" s="63">
        <f t="shared" si="67"/>
        <v>9.8057362669068393E-3</v>
      </c>
      <c r="X248" s="64">
        <f t="shared" si="68"/>
        <v>3.0975763984625315E-2</v>
      </c>
      <c r="Y248" s="63">
        <f t="shared" si="61"/>
        <v>-2.6873757939654963E-2</v>
      </c>
      <c r="Z248" s="63">
        <f t="shared" si="62"/>
        <v>2.3132463852081786E-2</v>
      </c>
      <c r="AA248" s="63">
        <f t="shared" si="63"/>
        <v>-1.7284461732916312E-2</v>
      </c>
      <c r="AB248" s="64">
        <f t="shared" si="64"/>
        <v>4.1127797425762891E-2</v>
      </c>
      <c r="AC248" s="63">
        <f t="shared" si="85"/>
        <v>9.1787792575970251E-4</v>
      </c>
      <c r="AD248" s="63">
        <f t="shared" si="86"/>
        <v>5.8137456826379053E-2</v>
      </c>
      <c r="AE248" s="63">
        <f t="shared" si="87"/>
        <v>-2.1221475879529272E-2</v>
      </c>
      <c r="AF248" s="64">
        <f t="shared" si="88"/>
        <v>8.1079560646490467E-2</v>
      </c>
      <c r="AG248" s="69">
        <f t="shared" ca="1" si="69"/>
        <v>1125</v>
      </c>
      <c r="AH248" s="75">
        <f t="shared" si="79"/>
        <v>0</v>
      </c>
      <c r="AI248" s="76">
        <f t="shared" si="80"/>
        <v>1</v>
      </c>
      <c r="AJ248" s="75"/>
      <c r="AK248" s="76"/>
    </row>
    <row r="249" spans="2:37" x14ac:dyDescent="0.25">
      <c r="B249" s="43">
        <v>1891</v>
      </c>
      <c r="C249" s="44">
        <v>6</v>
      </c>
      <c r="D249" s="83" t="s">
        <v>260</v>
      </c>
      <c r="E249" s="61">
        <f>Data!E248</f>
        <v>4.8499999999999996</v>
      </c>
      <c r="F249" s="61">
        <f>Data!H248</f>
        <v>7.8019419829999999</v>
      </c>
      <c r="G249" s="62">
        <f>IF(MOD(C249,3)=0,SUM(Data!G246:G248),0)</f>
        <v>5.5E-2</v>
      </c>
      <c r="H249" s="63">
        <f t="shared" si="70"/>
        <v>-2.0202020202020332E-2</v>
      </c>
      <c r="I249" s="63">
        <f t="shared" si="71"/>
        <v>1.1111111111111112E-2</v>
      </c>
      <c r="J249" s="63">
        <f t="shared" si="72"/>
        <v>-9.0909090909092605E-3</v>
      </c>
      <c r="K249" s="63">
        <f t="shared" si="73"/>
        <v>-2.3809379085664828E-2</v>
      </c>
      <c r="L249" s="64">
        <f t="shared" si="74"/>
        <v>1.5077454832509884E-2</v>
      </c>
      <c r="M249" s="65">
        <f t="shared" si="75"/>
        <v>1.0923423423423422</v>
      </c>
      <c r="N249" s="65">
        <f t="shared" si="76"/>
        <v>0.62595504650107159</v>
      </c>
      <c r="O249" s="65">
        <f t="shared" si="77"/>
        <v>3.4057249052799206</v>
      </c>
      <c r="P249" s="66">
        <f t="shared" si="78"/>
        <v>5.44084583120953</v>
      </c>
      <c r="Q249" s="63">
        <f t="shared" si="81"/>
        <v>-0.13082437275985659</v>
      </c>
      <c r="R249" s="63">
        <f t="shared" si="82"/>
        <v>-9.0984537011996158E-2</v>
      </c>
      <c r="S249" s="63">
        <f t="shared" si="83"/>
        <v>1.2346132992158365E-2</v>
      </c>
      <c r="T249" s="64">
        <f t="shared" si="84"/>
        <v>-0.10207049410930547</v>
      </c>
      <c r="U249" s="63">
        <f t="shared" si="65"/>
        <v>-1.5724926081694957E-2</v>
      </c>
      <c r="V249" s="63">
        <f t="shared" si="66"/>
        <v>2.7658872800426337E-2</v>
      </c>
      <c r="W249" s="63">
        <f t="shared" si="67"/>
        <v>7.4821921441676764E-3</v>
      </c>
      <c r="X249" s="64">
        <f t="shared" si="68"/>
        <v>2.0026836021109107E-2</v>
      </c>
      <c r="Y249" s="63">
        <f t="shared" si="61"/>
        <v>-3.0045003613438315E-2</v>
      </c>
      <c r="Z249" s="63">
        <f t="shared" si="62"/>
        <v>1.9849893171633992E-2</v>
      </c>
      <c r="AA249" s="63">
        <f t="shared" si="63"/>
        <v>-1.9649700051254437E-2</v>
      </c>
      <c r="AB249" s="64">
        <f t="shared" si="64"/>
        <v>4.0291305286440426E-2</v>
      </c>
      <c r="AC249" s="63">
        <f t="shared" si="85"/>
        <v>3.10286973391527E-4</v>
      </c>
      <c r="AD249" s="63">
        <f t="shared" si="86"/>
        <v>5.7383097603022071E-2</v>
      </c>
      <c r="AE249" s="63">
        <f t="shared" si="87"/>
        <v>-2.1635845245876584E-2</v>
      </c>
      <c r="AF249" s="64">
        <f t="shared" si="88"/>
        <v>8.0766392007439514E-2</v>
      </c>
      <c r="AG249" s="69">
        <f t="shared" ca="1" si="69"/>
        <v>1403</v>
      </c>
      <c r="AH249" s="75">
        <f t="shared" si="79"/>
        <v>0</v>
      </c>
      <c r="AI249" s="76">
        <f t="shared" si="80"/>
        <v>2</v>
      </c>
      <c r="AJ249" s="75"/>
      <c r="AK249" s="76"/>
    </row>
    <row r="250" spans="2:37" x14ac:dyDescent="0.25">
      <c r="B250" s="43">
        <v>1891</v>
      </c>
      <c r="C250" s="44">
        <v>7</v>
      </c>
      <c r="D250" s="83" t="s">
        <v>261</v>
      </c>
      <c r="E250" s="61">
        <f>Data!E249</f>
        <v>4.7699999999999996</v>
      </c>
      <c r="F250" s="61">
        <f>Data!H249</f>
        <v>7.7067928930000003</v>
      </c>
      <c r="G250" s="62">
        <f>IF(MOD(C250,3)=0,SUM(Data!G247:G249),0)</f>
        <v>0</v>
      </c>
      <c r="H250" s="63">
        <f t="shared" si="70"/>
        <v>-1.6494845360824795E-2</v>
      </c>
      <c r="I250" s="63">
        <f t="shared" si="71"/>
        <v>0</v>
      </c>
      <c r="J250" s="63">
        <f t="shared" si="72"/>
        <v>-1.6494845360824906E-2</v>
      </c>
      <c r="K250" s="63">
        <f t="shared" si="73"/>
        <v>-1.2195564925671643E-2</v>
      </c>
      <c r="L250" s="64">
        <f t="shared" si="74"/>
        <v>-4.3523599231762855E-3</v>
      </c>
      <c r="M250" s="65">
        <f t="shared" si="75"/>
        <v>1.0743243243243241</v>
      </c>
      <c r="N250" s="65">
        <f t="shared" si="76"/>
        <v>0.618321171090916</v>
      </c>
      <c r="O250" s="65">
        <f t="shared" si="77"/>
        <v>3.3495479996258184</v>
      </c>
      <c r="P250" s="66">
        <f t="shared" si="78"/>
        <v>5.4171653118655927</v>
      </c>
      <c r="Q250" s="63">
        <f t="shared" si="81"/>
        <v>-0.13898916967509034</v>
      </c>
      <c r="R250" s="63">
        <f t="shared" si="82"/>
        <v>-9.9523578392701539E-2</v>
      </c>
      <c r="S250" s="63">
        <f t="shared" si="83"/>
        <v>0</v>
      </c>
      <c r="T250" s="64">
        <f t="shared" si="84"/>
        <v>-9.9523578392701317E-2</v>
      </c>
      <c r="U250" s="63">
        <f t="shared" si="65"/>
        <v>-2.1956358424914724E-2</v>
      </c>
      <c r="V250" s="63">
        <f t="shared" si="66"/>
        <v>2.1152778206084522E-2</v>
      </c>
      <c r="W250" s="63">
        <f t="shared" si="67"/>
        <v>2.4874717885674524E-3</v>
      </c>
      <c r="X250" s="64">
        <f t="shared" si="68"/>
        <v>1.8618992199688877E-2</v>
      </c>
      <c r="Y250" s="63">
        <f t="shared" si="61"/>
        <v>-2.8205436030015796E-2</v>
      </c>
      <c r="Z250" s="63">
        <f t="shared" si="62"/>
        <v>2.1784088892491615E-2</v>
      </c>
      <c r="AA250" s="63">
        <f t="shared" si="63"/>
        <v>-2.1825078798539455E-2</v>
      </c>
      <c r="AB250" s="64">
        <f t="shared" si="64"/>
        <v>4.4582177221909713E-2</v>
      </c>
      <c r="AC250" s="63">
        <f t="shared" si="85"/>
        <v>4.2114377597002317E-4</v>
      </c>
      <c r="AD250" s="63">
        <f t="shared" si="86"/>
        <v>5.7500279352352468E-2</v>
      </c>
      <c r="AE250" s="63">
        <f t="shared" si="87"/>
        <v>-2.2235914023253089E-2</v>
      </c>
      <c r="AF250" s="64">
        <f t="shared" si="88"/>
        <v>8.154952152487005E-2</v>
      </c>
      <c r="AG250" s="69">
        <f t="shared" ca="1" si="69"/>
        <v>1342</v>
      </c>
      <c r="AH250" s="75">
        <f t="shared" si="79"/>
        <v>0</v>
      </c>
      <c r="AI250" s="76">
        <f t="shared" si="80"/>
        <v>3</v>
      </c>
      <c r="AJ250" s="75"/>
      <c r="AK250" s="76"/>
    </row>
    <row r="251" spans="2:37" x14ac:dyDescent="0.25">
      <c r="B251" s="43">
        <v>1891</v>
      </c>
      <c r="C251" s="44">
        <v>8</v>
      </c>
      <c r="D251" s="83" t="s">
        <v>262</v>
      </c>
      <c r="E251" s="61">
        <f>Data!E250</f>
        <v>4.93</v>
      </c>
      <c r="F251" s="61">
        <f>Data!H250</f>
        <v>7.7067928930000003</v>
      </c>
      <c r="G251" s="62">
        <f>IF(MOD(C251,3)=0,SUM(Data!G248:G250),0)</f>
        <v>0</v>
      </c>
      <c r="H251" s="63">
        <f t="shared" si="70"/>
        <v>3.3542976939203495E-2</v>
      </c>
      <c r="I251" s="63">
        <f t="shared" si="71"/>
        <v>0</v>
      </c>
      <c r="J251" s="63">
        <f t="shared" si="72"/>
        <v>3.3542976939203495E-2</v>
      </c>
      <c r="K251" s="63">
        <f t="shared" si="73"/>
        <v>0</v>
      </c>
      <c r="L251" s="64">
        <f t="shared" si="74"/>
        <v>3.3542976939203495E-2</v>
      </c>
      <c r="M251" s="65">
        <f t="shared" si="75"/>
        <v>1.1103603603603602</v>
      </c>
      <c r="N251" s="65">
        <f t="shared" si="76"/>
        <v>0.618321171090916</v>
      </c>
      <c r="O251" s="65">
        <f t="shared" si="77"/>
        <v>3.4619018109340223</v>
      </c>
      <c r="P251" s="66">
        <f t="shared" si="78"/>
        <v>5.5988731629973536</v>
      </c>
      <c r="Q251" s="63">
        <f t="shared" si="81"/>
        <v>-8.8724584103512028E-2</v>
      </c>
      <c r="R251" s="63">
        <f t="shared" si="82"/>
        <v>-4.6955047829632224E-2</v>
      </c>
      <c r="S251" s="63">
        <f t="shared" si="83"/>
        <v>-3.5714575182857144E-2</v>
      </c>
      <c r="T251" s="64">
        <f t="shared" si="84"/>
        <v>-1.1656789947754542E-2</v>
      </c>
      <c r="U251" s="63">
        <f t="shared" si="65"/>
        <v>-1.6952446478688543E-2</v>
      </c>
      <c r="V251" s="63">
        <f t="shared" si="66"/>
        <v>2.6377247103564816E-2</v>
      </c>
      <c r="W251" s="63">
        <f t="shared" si="67"/>
        <v>0</v>
      </c>
      <c r="X251" s="64">
        <f t="shared" si="68"/>
        <v>2.6377247103564816E-2</v>
      </c>
      <c r="Y251" s="63">
        <f t="shared" si="61"/>
        <v>-2.2660339151655884E-2</v>
      </c>
      <c r="Z251" s="63">
        <f t="shared" si="62"/>
        <v>2.7614427908311256E-2</v>
      </c>
      <c r="AA251" s="63">
        <f t="shared" si="63"/>
        <v>-2.3741650443900419E-2</v>
      </c>
      <c r="AB251" s="64">
        <f t="shared" si="64"/>
        <v>5.2605008065296444E-2</v>
      </c>
      <c r="AC251" s="63">
        <f t="shared" si="85"/>
        <v>1.4414667474862419E-3</v>
      </c>
      <c r="AD251" s="63">
        <f t="shared" si="86"/>
        <v>5.8578816960360047E-2</v>
      </c>
      <c r="AE251" s="63">
        <f t="shared" si="87"/>
        <v>-2.1459756970883093E-2</v>
      </c>
      <c r="AF251" s="64">
        <f t="shared" si="88"/>
        <v>8.1793850075577934E-2</v>
      </c>
      <c r="AG251" s="69">
        <f t="shared" ca="1" si="69"/>
        <v>405</v>
      </c>
      <c r="AH251" s="75">
        <f t="shared" si="79"/>
        <v>1</v>
      </c>
      <c r="AI251" s="76">
        <f t="shared" si="80"/>
        <v>0</v>
      </c>
      <c r="AJ251" s="75"/>
      <c r="AK251" s="76"/>
    </row>
    <row r="252" spans="2:37" x14ac:dyDescent="0.25">
      <c r="B252" s="43">
        <v>1891</v>
      </c>
      <c r="C252" s="44">
        <v>9</v>
      </c>
      <c r="D252" s="83" t="s">
        <v>263</v>
      </c>
      <c r="E252" s="61">
        <f>Data!E251</f>
        <v>5.33</v>
      </c>
      <c r="F252" s="61">
        <f>Data!H251</f>
        <v>7.6116519010000001</v>
      </c>
      <c r="G252" s="62">
        <f>IF(MOD(C252,3)=0,SUM(Data!G249:G251),0)</f>
        <v>5.5E-2</v>
      </c>
      <c r="H252" s="63">
        <f t="shared" si="70"/>
        <v>8.1135902636916946E-2</v>
      </c>
      <c r="I252" s="63">
        <f t="shared" si="71"/>
        <v>1.1156186612576065E-2</v>
      </c>
      <c r="J252" s="63">
        <f t="shared" si="72"/>
        <v>9.2292089249492948E-2</v>
      </c>
      <c r="K252" s="63">
        <f t="shared" si="73"/>
        <v>-1.2345082230822091E-2</v>
      </c>
      <c r="L252" s="64">
        <f t="shared" si="74"/>
        <v>0.10594507210743176</v>
      </c>
      <c r="M252" s="65">
        <f t="shared" si="75"/>
        <v>1.2004504504504503</v>
      </c>
      <c r="N252" s="65">
        <f t="shared" si="76"/>
        <v>0.61068794538874038</v>
      </c>
      <c r="O252" s="65">
        <f t="shared" si="77"/>
        <v>3.7814079618417265</v>
      </c>
      <c r="P252" s="66">
        <f t="shared" si="78"/>
        <v>6.1920461839714731</v>
      </c>
      <c r="Q252" s="63">
        <f t="shared" si="81"/>
        <v>1.879699248120259E-3</v>
      </c>
      <c r="R252" s="63">
        <f t="shared" si="82"/>
        <v>4.7782089148978635E-2</v>
      </c>
      <c r="S252" s="63">
        <f t="shared" si="83"/>
        <v>-5.8823647206022178E-2</v>
      </c>
      <c r="T252" s="64">
        <f t="shared" si="84"/>
        <v>0.11326860905348002</v>
      </c>
      <c r="U252" s="63">
        <f t="shared" si="65"/>
        <v>-6.6206631890777246E-3</v>
      </c>
      <c r="V252" s="63">
        <f t="shared" si="66"/>
        <v>3.7171531102371036E-2</v>
      </c>
      <c r="W252" s="63">
        <f t="shared" si="67"/>
        <v>-2.4812996257495001E-3</v>
      </c>
      <c r="X252" s="64">
        <f t="shared" si="68"/>
        <v>3.9751466025893523E-2</v>
      </c>
      <c r="Y252" s="63">
        <f t="shared" si="61"/>
        <v>-1.5796921424274246E-2</v>
      </c>
      <c r="Z252" s="63">
        <f t="shared" si="62"/>
        <v>3.4658876581747267E-2</v>
      </c>
      <c r="AA252" s="63">
        <f t="shared" si="63"/>
        <v>-2.8661418889398771E-2</v>
      </c>
      <c r="AB252" s="64">
        <f t="shared" si="64"/>
        <v>6.5188695993880552E-2</v>
      </c>
      <c r="AC252" s="63">
        <f t="shared" si="85"/>
        <v>4.8334695819569617E-3</v>
      </c>
      <c r="AD252" s="63">
        <f t="shared" si="86"/>
        <v>6.200109284234423E-2</v>
      </c>
      <c r="AE252" s="63">
        <f t="shared" si="87"/>
        <v>-2.3226215565381292E-2</v>
      </c>
      <c r="AF252" s="64">
        <f t="shared" si="88"/>
        <v>8.7253885972234047E-2</v>
      </c>
      <c r="AG252" s="69">
        <f t="shared" ca="1" si="69"/>
        <v>41</v>
      </c>
      <c r="AH252" s="75">
        <f t="shared" si="79"/>
        <v>2</v>
      </c>
      <c r="AI252" s="76">
        <f t="shared" si="80"/>
        <v>0</v>
      </c>
      <c r="AJ252" s="75"/>
      <c r="AK252" s="76"/>
    </row>
    <row r="253" spans="2:37" x14ac:dyDescent="0.25">
      <c r="B253" s="43">
        <v>1891</v>
      </c>
      <c r="C253" s="44">
        <v>10</v>
      </c>
      <c r="D253" s="83" t="s">
        <v>264</v>
      </c>
      <c r="E253" s="61">
        <f>Data!E252</f>
        <v>5.33</v>
      </c>
      <c r="F253" s="61">
        <f>Data!H252</f>
        <v>7.6116519010000001</v>
      </c>
      <c r="G253" s="62">
        <f>IF(MOD(C253,3)=0,SUM(Data!G250:G252),0)</f>
        <v>0</v>
      </c>
      <c r="H253" s="63">
        <f t="shared" si="70"/>
        <v>0</v>
      </c>
      <c r="I253" s="63">
        <f t="shared" si="71"/>
        <v>0</v>
      </c>
      <c r="J253" s="63">
        <f t="shared" si="72"/>
        <v>0</v>
      </c>
      <c r="K253" s="63">
        <f t="shared" si="73"/>
        <v>0</v>
      </c>
      <c r="L253" s="64">
        <f t="shared" si="74"/>
        <v>0</v>
      </c>
      <c r="M253" s="65">
        <f t="shared" si="75"/>
        <v>1.2004504504504503</v>
      </c>
      <c r="N253" s="65">
        <f t="shared" si="76"/>
        <v>0.61068794538874038</v>
      </c>
      <c r="O253" s="65">
        <f t="shared" si="77"/>
        <v>3.7814079618417265</v>
      </c>
      <c r="P253" s="66">
        <f t="shared" si="78"/>
        <v>6.1920461839714731</v>
      </c>
      <c r="Q253" s="63">
        <f t="shared" si="81"/>
        <v>4.9212598425196763E-2</v>
      </c>
      <c r="R253" s="63">
        <f t="shared" si="82"/>
        <v>9.7283605171764931E-2</v>
      </c>
      <c r="S253" s="63">
        <f t="shared" si="83"/>
        <v>-5.8823647206022178E-2</v>
      </c>
      <c r="T253" s="64">
        <f t="shared" si="84"/>
        <v>0.16586397641033757</v>
      </c>
      <c r="U253" s="63">
        <f t="shared" si="65"/>
        <v>-1.1593137048881097E-2</v>
      </c>
      <c r="V253" s="63">
        <f t="shared" si="66"/>
        <v>3.197985040656004E-2</v>
      </c>
      <c r="W253" s="63">
        <f t="shared" si="67"/>
        <v>-2.4812996257495001E-3</v>
      </c>
      <c r="X253" s="64">
        <f t="shared" si="68"/>
        <v>3.4546871170816562E-2</v>
      </c>
      <c r="Y253" s="63">
        <f t="shared" ref="Y253:Y316" si="89">($M253/$M133)^(1/10)-1</f>
        <v>-1.4208181764179151E-2</v>
      </c>
      <c r="Z253" s="63">
        <f t="shared" ref="Z253:Z316" si="90">($O253/$O133)^(1/10)-1</f>
        <v>3.6329063992940558E-2</v>
      </c>
      <c r="AA253" s="63">
        <f t="shared" ref="AA253:AA316" si="91">($N253/$N133)^(1/10)-1</f>
        <v>-2.956476180842571E-2</v>
      </c>
      <c r="AB253" s="64">
        <f t="shared" ref="AB253:AB316" si="92">($P253/$P133)^(1/10)-1</f>
        <v>6.7901311914601248E-2</v>
      </c>
      <c r="AC253" s="63">
        <f t="shared" si="85"/>
        <v>7.50155746176695E-3</v>
      </c>
      <c r="AD253" s="63">
        <f t="shared" si="86"/>
        <v>6.482097527056041E-2</v>
      </c>
      <c r="AE253" s="63">
        <f t="shared" si="87"/>
        <v>-2.3982961538939418E-2</v>
      </c>
      <c r="AF253" s="64">
        <f t="shared" si="88"/>
        <v>9.098605179016328E-2</v>
      </c>
      <c r="AG253" s="69">
        <f t="shared" ca="1" si="69"/>
        <v>1025</v>
      </c>
      <c r="AH253" s="75">
        <f t="shared" si="79"/>
        <v>0</v>
      </c>
      <c r="AI253" s="76">
        <f t="shared" si="80"/>
        <v>0</v>
      </c>
      <c r="AJ253" s="75"/>
      <c r="AK253" s="76"/>
    </row>
    <row r="254" spans="2:37" x14ac:dyDescent="0.25">
      <c r="B254" s="43">
        <v>1891</v>
      </c>
      <c r="C254" s="44">
        <v>11</v>
      </c>
      <c r="D254" s="83" t="s">
        <v>265</v>
      </c>
      <c r="E254" s="61">
        <f>Data!E253</f>
        <v>5.25</v>
      </c>
      <c r="F254" s="61">
        <f>Data!H253</f>
        <v>7.5165028100000004</v>
      </c>
      <c r="G254" s="62">
        <f>IF(MOD(C254,3)=0,SUM(Data!G251:G253),0)</f>
        <v>0</v>
      </c>
      <c r="H254" s="63">
        <f t="shared" si="70"/>
        <v>-1.5009380863039379E-2</v>
      </c>
      <c r="I254" s="63">
        <f t="shared" si="71"/>
        <v>0</v>
      </c>
      <c r="J254" s="63">
        <f t="shared" si="72"/>
        <v>-1.5009380863039379E-2</v>
      </c>
      <c r="K254" s="63">
        <f t="shared" si="73"/>
        <v>-1.2500452232648618E-2</v>
      </c>
      <c r="L254" s="64">
        <f t="shared" si="74"/>
        <v>-2.5406883841752048E-3</v>
      </c>
      <c r="M254" s="65">
        <f t="shared" si="75"/>
        <v>1.1824324324324322</v>
      </c>
      <c r="N254" s="65">
        <f t="shared" si="76"/>
        <v>0.60305406989835408</v>
      </c>
      <c r="O254" s="65">
        <f t="shared" si="77"/>
        <v>3.7246513695439143</v>
      </c>
      <c r="P254" s="66">
        <f t="shared" si="78"/>
        <v>6.1763141241575807</v>
      </c>
      <c r="Q254" s="63">
        <f t="shared" si="81"/>
        <v>0.11464968152866239</v>
      </c>
      <c r="R254" s="63">
        <f t="shared" si="82"/>
        <v>0.16571877128344448</v>
      </c>
      <c r="S254" s="63">
        <f t="shared" si="83"/>
        <v>-4.8193475348540682E-2</v>
      </c>
      <c r="T254" s="64">
        <f t="shared" si="84"/>
        <v>0.22474341275430731</v>
      </c>
      <c r="U254" s="63">
        <f t="shared" si="65"/>
        <v>-1.939038343542987E-2</v>
      </c>
      <c r="V254" s="63">
        <f t="shared" si="66"/>
        <v>2.3838869742434765E-2</v>
      </c>
      <c r="W254" s="63">
        <f t="shared" si="67"/>
        <v>-4.9877508385595126E-3</v>
      </c>
      <c r="X254" s="64">
        <f t="shared" si="68"/>
        <v>2.897112131563051E-2</v>
      </c>
      <c r="Y254" s="63">
        <f t="shared" si="89"/>
        <v>-1.6335800663296318E-2</v>
      </c>
      <c r="Z254" s="63">
        <f t="shared" si="90"/>
        <v>3.4092371355136208E-2</v>
      </c>
      <c r="AA254" s="63">
        <f t="shared" si="91"/>
        <v>-2.9882520830892045E-2</v>
      </c>
      <c r="AB254" s="64">
        <f t="shared" si="92"/>
        <v>6.5945510270386976E-2</v>
      </c>
      <c r="AC254" s="63">
        <f t="shared" si="85"/>
        <v>6.1947943806008876E-3</v>
      </c>
      <c r="AD254" s="63">
        <f t="shared" si="86"/>
        <v>6.3439866995114613E-2</v>
      </c>
      <c r="AE254" s="63">
        <f t="shared" si="87"/>
        <v>-2.459664616310353E-2</v>
      </c>
      <c r="AF254" s="64">
        <f t="shared" si="88"/>
        <v>9.0256520865868772E-2</v>
      </c>
      <c r="AG254" s="69">
        <f t="shared" ca="1" si="69"/>
        <v>1314</v>
      </c>
      <c r="AH254" s="75">
        <f t="shared" si="79"/>
        <v>0</v>
      </c>
      <c r="AI254" s="76">
        <f t="shared" si="80"/>
        <v>1</v>
      </c>
      <c r="AJ254" s="75"/>
      <c r="AK254" s="76"/>
    </row>
    <row r="255" spans="2:37" x14ac:dyDescent="0.25">
      <c r="B255" s="43">
        <v>1891</v>
      </c>
      <c r="C255" s="44">
        <v>12</v>
      </c>
      <c r="D255" s="83" t="s">
        <v>266</v>
      </c>
      <c r="E255" s="61">
        <f>Data!E254</f>
        <v>5.41</v>
      </c>
      <c r="F255" s="61">
        <f>Data!H254</f>
        <v>7.5165028100000004</v>
      </c>
      <c r="G255" s="62">
        <f>IF(MOD(C255,3)=0,SUM(Data!G252:G254),0)</f>
        <v>5.5E-2</v>
      </c>
      <c r="H255" s="63">
        <f t="shared" si="70"/>
        <v>3.0476190476190546E-2</v>
      </c>
      <c r="I255" s="63">
        <f t="shared" si="71"/>
        <v>1.0476190476190476E-2</v>
      </c>
      <c r="J255" s="63">
        <f t="shared" si="72"/>
        <v>4.0952380952380851E-2</v>
      </c>
      <c r="K255" s="63">
        <f t="shared" si="73"/>
        <v>0</v>
      </c>
      <c r="L255" s="64">
        <f t="shared" si="74"/>
        <v>4.0952380952380851E-2</v>
      </c>
      <c r="M255" s="65">
        <f t="shared" si="75"/>
        <v>1.2184684684684683</v>
      </c>
      <c r="N255" s="65">
        <f t="shared" si="76"/>
        <v>0.60305406989835408</v>
      </c>
      <c r="O255" s="65">
        <f t="shared" si="77"/>
        <v>3.8771847113442837</v>
      </c>
      <c r="P255" s="66">
        <f t="shared" si="78"/>
        <v>6.4292488930516525</v>
      </c>
      <c r="Q255" s="63">
        <f t="shared" si="81"/>
        <v>0.17608695652173911</v>
      </c>
      <c r="R255" s="63">
        <f t="shared" si="82"/>
        <v>0.22779503987116989</v>
      </c>
      <c r="S255" s="63">
        <f t="shared" si="83"/>
        <v>-4.8193475348540682E-2</v>
      </c>
      <c r="T255" s="64">
        <f t="shared" si="84"/>
        <v>0.28996283180636451</v>
      </c>
      <c r="U255" s="63">
        <f t="shared" si="65"/>
        <v>-8.2924211420538629E-3</v>
      </c>
      <c r="V255" s="63">
        <f t="shared" si="66"/>
        <v>3.5495935022161973E-2</v>
      </c>
      <c r="W255" s="63">
        <f t="shared" si="67"/>
        <v>-7.4266247110965633E-3</v>
      </c>
      <c r="X255" s="64">
        <f t="shared" si="68"/>
        <v>4.3243714572502423E-2</v>
      </c>
      <c r="Y255" s="63">
        <f t="shared" si="89"/>
        <v>-1.0462449374759708E-2</v>
      </c>
      <c r="Z255" s="63">
        <f t="shared" si="90"/>
        <v>3.9964875113543075E-2</v>
      </c>
      <c r="AA255" s="63">
        <f t="shared" si="91"/>
        <v>-2.9882520830892045E-2</v>
      </c>
      <c r="AB255" s="64">
        <f t="shared" si="92"/>
        <v>7.1998904714363654E-2</v>
      </c>
      <c r="AC255" s="63">
        <f t="shared" si="85"/>
        <v>6.6324960864554416E-3</v>
      </c>
      <c r="AD255" s="63">
        <f t="shared" si="86"/>
        <v>6.3716044624340107E-2</v>
      </c>
      <c r="AE255" s="63">
        <f t="shared" si="87"/>
        <v>-2.5708917683181176E-2</v>
      </c>
      <c r="AF255" s="64">
        <f t="shared" si="88"/>
        <v>9.1784646221818145E-2</v>
      </c>
      <c r="AG255" s="69">
        <f t="shared" ca="1" si="69"/>
        <v>457</v>
      </c>
      <c r="AH255" s="75">
        <f t="shared" si="79"/>
        <v>1</v>
      </c>
      <c r="AI255" s="76">
        <f t="shared" si="80"/>
        <v>0</v>
      </c>
      <c r="AJ255" s="75"/>
      <c r="AK255" s="76"/>
    </row>
    <row r="256" spans="2:37" x14ac:dyDescent="0.25">
      <c r="B256" s="43">
        <v>1892</v>
      </c>
      <c r="C256" s="39">
        <v>1</v>
      </c>
      <c r="D256" s="83" t="s">
        <v>267</v>
      </c>
      <c r="E256" s="61">
        <f>Data!E255</f>
        <v>5.51</v>
      </c>
      <c r="F256" s="61">
        <f>Data!H255</f>
        <v>7.3262127269999997</v>
      </c>
      <c r="G256" s="62">
        <f>IF(MOD(C256,3)=0,SUM(Data!G253:G255),0)</f>
        <v>0</v>
      </c>
      <c r="H256" s="63">
        <f t="shared" si="70"/>
        <v>1.8484288354898348E-2</v>
      </c>
      <c r="I256" s="63">
        <f t="shared" si="71"/>
        <v>0</v>
      </c>
      <c r="J256" s="63">
        <f t="shared" si="72"/>
        <v>1.8484288354898348E-2</v>
      </c>
      <c r="K256" s="63">
        <f t="shared" si="73"/>
        <v>-2.5316305708931286E-2</v>
      </c>
      <c r="L256" s="64">
        <f t="shared" si="74"/>
        <v>4.4938264916484227E-2</v>
      </c>
      <c r="M256" s="65">
        <f t="shared" si="75"/>
        <v>1.2409909909909909</v>
      </c>
      <c r="N256" s="65">
        <f t="shared" si="76"/>
        <v>0.58778696870579217</v>
      </c>
      <c r="O256" s="65">
        <f t="shared" si="77"/>
        <v>3.9488517115539747</v>
      </c>
      <c r="P256" s="66">
        <f t="shared" si="78"/>
        <v>6.7181681830216204</v>
      </c>
      <c r="Q256" s="63">
        <f t="shared" si="81"/>
        <v>0.13842975206611552</v>
      </c>
      <c r="R256" s="63">
        <f t="shared" si="82"/>
        <v>0.18848219094478647</v>
      </c>
      <c r="S256" s="63">
        <f t="shared" si="83"/>
        <v>-6.0975748991288103E-2</v>
      </c>
      <c r="T256" s="64">
        <f t="shared" si="84"/>
        <v>0.26565654685499784</v>
      </c>
      <c r="U256" s="63">
        <f t="shared" si="65"/>
        <v>-2.5216459416279591E-3</v>
      </c>
      <c r="V256" s="63">
        <f t="shared" si="66"/>
        <v>4.1521515938715448E-2</v>
      </c>
      <c r="W256" s="63">
        <f t="shared" si="67"/>
        <v>-1.7251730348325278E-2</v>
      </c>
      <c r="X256" s="64">
        <f t="shared" si="68"/>
        <v>5.9804985775118613E-2</v>
      </c>
      <c r="Y256" s="63">
        <f t="shared" si="89"/>
        <v>-7.1514881063066138E-3</v>
      </c>
      <c r="Z256" s="63">
        <f t="shared" si="90"/>
        <v>4.3444564610800596E-2</v>
      </c>
      <c r="AA256" s="63">
        <f t="shared" si="91"/>
        <v>-3.2366936252373524E-2</v>
      </c>
      <c r="AB256" s="64">
        <f t="shared" si="92"/>
        <v>7.8347365032729988E-2</v>
      </c>
      <c r="AC256" s="63">
        <f t="shared" si="85"/>
        <v>6.2960465624608553E-3</v>
      </c>
      <c r="AD256" s="63">
        <f t="shared" si="86"/>
        <v>6.3360515910265702E-2</v>
      </c>
      <c r="AE256" s="63">
        <f t="shared" si="87"/>
        <v>-2.6957269325151523E-2</v>
      </c>
      <c r="AF256" s="64">
        <f t="shared" si="88"/>
        <v>9.2819957837594558E-2</v>
      </c>
      <c r="AG256" s="69">
        <f t="shared" ca="1" si="69"/>
        <v>669</v>
      </c>
      <c r="AH256" s="75">
        <f t="shared" si="79"/>
        <v>2</v>
      </c>
      <c r="AI256" s="76">
        <f t="shared" si="80"/>
        <v>0</v>
      </c>
      <c r="AJ256" s="75"/>
      <c r="AK256" s="76"/>
    </row>
    <row r="257" spans="2:37" x14ac:dyDescent="0.25">
      <c r="B257" s="43">
        <v>1892</v>
      </c>
      <c r="C257" s="44">
        <v>2</v>
      </c>
      <c r="D257" s="83" t="s">
        <v>268</v>
      </c>
      <c r="E257" s="61">
        <f>Data!E256</f>
        <v>5.52</v>
      </c>
      <c r="F257" s="61">
        <f>Data!H256</f>
        <v>7.3262127269999997</v>
      </c>
      <c r="G257" s="62">
        <f>IF(MOD(C257,3)=0,SUM(Data!G254:G256),0)</f>
        <v>0</v>
      </c>
      <c r="H257" s="63">
        <f t="shared" si="70"/>
        <v>1.814882032667775E-3</v>
      </c>
      <c r="I257" s="63">
        <f t="shared" si="71"/>
        <v>0</v>
      </c>
      <c r="J257" s="63">
        <f t="shared" si="72"/>
        <v>1.814882032667775E-3</v>
      </c>
      <c r="K257" s="63">
        <f t="shared" si="73"/>
        <v>0</v>
      </c>
      <c r="L257" s="64">
        <f t="shared" si="74"/>
        <v>1.814882032667775E-3</v>
      </c>
      <c r="M257" s="65">
        <f t="shared" si="75"/>
        <v>1.243243243243243</v>
      </c>
      <c r="N257" s="65">
        <f t="shared" si="76"/>
        <v>0.58778696870579217</v>
      </c>
      <c r="O257" s="65">
        <f t="shared" si="77"/>
        <v>3.9560184115749433</v>
      </c>
      <c r="P257" s="66">
        <f t="shared" si="78"/>
        <v>6.7303608657494269</v>
      </c>
      <c r="Q257" s="63">
        <f t="shared" si="81"/>
        <v>0.1265306122448977</v>
      </c>
      <c r="R257" s="63">
        <f t="shared" si="82"/>
        <v>0.1760598910712865</v>
      </c>
      <c r="S257" s="63">
        <f t="shared" si="83"/>
        <v>-7.2289700302372473E-2</v>
      </c>
      <c r="T257" s="64">
        <f t="shared" si="84"/>
        <v>0.26770166446853638</v>
      </c>
      <c r="U257" s="63">
        <f t="shared" ref="U257:U320" si="93">($M257/$M197)^(1/5)-1</f>
        <v>-7.2306655533516118E-4</v>
      </c>
      <c r="V257" s="63">
        <f t="shared" ref="V257:V320" si="94">($O257/$O197)^(1/5)-1</f>
        <v>4.3399510705545374E-2</v>
      </c>
      <c r="W257" s="63">
        <f t="shared" ref="W257:W320" si="95">($N257/$N197)^(1/5)-1</f>
        <v>-1.9575122470911199E-2</v>
      </c>
      <c r="X257" s="64">
        <f t="shared" ref="X257:X320" si="96">($P257/$P197)^(1/5)-1</f>
        <v>6.4231982092466167E-2</v>
      </c>
      <c r="Y257" s="63">
        <f t="shared" si="89"/>
        <v>-4.7640588299491249E-3</v>
      </c>
      <c r="Z257" s="63">
        <f t="shared" si="90"/>
        <v>4.5953658467482228E-2</v>
      </c>
      <c r="AA257" s="63">
        <f t="shared" si="91"/>
        <v>-3.3266833047735367E-2</v>
      </c>
      <c r="AB257" s="64">
        <f t="shared" si="92"/>
        <v>8.1946595217136542E-2</v>
      </c>
      <c r="AC257" s="63">
        <f t="shared" si="85"/>
        <v>6.1806539243667302E-3</v>
      </c>
      <c r="AD257" s="63">
        <f t="shared" si="86"/>
        <v>6.3238579651452964E-2</v>
      </c>
      <c r="AE257" s="63">
        <f t="shared" si="87"/>
        <v>-2.6957269325151523E-2</v>
      </c>
      <c r="AF257" s="64">
        <f t="shared" si="88"/>
        <v>9.269464344494871E-2</v>
      </c>
      <c r="AG257" s="69">
        <f t="shared" ca="1" si="69"/>
        <v>997</v>
      </c>
      <c r="AH257" s="75">
        <f t="shared" si="79"/>
        <v>3</v>
      </c>
      <c r="AI257" s="76">
        <f t="shared" si="80"/>
        <v>0</v>
      </c>
      <c r="AJ257" s="75"/>
      <c r="AK257" s="76"/>
    </row>
    <row r="258" spans="2:37" x14ac:dyDescent="0.25">
      <c r="B258" s="43">
        <v>1892</v>
      </c>
      <c r="C258" s="44">
        <v>3</v>
      </c>
      <c r="D258" s="83" t="s">
        <v>269</v>
      </c>
      <c r="E258" s="61">
        <f>Data!E257</f>
        <v>5.58</v>
      </c>
      <c r="F258" s="61">
        <f>Data!H257</f>
        <v>7.135922645</v>
      </c>
      <c r="G258" s="62">
        <f>IF(MOD(C258,3)=0,SUM(Data!G255:G257),0)</f>
        <v>5.5833333333333332E-2</v>
      </c>
      <c r="H258" s="63">
        <f t="shared" si="70"/>
        <v>1.0869565217391353E-2</v>
      </c>
      <c r="I258" s="63">
        <f t="shared" si="71"/>
        <v>1.0114734299516908E-2</v>
      </c>
      <c r="J258" s="63">
        <f t="shared" si="72"/>
        <v>2.0984299516908278E-2</v>
      </c>
      <c r="K258" s="63">
        <f t="shared" si="73"/>
        <v>-2.5973867957547192E-2</v>
      </c>
      <c r="L258" s="64">
        <f t="shared" si="74"/>
        <v>4.8210377452592601E-2</v>
      </c>
      <c r="M258" s="65">
        <f t="shared" si="75"/>
        <v>1.2567567567567566</v>
      </c>
      <c r="N258" s="65">
        <f t="shared" si="76"/>
        <v>0.57251986759346096</v>
      </c>
      <c r="O258" s="65">
        <f t="shared" si="77"/>
        <v>4.0390326868178352</v>
      </c>
      <c r="P258" s="66">
        <f t="shared" si="78"/>
        <v>7.0548341034793651</v>
      </c>
      <c r="Q258" s="63">
        <f t="shared" si="81"/>
        <v>0.16008316008316004</v>
      </c>
      <c r="R258" s="63">
        <f t="shared" si="82"/>
        <v>0.20937709187445241</v>
      </c>
      <c r="S258" s="63">
        <f t="shared" si="83"/>
        <v>-0.10714271231473027</v>
      </c>
      <c r="T258" s="64">
        <f t="shared" si="84"/>
        <v>0.35450212318898155</v>
      </c>
      <c r="U258" s="63">
        <f t="shared" si="93"/>
        <v>-3.1949535081404745E-3</v>
      </c>
      <c r="V258" s="63">
        <f t="shared" si="94"/>
        <v>4.0836068151747007E-2</v>
      </c>
      <c r="W258" s="63">
        <f t="shared" si="95"/>
        <v>-2.4721962520444674E-2</v>
      </c>
      <c r="X258" s="64">
        <f t="shared" si="96"/>
        <v>6.7219836962201684E-2</v>
      </c>
      <c r="Y258" s="63">
        <f t="shared" si="89"/>
        <v>-3.5152974528515069E-3</v>
      </c>
      <c r="Z258" s="63">
        <f t="shared" si="90"/>
        <v>4.6869252684813789E-2</v>
      </c>
      <c r="AA258" s="63">
        <f t="shared" si="91"/>
        <v>-3.5807654021633439E-2</v>
      </c>
      <c r="AB258" s="64">
        <f t="shared" si="92"/>
        <v>8.57473169656362E-2</v>
      </c>
      <c r="AC258" s="63">
        <f t="shared" si="85"/>
        <v>5.1021063570484415E-3</v>
      </c>
      <c r="AD258" s="63">
        <f t="shared" si="86"/>
        <v>6.1929768629491511E-2</v>
      </c>
      <c r="AE258" s="63">
        <f t="shared" si="87"/>
        <v>-2.8961593157898147E-2</v>
      </c>
      <c r="AF258" s="64">
        <f t="shared" si="88"/>
        <v>9.3602231535800939E-2</v>
      </c>
      <c r="AG258" s="69">
        <f t="shared" ca="1" si="69"/>
        <v>830</v>
      </c>
      <c r="AH258" s="75">
        <f t="shared" si="79"/>
        <v>4</v>
      </c>
      <c r="AI258" s="76">
        <f t="shared" si="80"/>
        <v>0</v>
      </c>
      <c r="AJ258" s="75"/>
      <c r="AK258" s="76"/>
    </row>
    <row r="259" spans="2:37" x14ac:dyDescent="0.25">
      <c r="B259" s="43">
        <v>1892</v>
      </c>
      <c r="C259" s="44">
        <v>4</v>
      </c>
      <c r="D259" s="83" t="s">
        <v>270</v>
      </c>
      <c r="E259" s="61">
        <f>Data!E258</f>
        <v>5.57</v>
      </c>
      <c r="F259" s="61">
        <f>Data!H258</f>
        <v>7.0407735540000003</v>
      </c>
      <c r="G259" s="62">
        <f>IF(MOD(C259,3)=0,SUM(Data!G256:G258),0)</f>
        <v>0</v>
      </c>
      <c r="H259" s="63">
        <f t="shared" si="70"/>
        <v>-1.7921146953404632E-3</v>
      </c>
      <c r="I259" s="63">
        <f t="shared" si="71"/>
        <v>0</v>
      </c>
      <c r="J259" s="63">
        <f t="shared" si="72"/>
        <v>-1.7921146953404632E-3</v>
      </c>
      <c r="K259" s="63">
        <f t="shared" si="73"/>
        <v>-1.3333817606146381E-2</v>
      </c>
      <c r="L259" s="64">
        <f t="shared" si="74"/>
        <v>1.1697677610479573E-2</v>
      </c>
      <c r="M259" s="65">
        <f t="shared" si="75"/>
        <v>1.2545045045045045</v>
      </c>
      <c r="N259" s="65">
        <f t="shared" si="76"/>
        <v>0.56488599210307466</v>
      </c>
      <c r="O259" s="65">
        <f t="shared" si="77"/>
        <v>4.0317942769848285</v>
      </c>
      <c r="P259" s="66">
        <f t="shared" si="78"/>
        <v>7.137359278417283</v>
      </c>
      <c r="Q259" s="63">
        <f t="shared" si="81"/>
        <v>0.12072434607645888</v>
      </c>
      <c r="R259" s="63">
        <f t="shared" si="82"/>
        <v>0.16834585406246694</v>
      </c>
      <c r="S259" s="63">
        <f t="shared" si="83"/>
        <v>-0.12941242445264411</v>
      </c>
      <c r="T259" s="64">
        <f t="shared" si="84"/>
        <v>0.34201990342890531</v>
      </c>
      <c r="U259" s="63">
        <f t="shared" si="93"/>
        <v>-8.0599160076565424E-3</v>
      </c>
      <c r="V259" s="63">
        <f t="shared" si="94"/>
        <v>3.5756209800785532E-2</v>
      </c>
      <c r="W259" s="63">
        <f t="shared" si="95"/>
        <v>-2.7336782065914389E-2</v>
      </c>
      <c r="X259" s="64">
        <f t="shared" si="96"/>
        <v>6.4866225743282602E-2</v>
      </c>
      <c r="Y259" s="63">
        <f t="shared" si="89"/>
        <v>-3.6940231217652553E-3</v>
      </c>
      <c r="Z259" s="63">
        <f t="shared" si="90"/>
        <v>4.6681490236506251E-2</v>
      </c>
      <c r="AA259" s="63">
        <f t="shared" si="91"/>
        <v>-3.7988313144293184E-2</v>
      </c>
      <c r="AB259" s="64">
        <f t="shared" si="92"/>
        <v>8.8013279399483224E-2</v>
      </c>
      <c r="AC259" s="63">
        <f t="shared" si="85"/>
        <v>3.6360944940576623E-3</v>
      </c>
      <c r="AD259" s="63">
        <f t="shared" si="86"/>
        <v>6.0380869638406276E-2</v>
      </c>
      <c r="AE259" s="63">
        <f t="shared" si="87"/>
        <v>-3.0679147380688221E-2</v>
      </c>
      <c r="AF259" s="64">
        <f t="shared" si="88"/>
        <v>9.3942079934658418E-2</v>
      </c>
      <c r="AG259" s="69">
        <f t="shared" ca="1" si="69"/>
        <v>1084</v>
      </c>
      <c r="AH259" s="75">
        <f t="shared" si="79"/>
        <v>0</v>
      </c>
      <c r="AI259" s="76">
        <f t="shared" si="80"/>
        <v>1</v>
      </c>
      <c r="AJ259" s="75"/>
      <c r="AK259" s="76"/>
    </row>
    <row r="260" spans="2:37" x14ac:dyDescent="0.25">
      <c r="B260" s="43">
        <v>1892</v>
      </c>
      <c r="C260" s="44">
        <v>5</v>
      </c>
      <c r="D260" s="83" t="s">
        <v>271</v>
      </c>
      <c r="E260" s="61">
        <f>Data!E259</f>
        <v>5.57</v>
      </c>
      <c r="F260" s="61">
        <f>Data!H259</f>
        <v>7.0407735540000003</v>
      </c>
      <c r="G260" s="62">
        <f>IF(MOD(C260,3)=0,SUM(Data!G257:G259),0)</f>
        <v>0</v>
      </c>
      <c r="H260" s="63">
        <f t="shared" si="70"/>
        <v>0</v>
      </c>
      <c r="I260" s="63">
        <f t="shared" si="71"/>
        <v>0</v>
      </c>
      <c r="J260" s="63">
        <f t="shared" si="72"/>
        <v>0</v>
      </c>
      <c r="K260" s="63">
        <f t="shared" si="73"/>
        <v>0</v>
      </c>
      <c r="L260" s="64">
        <f t="shared" si="74"/>
        <v>0</v>
      </c>
      <c r="M260" s="65">
        <f t="shared" si="75"/>
        <v>1.2545045045045045</v>
      </c>
      <c r="N260" s="65">
        <f t="shared" si="76"/>
        <v>0.56488599210307466</v>
      </c>
      <c r="O260" s="65">
        <f t="shared" si="77"/>
        <v>4.0317942769848285</v>
      </c>
      <c r="P260" s="66">
        <f t="shared" si="78"/>
        <v>7.137359278417283</v>
      </c>
      <c r="Q260" s="63">
        <f t="shared" si="81"/>
        <v>0.12525252525252517</v>
      </c>
      <c r="R260" s="63">
        <f t="shared" si="82"/>
        <v>0.1730664433718101</v>
      </c>
      <c r="S260" s="63">
        <f t="shared" si="83"/>
        <v>-0.11904790853704417</v>
      </c>
      <c r="T260" s="64">
        <f t="shared" si="84"/>
        <v>0.33158937329242755</v>
      </c>
      <c r="U260" s="63">
        <f t="shared" si="93"/>
        <v>-1.1445456053494674E-2</v>
      </c>
      <c r="V260" s="63">
        <f t="shared" si="94"/>
        <v>3.222112317348369E-2</v>
      </c>
      <c r="W260" s="63">
        <f t="shared" si="95"/>
        <v>-2.7336782065914389E-2</v>
      </c>
      <c r="X260" s="64">
        <f t="shared" si="96"/>
        <v>6.1231785207111811E-2</v>
      </c>
      <c r="Y260" s="63">
        <f t="shared" si="89"/>
        <v>-2.4793183734693747E-3</v>
      </c>
      <c r="Z260" s="63">
        <f t="shared" si="90"/>
        <v>4.7957613240533048E-2</v>
      </c>
      <c r="AA260" s="63">
        <f t="shared" si="91"/>
        <v>-3.886590134921919E-2</v>
      </c>
      <c r="AB260" s="64">
        <f t="shared" si="92"/>
        <v>9.033444418591885E-2</v>
      </c>
      <c r="AC260" s="63">
        <f t="shared" si="85"/>
        <v>3.6360944940576623E-3</v>
      </c>
      <c r="AD260" s="63">
        <f t="shared" si="86"/>
        <v>6.0380869638406276E-2</v>
      </c>
      <c r="AE260" s="63">
        <f t="shared" si="87"/>
        <v>-3.0679147380688221E-2</v>
      </c>
      <c r="AF260" s="64">
        <f t="shared" si="88"/>
        <v>9.3942079934658418E-2</v>
      </c>
      <c r="AG260" s="69">
        <f t="shared" ca="1" si="69"/>
        <v>1025</v>
      </c>
      <c r="AH260" s="75">
        <f t="shared" si="79"/>
        <v>0</v>
      </c>
      <c r="AI260" s="76">
        <f t="shared" si="80"/>
        <v>0</v>
      </c>
      <c r="AJ260" s="75"/>
      <c r="AK260" s="76"/>
    </row>
    <row r="261" spans="2:37" x14ac:dyDescent="0.25">
      <c r="B261" s="43">
        <v>1892</v>
      </c>
      <c r="C261" s="44">
        <v>6</v>
      </c>
      <c r="D261" s="83" t="s">
        <v>272</v>
      </c>
      <c r="E261" s="61">
        <f>Data!E260</f>
        <v>5.54</v>
      </c>
      <c r="F261" s="61">
        <f>Data!H260</f>
        <v>7.0407735540000003</v>
      </c>
      <c r="G261" s="62">
        <f>IF(MOD(C261,3)=0,SUM(Data!G258:G260),0)</f>
        <v>5.7083333333333333E-2</v>
      </c>
      <c r="H261" s="63">
        <f t="shared" si="70"/>
        <v>-5.3859964093357915E-3</v>
      </c>
      <c r="I261" s="63">
        <f t="shared" si="71"/>
        <v>1.0248354278874924E-2</v>
      </c>
      <c r="J261" s="63">
        <f t="shared" si="72"/>
        <v>4.8623578695390357E-3</v>
      </c>
      <c r="K261" s="63">
        <f t="shared" si="73"/>
        <v>0</v>
      </c>
      <c r="L261" s="64">
        <f t="shared" si="74"/>
        <v>4.8623578695390357E-3</v>
      </c>
      <c r="M261" s="65">
        <f t="shared" si="75"/>
        <v>1.2477477477477477</v>
      </c>
      <c r="N261" s="65">
        <f t="shared" si="76"/>
        <v>0.56488599210307466</v>
      </c>
      <c r="O261" s="65">
        <f t="shared" si="77"/>
        <v>4.0513983036158878</v>
      </c>
      <c r="P261" s="66">
        <f t="shared" si="78"/>
        <v>7.1720636734724224</v>
      </c>
      <c r="Q261" s="63">
        <f t="shared" si="81"/>
        <v>0.14226804123711356</v>
      </c>
      <c r="R261" s="63">
        <f t="shared" si="82"/>
        <v>0.18958471875839855</v>
      </c>
      <c r="S261" s="63">
        <f t="shared" si="83"/>
        <v>-9.7561405949767921E-2</v>
      </c>
      <c r="T261" s="64">
        <f t="shared" si="84"/>
        <v>0.31818910073363216</v>
      </c>
      <c r="U261" s="63">
        <f t="shared" si="93"/>
        <v>-6.7215148760960686E-3</v>
      </c>
      <c r="V261" s="63">
        <f t="shared" si="94"/>
        <v>3.7186558200760222E-2</v>
      </c>
      <c r="W261" s="63">
        <f t="shared" si="95"/>
        <v>-2.5031783375782601E-2</v>
      </c>
      <c r="X261" s="64">
        <f t="shared" si="96"/>
        <v>6.381576395584565E-2</v>
      </c>
      <c r="Y261" s="63">
        <f t="shared" si="89"/>
        <v>-2.4925615940859513E-3</v>
      </c>
      <c r="Z261" s="63">
        <f t="shared" si="90"/>
        <v>4.7552354583556333E-2</v>
      </c>
      <c r="AA261" s="63">
        <f t="shared" si="91"/>
        <v>-3.9735499198689572E-2</v>
      </c>
      <c r="AB261" s="64">
        <f t="shared" si="92"/>
        <v>9.0899802824541576E-2</v>
      </c>
      <c r="AC261" s="63">
        <f t="shared" si="85"/>
        <v>3.8518414253556621E-3</v>
      </c>
      <c r="AD261" s="63">
        <f t="shared" si="86"/>
        <v>6.0442229012568349E-2</v>
      </c>
      <c r="AE261" s="63">
        <f t="shared" si="87"/>
        <v>-3.0326529380735656E-2</v>
      </c>
      <c r="AF261" s="64">
        <f t="shared" si="88"/>
        <v>9.360755052454528E-2</v>
      </c>
      <c r="AG261" s="69">
        <f t="shared" ref="AG261:AG324" ca="1" si="97">RANK($H261,OFFSET($H$5,0,0,$AN$3,1),0)</f>
        <v>1156</v>
      </c>
      <c r="AH261" s="75">
        <f t="shared" si="79"/>
        <v>0</v>
      </c>
      <c r="AI261" s="76">
        <f t="shared" si="80"/>
        <v>1</v>
      </c>
      <c r="AJ261" s="75"/>
      <c r="AK261" s="76"/>
    </row>
    <row r="262" spans="2:37" x14ac:dyDescent="0.25">
      <c r="B262" s="43">
        <v>1892</v>
      </c>
      <c r="C262" s="44">
        <v>7</v>
      </c>
      <c r="D262" s="83" t="s">
        <v>273</v>
      </c>
      <c r="E262" s="61">
        <f>Data!E261</f>
        <v>5.54</v>
      </c>
      <c r="F262" s="61">
        <f>Data!H261</f>
        <v>7.2310717359999996</v>
      </c>
      <c r="G262" s="62">
        <f>IF(MOD(C262,3)=0,SUM(Data!G259:G261),0)</f>
        <v>0</v>
      </c>
      <c r="H262" s="63">
        <f t="shared" ref="H262:H325" si="98">E262/E261-1</f>
        <v>0</v>
      </c>
      <c r="I262" s="63">
        <f t="shared" ref="I262:I325" si="99">G262/E261</f>
        <v>0</v>
      </c>
      <c r="J262" s="63">
        <f t="shared" ref="J262:J325" si="100">O262/O261-1</f>
        <v>0</v>
      </c>
      <c r="K262" s="63">
        <f t="shared" ref="K262:K325" si="101">F262/F261-1</f>
        <v>2.702802192692122E-2</v>
      </c>
      <c r="L262" s="64">
        <f t="shared" ref="L262:L325" si="102">(1+J262)/(1+K262)-1</f>
        <v>-2.6316732698501211E-2</v>
      </c>
      <c r="M262" s="65">
        <f t="shared" ref="M262:M325" si="103">E262/$E$4</f>
        <v>1.2477477477477477</v>
      </c>
      <c r="N262" s="65">
        <f t="shared" ref="N262:N325" si="104">F262/$F$4</f>
        <v>0.58015374308384726</v>
      </c>
      <c r="O262" s="65">
        <f t="shared" ref="O262:O325" si="105">O261*((E262+G262)/(E261))</f>
        <v>4.0513983036158878</v>
      </c>
      <c r="P262" s="66">
        <f t="shared" ref="P262:P325" si="106">P261*(1+L262)</f>
        <v>6.9833183908810179</v>
      </c>
      <c r="Q262" s="63">
        <f t="shared" si="81"/>
        <v>0.16142557651991618</v>
      </c>
      <c r="R262" s="63">
        <f t="shared" si="82"/>
        <v>0.20953582515266955</v>
      </c>
      <c r="S262" s="63">
        <f t="shared" si="83"/>
        <v>-6.1727512806539098E-2</v>
      </c>
      <c r="T262" s="64">
        <f t="shared" si="84"/>
        <v>0.28910933834434993</v>
      </c>
      <c r="U262" s="63">
        <f t="shared" si="93"/>
        <v>-1.7953437204719647E-3</v>
      </c>
      <c r="V262" s="63">
        <f t="shared" si="94"/>
        <v>4.2330491732525122E-2</v>
      </c>
      <c r="W262" s="63">
        <f t="shared" si="95"/>
        <v>-1.7467093013867729E-2</v>
      </c>
      <c r="X262" s="64">
        <f t="shared" si="96"/>
        <v>6.0860643263154435E-2</v>
      </c>
      <c r="Y262" s="63">
        <f t="shared" si="89"/>
        <v>-7.9447690109507585E-3</v>
      </c>
      <c r="Z262" s="63">
        <f t="shared" si="90"/>
        <v>4.1826610095533345E-2</v>
      </c>
      <c r="AA262" s="63">
        <f t="shared" si="91"/>
        <v>-3.6299211020631716E-2</v>
      </c>
      <c r="AB262" s="64">
        <f t="shared" si="92"/>
        <v>8.1068545350996501E-2</v>
      </c>
      <c r="AC262" s="63">
        <f t="shared" si="85"/>
        <v>4.1462701428589543E-3</v>
      </c>
      <c r="AD262" s="63">
        <f t="shared" si="86"/>
        <v>6.0753255632822523E-2</v>
      </c>
      <c r="AE262" s="63">
        <f t="shared" si="87"/>
        <v>-2.8318275754528166E-2</v>
      </c>
      <c r="AF262" s="64">
        <f t="shared" si="88"/>
        <v>9.166739392625356E-2</v>
      </c>
      <c r="AG262" s="69">
        <f t="shared" ca="1" si="97"/>
        <v>1025</v>
      </c>
      <c r="AH262" s="75">
        <f t="shared" si="79"/>
        <v>0</v>
      </c>
      <c r="AI262" s="76">
        <f t="shared" si="80"/>
        <v>0</v>
      </c>
      <c r="AJ262" s="75"/>
      <c r="AK262" s="76"/>
    </row>
    <row r="263" spans="2:37" x14ac:dyDescent="0.25">
      <c r="B263" s="43">
        <v>1892</v>
      </c>
      <c r="C263" s="44">
        <v>8</v>
      </c>
      <c r="D263" s="83" t="s">
        <v>274</v>
      </c>
      <c r="E263" s="61">
        <f>Data!E262</f>
        <v>5.62</v>
      </c>
      <c r="F263" s="61">
        <f>Data!H262</f>
        <v>7.3262127269999997</v>
      </c>
      <c r="G263" s="62">
        <f>IF(MOD(C263,3)=0,SUM(Data!G260:G262),0)</f>
        <v>0</v>
      </c>
      <c r="H263" s="63">
        <f t="shared" si="98"/>
        <v>1.4440433212996373E-2</v>
      </c>
      <c r="I263" s="63">
        <f t="shared" si="99"/>
        <v>0</v>
      </c>
      <c r="J263" s="63">
        <f t="shared" si="100"/>
        <v>1.4440433212996373E-2</v>
      </c>
      <c r="K263" s="63">
        <f t="shared" si="101"/>
        <v>1.3157246183347793E-2</v>
      </c>
      <c r="L263" s="64">
        <f t="shared" si="102"/>
        <v>1.266523073770065E-3</v>
      </c>
      <c r="M263" s="65">
        <f t="shared" si="103"/>
        <v>1.2657657657657657</v>
      </c>
      <c r="N263" s="65">
        <f t="shared" si="104"/>
        <v>0.58778696870579217</v>
      </c>
      <c r="O263" s="65">
        <f t="shared" si="105"/>
        <v>4.1099022502385001</v>
      </c>
      <c r="P263" s="66">
        <f t="shared" si="106"/>
        <v>6.9921629247545516</v>
      </c>
      <c r="Q263" s="63">
        <f t="shared" si="81"/>
        <v>0.13995943204868166</v>
      </c>
      <c r="R263" s="63">
        <f t="shared" si="82"/>
        <v>0.18718047902394064</v>
      </c>
      <c r="S263" s="63">
        <f t="shared" si="83"/>
        <v>-4.9382430705472657E-2</v>
      </c>
      <c r="T263" s="64">
        <f t="shared" si="84"/>
        <v>0.24885181735592332</v>
      </c>
      <c r="U263" s="63">
        <f t="shared" si="93"/>
        <v>6.1621192663003921E-3</v>
      </c>
      <c r="V263" s="63">
        <f t="shared" si="94"/>
        <v>5.0639715953999076E-2</v>
      </c>
      <c r="W263" s="63">
        <f t="shared" si="95"/>
        <v>-1.7251730348325278E-2</v>
      </c>
      <c r="X263" s="64">
        <f t="shared" si="96"/>
        <v>6.9083251936315371E-2</v>
      </c>
      <c r="Y263" s="63">
        <f t="shared" si="89"/>
        <v>-9.4536909751828935E-3</v>
      </c>
      <c r="Z263" s="63">
        <f t="shared" si="90"/>
        <v>4.0241985564772653E-2</v>
      </c>
      <c r="AA263" s="63">
        <f t="shared" si="91"/>
        <v>-3.5911752081678183E-2</v>
      </c>
      <c r="AB263" s="64">
        <f t="shared" si="92"/>
        <v>7.8990422101797853E-2</v>
      </c>
      <c r="AC263" s="63">
        <f t="shared" si="85"/>
        <v>5.4611370303332407E-3</v>
      </c>
      <c r="AD263" s="63">
        <f t="shared" si="86"/>
        <v>6.2142245835827392E-2</v>
      </c>
      <c r="AE263" s="63">
        <f t="shared" si="87"/>
        <v>-2.804180249781385E-2</v>
      </c>
      <c r="AF263" s="64">
        <f t="shared" si="88"/>
        <v>9.2785933145482336E-2</v>
      </c>
      <c r="AG263" s="69">
        <f t="shared" ca="1" si="97"/>
        <v>746</v>
      </c>
      <c r="AH263" s="75">
        <f t="shared" ref="AH263:AH326" si="107">IF($H263&gt;0,IF($H262&gt;0,AH262+1,1),0)</f>
        <v>1</v>
      </c>
      <c r="AI263" s="76">
        <f t="shared" ref="AI263:AI326" si="108">IF($H263&lt;0,IF($H262&lt;0,AI262+1,1),0)</f>
        <v>0</v>
      </c>
      <c r="AJ263" s="75"/>
      <c r="AK263" s="76"/>
    </row>
    <row r="264" spans="2:37" x14ac:dyDescent="0.25">
      <c r="B264" s="43">
        <v>1892</v>
      </c>
      <c r="C264" s="44">
        <v>9</v>
      </c>
      <c r="D264" s="83" t="s">
        <v>275</v>
      </c>
      <c r="E264" s="61">
        <f>Data!E263</f>
        <v>5.48</v>
      </c>
      <c r="F264" s="61">
        <f>Data!H263</f>
        <v>7.3262127269999997</v>
      </c>
      <c r="G264" s="62">
        <f>IF(MOD(C264,3)=0,SUM(Data!G261:G263),0)</f>
        <v>5.8333333333333334E-2</v>
      </c>
      <c r="H264" s="63">
        <f t="shared" si="98"/>
        <v>-2.4911032028469671E-2</v>
      </c>
      <c r="I264" s="63">
        <f t="shared" si="99"/>
        <v>1.0379596678529062E-2</v>
      </c>
      <c r="J264" s="63">
        <f t="shared" si="100"/>
        <v>-1.4531435349940613E-2</v>
      </c>
      <c r="K264" s="63">
        <f t="shared" si="101"/>
        <v>0</v>
      </c>
      <c r="L264" s="64">
        <f t="shared" si="102"/>
        <v>-1.4531435349940613E-2</v>
      </c>
      <c r="M264" s="65">
        <f t="shared" si="103"/>
        <v>1.2342342342342343</v>
      </c>
      <c r="N264" s="65">
        <f t="shared" si="104"/>
        <v>0.58778696870579217</v>
      </c>
      <c r="O264" s="65">
        <f t="shared" si="105"/>
        <v>4.0501794713945838</v>
      </c>
      <c r="P264" s="66">
        <f t="shared" si="106"/>
        <v>6.8905567612572289</v>
      </c>
      <c r="Q264" s="63">
        <f t="shared" si="81"/>
        <v>2.8142589118199002E-2</v>
      </c>
      <c r="R264" s="63">
        <f t="shared" si="82"/>
        <v>7.1077099393939136E-2</v>
      </c>
      <c r="S264" s="63">
        <f t="shared" si="83"/>
        <v>-3.7500292671358237E-2</v>
      </c>
      <c r="T264" s="64">
        <f t="shared" si="84"/>
        <v>0.11280771436975012</v>
      </c>
      <c r="U264" s="63">
        <f t="shared" si="93"/>
        <v>3.6901372101096896E-3</v>
      </c>
      <c r="V264" s="63">
        <f t="shared" si="94"/>
        <v>4.7953203075090656E-2</v>
      </c>
      <c r="W264" s="63">
        <f t="shared" si="95"/>
        <v>-1.4895108253297207E-2</v>
      </c>
      <c r="X264" s="64">
        <f t="shared" si="96"/>
        <v>6.3798598357329039E-2</v>
      </c>
      <c r="Y264" s="63">
        <f t="shared" si="89"/>
        <v>-1.2903534387987192E-2</v>
      </c>
      <c r="Z264" s="63">
        <f t="shared" si="90"/>
        <v>3.6396161247912007E-2</v>
      </c>
      <c r="AA264" s="63">
        <f t="shared" si="91"/>
        <v>-3.3266833047735367E-2</v>
      </c>
      <c r="AB264" s="64">
        <f t="shared" si="92"/>
        <v>7.2060209246019413E-2</v>
      </c>
      <c r="AC264" s="63">
        <f t="shared" si="85"/>
        <v>5.0988312406576863E-3</v>
      </c>
      <c r="AD264" s="63">
        <f t="shared" si="86"/>
        <v>6.1558554511491392E-2</v>
      </c>
      <c r="AE264" s="63">
        <f t="shared" si="87"/>
        <v>-2.8397840780150285E-2</v>
      </c>
      <c r="AF264" s="64">
        <f t="shared" si="88"/>
        <v>9.2585627191146269E-2</v>
      </c>
      <c r="AG264" s="69">
        <f t="shared" ca="1" si="97"/>
        <v>1468</v>
      </c>
      <c r="AH264" s="75">
        <f t="shared" si="107"/>
        <v>0</v>
      </c>
      <c r="AI264" s="76">
        <f t="shared" si="108"/>
        <v>1</v>
      </c>
      <c r="AJ264" s="75"/>
      <c r="AK264" s="76"/>
    </row>
    <row r="265" spans="2:37" x14ac:dyDescent="0.25">
      <c r="B265" s="43">
        <v>1892</v>
      </c>
      <c r="C265" s="44">
        <v>10</v>
      </c>
      <c r="D265" s="83" t="s">
        <v>276</v>
      </c>
      <c r="E265" s="61">
        <f>Data!E264</f>
        <v>5.59</v>
      </c>
      <c r="F265" s="61">
        <f>Data!H264</f>
        <v>7.3262127269999997</v>
      </c>
      <c r="G265" s="62">
        <f>IF(MOD(C265,3)=0,SUM(Data!G262:G264),0)</f>
        <v>0</v>
      </c>
      <c r="H265" s="63">
        <f t="shared" si="98"/>
        <v>2.007299270072993E-2</v>
      </c>
      <c r="I265" s="63">
        <f t="shared" si="99"/>
        <v>0</v>
      </c>
      <c r="J265" s="63">
        <f t="shared" si="100"/>
        <v>2.007299270072993E-2</v>
      </c>
      <c r="K265" s="63">
        <f t="shared" si="101"/>
        <v>0</v>
      </c>
      <c r="L265" s="64">
        <f t="shared" si="102"/>
        <v>2.007299270072993E-2</v>
      </c>
      <c r="M265" s="65">
        <f t="shared" si="103"/>
        <v>1.2590090090090089</v>
      </c>
      <c r="N265" s="65">
        <f t="shared" si="104"/>
        <v>0.58778696870579217</v>
      </c>
      <c r="O265" s="65">
        <f t="shared" si="105"/>
        <v>4.1314786943605331</v>
      </c>
      <c r="P265" s="66">
        <f t="shared" si="106"/>
        <v>7.0288708568299105</v>
      </c>
      <c r="Q265" s="63">
        <f t="shared" si="81"/>
        <v>4.8780487804878092E-2</v>
      </c>
      <c r="R265" s="63">
        <f t="shared" si="82"/>
        <v>9.2576822191992481E-2</v>
      </c>
      <c r="S265" s="63">
        <f t="shared" si="83"/>
        <v>-3.7500292671358237E-2</v>
      </c>
      <c r="T265" s="64">
        <f t="shared" si="84"/>
        <v>0.13514509549761011</v>
      </c>
      <c r="U265" s="63">
        <f t="shared" si="93"/>
        <v>1.4569244049656316E-2</v>
      </c>
      <c r="V265" s="63">
        <f t="shared" si="94"/>
        <v>5.9312082111990572E-2</v>
      </c>
      <c r="W265" s="63">
        <f t="shared" si="95"/>
        <v>-1.7251730348325278E-2</v>
      </c>
      <c r="X265" s="64">
        <f t="shared" si="96"/>
        <v>7.7907857815362247E-2</v>
      </c>
      <c r="Y265" s="63">
        <f t="shared" si="89"/>
        <v>-8.2040930146113356E-3</v>
      </c>
      <c r="Z265" s="63">
        <f t="shared" si="90"/>
        <v>4.1330312234215683E-2</v>
      </c>
      <c r="AA265" s="63">
        <f t="shared" si="91"/>
        <v>-3.2366936252373524E-2</v>
      </c>
      <c r="AB265" s="64">
        <f t="shared" si="92"/>
        <v>7.6162391765697723E-2</v>
      </c>
      <c r="AC265" s="63">
        <f t="shared" si="85"/>
        <v>5.8952815300838957E-3</v>
      </c>
      <c r="AD265" s="63">
        <f t="shared" si="86"/>
        <v>6.2399744045996908E-2</v>
      </c>
      <c r="AE265" s="63">
        <f t="shared" si="87"/>
        <v>-2.7321403626249796E-2</v>
      </c>
      <c r="AF265" s="64">
        <f t="shared" si="88"/>
        <v>9.2241309726292853E-2</v>
      </c>
      <c r="AG265" s="69">
        <f t="shared" ca="1" si="97"/>
        <v>636</v>
      </c>
      <c r="AH265" s="75">
        <f t="shared" si="107"/>
        <v>1</v>
      </c>
      <c r="AI265" s="76">
        <f t="shared" si="108"/>
        <v>0</v>
      </c>
      <c r="AJ265" s="75"/>
      <c r="AK265" s="76"/>
    </row>
    <row r="266" spans="2:37" x14ac:dyDescent="0.25">
      <c r="B266" s="43">
        <v>1892</v>
      </c>
      <c r="C266" s="44">
        <v>11</v>
      </c>
      <c r="D266" s="83" t="s">
        <v>277</v>
      </c>
      <c r="E266" s="61">
        <f>Data!E265</f>
        <v>5.57</v>
      </c>
      <c r="F266" s="61">
        <f>Data!H265</f>
        <v>7.5165028100000004</v>
      </c>
      <c r="G266" s="62">
        <f>IF(MOD(C266,3)=0,SUM(Data!G263:G265),0)</f>
        <v>0</v>
      </c>
      <c r="H266" s="63">
        <f t="shared" si="98"/>
        <v>-3.5778175313058158E-3</v>
      </c>
      <c r="I266" s="63">
        <f t="shared" si="99"/>
        <v>0</v>
      </c>
      <c r="J266" s="63">
        <f t="shared" si="100"/>
        <v>-3.5778175313057048E-3</v>
      </c>
      <c r="K266" s="63">
        <f t="shared" si="101"/>
        <v>2.5973868094043562E-2</v>
      </c>
      <c r="L266" s="64">
        <f t="shared" si="102"/>
        <v>-2.8803546117843748E-2</v>
      </c>
      <c r="M266" s="65">
        <f t="shared" si="103"/>
        <v>1.2545045045045045</v>
      </c>
      <c r="N266" s="65">
        <f t="shared" si="104"/>
        <v>0.60305406989835408</v>
      </c>
      <c r="O266" s="65">
        <f t="shared" si="105"/>
        <v>4.1166970174576338</v>
      </c>
      <c r="P266" s="66">
        <f t="shared" si="106"/>
        <v>6.8264144509488425</v>
      </c>
      <c r="Q266" s="63">
        <f t="shared" si="81"/>
        <v>6.0952380952381091E-2</v>
      </c>
      <c r="R266" s="63">
        <f t="shared" si="82"/>
        <v>0.10525700502319113</v>
      </c>
      <c r="S266" s="63">
        <f t="shared" si="83"/>
        <v>0</v>
      </c>
      <c r="T266" s="64">
        <f t="shared" si="84"/>
        <v>0.10525700502319135</v>
      </c>
      <c r="U266" s="63">
        <f t="shared" si="93"/>
        <v>9.9871890625340409E-3</v>
      </c>
      <c r="V266" s="63">
        <f t="shared" si="94"/>
        <v>5.4527956989701032E-2</v>
      </c>
      <c r="W266" s="63">
        <f t="shared" si="95"/>
        <v>-1.4534142093539759E-2</v>
      </c>
      <c r="X266" s="64">
        <f t="shared" si="96"/>
        <v>7.0080661373655095E-2</v>
      </c>
      <c r="Y266" s="63">
        <f t="shared" si="89"/>
        <v>-4.20966610243656E-3</v>
      </c>
      <c r="Z266" s="63">
        <f t="shared" si="90"/>
        <v>4.5524237410106583E-2</v>
      </c>
      <c r="AA266" s="63">
        <f t="shared" si="91"/>
        <v>-2.8970988421494814E-2</v>
      </c>
      <c r="AB266" s="64">
        <f t="shared" si="92"/>
        <v>7.6717816814249495E-2</v>
      </c>
      <c r="AC266" s="63">
        <f t="shared" si="85"/>
        <v>5.9178153607226669E-3</v>
      </c>
      <c r="AD266" s="63">
        <f t="shared" si="86"/>
        <v>6.2423543676378701E-2</v>
      </c>
      <c r="AE266" s="63">
        <f t="shared" si="87"/>
        <v>-2.7505109945546891E-2</v>
      </c>
      <c r="AF266" s="64">
        <f t="shared" si="88"/>
        <v>9.2472109151020998E-2</v>
      </c>
      <c r="AG266" s="69">
        <f t="shared" ca="1" si="97"/>
        <v>1120</v>
      </c>
      <c r="AH266" s="75">
        <f t="shared" si="107"/>
        <v>0</v>
      </c>
      <c r="AI266" s="76">
        <f t="shared" si="108"/>
        <v>1</v>
      </c>
      <c r="AJ266" s="75"/>
      <c r="AK266" s="76"/>
    </row>
    <row r="267" spans="2:37" x14ac:dyDescent="0.25">
      <c r="B267" s="43">
        <v>1892</v>
      </c>
      <c r="C267" s="44">
        <v>12</v>
      </c>
      <c r="D267" s="83" t="s">
        <v>278</v>
      </c>
      <c r="E267" s="61">
        <f>Data!E266</f>
        <v>5.51</v>
      </c>
      <c r="F267" s="61">
        <f>Data!H266</f>
        <v>7.6116519010000001</v>
      </c>
      <c r="G267" s="62">
        <f>IF(MOD(C267,3)=0,SUM(Data!G264:G266),0)</f>
        <v>5.9583333333333335E-2</v>
      </c>
      <c r="H267" s="63">
        <f t="shared" si="98"/>
        <v>-1.0771992818671583E-2</v>
      </c>
      <c r="I267" s="63">
        <f t="shared" si="99"/>
        <v>1.0697187312986236E-2</v>
      </c>
      <c r="J267" s="63">
        <f t="shared" si="100"/>
        <v>-7.4805505685282547E-5</v>
      </c>
      <c r="K267" s="63">
        <f t="shared" si="101"/>
        <v>1.2658691602351668E-2</v>
      </c>
      <c r="L267" s="64">
        <f t="shared" si="102"/>
        <v>-1.2574322635683366E-2</v>
      </c>
      <c r="M267" s="65">
        <f t="shared" si="103"/>
        <v>1.2409909909909909</v>
      </c>
      <c r="N267" s="65">
        <f t="shared" si="104"/>
        <v>0.61068794538874038</v>
      </c>
      <c r="O267" s="65">
        <f t="shared" si="105"/>
        <v>4.1163890658554898</v>
      </c>
      <c r="P267" s="66">
        <f t="shared" si="106"/>
        <v>6.74057691319772</v>
      </c>
      <c r="Q267" s="63">
        <f t="shared" si="81"/>
        <v>1.8484288354898348E-2</v>
      </c>
      <c r="R267" s="63">
        <f t="shared" si="82"/>
        <v>6.1695372369368062E-2</v>
      </c>
      <c r="S267" s="63">
        <f t="shared" si="83"/>
        <v>1.2658691602351668E-2</v>
      </c>
      <c r="T267" s="64">
        <f t="shared" si="84"/>
        <v>4.8423700081440701E-2</v>
      </c>
      <c r="U267" s="63">
        <f t="shared" si="93"/>
        <v>8.946636158795318E-3</v>
      </c>
      <c r="V267" s="63">
        <f t="shared" si="94"/>
        <v>5.3248337450648275E-2</v>
      </c>
      <c r="W267" s="63">
        <f t="shared" si="95"/>
        <v>-1.6636545991425278E-2</v>
      </c>
      <c r="X267" s="64">
        <f t="shared" si="96"/>
        <v>7.1067196118785647E-2</v>
      </c>
      <c r="Y267" s="63">
        <f t="shared" si="89"/>
        <v>-5.7997336000641386E-3</v>
      </c>
      <c r="Z267" s="63">
        <f t="shared" si="90"/>
        <v>4.3557296037011195E-2</v>
      </c>
      <c r="AA267" s="63">
        <f t="shared" si="91"/>
        <v>-2.6827325542721936E-2</v>
      </c>
      <c r="AB267" s="64">
        <f t="shared" si="92"/>
        <v>7.2324905360690916E-2</v>
      </c>
      <c r="AC267" s="63">
        <f t="shared" si="85"/>
        <v>4.1698600517063866E-3</v>
      </c>
      <c r="AD267" s="63">
        <f t="shared" si="86"/>
        <v>6.0377661832630825E-2</v>
      </c>
      <c r="AE267" s="63">
        <f t="shared" si="87"/>
        <v>-2.6182540635141249E-2</v>
      </c>
      <c r="AF267" s="64">
        <f t="shared" si="88"/>
        <v>8.8887503130441248E-2</v>
      </c>
      <c r="AG267" s="69">
        <f t="shared" ca="1" si="97"/>
        <v>1246</v>
      </c>
      <c r="AH267" s="75">
        <f t="shared" si="107"/>
        <v>0</v>
      </c>
      <c r="AI267" s="76">
        <f t="shared" si="108"/>
        <v>2</v>
      </c>
      <c r="AJ267" s="75"/>
      <c r="AK267" s="76"/>
    </row>
    <row r="268" spans="2:37" x14ac:dyDescent="0.25">
      <c r="B268" s="43">
        <v>1893</v>
      </c>
      <c r="C268" s="39">
        <v>1</v>
      </c>
      <c r="D268" s="83" t="s">
        <v>279</v>
      </c>
      <c r="E268" s="61">
        <f>Data!E267</f>
        <v>5.61</v>
      </c>
      <c r="F268" s="61">
        <f>Data!H267</f>
        <v>7.8970910740000004</v>
      </c>
      <c r="G268" s="62">
        <f>IF(MOD(C268,3)=0,SUM(Data!G265:G267),0)</f>
        <v>0</v>
      </c>
      <c r="H268" s="63">
        <f t="shared" si="98"/>
        <v>1.8148820326678861E-2</v>
      </c>
      <c r="I268" s="63">
        <f t="shared" si="99"/>
        <v>0</v>
      </c>
      <c r="J268" s="63">
        <f t="shared" si="100"/>
        <v>1.8148820326678861E-2</v>
      </c>
      <c r="K268" s="63">
        <f t="shared" si="101"/>
        <v>3.7500292539980773E-2</v>
      </c>
      <c r="L268" s="64">
        <f t="shared" si="102"/>
        <v>-1.8652016151172512E-2</v>
      </c>
      <c r="M268" s="65">
        <f t="shared" si="103"/>
        <v>1.2635135135135134</v>
      </c>
      <c r="N268" s="65">
        <f t="shared" si="104"/>
        <v>0.63358892199145789</v>
      </c>
      <c r="O268" s="65">
        <f t="shared" si="105"/>
        <v>4.1910966714064068</v>
      </c>
      <c r="P268" s="66">
        <f t="shared" si="106"/>
        <v>6.6148515637445353</v>
      </c>
      <c r="Q268" s="63">
        <f t="shared" si="81"/>
        <v>1.8148820326678861E-2</v>
      </c>
      <c r="R268" s="63">
        <f t="shared" si="82"/>
        <v>6.1345671488155951E-2</v>
      </c>
      <c r="S268" s="63">
        <f t="shared" si="83"/>
        <v>7.7922709628139408E-2</v>
      </c>
      <c r="T268" s="64">
        <f t="shared" si="84"/>
        <v>-1.5378689020943304E-2</v>
      </c>
      <c r="U268" s="63">
        <f t="shared" si="93"/>
        <v>1.1052408381143186E-2</v>
      </c>
      <c r="V268" s="63">
        <f t="shared" si="94"/>
        <v>5.5446571740503048E-2</v>
      </c>
      <c r="W268" s="63">
        <f t="shared" si="95"/>
        <v>-1.163166569713725E-2</v>
      </c>
      <c r="X268" s="64">
        <f t="shared" si="96"/>
        <v>6.7867651268849638E-2</v>
      </c>
      <c r="Y268" s="63">
        <f t="shared" si="89"/>
        <v>-3.496856838364093E-3</v>
      </c>
      <c r="Z268" s="63">
        <f t="shared" si="90"/>
        <v>4.5974499016897985E-2</v>
      </c>
      <c r="AA268" s="63">
        <f t="shared" si="91"/>
        <v>-2.3238060081447909E-2</v>
      </c>
      <c r="AB268" s="64">
        <f t="shared" si="92"/>
        <v>7.0859189194162564E-2</v>
      </c>
      <c r="AC268" s="63">
        <f t="shared" si="85"/>
        <v>4.6784758188980202E-3</v>
      </c>
      <c r="AD268" s="63">
        <f t="shared" si="86"/>
        <v>6.0914747060381025E-2</v>
      </c>
      <c r="AE268" s="63">
        <f t="shared" si="87"/>
        <v>-2.4388371648904839E-2</v>
      </c>
      <c r="AF268" s="64">
        <f t="shared" si="88"/>
        <v>8.74355288830031E-2</v>
      </c>
      <c r="AG268" s="69">
        <f t="shared" ca="1" si="97"/>
        <v>674</v>
      </c>
      <c r="AH268" s="75">
        <f t="shared" si="107"/>
        <v>1</v>
      </c>
      <c r="AI268" s="76">
        <f t="shared" si="108"/>
        <v>0</v>
      </c>
      <c r="AJ268" s="75"/>
      <c r="AK268" s="76"/>
    </row>
    <row r="269" spans="2:37" x14ac:dyDescent="0.25">
      <c r="B269" s="43">
        <v>1893</v>
      </c>
      <c r="C269" s="44">
        <v>2</v>
      </c>
      <c r="D269" s="83" t="s">
        <v>280</v>
      </c>
      <c r="E269" s="61">
        <f>Data!E268</f>
        <v>5.51</v>
      </c>
      <c r="F269" s="61">
        <f>Data!H268</f>
        <v>7.9922320659999997</v>
      </c>
      <c r="G269" s="62">
        <f>IF(MOD(C269,3)=0,SUM(Data!G266:G268),0)</f>
        <v>0</v>
      </c>
      <c r="H269" s="63">
        <f t="shared" si="98"/>
        <v>-1.782531194295911E-2</v>
      </c>
      <c r="I269" s="63">
        <f t="shared" si="99"/>
        <v>0</v>
      </c>
      <c r="J269" s="63">
        <f t="shared" si="100"/>
        <v>-1.7825311942959221E-2</v>
      </c>
      <c r="K269" s="63">
        <f t="shared" si="101"/>
        <v>1.2047599693162603E-2</v>
      </c>
      <c r="L269" s="64">
        <f t="shared" si="102"/>
        <v>-2.9517299033344657E-2</v>
      </c>
      <c r="M269" s="65">
        <f t="shared" si="103"/>
        <v>1.2409909909909909</v>
      </c>
      <c r="N269" s="65">
        <f t="shared" si="104"/>
        <v>0.64122214769363339</v>
      </c>
      <c r="O269" s="65">
        <f t="shared" si="105"/>
        <v>4.1163890658554898</v>
      </c>
      <c r="P269" s="66">
        <f t="shared" si="106"/>
        <v>6.4195990120763007</v>
      </c>
      <c r="Q269" s="63">
        <f t="shared" si="81"/>
        <v>-1.8115942028984477E-3</v>
      </c>
      <c r="R269" s="63">
        <f t="shared" si="82"/>
        <v>4.0538399369253852E-2</v>
      </c>
      <c r="S269" s="63">
        <f t="shared" si="83"/>
        <v>9.090909093390831E-2</v>
      </c>
      <c r="T269" s="64">
        <f t="shared" si="84"/>
        <v>-4.6173133933216315E-2</v>
      </c>
      <c r="U269" s="63">
        <f t="shared" si="93"/>
        <v>8.5641695453833044E-3</v>
      </c>
      <c r="V269" s="63">
        <f t="shared" si="94"/>
        <v>5.284907716247278E-2</v>
      </c>
      <c r="W269" s="63">
        <f t="shared" si="95"/>
        <v>-6.9939433069027279E-3</v>
      </c>
      <c r="X269" s="64">
        <f t="shared" si="96"/>
        <v>6.0264507014855972E-2</v>
      </c>
      <c r="Y269" s="63">
        <f t="shared" si="89"/>
        <v>-3.0340488992941506E-3</v>
      </c>
      <c r="Z269" s="63">
        <f t="shared" si="90"/>
        <v>4.6460283036277694E-2</v>
      </c>
      <c r="AA269" s="63">
        <f t="shared" si="91"/>
        <v>-2.2993547995630026E-2</v>
      </c>
      <c r="AB269" s="64">
        <f t="shared" si="92"/>
        <v>7.1088405700310719E-2</v>
      </c>
      <c r="AC269" s="63">
        <f t="shared" si="85"/>
        <v>3.384108634296501E-3</v>
      </c>
      <c r="AD269" s="63">
        <f t="shared" si="86"/>
        <v>5.9547928453925314E-2</v>
      </c>
      <c r="AE269" s="63">
        <f t="shared" si="87"/>
        <v>-2.486834112874603E-2</v>
      </c>
      <c r="AF269" s="64">
        <f t="shared" si="88"/>
        <v>8.6569099479742118E-2</v>
      </c>
      <c r="AG269" s="69">
        <f t="shared" ca="1" si="97"/>
        <v>1362</v>
      </c>
      <c r="AH269" s="75">
        <f t="shared" si="107"/>
        <v>0</v>
      </c>
      <c r="AI269" s="76">
        <f t="shared" si="108"/>
        <v>1</v>
      </c>
      <c r="AJ269" s="75"/>
      <c r="AK269" s="76"/>
    </row>
    <row r="270" spans="2:37" x14ac:dyDescent="0.25">
      <c r="B270" s="43">
        <v>1893</v>
      </c>
      <c r="C270" s="44">
        <v>3</v>
      </c>
      <c r="D270" s="83" t="s">
        <v>281</v>
      </c>
      <c r="E270" s="61">
        <f>Data!E269</f>
        <v>5.31</v>
      </c>
      <c r="F270" s="61">
        <f>Data!H269</f>
        <v>7.8019419829999999</v>
      </c>
      <c r="G270" s="62">
        <f>IF(MOD(C270,3)=0,SUM(Data!G267:G269),0)</f>
        <v>6.041666666666666E-2</v>
      </c>
      <c r="H270" s="63">
        <f t="shared" si="98"/>
        <v>-3.629764065335761E-2</v>
      </c>
      <c r="I270" s="63">
        <f t="shared" si="99"/>
        <v>1.0964912280701754E-2</v>
      </c>
      <c r="J270" s="63">
        <f t="shared" si="100"/>
        <v>-2.5332728372655655E-2</v>
      </c>
      <c r="K270" s="63">
        <f t="shared" si="101"/>
        <v>-2.3809379085664828E-2</v>
      </c>
      <c r="L270" s="64">
        <f t="shared" si="102"/>
        <v>-1.5605039162986944E-3</v>
      </c>
      <c r="M270" s="65">
        <f t="shared" si="103"/>
        <v>1.1959459459459458</v>
      </c>
      <c r="N270" s="65">
        <f t="shared" si="104"/>
        <v>0.62595504650107159</v>
      </c>
      <c r="O270" s="65">
        <f t="shared" si="105"/>
        <v>4.0121096997740029</v>
      </c>
      <c r="P270" s="66">
        <f t="shared" si="106"/>
        <v>6.4095812026768888</v>
      </c>
      <c r="Q270" s="63">
        <f t="shared" si="81"/>
        <v>-4.8387096774193505E-2</v>
      </c>
      <c r="R270" s="63">
        <f t="shared" si="82"/>
        <v>-6.6657016992461848E-3</v>
      </c>
      <c r="S270" s="63">
        <f t="shared" si="83"/>
        <v>9.333331807718892E-2</v>
      </c>
      <c r="T270" s="64">
        <f t="shared" si="84"/>
        <v>-9.1462519364451822E-2</v>
      </c>
      <c r="U270" s="63">
        <f t="shared" si="93"/>
        <v>8.8954461388466299E-3</v>
      </c>
      <c r="V270" s="63">
        <f t="shared" si="94"/>
        <v>5.3036435795211334E-2</v>
      </c>
      <c r="W270" s="63">
        <f t="shared" si="95"/>
        <v>-1.176820283057245E-2</v>
      </c>
      <c r="X270" s="64">
        <f t="shared" si="96"/>
        <v>6.5576354466029718E-2</v>
      </c>
      <c r="Y270" s="63">
        <f t="shared" si="89"/>
        <v>-7.929198689705097E-3</v>
      </c>
      <c r="Z270" s="63">
        <f t="shared" si="90"/>
        <v>4.1054012963317454E-2</v>
      </c>
      <c r="AA270" s="63">
        <f t="shared" si="91"/>
        <v>-2.4421353876038721E-2</v>
      </c>
      <c r="AB270" s="64">
        <f t="shared" si="92"/>
        <v>6.7114391135449925E-2</v>
      </c>
      <c r="AC270" s="63">
        <f t="shared" si="85"/>
        <v>1.9214652048795688E-3</v>
      </c>
      <c r="AD270" s="63">
        <f t="shared" si="86"/>
        <v>5.7818394994928024E-2</v>
      </c>
      <c r="AE270" s="63">
        <f t="shared" si="87"/>
        <v>-2.6042540651666446E-2</v>
      </c>
      <c r="AF270" s="64">
        <f t="shared" si="88"/>
        <v>8.6103283918278262E-2</v>
      </c>
      <c r="AG270" s="69">
        <f t="shared" ca="1" si="97"/>
        <v>1581</v>
      </c>
      <c r="AH270" s="75">
        <f t="shared" si="107"/>
        <v>0</v>
      </c>
      <c r="AI270" s="76">
        <f t="shared" si="108"/>
        <v>2</v>
      </c>
      <c r="AJ270" s="75"/>
      <c r="AK270" s="76"/>
    </row>
    <row r="271" spans="2:37" x14ac:dyDescent="0.25">
      <c r="B271" s="43">
        <v>1893</v>
      </c>
      <c r="C271" s="44">
        <v>4</v>
      </c>
      <c r="D271" s="83" t="s">
        <v>282</v>
      </c>
      <c r="E271" s="61">
        <f>Data!E270</f>
        <v>5.31</v>
      </c>
      <c r="F271" s="61">
        <f>Data!H270</f>
        <v>7.7067928930000003</v>
      </c>
      <c r="G271" s="62">
        <f>IF(MOD(C271,3)=0,SUM(Data!G268:G270),0)</f>
        <v>0</v>
      </c>
      <c r="H271" s="63">
        <f t="shared" si="98"/>
        <v>0</v>
      </c>
      <c r="I271" s="63">
        <f t="shared" si="99"/>
        <v>0</v>
      </c>
      <c r="J271" s="63">
        <f t="shared" si="100"/>
        <v>0</v>
      </c>
      <c r="K271" s="63">
        <f t="shared" si="101"/>
        <v>-1.2195564925671643E-2</v>
      </c>
      <c r="L271" s="64">
        <f t="shared" si="102"/>
        <v>1.2346132992158587E-2</v>
      </c>
      <c r="M271" s="65">
        <f t="shared" si="103"/>
        <v>1.1959459459459458</v>
      </c>
      <c r="N271" s="65">
        <f t="shared" si="104"/>
        <v>0.618321171090916</v>
      </c>
      <c r="O271" s="65">
        <f t="shared" si="105"/>
        <v>4.0121096997740029</v>
      </c>
      <c r="P271" s="66">
        <f t="shared" si="106"/>
        <v>6.4887147446291777</v>
      </c>
      <c r="Q271" s="63">
        <f t="shared" si="81"/>
        <v>-4.6678635547576341E-2</v>
      </c>
      <c r="R271" s="63">
        <f t="shared" si="82"/>
        <v>-4.8823367112735827E-3</v>
      </c>
      <c r="S271" s="63">
        <f t="shared" si="83"/>
        <v>9.459462570297017E-2</v>
      </c>
      <c r="T271" s="64">
        <f t="shared" si="84"/>
        <v>-9.0880185301802974E-2</v>
      </c>
      <c r="U271" s="63">
        <f t="shared" si="93"/>
        <v>8.1029114241770728E-3</v>
      </c>
      <c r="V271" s="63">
        <f t="shared" si="94"/>
        <v>5.2209226261880959E-2</v>
      </c>
      <c r="W271" s="63">
        <f t="shared" si="95"/>
        <v>-1.1907994035253111E-2</v>
      </c>
      <c r="X271" s="64">
        <f t="shared" si="96"/>
        <v>6.4889929186839224E-2</v>
      </c>
      <c r="Y271" s="63">
        <f t="shared" si="89"/>
        <v>-9.9761842786089128E-3</v>
      </c>
      <c r="Z271" s="63">
        <f t="shared" si="90"/>
        <v>3.8905958047285472E-2</v>
      </c>
      <c r="AA271" s="63">
        <f t="shared" si="91"/>
        <v>-2.4684640788050216E-2</v>
      </c>
      <c r="AB271" s="64">
        <f t="shared" si="92"/>
        <v>6.520003836166044E-2</v>
      </c>
      <c r="AC271" s="63">
        <f t="shared" si="85"/>
        <v>2.6126948123412763E-3</v>
      </c>
      <c r="AD271" s="63">
        <f t="shared" si="86"/>
        <v>5.8548188116775757E-2</v>
      </c>
      <c r="AE271" s="63">
        <f t="shared" si="87"/>
        <v>-2.663990663140714E-2</v>
      </c>
      <c r="AF271" s="64">
        <f t="shared" si="88"/>
        <v>8.7519608959275352E-2</v>
      </c>
      <c r="AG271" s="69">
        <f t="shared" ca="1" si="97"/>
        <v>1025</v>
      </c>
      <c r="AH271" s="75">
        <f t="shared" si="107"/>
        <v>0</v>
      </c>
      <c r="AI271" s="76">
        <f t="shared" si="108"/>
        <v>0</v>
      </c>
      <c r="AJ271" s="75"/>
      <c r="AK271" s="76"/>
    </row>
    <row r="272" spans="2:37" x14ac:dyDescent="0.25">
      <c r="B272" s="43">
        <v>1893</v>
      </c>
      <c r="C272" s="44">
        <v>5</v>
      </c>
      <c r="D272" s="83" t="s">
        <v>283</v>
      </c>
      <c r="E272" s="61">
        <f>Data!E271</f>
        <v>4.84</v>
      </c>
      <c r="F272" s="61">
        <f>Data!H271</f>
        <v>7.6116519010000001</v>
      </c>
      <c r="G272" s="62">
        <f>IF(MOD(C272,3)=0,SUM(Data!G269:G271),0)</f>
        <v>0</v>
      </c>
      <c r="H272" s="63">
        <f t="shared" si="98"/>
        <v>-8.851224105461386E-2</v>
      </c>
      <c r="I272" s="63">
        <f t="shared" si="99"/>
        <v>0</v>
      </c>
      <c r="J272" s="63">
        <f t="shared" si="100"/>
        <v>-8.851224105461386E-2</v>
      </c>
      <c r="K272" s="63">
        <f t="shared" si="101"/>
        <v>-1.2345082230822091E-2</v>
      </c>
      <c r="L272" s="64">
        <f t="shared" si="102"/>
        <v>-7.7119201710483032E-2</v>
      </c>
      <c r="M272" s="65">
        <f t="shared" si="103"/>
        <v>1.0900900900900901</v>
      </c>
      <c r="N272" s="65">
        <f t="shared" si="104"/>
        <v>0.61068794538874038</v>
      </c>
      <c r="O272" s="65">
        <f t="shared" si="105"/>
        <v>3.656988878890052</v>
      </c>
      <c r="P272" s="66">
        <f t="shared" si="106"/>
        <v>5.9883102433963344</v>
      </c>
      <c r="Q272" s="63">
        <f t="shared" si="81"/>
        <v>-0.13105924596050267</v>
      </c>
      <c r="R272" s="63">
        <f t="shared" si="82"/>
        <v>-9.2962431201989326E-2</v>
      </c>
      <c r="S272" s="63">
        <f t="shared" si="83"/>
        <v>8.1081765039251019E-2</v>
      </c>
      <c r="T272" s="64">
        <f t="shared" si="84"/>
        <v>-0.16099077967051023</v>
      </c>
      <c r="U272" s="63">
        <f t="shared" si="93"/>
        <v>-1.3104965825710746E-2</v>
      </c>
      <c r="V272" s="63">
        <f t="shared" si="94"/>
        <v>3.0073466252780179E-2</v>
      </c>
      <c r="W272" s="63">
        <f t="shared" si="95"/>
        <v>-1.2051738387641509E-2</v>
      </c>
      <c r="X272" s="64">
        <f t="shared" si="96"/>
        <v>4.2639079673739699E-2</v>
      </c>
      <c r="Y272" s="63">
        <f t="shared" si="89"/>
        <v>-1.7422183646010447E-2</v>
      </c>
      <c r="Z272" s="63">
        <f t="shared" si="90"/>
        <v>3.1092314593897274E-2</v>
      </c>
      <c r="AA272" s="63">
        <f t="shared" si="91"/>
        <v>-2.4953597450448339E-2</v>
      </c>
      <c r="AB272" s="64">
        <f t="shared" si="92"/>
        <v>5.7480251091432066E-2</v>
      </c>
      <c r="AC272" s="63">
        <f t="shared" si="85"/>
        <v>-2.1214227232377869E-3</v>
      </c>
      <c r="AD272" s="63">
        <f t="shared" si="86"/>
        <v>5.3549955433758623E-2</v>
      </c>
      <c r="AE272" s="63">
        <f t="shared" si="87"/>
        <v>-2.6182540635141249E-2</v>
      </c>
      <c r="AF272" s="64">
        <f t="shared" si="88"/>
        <v>8.1876223620906075E-2</v>
      </c>
      <c r="AG272" s="69">
        <f t="shared" ca="1" si="97"/>
        <v>1781</v>
      </c>
      <c r="AH272" s="75">
        <f t="shared" si="107"/>
        <v>0</v>
      </c>
      <c r="AI272" s="76">
        <f t="shared" si="108"/>
        <v>1</v>
      </c>
      <c r="AJ272" s="75"/>
      <c r="AK272" s="76"/>
    </row>
    <row r="273" spans="2:37" x14ac:dyDescent="0.25">
      <c r="B273" s="43">
        <v>1893</v>
      </c>
      <c r="C273" s="44">
        <v>6</v>
      </c>
      <c r="D273" s="83" t="s">
        <v>284</v>
      </c>
      <c r="E273" s="61">
        <f>Data!E272</f>
        <v>4.6100000000000003</v>
      </c>
      <c r="F273" s="61">
        <f>Data!H272</f>
        <v>7.4213618180000003</v>
      </c>
      <c r="G273" s="62">
        <f>IF(MOD(C273,3)=0,SUM(Data!G270:G272),0)</f>
        <v>6.1041666666666661E-2</v>
      </c>
      <c r="H273" s="63">
        <f t="shared" si="98"/>
        <v>-4.7520661157024691E-2</v>
      </c>
      <c r="I273" s="63">
        <f t="shared" si="99"/>
        <v>1.2611914600550963E-2</v>
      </c>
      <c r="J273" s="63">
        <f t="shared" si="100"/>
        <v>-3.4908746556473691E-2</v>
      </c>
      <c r="K273" s="63">
        <f t="shared" si="101"/>
        <v>-2.4999840438709509E-2</v>
      </c>
      <c r="L273" s="64">
        <f t="shared" si="102"/>
        <v>-1.01629789704063E-2</v>
      </c>
      <c r="M273" s="65">
        <f t="shared" si="103"/>
        <v>1.0382882882882882</v>
      </c>
      <c r="N273" s="65">
        <f t="shared" si="104"/>
        <v>0.59542084419617858</v>
      </c>
      <c r="O273" s="65">
        <f t="shared" si="105"/>
        <v>3.5293279809570364</v>
      </c>
      <c r="P273" s="66">
        <f t="shared" si="106"/>
        <v>5.927451172324429</v>
      </c>
      <c r="Q273" s="63">
        <f t="shared" ref="Q273:Q336" si="109">$M273/$M261-1</f>
        <v>-0.16787003610108298</v>
      </c>
      <c r="R273" s="63">
        <f t="shared" ref="R273:R336" si="110">$O273/$O261-1</f>
        <v>-0.12886176167692565</v>
      </c>
      <c r="S273" s="63">
        <f t="shared" ref="S273:S336" si="111">$N273/$N261-1</f>
        <v>5.4054893412071481E-2</v>
      </c>
      <c r="T273" s="64">
        <f t="shared" ref="T273:T336" si="112">$P273/$P261-1</f>
        <v>-0.17353617561309276</v>
      </c>
      <c r="U273" s="63">
        <f t="shared" si="93"/>
        <v>-1.6503904944201508E-2</v>
      </c>
      <c r="V273" s="63">
        <f t="shared" si="94"/>
        <v>2.6765469968141442E-2</v>
      </c>
      <c r="W273" s="63">
        <f t="shared" si="95"/>
        <v>-1.4712203097688836E-2</v>
      </c>
      <c r="X273" s="64">
        <f t="shared" si="96"/>
        <v>4.2097012868964612E-2</v>
      </c>
      <c r="Y273" s="63">
        <f t="shared" si="89"/>
        <v>-2.3037724694493167E-2</v>
      </c>
      <c r="Z273" s="63">
        <f t="shared" si="90"/>
        <v>2.5130372485435482E-2</v>
      </c>
      <c r="AA273" s="63">
        <f t="shared" si="91"/>
        <v>-2.4540202895275698E-2</v>
      </c>
      <c r="AB273" s="64">
        <f t="shared" si="92"/>
        <v>5.0920166600549877E-2</v>
      </c>
      <c r="AC273" s="63">
        <f t="shared" si="85"/>
        <v>-3.8526610857508858E-3</v>
      </c>
      <c r="AD273" s="63">
        <f t="shared" si="86"/>
        <v>5.1595316140954361E-2</v>
      </c>
      <c r="AE273" s="63">
        <f t="shared" si="87"/>
        <v>-2.5961696220235364E-2</v>
      </c>
      <c r="AF273" s="64">
        <f t="shared" si="88"/>
        <v>7.9624191430900826E-2</v>
      </c>
      <c r="AG273" s="69">
        <f t="shared" ca="1" si="97"/>
        <v>1657</v>
      </c>
      <c r="AH273" s="75">
        <f t="shared" si="107"/>
        <v>0</v>
      </c>
      <c r="AI273" s="76">
        <f t="shared" si="108"/>
        <v>2</v>
      </c>
      <c r="AJ273" s="75"/>
      <c r="AK273" s="76"/>
    </row>
    <row r="274" spans="2:37" x14ac:dyDescent="0.25">
      <c r="B274" s="43">
        <v>1893</v>
      </c>
      <c r="C274" s="44">
        <v>7</v>
      </c>
      <c r="D274" s="83" t="s">
        <v>285</v>
      </c>
      <c r="E274" s="61">
        <f>Data!E273</f>
        <v>4.18</v>
      </c>
      <c r="F274" s="61">
        <f>Data!H273</f>
        <v>7.2310717359999996</v>
      </c>
      <c r="G274" s="62">
        <f>IF(MOD(C274,3)=0,SUM(Data!G271:G273),0)</f>
        <v>0</v>
      </c>
      <c r="H274" s="63">
        <f t="shared" si="98"/>
        <v>-9.3275488069414436E-2</v>
      </c>
      <c r="I274" s="63">
        <f t="shared" si="99"/>
        <v>0</v>
      </c>
      <c r="J274" s="63">
        <f t="shared" si="100"/>
        <v>-9.3275488069414547E-2</v>
      </c>
      <c r="K274" s="63">
        <f t="shared" si="101"/>
        <v>-2.5640857657480809E-2</v>
      </c>
      <c r="L274" s="64">
        <f t="shared" si="102"/>
        <v>-6.9414477139639663E-2</v>
      </c>
      <c r="M274" s="65">
        <f t="shared" si="103"/>
        <v>0.94144144144144126</v>
      </c>
      <c r="N274" s="65">
        <f t="shared" si="104"/>
        <v>0.58015374308384726</v>
      </c>
      <c r="O274" s="65">
        <f t="shared" si="105"/>
        <v>3.2001281909762276</v>
      </c>
      <c r="P274" s="66">
        <f t="shared" si="106"/>
        <v>5.5160002484267849</v>
      </c>
      <c r="Q274" s="63">
        <f t="shared" si="109"/>
        <v>-0.24548736462093868</v>
      </c>
      <c r="R274" s="63">
        <f t="shared" si="110"/>
        <v>-0.21011760603244034</v>
      </c>
      <c r="S274" s="63">
        <f t="shared" si="111"/>
        <v>0</v>
      </c>
      <c r="T274" s="64">
        <f t="shared" si="112"/>
        <v>-0.21011760603244034</v>
      </c>
      <c r="U274" s="63">
        <f t="shared" si="93"/>
        <v>-4.0505184214100209E-2</v>
      </c>
      <c r="V274" s="63">
        <f t="shared" si="94"/>
        <v>1.7082430881547594E-3</v>
      </c>
      <c r="W274" s="63">
        <f t="shared" si="95"/>
        <v>-2.2134888303987021E-2</v>
      </c>
      <c r="X274" s="64">
        <f t="shared" si="96"/>
        <v>2.4382842896182533E-2</v>
      </c>
      <c r="Y274" s="63">
        <f t="shared" si="89"/>
        <v>-3.1048217526777E-2</v>
      </c>
      <c r="Z274" s="63">
        <f t="shared" si="90"/>
        <v>1.6724930731419674E-2</v>
      </c>
      <c r="AA274" s="63">
        <f t="shared" si="91"/>
        <v>-2.510272850215356E-2</v>
      </c>
      <c r="AB274" s="64">
        <f t="shared" si="92"/>
        <v>4.2904683864084081E-2</v>
      </c>
      <c r="AC274" s="63">
        <f t="shared" si="85"/>
        <v>-8.6180792860468536E-3</v>
      </c>
      <c r="AD274" s="63">
        <f t="shared" si="86"/>
        <v>4.656464320421172E-2</v>
      </c>
      <c r="AE274" s="63">
        <f t="shared" si="87"/>
        <v>-2.7225922614980913E-2</v>
      </c>
      <c r="AF274" s="64">
        <f t="shared" si="88"/>
        <v>7.5855810238646848E-2</v>
      </c>
      <c r="AG274" s="69">
        <f t="shared" ca="1" si="97"/>
        <v>1789</v>
      </c>
      <c r="AH274" s="75">
        <f t="shared" si="107"/>
        <v>0</v>
      </c>
      <c r="AI274" s="76">
        <f t="shared" si="108"/>
        <v>3</v>
      </c>
      <c r="AJ274" s="75"/>
      <c r="AK274" s="76"/>
    </row>
    <row r="275" spans="2:37" x14ac:dyDescent="0.25">
      <c r="B275" s="43">
        <v>1893</v>
      </c>
      <c r="C275" s="44">
        <v>8</v>
      </c>
      <c r="D275" s="83" t="s">
        <v>286</v>
      </c>
      <c r="E275" s="61">
        <f>Data!E274</f>
        <v>4.08</v>
      </c>
      <c r="F275" s="61">
        <f>Data!H274</f>
        <v>6.9456325620000001</v>
      </c>
      <c r="G275" s="62">
        <f>IF(MOD(C275,3)=0,SUM(Data!G272:G274),0)</f>
        <v>0</v>
      </c>
      <c r="H275" s="63">
        <f t="shared" si="98"/>
        <v>-2.3923444976076458E-2</v>
      </c>
      <c r="I275" s="63">
        <f t="shared" si="99"/>
        <v>0</v>
      </c>
      <c r="J275" s="63">
        <f t="shared" si="100"/>
        <v>-2.3923444976076569E-2</v>
      </c>
      <c r="K275" s="63">
        <f t="shared" si="101"/>
        <v>-3.9473979020141159E-2</v>
      </c>
      <c r="L275" s="64">
        <f t="shared" si="102"/>
        <v>1.6189602055966201E-2</v>
      </c>
      <c r="M275" s="65">
        <f t="shared" si="103"/>
        <v>0.91891891891891886</v>
      </c>
      <c r="N275" s="65">
        <f t="shared" si="104"/>
        <v>0.55725276640089916</v>
      </c>
      <c r="O275" s="65">
        <f t="shared" si="105"/>
        <v>3.1235701002830165</v>
      </c>
      <c r="P275" s="66">
        <f t="shared" si="106"/>
        <v>5.6053020973894254</v>
      </c>
      <c r="Q275" s="63">
        <f t="shared" si="109"/>
        <v>-0.27402135231316727</v>
      </c>
      <c r="R275" s="63">
        <f t="shared" si="110"/>
        <v>-0.23998919923174478</v>
      </c>
      <c r="S275" s="63">
        <f t="shared" si="111"/>
        <v>-5.1947736051590532E-2</v>
      </c>
      <c r="T275" s="64">
        <f t="shared" si="112"/>
        <v>-0.19834503890851618</v>
      </c>
      <c r="U275" s="63">
        <f t="shared" si="93"/>
        <v>-4.9175919868713835E-2</v>
      </c>
      <c r="V275" s="63">
        <f t="shared" si="94"/>
        <v>-7.3439656741728365E-3</v>
      </c>
      <c r="W275" s="63">
        <f t="shared" si="95"/>
        <v>-2.9979799334634682E-2</v>
      </c>
      <c r="X275" s="64">
        <f t="shared" si="96"/>
        <v>2.3335425019948453E-2</v>
      </c>
      <c r="Y275" s="63">
        <f t="shared" si="89"/>
        <v>-2.8892554955577632E-2</v>
      </c>
      <c r="Z275" s="63">
        <f t="shared" si="90"/>
        <v>1.8986875977847539E-2</v>
      </c>
      <c r="AA275" s="63">
        <f t="shared" si="91"/>
        <v>-2.9021153992192739E-2</v>
      </c>
      <c r="AB275" s="64">
        <f t="shared" si="92"/>
        <v>4.9442920582076555E-2</v>
      </c>
      <c r="AC275" s="63">
        <f t="shared" si="85"/>
        <v>-9.8176318688352193E-3</v>
      </c>
      <c r="AD275" s="63">
        <f t="shared" si="86"/>
        <v>4.5298320614925114E-2</v>
      </c>
      <c r="AE275" s="63">
        <f t="shared" si="87"/>
        <v>-2.9182836806837642E-2</v>
      </c>
      <c r="AF275" s="64">
        <f t="shared" si="88"/>
        <v>7.6720066605315385E-2</v>
      </c>
      <c r="AG275" s="69">
        <f t="shared" ca="1" si="97"/>
        <v>1457</v>
      </c>
      <c r="AH275" s="75">
        <f t="shared" si="107"/>
        <v>0</v>
      </c>
      <c r="AI275" s="76">
        <f t="shared" si="108"/>
        <v>4</v>
      </c>
      <c r="AJ275" s="75"/>
      <c r="AK275" s="76"/>
    </row>
    <row r="276" spans="2:37" x14ac:dyDescent="0.25">
      <c r="B276" s="43">
        <v>1893</v>
      </c>
      <c r="C276" s="44">
        <v>9</v>
      </c>
      <c r="D276" s="83" t="s">
        <v>287</v>
      </c>
      <c r="E276" s="61">
        <f>Data!E275</f>
        <v>4.37</v>
      </c>
      <c r="F276" s="61">
        <f>Data!H275</f>
        <v>7.2310717359999996</v>
      </c>
      <c r="G276" s="62">
        <f>IF(MOD(C276,3)=0,SUM(Data!G273:G275),0)</f>
        <v>6.1666666666666675E-2</v>
      </c>
      <c r="H276" s="63">
        <f t="shared" si="98"/>
        <v>7.1078431372548989E-2</v>
      </c>
      <c r="I276" s="63">
        <f t="shared" si="99"/>
        <v>1.5114379084967322E-2</v>
      </c>
      <c r="J276" s="63">
        <f t="shared" si="100"/>
        <v>8.6192810457516256E-2</v>
      </c>
      <c r="K276" s="63">
        <f t="shared" si="101"/>
        <v>4.10962099494947E-2</v>
      </c>
      <c r="L276" s="64">
        <f t="shared" si="102"/>
        <v>4.3316458245688194E-2</v>
      </c>
      <c r="M276" s="65">
        <f t="shared" si="103"/>
        <v>0.98423423423423417</v>
      </c>
      <c r="N276" s="65">
        <f t="shared" si="104"/>
        <v>0.58015374308384726</v>
      </c>
      <c r="O276" s="65">
        <f t="shared" si="105"/>
        <v>3.3927993858874754</v>
      </c>
      <c r="P276" s="66">
        <f t="shared" si="106"/>
        <v>5.848103931645463</v>
      </c>
      <c r="Q276" s="63">
        <f t="shared" si="109"/>
        <v>-0.20255474452554756</v>
      </c>
      <c r="R276" s="63">
        <f t="shared" si="110"/>
        <v>-0.16230887795220472</v>
      </c>
      <c r="S276" s="63">
        <f t="shared" si="111"/>
        <v>-1.2986381169272865E-2</v>
      </c>
      <c r="T276" s="64">
        <f t="shared" si="112"/>
        <v>-0.15128716963381683</v>
      </c>
      <c r="U276" s="63">
        <f t="shared" si="93"/>
        <v>-4.073227592572648E-2</v>
      </c>
      <c r="V276" s="63">
        <f t="shared" si="94"/>
        <v>2.0873023089016396E-3</v>
      </c>
      <c r="W276" s="63">
        <f t="shared" si="95"/>
        <v>-2.2134888303987021E-2</v>
      </c>
      <c r="X276" s="64">
        <f t="shared" si="96"/>
        <v>2.4770482475724886E-2</v>
      </c>
      <c r="Y276" s="63">
        <f t="shared" si="89"/>
        <v>-2.3267518436014711E-2</v>
      </c>
      <c r="Z276" s="63">
        <f t="shared" si="90"/>
        <v>2.4822918116985448E-2</v>
      </c>
      <c r="AA276" s="63">
        <f t="shared" si="91"/>
        <v>-2.4102102416185045E-2</v>
      </c>
      <c r="AB276" s="64">
        <f t="shared" si="92"/>
        <v>5.0133339414197176E-2</v>
      </c>
      <c r="AC276" s="63">
        <f t="shared" si="85"/>
        <v>-2.4528376139063557E-3</v>
      </c>
      <c r="AD276" s="63">
        <f t="shared" si="86"/>
        <v>5.2901087510177636E-2</v>
      </c>
      <c r="AE276" s="63">
        <f t="shared" si="87"/>
        <v>-2.7225922614980913E-2</v>
      </c>
      <c r="AF276" s="64">
        <f t="shared" si="88"/>
        <v>8.2369598438060354E-2</v>
      </c>
      <c r="AG276" s="69">
        <f t="shared" ca="1" si="97"/>
        <v>74</v>
      </c>
      <c r="AH276" s="75">
        <f t="shared" si="107"/>
        <v>1</v>
      </c>
      <c r="AI276" s="76">
        <f t="shared" si="108"/>
        <v>0</v>
      </c>
      <c r="AJ276" s="75"/>
      <c r="AK276" s="76"/>
    </row>
    <row r="277" spans="2:37" x14ac:dyDescent="0.25">
      <c r="B277" s="43">
        <v>1893</v>
      </c>
      <c r="C277" s="44">
        <v>10</v>
      </c>
      <c r="D277" s="83" t="s">
        <v>288</v>
      </c>
      <c r="E277" s="61">
        <f>Data!E276</f>
        <v>4.5</v>
      </c>
      <c r="F277" s="61">
        <f>Data!H276</f>
        <v>7.3262127269999997</v>
      </c>
      <c r="G277" s="62">
        <f>IF(MOD(C277,3)=0,SUM(Data!G274:G276),0)</f>
        <v>0</v>
      </c>
      <c r="H277" s="63">
        <f t="shared" si="98"/>
        <v>2.9748283752860427E-2</v>
      </c>
      <c r="I277" s="63">
        <f t="shared" si="99"/>
        <v>0</v>
      </c>
      <c r="J277" s="63">
        <f t="shared" si="100"/>
        <v>2.9748283752860427E-2</v>
      </c>
      <c r="K277" s="63">
        <f t="shared" si="101"/>
        <v>1.3157246183347793E-2</v>
      </c>
      <c r="L277" s="64">
        <f t="shared" si="102"/>
        <v>1.637558003164119E-2</v>
      </c>
      <c r="M277" s="65">
        <f t="shared" si="103"/>
        <v>1.0135135135135134</v>
      </c>
      <c r="N277" s="65">
        <f t="shared" si="104"/>
        <v>0.58778696870579217</v>
      </c>
      <c r="O277" s="65">
        <f t="shared" si="105"/>
        <v>3.4937293447353865</v>
      </c>
      <c r="P277" s="66">
        <f t="shared" si="106"/>
        <v>5.9438700256114787</v>
      </c>
      <c r="Q277" s="63">
        <f t="shared" si="109"/>
        <v>-0.19499105545617179</v>
      </c>
      <c r="R277" s="63">
        <f t="shared" si="110"/>
        <v>-0.1543634608344161</v>
      </c>
      <c r="S277" s="63">
        <f t="shared" si="111"/>
        <v>0</v>
      </c>
      <c r="T277" s="64">
        <f t="shared" si="112"/>
        <v>-0.15436346083441599</v>
      </c>
      <c r="U277" s="63">
        <f t="shared" si="93"/>
        <v>-3.4011966788658254E-2</v>
      </c>
      <c r="V277" s="63">
        <f t="shared" si="94"/>
        <v>9.1075911029872003E-3</v>
      </c>
      <c r="W277" s="63">
        <f t="shared" si="95"/>
        <v>-2.1865554593140879E-2</v>
      </c>
      <c r="X277" s="64">
        <f t="shared" si="96"/>
        <v>3.1665530072652492E-2</v>
      </c>
      <c r="Y277" s="63">
        <f t="shared" si="89"/>
        <v>-1.7702533779100693E-2</v>
      </c>
      <c r="Z277" s="63">
        <f t="shared" si="90"/>
        <v>3.0661900564096012E-2</v>
      </c>
      <c r="AA277" s="63">
        <f t="shared" si="91"/>
        <v>-2.2825629109012535E-2</v>
      </c>
      <c r="AB277" s="64">
        <f t="shared" si="92"/>
        <v>5.4736934641806956E-2</v>
      </c>
      <c r="AC277" s="63">
        <f t="shared" si="85"/>
        <v>3.5752090096556888E-3</v>
      </c>
      <c r="AD277" s="63">
        <f t="shared" si="86"/>
        <v>5.9263630640798981E-2</v>
      </c>
      <c r="AE277" s="63">
        <f t="shared" si="87"/>
        <v>-2.5470469766115222E-2</v>
      </c>
      <c r="AF277" s="64">
        <f t="shared" si="88"/>
        <v>8.6948725285501016E-2</v>
      </c>
      <c r="AG277" s="69">
        <f t="shared" ca="1" si="97"/>
        <v>471</v>
      </c>
      <c r="AH277" s="75">
        <f t="shared" si="107"/>
        <v>2</v>
      </c>
      <c r="AI277" s="76">
        <f t="shared" si="108"/>
        <v>0</v>
      </c>
      <c r="AJ277" s="75"/>
      <c r="AK277" s="76"/>
    </row>
    <row r="278" spans="2:37" x14ac:dyDescent="0.25">
      <c r="B278" s="43">
        <v>1893</v>
      </c>
      <c r="C278" s="44">
        <v>11</v>
      </c>
      <c r="D278" s="83" t="s">
        <v>289</v>
      </c>
      <c r="E278" s="61">
        <f>Data!E277</f>
        <v>4.57</v>
      </c>
      <c r="F278" s="61">
        <f>Data!H277</f>
        <v>7.135922645</v>
      </c>
      <c r="G278" s="62">
        <f>IF(MOD(C278,3)=0,SUM(Data!G275:G277),0)</f>
        <v>0</v>
      </c>
      <c r="H278" s="63">
        <f t="shared" si="98"/>
        <v>1.5555555555555545E-2</v>
      </c>
      <c r="I278" s="63">
        <f t="shared" si="99"/>
        <v>0</v>
      </c>
      <c r="J278" s="63">
        <f t="shared" si="100"/>
        <v>1.5555555555555545E-2</v>
      </c>
      <c r="K278" s="63">
        <f t="shared" si="101"/>
        <v>-2.5973867957547192E-2</v>
      </c>
      <c r="L278" s="64">
        <f t="shared" si="102"/>
        <v>4.2636867889795704E-2</v>
      </c>
      <c r="M278" s="65">
        <f t="shared" si="103"/>
        <v>1.0292792792792793</v>
      </c>
      <c r="N278" s="65">
        <f t="shared" si="104"/>
        <v>0.57251986759346096</v>
      </c>
      <c r="O278" s="65">
        <f t="shared" si="105"/>
        <v>3.5480762456534927</v>
      </c>
      <c r="P278" s="66">
        <f t="shared" si="106"/>
        <v>6.1972980266475917</v>
      </c>
      <c r="Q278" s="63">
        <f t="shared" si="109"/>
        <v>-0.17953321364452413</v>
      </c>
      <c r="R278" s="63">
        <f t="shared" si="110"/>
        <v>-0.13812548491977839</v>
      </c>
      <c r="S278" s="63">
        <f t="shared" si="111"/>
        <v>-5.0632611284821771E-2</v>
      </c>
      <c r="T278" s="64">
        <f t="shared" si="112"/>
        <v>-9.2159131096091973E-2</v>
      </c>
      <c r="U278" s="63">
        <f t="shared" si="93"/>
        <v>-2.6990719373966354E-2</v>
      </c>
      <c r="V278" s="63">
        <f t="shared" si="94"/>
        <v>1.6442251390261786E-2</v>
      </c>
      <c r="W278" s="63">
        <f t="shared" si="95"/>
        <v>-2.9247970952042124E-2</v>
      </c>
      <c r="X278" s="64">
        <f t="shared" si="96"/>
        <v>4.7066831667726516E-2</v>
      </c>
      <c r="Y278" s="63">
        <f t="shared" si="89"/>
        <v>-1.7636187899915723E-2</v>
      </c>
      <c r="Z278" s="63">
        <f t="shared" si="90"/>
        <v>3.0731513051440285E-2</v>
      </c>
      <c r="AA278" s="63">
        <f t="shared" si="91"/>
        <v>-2.4384056240189467E-2</v>
      </c>
      <c r="AB278" s="64">
        <f t="shared" si="92"/>
        <v>5.6493100224691339E-2</v>
      </c>
      <c r="AC278" s="63">
        <f t="shared" si="85"/>
        <v>6.1824586372187795E-3</v>
      </c>
      <c r="AD278" s="63">
        <f t="shared" si="86"/>
        <v>6.2015556636664249E-2</v>
      </c>
      <c r="AE278" s="63">
        <f t="shared" si="87"/>
        <v>-2.521797264327208E-2</v>
      </c>
      <c r="AF278" s="64">
        <f t="shared" si="88"/>
        <v>8.9490293041700308E-2</v>
      </c>
      <c r="AG278" s="69">
        <f t="shared" ca="1" si="97"/>
        <v>727</v>
      </c>
      <c r="AH278" s="75">
        <f t="shared" si="107"/>
        <v>3</v>
      </c>
      <c r="AI278" s="76">
        <f t="shared" si="108"/>
        <v>0</v>
      </c>
      <c r="AJ278" s="75"/>
      <c r="AK278" s="76"/>
    </row>
    <row r="279" spans="2:37" x14ac:dyDescent="0.25">
      <c r="B279" s="43">
        <v>1893</v>
      </c>
      <c r="C279" s="44">
        <v>12</v>
      </c>
      <c r="D279" s="83" t="s">
        <v>290</v>
      </c>
      <c r="E279" s="61">
        <f>Data!E278</f>
        <v>4.41</v>
      </c>
      <c r="F279" s="61">
        <f>Data!H278</f>
        <v>7.0407735540000003</v>
      </c>
      <c r="G279" s="62">
        <f>IF(MOD(C279,3)=0,SUM(Data!G276:G278),0)</f>
        <v>6.2291666666666662E-2</v>
      </c>
      <c r="H279" s="63">
        <f t="shared" si="98"/>
        <v>-3.5010940919037226E-2</v>
      </c>
      <c r="I279" s="63">
        <f t="shared" si="99"/>
        <v>1.3630561633843907E-2</v>
      </c>
      <c r="J279" s="63">
        <f t="shared" si="100"/>
        <v>-2.1380379285193318E-2</v>
      </c>
      <c r="K279" s="63">
        <f t="shared" si="101"/>
        <v>-1.3333817606146381E-2</v>
      </c>
      <c r="L279" s="64">
        <f t="shared" si="102"/>
        <v>-8.1553030017957884E-3</v>
      </c>
      <c r="M279" s="65">
        <f t="shared" si="103"/>
        <v>0.9932432432432432</v>
      </c>
      <c r="N279" s="65">
        <f t="shared" si="104"/>
        <v>0.56488599210307466</v>
      </c>
      <c r="O279" s="65">
        <f t="shared" si="105"/>
        <v>3.4722170297886361</v>
      </c>
      <c r="P279" s="66">
        <f t="shared" si="106"/>
        <v>6.1467571834478498</v>
      </c>
      <c r="Q279" s="63">
        <f t="shared" si="109"/>
        <v>-0.19963702359346636</v>
      </c>
      <c r="R279" s="63">
        <f t="shared" si="110"/>
        <v>-0.15648958972564431</v>
      </c>
      <c r="S279" s="63">
        <f t="shared" si="111"/>
        <v>-7.5000585211338899E-2</v>
      </c>
      <c r="T279" s="64">
        <f t="shared" si="112"/>
        <v>-8.8096276831616582E-2</v>
      </c>
      <c r="U279" s="63">
        <f t="shared" si="93"/>
        <v>-3.0171161298541027E-2</v>
      </c>
      <c r="V279" s="63">
        <f t="shared" si="94"/>
        <v>1.3691694325598247E-2</v>
      </c>
      <c r="W279" s="63">
        <f t="shared" si="95"/>
        <v>-3.1850655808884465E-2</v>
      </c>
      <c r="X279" s="64">
        <f t="shared" si="96"/>
        <v>4.704062488678673E-2</v>
      </c>
      <c r="Y279" s="63">
        <f t="shared" si="89"/>
        <v>-1.8953182555677128E-2</v>
      </c>
      <c r="Z279" s="63">
        <f t="shared" si="90"/>
        <v>2.9219303057250068E-2</v>
      </c>
      <c r="AA279" s="63">
        <f t="shared" si="91"/>
        <v>-2.6701278139668827E-2</v>
      </c>
      <c r="AB279" s="64">
        <f t="shared" si="92"/>
        <v>5.7454694988229527E-2</v>
      </c>
      <c r="AC279" s="63">
        <f t="shared" si="85"/>
        <v>-1.1324391896583297E-4</v>
      </c>
      <c r="AD279" s="63">
        <f t="shared" si="86"/>
        <v>5.5142147041818967E-2</v>
      </c>
      <c r="AE279" s="63">
        <f t="shared" si="87"/>
        <v>-2.7026374430597855E-2</v>
      </c>
      <c r="AF279" s="64">
        <f t="shared" si="88"/>
        <v>8.4450923758935703E-2</v>
      </c>
      <c r="AG279" s="69">
        <f t="shared" ca="1" si="97"/>
        <v>1573</v>
      </c>
      <c r="AH279" s="75">
        <f t="shared" si="107"/>
        <v>0</v>
      </c>
      <c r="AI279" s="76">
        <f t="shared" si="108"/>
        <v>1</v>
      </c>
      <c r="AJ279" s="75"/>
      <c r="AK279" s="76"/>
    </row>
    <row r="280" spans="2:37" x14ac:dyDescent="0.25">
      <c r="B280" s="43">
        <v>1894</v>
      </c>
      <c r="C280" s="39">
        <v>1</v>
      </c>
      <c r="D280" s="83" t="s">
        <v>291</v>
      </c>
      <c r="E280" s="61">
        <f>Data!E279</f>
        <v>4.32</v>
      </c>
      <c r="F280" s="61">
        <f>Data!H279</f>
        <v>6.8504834710000004</v>
      </c>
      <c r="G280" s="62">
        <f>IF(MOD(C280,3)=0,SUM(Data!G277:G279),0)</f>
        <v>0</v>
      </c>
      <c r="H280" s="63">
        <f t="shared" si="98"/>
        <v>-2.0408163265306034E-2</v>
      </c>
      <c r="I280" s="63">
        <f t="shared" si="99"/>
        <v>0</v>
      </c>
      <c r="J280" s="63">
        <f t="shared" si="100"/>
        <v>-2.0408163265306034E-2</v>
      </c>
      <c r="K280" s="63">
        <f t="shared" si="101"/>
        <v>-2.702687162717976E-2</v>
      </c>
      <c r="L280" s="64">
        <f t="shared" si="102"/>
        <v>6.8025602854446809E-3</v>
      </c>
      <c r="M280" s="65">
        <f t="shared" si="103"/>
        <v>0.97297297297297292</v>
      </c>
      <c r="N280" s="65">
        <f t="shared" si="104"/>
        <v>0.54961889091051286</v>
      </c>
      <c r="O280" s="65">
        <f t="shared" si="105"/>
        <v>3.4013554577521337</v>
      </c>
      <c r="P280" s="66">
        <f t="shared" si="106"/>
        <v>6.1885708697482436</v>
      </c>
      <c r="Q280" s="63">
        <f t="shared" si="109"/>
        <v>-0.22994652406417104</v>
      </c>
      <c r="R280" s="63">
        <f t="shared" si="110"/>
        <v>-0.18843307028498091</v>
      </c>
      <c r="S280" s="63">
        <f t="shared" si="111"/>
        <v>-0.13253077534407576</v>
      </c>
      <c r="T280" s="64">
        <f t="shared" si="112"/>
        <v>-6.4442971983332376E-2</v>
      </c>
      <c r="U280" s="63">
        <f t="shared" si="93"/>
        <v>-3.787723221181849E-2</v>
      </c>
      <c r="V280" s="63">
        <f t="shared" si="94"/>
        <v>5.6370977112796261E-3</v>
      </c>
      <c r="W280" s="63">
        <f t="shared" si="95"/>
        <v>-3.0359766657544918E-2</v>
      </c>
      <c r="X280" s="64">
        <f t="shared" si="96"/>
        <v>3.7123938478438978E-2</v>
      </c>
      <c r="Y280" s="63">
        <f t="shared" si="89"/>
        <v>-1.7991156828119137E-2</v>
      </c>
      <c r="Z280" s="63">
        <f t="shared" si="90"/>
        <v>3.0228567275057516E-2</v>
      </c>
      <c r="AA280" s="63">
        <f t="shared" si="91"/>
        <v>-2.9364351331861327E-2</v>
      </c>
      <c r="AB280" s="64">
        <f t="shared" si="92"/>
        <v>6.1395765433393645E-2</v>
      </c>
      <c r="AC280" s="63">
        <f t="shared" si="85"/>
        <v>-3.7808368637975986E-3</v>
      </c>
      <c r="AD280" s="63">
        <f t="shared" si="86"/>
        <v>5.1271876862971411E-2</v>
      </c>
      <c r="AE280" s="63">
        <f t="shared" si="87"/>
        <v>-2.9111147912614155E-2</v>
      </c>
      <c r="AF280" s="64">
        <f t="shared" si="88"/>
        <v>8.2793230762475245E-2</v>
      </c>
      <c r="AG280" s="69">
        <f t="shared" ca="1" si="97"/>
        <v>1407</v>
      </c>
      <c r="AH280" s="75">
        <f t="shared" si="107"/>
        <v>0</v>
      </c>
      <c r="AI280" s="76">
        <f t="shared" si="108"/>
        <v>2</v>
      </c>
      <c r="AJ280" s="75"/>
      <c r="AK280" s="76"/>
    </row>
    <row r="281" spans="2:37" x14ac:dyDescent="0.25">
      <c r="B281" s="43">
        <v>1894</v>
      </c>
      <c r="C281" s="44">
        <v>2</v>
      </c>
      <c r="D281" s="83" t="s">
        <v>292</v>
      </c>
      <c r="E281" s="61">
        <f>Data!E280</f>
        <v>4.38</v>
      </c>
      <c r="F281" s="61">
        <f>Data!H280</f>
        <v>6.7553424790000003</v>
      </c>
      <c r="G281" s="62">
        <f>IF(MOD(C281,3)=0,SUM(Data!G278:G280),0)</f>
        <v>0</v>
      </c>
      <c r="H281" s="63">
        <f t="shared" si="98"/>
        <v>1.388888888888884E-2</v>
      </c>
      <c r="I281" s="63">
        <f t="shared" si="99"/>
        <v>0</v>
      </c>
      <c r="J281" s="63">
        <f t="shared" si="100"/>
        <v>1.388888888888884E-2</v>
      </c>
      <c r="K281" s="63">
        <f t="shared" si="101"/>
        <v>-1.3888215686200578E-2</v>
      </c>
      <c r="L281" s="64">
        <f t="shared" si="102"/>
        <v>2.8168312170022913E-2</v>
      </c>
      <c r="M281" s="65">
        <f t="shared" si="103"/>
        <v>0.9864864864864864</v>
      </c>
      <c r="N281" s="65">
        <f t="shared" si="104"/>
        <v>0.54198566520833735</v>
      </c>
      <c r="O281" s="65">
        <f t="shared" si="105"/>
        <v>3.4485965057764685</v>
      </c>
      <c r="P281" s="66">
        <f t="shared" si="106"/>
        <v>6.3628924658936219</v>
      </c>
      <c r="Q281" s="63">
        <f t="shared" si="109"/>
        <v>-0.20508166969147001</v>
      </c>
      <c r="R281" s="63">
        <f t="shared" si="110"/>
        <v>-0.16222775578193238</v>
      </c>
      <c r="S281" s="63">
        <f t="shared" si="111"/>
        <v>-0.1547614704860597</v>
      </c>
      <c r="T281" s="64">
        <f t="shared" si="112"/>
        <v>-8.833347079156284E-3</v>
      </c>
      <c r="U281" s="63">
        <f t="shared" si="93"/>
        <v>-3.7413762310116727E-2</v>
      </c>
      <c r="V281" s="63">
        <f t="shared" si="94"/>
        <v>6.1215291606000477E-3</v>
      </c>
      <c r="W281" s="63">
        <f t="shared" si="95"/>
        <v>-3.0749474826559875E-2</v>
      </c>
      <c r="X281" s="64">
        <f t="shared" si="96"/>
        <v>3.8040736661517194E-2</v>
      </c>
      <c r="Y281" s="63">
        <f t="shared" si="89"/>
        <v>-1.9254672285837438E-2</v>
      </c>
      <c r="Z281" s="63">
        <f t="shared" si="90"/>
        <v>2.8903009232697618E-2</v>
      </c>
      <c r="AA281" s="63">
        <f t="shared" si="91"/>
        <v>-3.0720890754021735E-2</v>
      </c>
      <c r="AB281" s="64">
        <f t="shared" si="92"/>
        <v>6.1513654238460003E-2</v>
      </c>
      <c r="AC281" s="63">
        <f t="shared" si="85"/>
        <v>-4.5678949641085875E-3</v>
      </c>
      <c r="AD281" s="63">
        <f t="shared" si="86"/>
        <v>5.0441324634173279E-2</v>
      </c>
      <c r="AE281" s="63">
        <f t="shared" si="87"/>
        <v>-2.9789831770895336E-2</v>
      </c>
      <c r="AF281" s="64">
        <f t="shared" si="88"/>
        <v>8.2694615076558176E-2</v>
      </c>
      <c r="AG281" s="69">
        <f t="shared" ca="1" si="97"/>
        <v>755</v>
      </c>
      <c r="AH281" s="75">
        <f t="shared" si="107"/>
        <v>1</v>
      </c>
      <c r="AI281" s="76">
        <f t="shared" si="108"/>
        <v>0</v>
      </c>
      <c r="AJ281" s="75"/>
      <c r="AK281" s="76"/>
    </row>
    <row r="282" spans="2:37" x14ac:dyDescent="0.25">
      <c r="B282" s="43">
        <v>1894</v>
      </c>
      <c r="C282" s="44">
        <v>3</v>
      </c>
      <c r="D282" s="83" t="s">
        <v>293</v>
      </c>
      <c r="E282" s="61">
        <f>Data!E281</f>
        <v>4.51</v>
      </c>
      <c r="F282" s="61">
        <f>Data!H281</f>
        <v>6.5650523969999997</v>
      </c>
      <c r="G282" s="62">
        <f>IF(MOD(C282,3)=0,SUM(Data!G279:G281),0)</f>
        <v>6.0833333333333336E-2</v>
      </c>
      <c r="H282" s="63">
        <f t="shared" si="98"/>
        <v>2.9680365296803624E-2</v>
      </c>
      <c r="I282" s="63">
        <f t="shared" si="99"/>
        <v>1.388888888888889E-2</v>
      </c>
      <c r="J282" s="63">
        <f t="shared" si="100"/>
        <v>4.3569254185692463E-2</v>
      </c>
      <c r="K282" s="63">
        <f t="shared" si="101"/>
        <v>-2.8168828240987986E-2</v>
      </c>
      <c r="L282" s="64">
        <f t="shared" si="102"/>
        <v>7.3817433018571244E-2</v>
      </c>
      <c r="M282" s="65">
        <f t="shared" si="103"/>
        <v>1.0157657657657657</v>
      </c>
      <c r="N282" s="65">
        <f t="shared" si="104"/>
        <v>0.52671856409600604</v>
      </c>
      <c r="O282" s="65">
        <f t="shared" si="105"/>
        <v>3.5988492835205341</v>
      </c>
      <c r="P282" s="66">
        <f t="shared" si="106"/>
        <v>6.8325848542990961</v>
      </c>
      <c r="Q282" s="63">
        <f t="shared" si="109"/>
        <v>-0.15065913370998107</v>
      </c>
      <c r="R282" s="63">
        <f t="shared" si="110"/>
        <v>-0.10300326939633464</v>
      </c>
      <c r="S282" s="63">
        <f t="shared" si="111"/>
        <v>-0.15853611686617441</v>
      </c>
      <c r="T282" s="64">
        <f t="shared" si="112"/>
        <v>6.5995521118531908E-2</v>
      </c>
      <c r="U282" s="63">
        <f t="shared" si="93"/>
        <v>-2.7696527488634048E-2</v>
      </c>
      <c r="V282" s="63">
        <f t="shared" si="94"/>
        <v>1.6778323183108679E-2</v>
      </c>
      <c r="W282" s="63">
        <f t="shared" si="95"/>
        <v>-3.3933336368192957E-2</v>
      </c>
      <c r="X282" s="64">
        <f t="shared" si="96"/>
        <v>5.2492919443734465E-2</v>
      </c>
      <c r="Y282" s="63">
        <f t="shared" si="89"/>
        <v>-1.6011399352044209E-2</v>
      </c>
      <c r="Z282" s="63">
        <f t="shared" si="90"/>
        <v>3.2110149256701082E-2</v>
      </c>
      <c r="AA282" s="63">
        <f t="shared" si="91"/>
        <v>-3.3486476556747413E-2</v>
      </c>
      <c r="AB282" s="64">
        <f t="shared" si="92"/>
        <v>6.7869330560174079E-2</v>
      </c>
      <c r="AC282" s="63">
        <f t="shared" si="85"/>
        <v>-2.3785691601632131E-3</v>
      </c>
      <c r="AD282" s="63">
        <f t="shared" si="86"/>
        <v>5.2546732045356981E-2</v>
      </c>
      <c r="AE282" s="63">
        <f t="shared" si="87"/>
        <v>-3.1174941658021815E-2</v>
      </c>
      <c r="AF282" s="64">
        <f t="shared" si="88"/>
        <v>8.6415677404812152E-2</v>
      </c>
      <c r="AG282" s="69">
        <f t="shared" ca="1" si="97"/>
        <v>473</v>
      </c>
      <c r="AH282" s="75">
        <f t="shared" si="107"/>
        <v>2</v>
      </c>
      <c r="AI282" s="76">
        <f t="shared" si="108"/>
        <v>0</v>
      </c>
      <c r="AJ282" s="75"/>
      <c r="AK282" s="76"/>
    </row>
    <row r="283" spans="2:37" x14ac:dyDescent="0.25">
      <c r="B283" s="43">
        <v>1894</v>
      </c>
      <c r="C283" s="44">
        <v>4</v>
      </c>
      <c r="D283" s="83" t="s">
        <v>294</v>
      </c>
      <c r="E283" s="61">
        <f>Data!E282</f>
        <v>4.57</v>
      </c>
      <c r="F283" s="61">
        <f>Data!H282</f>
        <v>6.5650523969999997</v>
      </c>
      <c r="G283" s="62">
        <f>IF(MOD(C283,3)=0,SUM(Data!G280:G282),0)</f>
        <v>0</v>
      </c>
      <c r="H283" s="63">
        <f t="shared" si="98"/>
        <v>1.330376940133049E-2</v>
      </c>
      <c r="I283" s="63">
        <f t="shared" si="99"/>
        <v>0</v>
      </c>
      <c r="J283" s="63">
        <f t="shared" si="100"/>
        <v>1.330376940133049E-2</v>
      </c>
      <c r="K283" s="63">
        <f t="shared" si="101"/>
        <v>0</v>
      </c>
      <c r="L283" s="64">
        <f t="shared" si="102"/>
        <v>1.330376940133049E-2</v>
      </c>
      <c r="M283" s="65">
        <f t="shared" si="103"/>
        <v>1.0292792792792793</v>
      </c>
      <c r="N283" s="65">
        <f t="shared" si="104"/>
        <v>0.52671856409600604</v>
      </c>
      <c r="O283" s="65">
        <f t="shared" si="105"/>
        <v>3.6467275444986349</v>
      </c>
      <c r="P283" s="66">
        <f t="shared" si="106"/>
        <v>6.9234839876157146</v>
      </c>
      <c r="Q283" s="63">
        <f t="shared" si="109"/>
        <v>-0.13935969868173248</v>
      </c>
      <c r="R283" s="63">
        <f t="shared" si="110"/>
        <v>-9.1069831738636031E-2</v>
      </c>
      <c r="S283" s="63">
        <f t="shared" si="111"/>
        <v>-0.14814729185690623</v>
      </c>
      <c r="T283" s="64">
        <f t="shared" si="112"/>
        <v>6.7003907568352172E-2</v>
      </c>
      <c r="U283" s="63">
        <f t="shared" si="93"/>
        <v>-2.474701541609492E-2</v>
      </c>
      <c r="V283" s="63">
        <f t="shared" si="94"/>
        <v>1.9862751064023687E-2</v>
      </c>
      <c r="W283" s="63">
        <f t="shared" si="95"/>
        <v>-3.3933336368192957E-2</v>
      </c>
      <c r="X283" s="64">
        <f t="shared" si="96"/>
        <v>5.5685688635582542E-2</v>
      </c>
      <c r="Y283" s="63">
        <f t="shared" si="89"/>
        <v>-1.0133633046068291E-2</v>
      </c>
      <c r="Z283" s="63">
        <f t="shared" si="90"/>
        <v>3.8275365251441151E-2</v>
      </c>
      <c r="AA283" s="63">
        <f t="shared" si="91"/>
        <v>-3.147117319789039E-2</v>
      </c>
      <c r="AB283" s="64">
        <f t="shared" si="92"/>
        <v>7.2012867887083054E-2</v>
      </c>
      <c r="AC283" s="63">
        <f t="shared" si="85"/>
        <v>-3.2710142010827781E-4</v>
      </c>
      <c r="AD283" s="63">
        <f t="shared" si="86"/>
        <v>5.471114591913806E-2</v>
      </c>
      <c r="AE283" s="63">
        <f t="shared" si="87"/>
        <v>-3.0423771921130216E-2</v>
      </c>
      <c r="AF283" s="64">
        <f t="shared" si="88"/>
        <v>8.7806317208246609E-2</v>
      </c>
      <c r="AG283" s="69">
        <f t="shared" ca="1" si="97"/>
        <v>772</v>
      </c>
      <c r="AH283" s="75">
        <f t="shared" si="107"/>
        <v>3</v>
      </c>
      <c r="AI283" s="76">
        <f t="shared" si="108"/>
        <v>0</v>
      </c>
      <c r="AJ283" s="75"/>
      <c r="AK283" s="76"/>
    </row>
    <row r="284" spans="2:37" x14ac:dyDescent="0.25">
      <c r="B284" s="43">
        <v>1894</v>
      </c>
      <c r="C284" s="44">
        <v>5</v>
      </c>
      <c r="D284" s="83" t="s">
        <v>295</v>
      </c>
      <c r="E284" s="61">
        <f>Data!E283</f>
        <v>4.4000000000000004</v>
      </c>
      <c r="F284" s="61">
        <f>Data!H283</f>
        <v>6.5650523969999997</v>
      </c>
      <c r="G284" s="62">
        <f>IF(MOD(C284,3)=0,SUM(Data!G281:G283),0)</f>
        <v>0</v>
      </c>
      <c r="H284" s="63">
        <f t="shared" si="98"/>
        <v>-3.7199124726477018E-2</v>
      </c>
      <c r="I284" s="63">
        <f t="shared" si="99"/>
        <v>0</v>
      </c>
      <c r="J284" s="63">
        <f t="shared" si="100"/>
        <v>-3.7199124726477018E-2</v>
      </c>
      <c r="K284" s="63">
        <f t="shared" si="101"/>
        <v>0</v>
      </c>
      <c r="L284" s="64">
        <f t="shared" si="102"/>
        <v>-3.7199124726477018E-2</v>
      </c>
      <c r="M284" s="65">
        <f t="shared" si="103"/>
        <v>0.99099099099099097</v>
      </c>
      <c r="N284" s="65">
        <f t="shared" si="104"/>
        <v>0.52671856409600604</v>
      </c>
      <c r="O284" s="65">
        <f t="shared" si="105"/>
        <v>3.5110724717273509</v>
      </c>
      <c r="P284" s="66">
        <f t="shared" si="106"/>
        <v>6.665936443218631</v>
      </c>
      <c r="Q284" s="63">
        <f t="shared" si="109"/>
        <v>-9.0909090909090939E-2</v>
      </c>
      <c r="R284" s="63">
        <f t="shared" si="110"/>
        <v>-3.9900697539717034E-2</v>
      </c>
      <c r="S284" s="63">
        <f t="shared" si="111"/>
        <v>-0.13749965416344134</v>
      </c>
      <c r="T284" s="64">
        <f t="shared" si="112"/>
        <v>0.11315816520521049</v>
      </c>
      <c r="U284" s="63">
        <f t="shared" si="93"/>
        <v>-3.7261789955654101E-2</v>
      </c>
      <c r="V284" s="63">
        <f t="shared" si="94"/>
        <v>6.7755289866604507E-3</v>
      </c>
      <c r="W284" s="63">
        <f t="shared" si="95"/>
        <v>-2.9150624527877977E-2</v>
      </c>
      <c r="X284" s="64">
        <f t="shared" si="96"/>
        <v>3.7004868543143443E-2</v>
      </c>
      <c r="Y284" s="63">
        <f t="shared" si="89"/>
        <v>-5.5110261387836257E-3</v>
      </c>
      <c r="Z284" s="63">
        <f t="shared" si="90"/>
        <v>4.3124038805068654E-2</v>
      </c>
      <c r="AA284" s="63">
        <f t="shared" si="91"/>
        <v>-2.9407771702555596E-2</v>
      </c>
      <c r="AB284" s="64">
        <f t="shared" si="92"/>
        <v>7.4729436722211773E-2</v>
      </c>
      <c r="AC284" s="63">
        <f t="shared" si="85"/>
        <v>-9.0051956380587939E-4</v>
      </c>
      <c r="AD284" s="63">
        <f t="shared" si="86"/>
        <v>5.4106157519143272E-2</v>
      </c>
      <c r="AE284" s="63">
        <f t="shared" si="87"/>
        <v>-3.0043390705802753E-2</v>
      </c>
      <c r="AF284" s="64">
        <f t="shared" si="88"/>
        <v>8.6755992400710191E-2</v>
      </c>
      <c r="AG284" s="69">
        <f t="shared" ca="1" si="97"/>
        <v>1591</v>
      </c>
      <c r="AH284" s="75">
        <f t="shared" si="107"/>
        <v>0</v>
      </c>
      <c r="AI284" s="76">
        <f t="shared" si="108"/>
        <v>1</v>
      </c>
      <c r="AJ284" s="75"/>
      <c r="AK284" s="76"/>
    </row>
    <row r="285" spans="2:37" x14ac:dyDescent="0.25">
      <c r="B285" s="43">
        <v>1894</v>
      </c>
      <c r="C285" s="44">
        <v>6</v>
      </c>
      <c r="D285" s="83" t="s">
        <v>296</v>
      </c>
      <c r="E285" s="61">
        <f>Data!E284</f>
        <v>4.34</v>
      </c>
      <c r="F285" s="61">
        <f>Data!H284</f>
        <v>6.5650523969999997</v>
      </c>
      <c r="G285" s="62">
        <f>IF(MOD(C285,3)=0,SUM(Data!G282:G284),0)</f>
        <v>5.8333333333333334E-2</v>
      </c>
      <c r="H285" s="63">
        <f t="shared" si="98"/>
        <v>-1.363636363636378E-2</v>
      </c>
      <c r="I285" s="63">
        <f t="shared" si="99"/>
        <v>1.3257575757575756E-2</v>
      </c>
      <c r="J285" s="63">
        <f t="shared" si="100"/>
        <v>-3.7878787878797837E-4</v>
      </c>
      <c r="K285" s="63">
        <f t="shared" si="101"/>
        <v>0</v>
      </c>
      <c r="L285" s="64">
        <f t="shared" si="102"/>
        <v>-3.7878787878797837E-4</v>
      </c>
      <c r="M285" s="65">
        <f t="shared" si="103"/>
        <v>0.97747747747747737</v>
      </c>
      <c r="N285" s="65">
        <f t="shared" si="104"/>
        <v>0.52671856409600604</v>
      </c>
      <c r="O285" s="65">
        <f t="shared" si="105"/>
        <v>3.5097425200335146</v>
      </c>
      <c r="P285" s="66">
        <f t="shared" si="106"/>
        <v>6.6634114672931686</v>
      </c>
      <c r="Q285" s="63">
        <f t="shared" si="109"/>
        <v>-5.8568329718004408E-2</v>
      </c>
      <c r="R285" s="63">
        <f t="shared" si="110"/>
        <v>-5.5493456627431215E-3</v>
      </c>
      <c r="S285" s="63">
        <f t="shared" si="111"/>
        <v>-0.11538440545009976</v>
      </c>
      <c r="T285" s="64">
        <f t="shared" si="112"/>
        <v>0.12416134246790178</v>
      </c>
      <c r="U285" s="63">
        <f t="shared" si="93"/>
        <v>-4.31177625328103E-2</v>
      </c>
      <c r="V285" s="63">
        <f t="shared" si="94"/>
        <v>1.2461556641603089E-3</v>
      </c>
      <c r="W285" s="63">
        <f t="shared" si="95"/>
        <v>-2.9150624527877977E-2</v>
      </c>
      <c r="X285" s="64">
        <f t="shared" si="96"/>
        <v>3.1309470820081176E-2</v>
      </c>
      <c r="Y285" s="63">
        <f t="shared" si="89"/>
        <v>-2.7237257018425387E-3</v>
      </c>
      <c r="Z285" s="63">
        <f t="shared" si="90"/>
        <v>4.5575081746671575E-2</v>
      </c>
      <c r="AA285" s="63">
        <f t="shared" si="91"/>
        <v>-2.9407771702555596E-2</v>
      </c>
      <c r="AB285" s="64">
        <f t="shared" si="92"/>
        <v>7.7254743303228235E-2</v>
      </c>
      <c r="AC285" s="63">
        <f t="shared" si="85"/>
        <v>-1.3627914511910033E-3</v>
      </c>
      <c r="AD285" s="63">
        <f t="shared" si="86"/>
        <v>5.3356252115318803E-2</v>
      </c>
      <c r="AE285" s="63">
        <f t="shared" si="87"/>
        <v>-2.8883420913043967E-2</v>
      </c>
      <c r="AF285" s="64">
        <f t="shared" si="88"/>
        <v>8.4685685322852366E-2</v>
      </c>
      <c r="AG285" s="69">
        <f t="shared" ca="1" si="97"/>
        <v>1291</v>
      </c>
      <c r="AH285" s="75">
        <f t="shared" si="107"/>
        <v>0</v>
      </c>
      <c r="AI285" s="76">
        <f t="shared" si="108"/>
        <v>2</v>
      </c>
      <c r="AJ285" s="75"/>
      <c r="AK285" s="76"/>
    </row>
    <row r="286" spans="2:37" x14ac:dyDescent="0.25">
      <c r="B286" s="43">
        <v>1894</v>
      </c>
      <c r="C286" s="44">
        <v>7</v>
      </c>
      <c r="D286" s="83" t="s">
        <v>297</v>
      </c>
      <c r="E286" s="61">
        <f>Data!E285</f>
        <v>4.25</v>
      </c>
      <c r="F286" s="61">
        <f>Data!H285</f>
        <v>6.5650523969999997</v>
      </c>
      <c r="G286" s="62">
        <f>IF(MOD(C286,3)=0,SUM(Data!G283:G285),0)</f>
        <v>0</v>
      </c>
      <c r="H286" s="63">
        <f t="shared" si="98"/>
        <v>-2.0737327188940058E-2</v>
      </c>
      <c r="I286" s="63">
        <f t="shared" si="99"/>
        <v>0</v>
      </c>
      <c r="J286" s="63">
        <f t="shared" si="100"/>
        <v>-2.0737327188940058E-2</v>
      </c>
      <c r="K286" s="63">
        <f t="shared" si="101"/>
        <v>0</v>
      </c>
      <c r="L286" s="64">
        <f t="shared" si="102"/>
        <v>-2.0737327188940058E-2</v>
      </c>
      <c r="M286" s="65">
        <f t="shared" si="103"/>
        <v>0.95720720720720709</v>
      </c>
      <c r="N286" s="65">
        <f t="shared" si="104"/>
        <v>0.52671856409600604</v>
      </c>
      <c r="O286" s="65">
        <f t="shared" si="105"/>
        <v>3.4369598410466446</v>
      </c>
      <c r="P286" s="66">
        <f t="shared" si="106"/>
        <v>6.525230123501375</v>
      </c>
      <c r="Q286" s="63">
        <f t="shared" si="109"/>
        <v>1.674641148325362E-2</v>
      </c>
      <c r="R286" s="63">
        <f t="shared" si="110"/>
        <v>7.4006925953228553E-2</v>
      </c>
      <c r="S286" s="63">
        <f t="shared" si="111"/>
        <v>-9.2105204223630222E-2</v>
      </c>
      <c r="T286" s="64">
        <f t="shared" si="112"/>
        <v>0.18296407353542676</v>
      </c>
      <c r="U286" s="63">
        <f t="shared" si="93"/>
        <v>-4.3196815514174314E-2</v>
      </c>
      <c r="V286" s="63">
        <f t="shared" si="94"/>
        <v>1.163437550493418E-3</v>
      </c>
      <c r="W286" s="63">
        <f t="shared" si="95"/>
        <v>-2.9150624527877977E-2</v>
      </c>
      <c r="X286" s="64">
        <f t="shared" si="96"/>
        <v>3.1224269020753148E-2</v>
      </c>
      <c r="Y286" s="63">
        <f t="shared" si="89"/>
        <v>-4.8113664251335786E-3</v>
      </c>
      <c r="Z286" s="63">
        <f t="shared" si="90"/>
        <v>4.3386335081211369E-2</v>
      </c>
      <c r="AA286" s="63">
        <f t="shared" si="91"/>
        <v>-2.8358581866731458E-2</v>
      </c>
      <c r="AB286" s="64">
        <f t="shared" si="92"/>
        <v>7.3838882955175267E-2</v>
      </c>
      <c r="AC286" s="63">
        <f t="shared" si="85"/>
        <v>-2.4085838506495705E-3</v>
      </c>
      <c r="AD286" s="63">
        <f t="shared" si="86"/>
        <v>5.2253156864156436E-2</v>
      </c>
      <c r="AE286" s="63">
        <f t="shared" si="87"/>
        <v>-2.9273431291672147E-2</v>
      </c>
      <c r="AF286" s="64">
        <f t="shared" si="88"/>
        <v>8.3985120819665804E-2</v>
      </c>
      <c r="AG286" s="69">
        <f t="shared" ca="1" si="97"/>
        <v>1411</v>
      </c>
      <c r="AH286" s="75">
        <f t="shared" si="107"/>
        <v>0</v>
      </c>
      <c r="AI286" s="76">
        <f t="shared" si="108"/>
        <v>3</v>
      </c>
      <c r="AJ286" s="75"/>
      <c r="AK286" s="76"/>
    </row>
    <row r="287" spans="2:37" x14ac:dyDescent="0.25">
      <c r="B287" s="43">
        <v>1894</v>
      </c>
      <c r="C287" s="44">
        <v>8</v>
      </c>
      <c r="D287" s="83" t="s">
        <v>298</v>
      </c>
      <c r="E287" s="61">
        <f>Data!E286</f>
        <v>4.41</v>
      </c>
      <c r="F287" s="61">
        <f>Data!H286</f>
        <v>6.7553424790000003</v>
      </c>
      <c r="G287" s="62">
        <f>IF(MOD(C287,3)=0,SUM(Data!G284:G286),0)</f>
        <v>0</v>
      </c>
      <c r="H287" s="63">
        <f t="shared" si="98"/>
        <v>3.7647058823529367E-2</v>
      </c>
      <c r="I287" s="63">
        <f t="shared" si="99"/>
        <v>0</v>
      </c>
      <c r="J287" s="63">
        <f t="shared" si="100"/>
        <v>3.7647058823529367E-2</v>
      </c>
      <c r="K287" s="63">
        <f t="shared" si="101"/>
        <v>2.8985310473219839E-2</v>
      </c>
      <c r="L287" s="64">
        <f t="shared" si="102"/>
        <v>8.4177570487629083E-3</v>
      </c>
      <c r="M287" s="65">
        <f t="shared" si="103"/>
        <v>0.9932432432432432</v>
      </c>
      <c r="N287" s="65">
        <f t="shared" si="104"/>
        <v>0.54198566520833735</v>
      </c>
      <c r="O287" s="65">
        <f t="shared" si="105"/>
        <v>3.5663512703566358</v>
      </c>
      <c r="P287" s="66">
        <f t="shared" si="106"/>
        <v>6.5801579253682787</v>
      </c>
      <c r="Q287" s="63">
        <f t="shared" si="109"/>
        <v>8.0882352941176405E-2</v>
      </c>
      <c r="R287" s="63">
        <f t="shared" si="110"/>
        <v>0.14175483688792534</v>
      </c>
      <c r="S287" s="63">
        <f t="shared" si="111"/>
        <v>-2.7397084614162903E-2</v>
      </c>
      <c r="T287" s="64">
        <f t="shared" si="112"/>
        <v>0.17391673295055332</v>
      </c>
      <c r="U287" s="63">
        <f t="shared" si="93"/>
        <v>-3.8624919443967065E-2</v>
      </c>
      <c r="V287" s="63">
        <f t="shared" si="94"/>
        <v>5.9473003761925103E-3</v>
      </c>
      <c r="W287" s="63">
        <f t="shared" si="95"/>
        <v>-2.3586690713437775E-2</v>
      </c>
      <c r="X287" s="64">
        <f t="shared" si="96"/>
        <v>3.0247427814364958E-2</v>
      </c>
      <c r="Y287" s="63">
        <f t="shared" si="89"/>
        <v>-7.1902700487662674E-3</v>
      </c>
      <c r="Z287" s="63">
        <f t="shared" si="90"/>
        <v>4.0892219443598554E-2</v>
      </c>
      <c r="AA287" s="63">
        <f t="shared" si="91"/>
        <v>-2.5578323084881727E-2</v>
      </c>
      <c r="AB287" s="64">
        <f t="shared" si="92"/>
        <v>6.8215377493362928E-2</v>
      </c>
      <c r="AC287" s="63">
        <f t="shared" si="85"/>
        <v>-6.7545773398458575E-4</v>
      </c>
      <c r="AD287" s="63">
        <f t="shared" si="86"/>
        <v>5.4081247401005506E-2</v>
      </c>
      <c r="AE287" s="63">
        <f t="shared" si="87"/>
        <v>-2.7495034884355007E-2</v>
      </c>
      <c r="AF287" s="64">
        <f t="shared" si="88"/>
        <v>8.3882638353069972E-2</v>
      </c>
      <c r="AG287" s="69">
        <f t="shared" ca="1" si="97"/>
        <v>336</v>
      </c>
      <c r="AH287" s="75">
        <f t="shared" si="107"/>
        <v>1</v>
      </c>
      <c r="AI287" s="76">
        <f t="shared" si="108"/>
        <v>0</v>
      </c>
      <c r="AJ287" s="75"/>
      <c r="AK287" s="76"/>
    </row>
    <row r="288" spans="2:37" x14ac:dyDescent="0.25">
      <c r="B288" s="43">
        <v>1894</v>
      </c>
      <c r="C288" s="44">
        <v>9</v>
      </c>
      <c r="D288" s="83" t="s">
        <v>299</v>
      </c>
      <c r="E288" s="61">
        <f>Data!E287</f>
        <v>4.4800000000000004</v>
      </c>
      <c r="F288" s="61">
        <f>Data!H287</f>
        <v>6.8504834710000004</v>
      </c>
      <c r="G288" s="62">
        <f>IF(MOD(C288,3)=0,SUM(Data!G285:G287),0)</f>
        <v>5.5833333333333339E-2</v>
      </c>
      <c r="H288" s="63">
        <f t="shared" si="98"/>
        <v>1.5873015873016039E-2</v>
      </c>
      <c r="I288" s="63">
        <f t="shared" si="99"/>
        <v>1.2660619803476948E-2</v>
      </c>
      <c r="J288" s="63">
        <f t="shared" si="100"/>
        <v>2.8533635676492919E-2</v>
      </c>
      <c r="K288" s="63">
        <f t="shared" si="101"/>
        <v>1.4083814743036438E-2</v>
      </c>
      <c r="L288" s="64">
        <f t="shared" si="102"/>
        <v>1.4249138703705588E-2</v>
      </c>
      <c r="M288" s="65">
        <f t="shared" si="103"/>
        <v>1.0090090090090089</v>
      </c>
      <c r="N288" s="65">
        <f t="shared" si="104"/>
        <v>0.54961889091051286</v>
      </c>
      <c r="O288" s="65">
        <f t="shared" si="105"/>
        <v>3.6681122381993898</v>
      </c>
      <c r="P288" s="66">
        <f t="shared" si="106"/>
        <v>6.6739195083391385</v>
      </c>
      <c r="Q288" s="63">
        <f t="shared" si="109"/>
        <v>2.517162471395884E-2</v>
      </c>
      <c r="R288" s="63">
        <f t="shared" si="110"/>
        <v>8.1146222042214555E-2</v>
      </c>
      <c r="S288" s="63">
        <f t="shared" si="111"/>
        <v>-5.2632345369391764E-2</v>
      </c>
      <c r="T288" s="64">
        <f t="shared" si="112"/>
        <v>0.14121082428528564</v>
      </c>
      <c r="U288" s="63">
        <f t="shared" si="93"/>
        <v>-4.0194874274534276E-2</v>
      </c>
      <c r="V288" s="63">
        <f t="shared" si="94"/>
        <v>4.7637185702695817E-3</v>
      </c>
      <c r="W288" s="63">
        <f t="shared" si="95"/>
        <v>-2.3281290490876905E-2</v>
      </c>
      <c r="X288" s="64">
        <f t="shared" si="96"/>
        <v>2.8713496309742403E-2</v>
      </c>
      <c r="Y288" s="63">
        <f t="shared" si="89"/>
        <v>-2.4227581370964701E-3</v>
      </c>
      <c r="Z288" s="63">
        <f t="shared" si="90"/>
        <v>4.5397623903375317E-2</v>
      </c>
      <c r="AA288" s="63">
        <f t="shared" si="91"/>
        <v>-2.3147342219646649E-2</v>
      </c>
      <c r="AB288" s="64">
        <f t="shared" si="92"/>
        <v>7.0169196528341304E-2</v>
      </c>
      <c r="AC288" s="63">
        <f t="shared" si="85"/>
        <v>-6.64977085990337E-4</v>
      </c>
      <c r="AD288" s="63">
        <f t="shared" si="86"/>
        <v>5.3795991408499777E-2</v>
      </c>
      <c r="AE288" s="63">
        <f t="shared" si="87"/>
        <v>-2.681474576398124E-2</v>
      </c>
      <c r="AF288" s="64">
        <f t="shared" si="88"/>
        <v>8.2831852231221026E-2</v>
      </c>
      <c r="AG288" s="69">
        <f t="shared" ca="1" si="97"/>
        <v>722</v>
      </c>
      <c r="AH288" s="75">
        <f t="shared" si="107"/>
        <v>2</v>
      </c>
      <c r="AI288" s="76">
        <f t="shared" si="108"/>
        <v>0</v>
      </c>
      <c r="AJ288" s="75"/>
      <c r="AK288" s="76"/>
    </row>
    <row r="289" spans="2:37" x14ac:dyDescent="0.25">
      <c r="B289" s="43">
        <v>1894</v>
      </c>
      <c r="C289" s="44">
        <v>10</v>
      </c>
      <c r="D289" s="83" t="s">
        <v>300</v>
      </c>
      <c r="E289" s="61">
        <f>Data!E288</f>
        <v>4.34</v>
      </c>
      <c r="F289" s="61">
        <f>Data!H288</f>
        <v>6.6601933879999997</v>
      </c>
      <c r="G289" s="62">
        <f>IF(MOD(C289,3)=0,SUM(Data!G286:G288),0)</f>
        <v>0</v>
      </c>
      <c r="H289" s="63">
        <f t="shared" si="98"/>
        <v>-3.1250000000000111E-2</v>
      </c>
      <c r="I289" s="63">
        <f t="shared" si="99"/>
        <v>0</v>
      </c>
      <c r="J289" s="63">
        <f t="shared" si="100"/>
        <v>-3.1250000000000111E-2</v>
      </c>
      <c r="K289" s="63">
        <f t="shared" si="101"/>
        <v>-2.777761362472464E-2</v>
      </c>
      <c r="L289" s="64">
        <f t="shared" si="102"/>
        <v>-3.5715968115294094E-3</v>
      </c>
      <c r="M289" s="65">
        <f t="shared" si="103"/>
        <v>0.97747747747747737</v>
      </c>
      <c r="N289" s="65">
        <f t="shared" si="104"/>
        <v>0.53435178971795094</v>
      </c>
      <c r="O289" s="65">
        <f t="shared" si="105"/>
        <v>3.5534837307556586</v>
      </c>
      <c r="P289" s="66">
        <f t="shared" si="106"/>
        <v>6.6500829587027503</v>
      </c>
      <c r="Q289" s="63">
        <f t="shared" si="109"/>
        <v>-3.5555555555555562E-2</v>
      </c>
      <c r="R289" s="63">
        <f t="shared" si="110"/>
        <v>1.7103324305963952E-2</v>
      </c>
      <c r="S289" s="63">
        <f t="shared" si="111"/>
        <v>-9.0909090933908421E-2</v>
      </c>
      <c r="T289" s="64">
        <f t="shared" si="112"/>
        <v>0.11881365676710254</v>
      </c>
      <c r="U289" s="63">
        <f t="shared" si="93"/>
        <v>-4.2763623931940775E-2</v>
      </c>
      <c r="V289" s="63">
        <f t="shared" si="94"/>
        <v>2.0746451441393532E-3</v>
      </c>
      <c r="W289" s="63">
        <f t="shared" si="95"/>
        <v>-2.876878884027656E-2</v>
      </c>
      <c r="X289" s="64">
        <f t="shared" si="96"/>
        <v>3.1757045727130784E-2</v>
      </c>
      <c r="Y289" s="63">
        <f t="shared" si="89"/>
        <v>-2.2754101538119409E-3</v>
      </c>
      <c r="Z289" s="63">
        <f t="shared" si="90"/>
        <v>4.5552035236301247E-2</v>
      </c>
      <c r="AA289" s="63">
        <f t="shared" si="91"/>
        <v>-2.4818145283381887E-2</v>
      </c>
      <c r="AB289" s="64">
        <f t="shared" si="92"/>
        <v>7.2161084806210196E-2</v>
      </c>
      <c r="AC289" s="63">
        <f t="shared" si="85"/>
        <v>-2.1400863119904745E-3</v>
      </c>
      <c r="AD289" s="63">
        <f t="shared" si="86"/>
        <v>5.2240492848351527E-2</v>
      </c>
      <c r="AE289" s="63">
        <f t="shared" si="87"/>
        <v>-2.7393949978399834E-2</v>
      </c>
      <c r="AF289" s="64">
        <f t="shared" si="88"/>
        <v>8.187738789511223E-2</v>
      </c>
      <c r="AG289" s="69">
        <f t="shared" ca="1" si="97"/>
        <v>1534</v>
      </c>
      <c r="AH289" s="75">
        <f t="shared" si="107"/>
        <v>0</v>
      </c>
      <c r="AI289" s="76">
        <f t="shared" si="108"/>
        <v>1</v>
      </c>
      <c r="AJ289" s="75"/>
      <c r="AK289" s="76"/>
    </row>
    <row r="290" spans="2:37" x14ac:dyDescent="0.25">
      <c r="B290" s="43">
        <v>1894</v>
      </c>
      <c r="C290" s="44">
        <v>11</v>
      </c>
      <c r="D290" s="83" t="s">
        <v>301</v>
      </c>
      <c r="E290" s="61">
        <f>Data!E289</f>
        <v>4.34</v>
      </c>
      <c r="F290" s="61">
        <f>Data!H289</f>
        <v>6.6601933879999997</v>
      </c>
      <c r="G290" s="62">
        <f>IF(MOD(C290,3)=0,SUM(Data!G287:G289),0)</f>
        <v>0</v>
      </c>
      <c r="H290" s="63">
        <f t="shared" si="98"/>
        <v>0</v>
      </c>
      <c r="I290" s="63">
        <f t="shared" si="99"/>
        <v>0</v>
      </c>
      <c r="J290" s="63">
        <f t="shared" si="100"/>
        <v>0</v>
      </c>
      <c r="K290" s="63">
        <f t="shared" si="101"/>
        <v>0</v>
      </c>
      <c r="L290" s="64">
        <f t="shared" si="102"/>
        <v>0</v>
      </c>
      <c r="M290" s="65">
        <f t="shared" si="103"/>
        <v>0.97747747747747737</v>
      </c>
      <c r="N290" s="65">
        <f t="shared" si="104"/>
        <v>0.53435178971795094</v>
      </c>
      <c r="O290" s="65">
        <f t="shared" si="105"/>
        <v>3.5534837307556586</v>
      </c>
      <c r="P290" s="66">
        <f t="shared" si="106"/>
        <v>6.6500829587027503</v>
      </c>
      <c r="Q290" s="63">
        <f t="shared" si="109"/>
        <v>-5.0328227571116102E-2</v>
      </c>
      <c r="R290" s="63">
        <f t="shared" si="110"/>
        <v>1.5240611327871356E-3</v>
      </c>
      <c r="S290" s="63">
        <f t="shared" si="111"/>
        <v>-6.6666818107022796E-2</v>
      </c>
      <c r="T290" s="64">
        <f t="shared" si="112"/>
        <v>7.3061668183172834E-2</v>
      </c>
      <c r="U290" s="63">
        <f t="shared" si="93"/>
        <v>-4.0981048496289363E-2</v>
      </c>
      <c r="V290" s="63">
        <f t="shared" si="94"/>
        <v>3.9407188661393366E-3</v>
      </c>
      <c r="W290" s="63">
        <f t="shared" si="95"/>
        <v>-2.876878884027656E-2</v>
      </c>
      <c r="X290" s="64">
        <f t="shared" si="96"/>
        <v>3.3678394321119631E-2</v>
      </c>
      <c r="Y290" s="63">
        <f t="shared" si="89"/>
        <v>-2.3012321641768807E-4</v>
      </c>
      <c r="Z290" s="63">
        <f t="shared" si="90"/>
        <v>4.7695366113176263E-2</v>
      </c>
      <c r="AA290" s="63">
        <f t="shared" si="91"/>
        <v>-2.2624652054009653E-2</v>
      </c>
      <c r="AB290" s="64">
        <f t="shared" si="92"/>
        <v>7.1947812388523547E-2</v>
      </c>
      <c r="AC290" s="63">
        <f t="shared" si="85"/>
        <v>-2.5786124921485243E-3</v>
      </c>
      <c r="AD290" s="63">
        <f t="shared" si="86"/>
        <v>5.1778068215788675E-2</v>
      </c>
      <c r="AE290" s="63">
        <f t="shared" si="87"/>
        <v>-2.6993874032531173E-2</v>
      </c>
      <c r="AF290" s="64">
        <f t="shared" si="88"/>
        <v>8.095729322361267E-2</v>
      </c>
      <c r="AG290" s="69">
        <f t="shared" ca="1" si="97"/>
        <v>1025</v>
      </c>
      <c r="AH290" s="75">
        <f t="shared" si="107"/>
        <v>0</v>
      </c>
      <c r="AI290" s="76">
        <f t="shared" si="108"/>
        <v>0</v>
      </c>
      <c r="AJ290" s="75"/>
      <c r="AK290" s="76"/>
    </row>
    <row r="291" spans="2:37" x14ac:dyDescent="0.25">
      <c r="B291" s="43">
        <v>1894</v>
      </c>
      <c r="C291" s="44">
        <v>12</v>
      </c>
      <c r="D291" s="83" t="s">
        <v>302</v>
      </c>
      <c r="E291" s="61">
        <f>Data!E290</f>
        <v>4.3</v>
      </c>
      <c r="F291" s="61">
        <f>Data!H290</f>
        <v>6.5650523969999997</v>
      </c>
      <c r="G291" s="62">
        <f>IF(MOD(C291,3)=0,SUM(Data!G288:G290),0)</f>
        <v>5.333333333333333E-2</v>
      </c>
      <c r="H291" s="63">
        <f t="shared" si="98"/>
        <v>-9.2165898617511122E-3</v>
      </c>
      <c r="I291" s="63">
        <f t="shared" si="99"/>
        <v>1.2288786482334869E-2</v>
      </c>
      <c r="J291" s="63">
        <f t="shared" si="100"/>
        <v>3.0721966205837781E-3</v>
      </c>
      <c r="K291" s="63">
        <f t="shared" si="101"/>
        <v>-1.4285019286590095E-2</v>
      </c>
      <c r="L291" s="64">
        <f t="shared" si="102"/>
        <v>1.7608757345466852E-2</v>
      </c>
      <c r="M291" s="65">
        <f t="shared" si="103"/>
        <v>0.96846846846846835</v>
      </c>
      <c r="N291" s="65">
        <f t="shared" si="104"/>
        <v>0.52671856409600604</v>
      </c>
      <c r="O291" s="65">
        <f t="shared" si="105"/>
        <v>3.5644007314645854</v>
      </c>
      <c r="P291" s="66">
        <f t="shared" si="106"/>
        <v>6.767182655849771</v>
      </c>
      <c r="Q291" s="63">
        <f t="shared" si="109"/>
        <v>-2.4943310657596474E-2</v>
      </c>
      <c r="R291" s="63">
        <f t="shared" si="110"/>
        <v>2.6548945784521161E-2</v>
      </c>
      <c r="S291" s="63">
        <f t="shared" si="111"/>
        <v>-6.7566603776048728E-2</v>
      </c>
      <c r="T291" s="64">
        <f t="shared" si="112"/>
        <v>0.10093541259001082</v>
      </c>
      <c r="U291" s="63">
        <f t="shared" si="93"/>
        <v>-4.1678206571197252E-2</v>
      </c>
      <c r="V291" s="63">
        <f t="shared" si="94"/>
        <v>3.6128281642193727E-3</v>
      </c>
      <c r="W291" s="63">
        <f t="shared" si="95"/>
        <v>-3.3933336368192957E-2</v>
      </c>
      <c r="X291" s="64">
        <f t="shared" si="96"/>
        <v>3.8864983076076998E-2</v>
      </c>
      <c r="Y291" s="63">
        <f t="shared" si="89"/>
        <v>-9.2550399802171501E-4</v>
      </c>
      <c r="Z291" s="63">
        <f t="shared" si="90"/>
        <v>4.6394422378731814E-2</v>
      </c>
      <c r="AA291" s="63">
        <f t="shared" si="91"/>
        <v>-2.2913619383458261E-2</v>
      </c>
      <c r="AB291" s="64">
        <f t="shared" si="92"/>
        <v>7.0933382285460311E-2</v>
      </c>
      <c r="AC291" s="63">
        <f t="shared" si="85"/>
        <v>-2.7119155628769764E-3</v>
      </c>
      <c r="AD291" s="63">
        <f t="shared" si="86"/>
        <v>5.1338780095064429E-2</v>
      </c>
      <c r="AE291" s="63">
        <f t="shared" si="87"/>
        <v>-2.7693604491096147E-2</v>
      </c>
      <c r="AF291" s="64">
        <f t="shared" si="88"/>
        <v>8.128341534233674E-2</v>
      </c>
      <c r="AG291" s="69">
        <f t="shared" ca="1" si="97"/>
        <v>1226</v>
      </c>
      <c r="AH291" s="75">
        <f t="shared" si="107"/>
        <v>0</v>
      </c>
      <c r="AI291" s="76">
        <f t="shared" si="108"/>
        <v>1</v>
      </c>
      <c r="AJ291" s="75"/>
      <c r="AK291" s="76"/>
    </row>
    <row r="292" spans="2:37" x14ac:dyDescent="0.25">
      <c r="B292" s="43">
        <v>1895</v>
      </c>
      <c r="C292" s="39">
        <v>1</v>
      </c>
      <c r="D292" s="83" t="s">
        <v>303</v>
      </c>
      <c r="E292" s="61">
        <f>Data!E291</f>
        <v>4.25</v>
      </c>
      <c r="F292" s="61">
        <f>Data!H291</f>
        <v>6.5650523969999997</v>
      </c>
      <c r="G292" s="62">
        <f>IF(MOD(C292,3)=0,SUM(Data!G289:G291),0)</f>
        <v>0</v>
      </c>
      <c r="H292" s="63">
        <f t="shared" si="98"/>
        <v>-1.1627906976744096E-2</v>
      </c>
      <c r="I292" s="63">
        <f t="shared" si="99"/>
        <v>0</v>
      </c>
      <c r="J292" s="63">
        <f t="shared" si="100"/>
        <v>-1.1627906976744096E-2</v>
      </c>
      <c r="K292" s="63">
        <f t="shared" si="101"/>
        <v>0</v>
      </c>
      <c r="L292" s="64">
        <f t="shared" si="102"/>
        <v>-1.1627906976744096E-2</v>
      </c>
      <c r="M292" s="65">
        <f t="shared" si="103"/>
        <v>0.95720720720720709</v>
      </c>
      <c r="N292" s="65">
        <f t="shared" si="104"/>
        <v>0.52671856409600604</v>
      </c>
      <c r="O292" s="65">
        <f t="shared" si="105"/>
        <v>3.5229542113312764</v>
      </c>
      <c r="P292" s="66">
        <f t="shared" si="106"/>
        <v>6.6884944854329138</v>
      </c>
      <c r="Q292" s="63">
        <f t="shared" si="109"/>
        <v>-1.620370370370372E-2</v>
      </c>
      <c r="R292" s="63">
        <f t="shared" si="110"/>
        <v>3.5750087013694198E-2</v>
      </c>
      <c r="S292" s="63">
        <f t="shared" si="111"/>
        <v>-4.1665829164950208E-2</v>
      </c>
      <c r="T292" s="64">
        <f t="shared" si="112"/>
        <v>8.0781754981341436E-2</v>
      </c>
      <c r="U292" s="63">
        <f t="shared" si="93"/>
        <v>-4.60594044111996E-2</v>
      </c>
      <c r="V292" s="63">
        <f t="shared" si="94"/>
        <v>-9.7542849977605428E-4</v>
      </c>
      <c r="W292" s="63">
        <f t="shared" si="95"/>
        <v>-2.9150624527877977E-2</v>
      </c>
      <c r="X292" s="64">
        <f t="shared" si="96"/>
        <v>2.90211815961674E-2</v>
      </c>
      <c r="Y292" s="63">
        <f t="shared" si="89"/>
        <v>2.3559911835979719E-4</v>
      </c>
      <c r="Z292" s="63">
        <f t="shared" si="90"/>
        <v>4.7610519706458687E-2</v>
      </c>
      <c r="AA292" s="63">
        <f t="shared" si="91"/>
        <v>-2.2913619383458261E-2</v>
      </c>
      <c r="AB292" s="64">
        <f t="shared" si="92"/>
        <v>7.2177998270138932E-2</v>
      </c>
      <c r="AC292" s="63">
        <f t="shared" si="85"/>
        <v>-3.29496111770744E-3</v>
      </c>
      <c r="AD292" s="63">
        <f t="shared" si="86"/>
        <v>5.0724134826640066E-2</v>
      </c>
      <c r="AE292" s="63">
        <f t="shared" si="87"/>
        <v>-2.7693604491096147E-2</v>
      </c>
      <c r="AF292" s="64">
        <f t="shared" si="88"/>
        <v>8.0651263511120508E-2</v>
      </c>
      <c r="AG292" s="69">
        <f t="shared" ca="1" si="97"/>
        <v>1266</v>
      </c>
      <c r="AH292" s="75">
        <f t="shared" si="107"/>
        <v>0</v>
      </c>
      <c r="AI292" s="76">
        <f t="shared" si="108"/>
        <v>2</v>
      </c>
      <c r="AJ292" s="75"/>
      <c r="AK292" s="76"/>
    </row>
    <row r="293" spans="2:37" x14ac:dyDescent="0.25">
      <c r="B293" s="43">
        <v>1895</v>
      </c>
      <c r="C293" s="44">
        <v>2</v>
      </c>
      <c r="D293" s="83" t="s">
        <v>304</v>
      </c>
      <c r="E293" s="61">
        <f>Data!E292</f>
        <v>4.1900000000000004</v>
      </c>
      <c r="F293" s="61">
        <f>Data!H292</f>
        <v>6.5650523969999997</v>
      </c>
      <c r="G293" s="62">
        <f>IF(MOD(C293,3)=0,SUM(Data!G290:G292),0)</f>
        <v>0</v>
      </c>
      <c r="H293" s="63">
        <f t="shared" si="98"/>
        <v>-1.4117647058823457E-2</v>
      </c>
      <c r="I293" s="63">
        <f t="shared" si="99"/>
        <v>0</v>
      </c>
      <c r="J293" s="63">
        <f t="shared" si="100"/>
        <v>-1.4117647058823457E-2</v>
      </c>
      <c r="K293" s="63">
        <f t="shared" si="101"/>
        <v>0</v>
      </c>
      <c r="L293" s="64">
        <f t="shared" si="102"/>
        <v>-1.4117647058823457E-2</v>
      </c>
      <c r="M293" s="65">
        <f t="shared" si="103"/>
        <v>0.94369369369369371</v>
      </c>
      <c r="N293" s="65">
        <f t="shared" si="104"/>
        <v>0.52671856409600604</v>
      </c>
      <c r="O293" s="65">
        <f t="shared" si="105"/>
        <v>3.4732183871713058</v>
      </c>
      <c r="P293" s="66">
        <f t="shared" si="106"/>
        <v>6.5940686809326845</v>
      </c>
      <c r="Q293" s="63">
        <f t="shared" si="109"/>
        <v>-4.3378995433789869E-2</v>
      </c>
      <c r="R293" s="63">
        <f t="shared" si="110"/>
        <v>7.1396817092388432E-3</v>
      </c>
      <c r="S293" s="63">
        <f t="shared" si="111"/>
        <v>-2.8168828240988097E-2</v>
      </c>
      <c r="T293" s="64">
        <f t="shared" si="112"/>
        <v>3.6331938073480563E-2</v>
      </c>
      <c r="U293" s="63">
        <f t="shared" si="93"/>
        <v>-4.6632203089075785E-2</v>
      </c>
      <c r="V293" s="63">
        <f t="shared" si="94"/>
        <v>-1.5752980895253899E-3</v>
      </c>
      <c r="W293" s="63">
        <f t="shared" si="95"/>
        <v>-2.9150624527877977E-2</v>
      </c>
      <c r="X293" s="64">
        <f t="shared" si="96"/>
        <v>2.8403300383175178E-2</v>
      </c>
      <c r="Y293" s="63">
        <f t="shared" si="89"/>
        <v>-4.1973937323580568E-3</v>
      </c>
      <c r="Z293" s="63">
        <f t="shared" si="90"/>
        <v>4.296756363861931E-2</v>
      </c>
      <c r="AA293" s="63">
        <f t="shared" si="91"/>
        <v>-2.4029891695356187E-2</v>
      </c>
      <c r="AB293" s="64">
        <f t="shared" si="92"/>
        <v>6.8647036178553389E-2</v>
      </c>
      <c r="AC293" s="63">
        <f t="shared" si="85"/>
        <v>-3.8934610273216874E-3</v>
      </c>
      <c r="AD293" s="63">
        <f t="shared" si="86"/>
        <v>5.0093197613331419E-2</v>
      </c>
      <c r="AE293" s="63">
        <f t="shared" si="87"/>
        <v>-2.7693604491096147E-2</v>
      </c>
      <c r="AF293" s="64">
        <f t="shared" si="88"/>
        <v>8.0002355701583205E-2</v>
      </c>
      <c r="AG293" s="69">
        <f t="shared" ca="1" si="97"/>
        <v>1299</v>
      </c>
      <c r="AH293" s="75">
        <f t="shared" si="107"/>
        <v>0</v>
      </c>
      <c r="AI293" s="76">
        <f t="shared" si="108"/>
        <v>3</v>
      </c>
      <c r="AJ293" s="75"/>
      <c r="AK293" s="76"/>
    </row>
    <row r="294" spans="2:37" x14ac:dyDescent="0.25">
      <c r="B294" s="43">
        <v>1895</v>
      </c>
      <c r="C294" s="44">
        <v>3</v>
      </c>
      <c r="D294" s="83" t="s">
        <v>305</v>
      </c>
      <c r="E294" s="61">
        <f>Data!E293</f>
        <v>4.1900000000000004</v>
      </c>
      <c r="F294" s="61">
        <f>Data!H293</f>
        <v>6.5650523969999997</v>
      </c>
      <c r="G294" s="62">
        <f>IF(MOD(C294,3)=0,SUM(Data!G291:G293),0)</f>
        <v>5.1666666666666666E-2</v>
      </c>
      <c r="H294" s="63">
        <f t="shared" si="98"/>
        <v>0</v>
      </c>
      <c r="I294" s="63">
        <f t="shared" si="99"/>
        <v>1.2330946698488464E-2</v>
      </c>
      <c r="J294" s="63">
        <f t="shared" si="100"/>
        <v>1.2330946698488443E-2</v>
      </c>
      <c r="K294" s="63">
        <f t="shared" si="101"/>
        <v>0</v>
      </c>
      <c r="L294" s="64">
        <f t="shared" si="102"/>
        <v>1.2330946698488443E-2</v>
      </c>
      <c r="M294" s="65">
        <f t="shared" si="103"/>
        <v>0.94369369369369371</v>
      </c>
      <c r="N294" s="65">
        <f t="shared" si="104"/>
        <v>0.52671856409600604</v>
      </c>
      <c r="O294" s="65">
        <f t="shared" si="105"/>
        <v>3.5160464579757251</v>
      </c>
      <c r="P294" s="66">
        <f t="shared" si="106"/>
        <v>6.6753797903634373</v>
      </c>
      <c r="Q294" s="63">
        <f t="shared" si="109"/>
        <v>-7.0953436807095316E-2</v>
      </c>
      <c r="R294" s="63">
        <f t="shared" si="110"/>
        <v>-2.3008139274954043E-2</v>
      </c>
      <c r="S294" s="63">
        <f t="shared" si="111"/>
        <v>0</v>
      </c>
      <c r="T294" s="64">
        <f t="shared" si="112"/>
        <v>-2.3008139274954598E-2</v>
      </c>
      <c r="U294" s="63">
        <f t="shared" si="93"/>
        <v>-4.5192063897962043E-2</v>
      </c>
      <c r="V294" s="63">
        <f t="shared" si="94"/>
        <v>3.1150001674062899E-4</v>
      </c>
      <c r="W294" s="63">
        <f t="shared" si="95"/>
        <v>-2.9150624527877977E-2</v>
      </c>
      <c r="X294" s="64">
        <f t="shared" si="96"/>
        <v>3.0346751297328112E-2</v>
      </c>
      <c r="Y294" s="63">
        <f t="shared" si="89"/>
        <v>-4.424979844900645E-3</v>
      </c>
      <c r="Z294" s="63">
        <f t="shared" si="90"/>
        <v>4.2246602982026316E-2</v>
      </c>
      <c r="AA294" s="63">
        <f t="shared" si="91"/>
        <v>-2.1783140256356859E-2</v>
      </c>
      <c r="AB294" s="64">
        <f t="shared" si="92"/>
        <v>6.5455571124753753E-2</v>
      </c>
      <c r="AC294" s="63">
        <f t="shared" si="85"/>
        <v>-4.5485882026224944E-3</v>
      </c>
      <c r="AD294" s="63">
        <f t="shared" si="86"/>
        <v>4.9124974104457708E-2</v>
      </c>
      <c r="AE294" s="63">
        <f t="shared" si="87"/>
        <v>-2.7693604491096147E-2</v>
      </c>
      <c r="AF294" s="64">
        <f t="shared" si="88"/>
        <v>7.9006554878565005E-2</v>
      </c>
      <c r="AG294" s="69">
        <f t="shared" ca="1" si="97"/>
        <v>1025</v>
      </c>
      <c r="AH294" s="75">
        <f t="shared" si="107"/>
        <v>0</v>
      </c>
      <c r="AI294" s="76">
        <f t="shared" si="108"/>
        <v>0</v>
      </c>
      <c r="AJ294" s="75"/>
      <c r="AK294" s="76"/>
    </row>
    <row r="295" spans="2:37" x14ac:dyDescent="0.25">
      <c r="B295" s="43">
        <v>1895</v>
      </c>
      <c r="C295" s="44">
        <v>4</v>
      </c>
      <c r="D295" s="83" t="s">
        <v>306</v>
      </c>
      <c r="E295" s="61">
        <f>Data!E294</f>
        <v>4.37</v>
      </c>
      <c r="F295" s="61">
        <f>Data!H294</f>
        <v>6.8504834710000004</v>
      </c>
      <c r="G295" s="62">
        <f>IF(MOD(C295,3)=0,SUM(Data!G292:G294),0)</f>
        <v>0</v>
      </c>
      <c r="H295" s="63">
        <f t="shared" si="98"/>
        <v>4.2959427207637235E-2</v>
      </c>
      <c r="I295" s="63">
        <f t="shared" si="99"/>
        <v>0</v>
      </c>
      <c r="J295" s="63">
        <f t="shared" si="100"/>
        <v>4.2959427207637235E-2</v>
      </c>
      <c r="K295" s="63">
        <f t="shared" si="101"/>
        <v>4.3477348959230389E-2</v>
      </c>
      <c r="L295" s="64">
        <f t="shared" si="102"/>
        <v>-4.9634211237048476E-4</v>
      </c>
      <c r="M295" s="65">
        <f t="shared" si="103"/>
        <v>0.98423423423423417</v>
      </c>
      <c r="N295" s="65">
        <f t="shared" si="104"/>
        <v>0.54961889091051286</v>
      </c>
      <c r="O295" s="65">
        <f t="shared" si="105"/>
        <v>3.6670937998458042</v>
      </c>
      <c r="P295" s="66">
        <f t="shared" si="106"/>
        <v>6.672066518257413</v>
      </c>
      <c r="Q295" s="63">
        <f t="shared" si="109"/>
        <v>-4.3763676148796615E-2</v>
      </c>
      <c r="R295" s="63">
        <f t="shared" si="110"/>
        <v>5.5848031142038401E-3</v>
      </c>
      <c r="S295" s="63">
        <f t="shared" si="111"/>
        <v>4.3477348959230389E-2</v>
      </c>
      <c r="T295" s="64">
        <f t="shared" si="112"/>
        <v>-3.6313721503223095E-2</v>
      </c>
      <c r="U295" s="63">
        <f t="shared" si="93"/>
        <v>-4.1088483868046199E-2</v>
      </c>
      <c r="V295" s="63">
        <f t="shared" si="94"/>
        <v>4.6106455725702933E-3</v>
      </c>
      <c r="W295" s="63">
        <f t="shared" si="95"/>
        <v>-2.0851730255606937E-2</v>
      </c>
      <c r="X295" s="64">
        <f t="shared" si="96"/>
        <v>2.6004617089119941E-2</v>
      </c>
      <c r="Y295" s="63">
        <f t="shared" si="89"/>
        <v>0</v>
      </c>
      <c r="Z295" s="63">
        <f t="shared" si="90"/>
        <v>4.6879021552445277E-2</v>
      </c>
      <c r="AA295" s="63">
        <f t="shared" si="91"/>
        <v>-1.8746401523863976E-2</v>
      </c>
      <c r="AB295" s="64">
        <f t="shared" si="92"/>
        <v>6.6879166790546174E-2</v>
      </c>
      <c r="AC295" s="63">
        <f t="shared" si="85"/>
        <v>-3.1003943447610594E-3</v>
      </c>
      <c r="AD295" s="63">
        <f t="shared" si="86"/>
        <v>5.0651252861633633E-2</v>
      </c>
      <c r="AE295" s="63">
        <f t="shared" si="87"/>
        <v>-2.6023034655950572E-2</v>
      </c>
      <c r="AF295" s="64">
        <f t="shared" si="88"/>
        <v>7.8722896172908507E-2</v>
      </c>
      <c r="AG295" s="69">
        <f t="shared" ca="1" si="97"/>
        <v>258</v>
      </c>
      <c r="AH295" s="75">
        <f t="shared" si="107"/>
        <v>1</v>
      </c>
      <c r="AI295" s="76">
        <f t="shared" si="108"/>
        <v>0</v>
      </c>
      <c r="AJ295" s="75"/>
      <c r="AK295" s="76"/>
    </row>
    <row r="296" spans="2:37" x14ac:dyDescent="0.25">
      <c r="B296" s="43">
        <v>1895</v>
      </c>
      <c r="C296" s="44">
        <v>5</v>
      </c>
      <c r="D296" s="83" t="s">
        <v>307</v>
      </c>
      <c r="E296" s="61">
        <f>Data!E295</f>
        <v>4.6100000000000003</v>
      </c>
      <c r="F296" s="61">
        <f>Data!H295</f>
        <v>6.9456325620000001</v>
      </c>
      <c r="G296" s="62">
        <f>IF(MOD(C296,3)=0,SUM(Data!G293:G295),0)</f>
        <v>0</v>
      </c>
      <c r="H296" s="63">
        <f t="shared" si="98"/>
        <v>5.4919908466819267E-2</v>
      </c>
      <c r="I296" s="63">
        <f t="shared" si="99"/>
        <v>0</v>
      </c>
      <c r="J296" s="63">
        <f t="shared" si="100"/>
        <v>5.4919908466819267E-2</v>
      </c>
      <c r="K296" s="63">
        <f t="shared" si="101"/>
        <v>1.3889397938523951E-2</v>
      </c>
      <c r="L296" s="64">
        <f t="shared" si="102"/>
        <v>4.0468428421995606E-2</v>
      </c>
      <c r="M296" s="65">
        <f t="shared" si="103"/>
        <v>1.0382882882882882</v>
      </c>
      <c r="N296" s="65">
        <f t="shared" si="104"/>
        <v>0.55725276640089916</v>
      </c>
      <c r="O296" s="65">
        <f t="shared" si="105"/>
        <v>3.8684902556725764</v>
      </c>
      <c r="P296" s="66">
        <f t="shared" si="106"/>
        <v>6.9420745645783066</v>
      </c>
      <c r="Q296" s="63">
        <f t="shared" si="109"/>
        <v>4.7727272727272618E-2</v>
      </c>
      <c r="R296" s="63">
        <f t="shared" si="110"/>
        <v>0.10179732455633017</v>
      </c>
      <c r="S296" s="63">
        <f t="shared" si="111"/>
        <v>5.7970621098761166E-2</v>
      </c>
      <c r="T296" s="64">
        <f t="shared" si="112"/>
        <v>4.1425255657904669E-2</v>
      </c>
      <c r="U296" s="63">
        <f t="shared" si="93"/>
        <v>-3.8846123286062517E-2</v>
      </c>
      <c r="V296" s="63">
        <f t="shared" si="94"/>
        <v>6.9598709953286875E-3</v>
      </c>
      <c r="W296" s="63">
        <f t="shared" si="95"/>
        <v>-2.0583033037262832E-2</v>
      </c>
      <c r="X296" s="64">
        <f t="shared" si="96"/>
        <v>2.812173462545231E-2</v>
      </c>
      <c r="Y296" s="63">
        <f t="shared" si="89"/>
        <v>6.5183983616534658E-3</v>
      </c>
      <c r="Z296" s="63">
        <f t="shared" si="90"/>
        <v>5.3702996051382179E-2</v>
      </c>
      <c r="AA296" s="63">
        <f t="shared" si="91"/>
        <v>-1.5103964539725956E-2</v>
      </c>
      <c r="AB296" s="64">
        <f t="shared" si="92"/>
        <v>6.9862156119810503E-2</v>
      </c>
      <c r="AC296" s="63">
        <f t="shared" si="85"/>
        <v>1.5431618699128791E-3</v>
      </c>
      <c r="AD296" s="63">
        <f t="shared" si="86"/>
        <v>5.5545184133152237E-2</v>
      </c>
      <c r="AE296" s="63">
        <f t="shared" si="87"/>
        <v>-2.4137076989826256E-2</v>
      </c>
      <c r="AF296" s="64">
        <f t="shared" si="88"/>
        <v>8.165312898371857E-2</v>
      </c>
      <c r="AG296" s="69">
        <f t="shared" ca="1" si="97"/>
        <v>154</v>
      </c>
      <c r="AH296" s="75">
        <f t="shared" si="107"/>
        <v>2</v>
      </c>
      <c r="AI296" s="76">
        <f t="shared" si="108"/>
        <v>0</v>
      </c>
      <c r="AJ296" s="75"/>
      <c r="AK296" s="76"/>
    </row>
    <row r="297" spans="2:37" x14ac:dyDescent="0.25">
      <c r="B297" s="43">
        <v>1895</v>
      </c>
      <c r="C297" s="44">
        <v>6</v>
      </c>
      <c r="D297" s="83" t="s">
        <v>308</v>
      </c>
      <c r="E297" s="61">
        <f>Data!E296</f>
        <v>4.7</v>
      </c>
      <c r="F297" s="61">
        <f>Data!H296</f>
        <v>7.0407735540000003</v>
      </c>
      <c r="G297" s="62">
        <f>IF(MOD(C297,3)=0,SUM(Data!G294:G296),0)</f>
        <v>5.0416666666666665E-2</v>
      </c>
      <c r="H297" s="63">
        <f t="shared" si="98"/>
        <v>1.9522776572667988E-2</v>
      </c>
      <c r="I297" s="63">
        <f t="shared" si="99"/>
        <v>1.0936370209689081E-2</v>
      </c>
      <c r="J297" s="63">
        <f t="shared" si="100"/>
        <v>3.0459146782357172E-2</v>
      </c>
      <c r="K297" s="63">
        <f t="shared" si="101"/>
        <v>1.3697959278831329E-2</v>
      </c>
      <c r="L297" s="64">
        <f t="shared" si="102"/>
        <v>1.6534695912232333E-2</v>
      </c>
      <c r="M297" s="65">
        <f t="shared" si="103"/>
        <v>1.0585585585585584</v>
      </c>
      <c r="N297" s="65">
        <f t="shared" si="104"/>
        <v>0.56488599210307466</v>
      </c>
      <c r="O297" s="65">
        <f t="shared" si="105"/>
        <v>3.9863211681962261</v>
      </c>
      <c r="P297" s="66">
        <f t="shared" si="106"/>
        <v>7.0568596565036517</v>
      </c>
      <c r="Q297" s="63">
        <f t="shared" si="109"/>
        <v>8.2949308755760232E-2</v>
      </c>
      <c r="R297" s="63">
        <f t="shared" si="110"/>
        <v>0.13578735347177573</v>
      </c>
      <c r="S297" s="63">
        <f t="shared" si="111"/>
        <v>7.2462659584771716E-2</v>
      </c>
      <c r="T297" s="64">
        <f t="shared" si="112"/>
        <v>5.9046059385900573E-2</v>
      </c>
      <c r="U297" s="63">
        <f t="shared" si="93"/>
        <v>-3.3742825040443014E-2</v>
      </c>
      <c r="V297" s="63">
        <f t="shared" si="94"/>
        <v>1.2480804670474521E-2</v>
      </c>
      <c r="W297" s="63">
        <f t="shared" si="95"/>
        <v>-1.7914412368142063E-2</v>
      </c>
      <c r="X297" s="64">
        <f t="shared" si="96"/>
        <v>3.0949662047184523E-2</v>
      </c>
      <c r="Y297" s="63">
        <f t="shared" si="89"/>
        <v>8.9344244262414829E-3</v>
      </c>
      <c r="Z297" s="63">
        <f t="shared" si="90"/>
        <v>5.5648787855208326E-2</v>
      </c>
      <c r="AA297" s="63">
        <f t="shared" si="91"/>
        <v>-1.1412026060683811E-2</v>
      </c>
      <c r="AB297" s="64">
        <f t="shared" si="92"/>
        <v>6.783494811156654E-2</v>
      </c>
      <c r="AC297" s="63">
        <f t="shared" si="85"/>
        <v>3.531911769388385E-3</v>
      </c>
      <c r="AD297" s="63">
        <f t="shared" si="86"/>
        <v>5.7255721286908923E-2</v>
      </c>
      <c r="AE297" s="63">
        <f t="shared" si="87"/>
        <v>-2.2645267284319481E-2</v>
      </c>
      <c r="AF297" s="64">
        <f t="shared" si="88"/>
        <v>8.1752291053234449E-2</v>
      </c>
      <c r="AG297" s="69">
        <f t="shared" ca="1" si="97"/>
        <v>645</v>
      </c>
      <c r="AH297" s="75">
        <f t="shared" si="107"/>
        <v>3</v>
      </c>
      <c r="AI297" s="76">
        <f t="shared" si="108"/>
        <v>0</v>
      </c>
      <c r="AJ297" s="75"/>
      <c r="AK297" s="76"/>
    </row>
    <row r="298" spans="2:37" x14ac:dyDescent="0.25">
      <c r="B298" s="43">
        <v>1895</v>
      </c>
      <c r="C298" s="44">
        <v>7</v>
      </c>
      <c r="D298" s="83" t="s">
        <v>309</v>
      </c>
      <c r="E298" s="61">
        <f>Data!E297</f>
        <v>4.72</v>
      </c>
      <c r="F298" s="61">
        <f>Data!H297</f>
        <v>6.9456325620000001</v>
      </c>
      <c r="G298" s="62">
        <f>IF(MOD(C298,3)=0,SUM(Data!G295:G297),0)</f>
        <v>0</v>
      </c>
      <c r="H298" s="63">
        <f t="shared" si="98"/>
        <v>4.2553191489360653E-3</v>
      </c>
      <c r="I298" s="63">
        <f t="shared" si="99"/>
        <v>0</v>
      </c>
      <c r="J298" s="63">
        <f t="shared" si="100"/>
        <v>4.2553191489360653E-3</v>
      </c>
      <c r="K298" s="63">
        <f t="shared" si="101"/>
        <v>-1.351286066371904E-2</v>
      </c>
      <c r="L298" s="64">
        <f t="shared" si="102"/>
        <v>1.8011567616187829E-2</v>
      </c>
      <c r="M298" s="65">
        <f t="shared" si="103"/>
        <v>1.0630630630630629</v>
      </c>
      <c r="N298" s="65">
        <f t="shared" si="104"/>
        <v>0.55725276640089916</v>
      </c>
      <c r="O298" s="65">
        <f t="shared" si="105"/>
        <v>4.0032842369970609</v>
      </c>
      <c r="P298" s="66">
        <f t="shared" si="106"/>
        <v>7.1839647613647148</v>
      </c>
      <c r="Q298" s="63">
        <f t="shared" si="109"/>
        <v>0.11058823529411765</v>
      </c>
      <c r="R298" s="63">
        <f t="shared" si="110"/>
        <v>0.16477480742921791</v>
      </c>
      <c r="S298" s="63">
        <f t="shared" si="111"/>
        <v>5.7970621098761166E-2</v>
      </c>
      <c r="T298" s="64">
        <f t="shared" si="112"/>
        <v>0.10095193968574856</v>
      </c>
      <c r="U298" s="63">
        <f t="shared" si="93"/>
        <v>-3.1529387812319953E-2</v>
      </c>
      <c r="V298" s="63">
        <f t="shared" si="94"/>
        <v>1.4800127894036841E-2</v>
      </c>
      <c r="W298" s="63">
        <f t="shared" si="95"/>
        <v>-2.0583033037262832E-2</v>
      </c>
      <c r="X298" s="64">
        <f t="shared" si="96"/>
        <v>3.6126759209641035E-2</v>
      </c>
      <c r="Y298" s="63">
        <f t="shared" si="89"/>
        <v>5.6820855130712555E-3</v>
      </c>
      <c r="Z298" s="63">
        <f t="shared" si="90"/>
        <v>5.2245863395241621E-2</v>
      </c>
      <c r="AA298" s="63">
        <f t="shared" si="91"/>
        <v>-1.393766120811335E-2</v>
      </c>
      <c r="AB298" s="64">
        <f t="shared" si="92"/>
        <v>6.7119006577659679E-2</v>
      </c>
      <c r="AC298" s="63">
        <f t="shared" si="85"/>
        <v>3.6305531756690712E-3</v>
      </c>
      <c r="AD298" s="63">
        <f t="shared" si="86"/>
        <v>5.7359643434199636E-2</v>
      </c>
      <c r="AE298" s="63">
        <f t="shared" si="87"/>
        <v>-2.3309886286421833E-2</v>
      </c>
      <c r="AF298" s="64">
        <f t="shared" si="88"/>
        <v>8.2594805238582092E-2</v>
      </c>
      <c r="AG298" s="69">
        <f t="shared" ca="1" si="97"/>
        <v>948</v>
      </c>
      <c r="AH298" s="75">
        <f t="shared" si="107"/>
        <v>4</v>
      </c>
      <c r="AI298" s="76">
        <f t="shared" si="108"/>
        <v>0</v>
      </c>
      <c r="AJ298" s="75"/>
      <c r="AK298" s="76"/>
    </row>
    <row r="299" spans="2:37" x14ac:dyDescent="0.25">
      <c r="B299" s="43">
        <v>1895</v>
      </c>
      <c r="C299" s="44">
        <v>8</v>
      </c>
      <c r="D299" s="83" t="s">
        <v>310</v>
      </c>
      <c r="E299" s="61">
        <f>Data!E298</f>
        <v>4.79</v>
      </c>
      <c r="F299" s="61">
        <f>Data!H298</f>
        <v>6.8504834710000004</v>
      </c>
      <c r="G299" s="62">
        <f>IF(MOD(C299,3)=0,SUM(Data!G296:G298),0)</f>
        <v>0</v>
      </c>
      <c r="H299" s="63">
        <f t="shared" si="98"/>
        <v>1.4830508474576343E-2</v>
      </c>
      <c r="I299" s="63">
        <f t="shared" si="99"/>
        <v>0</v>
      </c>
      <c r="J299" s="63">
        <f t="shared" si="100"/>
        <v>1.4830508474576343E-2</v>
      </c>
      <c r="K299" s="63">
        <f t="shared" si="101"/>
        <v>-1.3699125335331797E-2</v>
      </c>
      <c r="L299" s="64">
        <f t="shared" si="102"/>
        <v>2.8925893246934287E-2</v>
      </c>
      <c r="M299" s="65">
        <f t="shared" si="103"/>
        <v>1.0788288288288288</v>
      </c>
      <c r="N299" s="65">
        <f t="shared" si="104"/>
        <v>0.54961889091051286</v>
      </c>
      <c r="O299" s="65">
        <f t="shared" si="105"/>
        <v>4.0626549777999834</v>
      </c>
      <c r="P299" s="66">
        <f t="shared" si="106"/>
        <v>7.3917673591416886</v>
      </c>
      <c r="Q299" s="63">
        <f t="shared" si="109"/>
        <v>8.6167800453514687E-2</v>
      </c>
      <c r="R299" s="63">
        <f t="shared" si="110"/>
        <v>0.13916287819671713</v>
      </c>
      <c r="S299" s="63">
        <f t="shared" si="111"/>
        <v>1.4083814743036216E-2</v>
      </c>
      <c r="T299" s="64">
        <f t="shared" si="112"/>
        <v>0.12334193844260755</v>
      </c>
      <c r="U299" s="63">
        <f t="shared" si="93"/>
        <v>-2.4049817397391648E-2</v>
      </c>
      <c r="V299" s="63">
        <f t="shared" si="94"/>
        <v>2.2637504597204039E-2</v>
      </c>
      <c r="W299" s="63">
        <f t="shared" si="95"/>
        <v>-3.0359766657544918E-2</v>
      </c>
      <c r="X299" s="64">
        <f t="shared" si="96"/>
        <v>5.4656633906435159E-2</v>
      </c>
      <c r="Y299" s="63">
        <f t="shared" si="89"/>
        <v>1.6856694856732801E-3</v>
      </c>
      <c r="Z299" s="63">
        <f t="shared" si="90"/>
        <v>4.8064410534728097E-2</v>
      </c>
      <c r="AA299" s="63">
        <f t="shared" si="91"/>
        <v>-1.5296880606923691E-2</v>
      </c>
      <c r="AB299" s="64">
        <f t="shared" si="92"/>
        <v>6.4345577762264794E-2</v>
      </c>
      <c r="AC299" s="63">
        <f t="shared" si="85"/>
        <v>4.1413378354453467E-3</v>
      </c>
      <c r="AD299" s="63">
        <f t="shared" si="86"/>
        <v>5.7897772812608883E-2</v>
      </c>
      <c r="AE299" s="63">
        <f t="shared" si="87"/>
        <v>-2.439824138388258E-2</v>
      </c>
      <c r="AF299" s="64">
        <f t="shared" si="88"/>
        <v>8.4354106037311416E-2</v>
      </c>
      <c r="AG299" s="69">
        <f t="shared" ca="1" si="97"/>
        <v>741</v>
      </c>
      <c r="AH299" s="75">
        <f t="shared" si="107"/>
        <v>5</v>
      </c>
      <c r="AI299" s="76">
        <f t="shared" si="108"/>
        <v>0</v>
      </c>
      <c r="AJ299" s="75"/>
      <c r="AK299" s="76"/>
    </row>
    <row r="300" spans="2:37" x14ac:dyDescent="0.25">
      <c r="B300" s="43">
        <v>1895</v>
      </c>
      <c r="C300" s="44">
        <v>9</v>
      </c>
      <c r="D300" s="83" t="s">
        <v>311</v>
      </c>
      <c r="E300" s="61">
        <f>Data!E299</f>
        <v>4.82</v>
      </c>
      <c r="F300" s="61">
        <f>Data!H299</f>
        <v>6.8504834710000004</v>
      </c>
      <c r="G300" s="62">
        <f>IF(MOD(C300,3)=0,SUM(Data!G297:G299),0)</f>
        <v>4.9166666666666671E-2</v>
      </c>
      <c r="H300" s="63">
        <f t="shared" si="98"/>
        <v>6.2630480167014113E-3</v>
      </c>
      <c r="I300" s="63">
        <f t="shared" si="99"/>
        <v>1.0264439805149617E-2</v>
      </c>
      <c r="J300" s="63">
        <f t="shared" si="100"/>
        <v>1.6527487821851095E-2</v>
      </c>
      <c r="K300" s="63">
        <f t="shared" si="101"/>
        <v>0</v>
      </c>
      <c r="L300" s="64">
        <f t="shared" si="102"/>
        <v>1.6527487821851095E-2</v>
      </c>
      <c r="M300" s="65">
        <f t="shared" si="103"/>
        <v>1.0855855855855856</v>
      </c>
      <c r="N300" s="65">
        <f t="shared" si="104"/>
        <v>0.54961889091051286</v>
      </c>
      <c r="O300" s="65">
        <f t="shared" si="105"/>
        <v>4.1298004584699557</v>
      </c>
      <c r="P300" s="66">
        <f t="shared" si="106"/>
        <v>7.5139347041518594</v>
      </c>
      <c r="Q300" s="63">
        <f t="shared" si="109"/>
        <v>7.5892857142857206E-2</v>
      </c>
      <c r="R300" s="63">
        <f t="shared" si="110"/>
        <v>0.12586534715666176</v>
      </c>
      <c r="S300" s="63">
        <f t="shared" si="111"/>
        <v>0</v>
      </c>
      <c r="T300" s="64">
        <f t="shared" si="112"/>
        <v>0.12586534715666153</v>
      </c>
      <c r="U300" s="63">
        <f t="shared" si="93"/>
        <v>-1.9546319404966872E-2</v>
      </c>
      <c r="V300" s="63">
        <f t="shared" si="94"/>
        <v>2.7328415836628039E-2</v>
      </c>
      <c r="W300" s="63">
        <f t="shared" si="95"/>
        <v>-3.2652169045278123E-2</v>
      </c>
      <c r="X300" s="64">
        <f t="shared" si="96"/>
        <v>6.2005188787892962E-2</v>
      </c>
      <c r="Y300" s="63">
        <f t="shared" si="89"/>
        <v>3.5971250275224076E-3</v>
      </c>
      <c r="Z300" s="63">
        <f t="shared" si="90"/>
        <v>4.9653920846508326E-2</v>
      </c>
      <c r="AA300" s="63">
        <f t="shared" si="91"/>
        <v>-1.4116932655536485E-2</v>
      </c>
      <c r="AB300" s="64">
        <f t="shared" si="92"/>
        <v>6.4683993076192658E-2</v>
      </c>
      <c r="AC300" s="63">
        <f t="shared" si="85"/>
        <v>4.9125732618193751E-3</v>
      </c>
      <c r="AD300" s="63">
        <f t="shared" si="86"/>
        <v>5.8317044918751337E-2</v>
      </c>
      <c r="AE300" s="63">
        <f t="shared" si="87"/>
        <v>-2.3983268633526511E-2</v>
      </c>
      <c r="AF300" s="64">
        <f t="shared" si="88"/>
        <v>8.4322646228669917E-2</v>
      </c>
      <c r="AG300" s="69">
        <f t="shared" ca="1" si="97"/>
        <v>910</v>
      </c>
      <c r="AH300" s="75">
        <f t="shared" si="107"/>
        <v>6</v>
      </c>
      <c r="AI300" s="76">
        <f t="shared" si="108"/>
        <v>0</v>
      </c>
      <c r="AJ300" s="75"/>
      <c r="AK300" s="76"/>
    </row>
    <row r="301" spans="2:37" x14ac:dyDescent="0.25">
      <c r="B301" s="43">
        <v>1895</v>
      </c>
      <c r="C301" s="44">
        <v>10</v>
      </c>
      <c r="D301" s="83" t="s">
        <v>312</v>
      </c>
      <c r="E301" s="61">
        <f>Data!E300</f>
        <v>4.75</v>
      </c>
      <c r="F301" s="61">
        <f>Data!H300</f>
        <v>6.8504834710000004</v>
      </c>
      <c r="G301" s="62">
        <f>IF(MOD(C301,3)=0,SUM(Data!G298:G300),0)</f>
        <v>0</v>
      </c>
      <c r="H301" s="63">
        <f t="shared" si="98"/>
        <v>-1.4522821576763545E-2</v>
      </c>
      <c r="I301" s="63">
        <f t="shared" si="99"/>
        <v>0</v>
      </c>
      <c r="J301" s="63">
        <f t="shared" si="100"/>
        <v>-1.4522821576763434E-2</v>
      </c>
      <c r="K301" s="63">
        <f t="shared" si="101"/>
        <v>0</v>
      </c>
      <c r="L301" s="64">
        <f t="shared" si="102"/>
        <v>-1.4522821576763434E-2</v>
      </c>
      <c r="M301" s="65">
        <f t="shared" si="103"/>
        <v>1.0698198198198197</v>
      </c>
      <c r="N301" s="65">
        <f t="shared" si="104"/>
        <v>0.54961889091051286</v>
      </c>
      <c r="O301" s="65">
        <f t="shared" si="105"/>
        <v>4.0698241032639606</v>
      </c>
      <c r="P301" s="66">
        <f t="shared" si="106"/>
        <v>7.4048111711040114</v>
      </c>
      <c r="Q301" s="63">
        <f t="shared" si="109"/>
        <v>9.4470046082949288E-2</v>
      </c>
      <c r="R301" s="63">
        <f t="shared" si="110"/>
        <v>0.14530539932949149</v>
      </c>
      <c r="S301" s="63">
        <f t="shared" si="111"/>
        <v>2.857125490422785E-2</v>
      </c>
      <c r="T301" s="64">
        <f t="shared" si="112"/>
        <v>0.11349154846460552</v>
      </c>
      <c r="U301" s="63">
        <f t="shared" si="93"/>
        <v>-1.3343504212516399E-2</v>
      </c>
      <c r="V301" s="63">
        <f t="shared" si="94"/>
        <v>3.3827782845501142E-2</v>
      </c>
      <c r="W301" s="63">
        <f t="shared" si="95"/>
        <v>-3.2652169045278123E-2</v>
      </c>
      <c r="X301" s="64">
        <f t="shared" si="96"/>
        <v>6.8723937516009359E-2</v>
      </c>
      <c r="Y301" s="63">
        <f t="shared" si="89"/>
        <v>-3.5102159824045298E-3</v>
      </c>
      <c r="Z301" s="63">
        <f t="shared" si="90"/>
        <v>4.2220411750257592E-2</v>
      </c>
      <c r="AA301" s="63">
        <f t="shared" si="91"/>
        <v>-1.4116932655536485E-2</v>
      </c>
      <c r="AB301" s="64">
        <f t="shared" si="92"/>
        <v>5.7144043012669066E-2</v>
      </c>
      <c r="AC301" s="63">
        <f t="shared" si="85"/>
        <v>4.9888830090809577E-3</v>
      </c>
      <c r="AD301" s="63">
        <f t="shared" si="86"/>
        <v>5.8397410025497365E-2</v>
      </c>
      <c r="AE301" s="63">
        <f t="shared" si="87"/>
        <v>-2.3983268633526511E-2</v>
      </c>
      <c r="AF301" s="64">
        <f t="shared" si="88"/>
        <v>8.4404986115029557E-2</v>
      </c>
      <c r="AG301" s="69">
        <f t="shared" ca="1" si="97"/>
        <v>1303</v>
      </c>
      <c r="AH301" s="75">
        <f t="shared" si="107"/>
        <v>0</v>
      </c>
      <c r="AI301" s="76">
        <f t="shared" si="108"/>
        <v>1</v>
      </c>
      <c r="AJ301" s="75"/>
      <c r="AK301" s="76"/>
    </row>
    <row r="302" spans="2:37" x14ac:dyDescent="0.25">
      <c r="B302" s="43">
        <v>1895</v>
      </c>
      <c r="C302" s="44">
        <v>11</v>
      </c>
      <c r="D302" s="83" t="s">
        <v>313</v>
      </c>
      <c r="E302" s="61">
        <f>Data!E301</f>
        <v>4.59</v>
      </c>
      <c r="F302" s="61">
        <f>Data!H301</f>
        <v>6.8504834710000004</v>
      </c>
      <c r="G302" s="62">
        <f>IF(MOD(C302,3)=0,SUM(Data!G299:G301),0)</f>
        <v>0</v>
      </c>
      <c r="H302" s="63">
        <f t="shared" si="98"/>
        <v>-3.3684210526315872E-2</v>
      </c>
      <c r="I302" s="63">
        <f t="shared" si="99"/>
        <v>0</v>
      </c>
      <c r="J302" s="63">
        <f t="shared" si="100"/>
        <v>-3.3684210526315872E-2</v>
      </c>
      <c r="K302" s="63">
        <f t="shared" si="101"/>
        <v>0</v>
      </c>
      <c r="L302" s="64">
        <f t="shared" si="102"/>
        <v>-3.3684210526315872E-2</v>
      </c>
      <c r="M302" s="65">
        <f t="shared" si="103"/>
        <v>1.0337837837837838</v>
      </c>
      <c r="N302" s="65">
        <f t="shared" si="104"/>
        <v>0.54961889091051286</v>
      </c>
      <c r="O302" s="65">
        <f t="shared" si="105"/>
        <v>3.9327352913645428</v>
      </c>
      <c r="P302" s="66">
        <f t="shared" si="106"/>
        <v>7.1553859527089285</v>
      </c>
      <c r="Q302" s="63">
        <f t="shared" si="109"/>
        <v>5.760368663594484E-2</v>
      </c>
      <c r="R302" s="63">
        <f t="shared" si="110"/>
        <v>0.10672669114155053</v>
      </c>
      <c r="S302" s="63">
        <f t="shared" si="111"/>
        <v>2.857125490422785E-2</v>
      </c>
      <c r="T302" s="64">
        <f t="shared" si="112"/>
        <v>7.5984464726850387E-2</v>
      </c>
      <c r="U302" s="63">
        <f t="shared" si="93"/>
        <v>-5.1482787431588184E-3</v>
      </c>
      <c r="V302" s="63">
        <f t="shared" si="94"/>
        <v>4.2414815731898869E-2</v>
      </c>
      <c r="W302" s="63">
        <f t="shared" si="95"/>
        <v>-2.8034577523472048E-2</v>
      </c>
      <c r="X302" s="64">
        <f t="shared" si="96"/>
        <v>7.2481378067821289E-2</v>
      </c>
      <c r="Y302" s="63">
        <f t="shared" si="89"/>
        <v>-1.3156829613927501E-2</v>
      </c>
      <c r="Z302" s="63">
        <f t="shared" si="90"/>
        <v>3.2131098450419504E-2</v>
      </c>
      <c r="AA302" s="63">
        <f t="shared" si="91"/>
        <v>-1.5296880606923691E-2</v>
      </c>
      <c r="AB302" s="64">
        <f t="shared" si="92"/>
        <v>4.8164749479595148E-2</v>
      </c>
      <c r="AC302" s="63">
        <f t="shared" si="85"/>
        <v>2.4588688198352582E-3</v>
      </c>
      <c r="AD302" s="63">
        <f t="shared" si="86"/>
        <v>5.5732942278144959E-2</v>
      </c>
      <c r="AE302" s="63">
        <f t="shared" si="87"/>
        <v>-2.3564199157391497E-2</v>
      </c>
      <c r="AF302" s="64">
        <f t="shared" si="88"/>
        <v>8.1210809115261462E-2</v>
      </c>
      <c r="AG302" s="69">
        <f t="shared" ca="1" si="97"/>
        <v>1559</v>
      </c>
      <c r="AH302" s="75">
        <f t="shared" si="107"/>
        <v>0</v>
      </c>
      <c r="AI302" s="76">
        <f t="shared" si="108"/>
        <v>2</v>
      </c>
      <c r="AJ302" s="75"/>
      <c r="AK302" s="76"/>
    </row>
    <row r="303" spans="2:37" x14ac:dyDescent="0.25">
      <c r="B303" s="43">
        <v>1895</v>
      </c>
      <c r="C303" s="44">
        <v>12</v>
      </c>
      <c r="D303" s="83" t="s">
        <v>314</v>
      </c>
      <c r="E303" s="61">
        <f>Data!E302</f>
        <v>4.32</v>
      </c>
      <c r="F303" s="61">
        <f>Data!H302</f>
        <v>6.7553424790000003</v>
      </c>
      <c r="G303" s="62">
        <f>IF(MOD(C303,3)=0,SUM(Data!G300:G302),0)</f>
        <v>4.7916666666666663E-2</v>
      </c>
      <c r="H303" s="63">
        <f t="shared" si="98"/>
        <v>-5.8823529411764608E-2</v>
      </c>
      <c r="I303" s="63">
        <f t="shared" si="99"/>
        <v>1.0439360929557008E-2</v>
      </c>
      <c r="J303" s="63">
        <f t="shared" si="100"/>
        <v>-4.8384168482207612E-2</v>
      </c>
      <c r="K303" s="63">
        <f t="shared" si="101"/>
        <v>-1.3888215686200578E-2</v>
      </c>
      <c r="L303" s="64">
        <f t="shared" si="102"/>
        <v>-3.4981787404570475E-2</v>
      </c>
      <c r="M303" s="65">
        <f t="shared" si="103"/>
        <v>0.97297297297297292</v>
      </c>
      <c r="N303" s="65">
        <f t="shared" si="104"/>
        <v>0.54198566520833735</v>
      </c>
      <c r="O303" s="65">
        <f t="shared" si="105"/>
        <v>3.7424531644312369</v>
      </c>
      <c r="P303" s="66">
        <f t="shared" si="106"/>
        <v>6.9050777625136144</v>
      </c>
      <c r="Q303" s="63">
        <f t="shared" si="109"/>
        <v>4.6511627906977715E-3</v>
      </c>
      <c r="R303" s="63">
        <f t="shared" si="110"/>
        <v>4.9952978461400788E-2</v>
      </c>
      <c r="S303" s="63">
        <f t="shared" si="111"/>
        <v>2.8985310473219839E-2</v>
      </c>
      <c r="T303" s="64">
        <f t="shared" si="112"/>
        <v>2.0377033350007512E-2</v>
      </c>
      <c r="U303" s="63">
        <f t="shared" si="93"/>
        <v>-1.2481630394579279E-2</v>
      </c>
      <c r="V303" s="63">
        <f t="shared" si="94"/>
        <v>3.4553969503028359E-2</v>
      </c>
      <c r="W303" s="63">
        <f t="shared" si="95"/>
        <v>-3.0749474826559875E-2</v>
      </c>
      <c r="X303" s="64">
        <f t="shared" si="96"/>
        <v>6.7375196229997103E-2</v>
      </c>
      <c r="Y303" s="63">
        <f t="shared" si="89"/>
        <v>-1.836950783795277E-2</v>
      </c>
      <c r="Z303" s="63">
        <f t="shared" si="90"/>
        <v>2.6605400819780245E-2</v>
      </c>
      <c r="AA303" s="63">
        <f t="shared" si="91"/>
        <v>-1.8984066478624273E-2</v>
      </c>
      <c r="AB303" s="64">
        <f t="shared" si="92"/>
        <v>4.6471688930433741E-2</v>
      </c>
      <c r="AC303" s="63">
        <f t="shared" si="85"/>
        <v>-5.7521484304789983E-4</v>
      </c>
      <c r="AD303" s="63">
        <f t="shared" si="86"/>
        <v>5.2215237385095481E-2</v>
      </c>
      <c r="AE303" s="63">
        <f t="shared" si="87"/>
        <v>-2.3824175226329514E-2</v>
      </c>
      <c r="AF303" s="64">
        <f t="shared" si="88"/>
        <v>7.7895201542258041E-2</v>
      </c>
      <c r="AG303" s="69">
        <f t="shared" ca="1" si="97"/>
        <v>1708</v>
      </c>
      <c r="AH303" s="75">
        <f t="shared" si="107"/>
        <v>0</v>
      </c>
      <c r="AI303" s="76">
        <f t="shared" si="108"/>
        <v>3</v>
      </c>
      <c r="AJ303" s="75"/>
      <c r="AK303" s="76"/>
    </row>
    <row r="304" spans="2:37" x14ac:dyDescent="0.25">
      <c r="B304" s="43">
        <v>1896</v>
      </c>
      <c r="C304" s="39">
        <v>1</v>
      </c>
      <c r="D304" s="83" t="s">
        <v>315</v>
      </c>
      <c r="E304" s="61">
        <f>Data!E303</f>
        <v>4.2699999999999996</v>
      </c>
      <c r="F304" s="61">
        <f>Data!H303</f>
        <v>6.6601933879999997</v>
      </c>
      <c r="G304" s="62">
        <f>IF(MOD(C304,3)=0,SUM(Data!G301:G303),0)</f>
        <v>0</v>
      </c>
      <c r="H304" s="63">
        <f t="shared" si="98"/>
        <v>-1.1574074074074292E-2</v>
      </c>
      <c r="I304" s="63">
        <f t="shared" si="99"/>
        <v>0</v>
      </c>
      <c r="J304" s="63">
        <f t="shared" si="100"/>
        <v>-1.1574074074074292E-2</v>
      </c>
      <c r="K304" s="63">
        <f t="shared" si="101"/>
        <v>-1.408501364598258E-2</v>
      </c>
      <c r="L304" s="64">
        <f t="shared" si="102"/>
        <v>2.5468114458773172E-3</v>
      </c>
      <c r="M304" s="65">
        <f t="shared" si="103"/>
        <v>0.96171171171171155</v>
      </c>
      <c r="N304" s="65">
        <f t="shared" si="104"/>
        <v>0.53435178971795094</v>
      </c>
      <c r="O304" s="65">
        <f t="shared" si="105"/>
        <v>3.6991377342873561</v>
      </c>
      <c r="P304" s="66">
        <f t="shared" si="106"/>
        <v>6.922663693593857</v>
      </c>
      <c r="Q304" s="63">
        <f t="shared" si="109"/>
        <v>4.7058823529411153E-3</v>
      </c>
      <c r="R304" s="63">
        <f t="shared" si="110"/>
        <v>5.0010165442798238E-2</v>
      </c>
      <c r="S304" s="63">
        <f t="shared" si="111"/>
        <v>1.4492038333688839E-2</v>
      </c>
      <c r="T304" s="64">
        <f t="shared" si="112"/>
        <v>3.5010749978331868E-2</v>
      </c>
      <c r="U304" s="63">
        <f t="shared" si="93"/>
        <v>-2.4748779085935868E-2</v>
      </c>
      <c r="V304" s="63">
        <f t="shared" si="94"/>
        <v>2.1702535277862811E-2</v>
      </c>
      <c r="W304" s="63">
        <f t="shared" si="95"/>
        <v>-3.1149373026135851E-2</v>
      </c>
      <c r="X304" s="64">
        <f t="shared" si="96"/>
        <v>5.4551142180789824E-2</v>
      </c>
      <c r="Y304" s="63">
        <f t="shared" si="89"/>
        <v>-1.9511615413613237E-2</v>
      </c>
      <c r="Z304" s="63">
        <f t="shared" si="90"/>
        <v>2.5410965831409227E-2</v>
      </c>
      <c r="AA304" s="63">
        <f t="shared" si="91"/>
        <v>-1.8066955443001742E-2</v>
      </c>
      <c r="AB304" s="64">
        <f t="shared" si="92"/>
        <v>4.4277887902251178E-2</v>
      </c>
      <c r="AC304" s="63">
        <f t="shared" si="85"/>
        <v>-2.1743795440044567E-3</v>
      </c>
      <c r="AD304" s="63">
        <f t="shared" si="86"/>
        <v>5.0531603468441544E-2</v>
      </c>
      <c r="AE304" s="63">
        <f t="shared" si="87"/>
        <v>-2.409012985600123E-2</v>
      </c>
      <c r="AF304" s="64">
        <f t="shared" si="88"/>
        <v>7.6463755114426935E-2</v>
      </c>
      <c r="AG304" s="69">
        <f t="shared" ca="1" si="97"/>
        <v>1264</v>
      </c>
      <c r="AH304" s="75">
        <f t="shared" si="107"/>
        <v>0</v>
      </c>
      <c r="AI304" s="76">
        <f t="shared" si="108"/>
        <v>4</v>
      </c>
      <c r="AJ304" s="75"/>
      <c r="AK304" s="76"/>
    </row>
    <row r="305" spans="2:37" x14ac:dyDescent="0.25">
      <c r="B305" s="43">
        <v>1896</v>
      </c>
      <c r="C305" s="44">
        <v>2</v>
      </c>
      <c r="D305" s="83" t="s">
        <v>316</v>
      </c>
      <c r="E305" s="61">
        <f>Data!E304</f>
        <v>4.45</v>
      </c>
      <c r="F305" s="61">
        <f>Data!H304</f>
        <v>6.5650523969999997</v>
      </c>
      <c r="G305" s="62">
        <f>IF(MOD(C305,3)=0,SUM(Data!G302:G304),0)</f>
        <v>0</v>
      </c>
      <c r="H305" s="63">
        <f t="shared" si="98"/>
        <v>4.2154566744730726E-2</v>
      </c>
      <c r="I305" s="63">
        <f t="shared" si="99"/>
        <v>0</v>
      </c>
      <c r="J305" s="63">
        <f t="shared" si="100"/>
        <v>4.2154566744730726E-2</v>
      </c>
      <c r="K305" s="63">
        <f t="shared" si="101"/>
        <v>-1.4285019286590095E-2</v>
      </c>
      <c r="L305" s="64">
        <f t="shared" si="102"/>
        <v>5.7257510675624346E-2</v>
      </c>
      <c r="M305" s="65">
        <f t="shared" si="103"/>
        <v>1.0022522522522521</v>
      </c>
      <c r="N305" s="65">
        <f t="shared" si="104"/>
        <v>0.52671856409600604</v>
      </c>
      <c r="O305" s="65">
        <f t="shared" si="105"/>
        <v>3.8550732828053245</v>
      </c>
      <c r="P305" s="66">
        <f t="shared" si="106"/>
        <v>7.3190381839335643</v>
      </c>
      <c r="Q305" s="63">
        <f t="shared" si="109"/>
        <v>6.2052505966586846E-2</v>
      </c>
      <c r="R305" s="63">
        <f t="shared" si="110"/>
        <v>0.10994266788533635</v>
      </c>
      <c r="S305" s="63">
        <f t="shared" si="111"/>
        <v>0</v>
      </c>
      <c r="T305" s="64">
        <f t="shared" si="112"/>
        <v>0.10994266788533635</v>
      </c>
      <c r="U305" s="63">
        <f t="shared" si="93"/>
        <v>-1.9081814314063861E-2</v>
      </c>
      <c r="V305" s="63">
        <f t="shared" si="94"/>
        <v>2.7639418155410267E-2</v>
      </c>
      <c r="W305" s="63">
        <f t="shared" si="95"/>
        <v>-3.6272592670597459E-2</v>
      </c>
      <c r="X305" s="64">
        <f t="shared" si="96"/>
        <v>6.6317519186379847E-2</v>
      </c>
      <c r="Y305" s="63">
        <f t="shared" si="89"/>
        <v>-1.7328378810802292E-2</v>
      </c>
      <c r="Z305" s="63">
        <f t="shared" si="90"/>
        <v>2.7694230772351114E-2</v>
      </c>
      <c r="AA305" s="63">
        <f t="shared" si="91"/>
        <v>-1.9478747997683454E-2</v>
      </c>
      <c r="AB305" s="64">
        <f t="shared" si="92"/>
        <v>4.8110103349318534E-2</v>
      </c>
      <c r="AC305" s="63">
        <f t="shared" si="85"/>
        <v>-7.8009045440929903E-4</v>
      </c>
      <c r="AD305" s="63">
        <f t="shared" si="86"/>
        <v>5.1999540072756645E-2</v>
      </c>
      <c r="AE305" s="63">
        <f t="shared" si="87"/>
        <v>-2.4791948521608376E-2</v>
      </c>
      <c r="AF305" s="64">
        <f t="shared" si="88"/>
        <v>7.8743698309249099E-2</v>
      </c>
      <c r="AG305" s="69">
        <f t="shared" ca="1" si="97"/>
        <v>273</v>
      </c>
      <c r="AH305" s="75">
        <f t="shared" si="107"/>
        <v>1</v>
      </c>
      <c r="AI305" s="76">
        <f t="shared" si="108"/>
        <v>0</v>
      </c>
      <c r="AJ305" s="75"/>
      <c r="AK305" s="76"/>
    </row>
    <row r="306" spans="2:37" x14ac:dyDescent="0.25">
      <c r="B306" s="43">
        <v>1896</v>
      </c>
      <c r="C306" s="44">
        <v>3</v>
      </c>
      <c r="D306" s="83" t="s">
        <v>317</v>
      </c>
      <c r="E306" s="61">
        <f>Data!E305</f>
        <v>4.38</v>
      </c>
      <c r="F306" s="61">
        <f>Data!H305</f>
        <v>6.5650523969999997</v>
      </c>
      <c r="G306" s="62">
        <f>IF(MOD(C306,3)=0,SUM(Data!G303:G305),0)</f>
        <v>4.7083333333333338E-2</v>
      </c>
      <c r="H306" s="63">
        <f t="shared" si="98"/>
        <v>-1.573033707865179E-2</v>
      </c>
      <c r="I306" s="63">
        <f t="shared" si="99"/>
        <v>1.0580524344569289E-2</v>
      </c>
      <c r="J306" s="63">
        <f t="shared" si="100"/>
        <v>-5.1498127340825484E-3</v>
      </c>
      <c r="K306" s="63">
        <f t="shared" si="101"/>
        <v>0</v>
      </c>
      <c r="L306" s="64">
        <f t="shared" si="102"/>
        <v>-5.1498127340825484E-3</v>
      </c>
      <c r="M306" s="65">
        <f t="shared" si="103"/>
        <v>0.9864864864864864</v>
      </c>
      <c r="N306" s="65">
        <f t="shared" si="104"/>
        <v>0.52671856409600604</v>
      </c>
      <c r="O306" s="65">
        <f t="shared" si="105"/>
        <v>3.8352203773227123</v>
      </c>
      <c r="P306" s="66">
        <f t="shared" si="106"/>
        <v>7.2813465078927067</v>
      </c>
      <c r="Q306" s="63">
        <f t="shared" si="109"/>
        <v>4.5346062052505909E-2</v>
      </c>
      <c r="R306" s="63">
        <f t="shared" si="110"/>
        <v>9.0776365773830969E-2</v>
      </c>
      <c r="S306" s="63">
        <f t="shared" si="111"/>
        <v>0</v>
      </c>
      <c r="T306" s="64">
        <f t="shared" si="112"/>
        <v>9.0776365773830747E-2</v>
      </c>
      <c r="U306" s="63">
        <f t="shared" si="93"/>
        <v>-1.8555361595260722E-2</v>
      </c>
      <c r="V306" s="63">
        <f t="shared" si="94"/>
        <v>2.8051660427334868E-2</v>
      </c>
      <c r="W306" s="63">
        <f t="shared" si="95"/>
        <v>-3.8578074371809712E-2</v>
      </c>
      <c r="X306" s="64">
        <f t="shared" si="96"/>
        <v>6.9303323570043318E-2</v>
      </c>
      <c r="Y306" s="63">
        <f t="shared" si="89"/>
        <v>-1.6825343175984053E-2</v>
      </c>
      <c r="Z306" s="63">
        <f t="shared" si="90"/>
        <v>2.8154161876764894E-2</v>
      </c>
      <c r="AA306" s="63">
        <f t="shared" si="91"/>
        <v>-1.8303811085424226E-2</v>
      </c>
      <c r="AB306" s="64">
        <f t="shared" si="92"/>
        <v>4.7324185921059803E-2</v>
      </c>
      <c r="AC306" s="63">
        <f t="shared" si="85"/>
        <v>-1.461352639137603E-3</v>
      </c>
      <c r="AD306" s="63">
        <f t="shared" si="86"/>
        <v>5.0977428649098044E-2</v>
      </c>
      <c r="AE306" s="63">
        <f t="shared" si="87"/>
        <v>-2.4791948521608376E-2</v>
      </c>
      <c r="AF306" s="64">
        <f t="shared" si="88"/>
        <v>7.7695602549468168E-2</v>
      </c>
      <c r="AG306" s="69">
        <f t="shared" ca="1" si="97"/>
        <v>1326</v>
      </c>
      <c r="AH306" s="75">
        <f t="shared" si="107"/>
        <v>0</v>
      </c>
      <c r="AI306" s="76">
        <f t="shared" si="108"/>
        <v>1</v>
      </c>
      <c r="AJ306" s="75"/>
      <c r="AK306" s="76"/>
    </row>
    <row r="307" spans="2:37" x14ac:dyDescent="0.25">
      <c r="B307" s="43">
        <v>1896</v>
      </c>
      <c r="C307" s="44">
        <v>4</v>
      </c>
      <c r="D307" s="83" t="s">
        <v>318</v>
      </c>
      <c r="E307" s="61">
        <f>Data!E306</f>
        <v>4.42</v>
      </c>
      <c r="F307" s="61">
        <f>Data!H306</f>
        <v>6.469903306</v>
      </c>
      <c r="G307" s="62">
        <f>IF(MOD(C307,3)=0,SUM(Data!G304:G306),0)</f>
        <v>0</v>
      </c>
      <c r="H307" s="63">
        <f t="shared" si="98"/>
        <v>9.1324200913243114E-3</v>
      </c>
      <c r="I307" s="63">
        <f t="shared" si="99"/>
        <v>0</v>
      </c>
      <c r="J307" s="63">
        <f t="shared" si="100"/>
        <v>9.1324200913243114E-3</v>
      </c>
      <c r="K307" s="63">
        <f t="shared" si="101"/>
        <v>-1.4493272139530777E-2</v>
      </c>
      <c r="L307" s="64">
        <f t="shared" si="102"/>
        <v>2.3973141494575412E-2</v>
      </c>
      <c r="M307" s="65">
        <f t="shared" si="103"/>
        <v>0.99549549549549543</v>
      </c>
      <c r="N307" s="65">
        <f t="shared" si="104"/>
        <v>0.51908468860561974</v>
      </c>
      <c r="O307" s="65">
        <f t="shared" si="105"/>
        <v>3.8702452209512308</v>
      </c>
      <c r="P307" s="66">
        <f t="shared" si="106"/>
        <v>7.4559032579974511</v>
      </c>
      <c r="Q307" s="63">
        <f t="shared" si="109"/>
        <v>1.1441647597254079E-2</v>
      </c>
      <c r="R307" s="63">
        <f t="shared" si="110"/>
        <v>5.5398479611830087E-2</v>
      </c>
      <c r="S307" s="63">
        <f t="shared" si="111"/>
        <v>-5.5555227103474158E-2</v>
      </c>
      <c r="T307" s="64">
        <f t="shared" si="112"/>
        <v>0.11748035448914518</v>
      </c>
      <c r="U307" s="63">
        <f t="shared" si="93"/>
        <v>-2.3183074466765818E-2</v>
      </c>
      <c r="V307" s="63">
        <f t="shared" si="94"/>
        <v>2.3204185882805373E-2</v>
      </c>
      <c r="W307" s="63">
        <f t="shared" si="95"/>
        <v>-4.3647548090377963E-2</v>
      </c>
      <c r="X307" s="64">
        <f t="shared" si="96"/>
        <v>6.9902820701400747E-2</v>
      </c>
      <c r="Y307" s="63">
        <f t="shared" si="89"/>
        <v>-1.4593935262054658E-2</v>
      </c>
      <c r="Z307" s="63">
        <f t="shared" si="90"/>
        <v>3.0487655033476724E-2</v>
      </c>
      <c r="AA307" s="63">
        <f t="shared" si="91"/>
        <v>-1.8546998866516229E-2</v>
      </c>
      <c r="AB307" s="64">
        <f t="shared" si="92"/>
        <v>4.9961285811304768E-2</v>
      </c>
      <c r="AC307" s="63">
        <f t="shared" si="85"/>
        <v>9.1368455451745767E-4</v>
      </c>
      <c r="AD307" s="63">
        <f t="shared" si="86"/>
        <v>5.3477192167846965E-2</v>
      </c>
      <c r="AE307" s="63">
        <f t="shared" si="87"/>
        <v>-2.5074443826397785E-2</v>
      </c>
      <c r="AF307" s="64">
        <f t="shared" si="88"/>
        <v>8.0571932386863443E-2</v>
      </c>
      <c r="AG307" s="69">
        <f t="shared" ca="1" si="97"/>
        <v>860</v>
      </c>
      <c r="AH307" s="75">
        <f t="shared" si="107"/>
        <v>1</v>
      </c>
      <c r="AI307" s="76">
        <f t="shared" si="108"/>
        <v>0</v>
      </c>
      <c r="AJ307" s="75"/>
      <c r="AK307" s="76"/>
    </row>
    <row r="308" spans="2:37" x14ac:dyDescent="0.25">
      <c r="B308" s="43">
        <v>1896</v>
      </c>
      <c r="C308" s="44">
        <v>5</v>
      </c>
      <c r="D308" s="83" t="s">
        <v>319</v>
      </c>
      <c r="E308" s="61">
        <f>Data!E307</f>
        <v>4.4000000000000004</v>
      </c>
      <c r="F308" s="61">
        <f>Data!H307</f>
        <v>6.3747542150000003</v>
      </c>
      <c r="G308" s="62">
        <f>IF(MOD(C308,3)=0,SUM(Data!G305:G307),0)</f>
        <v>0</v>
      </c>
      <c r="H308" s="63">
        <f t="shared" si="98"/>
        <v>-4.5248868778279272E-3</v>
      </c>
      <c r="I308" s="63">
        <f t="shared" si="99"/>
        <v>0</v>
      </c>
      <c r="J308" s="63">
        <f t="shared" si="100"/>
        <v>-4.5248868778279272E-3</v>
      </c>
      <c r="K308" s="63">
        <f t="shared" si="101"/>
        <v>-1.4706416232180941E-2</v>
      </c>
      <c r="L308" s="64">
        <f t="shared" si="102"/>
        <v>1.0333498078225922E-2</v>
      </c>
      <c r="M308" s="65">
        <f t="shared" si="103"/>
        <v>0.99099099099099097</v>
      </c>
      <c r="N308" s="65">
        <f t="shared" si="104"/>
        <v>0.51145081311523344</v>
      </c>
      <c r="O308" s="65">
        <f t="shared" si="105"/>
        <v>3.8527327991369722</v>
      </c>
      <c r="P308" s="66">
        <f t="shared" si="106"/>
        <v>7.532948819985406</v>
      </c>
      <c r="Q308" s="63">
        <f t="shared" si="109"/>
        <v>-4.5553145336225564E-2</v>
      </c>
      <c r="R308" s="63">
        <f t="shared" si="110"/>
        <v>-4.0732832433785227E-3</v>
      </c>
      <c r="S308" s="63">
        <f t="shared" si="111"/>
        <v>-8.2192419755014456E-2</v>
      </c>
      <c r="T308" s="64">
        <f t="shared" si="112"/>
        <v>8.5114939332690875E-2</v>
      </c>
      <c r="U308" s="63">
        <f t="shared" si="93"/>
        <v>-2.3281316138826114E-2</v>
      </c>
      <c r="V308" s="63">
        <f t="shared" si="94"/>
        <v>2.3101278892301069E-2</v>
      </c>
      <c r="W308" s="63">
        <f t="shared" si="95"/>
        <v>-4.4217505934154522E-2</v>
      </c>
      <c r="X308" s="64">
        <f t="shared" si="96"/>
        <v>7.0433163658486064E-2</v>
      </c>
      <c r="Y308" s="63">
        <f t="shared" si="89"/>
        <v>-1.3096030160875904E-2</v>
      </c>
      <c r="Z308" s="63">
        <f t="shared" si="90"/>
        <v>3.2054088172475792E-2</v>
      </c>
      <c r="AA308" s="63">
        <f t="shared" si="91"/>
        <v>-1.7577155634509123E-2</v>
      </c>
      <c r="AB308" s="64">
        <f t="shared" si="92"/>
        <v>5.0519228142582584E-2</v>
      </c>
      <c r="AC308" s="63">
        <f t="shared" si="85"/>
        <v>2.5679562852582993E-3</v>
      </c>
      <c r="AD308" s="63">
        <f t="shared" si="86"/>
        <v>5.5218338847002668E-2</v>
      </c>
      <c r="AE308" s="63">
        <f t="shared" si="87"/>
        <v>-2.4039305447001502E-2</v>
      </c>
      <c r="AF308" s="64">
        <f t="shared" si="88"/>
        <v>8.1209873242185315E-2</v>
      </c>
      <c r="AG308" s="69">
        <f t="shared" ca="1" si="97"/>
        <v>1134</v>
      </c>
      <c r="AH308" s="75">
        <f t="shared" si="107"/>
        <v>0</v>
      </c>
      <c r="AI308" s="76">
        <f t="shared" si="108"/>
        <v>1</v>
      </c>
      <c r="AJ308" s="75"/>
      <c r="AK308" s="76"/>
    </row>
    <row r="309" spans="2:37" x14ac:dyDescent="0.25">
      <c r="B309" s="43">
        <v>1896</v>
      </c>
      <c r="C309" s="44">
        <v>6</v>
      </c>
      <c r="D309" s="83" t="s">
        <v>320</v>
      </c>
      <c r="E309" s="61">
        <f>Data!E308</f>
        <v>4.32</v>
      </c>
      <c r="F309" s="61">
        <f>Data!H308</f>
        <v>6.2796132230000001</v>
      </c>
      <c r="G309" s="62">
        <f>IF(MOD(C309,3)=0,SUM(Data!G306:G308),0)</f>
        <v>4.6458333333333338E-2</v>
      </c>
      <c r="H309" s="63">
        <f t="shared" si="98"/>
        <v>-1.8181818181818188E-2</v>
      </c>
      <c r="I309" s="63">
        <f t="shared" si="99"/>
        <v>1.0558712121212122E-2</v>
      </c>
      <c r="J309" s="63">
        <f t="shared" si="100"/>
        <v>-7.6231060606060108E-3</v>
      </c>
      <c r="K309" s="63">
        <f t="shared" si="101"/>
        <v>-1.4924652589135223E-2</v>
      </c>
      <c r="L309" s="64">
        <f t="shared" si="102"/>
        <v>7.4121705996605947E-3</v>
      </c>
      <c r="M309" s="65">
        <f t="shared" si="103"/>
        <v>0.97297297297297292</v>
      </c>
      <c r="N309" s="65">
        <f t="shared" si="104"/>
        <v>0.50381758741305793</v>
      </c>
      <c r="O309" s="65">
        <f t="shared" si="105"/>
        <v>3.8233630083859755</v>
      </c>
      <c r="P309" s="66">
        <f t="shared" si="106"/>
        <v>7.5887843217576494</v>
      </c>
      <c r="Q309" s="63">
        <f t="shared" si="109"/>
        <v>-8.0851063829787129E-2</v>
      </c>
      <c r="R309" s="63">
        <f t="shared" si="110"/>
        <v>-4.0879335340656353E-2</v>
      </c>
      <c r="S309" s="63">
        <f t="shared" si="111"/>
        <v>-0.10810748636668899</v>
      </c>
      <c r="T309" s="64">
        <f t="shared" si="112"/>
        <v>7.5376965271481966E-2</v>
      </c>
      <c r="U309" s="63">
        <f t="shared" si="93"/>
        <v>-2.2878877319119639E-2</v>
      </c>
      <c r="V309" s="63">
        <f t="shared" si="94"/>
        <v>2.3404197128872317E-2</v>
      </c>
      <c r="W309" s="63">
        <f t="shared" si="95"/>
        <v>-4.2484008728048583E-2</v>
      </c>
      <c r="X309" s="64">
        <f t="shared" si="96"/>
        <v>6.8811598404112218E-2</v>
      </c>
      <c r="Y309" s="63">
        <f t="shared" si="89"/>
        <v>-1.9308425011277719E-2</v>
      </c>
      <c r="Z309" s="63">
        <f t="shared" si="90"/>
        <v>2.5529328513174354E-2</v>
      </c>
      <c r="AA309" s="63">
        <f t="shared" si="91"/>
        <v>-1.7818596236030659E-2</v>
      </c>
      <c r="AB309" s="64">
        <f t="shared" si="92"/>
        <v>4.4134336674553909E-2</v>
      </c>
      <c r="AC309" s="63">
        <f t="shared" ref="AC309:AC372" si="113">($M309/$M69)^(1/20)-1</f>
        <v>2.009369483279233E-3</v>
      </c>
      <c r="AD309" s="63">
        <f t="shared" ref="AD309:AD372" si="114">($O309/$O69)^(1/20)-1</f>
        <v>5.4250075788047081E-2</v>
      </c>
      <c r="AE309" s="63">
        <f t="shared" ref="AE309:AE372" si="115">($N309/$N69)^(1/20)-1</f>
        <v>-2.3410711871302614E-2</v>
      </c>
      <c r="AF309" s="64">
        <f t="shared" ref="AF309:AF372" si="116">($P309/$P69)^(1/20)-1</f>
        <v>7.9522465178949897E-2</v>
      </c>
      <c r="AG309" s="69">
        <f t="shared" ca="1" si="97"/>
        <v>1368</v>
      </c>
      <c r="AH309" s="75">
        <f t="shared" si="107"/>
        <v>0</v>
      </c>
      <c r="AI309" s="76">
        <f t="shared" si="108"/>
        <v>2</v>
      </c>
      <c r="AJ309" s="75"/>
      <c r="AK309" s="76"/>
    </row>
    <row r="310" spans="2:37" x14ac:dyDescent="0.25">
      <c r="B310" s="43">
        <v>1896</v>
      </c>
      <c r="C310" s="44">
        <v>7</v>
      </c>
      <c r="D310" s="83" t="s">
        <v>321</v>
      </c>
      <c r="E310" s="61">
        <f>Data!E309</f>
        <v>4.04</v>
      </c>
      <c r="F310" s="61">
        <f>Data!H309</f>
        <v>6.2796132230000001</v>
      </c>
      <c r="G310" s="62">
        <f>IF(MOD(C310,3)=0,SUM(Data!G307:G309),0)</f>
        <v>0</v>
      </c>
      <c r="H310" s="63">
        <f t="shared" si="98"/>
        <v>-6.4814814814814881E-2</v>
      </c>
      <c r="I310" s="63">
        <f t="shared" si="99"/>
        <v>0</v>
      </c>
      <c r="J310" s="63">
        <f t="shared" si="100"/>
        <v>-6.4814814814814881E-2</v>
      </c>
      <c r="K310" s="63">
        <f t="shared" si="101"/>
        <v>0</v>
      </c>
      <c r="L310" s="64">
        <f t="shared" si="102"/>
        <v>-6.4814814814814881E-2</v>
      </c>
      <c r="M310" s="65">
        <f t="shared" si="103"/>
        <v>0.90990990990990983</v>
      </c>
      <c r="N310" s="65">
        <f t="shared" si="104"/>
        <v>0.50381758741305793</v>
      </c>
      <c r="O310" s="65">
        <f t="shared" si="105"/>
        <v>3.5755524430276249</v>
      </c>
      <c r="P310" s="66">
        <f t="shared" si="106"/>
        <v>7.0969186712733565</v>
      </c>
      <c r="Q310" s="63">
        <f t="shared" si="109"/>
        <v>-0.14406779661016944</v>
      </c>
      <c r="R310" s="63">
        <f t="shared" si="110"/>
        <v>-0.10684522223440363</v>
      </c>
      <c r="S310" s="63">
        <f t="shared" si="111"/>
        <v>-9.5890379033845563E-2</v>
      </c>
      <c r="T310" s="64">
        <f t="shared" si="112"/>
        <v>-1.2116720081853827E-2</v>
      </c>
      <c r="U310" s="63">
        <f t="shared" si="93"/>
        <v>-3.2674587526503762E-2</v>
      </c>
      <c r="V310" s="63">
        <f t="shared" si="94"/>
        <v>1.3144495739355611E-2</v>
      </c>
      <c r="W310" s="63">
        <f t="shared" si="95"/>
        <v>-4.0131275124883126E-2</v>
      </c>
      <c r="X310" s="64">
        <f t="shared" si="96"/>
        <v>5.5503184428860486E-2</v>
      </c>
      <c r="Y310" s="63">
        <f t="shared" si="89"/>
        <v>-2.7330236409242703E-2</v>
      </c>
      <c r="Z310" s="63">
        <f t="shared" si="90"/>
        <v>1.7140755524251761E-2</v>
      </c>
      <c r="AA310" s="63">
        <f t="shared" si="91"/>
        <v>-1.9053329049447232E-2</v>
      </c>
      <c r="AB310" s="64">
        <f t="shared" si="92"/>
        <v>3.6897097105825782E-2</v>
      </c>
      <c r="AC310" s="63">
        <f t="shared" si="113"/>
        <v>-7.3684248500960337E-4</v>
      </c>
      <c r="AD310" s="63">
        <f t="shared" si="114"/>
        <v>5.1360687461077914E-2</v>
      </c>
      <c r="AE310" s="63">
        <f t="shared" si="115"/>
        <v>-2.3410711871302614E-2</v>
      </c>
      <c r="AF310" s="64">
        <f t="shared" si="116"/>
        <v>7.6563812691059496E-2</v>
      </c>
      <c r="AG310" s="69">
        <f t="shared" ca="1" si="97"/>
        <v>1733</v>
      </c>
      <c r="AH310" s="75">
        <f t="shared" si="107"/>
        <v>0</v>
      </c>
      <c r="AI310" s="76">
        <f t="shared" si="108"/>
        <v>3</v>
      </c>
      <c r="AJ310" s="75"/>
      <c r="AK310" s="76"/>
    </row>
    <row r="311" spans="2:37" x14ac:dyDescent="0.25">
      <c r="B311" s="43">
        <v>1896</v>
      </c>
      <c r="C311" s="44">
        <v>8</v>
      </c>
      <c r="D311" s="83" t="s">
        <v>322</v>
      </c>
      <c r="E311" s="61">
        <f>Data!E310</f>
        <v>3.81</v>
      </c>
      <c r="F311" s="61">
        <f>Data!H310</f>
        <v>6.2796132230000001</v>
      </c>
      <c r="G311" s="62">
        <f>IF(MOD(C311,3)=0,SUM(Data!G308:G310),0)</f>
        <v>0</v>
      </c>
      <c r="H311" s="63">
        <f t="shared" si="98"/>
        <v>-5.6930693069306981E-2</v>
      </c>
      <c r="I311" s="63">
        <f t="shared" si="99"/>
        <v>0</v>
      </c>
      <c r="J311" s="63">
        <f t="shared" si="100"/>
        <v>-5.6930693069306981E-2</v>
      </c>
      <c r="K311" s="63">
        <f t="shared" si="101"/>
        <v>0</v>
      </c>
      <c r="L311" s="64">
        <f t="shared" si="102"/>
        <v>-5.6930693069306981E-2</v>
      </c>
      <c r="M311" s="65">
        <f t="shared" si="103"/>
        <v>0.858108108108108</v>
      </c>
      <c r="N311" s="65">
        <f t="shared" si="104"/>
        <v>0.50381758741305793</v>
      </c>
      <c r="O311" s="65">
        <f t="shared" si="105"/>
        <v>3.3719937643404085</v>
      </c>
      <c r="P311" s="66">
        <f t="shared" si="106"/>
        <v>6.6928861726612592</v>
      </c>
      <c r="Q311" s="63">
        <f t="shared" si="109"/>
        <v>-0.20459290187891443</v>
      </c>
      <c r="R311" s="63">
        <f t="shared" si="110"/>
        <v>-0.17000242876484262</v>
      </c>
      <c r="S311" s="63">
        <f t="shared" si="111"/>
        <v>-8.3332840728198576E-2</v>
      </c>
      <c r="T311" s="64">
        <f t="shared" si="112"/>
        <v>-9.4548590685297418E-2</v>
      </c>
      <c r="U311" s="63">
        <f t="shared" si="93"/>
        <v>-5.0236202756921866E-2</v>
      </c>
      <c r="V311" s="63">
        <f t="shared" si="94"/>
        <v>-5.2489565338502686E-3</v>
      </c>
      <c r="W311" s="63">
        <f t="shared" si="95"/>
        <v>-4.0131275124883126E-2</v>
      </c>
      <c r="X311" s="64">
        <f t="shared" si="96"/>
        <v>3.6340717940957168E-2</v>
      </c>
      <c r="Y311" s="63">
        <f t="shared" si="89"/>
        <v>-3.3737625019519379E-2</v>
      </c>
      <c r="Z311" s="63">
        <f t="shared" si="90"/>
        <v>1.0440417613124531E-2</v>
      </c>
      <c r="AA311" s="63">
        <f t="shared" si="91"/>
        <v>-2.0271096233699493E-2</v>
      </c>
      <c r="AB311" s="64">
        <f t="shared" si="92"/>
        <v>3.134695090525752E-2</v>
      </c>
      <c r="AC311" s="63">
        <f t="shared" si="113"/>
        <v>-1.5493104146696579E-3</v>
      </c>
      <c r="AD311" s="63">
        <f t="shared" si="114"/>
        <v>5.0505860747370512E-2</v>
      </c>
      <c r="AE311" s="63">
        <f t="shared" si="115"/>
        <v>-2.3869195493617434E-2</v>
      </c>
      <c r="AF311" s="64">
        <f t="shared" si="116"/>
        <v>7.61937395046135E-2</v>
      </c>
      <c r="AG311" s="69">
        <f t="shared" ca="1" si="97"/>
        <v>1702</v>
      </c>
      <c r="AH311" s="75">
        <f t="shared" si="107"/>
        <v>0</v>
      </c>
      <c r="AI311" s="76">
        <f t="shared" si="108"/>
        <v>4</v>
      </c>
      <c r="AJ311" s="75"/>
      <c r="AK311" s="76"/>
    </row>
    <row r="312" spans="2:37" x14ac:dyDescent="0.25">
      <c r="B312" s="43">
        <v>1896</v>
      </c>
      <c r="C312" s="44">
        <v>9</v>
      </c>
      <c r="D312" s="83" t="s">
        <v>323</v>
      </c>
      <c r="E312" s="61">
        <f>Data!E311</f>
        <v>4.01</v>
      </c>
      <c r="F312" s="61">
        <f>Data!H311</f>
        <v>6.2796132230000001</v>
      </c>
      <c r="G312" s="62">
        <f>IF(MOD(C312,3)=0,SUM(Data!G309:G311),0)</f>
        <v>4.583333333333333E-2</v>
      </c>
      <c r="H312" s="63">
        <f t="shared" si="98"/>
        <v>5.2493438320209806E-2</v>
      </c>
      <c r="I312" s="63">
        <f t="shared" si="99"/>
        <v>1.2029746281714784E-2</v>
      </c>
      <c r="J312" s="63">
        <f t="shared" si="100"/>
        <v>6.4523184601924743E-2</v>
      </c>
      <c r="K312" s="63">
        <f t="shared" si="101"/>
        <v>0</v>
      </c>
      <c r="L312" s="64">
        <f t="shared" si="102"/>
        <v>6.4523184601924743E-2</v>
      </c>
      <c r="M312" s="65">
        <f t="shared" si="103"/>
        <v>0.90315315315315303</v>
      </c>
      <c r="N312" s="65">
        <f t="shared" si="104"/>
        <v>0.50381758741305793</v>
      </c>
      <c r="O312" s="65">
        <f t="shared" si="105"/>
        <v>3.5895655404734836</v>
      </c>
      <c r="P312" s="66">
        <f t="shared" si="106"/>
        <v>7.1247325026995512</v>
      </c>
      <c r="Q312" s="63">
        <f t="shared" si="109"/>
        <v>-0.1680497925311204</v>
      </c>
      <c r="R312" s="63">
        <f t="shared" si="110"/>
        <v>-0.13081380648512564</v>
      </c>
      <c r="S312" s="63">
        <f t="shared" si="111"/>
        <v>-8.3332840728198576E-2</v>
      </c>
      <c r="T312" s="64">
        <f t="shared" si="112"/>
        <v>-5.179738935410938E-2</v>
      </c>
      <c r="U312" s="63">
        <f t="shared" si="93"/>
        <v>-5.5322802104402657E-2</v>
      </c>
      <c r="V312" s="63">
        <f t="shared" si="94"/>
        <v>-1.0359020137669983E-2</v>
      </c>
      <c r="W312" s="63">
        <f t="shared" si="95"/>
        <v>-3.7743628751027991E-2</v>
      </c>
      <c r="X312" s="64">
        <f t="shared" si="96"/>
        <v>2.8458744916195045E-2</v>
      </c>
      <c r="Y312" s="63">
        <f t="shared" si="89"/>
        <v>-3.1277744476814084E-2</v>
      </c>
      <c r="Z312" s="63">
        <f t="shared" si="90"/>
        <v>1.3127558763191161E-2</v>
      </c>
      <c r="AA312" s="63">
        <f t="shared" si="91"/>
        <v>-2.0271096233699493E-2</v>
      </c>
      <c r="AB312" s="64">
        <f t="shared" si="92"/>
        <v>3.4089690391391647E-2</v>
      </c>
      <c r="AC312" s="63">
        <f t="shared" si="113"/>
        <v>4.1668966355590253E-3</v>
      </c>
      <c r="AD312" s="63">
        <f t="shared" si="114"/>
        <v>5.6057619559438443E-2</v>
      </c>
      <c r="AE312" s="63">
        <f t="shared" si="115"/>
        <v>-2.4323200912755416E-2</v>
      </c>
      <c r="AF312" s="64">
        <f t="shared" si="116"/>
        <v>8.238467958589446E-2</v>
      </c>
      <c r="AG312" s="69">
        <f t="shared" ca="1" si="97"/>
        <v>178</v>
      </c>
      <c r="AH312" s="75">
        <f t="shared" si="107"/>
        <v>1</v>
      </c>
      <c r="AI312" s="76">
        <f t="shared" si="108"/>
        <v>0</v>
      </c>
      <c r="AJ312" s="75"/>
      <c r="AK312" s="76"/>
    </row>
    <row r="313" spans="2:37" x14ac:dyDescent="0.25">
      <c r="B313" s="43">
        <v>1896</v>
      </c>
      <c r="C313" s="44">
        <v>10</v>
      </c>
      <c r="D313" s="83" t="s">
        <v>324</v>
      </c>
      <c r="E313" s="61">
        <f>Data!E312</f>
        <v>4.0999999999999996</v>
      </c>
      <c r="F313" s="61">
        <f>Data!H312</f>
        <v>6.469903306</v>
      </c>
      <c r="G313" s="62">
        <f>IF(MOD(C313,3)=0,SUM(Data!G310:G312),0)</f>
        <v>0</v>
      </c>
      <c r="H313" s="63">
        <f t="shared" si="98"/>
        <v>2.244389027431426E-2</v>
      </c>
      <c r="I313" s="63">
        <f t="shared" si="99"/>
        <v>0</v>
      </c>
      <c r="J313" s="63">
        <f t="shared" si="100"/>
        <v>2.244389027431426E-2</v>
      </c>
      <c r="K313" s="63">
        <f t="shared" si="101"/>
        <v>3.0302834942609991E-2</v>
      </c>
      <c r="L313" s="64">
        <f t="shared" si="102"/>
        <v>-7.6278006832171119E-3</v>
      </c>
      <c r="M313" s="65">
        <f t="shared" si="103"/>
        <v>0.92342342342342332</v>
      </c>
      <c r="N313" s="65">
        <f t="shared" si="104"/>
        <v>0.51908468860561974</v>
      </c>
      <c r="O313" s="65">
        <f t="shared" si="105"/>
        <v>3.6701293555963299</v>
      </c>
      <c r="P313" s="66">
        <f t="shared" si="106"/>
        <v>7.0703864632477202</v>
      </c>
      <c r="Q313" s="63">
        <f t="shared" si="109"/>
        <v>-0.13684210526315788</v>
      </c>
      <c r="R313" s="63">
        <f t="shared" si="110"/>
        <v>-9.8209342105738506E-2</v>
      </c>
      <c r="S313" s="63">
        <f t="shared" si="111"/>
        <v>-5.5555227103474158E-2</v>
      </c>
      <c r="T313" s="64">
        <f t="shared" si="112"/>
        <v>-4.5163164884112872E-2</v>
      </c>
      <c r="U313" s="63">
        <f t="shared" si="93"/>
        <v>-5.111991994525078E-2</v>
      </c>
      <c r="V313" s="63">
        <f t="shared" si="94"/>
        <v>-5.9560934792362019E-3</v>
      </c>
      <c r="W313" s="63">
        <f t="shared" si="95"/>
        <v>-3.198123923126428E-2</v>
      </c>
      <c r="X313" s="64">
        <f t="shared" si="96"/>
        <v>2.6884960092468324E-2</v>
      </c>
      <c r="Y313" s="63">
        <f t="shared" si="89"/>
        <v>-3.1558167341103949E-2</v>
      </c>
      <c r="Z313" s="63">
        <f t="shared" si="90"/>
        <v>1.2834281582555063E-2</v>
      </c>
      <c r="AA313" s="63">
        <f t="shared" si="91"/>
        <v>-1.7341963763628621E-2</v>
      </c>
      <c r="AB313" s="64">
        <f t="shared" si="92"/>
        <v>3.0708796176704745E-2</v>
      </c>
      <c r="AC313" s="63">
        <f t="shared" si="113"/>
        <v>5.5551384578078622E-3</v>
      </c>
      <c r="AD313" s="63">
        <f t="shared" si="114"/>
        <v>5.7517599328826385E-2</v>
      </c>
      <c r="AE313" s="63">
        <f t="shared" si="115"/>
        <v>-2.3761652159794089E-2</v>
      </c>
      <c r="AF313" s="64">
        <f t="shared" si="116"/>
        <v>8.3257589366817708E-2</v>
      </c>
      <c r="AG313" s="69">
        <f t="shared" ca="1" si="97"/>
        <v>589</v>
      </c>
      <c r="AH313" s="75">
        <f t="shared" si="107"/>
        <v>2</v>
      </c>
      <c r="AI313" s="76">
        <f t="shared" si="108"/>
        <v>0</v>
      </c>
      <c r="AJ313" s="75"/>
      <c r="AK313" s="76"/>
    </row>
    <row r="314" spans="2:37" x14ac:dyDescent="0.25">
      <c r="B314" s="43">
        <v>1896</v>
      </c>
      <c r="C314" s="44">
        <v>11</v>
      </c>
      <c r="D314" s="83" t="s">
        <v>325</v>
      </c>
      <c r="E314" s="61">
        <f>Data!E313</f>
        <v>4.38</v>
      </c>
      <c r="F314" s="61">
        <f>Data!H313</f>
        <v>6.6601933879999997</v>
      </c>
      <c r="G314" s="62">
        <f>IF(MOD(C314,3)=0,SUM(Data!G311:G313),0)</f>
        <v>0</v>
      </c>
      <c r="H314" s="63">
        <f t="shared" si="98"/>
        <v>6.8292682926829329E-2</v>
      </c>
      <c r="I314" s="63">
        <f t="shared" si="99"/>
        <v>0</v>
      </c>
      <c r="J314" s="63">
        <f t="shared" si="100"/>
        <v>6.8292682926829329E-2</v>
      </c>
      <c r="K314" s="63">
        <f t="shared" si="101"/>
        <v>2.9411580513657887E-2</v>
      </c>
      <c r="L314" s="64">
        <f t="shared" si="102"/>
        <v>3.7770220531005094E-2</v>
      </c>
      <c r="M314" s="65">
        <f t="shared" si="103"/>
        <v>0.9864864864864864</v>
      </c>
      <c r="N314" s="65">
        <f t="shared" si="104"/>
        <v>0.53435178971795094</v>
      </c>
      <c r="O314" s="65">
        <f t="shared" si="105"/>
        <v>3.9207723359785187</v>
      </c>
      <c r="P314" s="66">
        <f t="shared" si="106"/>
        <v>7.3374365192040196</v>
      </c>
      <c r="Q314" s="63">
        <f t="shared" si="109"/>
        <v>-4.5751633986928164E-2</v>
      </c>
      <c r="R314" s="63">
        <f t="shared" si="110"/>
        <v>-3.0418918385614058E-3</v>
      </c>
      <c r="S314" s="63">
        <f t="shared" si="111"/>
        <v>-2.777761362472464E-2</v>
      </c>
      <c r="T314" s="64">
        <f t="shared" si="112"/>
        <v>2.5442452398555693E-2</v>
      </c>
      <c r="U314" s="63">
        <f t="shared" si="93"/>
        <v>-3.558720981856367E-2</v>
      </c>
      <c r="V314" s="63">
        <f t="shared" si="94"/>
        <v>1.0315926745169568E-2</v>
      </c>
      <c r="W314" s="63">
        <f t="shared" si="95"/>
        <v>-2.3900246476120102E-2</v>
      </c>
      <c r="X314" s="64">
        <f t="shared" si="96"/>
        <v>3.5053971786965121E-2</v>
      </c>
      <c r="Y314" s="63">
        <f t="shared" si="89"/>
        <v>-2.752251625562796E-2</v>
      </c>
      <c r="Z314" s="63">
        <f t="shared" si="90"/>
        <v>1.7054923060478178E-2</v>
      </c>
      <c r="AA314" s="63">
        <f t="shared" si="91"/>
        <v>-1.4489365273147592E-2</v>
      </c>
      <c r="AB314" s="64">
        <f t="shared" si="92"/>
        <v>3.2008064877319775E-2</v>
      </c>
      <c r="AC314" s="63">
        <f t="shared" si="113"/>
        <v>9.8539777807828965E-3</v>
      </c>
      <c r="AD314" s="63">
        <f t="shared" si="114"/>
        <v>6.2038582879966997E-2</v>
      </c>
      <c r="AE314" s="63">
        <f t="shared" si="115"/>
        <v>-2.2788070203014987E-2</v>
      </c>
      <c r="AF314" s="64">
        <f t="shared" si="116"/>
        <v>8.6804766188849802E-2</v>
      </c>
      <c r="AG314" s="69">
        <f t="shared" ca="1" si="97"/>
        <v>86</v>
      </c>
      <c r="AH314" s="75">
        <f t="shared" si="107"/>
        <v>3</v>
      </c>
      <c r="AI314" s="76">
        <f t="shared" si="108"/>
        <v>0</v>
      </c>
      <c r="AJ314" s="75"/>
      <c r="AK314" s="76"/>
    </row>
    <row r="315" spans="2:37" x14ac:dyDescent="0.25">
      <c r="B315" s="43">
        <v>1896</v>
      </c>
      <c r="C315" s="44">
        <v>12</v>
      </c>
      <c r="D315" s="83" t="s">
        <v>326</v>
      </c>
      <c r="E315" s="61">
        <f>Data!E314</f>
        <v>4.22</v>
      </c>
      <c r="F315" s="61">
        <f>Data!H314</f>
        <v>6.6601933879999997</v>
      </c>
      <c r="G315" s="62">
        <f>IF(MOD(C315,3)=0,SUM(Data!G312:G314),0)</f>
        <v>4.520833333333333E-2</v>
      </c>
      <c r="H315" s="63">
        <f t="shared" si="98"/>
        <v>-3.6529680365296802E-2</v>
      </c>
      <c r="I315" s="63">
        <f t="shared" si="99"/>
        <v>1.0321537290715372E-2</v>
      </c>
      <c r="J315" s="63">
        <f t="shared" si="100"/>
        <v>-2.6208143074581525E-2</v>
      </c>
      <c r="K315" s="63">
        <f t="shared" si="101"/>
        <v>0</v>
      </c>
      <c r="L315" s="64">
        <f t="shared" si="102"/>
        <v>-2.6208143074581525E-2</v>
      </c>
      <c r="M315" s="65">
        <f t="shared" si="103"/>
        <v>0.95045045045045029</v>
      </c>
      <c r="N315" s="65">
        <f t="shared" si="104"/>
        <v>0.53435178971795094</v>
      </c>
      <c r="O315" s="65">
        <f t="shared" si="105"/>
        <v>3.8180161736343323</v>
      </c>
      <c r="P315" s="66">
        <f t="shared" si="106"/>
        <v>7.1451359331080608</v>
      </c>
      <c r="Q315" s="63">
        <f t="shared" si="109"/>
        <v>-2.3148148148148251E-2</v>
      </c>
      <c r="R315" s="63">
        <f t="shared" si="110"/>
        <v>2.0190769498802608E-2</v>
      </c>
      <c r="S315" s="63">
        <f t="shared" si="111"/>
        <v>-1.4085013645982691E-2</v>
      </c>
      <c r="T315" s="64">
        <f t="shared" si="112"/>
        <v>3.476545505362405E-2</v>
      </c>
      <c r="U315" s="63">
        <f t="shared" si="93"/>
        <v>-4.8468790969613096E-2</v>
      </c>
      <c r="V315" s="63">
        <f t="shared" si="94"/>
        <v>-3.0709427711721471E-3</v>
      </c>
      <c r="W315" s="63">
        <f t="shared" si="95"/>
        <v>-2.3900246476120102E-2</v>
      </c>
      <c r="X315" s="64">
        <f t="shared" si="96"/>
        <v>2.133931868105754E-2</v>
      </c>
      <c r="Y315" s="63">
        <f t="shared" si="89"/>
        <v>-2.8588289387399324E-2</v>
      </c>
      <c r="Z315" s="63">
        <f t="shared" si="90"/>
        <v>1.602952037129679E-2</v>
      </c>
      <c r="AA315" s="63">
        <f t="shared" si="91"/>
        <v>-1.5697898522072595E-2</v>
      </c>
      <c r="AB315" s="64">
        <f t="shared" si="92"/>
        <v>3.2233415783356367E-2</v>
      </c>
      <c r="AC315" s="63">
        <f t="shared" si="113"/>
        <v>8.2575231967787488E-3</v>
      </c>
      <c r="AD315" s="63">
        <f t="shared" si="114"/>
        <v>5.9825482370883698E-2</v>
      </c>
      <c r="AE315" s="63">
        <f t="shared" si="115"/>
        <v>-2.3660393531123036E-2</v>
      </c>
      <c r="AF315" s="64">
        <f t="shared" si="116"/>
        <v>8.5509053764549758E-2</v>
      </c>
      <c r="AG315" s="69">
        <f t="shared" ca="1" si="97"/>
        <v>1586</v>
      </c>
      <c r="AH315" s="75">
        <f t="shared" si="107"/>
        <v>0</v>
      </c>
      <c r="AI315" s="76">
        <f t="shared" si="108"/>
        <v>1</v>
      </c>
      <c r="AJ315" s="75"/>
      <c r="AK315" s="76"/>
    </row>
    <row r="316" spans="2:37" x14ac:dyDescent="0.25">
      <c r="B316" s="43">
        <v>1897</v>
      </c>
      <c r="C316" s="39">
        <v>1</v>
      </c>
      <c r="D316" s="83" t="s">
        <v>327</v>
      </c>
      <c r="E316" s="61">
        <f>Data!E315</f>
        <v>4.22</v>
      </c>
      <c r="F316" s="61">
        <f>Data!H315</f>
        <v>6.469903306</v>
      </c>
      <c r="G316" s="62">
        <f>IF(MOD(C316,3)=0,SUM(Data!G313:G315),0)</f>
        <v>0</v>
      </c>
      <c r="H316" s="63">
        <f t="shared" si="98"/>
        <v>0</v>
      </c>
      <c r="I316" s="63">
        <f t="shared" si="99"/>
        <v>0</v>
      </c>
      <c r="J316" s="63">
        <f t="shared" si="100"/>
        <v>0</v>
      </c>
      <c r="K316" s="63">
        <f t="shared" si="101"/>
        <v>-2.8571254754081843E-2</v>
      </c>
      <c r="L316" s="64">
        <f t="shared" si="102"/>
        <v>2.9411580513657665E-2</v>
      </c>
      <c r="M316" s="65">
        <f t="shared" si="103"/>
        <v>0.95045045045045029</v>
      </c>
      <c r="N316" s="65">
        <f t="shared" si="104"/>
        <v>0.51908468860561974</v>
      </c>
      <c r="O316" s="65">
        <f t="shared" si="105"/>
        <v>3.8180161736343323</v>
      </c>
      <c r="P316" s="66">
        <f t="shared" si="106"/>
        <v>7.3552856738856969</v>
      </c>
      <c r="Q316" s="63">
        <f t="shared" si="109"/>
        <v>-1.1709601873536313E-2</v>
      </c>
      <c r="R316" s="63">
        <f t="shared" si="110"/>
        <v>3.2136797244690429E-2</v>
      </c>
      <c r="S316" s="63">
        <f t="shared" si="111"/>
        <v>-2.8571254754081954E-2</v>
      </c>
      <c r="T316" s="64">
        <f t="shared" si="112"/>
        <v>6.2493571757961108E-2</v>
      </c>
      <c r="U316" s="63">
        <f t="shared" si="93"/>
        <v>-5.1947974509352846E-2</v>
      </c>
      <c r="V316" s="63">
        <f t="shared" si="94"/>
        <v>-6.7161192333642372E-3</v>
      </c>
      <c r="W316" s="63">
        <f t="shared" si="95"/>
        <v>-2.4553054671700325E-2</v>
      </c>
      <c r="X316" s="64">
        <f t="shared" si="96"/>
        <v>1.8285910396010907E-2</v>
      </c>
      <c r="Y316" s="63">
        <f t="shared" si="89"/>
        <v>-2.754878068454425E-2</v>
      </c>
      <c r="Z316" s="63">
        <f t="shared" si="90"/>
        <v>1.7116774639744481E-2</v>
      </c>
      <c r="AA316" s="63">
        <f t="shared" si="91"/>
        <v>-2.0909198460940415E-2</v>
      </c>
      <c r="AB316" s="64">
        <f t="shared" si="92"/>
        <v>3.8838045501919494E-2</v>
      </c>
      <c r="AC316" s="63">
        <f t="shared" si="113"/>
        <v>8.681846740127952E-3</v>
      </c>
      <c r="AD316" s="63">
        <f t="shared" si="114"/>
        <v>6.027150820621352E-2</v>
      </c>
      <c r="AE316" s="63">
        <f t="shared" si="115"/>
        <v>-2.5929100407072969E-2</v>
      </c>
      <c r="AF316" s="64">
        <f t="shared" si="116"/>
        <v>8.8495209793568952E-2</v>
      </c>
      <c r="AG316" s="69">
        <f t="shared" ca="1" si="97"/>
        <v>1025</v>
      </c>
      <c r="AH316" s="75">
        <f t="shared" si="107"/>
        <v>0</v>
      </c>
      <c r="AI316" s="76">
        <f t="shared" si="108"/>
        <v>0</v>
      </c>
      <c r="AJ316" s="75"/>
      <c r="AK316" s="76"/>
    </row>
    <row r="317" spans="2:37" x14ac:dyDescent="0.25">
      <c r="B317" s="43">
        <v>1897</v>
      </c>
      <c r="C317" s="44">
        <v>2</v>
      </c>
      <c r="D317" s="83" t="s">
        <v>328</v>
      </c>
      <c r="E317" s="61">
        <f>Data!E316</f>
        <v>4.18</v>
      </c>
      <c r="F317" s="61">
        <f>Data!H316</f>
        <v>6.469903306</v>
      </c>
      <c r="G317" s="62">
        <f>IF(MOD(C317,3)=0,SUM(Data!G314:G316),0)</f>
        <v>0</v>
      </c>
      <c r="H317" s="63">
        <f t="shared" si="98"/>
        <v>-9.4786729857819774E-3</v>
      </c>
      <c r="I317" s="63">
        <f t="shared" si="99"/>
        <v>0</v>
      </c>
      <c r="J317" s="63">
        <f t="shared" si="100"/>
        <v>-9.4786729857819774E-3</v>
      </c>
      <c r="K317" s="63">
        <f t="shared" si="101"/>
        <v>0</v>
      </c>
      <c r="L317" s="64">
        <f t="shared" si="102"/>
        <v>-9.4786729857819774E-3</v>
      </c>
      <c r="M317" s="65">
        <f t="shared" si="103"/>
        <v>0.94144144144144126</v>
      </c>
      <c r="N317" s="65">
        <f t="shared" si="104"/>
        <v>0.51908468860561974</v>
      </c>
      <c r="O317" s="65">
        <f t="shared" si="105"/>
        <v>3.781826446870026</v>
      </c>
      <c r="P317" s="66">
        <f t="shared" si="106"/>
        <v>7.2855673262659275</v>
      </c>
      <c r="Q317" s="63">
        <f t="shared" si="109"/>
        <v>-6.067415730337089E-2</v>
      </c>
      <c r="R317" s="63">
        <f t="shared" si="110"/>
        <v>-1.9000115059290668E-2</v>
      </c>
      <c r="S317" s="63">
        <f t="shared" si="111"/>
        <v>-1.4493272139530777E-2</v>
      </c>
      <c r="T317" s="64">
        <f t="shared" si="112"/>
        <v>-4.5731224276313043E-3</v>
      </c>
      <c r="U317" s="63">
        <f t="shared" si="93"/>
        <v>-5.4095174939927881E-2</v>
      </c>
      <c r="V317" s="63">
        <f t="shared" si="94"/>
        <v>-8.9657632604012161E-3</v>
      </c>
      <c r="W317" s="63">
        <f t="shared" si="95"/>
        <v>-2.4553054671700325E-2</v>
      </c>
      <c r="X317" s="64">
        <f t="shared" si="96"/>
        <v>1.5979640395565431E-2</v>
      </c>
      <c r="Y317" s="63">
        <f t="shared" ref="Y317:Y380" si="117">($M317/$M197)^(1/10)-1</f>
        <v>-2.7775297106404029E-2</v>
      </c>
      <c r="Z317" s="63">
        <f t="shared" ref="Z317:Z380" si="118">($O317/$O197)^(1/10)-1</f>
        <v>1.6879854115785298E-2</v>
      </c>
      <c r="AA317" s="63">
        <f t="shared" ref="AA317:AA380" si="119">($N317/$N197)^(1/10)-1</f>
        <v>-2.2067255937494479E-2</v>
      </c>
      <c r="AB317" s="64">
        <f t="shared" ref="AB317:AB380" si="120">($P317/$P197)^(1/10)-1</f>
        <v>3.9825959698912117E-2</v>
      </c>
      <c r="AC317" s="63">
        <f t="shared" si="113"/>
        <v>1.1280168653442502E-2</v>
      </c>
      <c r="AD317" s="63">
        <f t="shared" si="114"/>
        <v>6.3002722912554043E-2</v>
      </c>
      <c r="AE317" s="63">
        <f t="shared" si="115"/>
        <v>-2.464095585525683E-2</v>
      </c>
      <c r="AF317" s="64">
        <f t="shared" si="116"/>
        <v>8.9857862388165399E-2</v>
      </c>
      <c r="AG317" s="69">
        <f t="shared" ca="1" si="97"/>
        <v>1230</v>
      </c>
      <c r="AH317" s="75">
        <f t="shared" si="107"/>
        <v>0</v>
      </c>
      <c r="AI317" s="76">
        <f t="shared" si="108"/>
        <v>1</v>
      </c>
      <c r="AJ317" s="75"/>
      <c r="AK317" s="76"/>
    </row>
    <row r="318" spans="2:37" x14ac:dyDescent="0.25">
      <c r="B318" s="43">
        <v>1897</v>
      </c>
      <c r="C318" s="44">
        <v>3</v>
      </c>
      <c r="D318" s="83" t="s">
        <v>329</v>
      </c>
      <c r="E318" s="61">
        <f>Data!E317</f>
        <v>4.1900000000000004</v>
      </c>
      <c r="F318" s="61">
        <f>Data!H317</f>
        <v>6.469903306</v>
      </c>
      <c r="G318" s="62">
        <f>IF(MOD(C318,3)=0,SUM(Data!G315:G317),0)</f>
        <v>4.4999999999999998E-2</v>
      </c>
      <c r="H318" s="63">
        <f t="shared" si="98"/>
        <v>2.3923444976077235E-3</v>
      </c>
      <c r="I318" s="63">
        <f t="shared" si="99"/>
        <v>1.076555023923445E-2</v>
      </c>
      <c r="J318" s="63">
        <f t="shared" si="100"/>
        <v>1.3157894736842257E-2</v>
      </c>
      <c r="K318" s="63">
        <f t="shared" si="101"/>
        <v>0</v>
      </c>
      <c r="L318" s="64">
        <f t="shared" si="102"/>
        <v>1.3157894736842257E-2</v>
      </c>
      <c r="M318" s="65">
        <f t="shared" si="103"/>
        <v>0.94369369369369371</v>
      </c>
      <c r="N318" s="65">
        <f t="shared" si="104"/>
        <v>0.51908468860561974</v>
      </c>
      <c r="O318" s="65">
        <f t="shared" si="105"/>
        <v>3.8315873211709479</v>
      </c>
      <c r="P318" s="66">
        <f t="shared" si="106"/>
        <v>7.3814300542431122</v>
      </c>
      <c r="Q318" s="63">
        <f t="shared" si="109"/>
        <v>-4.3378995433789869E-2</v>
      </c>
      <c r="R318" s="63">
        <f t="shared" si="110"/>
        <v>-9.4728745530403557E-4</v>
      </c>
      <c r="S318" s="63">
        <f t="shared" si="111"/>
        <v>-1.4493272139530777E-2</v>
      </c>
      <c r="T318" s="64">
        <f t="shared" si="112"/>
        <v>1.374519757326742E-2</v>
      </c>
      <c r="U318" s="63">
        <f t="shared" si="93"/>
        <v>-5.5687008022273221E-2</v>
      </c>
      <c r="V318" s="63">
        <f t="shared" si="94"/>
        <v>-1.0489807730671985E-2</v>
      </c>
      <c r="W318" s="63">
        <f t="shared" si="95"/>
        <v>-1.9405323243865236E-2</v>
      </c>
      <c r="X318" s="64">
        <f t="shared" si="96"/>
        <v>9.0919476971731417E-3</v>
      </c>
      <c r="Y318" s="63">
        <f t="shared" si="117"/>
        <v>-2.9795920503719486E-2</v>
      </c>
      <c r="Z318" s="63">
        <f t="shared" si="118"/>
        <v>1.4848706910387977E-2</v>
      </c>
      <c r="AA318" s="63">
        <f t="shared" si="119"/>
        <v>-2.2067255937494479E-2</v>
      </c>
      <c r="AB318" s="64">
        <f t="shared" si="120"/>
        <v>3.7748979234018654E-2</v>
      </c>
      <c r="AC318" s="63">
        <f t="shared" si="113"/>
        <v>1.4046190915156354E-2</v>
      </c>
      <c r="AD318" s="63">
        <f t="shared" si="114"/>
        <v>6.5308798953240377E-2</v>
      </c>
      <c r="AE318" s="63">
        <f t="shared" si="115"/>
        <v>-2.2411096964824795E-2</v>
      </c>
      <c r="AF318" s="64">
        <f t="shared" si="116"/>
        <v>8.9730862989254812E-2</v>
      </c>
      <c r="AG318" s="69">
        <f t="shared" ca="1" si="97"/>
        <v>981</v>
      </c>
      <c r="AH318" s="75">
        <f t="shared" si="107"/>
        <v>1</v>
      </c>
      <c r="AI318" s="76">
        <f t="shared" si="108"/>
        <v>0</v>
      </c>
      <c r="AJ318" s="75"/>
      <c r="AK318" s="76"/>
    </row>
    <row r="319" spans="2:37" x14ac:dyDescent="0.25">
      <c r="B319" s="43">
        <v>1897</v>
      </c>
      <c r="C319" s="44">
        <v>4</v>
      </c>
      <c r="D319" s="83" t="s">
        <v>330</v>
      </c>
      <c r="E319" s="61">
        <f>Data!E318</f>
        <v>4.0599999999999996</v>
      </c>
      <c r="F319" s="61">
        <f>Data!H318</f>
        <v>6.3747542150000003</v>
      </c>
      <c r="G319" s="62">
        <f>IF(MOD(C319,3)=0,SUM(Data!G316:G318),0)</f>
        <v>0</v>
      </c>
      <c r="H319" s="63">
        <f t="shared" si="98"/>
        <v>-3.1026252983293756E-2</v>
      </c>
      <c r="I319" s="63">
        <f t="shared" si="99"/>
        <v>0</v>
      </c>
      <c r="J319" s="63">
        <f t="shared" si="100"/>
        <v>-3.1026252983293756E-2</v>
      </c>
      <c r="K319" s="63">
        <f t="shared" si="101"/>
        <v>-1.4706416232180941E-2</v>
      </c>
      <c r="L319" s="64">
        <f t="shared" si="102"/>
        <v>-1.6563425378966601E-2</v>
      </c>
      <c r="M319" s="65">
        <f t="shared" si="103"/>
        <v>0.91441441441441429</v>
      </c>
      <c r="N319" s="65">
        <f t="shared" si="104"/>
        <v>0.51145081311523344</v>
      </c>
      <c r="O319" s="65">
        <f t="shared" si="105"/>
        <v>3.7127075236167171</v>
      </c>
      <c r="P319" s="66">
        <f t="shared" si="106"/>
        <v>7.2591682883495947</v>
      </c>
      <c r="Q319" s="63">
        <f t="shared" si="109"/>
        <v>-8.1447963800905021E-2</v>
      </c>
      <c r="R319" s="63">
        <f t="shared" si="110"/>
        <v>-4.0704836086792984E-2</v>
      </c>
      <c r="S319" s="63">
        <f t="shared" si="111"/>
        <v>-1.4706416232180941E-2</v>
      </c>
      <c r="T319" s="64">
        <f t="shared" si="112"/>
        <v>-2.638647026929053E-2</v>
      </c>
      <c r="U319" s="63">
        <f t="shared" si="93"/>
        <v>-6.1284113706584487E-2</v>
      </c>
      <c r="V319" s="63">
        <f t="shared" si="94"/>
        <v>-1.6354805002641415E-2</v>
      </c>
      <c r="W319" s="63">
        <f t="shared" si="95"/>
        <v>-1.967830564241535E-2</v>
      </c>
      <c r="X319" s="64">
        <f t="shared" si="96"/>
        <v>3.390214313222728E-3</v>
      </c>
      <c r="Y319" s="63">
        <f t="shared" si="117"/>
        <v>-3.5038904880182353E-2</v>
      </c>
      <c r="Z319" s="63">
        <f t="shared" si="118"/>
        <v>9.3644628969353771E-3</v>
      </c>
      <c r="AA319" s="63">
        <f t="shared" si="119"/>
        <v>-2.3515051910965923E-2</v>
      </c>
      <c r="AB319" s="64">
        <f t="shared" si="120"/>
        <v>3.3671297107288778E-2</v>
      </c>
      <c r="AC319" s="63">
        <f t="shared" si="113"/>
        <v>1.6269601347967066E-2</v>
      </c>
      <c r="AD319" s="63">
        <f t="shared" si="114"/>
        <v>6.7644608425213359E-2</v>
      </c>
      <c r="AE319" s="63">
        <f t="shared" si="115"/>
        <v>-2.4484563559209471E-2</v>
      </c>
      <c r="AF319" s="64">
        <f t="shared" si="116"/>
        <v>9.4441531669206658E-2</v>
      </c>
      <c r="AG319" s="69">
        <f t="shared" ca="1" si="97"/>
        <v>1530</v>
      </c>
      <c r="AH319" s="75">
        <f t="shared" si="107"/>
        <v>0</v>
      </c>
      <c r="AI319" s="76">
        <f t="shared" si="108"/>
        <v>1</v>
      </c>
      <c r="AJ319" s="75"/>
      <c r="AK319" s="76"/>
    </row>
    <row r="320" spans="2:37" x14ac:dyDescent="0.25">
      <c r="B320" s="43">
        <v>1897</v>
      </c>
      <c r="C320" s="44">
        <v>5</v>
      </c>
      <c r="D320" s="83" t="s">
        <v>331</v>
      </c>
      <c r="E320" s="61">
        <f>Data!E319</f>
        <v>4.08</v>
      </c>
      <c r="F320" s="61">
        <f>Data!H319</f>
        <v>6.2796132230000001</v>
      </c>
      <c r="G320" s="62">
        <f>IF(MOD(C320,3)=0,SUM(Data!G317:G319),0)</f>
        <v>0</v>
      </c>
      <c r="H320" s="63">
        <f t="shared" si="98"/>
        <v>4.9261083743843415E-3</v>
      </c>
      <c r="I320" s="63">
        <f t="shared" si="99"/>
        <v>0</v>
      </c>
      <c r="J320" s="63">
        <f t="shared" si="100"/>
        <v>4.9261083743843415E-3</v>
      </c>
      <c r="K320" s="63">
        <f t="shared" si="101"/>
        <v>-1.4924652589135223E-2</v>
      </c>
      <c r="L320" s="64">
        <f t="shared" si="102"/>
        <v>2.0151515328948655E-2</v>
      </c>
      <c r="M320" s="65">
        <f t="shared" si="103"/>
        <v>0.91891891891891886</v>
      </c>
      <c r="N320" s="65">
        <f t="shared" si="104"/>
        <v>0.50381758741305793</v>
      </c>
      <c r="O320" s="65">
        <f t="shared" si="105"/>
        <v>3.7309967232404451</v>
      </c>
      <c r="P320" s="66">
        <f t="shared" si="106"/>
        <v>7.4054515293876895</v>
      </c>
      <c r="Q320" s="63">
        <f t="shared" si="109"/>
        <v>-7.2727272727272751E-2</v>
      </c>
      <c r="R320" s="63">
        <f t="shared" si="110"/>
        <v>-3.1597331619726221E-2</v>
      </c>
      <c r="S320" s="63">
        <f t="shared" si="111"/>
        <v>-1.4924652589135112E-2</v>
      </c>
      <c r="T320" s="64">
        <f t="shared" si="112"/>
        <v>-1.6925282999329272E-2</v>
      </c>
      <c r="U320" s="63">
        <f t="shared" si="93"/>
        <v>-6.0361087452308615E-2</v>
      </c>
      <c r="V320" s="63">
        <f t="shared" si="94"/>
        <v>-1.5387600385001532E-2</v>
      </c>
      <c r="W320" s="63">
        <f t="shared" si="95"/>
        <v>-2.2622124829581702E-2</v>
      </c>
      <c r="X320" s="64">
        <f t="shared" si="96"/>
        <v>7.4019727971830207E-3</v>
      </c>
      <c r="Y320" s="63">
        <f t="shared" si="117"/>
        <v>-3.6213552353026035E-2</v>
      </c>
      <c r="Z320" s="63">
        <f t="shared" si="118"/>
        <v>8.1357631892307047E-3</v>
      </c>
      <c r="AA320" s="63">
        <f t="shared" si="119"/>
        <v>-2.4982303134533757E-2</v>
      </c>
      <c r="AB320" s="64">
        <f t="shared" si="120"/>
        <v>3.3966630995759362E-2</v>
      </c>
      <c r="AC320" s="63">
        <f t="shared" si="113"/>
        <v>1.6519330219209039E-2</v>
      </c>
      <c r="AD320" s="63">
        <f t="shared" si="114"/>
        <v>6.7906961724570225E-2</v>
      </c>
      <c r="AE320" s="63">
        <f t="shared" si="115"/>
        <v>-2.6095728493220061E-2</v>
      </c>
      <c r="AF320" s="64">
        <f t="shared" si="116"/>
        <v>9.6521488782828291E-2</v>
      </c>
      <c r="AG320" s="69">
        <f t="shared" ca="1" si="97"/>
        <v>934</v>
      </c>
      <c r="AH320" s="75">
        <f t="shared" si="107"/>
        <v>1</v>
      </c>
      <c r="AI320" s="76">
        <f t="shared" si="108"/>
        <v>0</v>
      </c>
      <c r="AJ320" s="75"/>
      <c r="AK320" s="76"/>
    </row>
    <row r="321" spans="2:37" x14ac:dyDescent="0.25">
      <c r="B321" s="43">
        <v>1897</v>
      </c>
      <c r="C321" s="44">
        <v>6</v>
      </c>
      <c r="D321" s="83" t="s">
        <v>332</v>
      </c>
      <c r="E321" s="61">
        <f>Data!E320</f>
        <v>4.2699999999999996</v>
      </c>
      <c r="F321" s="61">
        <f>Data!H320</f>
        <v>6.2796132230000001</v>
      </c>
      <c r="G321" s="62">
        <f>IF(MOD(C321,3)=0,SUM(Data!G318:G320),0)</f>
        <v>4.4999999999999998E-2</v>
      </c>
      <c r="H321" s="63">
        <f t="shared" si="98"/>
        <v>4.6568627450980227E-2</v>
      </c>
      <c r="I321" s="63">
        <f t="shared" si="99"/>
        <v>1.1029411764705881E-2</v>
      </c>
      <c r="J321" s="63">
        <f t="shared" si="100"/>
        <v>5.759803921568607E-2</v>
      </c>
      <c r="K321" s="63">
        <f t="shared" si="101"/>
        <v>0</v>
      </c>
      <c r="L321" s="64">
        <f t="shared" si="102"/>
        <v>5.759803921568607E-2</v>
      </c>
      <c r="M321" s="65">
        <f t="shared" si="103"/>
        <v>0.96171171171171155</v>
      </c>
      <c r="N321" s="65">
        <f t="shared" si="104"/>
        <v>0.50381758741305793</v>
      </c>
      <c r="O321" s="65">
        <f t="shared" si="105"/>
        <v>3.9458948188192444</v>
      </c>
      <c r="P321" s="66">
        <f t="shared" si="106"/>
        <v>7.8319910169872236</v>
      </c>
      <c r="Q321" s="63">
        <f t="shared" si="109"/>
        <v>-1.1574074074074181E-2</v>
      </c>
      <c r="R321" s="63">
        <f t="shared" si="110"/>
        <v>3.2048175955177172E-2</v>
      </c>
      <c r="S321" s="63">
        <f t="shared" si="111"/>
        <v>0</v>
      </c>
      <c r="T321" s="64">
        <f t="shared" si="112"/>
        <v>3.2048175955176506E-2</v>
      </c>
      <c r="U321" s="63">
        <f t="shared" ref="U321:U384" si="121">($M321/$M261)^(1/5)-1</f>
        <v>-5.0743407277812347E-2</v>
      </c>
      <c r="V321" s="63">
        <f t="shared" ref="V321:V384" si="122">($O321/$O261)^(1/5)-1</f>
        <v>-5.2633656101185311E-3</v>
      </c>
      <c r="W321" s="63">
        <f t="shared" ref="W321:W384" si="123">($N321/$N261)^(1/5)-1</f>
        <v>-2.2622124829581702E-2</v>
      </c>
      <c r="X321" s="64">
        <f t="shared" ref="X321:X384" si="124">($P321/$P261)^(1/5)-1</f>
        <v>1.7760540381002832E-2</v>
      </c>
      <c r="Y321" s="63">
        <f t="shared" si="117"/>
        <v>-2.8981900059029231E-2</v>
      </c>
      <c r="Z321" s="63">
        <f t="shared" si="118"/>
        <v>1.5739861450287496E-2</v>
      </c>
      <c r="AA321" s="63">
        <f t="shared" si="119"/>
        <v>-2.3827697625634525E-2</v>
      </c>
      <c r="AB321" s="64">
        <f t="shared" si="120"/>
        <v>4.0533376105510222E-2</v>
      </c>
      <c r="AC321" s="63">
        <f t="shared" si="113"/>
        <v>2.2617596273400986E-2</v>
      </c>
      <c r="AD321" s="63">
        <f t="shared" si="114"/>
        <v>7.3640927080120155E-2</v>
      </c>
      <c r="AE321" s="63">
        <f t="shared" si="115"/>
        <v>-2.3410711871302614E-2</v>
      </c>
      <c r="AF321" s="64">
        <f t="shared" si="116"/>
        <v>9.937815223981139E-2</v>
      </c>
      <c r="AG321" s="69">
        <f t="shared" ca="1" si="97"/>
        <v>221</v>
      </c>
      <c r="AH321" s="75">
        <f t="shared" si="107"/>
        <v>2</v>
      </c>
      <c r="AI321" s="76">
        <f t="shared" si="108"/>
        <v>0</v>
      </c>
      <c r="AJ321" s="75"/>
      <c r="AK321" s="76"/>
    </row>
    <row r="322" spans="2:37" x14ac:dyDescent="0.25">
      <c r="B322" s="43">
        <v>1897</v>
      </c>
      <c r="C322" s="44">
        <v>7</v>
      </c>
      <c r="D322" s="83" t="s">
        <v>333</v>
      </c>
      <c r="E322" s="61">
        <f>Data!E321</f>
        <v>4.46</v>
      </c>
      <c r="F322" s="61">
        <f>Data!H321</f>
        <v>6.2796132230000001</v>
      </c>
      <c r="G322" s="62">
        <f>IF(MOD(C322,3)=0,SUM(Data!G319:G321),0)</f>
        <v>0</v>
      </c>
      <c r="H322" s="63">
        <f t="shared" si="98"/>
        <v>4.4496487119437989E-2</v>
      </c>
      <c r="I322" s="63">
        <f t="shared" si="99"/>
        <v>0</v>
      </c>
      <c r="J322" s="63">
        <f t="shared" si="100"/>
        <v>4.4496487119437989E-2</v>
      </c>
      <c r="K322" s="63">
        <f t="shared" si="101"/>
        <v>0</v>
      </c>
      <c r="L322" s="64">
        <f t="shared" si="102"/>
        <v>4.4496487119437989E-2</v>
      </c>
      <c r="M322" s="65">
        <f t="shared" si="103"/>
        <v>1.0045045045045045</v>
      </c>
      <c r="N322" s="65">
        <f t="shared" si="104"/>
        <v>0.50381758741305793</v>
      </c>
      <c r="O322" s="65">
        <f t="shared" si="105"/>
        <v>4.1214732767994917</v>
      </c>
      <c r="P322" s="66">
        <f t="shared" si="106"/>
        <v>8.1804871043941496</v>
      </c>
      <c r="Q322" s="63">
        <f t="shared" si="109"/>
        <v>0.10396039603960405</v>
      </c>
      <c r="R322" s="63">
        <f t="shared" si="110"/>
        <v>0.15268153452382438</v>
      </c>
      <c r="S322" s="63">
        <f t="shared" si="111"/>
        <v>0</v>
      </c>
      <c r="T322" s="64">
        <f t="shared" si="112"/>
        <v>0.15268153452382394</v>
      </c>
      <c r="U322" s="63">
        <f t="shared" si="121"/>
        <v>-4.2442154737611371E-2</v>
      </c>
      <c r="V322" s="63">
        <f t="shared" si="122"/>
        <v>3.4356100687120694E-3</v>
      </c>
      <c r="W322" s="63">
        <f t="shared" si="123"/>
        <v>-2.7821426666904348E-2</v>
      </c>
      <c r="X322" s="64">
        <f t="shared" si="124"/>
        <v>3.215153840353846E-2</v>
      </c>
      <c r="Y322" s="63">
        <f t="shared" si="117"/>
        <v>-2.2329963741391956E-2</v>
      </c>
      <c r="Z322" s="63">
        <f t="shared" si="118"/>
        <v>2.2698163127736759E-2</v>
      </c>
      <c r="AA322" s="63">
        <f t="shared" si="119"/>
        <v>-2.2657971963449652E-2</v>
      </c>
      <c r="AB322" s="64">
        <f t="shared" si="120"/>
        <v>4.6407638053083122E-2</v>
      </c>
      <c r="AC322" s="63">
        <f t="shared" si="113"/>
        <v>2.2644059592232146E-2</v>
      </c>
      <c r="AD322" s="63">
        <f t="shared" si="114"/>
        <v>7.3668710781737534E-2</v>
      </c>
      <c r="AE322" s="63">
        <f t="shared" si="115"/>
        <v>-2.3869195493617434E-2</v>
      </c>
      <c r="AF322" s="64">
        <f t="shared" si="116"/>
        <v>9.9922987600702617E-2</v>
      </c>
      <c r="AG322" s="69">
        <f t="shared" ca="1" si="97"/>
        <v>242</v>
      </c>
      <c r="AH322" s="75">
        <f t="shared" si="107"/>
        <v>3</v>
      </c>
      <c r="AI322" s="76">
        <f t="shared" si="108"/>
        <v>0</v>
      </c>
      <c r="AJ322" s="75"/>
      <c r="AK322" s="76"/>
    </row>
    <row r="323" spans="2:37" x14ac:dyDescent="0.25">
      <c r="B323" s="43">
        <v>1897</v>
      </c>
      <c r="C323" s="44">
        <v>8</v>
      </c>
      <c r="D323" s="83" t="s">
        <v>334</v>
      </c>
      <c r="E323" s="61">
        <f>Data!E322</f>
        <v>4.75</v>
      </c>
      <c r="F323" s="61">
        <f>Data!H322</f>
        <v>6.5650523969999997</v>
      </c>
      <c r="G323" s="62">
        <f>IF(MOD(C323,3)=0,SUM(Data!G320:G322),0)</f>
        <v>0</v>
      </c>
      <c r="H323" s="63">
        <f t="shared" si="98"/>
        <v>6.5022421524663754E-2</v>
      </c>
      <c r="I323" s="63">
        <f t="shared" si="99"/>
        <v>0</v>
      </c>
      <c r="J323" s="63">
        <f t="shared" si="100"/>
        <v>6.5022421524663754E-2</v>
      </c>
      <c r="K323" s="63">
        <f t="shared" si="101"/>
        <v>4.5454897278472073E-2</v>
      </c>
      <c r="L323" s="64">
        <f t="shared" si="102"/>
        <v>1.8716756023746006E-2</v>
      </c>
      <c r="M323" s="65">
        <f t="shared" si="103"/>
        <v>1.0698198198198197</v>
      </c>
      <c r="N323" s="65">
        <f t="shared" si="104"/>
        <v>0.52671856409600604</v>
      </c>
      <c r="O323" s="65">
        <f t="shared" si="105"/>
        <v>4.389461449506185</v>
      </c>
      <c r="P323" s="66">
        <f t="shared" si="106"/>
        <v>8.3335992856824959</v>
      </c>
      <c r="Q323" s="63">
        <f t="shared" si="109"/>
        <v>0.24671916010498673</v>
      </c>
      <c r="R323" s="63">
        <f t="shared" si="110"/>
        <v>0.3017406781488523</v>
      </c>
      <c r="S323" s="63">
        <f t="shared" si="111"/>
        <v>4.5454897278471851E-2</v>
      </c>
      <c r="T323" s="64">
        <f t="shared" si="112"/>
        <v>0.24514283833529604</v>
      </c>
      <c r="U323" s="63">
        <f t="shared" si="121"/>
        <v>-3.3077961853844817E-2</v>
      </c>
      <c r="V323" s="63">
        <f t="shared" si="122"/>
        <v>1.3248452859999205E-2</v>
      </c>
      <c r="W323" s="63">
        <f t="shared" si="123"/>
        <v>-2.1700718975616429E-2</v>
      </c>
      <c r="X323" s="64">
        <f t="shared" si="124"/>
        <v>3.5724417377696494E-2</v>
      </c>
      <c r="Y323" s="63">
        <f t="shared" si="117"/>
        <v>-1.3653039206575124E-2</v>
      </c>
      <c r="Z323" s="63">
        <f t="shared" si="118"/>
        <v>3.1774717030640609E-2</v>
      </c>
      <c r="AA323" s="63">
        <f t="shared" si="119"/>
        <v>-1.9478747997683454E-2</v>
      </c>
      <c r="AB323" s="64">
        <f t="shared" si="120"/>
        <v>5.2271651352441051E-2</v>
      </c>
      <c r="AC323" s="63">
        <f t="shared" si="113"/>
        <v>2.239728730058399E-2</v>
      </c>
      <c r="AD323" s="63">
        <f t="shared" si="114"/>
        <v>7.3409625828624758E-2</v>
      </c>
      <c r="AE323" s="63">
        <f t="shared" si="115"/>
        <v>-1.9831805334869168E-2</v>
      </c>
      <c r="AF323" s="64">
        <f t="shared" si="116"/>
        <v>9.512799096215252E-2</v>
      </c>
      <c r="AG323" s="69">
        <f t="shared" ca="1" si="97"/>
        <v>98</v>
      </c>
      <c r="AH323" s="75">
        <f t="shared" si="107"/>
        <v>4</v>
      </c>
      <c r="AI323" s="76">
        <f t="shared" si="108"/>
        <v>0</v>
      </c>
      <c r="AJ323" s="75"/>
      <c r="AK323" s="76"/>
    </row>
    <row r="324" spans="2:37" x14ac:dyDescent="0.25">
      <c r="B324" s="43">
        <v>1897</v>
      </c>
      <c r="C324" s="44">
        <v>9</v>
      </c>
      <c r="D324" s="83" t="s">
        <v>335</v>
      </c>
      <c r="E324" s="61">
        <f>Data!E323</f>
        <v>4.9800000000000004</v>
      </c>
      <c r="F324" s="61">
        <f>Data!H323</f>
        <v>6.7553424790000003</v>
      </c>
      <c r="G324" s="62">
        <f>IF(MOD(C324,3)=0,SUM(Data!G321:G323),0)</f>
        <v>4.4999999999999998E-2</v>
      </c>
      <c r="H324" s="63">
        <f t="shared" si="98"/>
        <v>4.8421052631579142E-2</v>
      </c>
      <c r="I324" s="63">
        <f t="shared" si="99"/>
        <v>9.4736842105263147E-3</v>
      </c>
      <c r="J324" s="63">
        <f t="shared" si="100"/>
        <v>5.7894736842105443E-2</v>
      </c>
      <c r="K324" s="63">
        <f t="shared" si="101"/>
        <v>2.8985310473219839E-2</v>
      </c>
      <c r="L324" s="64">
        <f t="shared" si="102"/>
        <v>2.8095081702955049E-2</v>
      </c>
      <c r="M324" s="65">
        <f t="shared" si="103"/>
        <v>1.1216216216216217</v>
      </c>
      <c r="N324" s="65">
        <f t="shared" si="104"/>
        <v>0.54198566520833735</v>
      </c>
      <c r="O324" s="65">
        <f t="shared" si="105"/>
        <v>4.6435881650039121</v>
      </c>
      <c r="P324" s="66">
        <f t="shared" si="106"/>
        <v>8.567732438493433</v>
      </c>
      <c r="Q324" s="63">
        <f t="shared" si="109"/>
        <v>0.2418952618453869</v>
      </c>
      <c r="R324" s="63">
        <f t="shared" si="110"/>
        <v>0.29363515240103322</v>
      </c>
      <c r="S324" s="63">
        <f t="shared" si="111"/>
        <v>7.575773206183678E-2</v>
      </c>
      <c r="T324" s="64">
        <f t="shared" si="112"/>
        <v>0.20253391060606574</v>
      </c>
      <c r="U324" s="63">
        <f t="shared" si="121"/>
        <v>-1.8953129219434595E-2</v>
      </c>
      <c r="V324" s="63">
        <f t="shared" si="122"/>
        <v>2.7722549322324541E-2</v>
      </c>
      <c r="W324" s="63">
        <f t="shared" si="123"/>
        <v>-1.6094089782815901E-2</v>
      </c>
      <c r="X324" s="64">
        <f t="shared" si="124"/>
        <v>4.4533363048371521E-2</v>
      </c>
      <c r="Y324" s="63">
        <f t="shared" si="117"/>
        <v>-7.6960806570930407E-3</v>
      </c>
      <c r="Z324" s="63">
        <f t="shared" si="118"/>
        <v>3.7788580316254761E-2</v>
      </c>
      <c r="AA324" s="63">
        <f t="shared" si="119"/>
        <v>-1.5494781540778102E-2</v>
      </c>
      <c r="AB324" s="64">
        <f t="shared" si="120"/>
        <v>5.4121969958090155E-2</v>
      </c>
      <c r="AC324" s="63">
        <f t="shared" si="113"/>
        <v>2.1725462559042175E-2</v>
      </c>
      <c r="AD324" s="63">
        <f t="shared" si="114"/>
        <v>7.2256897151738997E-2</v>
      </c>
      <c r="AE324" s="63">
        <f t="shared" si="115"/>
        <v>-1.7951443927301525E-2</v>
      </c>
      <c r="AF324" s="64">
        <f t="shared" si="116"/>
        <v>9.1857312473216046E-2</v>
      </c>
      <c r="AG324" s="69">
        <f t="shared" ca="1" si="97"/>
        <v>207</v>
      </c>
      <c r="AH324" s="75">
        <f t="shared" si="107"/>
        <v>5</v>
      </c>
      <c r="AI324" s="76">
        <f t="shared" si="108"/>
        <v>0</v>
      </c>
      <c r="AJ324" s="75"/>
      <c r="AK324" s="76"/>
    </row>
    <row r="325" spans="2:37" x14ac:dyDescent="0.25">
      <c r="B325" s="43">
        <v>1897</v>
      </c>
      <c r="C325" s="44">
        <v>10</v>
      </c>
      <c r="D325" s="83" t="s">
        <v>336</v>
      </c>
      <c r="E325" s="61">
        <f>Data!E324</f>
        <v>4.82</v>
      </c>
      <c r="F325" s="61">
        <f>Data!H324</f>
        <v>6.6601933879999997</v>
      </c>
      <c r="G325" s="62">
        <f>IF(MOD(C325,3)=0,SUM(Data!G322:G324),0)</f>
        <v>0</v>
      </c>
      <c r="H325" s="63">
        <f t="shared" si="98"/>
        <v>-3.2128514056224966E-2</v>
      </c>
      <c r="I325" s="63">
        <f t="shared" si="99"/>
        <v>0</v>
      </c>
      <c r="J325" s="63">
        <f t="shared" si="100"/>
        <v>-3.2128514056224966E-2</v>
      </c>
      <c r="K325" s="63">
        <f t="shared" si="101"/>
        <v>-1.408501364598258E-2</v>
      </c>
      <c r="L325" s="64">
        <f t="shared" si="102"/>
        <v>-1.8301274105760879E-2</v>
      </c>
      <c r="M325" s="65">
        <f t="shared" si="103"/>
        <v>1.0855855855855856</v>
      </c>
      <c r="N325" s="65">
        <f t="shared" si="104"/>
        <v>0.53435178971795094</v>
      </c>
      <c r="O325" s="65">
        <f t="shared" si="105"/>
        <v>4.4943965773732639</v>
      </c>
      <c r="P325" s="66">
        <f t="shared" si="106"/>
        <v>8.4109320186717458</v>
      </c>
      <c r="Q325" s="63">
        <f t="shared" si="109"/>
        <v>0.17560975609756113</v>
      </c>
      <c r="R325" s="63">
        <f t="shared" si="110"/>
        <v>0.22458805723565711</v>
      </c>
      <c r="S325" s="63">
        <f t="shared" si="111"/>
        <v>2.9411580513657887E-2</v>
      </c>
      <c r="T325" s="64">
        <f t="shared" si="112"/>
        <v>0.18960003988357066</v>
      </c>
      <c r="U325" s="63">
        <f t="shared" si="121"/>
        <v>-2.9206083684763406E-2</v>
      </c>
      <c r="V325" s="63">
        <f t="shared" si="122"/>
        <v>1.6981785741059907E-2</v>
      </c>
      <c r="W325" s="63">
        <f t="shared" si="123"/>
        <v>-1.8881504279092409E-2</v>
      </c>
      <c r="X325" s="64">
        <f t="shared" si="124"/>
        <v>3.6553474607366798E-2</v>
      </c>
      <c r="Y325" s="63">
        <f t="shared" si="117"/>
        <v>-7.5597500081151514E-3</v>
      </c>
      <c r="Z325" s="63">
        <f t="shared" si="118"/>
        <v>3.7931160011747789E-2</v>
      </c>
      <c r="AA325" s="63">
        <f t="shared" si="119"/>
        <v>-1.8066955443001742E-2</v>
      </c>
      <c r="AB325" s="64">
        <f t="shared" si="120"/>
        <v>5.7028445844811371E-2</v>
      </c>
      <c r="AC325" s="63">
        <f t="shared" si="113"/>
        <v>1.8968954287199802E-2</v>
      </c>
      <c r="AD325" s="63">
        <f t="shared" si="114"/>
        <v>6.9364060362552937E-2</v>
      </c>
      <c r="AE325" s="63">
        <f t="shared" si="115"/>
        <v>-1.8647722224288232E-2</v>
      </c>
      <c r="AF325" s="64">
        <f t="shared" si="116"/>
        <v>8.9684188420416033E-2</v>
      </c>
      <c r="AG325" s="69">
        <f t="shared" ref="AG325:AG388" ca="1" si="125">RANK($H325,OFFSET($H$5,0,0,$AN$3,1),0)</f>
        <v>1549</v>
      </c>
      <c r="AH325" s="75">
        <f t="shared" si="107"/>
        <v>0</v>
      </c>
      <c r="AI325" s="76">
        <f t="shared" si="108"/>
        <v>1</v>
      </c>
      <c r="AJ325" s="75"/>
      <c r="AK325" s="76"/>
    </row>
    <row r="326" spans="2:37" x14ac:dyDescent="0.25">
      <c r="B326" s="43">
        <v>1897</v>
      </c>
      <c r="C326" s="44">
        <v>11</v>
      </c>
      <c r="D326" s="83" t="s">
        <v>337</v>
      </c>
      <c r="E326" s="61">
        <f>Data!E325</f>
        <v>4.6500000000000004</v>
      </c>
      <c r="F326" s="61">
        <f>Data!H325</f>
        <v>6.6601933879999997</v>
      </c>
      <c r="G326" s="62">
        <f>IF(MOD(C326,3)=0,SUM(Data!G323:G325),0)</f>
        <v>0</v>
      </c>
      <c r="H326" s="63">
        <f t="shared" ref="H326:H389" si="126">E326/E325-1</f>
        <v>-3.526970954356845E-2</v>
      </c>
      <c r="I326" s="63">
        <f t="shared" ref="I326:I389" si="127">G326/E325</f>
        <v>0</v>
      </c>
      <c r="J326" s="63">
        <f t="shared" ref="J326:J389" si="128">O326/O325-1</f>
        <v>-3.526970954356845E-2</v>
      </c>
      <c r="K326" s="63">
        <f t="shared" ref="K326:K389" si="129">F326/F325-1</f>
        <v>0</v>
      </c>
      <c r="L326" s="64">
        <f t="shared" ref="L326:L389" si="130">(1+J326)/(1+K326)-1</f>
        <v>-3.526970954356845E-2</v>
      </c>
      <c r="M326" s="65">
        <f t="shared" ref="M326:M389" si="131">E326/$E$4</f>
        <v>1.0472972972972974</v>
      </c>
      <c r="N326" s="65">
        <f t="shared" ref="N326:N389" si="132">F326/$F$4</f>
        <v>0.53435178971795094</v>
      </c>
      <c r="O326" s="65">
        <f t="shared" ref="O326:O389" si="133">O325*((E326+G326)/(E325))</f>
        <v>4.3358805155157008</v>
      </c>
      <c r="P326" s="66">
        <f t="shared" ref="P326:P389" si="134">P325*(1+L326)</f>
        <v>8.1142808893824938</v>
      </c>
      <c r="Q326" s="63">
        <f t="shared" si="109"/>
        <v>6.1643835616438603E-2</v>
      </c>
      <c r="R326" s="63">
        <f t="shared" si="110"/>
        <v>0.10587408397268816</v>
      </c>
      <c r="S326" s="63">
        <f t="shared" si="111"/>
        <v>0</v>
      </c>
      <c r="T326" s="64">
        <f t="shared" si="112"/>
        <v>0.10587408397268794</v>
      </c>
      <c r="U326" s="63">
        <f t="shared" si="121"/>
        <v>-3.5461535196430694E-2</v>
      </c>
      <c r="V326" s="63">
        <f t="shared" si="122"/>
        <v>1.0428715988523241E-2</v>
      </c>
      <c r="W326" s="63">
        <f t="shared" si="123"/>
        <v>-2.3900246476120102E-2</v>
      </c>
      <c r="X326" s="64">
        <f t="shared" si="124"/>
        <v>3.516952272624807E-2</v>
      </c>
      <c r="Y326" s="63">
        <f t="shared" si="117"/>
        <v>-1.2998737179303776E-2</v>
      </c>
      <c r="Z326" s="63">
        <f t="shared" si="118"/>
        <v>3.2242863649395437E-2</v>
      </c>
      <c r="AA326" s="63">
        <f t="shared" si="119"/>
        <v>-1.9228374692306538E-2</v>
      </c>
      <c r="AB326" s="64">
        <f t="shared" si="120"/>
        <v>5.2480350178925939E-2</v>
      </c>
      <c r="AC326" s="63">
        <f t="shared" si="113"/>
        <v>1.7915594077577923E-2</v>
      </c>
      <c r="AD326" s="63">
        <f t="shared" si="114"/>
        <v>6.8258604159941116E-2</v>
      </c>
      <c r="AE326" s="63">
        <f t="shared" si="115"/>
        <v>-1.7675786502202362E-2</v>
      </c>
      <c r="AF326" s="64">
        <f t="shared" si="116"/>
        <v>8.7480680493616125E-2</v>
      </c>
      <c r="AG326" s="69">
        <f t="shared" ca="1" si="125"/>
        <v>1575</v>
      </c>
      <c r="AH326" s="75">
        <f t="shared" si="107"/>
        <v>0</v>
      </c>
      <c r="AI326" s="76">
        <f t="shared" si="108"/>
        <v>2</v>
      </c>
      <c r="AJ326" s="75"/>
      <c r="AK326" s="76"/>
    </row>
    <row r="327" spans="2:37" x14ac:dyDescent="0.25">
      <c r="B327" s="43">
        <v>1897</v>
      </c>
      <c r="C327" s="44">
        <v>12</v>
      </c>
      <c r="D327" s="83" t="s">
        <v>338</v>
      </c>
      <c r="E327" s="61">
        <f>Data!E326</f>
        <v>4.75</v>
      </c>
      <c r="F327" s="61">
        <f>Data!H326</f>
        <v>6.6601933879999997</v>
      </c>
      <c r="G327" s="62">
        <f>IF(MOD(C327,3)=0,SUM(Data!G324:G326),0)</f>
        <v>4.4999999999999998E-2</v>
      </c>
      <c r="H327" s="63">
        <f t="shared" si="126"/>
        <v>2.1505376344086002E-2</v>
      </c>
      <c r="I327" s="63">
        <f t="shared" si="127"/>
        <v>9.6774193548387084E-3</v>
      </c>
      <c r="J327" s="63">
        <f t="shared" si="128"/>
        <v>3.118279569892457E-2</v>
      </c>
      <c r="K327" s="63">
        <f t="shared" si="129"/>
        <v>0</v>
      </c>
      <c r="L327" s="64">
        <f t="shared" si="130"/>
        <v>3.118279569892457E-2</v>
      </c>
      <c r="M327" s="65">
        <f t="shared" si="131"/>
        <v>1.0698198198198197</v>
      </c>
      <c r="N327" s="65">
        <f t="shared" si="132"/>
        <v>0.53435178971795094</v>
      </c>
      <c r="O327" s="65">
        <f t="shared" si="133"/>
        <v>4.4710853918059748</v>
      </c>
      <c r="P327" s="66">
        <f t="shared" si="134"/>
        <v>8.3673068525997962</v>
      </c>
      <c r="Q327" s="63">
        <f t="shared" si="109"/>
        <v>0.12559241706161139</v>
      </c>
      <c r="R327" s="63">
        <f t="shared" si="110"/>
        <v>0.17104935874328486</v>
      </c>
      <c r="S327" s="63">
        <f t="shared" si="111"/>
        <v>0</v>
      </c>
      <c r="T327" s="64">
        <f t="shared" si="112"/>
        <v>0.17104935874328486</v>
      </c>
      <c r="U327" s="63">
        <f t="shared" si="121"/>
        <v>-2.9247758199096863E-2</v>
      </c>
      <c r="V327" s="63">
        <f t="shared" si="122"/>
        <v>1.6668364016726001E-2</v>
      </c>
      <c r="W327" s="63">
        <f t="shared" si="123"/>
        <v>-2.635287860234059E-2</v>
      </c>
      <c r="X327" s="64">
        <f t="shared" si="124"/>
        <v>4.4185662005871151E-2</v>
      </c>
      <c r="Y327" s="63">
        <f t="shared" si="117"/>
        <v>-1.0334799586935728E-2</v>
      </c>
      <c r="Z327" s="63">
        <f t="shared" si="118"/>
        <v>3.4796725999501454E-2</v>
      </c>
      <c r="AA327" s="63">
        <f t="shared" si="119"/>
        <v>-2.1506772489912174E-2</v>
      </c>
      <c r="AB327" s="64">
        <f t="shared" si="120"/>
        <v>5.7541020117927388E-2</v>
      </c>
      <c r="AC327" s="63">
        <f t="shared" si="113"/>
        <v>1.9155640539647578E-2</v>
      </c>
      <c r="AD327" s="63">
        <f t="shared" si="114"/>
        <v>6.9251175401749077E-2</v>
      </c>
      <c r="AE327" s="63">
        <f t="shared" si="115"/>
        <v>-1.7675786502202362E-2</v>
      </c>
      <c r="AF327" s="64">
        <f t="shared" si="116"/>
        <v>8.8491111905332653E-2</v>
      </c>
      <c r="AG327" s="69">
        <f t="shared" ca="1" si="125"/>
        <v>606</v>
      </c>
      <c r="AH327" s="75">
        <f t="shared" ref="AH327:AH390" si="135">IF($H327&gt;0,IF($H326&gt;0,AH326+1,1),0)</f>
        <v>1</v>
      </c>
      <c r="AI327" s="76">
        <f t="shared" ref="AI327:AI390" si="136">IF($H327&lt;0,IF($H326&lt;0,AI326+1,1),0)</f>
        <v>0</v>
      </c>
      <c r="AJ327" s="75"/>
      <c r="AK327" s="76"/>
    </row>
    <row r="328" spans="2:37" x14ac:dyDescent="0.25">
      <c r="B328" s="43">
        <v>1898</v>
      </c>
      <c r="C328" s="39">
        <v>1</v>
      </c>
      <c r="D328" s="83" t="s">
        <v>339</v>
      </c>
      <c r="E328" s="61">
        <f>Data!E327</f>
        <v>4.88</v>
      </c>
      <c r="F328" s="61">
        <f>Data!H327</f>
        <v>6.6601933879999997</v>
      </c>
      <c r="G328" s="62">
        <f>IF(MOD(C328,3)=0,SUM(Data!G325:G327),0)</f>
        <v>0</v>
      </c>
      <c r="H328" s="63">
        <f t="shared" si="126"/>
        <v>2.7368421052631486E-2</v>
      </c>
      <c r="I328" s="63">
        <f t="shared" si="127"/>
        <v>0</v>
      </c>
      <c r="J328" s="63">
        <f t="shared" si="128"/>
        <v>2.7368421052631486E-2</v>
      </c>
      <c r="K328" s="63">
        <f t="shared" si="129"/>
        <v>0</v>
      </c>
      <c r="L328" s="64">
        <f t="shared" si="130"/>
        <v>2.7368421052631486E-2</v>
      </c>
      <c r="M328" s="65">
        <f t="shared" si="131"/>
        <v>1.099099099099099</v>
      </c>
      <c r="N328" s="65">
        <f t="shared" si="132"/>
        <v>0.53435178971795094</v>
      </c>
      <c r="O328" s="65">
        <f t="shared" si="133"/>
        <v>4.5934519393711906</v>
      </c>
      <c r="P328" s="66">
        <f t="shared" si="134"/>
        <v>8.5963068296183156</v>
      </c>
      <c r="Q328" s="63">
        <f t="shared" si="109"/>
        <v>0.15639810426540302</v>
      </c>
      <c r="R328" s="63">
        <f t="shared" si="110"/>
        <v>0.20309913066678509</v>
      </c>
      <c r="S328" s="63">
        <f t="shared" si="111"/>
        <v>2.9411580513657887E-2</v>
      </c>
      <c r="T328" s="64">
        <f t="shared" si="112"/>
        <v>0.16872507891009003</v>
      </c>
      <c r="U328" s="63">
        <f t="shared" si="121"/>
        <v>-2.7496009283965783E-2</v>
      </c>
      <c r="V328" s="63">
        <f t="shared" si="122"/>
        <v>1.8502969827586924E-2</v>
      </c>
      <c r="W328" s="63">
        <f t="shared" si="123"/>
        <v>-3.3495370482167441E-2</v>
      </c>
      <c r="X328" s="64">
        <f t="shared" si="124"/>
        <v>5.380040480064241E-2</v>
      </c>
      <c r="Y328" s="63">
        <f t="shared" si="117"/>
        <v>-8.4091055411413818E-3</v>
      </c>
      <c r="Z328" s="63">
        <f t="shared" si="118"/>
        <v>3.6810237127338441E-2</v>
      </c>
      <c r="AA328" s="63">
        <f t="shared" si="119"/>
        <v>-2.2624652054009653E-2</v>
      </c>
      <c r="AB328" s="64">
        <f t="shared" si="120"/>
        <v>6.0810710344039176E-2</v>
      </c>
      <c r="AC328" s="63">
        <f t="shared" si="113"/>
        <v>2.0532460486777815E-2</v>
      </c>
      <c r="AD328" s="63">
        <f t="shared" si="114"/>
        <v>7.0695671500505819E-2</v>
      </c>
      <c r="AE328" s="63">
        <f t="shared" si="115"/>
        <v>-1.6178295052052594E-2</v>
      </c>
      <c r="AF328" s="64">
        <f t="shared" si="116"/>
        <v>8.8302551281032038E-2</v>
      </c>
      <c r="AG328" s="69">
        <f t="shared" ca="1" si="125"/>
        <v>497</v>
      </c>
      <c r="AH328" s="75">
        <f t="shared" si="135"/>
        <v>2</v>
      </c>
      <c r="AI328" s="76">
        <f t="shared" si="136"/>
        <v>0</v>
      </c>
      <c r="AJ328" s="75"/>
      <c r="AK328" s="76"/>
    </row>
    <row r="329" spans="2:37" x14ac:dyDescent="0.25">
      <c r="B329" s="43">
        <v>1898</v>
      </c>
      <c r="C329" s="44">
        <v>2</v>
      </c>
      <c r="D329" s="83" t="s">
        <v>340</v>
      </c>
      <c r="E329" s="61">
        <f>Data!E328</f>
        <v>4.87</v>
      </c>
      <c r="F329" s="61">
        <f>Data!H328</f>
        <v>6.7553424790000003</v>
      </c>
      <c r="G329" s="62">
        <f>IF(MOD(C329,3)=0,SUM(Data!G326:G328),0)</f>
        <v>0</v>
      </c>
      <c r="H329" s="63">
        <f t="shared" si="126"/>
        <v>-2.049180327868827E-3</v>
      </c>
      <c r="I329" s="63">
        <f t="shared" si="127"/>
        <v>0</v>
      </c>
      <c r="J329" s="63">
        <f t="shared" si="128"/>
        <v>-2.049180327868827E-3</v>
      </c>
      <c r="K329" s="63">
        <f t="shared" si="129"/>
        <v>1.428623546749197E-2</v>
      </c>
      <c r="L329" s="64">
        <f t="shared" si="130"/>
        <v>-1.6105331240970355E-2</v>
      </c>
      <c r="M329" s="65">
        <f t="shared" si="131"/>
        <v>1.0968468468468469</v>
      </c>
      <c r="N329" s="65">
        <f t="shared" si="132"/>
        <v>0.54198566520833735</v>
      </c>
      <c r="O329" s="65">
        <f t="shared" si="133"/>
        <v>4.5840391280200201</v>
      </c>
      <c r="P329" s="66">
        <f t="shared" si="134"/>
        <v>8.4578604606782974</v>
      </c>
      <c r="Q329" s="63">
        <f t="shared" si="109"/>
        <v>0.16507177033492848</v>
      </c>
      <c r="R329" s="63">
        <f t="shared" si="110"/>
        <v>0.2121230819076676</v>
      </c>
      <c r="S329" s="63">
        <f t="shared" si="111"/>
        <v>4.4117996745839161E-2</v>
      </c>
      <c r="T329" s="64">
        <f t="shared" si="112"/>
        <v>0.16090622485719375</v>
      </c>
      <c r="U329" s="63">
        <f t="shared" si="121"/>
        <v>-2.4391731339054812E-2</v>
      </c>
      <c r="V329" s="63">
        <f t="shared" si="122"/>
        <v>2.1754078652070241E-2</v>
      </c>
      <c r="W329" s="63">
        <f t="shared" si="123"/>
        <v>-3.306816923400635E-2</v>
      </c>
      <c r="X329" s="64">
        <f t="shared" si="124"/>
        <v>5.6697117771629335E-2</v>
      </c>
      <c r="Y329" s="63">
        <f t="shared" si="117"/>
        <v>-8.0506347178626037E-3</v>
      </c>
      <c r="Z329" s="63">
        <f t="shared" si="118"/>
        <v>3.7185055231622854E-2</v>
      </c>
      <c r="AA329" s="63">
        <f t="shared" si="119"/>
        <v>-2.0117780363386406E-2</v>
      </c>
      <c r="AB329" s="64">
        <f t="shared" si="120"/>
        <v>5.8479309499319232E-2</v>
      </c>
      <c r="AC329" s="63">
        <f t="shared" si="113"/>
        <v>2.1539330284119362E-2</v>
      </c>
      <c r="AD329" s="63">
        <f t="shared" si="114"/>
        <v>7.1752032934873089E-2</v>
      </c>
      <c r="AE329" s="63">
        <f t="shared" si="115"/>
        <v>-1.4970342743942266E-2</v>
      </c>
      <c r="AF329" s="64">
        <f t="shared" si="116"/>
        <v>8.8040370195952233E-2</v>
      </c>
      <c r="AG329" s="69">
        <f t="shared" ca="1" si="125"/>
        <v>1091</v>
      </c>
      <c r="AH329" s="75">
        <f t="shared" si="135"/>
        <v>0</v>
      </c>
      <c r="AI329" s="76">
        <f t="shared" si="136"/>
        <v>1</v>
      </c>
      <c r="AJ329" s="75"/>
      <c r="AK329" s="76"/>
    </row>
    <row r="330" spans="2:37" x14ac:dyDescent="0.25">
      <c r="B330" s="43">
        <v>1898</v>
      </c>
      <c r="C330" s="44">
        <v>3</v>
      </c>
      <c r="D330" s="83" t="s">
        <v>341</v>
      </c>
      <c r="E330" s="61">
        <f>Data!E329</f>
        <v>4.6500000000000004</v>
      </c>
      <c r="F330" s="61">
        <f>Data!H329</f>
        <v>6.7553424790000003</v>
      </c>
      <c r="G330" s="62">
        <f>IF(MOD(C330,3)=0,SUM(Data!G327:G329),0)</f>
        <v>4.583333333333333E-2</v>
      </c>
      <c r="H330" s="63">
        <f t="shared" si="126"/>
        <v>-4.5174537987679675E-2</v>
      </c>
      <c r="I330" s="63">
        <f t="shared" si="127"/>
        <v>9.4113620807665978E-3</v>
      </c>
      <c r="J330" s="63">
        <f t="shared" si="128"/>
        <v>-3.5763175906912914E-2</v>
      </c>
      <c r="K330" s="63">
        <f t="shared" si="129"/>
        <v>0</v>
      </c>
      <c r="L330" s="64">
        <f t="shared" si="130"/>
        <v>-3.5763175906912914E-2</v>
      </c>
      <c r="M330" s="65">
        <f t="shared" si="131"/>
        <v>1.0472972972972974</v>
      </c>
      <c r="N330" s="65">
        <f t="shared" si="132"/>
        <v>0.54198566520833735</v>
      </c>
      <c r="O330" s="65">
        <f t="shared" si="133"/>
        <v>4.4200993303204683</v>
      </c>
      <c r="P330" s="66">
        <f t="shared" si="134"/>
        <v>8.1553805092269354</v>
      </c>
      <c r="Q330" s="63">
        <f t="shared" si="109"/>
        <v>0.10978520286396187</v>
      </c>
      <c r="R330" s="63">
        <f t="shared" si="110"/>
        <v>0.15359483154612508</v>
      </c>
      <c r="S330" s="63">
        <f t="shared" si="111"/>
        <v>4.4117996745839161E-2</v>
      </c>
      <c r="T330" s="64">
        <f t="shared" si="112"/>
        <v>0.10485101793234874</v>
      </c>
      <c r="U330" s="63">
        <f t="shared" si="121"/>
        <v>-2.6195703484990229E-2</v>
      </c>
      <c r="V330" s="63">
        <f t="shared" si="122"/>
        <v>1.9557787092967294E-2</v>
      </c>
      <c r="W330" s="63">
        <f t="shared" si="123"/>
        <v>-2.8396812255819137E-2</v>
      </c>
      <c r="X330" s="64">
        <f t="shared" si="124"/>
        <v>4.9356156869065915E-2</v>
      </c>
      <c r="Y330" s="63">
        <f t="shared" si="117"/>
        <v>-8.8054075084769146E-3</v>
      </c>
      <c r="Z330" s="63">
        <f t="shared" si="118"/>
        <v>3.616190733284097E-2</v>
      </c>
      <c r="AA330" s="63">
        <f t="shared" si="119"/>
        <v>-2.0117780363386406E-2</v>
      </c>
      <c r="AB330" s="64">
        <f t="shared" si="120"/>
        <v>5.7435155540528804E-2</v>
      </c>
      <c r="AC330" s="63">
        <f t="shared" si="113"/>
        <v>1.8228848054778979E-2</v>
      </c>
      <c r="AD330" s="63">
        <f t="shared" si="114"/>
        <v>6.8032139780668244E-2</v>
      </c>
      <c r="AE330" s="63">
        <f t="shared" si="115"/>
        <v>-1.3932671226813631E-2</v>
      </c>
      <c r="AF330" s="64">
        <f t="shared" si="116"/>
        <v>8.3122935539764908E-2</v>
      </c>
      <c r="AG330" s="69">
        <f t="shared" ca="1" si="125"/>
        <v>1640</v>
      </c>
      <c r="AH330" s="75">
        <f t="shared" si="135"/>
        <v>0</v>
      </c>
      <c r="AI330" s="76">
        <f t="shared" si="136"/>
        <v>2</v>
      </c>
      <c r="AJ330" s="75"/>
      <c r="AK330" s="76"/>
    </row>
    <row r="331" spans="2:37" x14ac:dyDescent="0.25">
      <c r="B331" s="43">
        <v>1898</v>
      </c>
      <c r="C331" s="44">
        <v>4</v>
      </c>
      <c r="D331" s="83" t="s">
        <v>342</v>
      </c>
      <c r="E331" s="61">
        <f>Data!E330</f>
        <v>4.57</v>
      </c>
      <c r="F331" s="61">
        <f>Data!H330</f>
        <v>6.7553424790000003</v>
      </c>
      <c r="G331" s="62">
        <f>IF(MOD(C331,3)=0,SUM(Data!G328:G330),0)</f>
        <v>0</v>
      </c>
      <c r="H331" s="63">
        <f t="shared" si="126"/>
        <v>-1.7204301075268824E-2</v>
      </c>
      <c r="I331" s="63">
        <f t="shared" si="127"/>
        <v>0</v>
      </c>
      <c r="J331" s="63">
        <f t="shared" si="128"/>
        <v>-1.7204301075268935E-2</v>
      </c>
      <c r="K331" s="63">
        <f t="shared" si="129"/>
        <v>0</v>
      </c>
      <c r="L331" s="64">
        <f t="shared" si="130"/>
        <v>-1.7204301075268935E-2</v>
      </c>
      <c r="M331" s="65">
        <f t="shared" si="131"/>
        <v>1.0292792792792793</v>
      </c>
      <c r="N331" s="65">
        <f t="shared" si="132"/>
        <v>0.54198566520833735</v>
      </c>
      <c r="O331" s="65">
        <f t="shared" si="133"/>
        <v>4.3440546106590405</v>
      </c>
      <c r="P331" s="66">
        <f t="shared" si="134"/>
        <v>8.0150728875628143</v>
      </c>
      <c r="Q331" s="63">
        <f t="shared" si="109"/>
        <v>0.12561576354679826</v>
      </c>
      <c r="R331" s="63">
        <f t="shared" si="110"/>
        <v>0.17005031584801467</v>
      </c>
      <c r="S331" s="63">
        <f t="shared" si="111"/>
        <v>5.9702421640738024E-2</v>
      </c>
      <c r="T331" s="64">
        <f t="shared" si="112"/>
        <v>0.10413102013716746</v>
      </c>
      <c r="U331" s="63">
        <f t="shared" si="121"/>
        <v>-2.9569727625444298E-2</v>
      </c>
      <c r="V331" s="63">
        <f t="shared" si="122"/>
        <v>1.6025236868501658E-2</v>
      </c>
      <c r="W331" s="63">
        <f t="shared" si="123"/>
        <v>-2.6009464692347328E-2</v>
      </c>
      <c r="X331" s="64">
        <f t="shared" si="124"/>
        <v>4.3157197156511895E-2</v>
      </c>
      <c r="Y331" s="63">
        <f t="shared" si="117"/>
        <v>-1.0912752627480926E-2</v>
      </c>
      <c r="Z331" s="63">
        <f t="shared" si="118"/>
        <v>3.3958958734799483E-2</v>
      </c>
      <c r="AA331" s="63">
        <f t="shared" si="119"/>
        <v>-1.8984066478624273E-2</v>
      </c>
      <c r="AB331" s="64">
        <f t="shared" si="120"/>
        <v>5.3967548746515881E-2</v>
      </c>
      <c r="AC331" s="63">
        <f t="shared" si="113"/>
        <v>1.5952956112799344E-2</v>
      </c>
      <c r="AD331" s="63">
        <f t="shared" si="114"/>
        <v>6.5644930122106926E-2</v>
      </c>
      <c r="AE331" s="63">
        <f t="shared" si="115"/>
        <v>-1.3405105971479037E-2</v>
      </c>
      <c r="AF331" s="64">
        <f t="shared" si="116"/>
        <v>8.0124108255622994E-2</v>
      </c>
      <c r="AG331" s="69">
        <f t="shared" ca="1" si="125"/>
        <v>1349</v>
      </c>
      <c r="AH331" s="75">
        <f t="shared" si="135"/>
        <v>0</v>
      </c>
      <c r="AI331" s="76">
        <f t="shared" si="136"/>
        <v>3</v>
      </c>
      <c r="AJ331" s="75"/>
      <c r="AK331" s="76"/>
    </row>
    <row r="332" spans="2:37" x14ac:dyDescent="0.25">
      <c r="B332" s="43">
        <v>1898</v>
      </c>
      <c r="C332" s="44">
        <v>5</v>
      </c>
      <c r="D332" s="83" t="s">
        <v>343</v>
      </c>
      <c r="E332" s="61">
        <f>Data!E331</f>
        <v>4.87</v>
      </c>
      <c r="F332" s="61">
        <f>Data!H331</f>
        <v>7.2310717359999996</v>
      </c>
      <c r="G332" s="62">
        <f>IF(MOD(C332,3)=0,SUM(Data!G329:G331),0)</f>
        <v>0</v>
      </c>
      <c r="H332" s="63">
        <f t="shared" si="126"/>
        <v>6.5645514223194645E-2</v>
      </c>
      <c r="I332" s="63">
        <f t="shared" si="127"/>
        <v>0</v>
      </c>
      <c r="J332" s="63">
        <f t="shared" si="128"/>
        <v>6.5645514223194645E-2</v>
      </c>
      <c r="K332" s="63">
        <f t="shared" si="129"/>
        <v>7.0422670424020062E-2</v>
      </c>
      <c r="L332" s="64">
        <f t="shared" si="130"/>
        <v>-4.4628690449288744E-3</v>
      </c>
      <c r="M332" s="65">
        <f t="shared" si="131"/>
        <v>1.0968468468468469</v>
      </c>
      <c r="N332" s="65">
        <f t="shared" si="132"/>
        <v>0.58015374308384726</v>
      </c>
      <c r="O332" s="65">
        <f t="shared" si="133"/>
        <v>4.6292223093893927</v>
      </c>
      <c r="P332" s="66">
        <f t="shared" si="134"/>
        <v>7.979302666880062</v>
      </c>
      <c r="Q332" s="63">
        <f t="shared" si="109"/>
        <v>0.19362745098039214</v>
      </c>
      <c r="R332" s="63">
        <f t="shared" si="110"/>
        <v>0.24074681721210967</v>
      </c>
      <c r="S332" s="63">
        <f t="shared" si="111"/>
        <v>0.1515154642829184</v>
      </c>
      <c r="T332" s="64">
        <f t="shared" si="112"/>
        <v>7.7490364391031408E-2</v>
      </c>
      <c r="U332" s="63">
        <f t="shared" si="121"/>
        <v>1.2366072421725605E-3</v>
      </c>
      <c r="V332" s="63">
        <f t="shared" si="122"/>
        <v>4.8278985099513116E-2</v>
      </c>
      <c r="W332" s="63">
        <f t="shared" si="123"/>
        <v>-1.0206151787634621E-2</v>
      </c>
      <c r="X332" s="64">
        <f t="shared" si="124"/>
        <v>5.9088200025465554E-2</v>
      </c>
      <c r="Y332" s="63">
        <f t="shared" si="117"/>
        <v>-5.9600431970486811E-3</v>
      </c>
      <c r="Z332" s="63">
        <f t="shared" si="118"/>
        <v>3.9136356683473039E-2</v>
      </c>
      <c r="AA332" s="63">
        <f t="shared" si="119"/>
        <v>-1.1129375653208595E-2</v>
      </c>
      <c r="AB332" s="64">
        <f t="shared" si="120"/>
        <v>5.0831454690936084E-2</v>
      </c>
      <c r="AC332" s="63">
        <f t="shared" si="113"/>
        <v>1.9035056510744441E-2</v>
      </c>
      <c r="AD332" s="63">
        <f t="shared" si="114"/>
        <v>6.8877781253092518E-2</v>
      </c>
      <c r="AE332" s="63">
        <f t="shared" si="115"/>
        <v>-8.4180847532655534E-3</v>
      </c>
      <c r="AF332" s="64">
        <f t="shared" si="116"/>
        <v>7.795207316495345E-2</v>
      </c>
      <c r="AG332" s="69">
        <f t="shared" ca="1" si="125"/>
        <v>93</v>
      </c>
      <c r="AH332" s="75">
        <f t="shared" si="135"/>
        <v>1</v>
      </c>
      <c r="AI332" s="76">
        <f t="shared" si="136"/>
        <v>0</v>
      </c>
      <c r="AJ332" s="75"/>
      <c r="AK332" s="76"/>
    </row>
    <row r="333" spans="2:37" x14ac:dyDescent="0.25">
      <c r="B333" s="43">
        <v>1898</v>
      </c>
      <c r="C333" s="44">
        <v>6</v>
      </c>
      <c r="D333" s="83" t="s">
        <v>344</v>
      </c>
      <c r="E333" s="61">
        <f>Data!E332</f>
        <v>5.0599999999999996</v>
      </c>
      <c r="F333" s="61">
        <f>Data!H332</f>
        <v>6.7553424790000003</v>
      </c>
      <c r="G333" s="62">
        <f>IF(MOD(C333,3)=0,SUM(Data!G330:G332),0)</f>
        <v>4.7083333333333338E-2</v>
      </c>
      <c r="H333" s="63">
        <f t="shared" si="126"/>
        <v>3.9014373716632411E-2</v>
      </c>
      <c r="I333" s="63">
        <f t="shared" si="127"/>
        <v>9.6680355920602343E-3</v>
      </c>
      <c r="J333" s="63">
        <f t="shared" si="128"/>
        <v>4.8682409308692609E-2</v>
      </c>
      <c r="K333" s="63">
        <f t="shared" si="129"/>
        <v>-6.5789591691031601E-2</v>
      </c>
      <c r="L333" s="64">
        <f t="shared" si="130"/>
        <v>0.12253342499890585</v>
      </c>
      <c r="M333" s="65">
        <f t="shared" si="131"/>
        <v>1.1396396396396395</v>
      </c>
      <c r="N333" s="65">
        <f t="shared" si="132"/>
        <v>0.54198566520833735</v>
      </c>
      <c r="O333" s="65">
        <f t="shared" si="133"/>
        <v>4.8545840046360187</v>
      </c>
      <c r="P333" s="66">
        <f t="shared" si="134"/>
        <v>8.9570339517557791</v>
      </c>
      <c r="Q333" s="63">
        <f t="shared" si="109"/>
        <v>0.18501170960187374</v>
      </c>
      <c r="R333" s="63">
        <f t="shared" si="110"/>
        <v>0.23028722952343861</v>
      </c>
      <c r="S333" s="63">
        <f t="shared" si="111"/>
        <v>7.575773206183678E-2</v>
      </c>
      <c r="T333" s="64">
        <f t="shared" si="112"/>
        <v>0.14364711761394888</v>
      </c>
      <c r="U333" s="63">
        <f t="shared" si="121"/>
        <v>1.880230364694091E-2</v>
      </c>
      <c r="V333" s="63">
        <f t="shared" si="122"/>
        <v>6.5839964115675942E-2</v>
      </c>
      <c r="W333" s="63">
        <f t="shared" si="123"/>
        <v>-1.8630055293517023E-2</v>
      </c>
      <c r="X333" s="64">
        <f t="shared" si="124"/>
        <v>8.6073574868299918E-2</v>
      </c>
      <c r="Y333" s="63">
        <f t="shared" si="117"/>
        <v>9.9355006444379335E-4</v>
      </c>
      <c r="Z333" s="63">
        <f t="shared" si="118"/>
        <v>4.612029502636994E-2</v>
      </c>
      <c r="AA333" s="63">
        <f t="shared" si="119"/>
        <v>-1.6673080422388908E-2</v>
      </c>
      <c r="AB333" s="64">
        <f t="shared" si="120"/>
        <v>6.3858086459924968E-2</v>
      </c>
      <c r="AC333" s="63">
        <f t="shared" si="113"/>
        <v>1.9928686443166921E-2</v>
      </c>
      <c r="AD333" s="63">
        <f t="shared" si="114"/>
        <v>6.9586728892339966E-2</v>
      </c>
      <c r="AE333" s="63">
        <f t="shared" si="115"/>
        <v>-1.0675607690533773E-2</v>
      </c>
      <c r="AF333" s="64">
        <f t="shared" si="116"/>
        <v>8.1128431894325725E-2</v>
      </c>
      <c r="AG333" s="69">
        <f t="shared" ca="1" si="125"/>
        <v>314</v>
      </c>
      <c r="AH333" s="75">
        <f t="shared" si="135"/>
        <v>2</v>
      </c>
      <c r="AI333" s="76">
        <f t="shared" si="136"/>
        <v>0</v>
      </c>
      <c r="AJ333" s="75"/>
      <c r="AK333" s="76"/>
    </row>
    <row r="334" spans="2:37" x14ac:dyDescent="0.25">
      <c r="B334" s="43">
        <v>1898</v>
      </c>
      <c r="C334" s="44">
        <v>7</v>
      </c>
      <c r="D334" s="83" t="s">
        <v>345</v>
      </c>
      <c r="E334" s="61">
        <f>Data!E333</f>
        <v>5.08</v>
      </c>
      <c r="F334" s="61">
        <f>Data!H333</f>
        <v>6.6601933879999997</v>
      </c>
      <c r="G334" s="62">
        <f>IF(MOD(C334,3)=0,SUM(Data!G331:G333),0)</f>
        <v>0</v>
      </c>
      <c r="H334" s="63">
        <f t="shared" si="126"/>
        <v>3.9525691699606735E-3</v>
      </c>
      <c r="I334" s="63">
        <f t="shared" si="127"/>
        <v>0</v>
      </c>
      <c r="J334" s="63">
        <f t="shared" si="128"/>
        <v>3.9525691699606735E-3</v>
      </c>
      <c r="K334" s="63">
        <f t="shared" si="129"/>
        <v>-1.408501364598258E-2</v>
      </c>
      <c r="L334" s="64">
        <f t="shared" si="130"/>
        <v>1.8295271971316307E-2</v>
      </c>
      <c r="M334" s="65">
        <f t="shared" si="131"/>
        <v>1.144144144144144</v>
      </c>
      <c r="N334" s="65">
        <f t="shared" si="132"/>
        <v>0.53435178971795094</v>
      </c>
      <c r="O334" s="65">
        <f t="shared" si="133"/>
        <v>4.8737720837057275</v>
      </c>
      <c r="P334" s="66">
        <f t="shared" si="134"/>
        <v>9.120905323959466</v>
      </c>
      <c r="Q334" s="63">
        <f t="shared" si="109"/>
        <v>0.13901345291479816</v>
      </c>
      <c r="R334" s="63">
        <f t="shared" si="110"/>
        <v>0.18253152607856515</v>
      </c>
      <c r="S334" s="63">
        <f t="shared" si="111"/>
        <v>6.0605669725974476E-2</v>
      </c>
      <c r="T334" s="64">
        <f t="shared" si="112"/>
        <v>0.11495870692836507</v>
      </c>
      <c r="U334" s="63">
        <f t="shared" si="121"/>
        <v>3.9770486780641656E-2</v>
      </c>
      <c r="V334" s="63">
        <f t="shared" si="122"/>
        <v>8.777623917001609E-2</v>
      </c>
      <c r="W334" s="63">
        <f t="shared" si="123"/>
        <v>-1.63132220349399E-2</v>
      </c>
      <c r="X334" s="64">
        <f t="shared" si="124"/>
        <v>0.10581565548769944</v>
      </c>
      <c r="Y334" s="63">
        <f t="shared" si="117"/>
        <v>-1.1734927059618983E-3</v>
      </c>
      <c r="Z334" s="63">
        <f t="shared" si="118"/>
        <v>4.3855557733941009E-2</v>
      </c>
      <c r="AA334" s="63">
        <f t="shared" si="119"/>
        <v>-1.9228374692306538E-2</v>
      </c>
      <c r="AB334" s="64">
        <f t="shared" si="120"/>
        <v>6.4320715239347015E-2</v>
      </c>
      <c r="AC334" s="63">
        <f t="shared" si="113"/>
        <v>1.9093950169216667E-2</v>
      </c>
      <c r="AD334" s="63">
        <f t="shared" si="114"/>
        <v>6.871135117955518E-2</v>
      </c>
      <c r="AE334" s="63">
        <f t="shared" si="115"/>
        <v>-1.1935077075584499E-2</v>
      </c>
      <c r="AF334" s="64">
        <f t="shared" si="116"/>
        <v>8.1620576122110711E-2</v>
      </c>
      <c r="AG334" s="69">
        <f t="shared" ca="1" si="125"/>
        <v>957</v>
      </c>
      <c r="AH334" s="75">
        <f t="shared" si="135"/>
        <v>3</v>
      </c>
      <c r="AI334" s="76">
        <f t="shared" si="136"/>
        <v>0</v>
      </c>
      <c r="AJ334" s="75"/>
      <c r="AK334" s="76"/>
    </row>
    <row r="335" spans="2:37" x14ac:dyDescent="0.25">
      <c r="B335" s="43">
        <v>1898</v>
      </c>
      <c r="C335" s="44">
        <v>8</v>
      </c>
      <c r="D335" s="83" t="s">
        <v>346</v>
      </c>
      <c r="E335" s="61">
        <f>Data!E334</f>
        <v>5.27</v>
      </c>
      <c r="F335" s="61">
        <f>Data!H334</f>
        <v>6.6601933879999997</v>
      </c>
      <c r="G335" s="62">
        <f>IF(MOD(C335,3)=0,SUM(Data!G332:G334),0)</f>
        <v>0</v>
      </c>
      <c r="H335" s="63">
        <f t="shared" si="126"/>
        <v>3.740157480314954E-2</v>
      </c>
      <c r="I335" s="63">
        <f t="shared" si="127"/>
        <v>0</v>
      </c>
      <c r="J335" s="63">
        <f t="shared" si="128"/>
        <v>3.740157480314954E-2</v>
      </c>
      <c r="K335" s="63">
        <f t="shared" si="129"/>
        <v>0</v>
      </c>
      <c r="L335" s="64">
        <f t="shared" si="130"/>
        <v>3.740157480314954E-2</v>
      </c>
      <c r="M335" s="65">
        <f t="shared" si="131"/>
        <v>1.1869369369369367</v>
      </c>
      <c r="N335" s="65">
        <f t="shared" si="132"/>
        <v>0.53435178971795094</v>
      </c>
      <c r="O335" s="65">
        <f t="shared" si="133"/>
        <v>5.0560588348679492</v>
      </c>
      <c r="P335" s="66">
        <f t="shared" si="134"/>
        <v>9.4620415467059811</v>
      </c>
      <c r="Q335" s="63">
        <f t="shared" si="109"/>
        <v>0.10947368421052617</v>
      </c>
      <c r="R335" s="63">
        <f t="shared" si="110"/>
        <v>0.15186313697703313</v>
      </c>
      <c r="S335" s="63">
        <f t="shared" si="111"/>
        <v>1.4492038333688839E-2</v>
      </c>
      <c r="T335" s="64">
        <f t="shared" si="112"/>
        <v>0.13540874984980378</v>
      </c>
      <c r="U335" s="63">
        <f t="shared" si="121"/>
        <v>5.251935381426609E-2</v>
      </c>
      <c r="V335" s="63">
        <f t="shared" si="122"/>
        <v>0.10111371586494777</v>
      </c>
      <c r="W335" s="63">
        <f t="shared" si="123"/>
        <v>-8.3577843545007413E-3</v>
      </c>
      <c r="X335" s="64">
        <f t="shared" si="124"/>
        <v>0.11039415072520797</v>
      </c>
      <c r="Y335" s="63">
        <f t="shared" si="117"/>
        <v>3.8030089102880638E-4</v>
      </c>
      <c r="Z335" s="63">
        <f t="shared" si="118"/>
        <v>4.5479399382061025E-2</v>
      </c>
      <c r="AA335" s="63">
        <f t="shared" si="119"/>
        <v>-1.9228374692306538E-2</v>
      </c>
      <c r="AB335" s="64">
        <f t="shared" si="120"/>
        <v>6.5976392877462153E-2</v>
      </c>
      <c r="AC335" s="63">
        <f t="shared" si="113"/>
        <v>2.140875480837745E-2</v>
      </c>
      <c r="AD335" s="63">
        <f t="shared" si="114"/>
        <v>7.1138858469951272E-2</v>
      </c>
      <c r="AE335" s="63">
        <f t="shared" si="115"/>
        <v>-1.2487035671623126E-2</v>
      </c>
      <c r="AF335" s="64">
        <f t="shared" si="116"/>
        <v>8.4683338004022612E-2</v>
      </c>
      <c r="AG335" s="69">
        <f t="shared" ca="1" si="125"/>
        <v>340</v>
      </c>
      <c r="AH335" s="75">
        <f t="shared" si="135"/>
        <v>4</v>
      </c>
      <c r="AI335" s="76">
        <f t="shared" si="136"/>
        <v>0</v>
      </c>
      <c r="AJ335" s="75"/>
      <c r="AK335" s="76"/>
    </row>
    <row r="336" spans="2:37" x14ac:dyDescent="0.25">
      <c r="B336" s="43">
        <v>1898</v>
      </c>
      <c r="C336" s="44">
        <v>9</v>
      </c>
      <c r="D336" s="83" t="s">
        <v>347</v>
      </c>
      <c r="E336" s="61">
        <f>Data!E335</f>
        <v>5.26</v>
      </c>
      <c r="F336" s="61">
        <f>Data!H335</f>
        <v>6.6601933879999997</v>
      </c>
      <c r="G336" s="62">
        <f>IF(MOD(C336,3)=0,SUM(Data!G333:G335),0)</f>
        <v>4.8333333333333332E-2</v>
      </c>
      <c r="H336" s="63">
        <f t="shared" si="126"/>
        <v>-1.8975332068310591E-3</v>
      </c>
      <c r="I336" s="63">
        <f t="shared" si="127"/>
        <v>9.1714104996837454E-3</v>
      </c>
      <c r="J336" s="63">
        <f t="shared" si="128"/>
        <v>7.2738772928526707E-3</v>
      </c>
      <c r="K336" s="63">
        <f t="shared" si="129"/>
        <v>0</v>
      </c>
      <c r="L336" s="64">
        <f t="shared" si="130"/>
        <v>7.2738772928526707E-3</v>
      </c>
      <c r="M336" s="65">
        <f t="shared" si="131"/>
        <v>1.1846846846846846</v>
      </c>
      <c r="N336" s="65">
        <f t="shared" si="132"/>
        <v>0.53435178971795094</v>
      </c>
      <c r="O336" s="65">
        <f t="shared" si="133"/>
        <v>5.0928359864182227</v>
      </c>
      <c r="P336" s="66">
        <f t="shared" si="134"/>
        <v>9.5308672758565951</v>
      </c>
      <c r="Q336" s="63">
        <f t="shared" si="109"/>
        <v>5.6224899598393385E-2</v>
      </c>
      <c r="R336" s="63">
        <f t="shared" si="110"/>
        <v>9.6745836506354266E-2</v>
      </c>
      <c r="S336" s="63">
        <f t="shared" si="111"/>
        <v>-1.4085013645982691E-2</v>
      </c>
      <c r="T336" s="64">
        <f t="shared" si="112"/>
        <v>0.11241420577467531</v>
      </c>
      <c r="U336" s="63">
        <f t="shared" si="121"/>
        <v>3.7769401516820844E-2</v>
      </c>
      <c r="V336" s="63">
        <f t="shared" si="122"/>
        <v>8.4626726686565901E-2</v>
      </c>
      <c r="W336" s="63">
        <f t="shared" si="123"/>
        <v>-1.63132220349399E-2</v>
      </c>
      <c r="X336" s="64">
        <f t="shared" si="124"/>
        <v>0.10261391225601191</v>
      </c>
      <c r="Y336" s="63">
        <f t="shared" si="117"/>
        <v>-2.2531924847056795E-3</v>
      </c>
      <c r="Z336" s="63">
        <f t="shared" si="118"/>
        <v>4.2540488689756017E-2</v>
      </c>
      <c r="AA336" s="63">
        <f t="shared" si="119"/>
        <v>-1.9228374692306538E-2</v>
      </c>
      <c r="AB336" s="64">
        <f t="shared" si="120"/>
        <v>6.2979863801304381E-2</v>
      </c>
      <c r="AC336" s="63">
        <f t="shared" si="113"/>
        <v>2.0286532289948811E-2</v>
      </c>
      <c r="AD336" s="63">
        <f t="shared" si="114"/>
        <v>6.9759263945048167E-2</v>
      </c>
      <c r="AE336" s="63">
        <f t="shared" si="115"/>
        <v>-1.2487035671623126E-2</v>
      </c>
      <c r="AF336" s="64">
        <f t="shared" si="116"/>
        <v>8.3286298598224784E-2</v>
      </c>
      <c r="AG336" s="69">
        <f t="shared" ca="1" si="125"/>
        <v>1085</v>
      </c>
      <c r="AH336" s="75">
        <f t="shared" si="135"/>
        <v>0</v>
      </c>
      <c r="AI336" s="76">
        <f t="shared" si="136"/>
        <v>1</v>
      </c>
      <c r="AJ336" s="75"/>
      <c r="AK336" s="76"/>
    </row>
    <row r="337" spans="2:37" x14ac:dyDescent="0.25">
      <c r="B337" s="43">
        <v>1898</v>
      </c>
      <c r="C337" s="44">
        <v>10</v>
      </c>
      <c r="D337" s="83" t="s">
        <v>348</v>
      </c>
      <c r="E337" s="61">
        <f>Data!E336</f>
        <v>5.15</v>
      </c>
      <c r="F337" s="61">
        <f>Data!H336</f>
        <v>6.6601933879999997</v>
      </c>
      <c r="G337" s="62">
        <f>IF(MOD(C337,3)=0,SUM(Data!G334:G336),0)</f>
        <v>0</v>
      </c>
      <c r="H337" s="63">
        <f t="shared" si="126"/>
        <v>-2.0912547528517011E-2</v>
      </c>
      <c r="I337" s="63">
        <f t="shared" si="127"/>
        <v>0</v>
      </c>
      <c r="J337" s="63">
        <f t="shared" si="128"/>
        <v>-2.09125475285169E-2</v>
      </c>
      <c r="K337" s="63">
        <f t="shared" si="129"/>
        <v>0</v>
      </c>
      <c r="L337" s="64">
        <f t="shared" si="130"/>
        <v>-2.09125475285169E-2</v>
      </c>
      <c r="M337" s="65">
        <f t="shared" si="131"/>
        <v>1.1599099099099099</v>
      </c>
      <c r="N337" s="65">
        <f t="shared" si="132"/>
        <v>0.53435178971795094</v>
      </c>
      <c r="O337" s="65">
        <f t="shared" si="133"/>
        <v>4.9863318117973101</v>
      </c>
      <c r="P337" s="66">
        <f t="shared" si="134"/>
        <v>9.3315525609622583</v>
      </c>
      <c r="Q337" s="63">
        <f t="shared" ref="Q337:Q400" si="137">$M337/$M325-1</f>
        <v>6.846473029045641E-2</v>
      </c>
      <c r="R337" s="63">
        <f t="shared" ref="R337:R400" si="138">$O337/$O325-1</f>
        <v>0.10945523519234168</v>
      </c>
      <c r="S337" s="63">
        <f t="shared" ref="S337:S400" si="139">$N337/$N325-1</f>
        <v>0</v>
      </c>
      <c r="T337" s="64">
        <f t="shared" ref="T337:T400" si="140">$P337/$P325-1</f>
        <v>0.10945523519234168</v>
      </c>
      <c r="U337" s="63">
        <f t="shared" si="121"/>
        <v>2.735122485875463E-2</v>
      </c>
      <c r="V337" s="63">
        <f t="shared" si="122"/>
        <v>7.3738148906025591E-2</v>
      </c>
      <c r="W337" s="63">
        <f t="shared" si="123"/>
        <v>-1.8881504279092409E-2</v>
      </c>
      <c r="X337" s="64">
        <f t="shared" si="124"/>
        <v>9.4402106971862354E-2</v>
      </c>
      <c r="Y337" s="63">
        <f t="shared" si="117"/>
        <v>-3.8027358406512723E-3</v>
      </c>
      <c r="Z337" s="63">
        <f t="shared" si="118"/>
        <v>4.0921378836048294E-2</v>
      </c>
      <c r="AA337" s="63">
        <f t="shared" si="119"/>
        <v>-2.0374665655087387E-2</v>
      </c>
      <c r="AB337" s="64">
        <f t="shared" si="120"/>
        <v>6.2570905776058838E-2</v>
      </c>
      <c r="AC337" s="63">
        <f t="shared" si="113"/>
        <v>1.9791526930574177E-2</v>
      </c>
      <c r="AD337" s="63">
        <f t="shared" si="114"/>
        <v>6.9240256242667941E-2</v>
      </c>
      <c r="AE337" s="63">
        <f t="shared" si="115"/>
        <v>-1.1935077075584499E-2</v>
      </c>
      <c r="AF337" s="64">
        <f t="shared" si="116"/>
        <v>8.2155869958417727E-2</v>
      </c>
      <c r="AG337" s="69">
        <f t="shared" ca="1" si="125"/>
        <v>1415</v>
      </c>
      <c r="AH337" s="75">
        <f t="shared" si="135"/>
        <v>0</v>
      </c>
      <c r="AI337" s="76">
        <f t="shared" si="136"/>
        <v>2</v>
      </c>
      <c r="AJ337" s="75"/>
      <c r="AK337" s="76"/>
    </row>
    <row r="338" spans="2:37" x14ac:dyDescent="0.25">
      <c r="B338" s="43">
        <v>1898</v>
      </c>
      <c r="C338" s="44">
        <v>11</v>
      </c>
      <c r="D338" s="83" t="s">
        <v>349</v>
      </c>
      <c r="E338" s="61">
        <f>Data!E337</f>
        <v>5.32</v>
      </c>
      <c r="F338" s="61">
        <f>Data!H337</f>
        <v>6.6601933879999997</v>
      </c>
      <c r="G338" s="62">
        <f>IF(MOD(C338,3)=0,SUM(Data!G335:G337),0)</f>
        <v>0</v>
      </c>
      <c r="H338" s="63">
        <f t="shared" si="126"/>
        <v>3.3009708737864019E-2</v>
      </c>
      <c r="I338" s="63">
        <f t="shared" si="127"/>
        <v>0</v>
      </c>
      <c r="J338" s="63">
        <f t="shared" si="128"/>
        <v>3.3009708737864019E-2</v>
      </c>
      <c r="K338" s="63">
        <f t="shared" si="129"/>
        <v>0</v>
      </c>
      <c r="L338" s="64">
        <f t="shared" si="130"/>
        <v>3.3009708737864019E-2</v>
      </c>
      <c r="M338" s="65">
        <f t="shared" si="131"/>
        <v>1.1981981981981982</v>
      </c>
      <c r="N338" s="65">
        <f t="shared" si="132"/>
        <v>0.53435178971795094</v>
      </c>
      <c r="O338" s="65">
        <f t="shared" si="133"/>
        <v>5.1509291725750854</v>
      </c>
      <c r="P338" s="66">
        <f t="shared" si="134"/>
        <v>9.6395843930716918</v>
      </c>
      <c r="Q338" s="63">
        <f t="shared" si="137"/>
        <v>0.1440860215053763</v>
      </c>
      <c r="R338" s="63">
        <f t="shared" si="138"/>
        <v>0.18797765624370411</v>
      </c>
      <c r="S338" s="63">
        <f t="shared" si="139"/>
        <v>0</v>
      </c>
      <c r="T338" s="64">
        <f t="shared" si="140"/>
        <v>0.18797765624370388</v>
      </c>
      <c r="U338" s="63">
        <f t="shared" si="121"/>
        <v>3.0858571610132834E-2</v>
      </c>
      <c r="V338" s="63">
        <f t="shared" si="122"/>
        <v>7.7403859246628848E-2</v>
      </c>
      <c r="W338" s="63">
        <f t="shared" si="123"/>
        <v>-1.3703842347768336E-2</v>
      </c>
      <c r="X338" s="64">
        <f t="shared" si="124"/>
        <v>9.2373574496395605E-2</v>
      </c>
      <c r="Y338" s="63">
        <f t="shared" si="117"/>
        <v>1.5163289680082404E-3</v>
      </c>
      <c r="Z338" s="63">
        <f t="shared" si="118"/>
        <v>4.6479242196996617E-2</v>
      </c>
      <c r="AA338" s="63">
        <f t="shared" si="119"/>
        <v>-2.1506772489912174E-2</v>
      </c>
      <c r="AB338" s="64">
        <f t="shared" si="120"/>
        <v>6.9480311948513673E-2</v>
      </c>
      <c r="AC338" s="63">
        <f t="shared" si="113"/>
        <v>2.1595821392337289E-2</v>
      </c>
      <c r="AD338" s="63">
        <f t="shared" si="114"/>
        <v>7.1132039241139422E-2</v>
      </c>
      <c r="AE338" s="63">
        <f t="shared" si="115"/>
        <v>-1.1377044598907649E-2</v>
      </c>
      <c r="AF338" s="64">
        <f t="shared" si="116"/>
        <v>8.3458596009003738E-2</v>
      </c>
      <c r="AG338" s="69">
        <f t="shared" ca="1" si="125"/>
        <v>417</v>
      </c>
      <c r="AH338" s="75">
        <f t="shared" si="135"/>
        <v>1</v>
      </c>
      <c r="AI338" s="76">
        <f t="shared" si="136"/>
        <v>0</v>
      </c>
      <c r="AJ338" s="75"/>
      <c r="AK338" s="76"/>
    </row>
    <row r="339" spans="2:37" x14ac:dyDescent="0.25">
      <c r="B339" s="43">
        <v>1898</v>
      </c>
      <c r="C339" s="44">
        <v>12</v>
      </c>
      <c r="D339" s="83" t="s">
        <v>350</v>
      </c>
      <c r="E339" s="61">
        <f>Data!E338</f>
        <v>5.65</v>
      </c>
      <c r="F339" s="61">
        <f>Data!H338</f>
        <v>6.7553424790000003</v>
      </c>
      <c r="G339" s="62">
        <f>IF(MOD(C339,3)=0,SUM(Data!G336:G338),0)</f>
        <v>4.958333333333334E-2</v>
      </c>
      <c r="H339" s="63">
        <f t="shared" si="126"/>
        <v>6.203007518796988E-2</v>
      </c>
      <c r="I339" s="63">
        <f t="shared" si="127"/>
        <v>9.3201754385964924E-3</v>
      </c>
      <c r="J339" s="63">
        <f t="shared" si="128"/>
        <v>7.1350250626566414E-2</v>
      </c>
      <c r="K339" s="63">
        <f t="shared" si="129"/>
        <v>1.428623546749197E-2</v>
      </c>
      <c r="L339" s="64">
        <f t="shared" si="130"/>
        <v>5.626026772686421E-2</v>
      </c>
      <c r="M339" s="65">
        <f t="shared" si="131"/>
        <v>1.2725225225225225</v>
      </c>
      <c r="N339" s="65">
        <f t="shared" si="132"/>
        <v>0.54198566520833735</v>
      </c>
      <c r="O339" s="65">
        <f t="shared" si="133"/>
        <v>5.5184492599980102</v>
      </c>
      <c r="P339" s="66">
        <f t="shared" si="134"/>
        <v>10.181909991801607</v>
      </c>
      <c r="Q339" s="63">
        <f t="shared" si="137"/>
        <v>0.18947368421052646</v>
      </c>
      <c r="R339" s="63">
        <f t="shared" si="138"/>
        <v>0.2342527096690008</v>
      </c>
      <c r="S339" s="63">
        <f t="shared" si="139"/>
        <v>1.428623546749197E-2</v>
      </c>
      <c r="T339" s="64">
        <f t="shared" si="140"/>
        <v>0.21686824341072164</v>
      </c>
      <c r="U339" s="63">
        <f t="shared" si="121"/>
        <v>5.080461545018955E-2</v>
      </c>
      <c r="V339" s="63">
        <f t="shared" si="122"/>
        <v>9.7089448588347338E-2</v>
      </c>
      <c r="W339" s="63">
        <f t="shared" si="123"/>
        <v>-8.2427157328772704E-3</v>
      </c>
      <c r="X339" s="64">
        <f t="shared" si="124"/>
        <v>0.1062076034047601</v>
      </c>
      <c r="Y339" s="63">
        <f t="shared" si="117"/>
        <v>9.5051361455227301E-3</v>
      </c>
      <c r="Z339" s="63">
        <f t="shared" si="118"/>
        <v>5.4566480581598187E-2</v>
      </c>
      <c r="AA339" s="63">
        <f t="shared" si="119"/>
        <v>-2.0117780363386406E-2</v>
      </c>
      <c r="AB339" s="64">
        <f t="shared" si="120"/>
        <v>7.6217589673870156E-2</v>
      </c>
      <c r="AC339" s="63">
        <f t="shared" si="113"/>
        <v>2.4970739860912028E-2</v>
      </c>
      <c r="AD339" s="63">
        <f t="shared" si="114"/>
        <v>7.444058365143813E-2</v>
      </c>
      <c r="AE339" s="63">
        <f t="shared" si="115"/>
        <v>-9.5375153387303735E-3</v>
      </c>
      <c r="AF339" s="64">
        <f t="shared" si="116"/>
        <v>8.4786753956550331E-2</v>
      </c>
      <c r="AG339" s="69">
        <f t="shared" ca="1" si="125"/>
        <v>110</v>
      </c>
      <c r="AH339" s="75">
        <f t="shared" si="135"/>
        <v>2</v>
      </c>
      <c r="AI339" s="76">
        <f t="shared" si="136"/>
        <v>0</v>
      </c>
      <c r="AJ339" s="75"/>
      <c r="AK339" s="76"/>
    </row>
    <row r="340" spans="2:37" x14ac:dyDescent="0.25">
      <c r="B340" s="43">
        <v>1899</v>
      </c>
      <c r="C340" s="39">
        <v>1</v>
      </c>
      <c r="D340" s="83" t="s">
        <v>351</v>
      </c>
      <c r="E340" s="61">
        <f>Data!E339</f>
        <v>6.08</v>
      </c>
      <c r="F340" s="61">
        <f>Data!H339</f>
        <v>6.7553424790000003</v>
      </c>
      <c r="G340" s="62">
        <f>IF(MOD(C340,3)=0,SUM(Data!G337:G339),0)</f>
        <v>0</v>
      </c>
      <c r="H340" s="63">
        <f t="shared" si="126"/>
        <v>7.6106194690265472E-2</v>
      </c>
      <c r="I340" s="63">
        <f t="shared" si="127"/>
        <v>0</v>
      </c>
      <c r="J340" s="63">
        <f t="shared" si="128"/>
        <v>7.6106194690265472E-2</v>
      </c>
      <c r="K340" s="63">
        <f t="shared" si="129"/>
        <v>0</v>
      </c>
      <c r="L340" s="64">
        <f t="shared" si="130"/>
        <v>7.6106194690265472E-2</v>
      </c>
      <c r="M340" s="65">
        <f t="shared" si="131"/>
        <v>1.3693693693693694</v>
      </c>
      <c r="N340" s="65">
        <f t="shared" si="132"/>
        <v>0.54198566520833735</v>
      </c>
      <c r="O340" s="65">
        <f t="shared" si="133"/>
        <v>5.9384374337677706</v>
      </c>
      <c r="P340" s="66">
        <f t="shared" si="134"/>
        <v>10.956816415956419</v>
      </c>
      <c r="Q340" s="63">
        <f t="shared" si="137"/>
        <v>0.24590163934426235</v>
      </c>
      <c r="R340" s="63">
        <f t="shared" si="138"/>
        <v>0.29280495630497416</v>
      </c>
      <c r="S340" s="63">
        <f t="shared" si="139"/>
        <v>1.428623546749197E-2</v>
      </c>
      <c r="T340" s="64">
        <f t="shared" si="140"/>
        <v>0.27459578085382419</v>
      </c>
      <c r="U340" s="63">
        <f t="shared" si="121"/>
        <v>7.0739850656267755E-2</v>
      </c>
      <c r="V340" s="63">
        <f t="shared" si="122"/>
        <v>0.11790277190092668</v>
      </c>
      <c r="W340" s="63">
        <f t="shared" si="123"/>
        <v>-2.7932035855456894E-3</v>
      </c>
      <c r="X340" s="64">
        <f t="shared" si="124"/>
        <v>0.12103404822394426</v>
      </c>
      <c r="Y340" s="63">
        <f t="shared" si="117"/>
        <v>1.4979403088807741E-2</v>
      </c>
      <c r="Z340" s="63">
        <f t="shared" si="118"/>
        <v>6.0285102723716566E-2</v>
      </c>
      <c r="AA340" s="63">
        <f t="shared" si="119"/>
        <v>-1.6673080422388908E-2</v>
      </c>
      <c r="AB340" s="64">
        <f t="shared" si="120"/>
        <v>7.8263069599643353E-2</v>
      </c>
      <c r="AC340" s="63">
        <f t="shared" si="113"/>
        <v>2.683586137330618E-2</v>
      </c>
      <c r="AD340" s="63">
        <f t="shared" si="114"/>
        <v>7.6395724582221769E-2</v>
      </c>
      <c r="AE340" s="63">
        <f t="shared" si="115"/>
        <v>-1.0109996193206516E-2</v>
      </c>
      <c r="AF340" s="64">
        <f t="shared" si="116"/>
        <v>8.7389225512688906E-2</v>
      </c>
      <c r="AG340" s="69">
        <f t="shared" ca="1" si="125"/>
        <v>56</v>
      </c>
      <c r="AH340" s="75">
        <f t="shared" si="135"/>
        <v>3</v>
      </c>
      <c r="AI340" s="76">
        <f t="shared" si="136"/>
        <v>0</v>
      </c>
      <c r="AJ340" s="75"/>
      <c r="AK340" s="76"/>
    </row>
    <row r="341" spans="2:37" x14ac:dyDescent="0.25">
      <c r="B341" s="43">
        <v>1899</v>
      </c>
      <c r="C341" s="44">
        <v>2</v>
      </c>
      <c r="D341" s="83" t="s">
        <v>352</v>
      </c>
      <c r="E341" s="61">
        <f>Data!E340</f>
        <v>6.31</v>
      </c>
      <c r="F341" s="61">
        <f>Data!H340</f>
        <v>6.9456325620000001</v>
      </c>
      <c r="G341" s="62">
        <f>IF(MOD(C341,3)=0,SUM(Data!G338:G340),0)</f>
        <v>0</v>
      </c>
      <c r="H341" s="63">
        <f t="shared" si="126"/>
        <v>3.7828947368421018E-2</v>
      </c>
      <c r="I341" s="63">
        <f t="shared" si="127"/>
        <v>0</v>
      </c>
      <c r="J341" s="63">
        <f t="shared" si="128"/>
        <v>3.7828947368421018E-2</v>
      </c>
      <c r="K341" s="63">
        <f t="shared" si="129"/>
        <v>2.8168828389018907E-2</v>
      </c>
      <c r="L341" s="64">
        <f t="shared" si="130"/>
        <v>9.3954598823404734E-3</v>
      </c>
      <c r="M341" s="65">
        <f t="shared" si="131"/>
        <v>1.421171171171171</v>
      </c>
      <c r="N341" s="65">
        <f t="shared" si="132"/>
        <v>0.55725276640089916</v>
      </c>
      <c r="O341" s="65">
        <f t="shared" si="133"/>
        <v>6.1630822709004329</v>
      </c>
      <c r="P341" s="66">
        <f t="shared" si="134"/>
        <v>11.059760745030708</v>
      </c>
      <c r="Q341" s="63">
        <f t="shared" si="137"/>
        <v>0.29568788501026666</v>
      </c>
      <c r="R341" s="63">
        <f t="shared" si="138"/>
        <v>0.34446545912500692</v>
      </c>
      <c r="S341" s="63">
        <f t="shared" si="139"/>
        <v>2.8168828389018685E-2</v>
      </c>
      <c r="T341" s="64">
        <f t="shared" si="140"/>
        <v>0.30763102518053898</v>
      </c>
      <c r="U341" s="63">
        <f t="shared" si="121"/>
        <v>7.5749244497147705E-2</v>
      </c>
      <c r="V341" s="63">
        <f t="shared" si="122"/>
        <v>0.12313281471368898</v>
      </c>
      <c r="W341" s="63">
        <f t="shared" si="123"/>
        <v>5.5713392054372868E-3</v>
      </c>
      <c r="X341" s="64">
        <f t="shared" si="124"/>
        <v>0.1169101295201429</v>
      </c>
      <c r="Y341" s="63">
        <f t="shared" si="117"/>
        <v>1.7595901111164824E-2</v>
      </c>
      <c r="Z341" s="63">
        <f t="shared" si="118"/>
        <v>6.301839353333194E-2</v>
      </c>
      <c r="AA341" s="63">
        <f t="shared" si="119"/>
        <v>-1.2756084534207068E-2</v>
      </c>
      <c r="AB341" s="64">
        <f t="shared" si="120"/>
        <v>7.6753552876330122E-2</v>
      </c>
      <c r="AC341" s="63">
        <f t="shared" si="113"/>
        <v>2.6910920908083336E-2</v>
      </c>
      <c r="AD341" s="63">
        <f t="shared" si="114"/>
        <v>7.6474406838425102E-2</v>
      </c>
      <c r="AE341" s="63">
        <f t="shared" si="115"/>
        <v>-9.3005118437856638E-3</v>
      </c>
      <c r="AF341" s="64">
        <f t="shared" si="116"/>
        <v>8.6580158471511792E-2</v>
      </c>
      <c r="AG341" s="69">
        <f t="shared" ca="1" si="125"/>
        <v>330</v>
      </c>
      <c r="AH341" s="75">
        <f t="shared" si="135"/>
        <v>4</v>
      </c>
      <c r="AI341" s="76">
        <f t="shared" si="136"/>
        <v>0</v>
      </c>
      <c r="AJ341" s="75"/>
      <c r="AK341" s="76"/>
    </row>
    <row r="342" spans="2:37" x14ac:dyDescent="0.25">
      <c r="B342" s="43">
        <v>1899</v>
      </c>
      <c r="C342" s="44">
        <v>3</v>
      </c>
      <c r="D342" s="83" t="s">
        <v>353</v>
      </c>
      <c r="E342" s="61">
        <f>Data!E341</f>
        <v>6.4</v>
      </c>
      <c r="F342" s="61">
        <f>Data!H341</f>
        <v>6.9456325620000001</v>
      </c>
      <c r="G342" s="62">
        <f>IF(MOD(C342,3)=0,SUM(Data!G339:G341),0)</f>
        <v>5.0416666666666665E-2</v>
      </c>
      <c r="H342" s="63">
        <f t="shared" si="126"/>
        <v>1.4263074484944571E-2</v>
      </c>
      <c r="I342" s="63">
        <f t="shared" si="127"/>
        <v>7.9899630216587435E-3</v>
      </c>
      <c r="J342" s="63">
        <f t="shared" si="128"/>
        <v>2.2253037506603457E-2</v>
      </c>
      <c r="K342" s="63">
        <f t="shared" si="129"/>
        <v>0</v>
      </c>
      <c r="L342" s="64">
        <f t="shared" si="130"/>
        <v>2.2253037506603457E-2</v>
      </c>
      <c r="M342" s="65">
        <f t="shared" si="131"/>
        <v>1.4414414414414414</v>
      </c>
      <c r="N342" s="65">
        <f t="shared" si="132"/>
        <v>0.55725276640089916</v>
      </c>
      <c r="O342" s="65">
        <f t="shared" si="133"/>
        <v>6.3002295718310632</v>
      </c>
      <c r="P342" s="66">
        <f t="shared" si="134"/>
        <v>11.305874015703937</v>
      </c>
      <c r="Q342" s="63">
        <f t="shared" si="137"/>
        <v>0.37634408602150526</v>
      </c>
      <c r="R342" s="63">
        <f t="shared" si="138"/>
        <v>0.42535927385466255</v>
      </c>
      <c r="S342" s="63">
        <f t="shared" si="139"/>
        <v>2.8168828389018685E-2</v>
      </c>
      <c r="T342" s="64">
        <f t="shared" si="140"/>
        <v>0.38630858522328393</v>
      </c>
      <c r="U342" s="63">
        <f t="shared" si="121"/>
        <v>7.250836076014866E-2</v>
      </c>
      <c r="V342" s="63">
        <f t="shared" si="122"/>
        <v>0.11850657949892551</v>
      </c>
      <c r="W342" s="63">
        <f t="shared" si="123"/>
        <v>1.1334264452534937E-2</v>
      </c>
      <c r="X342" s="64">
        <f t="shared" si="124"/>
        <v>0.1059712093354277</v>
      </c>
      <c r="Y342" s="63">
        <f t="shared" si="117"/>
        <v>2.1177557266397029E-2</v>
      </c>
      <c r="Z342" s="63">
        <f t="shared" si="118"/>
        <v>6.6430140408733962E-2</v>
      </c>
      <c r="AA342" s="63">
        <f t="shared" si="119"/>
        <v>-1.1558641761592381E-2</v>
      </c>
      <c r="AB342" s="64">
        <f t="shared" si="120"/>
        <v>7.8900767880976996E-2</v>
      </c>
      <c r="AC342" s="63">
        <f t="shared" si="113"/>
        <v>2.8476458961391726E-2</v>
      </c>
      <c r="AD342" s="63">
        <f t="shared" si="114"/>
        <v>7.786583410892689E-2</v>
      </c>
      <c r="AE342" s="63">
        <f t="shared" si="115"/>
        <v>-8.7341141836720926E-3</v>
      </c>
      <c r="AF342" s="64">
        <f t="shared" si="116"/>
        <v>8.7362986592928182E-2</v>
      </c>
      <c r="AG342" s="69">
        <f t="shared" ca="1" si="125"/>
        <v>749</v>
      </c>
      <c r="AH342" s="75">
        <f t="shared" si="135"/>
        <v>5</v>
      </c>
      <c r="AI342" s="76">
        <f t="shared" si="136"/>
        <v>0</v>
      </c>
      <c r="AJ342" s="75"/>
      <c r="AK342" s="76"/>
    </row>
    <row r="343" spans="2:37" x14ac:dyDescent="0.25">
      <c r="B343" s="43">
        <v>1899</v>
      </c>
      <c r="C343" s="44">
        <v>4</v>
      </c>
      <c r="D343" s="83" t="s">
        <v>354</v>
      </c>
      <c r="E343" s="61">
        <f>Data!E342</f>
        <v>6.48</v>
      </c>
      <c r="F343" s="61">
        <f>Data!H342</f>
        <v>7.0407735540000003</v>
      </c>
      <c r="G343" s="62">
        <f>IF(MOD(C343,3)=0,SUM(Data!G340:G342),0)</f>
        <v>0</v>
      </c>
      <c r="H343" s="63">
        <f t="shared" si="126"/>
        <v>1.2499999999999956E-2</v>
      </c>
      <c r="I343" s="63">
        <f t="shared" si="127"/>
        <v>0</v>
      </c>
      <c r="J343" s="63">
        <f t="shared" si="128"/>
        <v>1.2499999999999956E-2</v>
      </c>
      <c r="K343" s="63">
        <f t="shared" si="129"/>
        <v>1.3697959278831329E-2</v>
      </c>
      <c r="L343" s="64">
        <f t="shared" si="130"/>
        <v>-1.1817714220156983E-3</v>
      </c>
      <c r="M343" s="65">
        <f t="shared" si="131"/>
        <v>1.4594594594594594</v>
      </c>
      <c r="N343" s="65">
        <f t="shared" si="132"/>
        <v>0.56488599210307466</v>
      </c>
      <c r="O343" s="65">
        <f t="shared" si="133"/>
        <v>6.3789824414789509</v>
      </c>
      <c r="P343" s="66">
        <f t="shared" si="134"/>
        <v>11.292513056891268</v>
      </c>
      <c r="Q343" s="63">
        <f t="shared" si="137"/>
        <v>0.41794310722100647</v>
      </c>
      <c r="R343" s="63">
        <f t="shared" si="138"/>
        <v>0.46843974424879287</v>
      </c>
      <c r="S343" s="63">
        <f t="shared" si="139"/>
        <v>4.2252643132054901E-2</v>
      </c>
      <c r="T343" s="64">
        <f t="shared" si="140"/>
        <v>0.40890959013163042</v>
      </c>
      <c r="U343" s="63">
        <f t="shared" si="121"/>
        <v>7.2338160455737377E-2</v>
      </c>
      <c r="V343" s="63">
        <f t="shared" si="122"/>
        <v>0.1183290795676597</v>
      </c>
      <c r="W343" s="63">
        <f t="shared" si="123"/>
        <v>1.4089850288338202E-2</v>
      </c>
      <c r="X343" s="64">
        <f t="shared" si="124"/>
        <v>0.10279092059710759</v>
      </c>
      <c r="Y343" s="63">
        <f t="shared" si="117"/>
        <v>2.2644117700616473E-2</v>
      </c>
      <c r="Z343" s="63">
        <f t="shared" si="118"/>
        <v>6.7961690175621925E-2</v>
      </c>
      <c r="AA343" s="63">
        <f t="shared" si="119"/>
        <v>-1.0212953059632324E-2</v>
      </c>
      <c r="AB343" s="64">
        <f t="shared" si="120"/>
        <v>7.8981275292405506E-2</v>
      </c>
      <c r="AC343" s="63">
        <f t="shared" si="113"/>
        <v>2.7452333384208938E-2</v>
      </c>
      <c r="AD343" s="63">
        <f t="shared" si="114"/>
        <v>7.6792528094128176E-2</v>
      </c>
      <c r="AE343" s="63">
        <f t="shared" si="115"/>
        <v>-7.4859099775457238E-3</v>
      </c>
      <c r="AF343" s="64">
        <f t="shared" si="116"/>
        <v>8.4914097360337948E-2</v>
      </c>
      <c r="AG343" s="69">
        <f t="shared" ca="1" si="125"/>
        <v>793</v>
      </c>
      <c r="AH343" s="75">
        <f t="shared" si="135"/>
        <v>6</v>
      </c>
      <c r="AI343" s="76">
        <f t="shared" si="136"/>
        <v>0</v>
      </c>
      <c r="AJ343" s="75"/>
      <c r="AK343" s="76"/>
    </row>
    <row r="344" spans="2:37" x14ac:dyDescent="0.25">
      <c r="B344" s="43">
        <v>1899</v>
      </c>
      <c r="C344" s="44">
        <v>5</v>
      </c>
      <c r="D344" s="83" t="s">
        <v>355</v>
      </c>
      <c r="E344" s="61">
        <f>Data!E343</f>
        <v>6.21</v>
      </c>
      <c r="F344" s="61">
        <f>Data!H343</f>
        <v>7.0407735540000003</v>
      </c>
      <c r="G344" s="62">
        <f>IF(MOD(C344,3)=0,SUM(Data!G341:G343),0)</f>
        <v>0</v>
      </c>
      <c r="H344" s="63">
        <f t="shared" si="126"/>
        <v>-4.1666666666666741E-2</v>
      </c>
      <c r="I344" s="63">
        <f t="shared" si="127"/>
        <v>0</v>
      </c>
      <c r="J344" s="63">
        <f t="shared" si="128"/>
        <v>-4.1666666666666741E-2</v>
      </c>
      <c r="K344" s="63">
        <f t="shared" si="129"/>
        <v>0</v>
      </c>
      <c r="L344" s="64">
        <f t="shared" si="130"/>
        <v>-4.1666666666666741E-2</v>
      </c>
      <c r="M344" s="65">
        <f t="shared" si="131"/>
        <v>1.3986486486486485</v>
      </c>
      <c r="N344" s="65">
        <f t="shared" si="132"/>
        <v>0.56488599210307466</v>
      </c>
      <c r="O344" s="65">
        <f t="shared" si="133"/>
        <v>6.1131915064173272</v>
      </c>
      <c r="P344" s="66">
        <f t="shared" si="134"/>
        <v>10.821991679520798</v>
      </c>
      <c r="Q344" s="63">
        <f t="shared" si="137"/>
        <v>0.27515400410677593</v>
      </c>
      <c r="R344" s="63">
        <f t="shared" si="138"/>
        <v>0.32056555029081646</v>
      </c>
      <c r="S344" s="63">
        <f t="shared" si="139"/>
        <v>-2.6316732698501322E-2</v>
      </c>
      <c r="T344" s="64">
        <f t="shared" si="140"/>
        <v>0.35625782494001301</v>
      </c>
      <c r="U344" s="63">
        <f t="shared" si="121"/>
        <v>7.1341145906976822E-2</v>
      </c>
      <c r="V344" s="63">
        <f t="shared" si="122"/>
        <v>0.11728930461256826</v>
      </c>
      <c r="W344" s="63">
        <f t="shared" si="123"/>
        <v>1.4089850288338202E-2</v>
      </c>
      <c r="X344" s="64">
        <f t="shared" si="124"/>
        <v>0.10176559236332627</v>
      </c>
      <c r="Y344" s="63">
        <f t="shared" si="117"/>
        <v>1.5589019809362226E-2</v>
      </c>
      <c r="Z344" s="63">
        <f t="shared" si="118"/>
        <v>6.0593951841352078E-2</v>
      </c>
      <c r="AA344" s="63">
        <f t="shared" si="119"/>
        <v>-7.7659057334046322E-3</v>
      </c>
      <c r="AB344" s="64">
        <f t="shared" si="120"/>
        <v>6.8894888786586783E-2</v>
      </c>
      <c r="AC344" s="63">
        <f t="shared" si="113"/>
        <v>2.3009740706894322E-2</v>
      </c>
      <c r="AD344" s="63">
        <f t="shared" si="114"/>
        <v>7.2136593755508738E-2</v>
      </c>
      <c r="AE344" s="63">
        <f t="shared" si="115"/>
        <v>-7.4859099775457238E-3</v>
      </c>
      <c r="AF344" s="64">
        <f t="shared" si="116"/>
        <v>8.0223046235296191E-2</v>
      </c>
      <c r="AG344" s="69">
        <f t="shared" ca="1" si="125"/>
        <v>1626</v>
      </c>
      <c r="AH344" s="75">
        <f t="shared" si="135"/>
        <v>0</v>
      </c>
      <c r="AI344" s="76">
        <f t="shared" si="136"/>
        <v>1</v>
      </c>
      <c r="AJ344" s="75"/>
      <c r="AK344" s="76"/>
    </row>
    <row r="345" spans="2:37" x14ac:dyDescent="0.25">
      <c r="B345" s="43">
        <v>1899</v>
      </c>
      <c r="C345" s="44">
        <v>6</v>
      </c>
      <c r="D345" s="83" t="s">
        <v>356</v>
      </c>
      <c r="E345" s="61">
        <f>Data!E344</f>
        <v>6.07</v>
      </c>
      <c r="F345" s="61">
        <f>Data!H344</f>
        <v>7.135922645</v>
      </c>
      <c r="G345" s="62">
        <f>IF(MOD(C345,3)=0,SUM(Data!G342:G344),0)</f>
        <v>5.1041666666666666E-2</v>
      </c>
      <c r="H345" s="63">
        <f t="shared" si="126"/>
        <v>-2.254428341384862E-2</v>
      </c>
      <c r="I345" s="63">
        <f t="shared" si="127"/>
        <v>8.2192699946323135E-3</v>
      </c>
      <c r="J345" s="63">
        <f t="shared" si="128"/>
        <v>-1.4325013419216326E-2</v>
      </c>
      <c r="K345" s="63">
        <f t="shared" si="129"/>
        <v>1.351401096346061E-2</v>
      </c>
      <c r="L345" s="64">
        <f t="shared" si="130"/>
        <v>-2.7467823909225308E-2</v>
      </c>
      <c r="M345" s="65">
        <f t="shared" si="131"/>
        <v>1.367117117117117</v>
      </c>
      <c r="N345" s="65">
        <f t="shared" si="132"/>
        <v>0.57251986759346096</v>
      </c>
      <c r="O345" s="65">
        <f t="shared" si="133"/>
        <v>6.0256199560536601</v>
      </c>
      <c r="P345" s="66">
        <f t="shared" si="134"/>
        <v>10.524735117720619</v>
      </c>
      <c r="Q345" s="63">
        <f t="shared" si="137"/>
        <v>0.19960474308300391</v>
      </c>
      <c r="R345" s="63">
        <f t="shared" si="138"/>
        <v>0.24122271863033551</v>
      </c>
      <c r="S345" s="63">
        <f t="shared" si="139"/>
        <v>5.633765677803737E-2</v>
      </c>
      <c r="T345" s="64">
        <f t="shared" si="140"/>
        <v>0.17502458675592436</v>
      </c>
      <c r="U345" s="63">
        <f t="shared" si="121"/>
        <v>6.9399045945187199E-2</v>
      </c>
      <c r="V345" s="63">
        <f t="shared" si="122"/>
        <v>0.11415418496204577</v>
      </c>
      <c r="W345" s="63">
        <f t="shared" si="123"/>
        <v>1.6816037433595277E-2</v>
      </c>
      <c r="X345" s="64">
        <f t="shared" si="124"/>
        <v>9.5728375581218828E-2</v>
      </c>
      <c r="Y345" s="63">
        <f t="shared" si="117"/>
        <v>1.1577457157537108E-2</v>
      </c>
      <c r="Z345" s="63">
        <f t="shared" si="118"/>
        <v>5.6192498794790824E-2</v>
      </c>
      <c r="AA345" s="63">
        <f t="shared" si="119"/>
        <v>-6.4330848340189428E-3</v>
      </c>
      <c r="AB345" s="64">
        <f t="shared" si="120"/>
        <v>6.3031067835373378E-2</v>
      </c>
      <c r="AC345" s="63">
        <f t="shared" si="113"/>
        <v>2.1585394548751635E-2</v>
      </c>
      <c r="AD345" s="63">
        <f t="shared" si="114"/>
        <v>7.0459396096913984E-2</v>
      </c>
      <c r="AE345" s="63">
        <f t="shared" si="115"/>
        <v>-6.2386289347901025E-3</v>
      </c>
      <c r="AF345" s="64">
        <f t="shared" si="116"/>
        <v>7.7179519414697584E-2</v>
      </c>
      <c r="AG345" s="69">
        <f t="shared" ca="1" si="125"/>
        <v>1438</v>
      </c>
      <c r="AH345" s="75">
        <f t="shared" si="135"/>
        <v>0</v>
      </c>
      <c r="AI345" s="76">
        <f t="shared" si="136"/>
        <v>2</v>
      </c>
      <c r="AJ345" s="75"/>
      <c r="AK345" s="76"/>
    </row>
    <row r="346" spans="2:37" x14ac:dyDescent="0.25">
      <c r="B346" s="43">
        <v>1899</v>
      </c>
      <c r="C346" s="44">
        <v>7</v>
      </c>
      <c r="D346" s="83" t="s">
        <v>357</v>
      </c>
      <c r="E346" s="61">
        <f>Data!E345</f>
        <v>6.28</v>
      </c>
      <c r="F346" s="61">
        <f>Data!H345</f>
        <v>7.2310717359999996</v>
      </c>
      <c r="G346" s="62">
        <f>IF(MOD(C346,3)=0,SUM(Data!G343:G345),0)</f>
        <v>0</v>
      </c>
      <c r="H346" s="63">
        <f t="shared" si="126"/>
        <v>3.4596375617792496E-2</v>
      </c>
      <c r="I346" s="63">
        <f t="shared" si="127"/>
        <v>0</v>
      </c>
      <c r="J346" s="63">
        <f t="shared" si="128"/>
        <v>3.4596375617792496E-2</v>
      </c>
      <c r="K346" s="63">
        <f t="shared" si="129"/>
        <v>1.3333817606146381E-2</v>
      </c>
      <c r="L346" s="64">
        <f t="shared" si="130"/>
        <v>2.0982777483806725E-2</v>
      </c>
      <c r="M346" s="65">
        <f t="shared" si="131"/>
        <v>1.4144144144144144</v>
      </c>
      <c r="N346" s="65">
        <f t="shared" si="132"/>
        <v>0.58015374308384726</v>
      </c>
      <c r="O346" s="65">
        <f t="shared" si="133"/>
        <v>6.2340845673833591</v>
      </c>
      <c r="P346" s="66">
        <f t="shared" si="134"/>
        <v>10.745573292771757</v>
      </c>
      <c r="Q346" s="63">
        <f t="shared" si="137"/>
        <v>0.23622047244094513</v>
      </c>
      <c r="R346" s="63">
        <f t="shared" si="138"/>
        <v>0.27910876017889841</v>
      </c>
      <c r="S346" s="63">
        <f t="shared" si="139"/>
        <v>8.5714980743438973E-2</v>
      </c>
      <c r="T346" s="64">
        <f t="shared" si="140"/>
        <v>0.17812573545133659</v>
      </c>
      <c r="U346" s="63">
        <f t="shared" si="121"/>
        <v>8.1220179800913561E-2</v>
      </c>
      <c r="V346" s="63">
        <f t="shared" si="122"/>
        <v>0.12647004199061929</v>
      </c>
      <c r="W346" s="63">
        <f t="shared" si="123"/>
        <v>1.951329755043707E-2</v>
      </c>
      <c r="X346" s="64">
        <f t="shared" si="124"/>
        <v>0.10490961196598869</v>
      </c>
      <c r="Y346" s="63">
        <f t="shared" si="117"/>
        <v>1.7111061371299252E-2</v>
      </c>
      <c r="Z346" s="63">
        <f t="shared" si="118"/>
        <v>6.1970159438097028E-2</v>
      </c>
      <c r="AA346" s="63">
        <f t="shared" si="119"/>
        <v>-5.1161634580821902E-3</v>
      </c>
      <c r="AB346" s="64">
        <f t="shared" si="120"/>
        <v>6.7431312513189567E-2</v>
      </c>
      <c r="AC346" s="63">
        <f t="shared" si="113"/>
        <v>2.2301302047623039E-2</v>
      </c>
      <c r="AD346" s="63">
        <f t="shared" si="114"/>
        <v>7.1209553560981576E-2</v>
      </c>
      <c r="AE346" s="63">
        <f t="shared" si="115"/>
        <v>-6.1615485592053654E-3</v>
      </c>
      <c r="AF346" s="64">
        <f t="shared" si="116"/>
        <v>7.7850783503113696E-2</v>
      </c>
      <c r="AG346" s="69">
        <f t="shared" ca="1" si="125"/>
        <v>390</v>
      </c>
      <c r="AH346" s="75">
        <f t="shared" si="135"/>
        <v>1</v>
      </c>
      <c r="AI346" s="76">
        <f t="shared" si="136"/>
        <v>0</v>
      </c>
      <c r="AJ346" s="75"/>
      <c r="AK346" s="76"/>
    </row>
    <row r="347" spans="2:37" x14ac:dyDescent="0.25">
      <c r="B347" s="43">
        <v>1899</v>
      </c>
      <c r="C347" s="44">
        <v>8</v>
      </c>
      <c r="D347" s="83" t="s">
        <v>358</v>
      </c>
      <c r="E347" s="61">
        <f>Data!E346</f>
        <v>6.44</v>
      </c>
      <c r="F347" s="61">
        <f>Data!H346</f>
        <v>7.3262127269999997</v>
      </c>
      <c r="G347" s="62">
        <f>IF(MOD(C347,3)=0,SUM(Data!G344:G346),0)</f>
        <v>0</v>
      </c>
      <c r="H347" s="63">
        <f t="shared" si="126"/>
        <v>2.5477707006369421E-2</v>
      </c>
      <c r="I347" s="63">
        <f t="shared" si="127"/>
        <v>0</v>
      </c>
      <c r="J347" s="63">
        <f t="shared" si="128"/>
        <v>2.5477707006369421E-2</v>
      </c>
      <c r="K347" s="63">
        <f t="shared" si="129"/>
        <v>1.3157246183347793E-2</v>
      </c>
      <c r="L347" s="64">
        <f t="shared" si="130"/>
        <v>1.2160462622592849E-2</v>
      </c>
      <c r="M347" s="65">
        <f t="shared" si="131"/>
        <v>1.4504504504504505</v>
      </c>
      <c r="N347" s="65">
        <f t="shared" si="132"/>
        <v>0.58778696870579217</v>
      </c>
      <c r="O347" s="65">
        <f t="shared" si="133"/>
        <v>6.3929147474440819</v>
      </c>
      <c r="P347" s="66">
        <f t="shared" si="134"/>
        <v>10.87624443515684</v>
      </c>
      <c r="Q347" s="63">
        <f t="shared" si="137"/>
        <v>0.22201138519924135</v>
      </c>
      <c r="R347" s="63">
        <f t="shared" si="138"/>
        <v>0.26440671602885879</v>
      </c>
      <c r="S347" s="63">
        <f t="shared" si="139"/>
        <v>0.10000000003002918</v>
      </c>
      <c r="T347" s="64">
        <f t="shared" si="140"/>
        <v>0.14946065090394622</v>
      </c>
      <c r="U347" s="63">
        <f t="shared" si="121"/>
        <v>7.8672124305970925E-2</v>
      </c>
      <c r="V347" s="63">
        <f t="shared" si="122"/>
        <v>0.12381534849339748</v>
      </c>
      <c r="W347" s="63">
        <f t="shared" si="123"/>
        <v>1.6357346384130889E-2</v>
      </c>
      <c r="X347" s="64">
        <f t="shared" si="124"/>
        <v>0.1057285633754379</v>
      </c>
      <c r="Y347" s="63">
        <f t="shared" si="117"/>
        <v>1.8336143126718163E-2</v>
      </c>
      <c r="Z347" s="63">
        <f t="shared" si="118"/>
        <v>6.32492727193672E-2</v>
      </c>
      <c r="AA347" s="63">
        <f t="shared" si="119"/>
        <v>-3.8148565649867017E-3</v>
      </c>
      <c r="AB347" s="64">
        <f t="shared" si="120"/>
        <v>6.7320949048793821E-2</v>
      </c>
      <c r="AC347" s="63">
        <f t="shared" si="113"/>
        <v>2.3209521688309032E-2</v>
      </c>
      <c r="AD347" s="63">
        <f t="shared" si="114"/>
        <v>7.2161223635044625E-2</v>
      </c>
      <c r="AE347" s="63">
        <f t="shared" si="115"/>
        <v>-5.5117911949371656E-3</v>
      </c>
      <c r="AF347" s="64">
        <f t="shared" si="116"/>
        <v>7.8103505041362542E-2</v>
      </c>
      <c r="AG347" s="69">
        <f t="shared" ca="1" si="125"/>
        <v>530</v>
      </c>
      <c r="AH347" s="75">
        <f t="shared" si="135"/>
        <v>2</v>
      </c>
      <c r="AI347" s="76">
        <f t="shared" si="136"/>
        <v>0</v>
      </c>
      <c r="AJ347" s="75"/>
      <c r="AK347" s="76"/>
    </row>
    <row r="348" spans="2:37" x14ac:dyDescent="0.25">
      <c r="B348" s="43">
        <v>1899</v>
      </c>
      <c r="C348" s="44">
        <v>9</v>
      </c>
      <c r="D348" s="83" t="s">
        <v>359</v>
      </c>
      <c r="E348" s="61">
        <f>Data!E347</f>
        <v>6.37</v>
      </c>
      <c r="F348" s="61">
        <f>Data!H347</f>
        <v>7.6116519010000001</v>
      </c>
      <c r="G348" s="62">
        <f>IF(MOD(C348,3)=0,SUM(Data!G345:G347),0)</f>
        <v>5.1666666666666666E-2</v>
      </c>
      <c r="H348" s="63">
        <f t="shared" si="126"/>
        <v>-1.0869565217391353E-2</v>
      </c>
      <c r="I348" s="63">
        <f t="shared" si="127"/>
        <v>8.0227743271221522E-3</v>
      </c>
      <c r="J348" s="63">
        <f t="shared" si="128"/>
        <v>-2.8467908902691796E-3</v>
      </c>
      <c r="K348" s="63">
        <f t="shared" si="129"/>
        <v>3.8961354882317778E-2</v>
      </c>
      <c r="L348" s="64">
        <f t="shared" si="130"/>
        <v>-4.0240328070068165E-2</v>
      </c>
      <c r="M348" s="65">
        <f t="shared" si="131"/>
        <v>1.4346846846846846</v>
      </c>
      <c r="N348" s="65">
        <f t="shared" si="132"/>
        <v>0.61068794538874038</v>
      </c>
      <c r="O348" s="65">
        <f t="shared" si="133"/>
        <v>6.3747154559787909</v>
      </c>
      <c r="P348" s="66">
        <f t="shared" si="134"/>
        <v>10.438580790915875</v>
      </c>
      <c r="Q348" s="63">
        <f t="shared" si="137"/>
        <v>0.21102661596958172</v>
      </c>
      <c r="R348" s="63">
        <f t="shared" si="138"/>
        <v>0.25170248423062036</v>
      </c>
      <c r="S348" s="63">
        <f t="shared" si="139"/>
        <v>0.14285749040174878</v>
      </c>
      <c r="T348" s="64">
        <f t="shared" si="140"/>
        <v>9.5239340637832903E-2</v>
      </c>
      <c r="U348" s="63">
        <f t="shared" si="121"/>
        <v>7.2932211056065954E-2</v>
      </c>
      <c r="V348" s="63">
        <f t="shared" si="122"/>
        <v>0.116872602701247</v>
      </c>
      <c r="W348" s="63">
        <f t="shared" si="123"/>
        <v>2.1295784203397838E-2</v>
      </c>
      <c r="X348" s="64">
        <f t="shared" si="124"/>
        <v>9.3583876459842674E-2</v>
      </c>
      <c r="Y348" s="63">
        <f t="shared" si="117"/>
        <v>1.4793494129504925E-2</v>
      </c>
      <c r="Z348" s="63">
        <f t="shared" si="118"/>
        <v>5.9336145639975912E-2</v>
      </c>
      <c r="AA348" s="63">
        <f t="shared" si="119"/>
        <v>-1.2414203751486275E-3</v>
      </c>
      <c r="AB348" s="64">
        <f t="shared" si="120"/>
        <v>6.065286171346651E-2</v>
      </c>
      <c r="AC348" s="63">
        <f t="shared" si="113"/>
        <v>2.0801616405841994E-2</v>
      </c>
      <c r="AD348" s="63">
        <f t="shared" si="114"/>
        <v>6.9461106061970979E-2</v>
      </c>
      <c r="AE348" s="63">
        <f t="shared" si="115"/>
        <v>-5.3161063217082027E-3</v>
      </c>
      <c r="AF348" s="64">
        <f t="shared" si="116"/>
        <v>7.5176860567387704E-2</v>
      </c>
      <c r="AG348" s="69">
        <f t="shared" ca="1" si="125"/>
        <v>1247</v>
      </c>
      <c r="AH348" s="75">
        <f t="shared" si="135"/>
        <v>0</v>
      </c>
      <c r="AI348" s="76">
        <f t="shared" si="136"/>
        <v>1</v>
      </c>
      <c r="AJ348" s="75"/>
      <c r="AK348" s="76"/>
    </row>
    <row r="349" spans="2:37" x14ac:dyDescent="0.25">
      <c r="B349" s="43">
        <v>1899</v>
      </c>
      <c r="C349" s="44">
        <v>10</v>
      </c>
      <c r="D349" s="83" t="s">
        <v>360</v>
      </c>
      <c r="E349" s="61">
        <f>Data!E348</f>
        <v>6.34</v>
      </c>
      <c r="F349" s="61">
        <f>Data!H348</f>
        <v>7.7067928930000003</v>
      </c>
      <c r="G349" s="62">
        <f>IF(MOD(C349,3)=0,SUM(Data!G346:G348),0)</f>
        <v>0</v>
      </c>
      <c r="H349" s="63">
        <f t="shared" si="126"/>
        <v>-4.7095761381475976E-3</v>
      </c>
      <c r="I349" s="63">
        <f t="shared" si="127"/>
        <v>0</v>
      </c>
      <c r="J349" s="63">
        <f t="shared" si="128"/>
        <v>-4.7095761381475976E-3</v>
      </c>
      <c r="K349" s="63">
        <f t="shared" si="129"/>
        <v>1.2499388206060891E-2</v>
      </c>
      <c r="L349" s="64">
        <f t="shared" si="130"/>
        <v>-1.6996518264271954E-2</v>
      </c>
      <c r="M349" s="65">
        <f t="shared" si="131"/>
        <v>1.4279279279279278</v>
      </c>
      <c r="N349" s="65">
        <f t="shared" si="132"/>
        <v>0.618321171090916</v>
      </c>
      <c r="O349" s="65">
        <f t="shared" si="133"/>
        <v>6.3446932481798326</v>
      </c>
      <c r="P349" s="66">
        <f t="shared" si="134"/>
        <v>10.261161261849995</v>
      </c>
      <c r="Q349" s="63">
        <f t="shared" si="137"/>
        <v>0.23106796116504835</v>
      </c>
      <c r="R349" s="63">
        <f t="shared" si="138"/>
        <v>0.27241697657759856</v>
      </c>
      <c r="S349" s="63">
        <f t="shared" si="139"/>
        <v>0.15714250983848488</v>
      </c>
      <c r="T349" s="64">
        <f t="shared" si="140"/>
        <v>9.9619939427515458E-2</v>
      </c>
      <c r="U349" s="63">
        <f t="shared" si="121"/>
        <v>7.8747756905529931E-2</v>
      </c>
      <c r="V349" s="63">
        <f t="shared" si="122"/>
        <v>0.12292631584555291</v>
      </c>
      <c r="W349" s="63">
        <f t="shared" si="123"/>
        <v>2.9620947627830629E-2</v>
      </c>
      <c r="X349" s="64">
        <f t="shared" si="124"/>
        <v>9.0621085781802169E-2</v>
      </c>
      <c r="Y349" s="63">
        <f t="shared" si="117"/>
        <v>1.61774419420051E-2</v>
      </c>
      <c r="Z349" s="63">
        <f t="shared" si="118"/>
        <v>6.0780839511134888E-2</v>
      </c>
      <c r="AA349" s="63">
        <f t="shared" si="119"/>
        <v>0</v>
      </c>
      <c r="AB349" s="64">
        <f t="shared" si="120"/>
        <v>6.0780839511134888E-2</v>
      </c>
      <c r="AC349" s="63">
        <f t="shared" si="113"/>
        <v>1.5294819547449823E-2</v>
      </c>
      <c r="AD349" s="63">
        <f t="shared" si="114"/>
        <v>6.3691811652180963E-2</v>
      </c>
      <c r="AE349" s="63">
        <f t="shared" si="115"/>
        <v>-7.4145940306158398E-3</v>
      </c>
      <c r="AF349" s="64">
        <f t="shared" si="116"/>
        <v>7.1637569175573956E-2</v>
      </c>
      <c r="AG349" s="69">
        <f t="shared" ca="1" si="125"/>
        <v>1137</v>
      </c>
      <c r="AH349" s="75">
        <f t="shared" si="135"/>
        <v>0</v>
      </c>
      <c r="AI349" s="76">
        <f t="shared" si="136"/>
        <v>2</v>
      </c>
      <c r="AJ349" s="75"/>
      <c r="AK349" s="76"/>
    </row>
    <row r="350" spans="2:37" x14ac:dyDescent="0.25">
      <c r="B350" s="43">
        <v>1899</v>
      </c>
      <c r="C350" s="44">
        <v>11</v>
      </c>
      <c r="D350" s="83" t="s">
        <v>361</v>
      </c>
      <c r="E350" s="61">
        <f>Data!E349</f>
        <v>6.46</v>
      </c>
      <c r="F350" s="61">
        <f>Data!H349</f>
        <v>7.8019419829999999</v>
      </c>
      <c r="G350" s="62">
        <f>IF(MOD(C350,3)=0,SUM(Data!G347:G349),0)</f>
        <v>0</v>
      </c>
      <c r="H350" s="63">
        <f t="shared" si="126"/>
        <v>1.8927444794952786E-2</v>
      </c>
      <c r="I350" s="63">
        <f t="shared" si="127"/>
        <v>0</v>
      </c>
      <c r="J350" s="63">
        <f t="shared" si="128"/>
        <v>1.8927444794952786E-2</v>
      </c>
      <c r="K350" s="63">
        <f t="shared" si="129"/>
        <v>1.2346132992158365E-2</v>
      </c>
      <c r="L350" s="64">
        <f t="shared" si="130"/>
        <v>6.5010489874073318E-3</v>
      </c>
      <c r="M350" s="65">
        <f t="shared" si="131"/>
        <v>1.4549549549549547</v>
      </c>
      <c r="N350" s="65">
        <f t="shared" si="132"/>
        <v>0.62595504650107159</v>
      </c>
      <c r="O350" s="65">
        <f t="shared" si="133"/>
        <v>6.4647820793756656</v>
      </c>
      <c r="P350" s="66">
        <f t="shared" si="134"/>
        <v>10.327869573880969</v>
      </c>
      <c r="Q350" s="63">
        <f t="shared" si="137"/>
        <v>0.21428571428571419</v>
      </c>
      <c r="R350" s="63">
        <f t="shared" si="138"/>
        <v>0.25507104888878729</v>
      </c>
      <c r="S350" s="63">
        <f t="shared" si="139"/>
        <v>0.17142874515583073</v>
      </c>
      <c r="T350" s="64">
        <f t="shared" si="140"/>
        <v>7.1401956012125511E-2</v>
      </c>
      <c r="U350" s="63">
        <f t="shared" si="121"/>
        <v>8.280077439548128E-2</v>
      </c>
      <c r="V350" s="63">
        <f t="shared" si="122"/>
        <v>0.12714531882276803</v>
      </c>
      <c r="W350" s="63">
        <f t="shared" si="123"/>
        <v>3.2150851905240252E-2</v>
      </c>
      <c r="X350" s="64">
        <f t="shared" si="124"/>
        <v>9.2035448832094691E-2</v>
      </c>
      <c r="Y350" s="63">
        <f t="shared" si="117"/>
        <v>1.9032120861830482E-2</v>
      </c>
      <c r="Z350" s="63">
        <f t="shared" si="118"/>
        <v>6.3760819754860698E-2</v>
      </c>
      <c r="AA350" s="63">
        <f t="shared" si="119"/>
        <v>1.2278072424209974E-3</v>
      </c>
      <c r="AB350" s="64">
        <f t="shared" si="120"/>
        <v>6.2456328180364729E-2</v>
      </c>
      <c r="AC350" s="63">
        <f t="shared" si="113"/>
        <v>1.3606250345360449E-2</v>
      </c>
      <c r="AD350" s="63">
        <f t="shared" si="114"/>
        <v>6.1922751868668247E-2</v>
      </c>
      <c r="AE350" s="63">
        <f t="shared" si="115"/>
        <v>-9.3758115609761106E-3</v>
      </c>
      <c r="AF350" s="64">
        <f t="shared" si="116"/>
        <v>7.1973372204844788E-2</v>
      </c>
      <c r="AG350" s="69">
        <f t="shared" ca="1" si="125"/>
        <v>662</v>
      </c>
      <c r="AH350" s="75">
        <f t="shared" si="135"/>
        <v>1</v>
      </c>
      <c r="AI350" s="76">
        <f t="shared" si="136"/>
        <v>0</v>
      </c>
      <c r="AJ350" s="75"/>
      <c r="AK350" s="76"/>
    </row>
    <row r="351" spans="2:37" x14ac:dyDescent="0.25">
      <c r="B351" s="43">
        <v>1899</v>
      </c>
      <c r="C351" s="44">
        <v>12</v>
      </c>
      <c r="D351" s="83" t="s">
        <v>362</v>
      </c>
      <c r="E351" s="61">
        <f>Data!E350</f>
        <v>6.02</v>
      </c>
      <c r="F351" s="61">
        <f>Data!H350</f>
        <v>7.8970910740000004</v>
      </c>
      <c r="G351" s="62">
        <f>IF(MOD(C351,3)=0,SUM(Data!G348:G350),0)</f>
        <v>5.2291666666666667E-2</v>
      </c>
      <c r="H351" s="63">
        <f t="shared" si="126"/>
        <v>-6.8111455108359142E-2</v>
      </c>
      <c r="I351" s="63">
        <f t="shared" si="127"/>
        <v>8.0946852425180602E-3</v>
      </c>
      <c r="J351" s="63">
        <f t="shared" si="128"/>
        <v>-6.0016769865840924E-2</v>
      </c>
      <c r="K351" s="63">
        <f t="shared" si="129"/>
        <v>1.2195565053845003E-2</v>
      </c>
      <c r="L351" s="64">
        <f t="shared" si="130"/>
        <v>-7.1342275557040646E-2</v>
      </c>
      <c r="M351" s="65">
        <f t="shared" si="131"/>
        <v>1.3558558558558556</v>
      </c>
      <c r="N351" s="65">
        <f t="shared" si="132"/>
        <v>0.63358892199145789</v>
      </c>
      <c r="O351" s="65">
        <f t="shared" si="133"/>
        <v>6.0767867410849634</v>
      </c>
      <c r="P351" s="66">
        <f t="shared" si="134"/>
        <v>9.5910558568239779</v>
      </c>
      <c r="Q351" s="63">
        <f t="shared" si="137"/>
        <v>6.5486725663716605E-2</v>
      </c>
      <c r="R351" s="63">
        <f t="shared" si="138"/>
        <v>0.10117651803636485</v>
      </c>
      <c r="S351" s="63">
        <f t="shared" si="139"/>
        <v>0.16901416894099697</v>
      </c>
      <c r="T351" s="64">
        <f t="shared" si="140"/>
        <v>-5.802979357049709E-2</v>
      </c>
      <c r="U351" s="63">
        <f t="shared" si="121"/>
        <v>6.9610375725068785E-2</v>
      </c>
      <c r="V351" s="63">
        <f t="shared" si="122"/>
        <v>0.1125960000937789</v>
      </c>
      <c r="W351" s="63">
        <f t="shared" si="123"/>
        <v>3.7637813758055305E-2</v>
      </c>
      <c r="X351" s="64">
        <f t="shared" si="124"/>
        <v>7.2239258575441001E-2</v>
      </c>
      <c r="Y351" s="63">
        <f t="shared" si="117"/>
        <v>1.2438113434546372E-2</v>
      </c>
      <c r="Z351" s="63">
        <f t="shared" si="118"/>
        <v>5.6700344590799867E-2</v>
      </c>
      <c r="AA351" s="63">
        <f t="shared" si="119"/>
        <v>1.2129148165473946E-3</v>
      </c>
      <c r="AB351" s="64">
        <f t="shared" si="120"/>
        <v>5.5420209780673524E-2</v>
      </c>
      <c r="AC351" s="63">
        <f t="shared" si="113"/>
        <v>1.0140001345794403E-2</v>
      </c>
      <c r="AD351" s="63">
        <f t="shared" si="114"/>
        <v>5.821832555354356E-2</v>
      </c>
      <c r="AE351" s="63">
        <f t="shared" si="115"/>
        <v>-1.0253555771988943E-2</v>
      </c>
      <c r="AF351" s="64">
        <f t="shared" si="116"/>
        <v>6.9181234976741335E-2</v>
      </c>
      <c r="AG351" s="69">
        <f t="shared" ca="1" si="125"/>
        <v>1743</v>
      </c>
      <c r="AH351" s="75">
        <f t="shared" si="135"/>
        <v>0</v>
      </c>
      <c r="AI351" s="76">
        <f t="shared" si="136"/>
        <v>1</v>
      </c>
      <c r="AJ351" s="75"/>
      <c r="AK351" s="76"/>
    </row>
    <row r="352" spans="2:37" x14ac:dyDescent="0.25">
      <c r="B352" s="43">
        <v>1900</v>
      </c>
      <c r="C352" s="39">
        <v>1</v>
      </c>
      <c r="D352" s="67">
        <f t="shared" ref="D352:D415" si="141">EOMONTH(DATE(B352,C352,1),0)</f>
        <v>31</v>
      </c>
      <c r="E352" s="61">
        <f>Data!E351</f>
        <v>6.1</v>
      </c>
      <c r="F352" s="61">
        <f>Data!H351</f>
        <v>7.8970910740000004</v>
      </c>
      <c r="G352" s="62">
        <f>IF(MOD(C352,3)=0,SUM(Data!G349:G351),0)</f>
        <v>0</v>
      </c>
      <c r="H352" s="63">
        <f t="shared" si="126"/>
        <v>1.3289036544850585E-2</v>
      </c>
      <c r="I352" s="63">
        <f t="shared" si="127"/>
        <v>0</v>
      </c>
      <c r="J352" s="63">
        <f t="shared" si="128"/>
        <v>1.3289036544850585E-2</v>
      </c>
      <c r="K352" s="63">
        <f t="shared" si="129"/>
        <v>0</v>
      </c>
      <c r="L352" s="64">
        <f t="shared" si="130"/>
        <v>1.3289036544850585E-2</v>
      </c>
      <c r="M352" s="65">
        <f t="shared" si="131"/>
        <v>1.3738738738738736</v>
      </c>
      <c r="N352" s="65">
        <f t="shared" si="132"/>
        <v>0.63358892199145789</v>
      </c>
      <c r="O352" s="65">
        <f t="shared" si="133"/>
        <v>6.1575413821625054</v>
      </c>
      <c r="P352" s="66">
        <f t="shared" si="134"/>
        <v>9.7185117486090142</v>
      </c>
      <c r="Q352" s="63">
        <f t="shared" si="137"/>
        <v>3.2894736842103978E-3</v>
      </c>
      <c r="R352" s="63">
        <f t="shared" si="138"/>
        <v>3.6895892368730365E-2</v>
      </c>
      <c r="S352" s="63">
        <f t="shared" si="139"/>
        <v>0.16901416894099697</v>
      </c>
      <c r="T352" s="64">
        <f t="shared" si="140"/>
        <v>-0.11301683083272818</v>
      </c>
      <c r="U352" s="63">
        <f t="shared" si="121"/>
        <v>7.4949794446541596E-2</v>
      </c>
      <c r="V352" s="63">
        <f t="shared" si="122"/>
        <v>0.11814999998678588</v>
      </c>
      <c r="W352" s="63">
        <f t="shared" si="123"/>
        <v>3.7637813758055305E-2</v>
      </c>
      <c r="X352" s="64">
        <f t="shared" si="124"/>
        <v>7.7591800492636365E-2</v>
      </c>
      <c r="Y352" s="63">
        <f t="shared" si="117"/>
        <v>1.2639248272746206E-2</v>
      </c>
      <c r="Z352" s="63">
        <f t="shared" si="118"/>
        <v>5.6910272733581735E-2</v>
      </c>
      <c r="AA352" s="63">
        <f t="shared" si="119"/>
        <v>3.6882102791016003E-3</v>
      </c>
      <c r="AB352" s="64">
        <f t="shared" si="120"/>
        <v>5.3026489610434213E-2</v>
      </c>
      <c r="AC352" s="63">
        <f t="shared" si="113"/>
        <v>8.8937851103805254E-3</v>
      </c>
      <c r="AD352" s="63">
        <f t="shared" si="114"/>
        <v>5.6912794779432563E-2</v>
      </c>
      <c r="AE352" s="63">
        <f t="shared" si="115"/>
        <v>-1.1687326845116197E-2</v>
      </c>
      <c r="AF352" s="64">
        <f t="shared" si="116"/>
        <v>6.9411354815034354E-2</v>
      </c>
      <c r="AG352" s="69">
        <f t="shared" ca="1" si="125"/>
        <v>773</v>
      </c>
      <c r="AH352" s="75">
        <f t="shared" si="135"/>
        <v>1</v>
      </c>
      <c r="AI352" s="76">
        <f t="shared" si="136"/>
        <v>0</v>
      </c>
      <c r="AJ352" s="75"/>
      <c r="AK352" s="76"/>
    </row>
    <row r="353" spans="2:37" x14ac:dyDescent="0.25">
      <c r="B353" s="43">
        <v>1900</v>
      </c>
      <c r="C353" s="44">
        <v>2</v>
      </c>
      <c r="D353" s="67">
        <f t="shared" si="141"/>
        <v>59</v>
      </c>
      <c r="E353" s="61">
        <f>Data!E352</f>
        <v>6.21</v>
      </c>
      <c r="F353" s="61">
        <f>Data!H352</f>
        <v>7.9922320659999997</v>
      </c>
      <c r="G353" s="62">
        <f>IF(MOD(C353,3)=0,SUM(Data!G350:G352),0)</f>
        <v>0</v>
      </c>
      <c r="H353" s="63">
        <f t="shared" si="126"/>
        <v>1.8032786885245899E-2</v>
      </c>
      <c r="I353" s="63">
        <f t="shared" si="127"/>
        <v>0</v>
      </c>
      <c r="J353" s="63">
        <f t="shared" si="128"/>
        <v>1.8032786885245899E-2</v>
      </c>
      <c r="K353" s="63">
        <f t="shared" si="129"/>
        <v>1.2047599693162603E-2</v>
      </c>
      <c r="L353" s="64">
        <f t="shared" si="130"/>
        <v>5.9139384292774544E-3</v>
      </c>
      <c r="M353" s="65">
        <f t="shared" si="131"/>
        <v>1.3986486486486485</v>
      </c>
      <c r="N353" s="65">
        <f t="shared" si="132"/>
        <v>0.64122214769363339</v>
      </c>
      <c r="O353" s="65">
        <f t="shared" si="133"/>
        <v>6.268579013644124</v>
      </c>
      <c r="P353" s="66">
        <f t="shared" si="134"/>
        <v>9.7759864287144982</v>
      </c>
      <c r="Q353" s="63">
        <f t="shared" si="137"/>
        <v>-1.5847860538827252E-2</v>
      </c>
      <c r="R353" s="63">
        <f t="shared" si="138"/>
        <v>1.7117529526062603E-2</v>
      </c>
      <c r="S353" s="63">
        <f t="shared" si="139"/>
        <v>0.1506845481181962</v>
      </c>
      <c r="T353" s="64">
        <f t="shared" si="140"/>
        <v>-0.1160761381653781</v>
      </c>
      <c r="U353" s="63">
        <f t="shared" si="121"/>
        <v>8.1871089520039408E-2</v>
      </c>
      <c r="V353" s="63">
        <f t="shared" si="122"/>
        <v>0.1253494488599538</v>
      </c>
      <c r="W353" s="63">
        <f t="shared" si="123"/>
        <v>4.0126060518749673E-2</v>
      </c>
      <c r="X353" s="64">
        <f t="shared" si="124"/>
        <v>8.1935634127559442E-2</v>
      </c>
      <c r="Y353" s="63">
        <f t="shared" si="117"/>
        <v>1.5589019809362226E-2</v>
      </c>
      <c r="Z353" s="63">
        <f t="shared" si="118"/>
        <v>5.9989003727451973E-2</v>
      </c>
      <c r="AA353" s="63">
        <f t="shared" si="119"/>
        <v>4.8909076446590483E-3</v>
      </c>
      <c r="AB353" s="64">
        <f t="shared" si="120"/>
        <v>5.482992796893349E-2</v>
      </c>
      <c r="AC353" s="63">
        <f t="shared" si="113"/>
        <v>8.9146141088094488E-3</v>
      </c>
      <c r="AD353" s="63">
        <f t="shared" si="114"/>
        <v>5.6934615148699352E-2</v>
      </c>
      <c r="AE353" s="63">
        <f t="shared" si="115"/>
        <v>-1.1095367525081112E-2</v>
      </c>
      <c r="AF353" s="64">
        <f t="shared" si="116"/>
        <v>6.8793269279690428E-2</v>
      </c>
      <c r="AG353" s="69">
        <f t="shared" ca="1" si="125"/>
        <v>679</v>
      </c>
      <c r="AH353" s="75">
        <f t="shared" si="135"/>
        <v>2</v>
      </c>
      <c r="AI353" s="76">
        <f t="shared" si="136"/>
        <v>0</v>
      </c>
      <c r="AJ353" s="75"/>
      <c r="AK353" s="76"/>
    </row>
    <row r="354" spans="2:37" x14ac:dyDescent="0.25">
      <c r="B354" s="43">
        <v>1900</v>
      </c>
      <c r="C354" s="44">
        <v>3</v>
      </c>
      <c r="D354" s="67">
        <f t="shared" si="141"/>
        <v>91</v>
      </c>
      <c r="E354" s="61">
        <f>Data!E353</f>
        <v>6.26</v>
      </c>
      <c r="F354" s="61">
        <f>Data!H353</f>
        <v>7.9922320659999997</v>
      </c>
      <c r="G354" s="62">
        <f>IF(MOD(C354,3)=0,SUM(Data!G351:G353),0)</f>
        <v>5.6249999999999994E-2</v>
      </c>
      <c r="H354" s="63">
        <f t="shared" si="126"/>
        <v>8.0515297906602612E-3</v>
      </c>
      <c r="I354" s="63">
        <f t="shared" si="127"/>
        <v>9.0579710144927522E-3</v>
      </c>
      <c r="J354" s="63">
        <f t="shared" si="128"/>
        <v>1.7109500805152944E-2</v>
      </c>
      <c r="K354" s="63">
        <f t="shared" si="129"/>
        <v>0</v>
      </c>
      <c r="L354" s="64">
        <f t="shared" si="130"/>
        <v>1.7109500805152944E-2</v>
      </c>
      <c r="M354" s="65">
        <f t="shared" si="131"/>
        <v>1.4099099099099097</v>
      </c>
      <c r="N354" s="65">
        <f t="shared" si="132"/>
        <v>0.64122214769363339</v>
      </c>
      <c r="O354" s="65">
        <f t="shared" si="133"/>
        <v>6.3758312713252332</v>
      </c>
      <c r="P354" s="66">
        <f t="shared" si="134"/>
        <v>9.9432486763877534</v>
      </c>
      <c r="Q354" s="63">
        <f t="shared" si="137"/>
        <v>-2.1875000000000089E-2</v>
      </c>
      <c r="R354" s="63">
        <f t="shared" si="138"/>
        <v>1.1999832487405326E-2</v>
      </c>
      <c r="S354" s="63">
        <f t="shared" si="139"/>
        <v>0.1506845481181962</v>
      </c>
      <c r="T354" s="64">
        <f t="shared" si="140"/>
        <v>-0.1205236620736696</v>
      </c>
      <c r="U354" s="63">
        <f t="shared" si="121"/>
        <v>8.3607649166754339E-2</v>
      </c>
      <c r="V354" s="63">
        <f t="shared" si="122"/>
        <v>0.1264098566960361</v>
      </c>
      <c r="W354" s="63">
        <f t="shared" si="123"/>
        <v>4.0126060518749673E-2</v>
      </c>
      <c r="X354" s="64">
        <f t="shared" si="124"/>
        <v>8.295513347127681E-2</v>
      </c>
      <c r="Y354" s="63">
        <f t="shared" si="117"/>
        <v>1.7171167033990464E-2</v>
      </c>
      <c r="Z354" s="63">
        <f t="shared" si="118"/>
        <v>6.1489864947025241E-2</v>
      </c>
      <c r="AA354" s="63">
        <f t="shared" si="119"/>
        <v>4.8909076446590483E-3</v>
      </c>
      <c r="AB354" s="64">
        <f t="shared" si="120"/>
        <v>5.6323484342222896E-2</v>
      </c>
      <c r="AC354" s="63">
        <f t="shared" si="113"/>
        <v>8.3584062698329742E-3</v>
      </c>
      <c r="AD354" s="63">
        <f t="shared" si="114"/>
        <v>5.6303795844816928E-2</v>
      </c>
      <c r="AE354" s="63">
        <f t="shared" si="115"/>
        <v>-1.1563632799576729E-2</v>
      </c>
      <c r="AF354" s="64">
        <f t="shared" si="116"/>
        <v>6.8661403906673968E-2</v>
      </c>
      <c r="AG354" s="69">
        <f t="shared" ca="1" si="125"/>
        <v>883</v>
      </c>
      <c r="AH354" s="75">
        <f t="shared" si="135"/>
        <v>3</v>
      </c>
      <c r="AI354" s="76">
        <f t="shared" si="136"/>
        <v>0</v>
      </c>
      <c r="AJ354" s="75"/>
      <c r="AK354" s="76"/>
    </row>
    <row r="355" spans="2:37" x14ac:dyDescent="0.25">
      <c r="B355" s="43">
        <v>1900</v>
      </c>
      <c r="C355" s="44">
        <v>4</v>
      </c>
      <c r="D355" s="67">
        <f t="shared" si="141"/>
        <v>121</v>
      </c>
      <c r="E355" s="61">
        <f>Data!E354</f>
        <v>6.34</v>
      </c>
      <c r="F355" s="61">
        <f>Data!H354</f>
        <v>7.9922320659999997</v>
      </c>
      <c r="G355" s="62">
        <f>IF(MOD(C355,3)=0,SUM(Data!G352:G354),0)</f>
        <v>0</v>
      </c>
      <c r="H355" s="63">
        <f t="shared" si="126"/>
        <v>1.2779552715654896E-2</v>
      </c>
      <c r="I355" s="63">
        <f t="shared" si="127"/>
        <v>0</v>
      </c>
      <c r="J355" s="63">
        <f t="shared" si="128"/>
        <v>1.2779552715654896E-2</v>
      </c>
      <c r="K355" s="63">
        <f t="shared" si="129"/>
        <v>0</v>
      </c>
      <c r="L355" s="64">
        <f t="shared" si="130"/>
        <v>1.2779552715654896E-2</v>
      </c>
      <c r="M355" s="65">
        <f t="shared" si="131"/>
        <v>1.4279279279279278</v>
      </c>
      <c r="N355" s="65">
        <f t="shared" si="132"/>
        <v>0.64122214769363339</v>
      </c>
      <c r="O355" s="65">
        <f t="shared" si="133"/>
        <v>6.4573115431632546</v>
      </c>
      <c r="P355" s="66">
        <f t="shared" si="134"/>
        <v>10.070318947012517</v>
      </c>
      <c r="Q355" s="63">
        <f t="shared" si="137"/>
        <v>-2.1604938271605034E-2</v>
      </c>
      <c r="R355" s="63">
        <f t="shared" si="138"/>
        <v>1.2279247106085966E-2</v>
      </c>
      <c r="S355" s="63">
        <f t="shared" si="139"/>
        <v>0.1351355081515806</v>
      </c>
      <c r="T355" s="64">
        <f t="shared" si="140"/>
        <v>-0.10823048011734693</v>
      </c>
      <c r="U355" s="63">
        <f t="shared" si="121"/>
        <v>7.7262554726561739E-2</v>
      </c>
      <c r="V355" s="63">
        <f t="shared" si="122"/>
        <v>0.11981413275056907</v>
      </c>
      <c r="W355" s="63">
        <f t="shared" si="123"/>
        <v>3.1310341313800061E-2</v>
      </c>
      <c r="X355" s="64">
        <f t="shared" si="124"/>
        <v>8.5816836980440625E-2</v>
      </c>
      <c r="Y355" s="63">
        <f t="shared" si="117"/>
        <v>1.6365814864426342E-2</v>
      </c>
      <c r="Z355" s="63">
        <f t="shared" si="118"/>
        <v>6.0649423147835835E-2</v>
      </c>
      <c r="AA355" s="63">
        <f t="shared" si="119"/>
        <v>4.8909076446590483E-3</v>
      </c>
      <c r="AB355" s="64">
        <f t="shared" si="120"/>
        <v>5.5487133059913818E-2</v>
      </c>
      <c r="AC355" s="63">
        <f t="shared" si="113"/>
        <v>1.0154900180312287E-2</v>
      </c>
      <c r="AD355" s="63">
        <f t="shared" si="114"/>
        <v>5.8185709383745454E-2</v>
      </c>
      <c r="AE355" s="63">
        <f t="shared" si="115"/>
        <v>-9.6607376810682322E-3</v>
      </c>
      <c r="AF355" s="64">
        <f t="shared" si="116"/>
        <v>6.8508287660884459E-2</v>
      </c>
      <c r="AG355" s="69">
        <f t="shared" ca="1" si="125"/>
        <v>788</v>
      </c>
      <c r="AH355" s="75">
        <f t="shared" si="135"/>
        <v>4</v>
      </c>
      <c r="AI355" s="76">
        <f t="shared" si="136"/>
        <v>0</v>
      </c>
      <c r="AJ355" s="75"/>
      <c r="AK355" s="76"/>
    </row>
    <row r="356" spans="2:37" x14ac:dyDescent="0.25">
      <c r="B356" s="43">
        <v>1900</v>
      </c>
      <c r="C356" s="44">
        <v>5</v>
      </c>
      <c r="D356" s="67">
        <f t="shared" si="141"/>
        <v>152</v>
      </c>
      <c r="E356" s="61">
        <f>Data!E355</f>
        <v>6.04</v>
      </c>
      <c r="F356" s="61">
        <f>Data!H355</f>
        <v>7.8019419829999999</v>
      </c>
      <c r="G356" s="62">
        <f>IF(MOD(C356,3)=0,SUM(Data!G353:G355),0)</f>
        <v>0</v>
      </c>
      <c r="H356" s="63">
        <f t="shared" si="126"/>
        <v>-4.7318611987381631E-2</v>
      </c>
      <c r="I356" s="63">
        <f t="shared" si="127"/>
        <v>0</v>
      </c>
      <c r="J356" s="63">
        <f t="shared" si="128"/>
        <v>-4.7318611987381742E-2</v>
      </c>
      <c r="K356" s="63">
        <f t="shared" si="129"/>
        <v>-2.3809379085664828E-2</v>
      </c>
      <c r="L356" s="64">
        <f t="shared" si="130"/>
        <v>-2.4082625255810508E-2</v>
      </c>
      <c r="M356" s="65">
        <f t="shared" si="131"/>
        <v>1.3603603603603602</v>
      </c>
      <c r="N356" s="65">
        <f t="shared" si="132"/>
        <v>0.62595504650107159</v>
      </c>
      <c r="O356" s="65">
        <f t="shared" si="133"/>
        <v>6.1517605237706716</v>
      </c>
      <c r="P356" s="66">
        <f t="shared" si="134"/>
        <v>9.8277992296051266</v>
      </c>
      <c r="Q356" s="63">
        <f t="shared" si="137"/>
        <v>-2.7375201288244777E-2</v>
      </c>
      <c r="R356" s="63">
        <f t="shared" si="138"/>
        <v>6.3091459367592417E-3</v>
      </c>
      <c r="S356" s="63">
        <f t="shared" si="139"/>
        <v>0.10810863652440106</v>
      </c>
      <c r="T356" s="64">
        <f t="shared" si="140"/>
        <v>-9.1867789160940627E-2</v>
      </c>
      <c r="U356" s="63">
        <f t="shared" si="121"/>
        <v>5.5521788575098929E-2</v>
      </c>
      <c r="V356" s="63">
        <f t="shared" si="122"/>
        <v>9.7214612247034315E-2</v>
      </c>
      <c r="W356" s="63">
        <f t="shared" si="123"/>
        <v>2.3524357663701867E-2</v>
      </c>
      <c r="X356" s="64">
        <f t="shared" si="124"/>
        <v>7.1996581255318493E-2</v>
      </c>
      <c r="Y356" s="63">
        <f t="shared" si="117"/>
        <v>7.2332694291752375E-3</v>
      </c>
      <c r="Z356" s="63">
        <f t="shared" si="118"/>
        <v>5.1118967768379431E-2</v>
      </c>
      <c r="AA356" s="63">
        <f t="shared" si="119"/>
        <v>1.2278072424209974E-3</v>
      </c>
      <c r="AB356" s="64">
        <f t="shared" si="120"/>
        <v>4.9829978916954287E-2</v>
      </c>
      <c r="AC356" s="63">
        <f t="shared" si="113"/>
        <v>1.1872814253764741E-2</v>
      </c>
      <c r="AD356" s="63">
        <f t="shared" si="114"/>
        <v>5.9985306774355651E-2</v>
      </c>
      <c r="AE356" s="63">
        <f t="shared" si="115"/>
        <v>-9.3758115609761106E-3</v>
      </c>
      <c r="AF356" s="64">
        <f t="shared" si="116"/>
        <v>7.0017590065741597E-2</v>
      </c>
      <c r="AG356" s="69">
        <f t="shared" ca="1" si="125"/>
        <v>1654</v>
      </c>
      <c r="AH356" s="75">
        <f t="shared" si="135"/>
        <v>0</v>
      </c>
      <c r="AI356" s="76">
        <f t="shared" si="136"/>
        <v>1</v>
      </c>
      <c r="AJ356" s="75"/>
      <c r="AK356" s="76"/>
    </row>
    <row r="357" spans="2:37" x14ac:dyDescent="0.25">
      <c r="B357" s="43">
        <v>1900</v>
      </c>
      <c r="C357" s="44">
        <v>6</v>
      </c>
      <c r="D357" s="67">
        <f t="shared" si="141"/>
        <v>182</v>
      </c>
      <c r="E357" s="61">
        <f>Data!E356</f>
        <v>5.86</v>
      </c>
      <c r="F357" s="61">
        <f>Data!H356</f>
        <v>7.7067928930000003</v>
      </c>
      <c r="G357" s="62">
        <f>IF(MOD(C357,3)=0,SUM(Data!G354:G356),0)</f>
        <v>6.1874999999999999E-2</v>
      </c>
      <c r="H357" s="63">
        <f t="shared" si="126"/>
        <v>-2.9801324503311188E-2</v>
      </c>
      <c r="I357" s="63">
        <f t="shared" si="127"/>
        <v>1.0244205298013245E-2</v>
      </c>
      <c r="J357" s="63">
        <f t="shared" si="128"/>
        <v>-1.9557119205298013E-2</v>
      </c>
      <c r="K357" s="63">
        <f t="shared" si="129"/>
        <v>-1.2195564925671643E-2</v>
      </c>
      <c r="L357" s="64">
        <f t="shared" si="130"/>
        <v>-7.4524410077916325E-3</v>
      </c>
      <c r="M357" s="65">
        <f t="shared" si="131"/>
        <v>1.3198198198198199</v>
      </c>
      <c r="N357" s="65">
        <f t="shared" si="132"/>
        <v>0.618321171090916</v>
      </c>
      <c r="O357" s="65">
        <f t="shared" si="133"/>
        <v>6.0314498098848421</v>
      </c>
      <c r="P357" s="66">
        <f t="shared" si="134"/>
        <v>9.7545581356100737</v>
      </c>
      <c r="Q357" s="63">
        <f t="shared" si="137"/>
        <v>-3.4596375617792274E-2</v>
      </c>
      <c r="R357" s="63">
        <f t="shared" si="138"/>
        <v>9.675110401419218E-4</v>
      </c>
      <c r="S357" s="63">
        <f t="shared" si="139"/>
        <v>7.9999500611178664E-2</v>
      </c>
      <c r="T357" s="64">
        <f t="shared" si="140"/>
        <v>-7.3177801958529964E-2</v>
      </c>
      <c r="U357" s="63">
        <f t="shared" si="121"/>
        <v>4.5105062848991295E-2</v>
      </c>
      <c r="V357" s="63">
        <f t="shared" si="122"/>
        <v>8.6350294630754165E-2</v>
      </c>
      <c r="W357" s="63">
        <f t="shared" si="123"/>
        <v>1.8241192614729007E-2</v>
      </c>
      <c r="X357" s="64">
        <f t="shared" si="124"/>
        <v>6.6888967476486094E-2</v>
      </c>
      <c r="Y357" s="63">
        <f t="shared" si="117"/>
        <v>4.9080881177125946E-3</v>
      </c>
      <c r="Z357" s="63">
        <f t="shared" si="118"/>
        <v>4.8765379130028874E-2</v>
      </c>
      <c r="AA357" s="63">
        <f t="shared" si="119"/>
        <v>0</v>
      </c>
      <c r="AB357" s="64">
        <f t="shared" si="120"/>
        <v>4.8765379130028874E-2</v>
      </c>
      <c r="AC357" s="63">
        <f t="shared" si="113"/>
        <v>1.0131943660318665E-2</v>
      </c>
      <c r="AD357" s="63">
        <f t="shared" si="114"/>
        <v>5.8099692939384218E-2</v>
      </c>
      <c r="AE357" s="63">
        <f t="shared" si="115"/>
        <v>-8.9724173408793906E-3</v>
      </c>
      <c r="AF357" s="64">
        <f t="shared" si="116"/>
        <v>6.7679357723118061E-2</v>
      </c>
      <c r="AG357" s="69">
        <f t="shared" ca="1" si="125"/>
        <v>1517</v>
      </c>
      <c r="AH357" s="75">
        <f t="shared" si="135"/>
        <v>0</v>
      </c>
      <c r="AI357" s="76">
        <f t="shared" si="136"/>
        <v>2</v>
      </c>
      <c r="AJ357" s="75"/>
      <c r="AK357" s="76"/>
    </row>
    <row r="358" spans="2:37" x14ac:dyDescent="0.25">
      <c r="B358" s="43">
        <v>1900</v>
      </c>
      <c r="C358" s="44">
        <v>7</v>
      </c>
      <c r="D358" s="67">
        <f t="shared" si="141"/>
        <v>213</v>
      </c>
      <c r="E358" s="61">
        <f>Data!E357</f>
        <v>5.86</v>
      </c>
      <c r="F358" s="61">
        <f>Data!H357</f>
        <v>7.8019419829999999</v>
      </c>
      <c r="G358" s="62">
        <f>IF(MOD(C358,3)=0,SUM(Data!G355:G357),0)</f>
        <v>0</v>
      </c>
      <c r="H358" s="63">
        <f t="shared" si="126"/>
        <v>0</v>
      </c>
      <c r="I358" s="63">
        <f t="shared" si="127"/>
        <v>0</v>
      </c>
      <c r="J358" s="63">
        <f t="shared" si="128"/>
        <v>0</v>
      </c>
      <c r="K358" s="63">
        <f t="shared" si="129"/>
        <v>1.2346132992158365E-2</v>
      </c>
      <c r="L358" s="64">
        <f t="shared" si="130"/>
        <v>-1.2195564925671531E-2</v>
      </c>
      <c r="M358" s="65">
        <f t="shared" si="131"/>
        <v>1.3198198198198199</v>
      </c>
      <c r="N358" s="65">
        <f t="shared" si="132"/>
        <v>0.62595504650107159</v>
      </c>
      <c r="O358" s="65">
        <f t="shared" si="133"/>
        <v>6.0314498098848421</v>
      </c>
      <c r="P358" s="66">
        <f t="shared" si="134"/>
        <v>9.635595788546004</v>
      </c>
      <c r="Q358" s="63">
        <f t="shared" si="137"/>
        <v>-6.687898089171973E-2</v>
      </c>
      <c r="R358" s="63">
        <f t="shared" si="138"/>
        <v>-3.2504332481901099E-2</v>
      </c>
      <c r="S358" s="63">
        <f t="shared" si="139"/>
        <v>7.8946837736087572E-2</v>
      </c>
      <c r="T358" s="64">
        <f t="shared" si="140"/>
        <v>-0.10329625735021541</v>
      </c>
      <c r="U358" s="63">
        <f t="shared" si="121"/>
        <v>4.4217875608116408E-2</v>
      </c>
      <c r="V358" s="63">
        <f t="shared" si="122"/>
        <v>8.5428094409190303E-2</v>
      </c>
      <c r="W358" s="63">
        <f t="shared" si="123"/>
        <v>2.3524357663701867E-2</v>
      </c>
      <c r="X358" s="64">
        <f t="shared" si="124"/>
        <v>6.0480960987376875E-2</v>
      </c>
      <c r="Y358" s="63">
        <f t="shared" si="117"/>
        <v>5.631306815530257E-3</v>
      </c>
      <c r="Z358" s="63">
        <f t="shared" si="118"/>
        <v>4.9520161324320133E-2</v>
      </c>
      <c r="AA358" s="63">
        <f t="shared" si="119"/>
        <v>1.2278072424209974E-3</v>
      </c>
      <c r="AB358" s="64">
        <f t="shared" si="120"/>
        <v>4.8233133091764246E-2</v>
      </c>
      <c r="AC358" s="63">
        <f t="shared" si="113"/>
        <v>7.8664637396199666E-3</v>
      </c>
      <c r="AD358" s="63">
        <f t="shared" si="114"/>
        <v>5.5726633040134699E-2</v>
      </c>
      <c r="AE358" s="63">
        <f t="shared" si="115"/>
        <v>-8.3642085526841603E-3</v>
      </c>
      <c r="AF358" s="64">
        <f t="shared" si="116"/>
        <v>6.4631432372239006E-2</v>
      </c>
      <c r="AG358" s="69">
        <f t="shared" ca="1" si="125"/>
        <v>1025</v>
      </c>
      <c r="AH358" s="75">
        <f t="shared" si="135"/>
        <v>0</v>
      </c>
      <c r="AI358" s="76">
        <f t="shared" si="136"/>
        <v>0</v>
      </c>
      <c r="AJ358" s="75"/>
      <c r="AK358" s="76"/>
    </row>
    <row r="359" spans="2:37" x14ac:dyDescent="0.25">
      <c r="B359" s="43">
        <v>1900</v>
      </c>
      <c r="C359" s="44">
        <v>8</v>
      </c>
      <c r="D359" s="67">
        <f t="shared" si="141"/>
        <v>244</v>
      </c>
      <c r="E359" s="61">
        <f>Data!E358</f>
        <v>5.94</v>
      </c>
      <c r="F359" s="61">
        <f>Data!H358</f>
        <v>7.7067928930000003</v>
      </c>
      <c r="G359" s="62">
        <f>IF(MOD(C359,3)=0,SUM(Data!G356:G358),0)</f>
        <v>0</v>
      </c>
      <c r="H359" s="63">
        <f t="shared" si="126"/>
        <v>1.3651877133105783E-2</v>
      </c>
      <c r="I359" s="63">
        <f t="shared" si="127"/>
        <v>0</v>
      </c>
      <c r="J359" s="63">
        <f t="shared" si="128"/>
        <v>1.3651877133105783E-2</v>
      </c>
      <c r="K359" s="63">
        <f t="shared" si="129"/>
        <v>-1.2195564925671643E-2</v>
      </c>
      <c r="L359" s="64">
        <f t="shared" si="130"/>
        <v>2.6166558015942254E-2</v>
      </c>
      <c r="M359" s="65">
        <f t="shared" si="131"/>
        <v>1.3378378378378377</v>
      </c>
      <c r="N359" s="65">
        <f t="shared" si="132"/>
        <v>0.618321171090916</v>
      </c>
      <c r="O359" s="65">
        <f t="shared" si="133"/>
        <v>6.1137904216238841</v>
      </c>
      <c r="P359" s="66">
        <f t="shared" si="134"/>
        <v>9.8877261647651622</v>
      </c>
      <c r="Q359" s="63">
        <f t="shared" si="137"/>
        <v>-7.7639751552795122E-2</v>
      </c>
      <c r="R359" s="63">
        <f t="shared" si="138"/>
        <v>-4.3661512290898763E-2</v>
      </c>
      <c r="S359" s="63">
        <f t="shared" si="139"/>
        <v>5.1947736188086902E-2</v>
      </c>
      <c r="T359" s="64">
        <f t="shared" si="140"/>
        <v>-9.0887831391169294E-2</v>
      </c>
      <c r="U359" s="63">
        <f t="shared" si="121"/>
        <v>4.3975210441130619E-2</v>
      </c>
      <c r="V359" s="63">
        <f t="shared" si="122"/>
        <v>8.5175852424127951E-2</v>
      </c>
      <c r="W359" s="63">
        <f t="shared" si="123"/>
        <v>2.3836228654386726E-2</v>
      </c>
      <c r="X359" s="64">
        <f t="shared" si="124"/>
        <v>5.9911558170157031E-2</v>
      </c>
      <c r="Y359" s="63">
        <f t="shared" si="117"/>
        <v>9.3898143247819199E-3</v>
      </c>
      <c r="Z359" s="63">
        <f t="shared" si="118"/>
        <v>5.3442701703397821E-2</v>
      </c>
      <c r="AA359" s="63">
        <f t="shared" si="119"/>
        <v>-3.6301893087593573E-3</v>
      </c>
      <c r="AB359" s="64">
        <f t="shared" si="120"/>
        <v>5.7280831273442967E-2</v>
      </c>
      <c r="AC359" s="63">
        <f t="shared" si="113"/>
        <v>6.7715960866976399E-3</v>
      </c>
      <c r="AD359" s="63">
        <f t="shared" si="114"/>
        <v>5.4579773825714994E-2</v>
      </c>
      <c r="AE359" s="63">
        <f t="shared" si="115"/>
        <v>-8.9724173408793906E-3</v>
      </c>
      <c r="AF359" s="64">
        <f t="shared" si="116"/>
        <v>6.4127570492106267E-2</v>
      </c>
      <c r="AG359" s="69">
        <f t="shared" ca="1" si="125"/>
        <v>761</v>
      </c>
      <c r="AH359" s="75">
        <f t="shared" si="135"/>
        <v>1</v>
      </c>
      <c r="AI359" s="76">
        <f t="shared" si="136"/>
        <v>0</v>
      </c>
      <c r="AJ359" s="75"/>
      <c r="AK359" s="76"/>
    </row>
    <row r="360" spans="2:37" x14ac:dyDescent="0.25">
      <c r="B360" s="43">
        <v>1900</v>
      </c>
      <c r="C360" s="44">
        <v>9</v>
      </c>
      <c r="D360" s="67">
        <f t="shared" si="141"/>
        <v>274</v>
      </c>
      <c r="E360" s="61">
        <f>Data!E359</f>
        <v>5.8</v>
      </c>
      <c r="F360" s="61">
        <f>Data!H359</f>
        <v>7.8019419829999999</v>
      </c>
      <c r="G360" s="62">
        <f>IF(MOD(C360,3)=0,SUM(Data!G357:G359),0)</f>
        <v>6.7500000000000004E-2</v>
      </c>
      <c r="H360" s="63">
        <f t="shared" si="126"/>
        <v>-2.3569023569023684E-2</v>
      </c>
      <c r="I360" s="63">
        <f t="shared" si="127"/>
        <v>1.1363636363636364E-2</v>
      </c>
      <c r="J360" s="63">
        <f t="shared" si="128"/>
        <v>-1.220538720538733E-2</v>
      </c>
      <c r="K360" s="63">
        <f t="shared" si="129"/>
        <v>1.2346132992158365E-2</v>
      </c>
      <c r="L360" s="64">
        <f t="shared" si="130"/>
        <v>-2.4252100538952548E-2</v>
      </c>
      <c r="M360" s="65">
        <f t="shared" si="131"/>
        <v>1.3063063063063061</v>
      </c>
      <c r="N360" s="65">
        <f t="shared" si="132"/>
        <v>0.62595504650107159</v>
      </c>
      <c r="O360" s="65">
        <f t="shared" si="133"/>
        <v>6.039169242235376</v>
      </c>
      <c r="P360" s="66">
        <f t="shared" si="134"/>
        <v>9.6479280357156458</v>
      </c>
      <c r="Q360" s="63">
        <f t="shared" si="137"/>
        <v>-8.948194662480391E-2</v>
      </c>
      <c r="R360" s="63">
        <f t="shared" si="138"/>
        <v>-5.2637049615870901E-2</v>
      </c>
      <c r="S360" s="63">
        <f t="shared" si="139"/>
        <v>2.4999840307331933E-2</v>
      </c>
      <c r="T360" s="64">
        <f t="shared" si="140"/>
        <v>-7.5743319042785084E-2</v>
      </c>
      <c r="U360" s="63">
        <f t="shared" si="121"/>
        <v>3.7710452046051612E-2</v>
      </c>
      <c r="V360" s="63">
        <f t="shared" si="122"/>
        <v>7.8970638169263863E-2</v>
      </c>
      <c r="W360" s="63">
        <f t="shared" si="123"/>
        <v>2.6351919171569094E-2</v>
      </c>
      <c r="X360" s="64">
        <f t="shared" si="124"/>
        <v>5.126771628211757E-2</v>
      </c>
      <c r="Y360" s="63">
        <f t="shared" si="117"/>
        <v>8.6758805981665965E-3</v>
      </c>
      <c r="Z360" s="63">
        <f t="shared" si="118"/>
        <v>5.2832938525702478E-2</v>
      </c>
      <c r="AA360" s="63">
        <f t="shared" si="119"/>
        <v>-3.5867810958982727E-3</v>
      </c>
      <c r="AB360" s="64">
        <f t="shared" si="120"/>
        <v>5.6622813257790394E-2</v>
      </c>
      <c r="AC360" s="63">
        <f t="shared" si="113"/>
        <v>5.6686493960023121E-3</v>
      </c>
      <c r="AD360" s="63">
        <f t="shared" si="114"/>
        <v>5.3427311406030409E-2</v>
      </c>
      <c r="AE360" s="63">
        <f t="shared" si="115"/>
        <v>-8.8727203157876744E-3</v>
      </c>
      <c r="AF360" s="64">
        <f t="shared" si="116"/>
        <v>6.285775096581725E-2</v>
      </c>
      <c r="AG360" s="69">
        <f t="shared" ca="1" si="125"/>
        <v>1452</v>
      </c>
      <c r="AH360" s="75">
        <f t="shared" si="135"/>
        <v>0</v>
      </c>
      <c r="AI360" s="76">
        <f t="shared" si="136"/>
        <v>1</v>
      </c>
      <c r="AJ360" s="75"/>
      <c r="AK360" s="76"/>
    </row>
    <row r="361" spans="2:37" x14ac:dyDescent="0.25">
      <c r="B361" s="43">
        <v>1900</v>
      </c>
      <c r="C361" s="44">
        <v>10</v>
      </c>
      <c r="D361" s="67">
        <f t="shared" si="141"/>
        <v>305</v>
      </c>
      <c r="E361" s="61">
        <f>Data!E360</f>
        <v>6.01</v>
      </c>
      <c r="F361" s="61">
        <f>Data!H360</f>
        <v>7.7067928930000003</v>
      </c>
      <c r="G361" s="62">
        <f>IF(MOD(C361,3)=0,SUM(Data!G358:G360),0)</f>
        <v>0</v>
      </c>
      <c r="H361" s="63">
        <f t="shared" si="126"/>
        <v>3.6206896551724155E-2</v>
      </c>
      <c r="I361" s="63">
        <f t="shared" si="127"/>
        <v>0</v>
      </c>
      <c r="J361" s="63">
        <f t="shared" si="128"/>
        <v>3.6206896551724155E-2</v>
      </c>
      <c r="K361" s="63">
        <f t="shared" si="129"/>
        <v>-1.2195564925671643E-2</v>
      </c>
      <c r="L361" s="64">
        <f t="shared" si="130"/>
        <v>4.900004470394359E-2</v>
      </c>
      <c r="M361" s="65">
        <f t="shared" si="131"/>
        <v>1.3536036036036034</v>
      </c>
      <c r="N361" s="65">
        <f t="shared" si="132"/>
        <v>0.618321171090916</v>
      </c>
      <c r="O361" s="65">
        <f t="shared" si="133"/>
        <v>6.2578288182473463</v>
      </c>
      <c r="P361" s="66">
        <f t="shared" si="134"/>
        <v>10.120676940766144</v>
      </c>
      <c r="Q361" s="63">
        <f t="shared" si="137"/>
        <v>-5.2050473186119883E-2</v>
      </c>
      <c r="R361" s="63">
        <f t="shared" si="138"/>
        <v>-1.3690879375043985E-2</v>
      </c>
      <c r="S361" s="63">
        <f t="shared" si="139"/>
        <v>0</v>
      </c>
      <c r="T361" s="64">
        <f t="shared" si="140"/>
        <v>-1.3690879375042986E-2</v>
      </c>
      <c r="U361" s="63">
        <f t="shared" si="121"/>
        <v>4.8180732913285507E-2</v>
      </c>
      <c r="V361" s="63">
        <f t="shared" si="122"/>
        <v>8.9857225662775431E-2</v>
      </c>
      <c r="W361" s="63">
        <f t="shared" si="123"/>
        <v>2.3836228654386726E-2</v>
      </c>
      <c r="X361" s="64">
        <f t="shared" si="124"/>
        <v>6.4483942998539323E-2</v>
      </c>
      <c r="Y361" s="63">
        <f t="shared" si="117"/>
        <v>1.6953454632107956E-2</v>
      </c>
      <c r="Z361" s="63">
        <f t="shared" si="118"/>
        <v>6.1472882001747609E-2</v>
      </c>
      <c r="AA361" s="63">
        <f t="shared" si="119"/>
        <v>-4.8086842010308661E-3</v>
      </c>
      <c r="AB361" s="64">
        <f t="shared" si="120"/>
        <v>6.660183338674508E-2</v>
      </c>
      <c r="AC361" s="63">
        <f t="shared" si="113"/>
        <v>6.0217336987311576E-3</v>
      </c>
      <c r="AD361" s="63">
        <f t="shared" si="114"/>
        <v>5.3797163491950073E-2</v>
      </c>
      <c r="AE361" s="63">
        <f t="shared" si="115"/>
        <v>-9.4806172139463296E-3</v>
      </c>
      <c r="AF361" s="64">
        <f t="shared" si="116"/>
        <v>6.3883435100395181E-2</v>
      </c>
      <c r="AG361" s="69">
        <f t="shared" ca="1" si="125"/>
        <v>360</v>
      </c>
      <c r="AH361" s="75">
        <f t="shared" si="135"/>
        <v>1</v>
      </c>
      <c r="AI361" s="76">
        <f t="shared" si="136"/>
        <v>0</v>
      </c>
      <c r="AJ361" s="75"/>
      <c r="AK361" s="76"/>
    </row>
    <row r="362" spans="2:37" x14ac:dyDescent="0.25">
      <c r="B362" s="43">
        <v>1900</v>
      </c>
      <c r="C362" s="44">
        <v>11</v>
      </c>
      <c r="D362" s="67">
        <f t="shared" si="141"/>
        <v>335</v>
      </c>
      <c r="E362" s="61">
        <f>Data!E361</f>
        <v>6.48</v>
      </c>
      <c r="F362" s="61">
        <f>Data!H361</f>
        <v>7.7067928930000003</v>
      </c>
      <c r="G362" s="62">
        <f>IF(MOD(C362,3)=0,SUM(Data!G359:G361),0)</f>
        <v>0</v>
      </c>
      <c r="H362" s="63">
        <f t="shared" si="126"/>
        <v>7.820299500831962E-2</v>
      </c>
      <c r="I362" s="63">
        <f t="shared" si="127"/>
        <v>0</v>
      </c>
      <c r="J362" s="63">
        <f t="shared" si="128"/>
        <v>7.820299500831962E-2</v>
      </c>
      <c r="K362" s="63">
        <f t="shared" si="129"/>
        <v>0</v>
      </c>
      <c r="L362" s="64">
        <f t="shared" si="130"/>
        <v>7.820299500831962E-2</v>
      </c>
      <c r="M362" s="65">
        <f t="shared" si="131"/>
        <v>1.4594594594594594</v>
      </c>
      <c r="N362" s="65">
        <f t="shared" si="132"/>
        <v>0.618321171090916</v>
      </c>
      <c r="O362" s="65">
        <f t="shared" si="133"/>
        <v>6.7472097740836618</v>
      </c>
      <c r="P362" s="66">
        <f t="shared" si="134"/>
        <v>10.912144189045694</v>
      </c>
      <c r="Q362" s="63">
        <f t="shared" si="137"/>
        <v>3.0959752321981782E-3</v>
      </c>
      <c r="R362" s="63">
        <f t="shared" si="138"/>
        <v>4.3687117561010069E-2</v>
      </c>
      <c r="S362" s="63">
        <f t="shared" si="139"/>
        <v>-1.2195564925671531E-2</v>
      </c>
      <c r="T362" s="64">
        <f t="shared" si="140"/>
        <v>5.6572617516621904E-2</v>
      </c>
      <c r="U362" s="63">
        <f t="shared" si="121"/>
        <v>7.1402027941007029E-2</v>
      </c>
      <c r="V362" s="63">
        <f t="shared" si="122"/>
        <v>0.11400181769784279</v>
      </c>
      <c r="W362" s="63">
        <f t="shared" si="123"/>
        <v>2.3836228654386726E-2</v>
      </c>
      <c r="X362" s="64">
        <f t="shared" si="124"/>
        <v>8.8066417772654448E-2</v>
      </c>
      <c r="Y362" s="63">
        <f t="shared" si="117"/>
        <v>3.2417624634130782E-2</v>
      </c>
      <c r="Z362" s="63">
        <f t="shared" si="118"/>
        <v>7.7614030866570038E-2</v>
      </c>
      <c r="AA362" s="63">
        <f t="shared" si="119"/>
        <v>-2.4362614194338716E-3</v>
      </c>
      <c r="AB362" s="64">
        <f t="shared" si="120"/>
        <v>8.0245792013157624E-2</v>
      </c>
      <c r="AC362" s="63">
        <f t="shared" si="113"/>
        <v>7.2345332431880127E-3</v>
      </c>
      <c r="AD362" s="63">
        <f t="shared" si="114"/>
        <v>5.5067558232960501E-2</v>
      </c>
      <c r="AE362" s="63">
        <f t="shared" si="115"/>
        <v>-9.9833998937125523E-3</v>
      </c>
      <c r="AF362" s="64">
        <f t="shared" si="116"/>
        <v>6.5706936752059963E-2</v>
      </c>
      <c r="AG362" s="69">
        <f t="shared" ca="1" si="125"/>
        <v>50</v>
      </c>
      <c r="AH362" s="75">
        <f t="shared" si="135"/>
        <v>2</v>
      </c>
      <c r="AI362" s="76">
        <f t="shared" si="136"/>
        <v>0</v>
      </c>
      <c r="AJ362" s="75"/>
      <c r="AK362" s="76"/>
    </row>
    <row r="363" spans="2:37" x14ac:dyDescent="0.25">
      <c r="B363" s="43">
        <v>1900</v>
      </c>
      <c r="C363" s="44">
        <v>12</v>
      </c>
      <c r="D363" s="67">
        <f t="shared" si="141"/>
        <v>366</v>
      </c>
      <c r="E363" s="61">
        <f>Data!E362</f>
        <v>6.87</v>
      </c>
      <c r="F363" s="61">
        <f>Data!H362</f>
        <v>7.6116519010000001</v>
      </c>
      <c r="G363" s="62">
        <f>IF(MOD(C363,3)=0,SUM(Data!G360:G362),0)</f>
        <v>7.3124999999999996E-2</v>
      </c>
      <c r="H363" s="63">
        <f t="shared" si="126"/>
        <v>6.0185185185185119E-2</v>
      </c>
      <c r="I363" s="63">
        <f t="shared" si="127"/>
        <v>1.128472222222222E-2</v>
      </c>
      <c r="J363" s="63">
        <f t="shared" si="128"/>
        <v>7.146990740740744E-2</v>
      </c>
      <c r="K363" s="63">
        <f t="shared" si="129"/>
        <v>-1.2345082230822091E-2</v>
      </c>
      <c r="L363" s="64">
        <f t="shared" si="130"/>
        <v>8.4862625731204622E-2</v>
      </c>
      <c r="M363" s="65">
        <f t="shared" si="131"/>
        <v>1.5472972972972971</v>
      </c>
      <c r="N363" s="65">
        <f t="shared" si="132"/>
        <v>0.61068794538874038</v>
      </c>
      <c r="O363" s="65">
        <f t="shared" si="133"/>
        <v>7.2294322318957756</v>
      </c>
      <c r="P363" s="66">
        <f t="shared" si="134"/>
        <v>11.838177397285618</v>
      </c>
      <c r="Q363" s="63">
        <f t="shared" si="137"/>
        <v>0.14119601328903664</v>
      </c>
      <c r="R363" s="63">
        <f t="shared" si="138"/>
        <v>0.18968009573510503</v>
      </c>
      <c r="S363" s="63">
        <f t="shared" si="139"/>
        <v>-3.6144850087871716E-2</v>
      </c>
      <c r="T363" s="64">
        <f t="shared" si="140"/>
        <v>0.23429344735416446</v>
      </c>
      <c r="U363" s="63">
        <f t="shared" si="121"/>
        <v>9.7222230280970212E-2</v>
      </c>
      <c r="V363" s="63">
        <f t="shared" si="122"/>
        <v>0.14074759912666535</v>
      </c>
      <c r="W363" s="63">
        <f t="shared" si="123"/>
        <v>2.4156461704390342E-2</v>
      </c>
      <c r="X363" s="64">
        <f t="shared" si="124"/>
        <v>0.11384113832396792</v>
      </c>
      <c r="Y363" s="63">
        <f t="shared" si="117"/>
        <v>4.0926081881843768E-2</v>
      </c>
      <c r="Z363" s="63">
        <f t="shared" si="118"/>
        <v>8.635397402390943E-2</v>
      </c>
      <c r="AA363" s="63">
        <f t="shared" si="119"/>
        <v>-3.6746573700172647E-3</v>
      </c>
      <c r="AB363" s="64">
        <f t="shared" si="120"/>
        <v>9.0360675917647182E-2</v>
      </c>
      <c r="AC363" s="63">
        <f t="shared" si="113"/>
        <v>8.1547356624283029E-3</v>
      </c>
      <c r="AD363" s="63">
        <f t="shared" si="114"/>
        <v>5.6017252275136764E-2</v>
      </c>
      <c r="AE363" s="63">
        <f t="shared" si="115"/>
        <v>-1.109527231825358E-2</v>
      </c>
      <c r="AF363" s="64">
        <f t="shared" si="116"/>
        <v>6.7865510918043492E-2</v>
      </c>
      <c r="AG363" s="69">
        <f t="shared" ca="1" si="125"/>
        <v>118</v>
      </c>
      <c r="AH363" s="75">
        <f t="shared" si="135"/>
        <v>3</v>
      </c>
      <c r="AI363" s="76">
        <f t="shared" si="136"/>
        <v>0</v>
      </c>
      <c r="AJ363" s="75"/>
      <c r="AK363" s="76"/>
    </row>
    <row r="364" spans="2:37" x14ac:dyDescent="0.25">
      <c r="B364" s="43">
        <v>1901</v>
      </c>
      <c r="C364" s="39">
        <v>1</v>
      </c>
      <c r="D364" s="67">
        <f t="shared" si="141"/>
        <v>397</v>
      </c>
      <c r="E364" s="61">
        <f>Data!E363</f>
        <v>7.07</v>
      </c>
      <c r="F364" s="61">
        <f>Data!H363</f>
        <v>7.7067928930000003</v>
      </c>
      <c r="G364" s="62">
        <f>IF(MOD(C364,3)=0,SUM(Data!G361:G363),0)</f>
        <v>0</v>
      </c>
      <c r="H364" s="63">
        <f t="shared" si="126"/>
        <v>2.9112081513828159E-2</v>
      </c>
      <c r="I364" s="63">
        <f t="shared" si="127"/>
        <v>0</v>
      </c>
      <c r="J364" s="63">
        <f t="shared" si="128"/>
        <v>2.9112081513828159E-2</v>
      </c>
      <c r="K364" s="63">
        <f t="shared" si="129"/>
        <v>1.2499388206060891E-2</v>
      </c>
      <c r="L364" s="64">
        <f t="shared" si="130"/>
        <v>1.6407608242807514E-2</v>
      </c>
      <c r="M364" s="65">
        <f t="shared" si="131"/>
        <v>1.5923423423423422</v>
      </c>
      <c r="N364" s="65">
        <f t="shared" si="132"/>
        <v>0.618321171090916</v>
      </c>
      <c r="O364" s="65">
        <f t="shared" si="133"/>
        <v>7.4398960523294217</v>
      </c>
      <c r="P364" s="66">
        <f t="shared" si="134"/>
        <v>12.032413574329139</v>
      </c>
      <c r="Q364" s="63">
        <f t="shared" si="137"/>
        <v>0.15901639344262297</v>
      </c>
      <c r="R364" s="63">
        <f t="shared" si="138"/>
        <v>0.20825758051447441</v>
      </c>
      <c r="S364" s="63">
        <f t="shared" si="139"/>
        <v>-2.4097250394709002E-2</v>
      </c>
      <c r="T364" s="64">
        <f t="shared" si="140"/>
        <v>0.23809219822688465</v>
      </c>
      <c r="U364" s="63">
        <f t="shared" si="121"/>
        <v>0.10610997220842844</v>
      </c>
      <c r="V364" s="63">
        <f t="shared" si="122"/>
        <v>0.14998790613612978</v>
      </c>
      <c r="W364" s="63">
        <f t="shared" si="123"/>
        <v>2.9620947627830629E-2</v>
      </c>
      <c r="X364" s="64">
        <f t="shared" si="124"/>
        <v>0.11690414689562778</v>
      </c>
      <c r="Y364" s="63">
        <f t="shared" si="117"/>
        <v>3.8621731363970291E-2</v>
      </c>
      <c r="Z364" s="63">
        <f t="shared" si="118"/>
        <v>8.3949057492170409E-2</v>
      </c>
      <c r="AA364" s="63">
        <f t="shared" si="119"/>
        <v>-1.2263015804592214E-3</v>
      </c>
      <c r="AB364" s="64">
        <f t="shared" si="120"/>
        <v>8.5279937995375033E-2</v>
      </c>
      <c r="AC364" s="63">
        <f t="shared" si="113"/>
        <v>6.6684051230443409E-3</v>
      </c>
      <c r="AD364" s="63">
        <f t="shared" si="114"/>
        <v>5.4460357647109436E-2</v>
      </c>
      <c r="AE364" s="63">
        <f t="shared" si="115"/>
        <v>-9.9833998937125523E-3</v>
      </c>
      <c r="AF364" s="64">
        <f t="shared" si="116"/>
        <v>6.509361311103623E-2</v>
      </c>
      <c r="AG364" s="69">
        <f t="shared" ca="1" si="125"/>
        <v>475</v>
      </c>
      <c r="AH364" s="75">
        <f t="shared" si="135"/>
        <v>4</v>
      </c>
      <c r="AI364" s="76">
        <f t="shared" si="136"/>
        <v>0</v>
      </c>
      <c r="AJ364" s="75"/>
      <c r="AK364" s="76"/>
    </row>
    <row r="365" spans="2:37" x14ac:dyDescent="0.25">
      <c r="B365" s="43">
        <v>1901</v>
      </c>
      <c r="C365" s="44">
        <v>2</v>
      </c>
      <c r="D365" s="67">
        <f t="shared" si="141"/>
        <v>425</v>
      </c>
      <c r="E365" s="61">
        <f>Data!E364</f>
        <v>7.25</v>
      </c>
      <c r="F365" s="61">
        <f>Data!H364</f>
        <v>7.6116519010000001</v>
      </c>
      <c r="G365" s="62">
        <f>IF(MOD(C365,3)=0,SUM(Data!G362:G364),0)</f>
        <v>0</v>
      </c>
      <c r="H365" s="63">
        <f t="shared" si="126"/>
        <v>2.5459688826025451E-2</v>
      </c>
      <c r="I365" s="63">
        <f t="shared" si="127"/>
        <v>0</v>
      </c>
      <c r="J365" s="63">
        <f t="shared" si="128"/>
        <v>2.5459688826025451E-2</v>
      </c>
      <c r="K365" s="63">
        <f t="shared" si="129"/>
        <v>-1.2345082230822091E-2</v>
      </c>
      <c r="L365" s="64">
        <f t="shared" si="130"/>
        <v>3.82773075663283E-2</v>
      </c>
      <c r="M365" s="65">
        <f t="shared" si="131"/>
        <v>1.6328828828828827</v>
      </c>
      <c r="N365" s="65">
        <f t="shared" si="132"/>
        <v>0.61068794538874038</v>
      </c>
      <c r="O365" s="65">
        <f t="shared" si="133"/>
        <v>7.6293134907197038</v>
      </c>
      <c r="P365" s="66">
        <f t="shared" si="134"/>
        <v>12.492981969478999</v>
      </c>
      <c r="Q365" s="63">
        <f t="shared" si="137"/>
        <v>0.16747181964573277</v>
      </c>
      <c r="R365" s="63">
        <f t="shared" si="138"/>
        <v>0.21707223823992949</v>
      </c>
      <c r="S365" s="63">
        <f t="shared" si="139"/>
        <v>-4.7618758046208076E-2</v>
      </c>
      <c r="T365" s="64">
        <f t="shared" si="140"/>
        <v>0.27792546159679699</v>
      </c>
      <c r="U365" s="63">
        <f t="shared" si="121"/>
        <v>0.10254315952896254</v>
      </c>
      <c r="V365" s="63">
        <f t="shared" si="122"/>
        <v>0.14627960266911599</v>
      </c>
      <c r="W365" s="63">
        <f t="shared" si="123"/>
        <v>3.0025898212791446E-2</v>
      </c>
      <c r="X365" s="64">
        <f t="shared" si="124"/>
        <v>0.11286483636774358</v>
      </c>
      <c r="Y365" s="63">
        <f t="shared" si="117"/>
        <v>3.9954150761267737E-2</v>
      </c>
      <c r="Z365" s="63">
        <f t="shared" si="118"/>
        <v>8.5339626075775943E-2</v>
      </c>
      <c r="AA365" s="63">
        <f t="shared" si="119"/>
        <v>-3.6746573700172647E-3</v>
      </c>
      <c r="AB365" s="64">
        <f t="shared" si="120"/>
        <v>8.934258684098495E-2</v>
      </c>
      <c r="AC365" s="63">
        <f t="shared" si="113"/>
        <v>8.0977423320383046E-3</v>
      </c>
      <c r="AD365" s="63">
        <f t="shared" si="114"/>
        <v>5.5957553165439045E-2</v>
      </c>
      <c r="AE365" s="63">
        <f t="shared" si="115"/>
        <v>-1.109527231825358E-2</v>
      </c>
      <c r="AF365" s="64">
        <f t="shared" si="116"/>
        <v>6.7805141998746432E-2</v>
      </c>
      <c r="AG365" s="69">
        <f t="shared" ca="1" si="125"/>
        <v>532</v>
      </c>
      <c r="AH365" s="75">
        <f t="shared" si="135"/>
        <v>5</v>
      </c>
      <c r="AI365" s="76">
        <f t="shared" si="136"/>
        <v>0</v>
      </c>
      <c r="AJ365" s="75"/>
      <c r="AK365" s="76"/>
    </row>
    <row r="366" spans="2:37" x14ac:dyDescent="0.25">
      <c r="B366" s="43">
        <v>1901</v>
      </c>
      <c r="C366" s="44">
        <v>3</v>
      </c>
      <c r="D366" s="67">
        <f t="shared" si="141"/>
        <v>456</v>
      </c>
      <c r="E366" s="61">
        <f>Data!E365</f>
        <v>7.51</v>
      </c>
      <c r="F366" s="61">
        <f>Data!H365</f>
        <v>7.6116519010000001</v>
      </c>
      <c r="G366" s="62">
        <f>IF(MOD(C366,3)=0,SUM(Data!G363:G365),0)</f>
        <v>7.5833333333333336E-2</v>
      </c>
      <c r="H366" s="63">
        <f t="shared" si="126"/>
        <v>3.5862068965517135E-2</v>
      </c>
      <c r="I366" s="63">
        <f t="shared" si="127"/>
        <v>1.045977011494253E-2</v>
      </c>
      <c r="J366" s="63">
        <f t="shared" si="128"/>
        <v>4.6321839080459837E-2</v>
      </c>
      <c r="K366" s="63">
        <f t="shared" si="129"/>
        <v>0</v>
      </c>
      <c r="L366" s="64">
        <f t="shared" si="130"/>
        <v>4.6321839080459837E-2</v>
      </c>
      <c r="M366" s="65">
        <f t="shared" si="131"/>
        <v>1.6914414414414412</v>
      </c>
      <c r="N366" s="65">
        <f t="shared" si="132"/>
        <v>0.61068794538874038</v>
      </c>
      <c r="O366" s="65">
        <f t="shared" si="133"/>
        <v>7.9827173225312036</v>
      </c>
      <c r="P366" s="66">
        <f t="shared" si="134"/>
        <v>13.07167986990429</v>
      </c>
      <c r="Q366" s="63">
        <f t="shared" si="137"/>
        <v>0.1996805111821085</v>
      </c>
      <c r="R366" s="63">
        <f t="shared" si="138"/>
        <v>0.25202769377427003</v>
      </c>
      <c r="S366" s="63">
        <f t="shared" si="139"/>
        <v>-4.7618758046208076E-2</v>
      </c>
      <c r="T366" s="64">
        <f t="shared" si="140"/>
        <v>0.3146286787481869</v>
      </c>
      <c r="U366" s="63">
        <f t="shared" si="121"/>
        <v>0.11386655833736747</v>
      </c>
      <c r="V366" s="63">
        <f t="shared" si="122"/>
        <v>0.15790274978573549</v>
      </c>
      <c r="W366" s="63">
        <f t="shared" si="123"/>
        <v>3.0025898212791446E-2</v>
      </c>
      <c r="X366" s="64">
        <f t="shared" si="124"/>
        <v>0.12414916148693411</v>
      </c>
      <c r="Y366" s="63">
        <f t="shared" si="117"/>
        <v>4.556126629602586E-2</v>
      </c>
      <c r="Z366" s="63">
        <f t="shared" si="118"/>
        <v>9.1047132130689379E-2</v>
      </c>
      <c r="AA366" s="63">
        <f t="shared" si="119"/>
        <v>-4.8671030929344772E-3</v>
      </c>
      <c r="AB366" s="64">
        <f t="shared" si="120"/>
        <v>9.6383342889910795E-2</v>
      </c>
      <c r="AC366" s="63">
        <f t="shared" si="113"/>
        <v>9.3057963327380921E-3</v>
      </c>
      <c r="AD366" s="63">
        <f t="shared" si="114"/>
        <v>5.7185312289726786E-2</v>
      </c>
      <c r="AE366" s="63">
        <f t="shared" si="115"/>
        <v>-1.109527231825358E-2</v>
      </c>
      <c r="AF366" s="64">
        <f t="shared" si="116"/>
        <v>6.9046676284021835E-2</v>
      </c>
      <c r="AG366" s="69">
        <f t="shared" ca="1" si="125"/>
        <v>370</v>
      </c>
      <c r="AH366" s="75">
        <f t="shared" si="135"/>
        <v>6</v>
      </c>
      <c r="AI366" s="76">
        <f t="shared" si="136"/>
        <v>0</v>
      </c>
      <c r="AJ366" s="75"/>
      <c r="AK366" s="76"/>
    </row>
    <row r="367" spans="2:37" x14ac:dyDescent="0.25">
      <c r="B367" s="43">
        <v>1901</v>
      </c>
      <c r="C367" s="44">
        <v>4</v>
      </c>
      <c r="D367" s="67">
        <f t="shared" si="141"/>
        <v>486</v>
      </c>
      <c r="E367" s="61">
        <f>Data!E366</f>
        <v>8.14</v>
      </c>
      <c r="F367" s="61">
        <f>Data!H366</f>
        <v>7.5165028100000004</v>
      </c>
      <c r="G367" s="62">
        <f>IF(MOD(C367,3)=0,SUM(Data!G364:G366),0)</f>
        <v>0</v>
      </c>
      <c r="H367" s="63">
        <f t="shared" si="126"/>
        <v>8.3888149134487389E-2</v>
      </c>
      <c r="I367" s="63">
        <f t="shared" si="127"/>
        <v>0</v>
      </c>
      <c r="J367" s="63">
        <f t="shared" si="128"/>
        <v>8.3888149134487389E-2</v>
      </c>
      <c r="K367" s="63">
        <f t="shared" si="129"/>
        <v>-1.2500452232648618E-2</v>
      </c>
      <c r="L367" s="64">
        <f t="shared" si="130"/>
        <v>9.7608754945824661E-2</v>
      </c>
      <c r="M367" s="65">
        <f t="shared" si="131"/>
        <v>1.8333333333333333</v>
      </c>
      <c r="N367" s="65">
        <f t="shared" si="132"/>
        <v>0.60305406989835408</v>
      </c>
      <c r="O367" s="65">
        <f t="shared" si="133"/>
        <v>8.6523727037821576</v>
      </c>
      <c r="P367" s="66">
        <f t="shared" si="134"/>
        <v>14.347590267056047</v>
      </c>
      <c r="Q367" s="63">
        <f t="shared" si="137"/>
        <v>0.28391167192429023</v>
      </c>
      <c r="R367" s="63">
        <f t="shared" si="138"/>
        <v>0.33993421967427717</v>
      </c>
      <c r="S367" s="63">
        <f t="shared" si="139"/>
        <v>-5.9523954268521972E-2</v>
      </c>
      <c r="T367" s="64">
        <f t="shared" si="140"/>
        <v>0.42474040222057075</v>
      </c>
      <c r="U367" s="63">
        <f t="shared" si="121"/>
        <v>0.1299010887178218</v>
      </c>
      <c r="V367" s="63">
        <f t="shared" si="122"/>
        <v>0.17457119779692687</v>
      </c>
      <c r="W367" s="63">
        <f t="shared" si="123"/>
        <v>3.044213034504728E-2</v>
      </c>
      <c r="X367" s="64">
        <f t="shared" si="124"/>
        <v>0.13987109339523762</v>
      </c>
      <c r="Y367" s="63">
        <f t="shared" si="117"/>
        <v>5.057437035080814E-2</v>
      </c>
      <c r="Z367" s="63">
        <f t="shared" si="118"/>
        <v>9.6278325154335986E-2</v>
      </c>
      <c r="AA367" s="63">
        <f t="shared" si="119"/>
        <v>-7.2936698567596103E-3</v>
      </c>
      <c r="AB367" s="64">
        <f t="shared" si="120"/>
        <v>0.10433296521454727</v>
      </c>
      <c r="AC367" s="63">
        <f t="shared" si="113"/>
        <v>1.3541885529909869E-2</v>
      </c>
      <c r="AD367" s="63">
        <f t="shared" si="114"/>
        <v>6.1622353369913618E-2</v>
      </c>
      <c r="AE367" s="63">
        <f t="shared" si="115"/>
        <v>-1.2208308719733885E-2</v>
      </c>
      <c r="AF367" s="64">
        <f t="shared" si="116"/>
        <v>7.4743149533841979E-2</v>
      </c>
      <c r="AG367" s="69">
        <f t="shared" ca="1" si="125"/>
        <v>37</v>
      </c>
      <c r="AH367" s="75">
        <f t="shared" si="135"/>
        <v>7</v>
      </c>
      <c r="AI367" s="76">
        <f t="shared" si="136"/>
        <v>0</v>
      </c>
      <c r="AJ367" s="75"/>
      <c r="AK367" s="76"/>
    </row>
    <row r="368" spans="2:37" x14ac:dyDescent="0.25">
      <c r="B368" s="43">
        <v>1901</v>
      </c>
      <c r="C368" s="44">
        <v>5</v>
      </c>
      <c r="D368" s="67">
        <f t="shared" si="141"/>
        <v>517</v>
      </c>
      <c r="E368" s="61">
        <f>Data!E367</f>
        <v>7.73</v>
      </c>
      <c r="F368" s="61">
        <f>Data!H367</f>
        <v>7.5165028100000004</v>
      </c>
      <c r="G368" s="62">
        <f>IF(MOD(C368,3)=0,SUM(Data!G365:G367),0)</f>
        <v>0</v>
      </c>
      <c r="H368" s="63">
        <f t="shared" si="126"/>
        <v>-5.0368550368550369E-2</v>
      </c>
      <c r="I368" s="63">
        <f t="shared" si="127"/>
        <v>0</v>
      </c>
      <c r="J368" s="63">
        <f t="shared" si="128"/>
        <v>-5.0368550368550369E-2</v>
      </c>
      <c r="K368" s="63">
        <f t="shared" si="129"/>
        <v>0</v>
      </c>
      <c r="L368" s="64">
        <f t="shared" si="130"/>
        <v>-5.0368550368550369E-2</v>
      </c>
      <c r="M368" s="65">
        <f t="shared" si="131"/>
        <v>1.7409909909909909</v>
      </c>
      <c r="N368" s="65">
        <f t="shared" si="132"/>
        <v>0.60305406989835408</v>
      </c>
      <c r="O368" s="65">
        <f t="shared" si="133"/>
        <v>8.2165652334442356</v>
      </c>
      <c r="P368" s="66">
        <f t="shared" si="134"/>
        <v>13.624922944022511</v>
      </c>
      <c r="Q368" s="63">
        <f t="shared" si="137"/>
        <v>0.2798013245033113</v>
      </c>
      <c r="R368" s="63">
        <f t="shared" si="138"/>
        <v>0.33564452024669489</v>
      </c>
      <c r="S368" s="63">
        <f t="shared" si="139"/>
        <v>-3.6585656958479817E-2</v>
      </c>
      <c r="T368" s="64">
        <f t="shared" si="140"/>
        <v>0.38636561713419848</v>
      </c>
      <c r="U368" s="63">
        <f t="shared" si="121"/>
        <v>0.11929706119433336</v>
      </c>
      <c r="V368" s="63">
        <f t="shared" si="122"/>
        <v>0.16354794502365166</v>
      </c>
      <c r="W368" s="63">
        <f t="shared" si="123"/>
        <v>3.3499987895652339E-2</v>
      </c>
      <c r="X368" s="64">
        <f t="shared" si="124"/>
        <v>0.12583256763533668</v>
      </c>
      <c r="Y368" s="63">
        <f t="shared" si="117"/>
        <v>4.5580390242380808E-2</v>
      </c>
      <c r="Z368" s="63">
        <f t="shared" si="118"/>
        <v>9.1067088040972299E-2</v>
      </c>
      <c r="AA368" s="63">
        <f t="shared" si="119"/>
        <v>-6.118117657873956E-3</v>
      </c>
      <c r="AB368" s="64">
        <f t="shared" si="120"/>
        <v>9.7783456390034162E-2</v>
      </c>
      <c r="AC368" s="63">
        <f t="shared" si="113"/>
        <v>8.7029869731509724E-3</v>
      </c>
      <c r="AD368" s="63">
        <f t="shared" si="114"/>
        <v>5.6553906819371225E-2</v>
      </c>
      <c r="AE368" s="63">
        <f t="shared" si="115"/>
        <v>-1.1717060260704182E-2</v>
      </c>
      <c r="AF368" s="64">
        <f t="shared" si="116"/>
        <v>6.9080386127159832E-2</v>
      </c>
      <c r="AG368" s="69">
        <f t="shared" ca="1" si="125"/>
        <v>1673</v>
      </c>
      <c r="AH368" s="75">
        <f t="shared" si="135"/>
        <v>0</v>
      </c>
      <c r="AI368" s="76">
        <f t="shared" si="136"/>
        <v>1</v>
      </c>
      <c r="AJ368" s="75"/>
      <c r="AK368" s="76"/>
    </row>
    <row r="369" spans="2:37" x14ac:dyDescent="0.25">
      <c r="B369" s="43">
        <v>1901</v>
      </c>
      <c r="C369" s="44">
        <v>6</v>
      </c>
      <c r="D369" s="67">
        <f t="shared" si="141"/>
        <v>547</v>
      </c>
      <c r="E369" s="61">
        <f>Data!E368</f>
        <v>8.5</v>
      </c>
      <c r="F369" s="61">
        <f>Data!H368</f>
        <v>7.5165028100000004</v>
      </c>
      <c r="G369" s="62">
        <f>IF(MOD(C369,3)=0,SUM(Data!G366:G368),0)</f>
        <v>7.7083333333333337E-2</v>
      </c>
      <c r="H369" s="63">
        <f t="shared" si="126"/>
        <v>9.9611901681759374E-2</v>
      </c>
      <c r="I369" s="63">
        <f t="shared" si="127"/>
        <v>9.9719706770159556E-3</v>
      </c>
      <c r="J369" s="63">
        <f t="shared" si="128"/>
        <v>0.1095838723587752</v>
      </c>
      <c r="K369" s="63">
        <f t="shared" si="129"/>
        <v>0</v>
      </c>
      <c r="L369" s="64">
        <f t="shared" si="130"/>
        <v>0.1095838723587752</v>
      </c>
      <c r="M369" s="65">
        <f t="shared" si="131"/>
        <v>1.9144144144144142</v>
      </c>
      <c r="N369" s="65">
        <f t="shared" si="132"/>
        <v>0.60305406989835408</v>
      </c>
      <c r="O369" s="65">
        <f t="shared" si="133"/>
        <v>9.1169682692135385</v>
      </c>
      <c r="P369" s="66">
        <f t="shared" si="134"/>
        <v>15.117994760818423</v>
      </c>
      <c r="Q369" s="63">
        <f t="shared" si="137"/>
        <v>0.45051194539249129</v>
      </c>
      <c r="R369" s="63">
        <f t="shared" si="138"/>
        <v>0.51157160493516707</v>
      </c>
      <c r="S369" s="63">
        <f t="shared" si="139"/>
        <v>-2.4691215352736329E-2</v>
      </c>
      <c r="T369" s="64">
        <f t="shared" si="140"/>
        <v>0.54983901378664624</v>
      </c>
      <c r="U369" s="63">
        <f t="shared" si="121"/>
        <v>0.14495135598523712</v>
      </c>
      <c r="V369" s="63">
        <f t="shared" si="122"/>
        <v>0.1898192247847359</v>
      </c>
      <c r="W369" s="63">
        <f t="shared" si="123"/>
        <v>3.6612844418798973E-2</v>
      </c>
      <c r="X369" s="64">
        <f t="shared" si="124"/>
        <v>0.14779517849003265</v>
      </c>
      <c r="Y369" s="63">
        <f t="shared" si="117"/>
        <v>5.7712699354267594E-2</v>
      </c>
      <c r="Z369" s="63">
        <f t="shared" si="118"/>
        <v>0.10347903852738405</v>
      </c>
      <c r="AA369" s="63">
        <f t="shared" si="119"/>
        <v>-3.7202324201783821E-3</v>
      </c>
      <c r="AB369" s="64">
        <f t="shared" si="120"/>
        <v>0.10759956634266743</v>
      </c>
      <c r="AC369" s="63">
        <f t="shared" si="113"/>
        <v>1.2883861792747142E-2</v>
      </c>
      <c r="AD369" s="63">
        <f t="shared" si="114"/>
        <v>6.0840694713061083E-2</v>
      </c>
      <c r="AE369" s="63">
        <f t="shared" si="115"/>
        <v>-1.1717060260704182E-2</v>
      </c>
      <c r="AF369" s="64">
        <f t="shared" si="116"/>
        <v>7.3417998081506397E-2</v>
      </c>
      <c r="AG369" s="69">
        <f t="shared" ca="1" si="125"/>
        <v>22</v>
      </c>
      <c r="AH369" s="75">
        <f t="shared" si="135"/>
        <v>1</v>
      </c>
      <c r="AI369" s="76">
        <f t="shared" si="136"/>
        <v>0</v>
      </c>
      <c r="AJ369" s="75"/>
      <c r="AK369" s="76"/>
    </row>
    <row r="370" spans="2:37" x14ac:dyDescent="0.25">
      <c r="B370" s="43">
        <v>1901</v>
      </c>
      <c r="C370" s="44">
        <v>7</v>
      </c>
      <c r="D370" s="67">
        <f t="shared" si="141"/>
        <v>578</v>
      </c>
      <c r="E370" s="61">
        <f>Data!E369</f>
        <v>7.93</v>
      </c>
      <c r="F370" s="61">
        <f>Data!H369</f>
        <v>7.6116519010000001</v>
      </c>
      <c r="G370" s="62">
        <f>IF(MOD(C370,3)=0,SUM(Data!G367:G369),0)</f>
        <v>0</v>
      </c>
      <c r="H370" s="63">
        <f t="shared" si="126"/>
        <v>-6.7058823529411837E-2</v>
      </c>
      <c r="I370" s="63">
        <f t="shared" si="127"/>
        <v>0</v>
      </c>
      <c r="J370" s="63">
        <f t="shared" si="128"/>
        <v>-6.7058823529411837E-2</v>
      </c>
      <c r="K370" s="63">
        <f t="shared" si="129"/>
        <v>1.2658691602351668E-2</v>
      </c>
      <c r="L370" s="64">
        <f t="shared" si="130"/>
        <v>-7.8721010141753478E-2</v>
      </c>
      <c r="M370" s="65">
        <f t="shared" si="131"/>
        <v>1.7860360360360359</v>
      </c>
      <c r="N370" s="65">
        <f t="shared" si="132"/>
        <v>0.61068794538874038</v>
      </c>
      <c r="O370" s="65">
        <f t="shared" si="133"/>
        <v>8.5055951029251009</v>
      </c>
      <c r="P370" s="66">
        <f t="shared" si="134"/>
        <v>13.927890941929061</v>
      </c>
      <c r="Q370" s="63">
        <f t="shared" si="137"/>
        <v>0.35324232081911244</v>
      </c>
      <c r="R370" s="63">
        <f t="shared" si="138"/>
        <v>0.41020739142774976</v>
      </c>
      <c r="S370" s="63">
        <f t="shared" si="139"/>
        <v>-2.4390091904635036E-2</v>
      </c>
      <c r="T370" s="64">
        <f t="shared" si="140"/>
        <v>0.44546235101366349</v>
      </c>
      <c r="U370" s="63">
        <f t="shared" si="121"/>
        <v>0.14440135787823616</v>
      </c>
      <c r="V370" s="63">
        <f t="shared" si="122"/>
        <v>0.18924767358486672</v>
      </c>
      <c r="W370" s="63">
        <f t="shared" si="123"/>
        <v>3.9224088173132277E-2</v>
      </c>
      <c r="X370" s="64">
        <f t="shared" si="124"/>
        <v>0.14436115090005575</v>
      </c>
      <c r="Y370" s="63">
        <f t="shared" si="117"/>
        <v>5.2144721768252689E-2</v>
      </c>
      <c r="Z370" s="63">
        <f t="shared" si="118"/>
        <v>9.7670139232794106E-2</v>
      </c>
      <c r="AA370" s="63">
        <f t="shared" si="119"/>
        <v>-1.2414203751486275E-3</v>
      </c>
      <c r="AB370" s="64">
        <f t="shared" si="120"/>
        <v>9.903450305788164E-2</v>
      </c>
      <c r="AC370" s="63">
        <f t="shared" si="113"/>
        <v>1.1171855385670559E-2</v>
      </c>
      <c r="AD370" s="63">
        <f t="shared" si="114"/>
        <v>5.9047630241659599E-2</v>
      </c>
      <c r="AE370" s="63">
        <f t="shared" si="115"/>
        <v>-1.1586829851088165E-2</v>
      </c>
      <c r="AF370" s="64">
        <f t="shared" si="116"/>
        <v>7.1462483732492421E-2</v>
      </c>
      <c r="AG370" s="69">
        <f t="shared" ca="1" si="125"/>
        <v>1739</v>
      </c>
      <c r="AH370" s="75">
        <f t="shared" si="135"/>
        <v>0</v>
      </c>
      <c r="AI370" s="76">
        <f t="shared" si="136"/>
        <v>1</v>
      </c>
      <c r="AJ370" s="75"/>
      <c r="AK370" s="76"/>
    </row>
    <row r="371" spans="2:37" x14ac:dyDescent="0.25">
      <c r="B371" s="43">
        <v>1901</v>
      </c>
      <c r="C371" s="44">
        <v>8</v>
      </c>
      <c r="D371" s="67">
        <f t="shared" si="141"/>
        <v>609</v>
      </c>
      <c r="E371" s="61">
        <f>Data!E370</f>
        <v>8.0399999999999991</v>
      </c>
      <c r="F371" s="61">
        <f>Data!H370</f>
        <v>7.7067928930000003</v>
      </c>
      <c r="G371" s="62">
        <f>IF(MOD(C371,3)=0,SUM(Data!G368:G370),0)</f>
        <v>0</v>
      </c>
      <c r="H371" s="63">
        <f t="shared" si="126"/>
        <v>1.3871374527112179E-2</v>
      </c>
      <c r="I371" s="63">
        <f t="shared" si="127"/>
        <v>0</v>
      </c>
      <c r="J371" s="63">
        <f t="shared" si="128"/>
        <v>1.3871374527112179E-2</v>
      </c>
      <c r="K371" s="63">
        <f t="shared" si="129"/>
        <v>1.2499388206060891E-2</v>
      </c>
      <c r="L371" s="64">
        <f t="shared" si="130"/>
        <v>1.355049037098377E-3</v>
      </c>
      <c r="M371" s="65">
        <f t="shared" si="131"/>
        <v>1.8108108108108105</v>
      </c>
      <c r="N371" s="65">
        <f t="shared" si="132"/>
        <v>0.618321171090916</v>
      </c>
      <c r="O371" s="65">
        <f t="shared" si="133"/>
        <v>8.6235793981737459</v>
      </c>
      <c r="P371" s="66">
        <f t="shared" si="134"/>
        <v>13.946763917138734</v>
      </c>
      <c r="Q371" s="63">
        <f t="shared" si="137"/>
        <v>0.35353535353535337</v>
      </c>
      <c r="R371" s="63">
        <f t="shared" si="138"/>
        <v>0.41051275942874677</v>
      </c>
      <c r="S371" s="63">
        <f t="shared" si="139"/>
        <v>0</v>
      </c>
      <c r="T371" s="64">
        <f t="shared" si="140"/>
        <v>0.41051275942874743</v>
      </c>
      <c r="U371" s="63">
        <f t="shared" si="121"/>
        <v>0.16109088210284672</v>
      </c>
      <c r="V371" s="63">
        <f t="shared" si="122"/>
        <v>0.20659121981602069</v>
      </c>
      <c r="W371" s="63">
        <f t="shared" si="123"/>
        <v>4.1809128774462634E-2</v>
      </c>
      <c r="X371" s="64">
        <f t="shared" si="124"/>
        <v>0.15816917561031563</v>
      </c>
      <c r="Y371" s="63">
        <f t="shared" si="117"/>
        <v>5.0124795026912583E-2</v>
      </c>
      <c r="Z371" s="63">
        <f t="shared" si="118"/>
        <v>9.5562811959716498E-2</v>
      </c>
      <c r="AA371" s="63">
        <f t="shared" si="119"/>
        <v>0</v>
      </c>
      <c r="AB371" s="64">
        <f t="shared" si="120"/>
        <v>9.5562811959716498E-2</v>
      </c>
      <c r="AC371" s="63">
        <f t="shared" si="113"/>
        <v>1.3078778289250081E-2</v>
      </c>
      <c r="AD371" s="63">
        <f t="shared" si="114"/>
        <v>6.1044839886422952E-2</v>
      </c>
      <c r="AE371" s="63">
        <f t="shared" si="115"/>
        <v>-1.1942132486108092E-2</v>
      </c>
      <c r="AF371" s="64">
        <f t="shared" si="116"/>
        <v>7.3869127277107482E-2</v>
      </c>
      <c r="AG371" s="69">
        <f t="shared" ca="1" si="125"/>
        <v>756</v>
      </c>
      <c r="AH371" s="75">
        <f t="shared" si="135"/>
        <v>1</v>
      </c>
      <c r="AI371" s="76">
        <f t="shared" si="136"/>
        <v>0</v>
      </c>
      <c r="AJ371" s="75"/>
      <c r="AK371" s="76"/>
    </row>
    <row r="372" spans="2:37" x14ac:dyDescent="0.25">
      <c r="B372" s="43">
        <v>1901</v>
      </c>
      <c r="C372" s="44">
        <v>9</v>
      </c>
      <c r="D372" s="67">
        <f t="shared" si="141"/>
        <v>639</v>
      </c>
      <c r="E372" s="61">
        <f>Data!E371</f>
        <v>8</v>
      </c>
      <c r="F372" s="61">
        <f>Data!H371</f>
        <v>7.8019419829999999</v>
      </c>
      <c r="G372" s="62">
        <f>IF(MOD(C372,3)=0,SUM(Data!G369:G371),0)</f>
        <v>7.8333333333333324E-2</v>
      </c>
      <c r="H372" s="63">
        <f t="shared" si="126"/>
        <v>-4.9751243781093191E-3</v>
      </c>
      <c r="I372" s="63">
        <f t="shared" si="127"/>
        <v>9.7429519071310124E-3</v>
      </c>
      <c r="J372" s="63">
        <f t="shared" si="128"/>
        <v>4.7678275290217176E-3</v>
      </c>
      <c r="K372" s="63">
        <f t="shared" si="129"/>
        <v>1.2346132992158365E-2</v>
      </c>
      <c r="L372" s="64">
        <f t="shared" si="130"/>
        <v>-7.4858837468343431E-3</v>
      </c>
      <c r="M372" s="65">
        <f t="shared" si="131"/>
        <v>1.8018018018018016</v>
      </c>
      <c r="N372" s="65">
        <f t="shared" si="132"/>
        <v>0.62595504650107159</v>
      </c>
      <c r="O372" s="65">
        <f t="shared" si="133"/>
        <v>8.6646951374270635</v>
      </c>
      <c r="P372" s="66">
        <f t="shared" si="134"/>
        <v>13.842360063810489</v>
      </c>
      <c r="Q372" s="63">
        <f t="shared" si="137"/>
        <v>0.3793103448275863</v>
      </c>
      <c r="R372" s="63">
        <f t="shared" si="138"/>
        <v>0.43474951435867681</v>
      </c>
      <c r="S372" s="63">
        <f t="shared" si="139"/>
        <v>0</v>
      </c>
      <c r="T372" s="64">
        <f t="shared" si="140"/>
        <v>0.43474951435867704</v>
      </c>
      <c r="U372" s="63">
        <f t="shared" si="121"/>
        <v>0.14812486576699491</v>
      </c>
      <c r="V372" s="63">
        <f t="shared" si="122"/>
        <v>0.19273037619193034</v>
      </c>
      <c r="W372" s="63">
        <f t="shared" si="123"/>
        <v>4.4368980899852417E-2</v>
      </c>
      <c r="X372" s="64">
        <f t="shared" si="124"/>
        <v>0.14205840847958373</v>
      </c>
      <c r="Y372" s="63">
        <f t="shared" si="117"/>
        <v>4.1444852609596072E-2</v>
      </c>
      <c r="Z372" s="63">
        <f t="shared" si="118"/>
        <v>8.6450577893972813E-2</v>
      </c>
      <c r="AA372" s="63">
        <f t="shared" si="119"/>
        <v>2.4722967771624305E-3</v>
      </c>
      <c r="AB372" s="64">
        <f t="shared" si="120"/>
        <v>8.3771173913524954E-2</v>
      </c>
      <c r="AC372" s="63">
        <f t="shared" si="113"/>
        <v>1.2419493147582283E-2</v>
      </c>
      <c r="AD372" s="63">
        <f t="shared" si="114"/>
        <v>6.0238527118010365E-2</v>
      </c>
      <c r="AE372" s="63">
        <f t="shared" si="115"/>
        <v>-1.3217339859371902E-2</v>
      </c>
      <c r="AF372" s="64">
        <f t="shared" si="116"/>
        <v>7.4439762618968119E-2</v>
      </c>
      <c r="AG372" s="69">
        <f t="shared" ca="1" si="125"/>
        <v>1145</v>
      </c>
      <c r="AH372" s="75">
        <f t="shared" si="135"/>
        <v>0</v>
      </c>
      <c r="AI372" s="76">
        <f t="shared" si="136"/>
        <v>1</v>
      </c>
      <c r="AJ372" s="75"/>
      <c r="AK372" s="76"/>
    </row>
    <row r="373" spans="2:37" x14ac:dyDescent="0.25">
      <c r="B373" s="43">
        <v>1901</v>
      </c>
      <c r="C373" s="44">
        <v>10</v>
      </c>
      <c r="D373" s="67">
        <f t="shared" si="141"/>
        <v>670</v>
      </c>
      <c r="E373" s="61">
        <f>Data!E372</f>
        <v>7.91</v>
      </c>
      <c r="F373" s="61">
        <f>Data!H372</f>
        <v>7.8019419829999999</v>
      </c>
      <c r="G373" s="62">
        <f>IF(MOD(C373,3)=0,SUM(Data!G370:G372),0)</f>
        <v>0</v>
      </c>
      <c r="H373" s="63">
        <f t="shared" si="126"/>
        <v>-1.1249999999999982E-2</v>
      </c>
      <c r="I373" s="63">
        <f t="shared" si="127"/>
        <v>0</v>
      </c>
      <c r="J373" s="63">
        <f t="shared" si="128"/>
        <v>-1.1249999999999982E-2</v>
      </c>
      <c r="K373" s="63">
        <f t="shared" si="129"/>
        <v>0</v>
      </c>
      <c r="L373" s="64">
        <f t="shared" si="130"/>
        <v>-1.1249999999999982E-2</v>
      </c>
      <c r="M373" s="65">
        <f t="shared" si="131"/>
        <v>1.7815315315315314</v>
      </c>
      <c r="N373" s="65">
        <f t="shared" si="132"/>
        <v>0.62595504650107159</v>
      </c>
      <c r="O373" s="65">
        <f t="shared" si="133"/>
        <v>8.5672173171310089</v>
      </c>
      <c r="P373" s="66">
        <f t="shared" si="134"/>
        <v>13.686633513092621</v>
      </c>
      <c r="Q373" s="63">
        <f t="shared" si="137"/>
        <v>0.31613976705490865</v>
      </c>
      <c r="R373" s="63">
        <f t="shared" si="138"/>
        <v>0.36903989641737467</v>
      </c>
      <c r="S373" s="63">
        <f t="shared" si="139"/>
        <v>1.2346132992158365E-2</v>
      </c>
      <c r="T373" s="64">
        <f t="shared" si="140"/>
        <v>0.35234368147478201</v>
      </c>
      <c r="U373" s="63">
        <f t="shared" si="121"/>
        <v>0.14045597626269624</v>
      </c>
      <c r="V373" s="63">
        <f t="shared" si="122"/>
        <v>0.1847635445901028</v>
      </c>
      <c r="W373" s="63">
        <f t="shared" si="123"/>
        <v>3.81520963577342E-2</v>
      </c>
      <c r="X373" s="64">
        <f t="shared" si="124"/>
        <v>0.14122347654716694</v>
      </c>
      <c r="Y373" s="63">
        <f t="shared" si="117"/>
        <v>4.02672531878836E-2</v>
      </c>
      <c r="Z373" s="63">
        <f t="shared" si="118"/>
        <v>8.522208886832594E-2</v>
      </c>
      <c r="AA373" s="63">
        <f t="shared" si="119"/>
        <v>2.4722967771624305E-3</v>
      </c>
      <c r="AB373" s="64">
        <f t="shared" si="120"/>
        <v>8.2545714587021646E-2</v>
      </c>
      <c r="AC373" s="63">
        <f t="shared" ref="AC373:AC436" si="142">($M373/$M133)^(1/20)-1</f>
        <v>1.2663293978441237E-2</v>
      </c>
      <c r="AD373" s="63">
        <f t="shared" ref="AD373:AD436" si="143">($O373/$O133)^(1/20)-1</f>
        <v>6.0493843254818769E-2</v>
      </c>
      <c r="AE373" s="63">
        <f t="shared" ref="AE373:AE436" si="144">($N373/$N133)^(1/20)-1</f>
        <v>-1.3676299532754843E-2</v>
      </c>
      <c r="AF373" s="64">
        <f t="shared" ref="AF373:AF436" si="145">($P373/$P133)^(1/20)-1</f>
        <v>7.5198581107234208E-2</v>
      </c>
      <c r="AG373" s="69">
        <f t="shared" ca="1" si="125"/>
        <v>1257</v>
      </c>
      <c r="AH373" s="75">
        <f t="shared" si="135"/>
        <v>0</v>
      </c>
      <c r="AI373" s="76">
        <f t="shared" si="136"/>
        <v>2</v>
      </c>
      <c r="AJ373" s="75"/>
      <c r="AK373" s="76"/>
    </row>
    <row r="374" spans="2:37" x14ac:dyDescent="0.25">
      <c r="B374" s="43">
        <v>1901</v>
      </c>
      <c r="C374" s="44">
        <v>11</v>
      </c>
      <c r="D374" s="67">
        <f t="shared" si="141"/>
        <v>700</v>
      </c>
      <c r="E374" s="61">
        <f>Data!E373</f>
        <v>8.08</v>
      </c>
      <c r="F374" s="61">
        <f>Data!H373</f>
        <v>7.8970910740000004</v>
      </c>
      <c r="G374" s="62">
        <f>IF(MOD(C374,3)=0,SUM(Data!G371:G373),0)</f>
        <v>0</v>
      </c>
      <c r="H374" s="63">
        <f t="shared" si="126"/>
        <v>2.1491782553729522E-2</v>
      </c>
      <c r="I374" s="63">
        <f t="shared" si="127"/>
        <v>0</v>
      </c>
      <c r="J374" s="63">
        <f t="shared" si="128"/>
        <v>2.1491782553729522E-2</v>
      </c>
      <c r="K374" s="63">
        <f t="shared" si="129"/>
        <v>1.2195565053845003E-2</v>
      </c>
      <c r="L374" s="64">
        <f t="shared" si="130"/>
        <v>9.1842108588866544E-3</v>
      </c>
      <c r="M374" s="65">
        <f t="shared" si="131"/>
        <v>1.8198198198198197</v>
      </c>
      <c r="N374" s="65">
        <f t="shared" si="132"/>
        <v>0.63358892199145789</v>
      </c>
      <c r="O374" s="65">
        <f t="shared" si="133"/>
        <v>8.7513420888013354</v>
      </c>
      <c r="P374" s="66">
        <f t="shared" si="134"/>
        <v>13.812334441225168</v>
      </c>
      <c r="Q374" s="63">
        <f t="shared" si="137"/>
        <v>0.24691358024691357</v>
      </c>
      <c r="R374" s="63">
        <f t="shared" si="138"/>
        <v>0.29703127393721118</v>
      </c>
      <c r="S374" s="63">
        <f t="shared" si="139"/>
        <v>2.4692266114072492E-2</v>
      </c>
      <c r="T374" s="64">
        <f t="shared" si="140"/>
        <v>0.26577638655937763</v>
      </c>
      <c r="U374" s="63">
        <f t="shared" si="121"/>
        <v>0.13028366209995434</v>
      </c>
      <c r="V374" s="63">
        <f t="shared" si="122"/>
        <v>0.17419602840799819</v>
      </c>
      <c r="W374" s="63">
        <f t="shared" si="123"/>
        <v>3.4656192489090909E-2</v>
      </c>
      <c r="X374" s="64">
        <f t="shared" si="124"/>
        <v>0.13486589741778254</v>
      </c>
      <c r="Y374" s="63">
        <f t="shared" si="117"/>
        <v>4.4059394987808531E-2</v>
      </c>
      <c r="Z374" s="63">
        <f t="shared" si="118"/>
        <v>8.917810693271111E-2</v>
      </c>
      <c r="AA374" s="63">
        <f t="shared" si="119"/>
        <v>4.9515682213534529E-3</v>
      </c>
      <c r="AB374" s="64">
        <f t="shared" si="120"/>
        <v>8.381154015255543E-2</v>
      </c>
      <c r="AC374" s="63">
        <f t="shared" si="142"/>
        <v>1.3411983761118629E-2</v>
      </c>
      <c r="AD374" s="63">
        <f t="shared" si="143"/>
        <v>6.1277895476083755E-2</v>
      </c>
      <c r="AE374" s="63">
        <f t="shared" si="144"/>
        <v>-1.2619079559493818E-2</v>
      </c>
      <c r="AF374" s="64">
        <f t="shared" si="145"/>
        <v>7.4841404675522138E-2</v>
      </c>
      <c r="AG374" s="69">
        <f t="shared" ca="1" si="125"/>
        <v>607</v>
      </c>
      <c r="AH374" s="75">
        <f t="shared" si="135"/>
        <v>1</v>
      </c>
      <c r="AI374" s="76">
        <f t="shared" si="136"/>
        <v>0</v>
      </c>
      <c r="AJ374" s="75"/>
      <c r="AK374" s="76"/>
    </row>
    <row r="375" spans="2:37" x14ac:dyDescent="0.25">
      <c r="B375" s="43">
        <v>1901</v>
      </c>
      <c r="C375" s="44">
        <v>12</v>
      </c>
      <c r="D375" s="67">
        <f t="shared" si="141"/>
        <v>731</v>
      </c>
      <c r="E375" s="61">
        <f>Data!E374</f>
        <v>7.95</v>
      </c>
      <c r="F375" s="61">
        <f>Data!H374</f>
        <v>7.9922320659999997</v>
      </c>
      <c r="G375" s="62">
        <f>IF(MOD(C375,3)=0,SUM(Data!G372:G374),0)</f>
        <v>7.9583333333333339E-2</v>
      </c>
      <c r="H375" s="63">
        <f t="shared" si="126"/>
        <v>-1.6089108910891103E-2</v>
      </c>
      <c r="I375" s="63">
        <f t="shared" si="127"/>
        <v>9.8494224422442257E-3</v>
      </c>
      <c r="J375" s="63">
        <f t="shared" si="128"/>
        <v>-6.2396864686469211E-3</v>
      </c>
      <c r="K375" s="63">
        <f t="shared" si="129"/>
        <v>1.2047599693162603E-2</v>
      </c>
      <c r="L375" s="64">
        <f t="shared" si="130"/>
        <v>-1.8069590963264881E-2</v>
      </c>
      <c r="M375" s="65">
        <f t="shared" si="131"/>
        <v>1.7905405405405403</v>
      </c>
      <c r="N375" s="65">
        <f t="shared" si="132"/>
        <v>0.64122214769363339</v>
      </c>
      <c r="O375" s="65">
        <f t="shared" si="133"/>
        <v>8.6967364579873419</v>
      </c>
      <c r="P375" s="66">
        <f t="shared" si="134"/>
        <v>13.562751207624414</v>
      </c>
      <c r="Q375" s="63">
        <f t="shared" si="137"/>
        <v>0.15720524017467241</v>
      </c>
      <c r="R375" s="63">
        <f t="shared" si="138"/>
        <v>0.20296258115788368</v>
      </c>
      <c r="S375" s="63">
        <f t="shared" si="139"/>
        <v>4.9999680746041442E-2</v>
      </c>
      <c r="T375" s="64">
        <f t="shared" si="140"/>
        <v>0.14567899706708443</v>
      </c>
      <c r="U375" s="63">
        <f t="shared" si="121"/>
        <v>0.13503939561467915</v>
      </c>
      <c r="V375" s="63">
        <f t="shared" si="122"/>
        <v>0.17897259240966301</v>
      </c>
      <c r="W375" s="63">
        <f t="shared" si="123"/>
        <v>3.7137289347029645E-2</v>
      </c>
      <c r="X375" s="64">
        <f t="shared" si="124"/>
        <v>0.13675653601456328</v>
      </c>
      <c r="Y375" s="63">
        <f t="shared" si="117"/>
        <v>3.9242709094634565E-2</v>
      </c>
      <c r="Z375" s="63">
        <f t="shared" si="118"/>
        <v>8.4136538932985339E-2</v>
      </c>
      <c r="AA375" s="63">
        <f t="shared" si="119"/>
        <v>6.1557794407685051E-3</v>
      </c>
      <c r="AB375" s="64">
        <f t="shared" si="120"/>
        <v>7.7503664030593056E-2</v>
      </c>
      <c r="AC375" s="63">
        <f t="shared" si="142"/>
        <v>1.4085639806936445E-2</v>
      </c>
      <c r="AD375" s="63">
        <f t="shared" si="143"/>
        <v>6.1821039684875956E-2</v>
      </c>
      <c r="AE375" s="63">
        <f t="shared" si="144"/>
        <v>-1.2027678321650859E-2</v>
      </c>
      <c r="AF375" s="64">
        <f t="shared" si="145"/>
        <v>7.4747760019302945E-2</v>
      </c>
      <c r="AG375" s="69">
        <f t="shared" ca="1" si="125"/>
        <v>1331</v>
      </c>
      <c r="AH375" s="75">
        <f t="shared" si="135"/>
        <v>0</v>
      </c>
      <c r="AI375" s="76">
        <f t="shared" si="136"/>
        <v>1</v>
      </c>
      <c r="AJ375" s="75"/>
      <c r="AK375" s="76"/>
    </row>
    <row r="376" spans="2:37" x14ac:dyDescent="0.25">
      <c r="B376" s="43">
        <v>1902</v>
      </c>
      <c r="C376" s="39">
        <v>1</v>
      </c>
      <c r="D376" s="67">
        <f t="shared" si="141"/>
        <v>762</v>
      </c>
      <c r="E376" s="61">
        <f>Data!E375</f>
        <v>8.1199999999999992</v>
      </c>
      <c r="F376" s="61">
        <f>Data!H375</f>
        <v>7.8970910740000004</v>
      </c>
      <c r="G376" s="62">
        <f>IF(MOD(C376,3)=0,SUM(Data!G373:G375),0)</f>
        <v>0</v>
      </c>
      <c r="H376" s="63">
        <f t="shared" si="126"/>
        <v>2.1383647798741912E-2</v>
      </c>
      <c r="I376" s="63">
        <f t="shared" si="127"/>
        <v>0</v>
      </c>
      <c r="J376" s="63">
        <f t="shared" si="128"/>
        <v>2.1383647798741912E-2</v>
      </c>
      <c r="K376" s="63">
        <f t="shared" si="129"/>
        <v>-1.190418286335071E-2</v>
      </c>
      <c r="L376" s="64">
        <f t="shared" si="130"/>
        <v>3.3688869120563236E-2</v>
      </c>
      <c r="M376" s="65">
        <f t="shared" si="131"/>
        <v>1.8288288288288286</v>
      </c>
      <c r="N376" s="65">
        <f t="shared" si="132"/>
        <v>0.63358892199145789</v>
      </c>
      <c r="O376" s="65">
        <f t="shared" si="133"/>
        <v>8.8827044074034216</v>
      </c>
      <c r="P376" s="66">
        <f t="shared" si="134"/>
        <v>14.019664957972834</v>
      </c>
      <c r="Q376" s="63">
        <f t="shared" si="137"/>
        <v>0.14851485148514842</v>
      </c>
      <c r="R376" s="63">
        <f t="shared" si="138"/>
        <v>0.19392856364199584</v>
      </c>
      <c r="S376" s="63">
        <f t="shared" si="139"/>
        <v>2.4692266114072492E-2</v>
      </c>
      <c r="T376" s="64">
        <f t="shared" si="140"/>
        <v>0.16515816809051898</v>
      </c>
      <c r="U376" s="63">
        <f t="shared" si="121"/>
        <v>0.13985265633616972</v>
      </c>
      <c r="V376" s="63">
        <f t="shared" si="122"/>
        <v>0.18397215673552147</v>
      </c>
      <c r="W376" s="63">
        <f t="shared" si="123"/>
        <v>4.0672003767018072E-2</v>
      </c>
      <c r="X376" s="64">
        <f t="shared" si="124"/>
        <v>0.13769963297733234</v>
      </c>
      <c r="Y376" s="63">
        <f t="shared" si="117"/>
        <v>3.9538176114951584E-2</v>
      </c>
      <c r="Z376" s="63">
        <f t="shared" si="118"/>
        <v>8.4444769714853818E-2</v>
      </c>
      <c r="AA376" s="63">
        <f t="shared" si="119"/>
        <v>7.5317995791590597E-3</v>
      </c>
      <c r="AB376" s="64">
        <f t="shared" si="120"/>
        <v>7.6338007562462007E-2</v>
      </c>
      <c r="AC376" s="63">
        <f t="shared" si="142"/>
        <v>1.5925160241842651E-2</v>
      </c>
      <c r="AD376" s="63">
        <f t="shared" si="143"/>
        <v>6.3747150679885678E-2</v>
      </c>
      <c r="AE376" s="63">
        <f t="shared" si="144"/>
        <v>-1.2619079559493818E-2</v>
      </c>
      <c r="AF376" s="64">
        <f t="shared" si="145"/>
        <v>7.7342217839605265E-2</v>
      </c>
      <c r="AG376" s="69">
        <f t="shared" ca="1" si="125"/>
        <v>612</v>
      </c>
      <c r="AH376" s="75">
        <f t="shared" si="135"/>
        <v>1</v>
      </c>
      <c r="AI376" s="76">
        <f t="shared" si="136"/>
        <v>0</v>
      </c>
      <c r="AJ376" s="75"/>
      <c r="AK376" s="76"/>
    </row>
    <row r="377" spans="2:37" x14ac:dyDescent="0.25">
      <c r="B377" s="43">
        <v>1902</v>
      </c>
      <c r="C377" s="44">
        <v>2</v>
      </c>
      <c r="D377" s="67">
        <f t="shared" si="141"/>
        <v>790</v>
      </c>
      <c r="E377" s="61">
        <f>Data!E376</f>
        <v>8.19</v>
      </c>
      <c r="F377" s="61">
        <f>Data!H376</f>
        <v>7.8970910740000004</v>
      </c>
      <c r="G377" s="62">
        <f>IF(MOD(C377,3)=0,SUM(Data!G374:G376),0)</f>
        <v>0</v>
      </c>
      <c r="H377" s="63">
        <f t="shared" si="126"/>
        <v>8.6206896551723755E-3</v>
      </c>
      <c r="I377" s="63">
        <f t="shared" si="127"/>
        <v>0</v>
      </c>
      <c r="J377" s="63">
        <f t="shared" si="128"/>
        <v>8.6206896551723755E-3</v>
      </c>
      <c r="K377" s="63">
        <f t="shared" si="129"/>
        <v>0</v>
      </c>
      <c r="L377" s="64">
        <f t="shared" si="130"/>
        <v>8.6206896551723755E-3</v>
      </c>
      <c r="M377" s="65">
        <f t="shared" si="131"/>
        <v>1.8445945945945943</v>
      </c>
      <c r="N377" s="65">
        <f t="shared" si="132"/>
        <v>0.63358892199145789</v>
      </c>
      <c r="O377" s="65">
        <f t="shared" si="133"/>
        <v>8.9592794453982787</v>
      </c>
      <c r="P377" s="66">
        <f t="shared" si="134"/>
        <v>14.140524138645013</v>
      </c>
      <c r="Q377" s="63">
        <f t="shared" si="137"/>
        <v>0.1296551724137931</v>
      </c>
      <c r="R377" s="63">
        <f t="shared" si="138"/>
        <v>0.17432314929729209</v>
      </c>
      <c r="S377" s="63">
        <f t="shared" si="139"/>
        <v>3.7500292539980773E-2</v>
      </c>
      <c r="T377" s="64">
        <f t="shared" si="140"/>
        <v>0.13187741511122364</v>
      </c>
      <c r="U377" s="63">
        <f t="shared" si="121"/>
        <v>0.14398814514184077</v>
      </c>
      <c r="V377" s="63">
        <f t="shared" si="122"/>
        <v>0.18826771508965501</v>
      </c>
      <c r="W377" s="63">
        <f t="shared" si="123"/>
        <v>4.0672003767018072E-2</v>
      </c>
      <c r="X377" s="64">
        <f t="shared" si="124"/>
        <v>0.14182731041900887</v>
      </c>
      <c r="Y377" s="63">
        <f t="shared" si="117"/>
        <v>4.0242234434455737E-2</v>
      </c>
      <c r="Z377" s="63">
        <f t="shared" si="118"/>
        <v>8.5179242367906305E-2</v>
      </c>
      <c r="AA377" s="63">
        <f t="shared" si="119"/>
        <v>7.5317995791590597E-3</v>
      </c>
      <c r="AB377" s="64">
        <f t="shared" si="120"/>
        <v>7.7066989668395758E-2</v>
      </c>
      <c r="AC377" s="63">
        <f t="shared" si="142"/>
        <v>1.7490274760507241E-2</v>
      </c>
      <c r="AD377" s="63">
        <f t="shared" si="143"/>
        <v>6.5385938825776924E-2</v>
      </c>
      <c r="AE377" s="63">
        <f t="shared" si="144"/>
        <v>-1.3078317488021352E-2</v>
      </c>
      <c r="AF377" s="64">
        <f t="shared" si="145"/>
        <v>7.950403532941519E-2</v>
      </c>
      <c r="AG377" s="69">
        <f t="shared" ca="1" si="125"/>
        <v>873</v>
      </c>
      <c r="AH377" s="75">
        <f t="shared" si="135"/>
        <v>2</v>
      </c>
      <c r="AI377" s="76">
        <f t="shared" si="136"/>
        <v>0</v>
      </c>
      <c r="AJ377" s="75"/>
      <c r="AK377" s="76"/>
    </row>
    <row r="378" spans="2:37" x14ac:dyDescent="0.25">
      <c r="B378" s="43">
        <v>1902</v>
      </c>
      <c r="C378" s="44">
        <v>3</v>
      </c>
      <c r="D378" s="67">
        <f t="shared" si="141"/>
        <v>821</v>
      </c>
      <c r="E378" s="61">
        <f>Data!E377</f>
        <v>8.1999999999999993</v>
      </c>
      <c r="F378" s="61">
        <f>Data!H377</f>
        <v>7.8970910740000004</v>
      </c>
      <c r="G378" s="62">
        <f>IF(MOD(C378,3)=0,SUM(Data!G375:G377),0)</f>
        <v>8.0416666666666664E-2</v>
      </c>
      <c r="H378" s="63">
        <f t="shared" si="126"/>
        <v>1.2210012210012167E-3</v>
      </c>
      <c r="I378" s="63">
        <f t="shared" si="127"/>
        <v>9.8188848188848193E-3</v>
      </c>
      <c r="J378" s="63">
        <f t="shared" si="128"/>
        <v>1.1039886039885927E-2</v>
      </c>
      <c r="K378" s="63">
        <f t="shared" si="129"/>
        <v>0</v>
      </c>
      <c r="L378" s="64">
        <f t="shared" si="130"/>
        <v>1.1039886039885927E-2</v>
      </c>
      <c r="M378" s="65">
        <f t="shared" si="131"/>
        <v>1.8468468468468466</v>
      </c>
      <c r="N378" s="65">
        <f t="shared" si="132"/>
        <v>0.63358892199145789</v>
      </c>
      <c r="O378" s="65">
        <f t="shared" si="133"/>
        <v>9.0581888694749679</v>
      </c>
      <c r="P378" s="66">
        <f t="shared" si="134"/>
        <v>14.29663391367991</v>
      </c>
      <c r="Q378" s="63">
        <f t="shared" si="137"/>
        <v>9.1877496671105341E-2</v>
      </c>
      <c r="R378" s="63">
        <f t="shared" si="138"/>
        <v>0.13472499444622055</v>
      </c>
      <c r="S378" s="63">
        <f t="shared" si="139"/>
        <v>3.7500292539980773E-2</v>
      </c>
      <c r="T378" s="64">
        <f t="shared" si="140"/>
        <v>9.3710529631000572E-2</v>
      </c>
      <c r="U378" s="63">
        <f t="shared" si="121"/>
        <v>0.14372065913956122</v>
      </c>
      <c r="V378" s="63">
        <f t="shared" si="122"/>
        <v>0.18777048390200379</v>
      </c>
      <c r="W378" s="63">
        <f t="shared" si="123"/>
        <v>4.0672003767018072E-2</v>
      </c>
      <c r="X378" s="64">
        <f t="shared" si="124"/>
        <v>0.14134951224066739</v>
      </c>
      <c r="Y378" s="63">
        <f t="shared" si="117"/>
        <v>3.924505176537485E-2</v>
      </c>
      <c r="Z378" s="63">
        <f t="shared" si="118"/>
        <v>8.4117613498509991E-2</v>
      </c>
      <c r="AA378" s="63">
        <f t="shared" si="119"/>
        <v>1.0186827840809931E-2</v>
      </c>
      <c r="AB378" s="64">
        <f t="shared" si="120"/>
        <v>7.3185260013457931E-2</v>
      </c>
      <c r="AC378" s="63">
        <f t="shared" si="142"/>
        <v>1.7640307909437825E-2</v>
      </c>
      <c r="AD378" s="63">
        <f t="shared" si="143"/>
        <v>6.5330650955668812E-2</v>
      </c>
      <c r="AE378" s="63">
        <f t="shared" si="144"/>
        <v>-1.3078317488021352E-2</v>
      </c>
      <c r="AF378" s="64">
        <f t="shared" si="145"/>
        <v>7.9448014805104217E-2</v>
      </c>
      <c r="AG378" s="69">
        <f t="shared" ca="1" si="125"/>
        <v>1007</v>
      </c>
      <c r="AH378" s="75">
        <f t="shared" si="135"/>
        <v>3</v>
      </c>
      <c r="AI378" s="76">
        <f t="shared" si="136"/>
        <v>0</v>
      </c>
      <c r="AJ378" s="75"/>
      <c r="AK378" s="76"/>
    </row>
    <row r="379" spans="2:37" x14ac:dyDescent="0.25">
      <c r="B379" s="43">
        <v>1902</v>
      </c>
      <c r="C379" s="44">
        <v>4</v>
      </c>
      <c r="D379" s="67">
        <f t="shared" si="141"/>
        <v>851</v>
      </c>
      <c r="E379" s="61">
        <f>Data!E378</f>
        <v>8.48</v>
      </c>
      <c r="F379" s="61">
        <f>Data!H378</f>
        <v>7.9922320659999997</v>
      </c>
      <c r="G379" s="62">
        <f>IF(MOD(C379,3)=0,SUM(Data!G376:G378),0)</f>
        <v>0</v>
      </c>
      <c r="H379" s="63">
        <f t="shared" si="126"/>
        <v>3.4146341463414887E-2</v>
      </c>
      <c r="I379" s="63">
        <f t="shared" si="127"/>
        <v>0</v>
      </c>
      <c r="J379" s="63">
        <f t="shared" si="128"/>
        <v>3.4146341463414887E-2</v>
      </c>
      <c r="K379" s="63">
        <f t="shared" si="129"/>
        <v>1.2047599693162603E-2</v>
      </c>
      <c r="L379" s="64">
        <f t="shared" si="130"/>
        <v>2.1835674307169262E-2</v>
      </c>
      <c r="M379" s="65">
        <f t="shared" si="131"/>
        <v>1.9099099099099099</v>
      </c>
      <c r="N379" s="65">
        <f t="shared" si="132"/>
        <v>0.64122214769363339</v>
      </c>
      <c r="O379" s="65">
        <f t="shared" si="133"/>
        <v>9.3674928796521648</v>
      </c>
      <c r="P379" s="66">
        <f t="shared" si="134"/>
        <v>14.608810555507855</v>
      </c>
      <c r="Q379" s="63">
        <f t="shared" si="137"/>
        <v>4.1769041769041726E-2</v>
      </c>
      <c r="R379" s="63">
        <f t="shared" si="138"/>
        <v>8.2650181672988987E-2</v>
      </c>
      <c r="S379" s="63">
        <f t="shared" si="139"/>
        <v>6.3291302887173329E-2</v>
      </c>
      <c r="T379" s="64">
        <f t="shared" si="140"/>
        <v>1.8206561770278906E-2</v>
      </c>
      <c r="U379" s="63">
        <f t="shared" si="121"/>
        <v>0.15870788870807084</v>
      </c>
      <c r="V379" s="63">
        <f t="shared" si="122"/>
        <v>0.20333493906392386</v>
      </c>
      <c r="W379" s="63">
        <f t="shared" si="123"/>
        <v>4.6263146907049801E-2</v>
      </c>
      <c r="X379" s="64">
        <f t="shared" si="124"/>
        <v>0.15012646925508943</v>
      </c>
      <c r="Y379" s="63">
        <f t="shared" si="117"/>
        <v>4.2927371730059116E-2</v>
      </c>
      <c r="Z379" s="63">
        <f t="shared" si="118"/>
        <v>8.7958928812419845E-2</v>
      </c>
      <c r="AA379" s="63">
        <f t="shared" si="119"/>
        <v>1.2755874295388825E-2</v>
      </c>
      <c r="AB379" s="64">
        <f t="shared" si="120"/>
        <v>7.4255856150281518E-2</v>
      </c>
      <c r="AC379" s="63">
        <f t="shared" si="142"/>
        <v>1.9350172366967566E-2</v>
      </c>
      <c r="AD379" s="63">
        <f t="shared" si="143"/>
        <v>6.7120645909119592E-2</v>
      </c>
      <c r="AE379" s="63">
        <f t="shared" si="144"/>
        <v>-1.2942257512797206E-2</v>
      </c>
      <c r="AF379" s="64">
        <f t="shared" si="145"/>
        <v>8.1112684674528923E-2</v>
      </c>
      <c r="AG379" s="69">
        <f t="shared" ca="1" si="125"/>
        <v>399</v>
      </c>
      <c r="AH379" s="75">
        <f t="shared" si="135"/>
        <v>4</v>
      </c>
      <c r="AI379" s="76">
        <f t="shared" si="136"/>
        <v>0</v>
      </c>
      <c r="AJ379" s="75"/>
      <c r="AK379" s="76"/>
    </row>
    <row r="380" spans="2:37" x14ac:dyDescent="0.25">
      <c r="B380" s="43">
        <v>1902</v>
      </c>
      <c r="C380" s="44">
        <v>5</v>
      </c>
      <c r="D380" s="67">
        <f t="shared" si="141"/>
        <v>882</v>
      </c>
      <c r="E380" s="61">
        <f>Data!E379</f>
        <v>8.4600000000000009</v>
      </c>
      <c r="F380" s="61">
        <f>Data!H379</f>
        <v>8.0873811569999994</v>
      </c>
      <c r="G380" s="62">
        <f>IF(MOD(C380,3)=0,SUM(Data!G377:G379),0)</f>
        <v>0</v>
      </c>
      <c r="H380" s="63">
        <f t="shared" si="126"/>
        <v>-2.3584905660376521E-3</v>
      </c>
      <c r="I380" s="63">
        <f t="shared" si="127"/>
        <v>0</v>
      </c>
      <c r="J380" s="63">
        <f t="shared" si="128"/>
        <v>-2.3584905660376521E-3</v>
      </c>
      <c r="K380" s="63">
        <f t="shared" si="129"/>
        <v>1.1905196222314007E-2</v>
      </c>
      <c r="L380" s="64">
        <f t="shared" si="130"/>
        <v>-1.4095872658428266E-2</v>
      </c>
      <c r="M380" s="65">
        <f t="shared" si="131"/>
        <v>1.9054054054054055</v>
      </c>
      <c r="N380" s="65">
        <f t="shared" si="132"/>
        <v>0.64885602318401969</v>
      </c>
      <c r="O380" s="65">
        <f t="shared" si="133"/>
        <v>9.3453997360680798</v>
      </c>
      <c r="P380" s="66">
        <f t="shared" si="134"/>
        <v>14.402886622226314</v>
      </c>
      <c r="Q380" s="63">
        <f t="shared" si="137"/>
        <v>9.4437257438551248E-2</v>
      </c>
      <c r="R380" s="63">
        <f t="shared" si="138"/>
        <v>0.13738520544194066</v>
      </c>
      <c r="S380" s="63">
        <f t="shared" si="139"/>
        <v>7.5949994489524997E-2</v>
      </c>
      <c r="T380" s="64">
        <f t="shared" si="140"/>
        <v>5.7098574531396329E-2</v>
      </c>
      <c r="U380" s="63">
        <f t="shared" si="121"/>
        <v>0.15702312730614887</v>
      </c>
      <c r="V380" s="63">
        <f t="shared" si="122"/>
        <v>0.20158528992571068</v>
      </c>
      <c r="W380" s="63">
        <f t="shared" si="123"/>
        <v>5.1901327785212503E-2</v>
      </c>
      <c r="X380" s="64">
        <f t="shared" si="124"/>
        <v>0.14229848198372297</v>
      </c>
      <c r="Y380" s="63">
        <f t="shared" si="117"/>
        <v>4.2681136846005607E-2</v>
      </c>
      <c r="Z380" s="63">
        <f t="shared" si="118"/>
        <v>8.7702061989328728E-2</v>
      </c>
      <c r="AA380" s="63">
        <f t="shared" si="119"/>
        <v>1.3955168949620012E-2</v>
      </c>
      <c r="AB380" s="64">
        <f t="shared" si="120"/>
        <v>7.273190698964016E-2</v>
      </c>
      <c r="AC380" s="63">
        <f t="shared" si="142"/>
        <v>1.9850968693834847E-2</v>
      </c>
      <c r="AD380" s="63">
        <f t="shared" si="143"/>
        <v>6.7644911381655515E-2</v>
      </c>
      <c r="AE380" s="63">
        <f t="shared" si="144"/>
        <v>-1.2808586250521947E-2</v>
      </c>
      <c r="AF380" s="64">
        <f t="shared" si="145"/>
        <v>8.1497363643596721E-2</v>
      </c>
      <c r="AG380" s="69">
        <f t="shared" ca="1" si="125"/>
        <v>1102</v>
      </c>
      <c r="AH380" s="75">
        <f t="shared" si="135"/>
        <v>0</v>
      </c>
      <c r="AI380" s="76">
        <f t="shared" si="136"/>
        <v>1</v>
      </c>
      <c r="AJ380" s="75"/>
      <c r="AK380" s="76"/>
    </row>
    <row r="381" spans="2:37" x14ac:dyDescent="0.25">
      <c r="B381" s="43">
        <v>1902</v>
      </c>
      <c r="C381" s="44">
        <v>6</v>
      </c>
      <c r="D381" s="67">
        <f t="shared" si="141"/>
        <v>912</v>
      </c>
      <c r="E381" s="61">
        <f>Data!E380</f>
        <v>8.41</v>
      </c>
      <c r="F381" s="61">
        <f>Data!H380</f>
        <v>8.18251405</v>
      </c>
      <c r="G381" s="62">
        <f>IF(MOD(C381,3)=0,SUM(Data!G378:G380),0)</f>
        <v>8.1041666666666665E-2</v>
      </c>
      <c r="H381" s="63">
        <f t="shared" si="126"/>
        <v>-5.9101654846336338E-3</v>
      </c>
      <c r="I381" s="63">
        <f t="shared" si="127"/>
        <v>9.5793932230102425E-3</v>
      </c>
      <c r="J381" s="63">
        <f t="shared" si="128"/>
        <v>3.6692277383765237E-3</v>
      </c>
      <c r="K381" s="63">
        <f t="shared" si="129"/>
        <v>1.1763127167273346E-2</v>
      </c>
      <c r="L381" s="64">
        <f t="shared" si="130"/>
        <v>-7.9997968018048482E-3</v>
      </c>
      <c r="M381" s="65">
        <f t="shared" si="131"/>
        <v>1.894144144144144</v>
      </c>
      <c r="N381" s="65">
        <f t="shared" si="132"/>
        <v>0.65648859909798452</v>
      </c>
      <c r="O381" s="65">
        <f t="shared" si="133"/>
        <v>9.3796901360058769</v>
      </c>
      <c r="P381" s="66">
        <f t="shared" si="134"/>
        <v>14.28766645588907</v>
      </c>
      <c r="Q381" s="63">
        <f t="shared" si="137"/>
        <v>-1.0588235294117565E-2</v>
      </c>
      <c r="R381" s="63">
        <f t="shared" si="138"/>
        <v>2.8816801708031026E-2</v>
      </c>
      <c r="S381" s="63">
        <f t="shared" si="139"/>
        <v>8.860653110033212E-2</v>
      </c>
      <c r="T381" s="64">
        <f t="shared" si="140"/>
        <v>-5.4923177184935223E-2</v>
      </c>
      <c r="U381" s="63">
        <f t="shared" si="121"/>
        <v>0.14517965582529091</v>
      </c>
      <c r="V381" s="63">
        <f t="shared" si="122"/>
        <v>0.18907321785008979</v>
      </c>
      <c r="W381" s="63">
        <f t="shared" si="123"/>
        <v>5.4364494890602577E-2</v>
      </c>
      <c r="X381" s="64">
        <f t="shared" si="124"/>
        <v>0.1277629544737886</v>
      </c>
      <c r="Y381" s="63">
        <f t="shared" ref="Y381:Y444" si="146">($M381/$M261)^(1/10)-1</f>
        <v>4.2626173728380623E-2</v>
      </c>
      <c r="Z381" s="63">
        <f t="shared" ref="Z381:Z444" si="147">($O381/$O261)^(1/10)-1</f>
        <v>8.7572843890166618E-2</v>
      </c>
      <c r="AA381" s="63">
        <f t="shared" ref="AA381:AA444" si="148">($N381/$N261)^(1/10)-1</f>
        <v>1.5141630350813839E-2</v>
      </c>
      <c r="AB381" s="64">
        <f t="shared" ref="AB381:AB444" si="149">($P381/$P261)^(1/10)-1</f>
        <v>7.1350845412892605E-2</v>
      </c>
      <c r="AC381" s="63">
        <f t="shared" si="142"/>
        <v>1.9817318822717533E-2</v>
      </c>
      <c r="AD381" s="63">
        <f t="shared" si="143"/>
        <v>6.7375048143003324E-2</v>
      </c>
      <c r="AE381" s="63">
        <f t="shared" si="144"/>
        <v>-1.267813206054591E-2</v>
      </c>
      <c r="AF381" s="64">
        <f t="shared" si="145"/>
        <v>8.1081137573323137E-2</v>
      </c>
      <c r="AG381" s="69">
        <f t="shared" ca="1" si="125"/>
        <v>1171</v>
      </c>
      <c r="AH381" s="75">
        <f t="shared" si="135"/>
        <v>0</v>
      </c>
      <c r="AI381" s="76">
        <f t="shared" si="136"/>
        <v>2</v>
      </c>
      <c r="AJ381" s="75"/>
      <c r="AK381" s="76"/>
    </row>
    <row r="382" spans="2:37" x14ac:dyDescent="0.25">
      <c r="B382" s="43">
        <v>1902</v>
      </c>
      <c r="C382" s="44">
        <v>7</v>
      </c>
      <c r="D382" s="67">
        <f t="shared" si="141"/>
        <v>943</v>
      </c>
      <c r="E382" s="61">
        <f>Data!E381</f>
        <v>8.6</v>
      </c>
      <c r="F382" s="61">
        <f>Data!H381</f>
        <v>8.18251405</v>
      </c>
      <c r="G382" s="62">
        <f>IF(MOD(C382,3)=0,SUM(Data!G379:G381),0)</f>
        <v>0</v>
      </c>
      <c r="H382" s="63">
        <f t="shared" si="126"/>
        <v>2.2592152199762072E-2</v>
      </c>
      <c r="I382" s="63">
        <f t="shared" si="127"/>
        <v>0</v>
      </c>
      <c r="J382" s="63">
        <f t="shared" si="128"/>
        <v>2.2592152199762072E-2</v>
      </c>
      <c r="K382" s="63">
        <f t="shared" si="129"/>
        <v>0</v>
      </c>
      <c r="L382" s="64">
        <f t="shared" si="130"/>
        <v>2.2592152199762072E-2</v>
      </c>
      <c r="M382" s="65">
        <f t="shared" si="131"/>
        <v>1.9369369369369367</v>
      </c>
      <c r="N382" s="65">
        <f t="shared" si="132"/>
        <v>0.65648859909798452</v>
      </c>
      <c r="O382" s="65">
        <f t="shared" si="133"/>
        <v>9.5915975231451291</v>
      </c>
      <c r="P382" s="66">
        <f t="shared" si="134"/>
        <v>14.610455591039951</v>
      </c>
      <c r="Q382" s="63">
        <f t="shared" si="137"/>
        <v>8.4489281210592626E-2</v>
      </c>
      <c r="R382" s="63">
        <f t="shared" si="138"/>
        <v>0.12768094496369198</v>
      </c>
      <c r="S382" s="63">
        <f t="shared" si="139"/>
        <v>7.4998457158163223E-2</v>
      </c>
      <c r="T382" s="64">
        <f t="shared" si="140"/>
        <v>4.900703573547327E-2</v>
      </c>
      <c r="U382" s="63">
        <f t="shared" si="121"/>
        <v>0.14033569396049561</v>
      </c>
      <c r="V382" s="63">
        <f t="shared" si="122"/>
        <v>0.18404359189365915</v>
      </c>
      <c r="W382" s="63">
        <f t="shared" si="123"/>
        <v>5.4364494890602577E-2</v>
      </c>
      <c r="X382" s="64">
        <f t="shared" si="124"/>
        <v>0.12299266300361489</v>
      </c>
      <c r="Y382" s="63">
        <f t="shared" si="146"/>
        <v>4.4958080491558583E-2</v>
      </c>
      <c r="Z382" s="63">
        <f t="shared" si="147"/>
        <v>9.0005277042163323E-2</v>
      </c>
      <c r="AA382" s="63">
        <f t="shared" si="148"/>
        <v>1.2437934105501647E-2</v>
      </c>
      <c r="AB382" s="64">
        <f t="shared" si="149"/>
        <v>7.6614417855839223E-2</v>
      </c>
      <c r="AC382" s="63">
        <f t="shared" si="142"/>
        <v>1.8163115574280964E-2</v>
      </c>
      <c r="AD382" s="63">
        <f t="shared" si="143"/>
        <v>6.5643703480239068E-2</v>
      </c>
      <c r="AE382" s="63">
        <f t="shared" si="144"/>
        <v>-1.2231182973407639E-2</v>
      </c>
      <c r="AF382" s="64">
        <f t="shared" si="145"/>
        <v>7.8839182925482199E-2</v>
      </c>
      <c r="AG382" s="69">
        <f t="shared" ca="1" si="125"/>
        <v>587</v>
      </c>
      <c r="AH382" s="75">
        <f t="shared" si="135"/>
        <v>1</v>
      </c>
      <c r="AI382" s="76">
        <f t="shared" si="136"/>
        <v>0</v>
      </c>
      <c r="AJ382" s="75"/>
      <c r="AK382" s="76"/>
    </row>
    <row r="383" spans="2:37" x14ac:dyDescent="0.25">
      <c r="B383" s="43">
        <v>1902</v>
      </c>
      <c r="C383" s="44">
        <v>8</v>
      </c>
      <c r="D383" s="67">
        <f t="shared" si="141"/>
        <v>974</v>
      </c>
      <c r="E383" s="61">
        <f>Data!E382</f>
        <v>8.83</v>
      </c>
      <c r="F383" s="61">
        <f>Data!H382</f>
        <v>8.0873811569999994</v>
      </c>
      <c r="G383" s="62">
        <f>IF(MOD(C383,3)=0,SUM(Data!G380:G382),0)</f>
        <v>0</v>
      </c>
      <c r="H383" s="63">
        <f t="shared" si="126"/>
        <v>2.6744186046511631E-2</v>
      </c>
      <c r="I383" s="63">
        <f t="shared" si="127"/>
        <v>0</v>
      </c>
      <c r="J383" s="63">
        <f t="shared" si="128"/>
        <v>2.6744186046511631E-2</v>
      </c>
      <c r="K383" s="63">
        <f t="shared" si="129"/>
        <v>-1.1626364760107033E-2</v>
      </c>
      <c r="L383" s="64">
        <f t="shared" si="130"/>
        <v>3.8821908475235256E-2</v>
      </c>
      <c r="M383" s="65">
        <f t="shared" si="131"/>
        <v>1.9887387387387385</v>
      </c>
      <c r="N383" s="65">
        <f t="shared" si="132"/>
        <v>0.64885602318401969</v>
      </c>
      <c r="O383" s="65">
        <f t="shared" si="133"/>
        <v>9.8481169917873821</v>
      </c>
      <c r="P383" s="66">
        <f t="shared" si="134"/>
        <v>15.177661360776794</v>
      </c>
      <c r="Q383" s="63">
        <f t="shared" si="137"/>
        <v>9.8258706467661661E-2</v>
      </c>
      <c r="R383" s="63">
        <f t="shared" si="138"/>
        <v>0.14199876142764589</v>
      </c>
      <c r="S383" s="63">
        <f t="shared" si="139"/>
        <v>4.9383481466808599E-2</v>
      </c>
      <c r="T383" s="64">
        <f t="shared" si="140"/>
        <v>8.8256849470682575E-2</v>
      </c>
      <c r="U383" s="63">
        <f t="shared" si="121"/>
        <v>0.13201822481791692</v>
      </c>
      <c r="V383" s="63">
        <f t="shared" si="122"/>
        <v>0.17540732268696635</v>
      </c>
      <c r="W383" s="63">
        <f t="shared" si="123"/>
        <v>4.2590931362904705E-2</v>
      </c>
      <c r="X383" s="64">
        <f t="shared" si="124"/>
        <v>0.12739070265117358</v>
      </c>
      <c r="Y383" s="63">
        <f t="shared" si="146"/>
        <v>4.6218604862068302E-2</v>
      </c>
      <c r="Z383" s="63">
        <f t="shared" si="147"/>
        <v>9.1320141476772365E-2</v>
      </c>
      <c r="AA383" s="63">
        <f t="shared" si="148"/>
        <v>9.9336406689658485E-3</v>
      </c>
      <c r="AB383" s="64">
        <f t="shared" si="149"/>
        <v>8.0585988554552124E-2</v>
      </c>
      <c r="AC383" s="63">
        <f t="shared" si="142"/>
        <v>1.8001953573378637E-2</v>
      </c>
      <c r="AD383" s="63">
        <f t="shared" si="143"/>
        <v>6.5475025918780627E-2</v>
      </c>
      <c r="AE383" s="63">
        <f t="shared" si="144"/>
        <v>-1.3255274072206946E-2</v>
      </c>
      <c r="AF383" s="64">
        <f t="shared" si="145"/>
        <v>7.9787910613822621E-2</v>
      </c>
      <c r="AG383" s="69">
        <f t="shared" ca="1" si="125"/>
        <v>509</v>
      </c>
      <c r="AH383" s="75">
        <f t="shared" si="135"/>
        <v>2</v>
      </c>
      <c r="AI383" s="76">
        <f t="shared" si="136"/>
        <v>0</v>
      </c>
      <c r="AJ383" s="75"/>
      <c r="AK383" s="76"/>
    </row>
    <row r="384" spans="2:37" x14ac:dyDescent="0.25">
      <c r="B384" s="43">
        <v>1902</v>
      </c>
      <c r="C384" s="44">
        <v>9</v>
      </c>
      <c r="D384" s="67">
        <f t="shared" si="141"/>
        <v>1004</v>
      </c>
      <c r="E384" s="61">
        <f>Data!E383</f>
        <v>8.85</v>
      </c>
      <c r="F384" s="61">
        <f>Data!H383</f>
        <v>8.18251405</v>
      </c>
      <c r="G384" s="62">
        <f>IF(MOD(C384,3)=0,SUM(Data!G381:G383),0)</f>
        <v>8.1666666666666665E-2</v>
      </c>
      <c r="H384" s="63">
        <f t="shared" si="126"/>
        <v>2.2650056625141968E-3</v>
      </c>
      <c r="I384" s="63">
        <f t="shared" si="127"/>
        <v>9.2487731219328042E-3</v>
      </c>
      <c r="J384" s="63">
        <f t="shared" si="128"/>
        <v>1.1513778784447037E-2</v>
      </c>
      <c r="K384" s="63">
        <f t="shared" si="129"/>
        <v>1.1763127167273346E-2</v>
      </c>
      <c r="L384" s="64">
        <f t="shared" si="130"/>
        <v>-2.4644936757522995E-4</v>
      </c>
      <c r="M384" s="65">
        <f t="shared" si="131"/>
        <v>1.993243243243243</v>
      </c>
      <c r="N384" s="65">
        <f t="shared" si="132"/>
        <v>0.65648859909798452</v>
      </c>
      <c r="O384" s="65">
        <f t="shared" si="133"/>
        <v>9.9615060322741762</v>
      </c>
      <c r="P384" s="66">
        <f t="shared" si="134"/>
        <v>15.17392083573316</v>
      </c>
      <c r="Q384" s="63">
        <f t="shared" si="137"/>
        <v>0.10624999999999996</v>
      </c>
      <c r="R384" s="63">
        <f t="shared" si="138"/>
        <v>0.14966607298686729</v>
      </c>
      <c r="S384" s="63">
        <f t="shared" si="139"/>
        <v>4.877914599073474E-2</v>
      </c>
      <c r="T384" s="64">
        <f t="shared" si="140"/>
        <v>9.6194634858827843E-2</v>
      </c>
      <c r="U384" s="63">
        <f t="shared" si="121"/>
        <v>0.12187064814553872</v>
      </c>
      <c r="V384" s="63">
        <f t="shared" si="122"/>
        <v>0.16491506395450162</v>
      </c>
      <c r="W384" s="63">
        <f t="shared" si="123"/>
        <v>3.9077348882619933E-2</v>
      </c>
      <c r="X384" s="64">
        <f t="shared" si="124"/>
        <v>0.12110524323064342</v>
      </c>
      <c r="Y384" s="63">
        <f t="shared" si="146"/>
        <v>4.9098512430431951E-2</v>
      </c>
      <c r="Z384" s="63">
        <f t="shared" si="147"/>
        <v>9.417068105085824E-2</v>
      </c>
      <c r="AA384" s="63">
        <f t="shared" si="148"/>
        <v>1.1115396351184303E-2</v>
      </c>
      <c r="AB384" s="64">
        <f t="shared" si="149"/>
        <v>8.2142241132313609E-2</v>
      </c>
      <c r="AC384" s="63">
        <f t="shared" si="142"/>
        <v>1.7625389668958658E-2</v>
      </c>
      <c r="AD384" s="63">
        <f t="shared" si="143"/>
        <v>6.4891681623592712E-2</v>
      </c>
      <c r="AE384" s="63">
        <f t="shared" si="144"/>
        <v>-1.1324730121778148E-2</v>
      </c>
      <c r="AF384" s="64">
        <f t="shared" si="145"/>
        <v>7.7089428720876763E-2</v>
      </c>
      <c r="AG384" s="69">
        <f t="shared" ca="1" si="125"/>
        <v>987</v>
      </c>
      <c r="AH384" s="75">
        <f t="shared" si="135"/>
        <v>3</v>
      </c>
      <c r="AI384" s="76">
        <f t="shared" si="136"/>
        <v>0</v>
      </c>
      <c r="AJ384" s="75"/>
      <c r="AK384" s="76"/>
    </row>
    <row r="385" spans="2:37" x14ac:dyDescent="0.25">
      <c r="B385" s="43">
        <v>1902</v>
      </c>
      <c r="C385" s="44">
        <v>10</v>
      </c>
      <c r="D385" s="67">
        <f t="shared" si="141"/>
        <v>1035</v>
      </c>
      <c r="E385" s="61">
        <f>Data!E384</f>
        <v>8.57</v>
      </c>
      <c r="F385" s="61">
        <f>Data!H384</f>
        <v>8.7534247930000006</v>
      </c>
      <c r="G385" s="62">
        <f>IF(MOD(C385,3)=0,SUM(Data!G382:G384),0)</f>
        <v>0</v>
      </c>
      <c r="H385" s="63">
        <f t="shared" si="126"/>
        <v>-3.1638418079095953E-2</v>
      </c>
      <c r="I385" s="63">
        <f t="shared" si="127"/>
        <v>0</v>
      </c>
      <c r="J385" s="63">
        <f t="shared" si="128"/>
        <v>-3.1638418079095953E-2</v>
      </c>
      <c r="K385" s="63">
        <f t="shared" si="129"/>
        <v>6.9772045548763817E-2</v>
      </c>
      <c r="L385" s="64">
        <f t="shared" si="130"/>
        <v>-9.4796329788033429E-2</v>
      </c>
      <c r="M385" s="65">
        <f t="shared" si="131"/>
        <v>1.9301801801801801</v>
      </c>
      <c r="N385" s="65">
        <f t="shared" si="132"/>
        <v>0.7022931515364933</v>
      </c>
      <c r="O385" s="65">
        <f t="shared" si="133"/>
        <v>9.6463397397276491</v>
      </c>
      <c r="P385" s="66">
        <f t="shared" si="134"/>
        <v>13.735488832011487</v>
      </c>
      <c r="Q385" s="63">
        <f t="shared" si="137"/>
        <v>8.3438685208596652E-2</v>
      </c>
      <c r="R385" s="63">
        <f t="shared" si="138"/>
        <v>0.12595950151034763</v>
      </c>
      <c r="S385" s="63">
        <f t="shared" si="139"/>
        <v>0.12195461233539406</v>
      </c>
      <c r="T385" s="64">
        <f t="shared" si="140"/>
        <v>3.5695643396991272E-3</v>
      </c>
      <c r="U385" s="63">
        <f t="shared" ref="U385:U448" si="150">($M385/$M325)^(1/5)-1</f>
        <v>0.12198424028430321</v>
      </c>
      <c r="V385" s="63">
        <f t="shared" ref="V385:V448" si="151">($O385/$O325)^(1/5)-1</f>
        <v>0.16503301444532914</v>
      </c>
      <c r="W385" s="63">
        <f t="shared" ref="W385:W448" si="152">($N385/$N325)^(1/5)-1</f>
        <v>5.6180714150697808E-2</v>
      </c>
      <c r="X385" s="64">
        <f t="shared" ref="X385:X448" si="153">($P385/$P325)^(1/5)-1</f>
        <v>0.10306219270644634</v>
      </c>
      <c r="Y385" s="63">
        <f t="shared" si="146"/>
        <v>4.3654863769423624E-2</v>
      </c>
      <c r="Z385" s="63">
        <f t="shared" si="147"/>
        <v>8.8493158213638345E-2</v>
      </c>
      <c r="AA385" s="63">
        <f t="shared" si="148"/>
        <v>1.7957972352968143E-2</v>
      </c>
      <c r="AB385" s="64">
        <f t="shared" si="149"/>
        <v>6.9290862468153636E-2</v>
      </c>
      <c r="AC385" s="63">
        <f t="shared" si="142"/>
        <v>1.7395017774270327E-2</v>
      </c>
      <c r="AD385" s="63">
        <f t="shared" si="143"/>
        <v>6.4650609499386613E-2</v>
      </c>
      <c r="AE385" s="63">
        <f t="shared" si="144"/>
        <v>-7.523405034544739E-3</v>
      </c>
      <c r="AF385" s="64">
        <f t="shared" si="145"/>
        <v>7.2721125011964149E-2</v>
      </c>
      <c r="AG385" s="69">
        <f t="shared" ca="1" si="125"/>
        <v>1540</v>
      </c>
      <c r="AH385" s="75">
        <f t="shared" si="135"/>
        <v>0</v>
      </c>
      <c r="AI385" s="76">
        <f t="shared" si="136"/>
        <v>1</v>
      </c>
      <c r="AJ385" s="75"/>
      <c r="AK385" s="76"/>
    </row>
    <row r="386" spans="2:37" x14ac:dyDescent="0.25">
      <c r="B386" s="43">
        <v>1902</v>
      </c>
      <c r="C386" s="44">
        <v>11</v>
      </c>
      <c r="D386" s="67">
        <f t="shared" si="141"/>
        <v>1065</v>
      </c>
      <c r="E386" s="61">
        <f>Data!E385</f>
        <v>8.24</v>
      </c>
      <c r="F386" s="61">
        <f>Data!H385</f>
        <v>8.4679289260000008</v>
      </c>
      <c r="G386" s="62">
        <f>IF(MOD(C386,3)=0,SUM(Data!G383:G385),0)</f>
        <v>0</v>
      </c>
      <c r="H386" s="63">
        <f t="shared" si="126"/>
        <v>-3.8506417736289378E-2</v>
      </c>
      <c r="I386" s="63">
        <f t="shared" si="127"/>
        <v>0</v>
      </c>
      <c r="J386" s="63">
        <f t="shared" si="128"/>
        <v>-3.8506417736289489E-2</v>
      </c>
      <c r="K386" s="63">
        <f t="shared" si="129"/>
        <v>-3.2615333283985803E-2</v>
      </c>
      <c r="L386" s="64">
        <f t="shared" si="130"/>
        <v>-6.0897021164313392E-3</v>
      </c>
      <c r="M386" s="65">
        <f t="shared" si="131"/>
        <v>1.8558558558558558</v>
      </c>
      <c r="N386" s="65">
        <f t="shared" si="132"/>
        <v>0.67938762633606986</v>
      </c>
      <c r="O386" s="65">
        <f t="shared" si="133"/>
        <v>9.2748937520835266</v>
      </c>
      <c r="P386" s="66">
        <f t="shared" si="134"/>
        <v>13.651843796600968</v>
      </c>
      <c r="Q386" s="63">
        <f t="shared" si="137"/>
        <v>1.980198019801982E-2</v>
      </c>
      <c r="R386" s="63">
        <f t="shared" si="138"/>
        <v>5.9825299704848067E-2</v>
      </c>
      <c r="S386" s="63">
        <f t="shared" si="139"/>
        <v>7.2284572464840879E-2</v>
      </c>
      <c r="T386" s="64">
        <f t="shared" si="140"/>
        <v>-1.1619371461582206E-2</v>
      </c>
      <c r="U386" s="63">
        <f t="shared" si="150"/>
        <v>0.12123036761535011</v>
      </c>
      <c r="V386" s="63">
        <f t="shared" si="151"/>
        <v>0.1642502168653952</v>
      </c>
      <c r="W386" s="63">
        <f t="shared" si="152"/>
        <v>4.9199495035137097E-2</v>
      </c>
      <c r="X386" s="64">
        <f t="shared" si="153"/>
        <v>0.10965571597649793</v>
      </c>
      <c r="Y386" s="63">
        <f t="shared" si="146"/>
        <v>3.9937410362206105E-2</v>
      </c>
      <c r="Z386" s="63">
        <f t="shared" si="147"/>
        <v>8.4615992744280444E-2</v>
      </c>
      <c r="AA386" s="63">
        <f t="shared" si="148"/>
        <v>1.1989806520390056E-2</v>
      </c>
      <c r="AB386" s="64">
        <f t="shared" si="149"/>
        <v>7.176572901816769E-2</v>
      </c>
      <c r="AC386" s="63">
        <f t="shared" si="142"/>
        <v>1.7624499064929466E-2</v>
      </c>
      <c r="AD386" s="63">
        <f t="shared" si="143"/>
        <v>6.4890749653113255E-2</v>
      </c>
      <c r="AE386" s="63">
        <f t="shared" si="144"/>
        <v>-8.7021327809601035E-3</v>
      </c>
      <c r="AF386" s="64">
        <f t="shared" si="145"/>
        <v>7.4238919367928258E-2</v>
      </c>
      <c r="AG386" s="69">
        <f t="shared" ca="1" si="125"/>
        <v>1600</v>
      </c>
      <c r="AH386" s="75">
        <f t="shared" si="135"/>
        <v>0</v>
      </c>
      <c r="AI386" s="76">
        <f t="shared" si="136"/>
        <v>2</v>
      </c>
      <c r="AJ386" s="75"/>
      <c r="AK386" s="76"/>
    </row>
    <row r="387" spans="2:37" x14ac:dyDescent="0.25">
      <c r="B387" s="43">
        <v>1902</v>
      </c>
      <c r="C387" s="44">
        <v>12</v>
      </c>
      <c r="D387" s="67">
        <f t="shared" si="141"/>
        <v>1096</v>
      </c>
      <c r="E387" s="61">
        <f>Data!E386</f>
        <v>8.0500000000000007</v>
      </c>
      <c r="F387" s="61">
        <f>Data!H386</f>
        <v>8.5630942149999996</v>
      </c>
      <c r="G387" s="62">
        <f>IF(MOD(C387,3)=0,SUM(Data!G384:G386),0)</f>
        <v>8.2291666666666666E-2</v>
      </c>
      <c r="H387" s="63">
        <f t="shared" si="126"/>
        <v>-2.30582524271844E-2</v>
      </c>
      <c r="I387" s="63">
        <f t="shared" si="127"/>
        <v>9.9868527508090617E-3</v>
      </c>
      <c r="J387" s="63">
        <f t="shared" si="128"/>
        <v>-1.3071399676375495E-2</v>
      </c>
      <c r="K387" s="63">
        <f t="shared" si="129"/>
        <v>1.1238319290541421E-2</v>
      </c>
      <c r="L387" s="64">
        <f t="shared" si="130"/>
        <v>-2.4039554774755723E-2</v>
      </c>
      <c r="M387" s="65">
        <f t="shared" si="131"/>
        <v>1.8130630630630631</v>
      </c>
      <c r="N387" s="65">
        <f t="shared" si="132"/>
        <v>0.68702280140287753</v>
      </c>
      <c r="O387" s="65">
        <f t="shared" si="133"/>
        <v>9.1536579088941252</v>
      </c>
      <c r="P387" s="66">
        <f t="shared" si="134"/>
        <v>13.323659549876171</v>
      </c>
      <c r="Q387" s="63">
        <f t="shared" si="137"/>
        <v>1.2578616352201477E-2</v>
      </c>
      <c r="R387" s="63">
        <f t="shared" si="138"/>
        <v>5.253941557434838E-2</v>
      </c>
      <c r="S387" s="63">
        <f t="shared" si="139"/>
        <v>7.1427123772909606E-2</v>
      </c>
      <c r="T387" s="64">
        <f t="shared" si="140"/>
        <v>-1.7628551470724951E-2</v>
      </c>
      <c r="U387" s="63">
        <f t="shared" si="150"/>
        <v>0.11127221058769332</v>
      </c>
      <c r="V387" s="63">
        <f t="shared" si="151"/>
        <v>0.15408113697450432</v>
      </c>
      <c r="W387" s="63">
        <f t="shared" si="152"/>
        <v>5.1547212648964225E-2</v>
      </c>
      <c r="X387" s="64">
        <f t="shared" si="153"/>
        <v>9.7507675444496344E-2</v>
      </c>
      <c r="Y387" s="63">
        <f t="shared" si="146"/>
        <v>3.8638526956827679E-2</v>
      </c>
      <c r="Z387" s="63">
        <f t="shared" si="147"/>
        <v>8.3197941961870692E-2</v>
      </c>
      <c r="AA387" s="63">
        <f t="shared" si="148"/>
        <v>1.184777343699106E-2</v>
      </c>
      <c r="AB387" s="64">
        <f t="shared" si="149"/>
        <v>7.0514726026940755E-2</v>
      </c>
      <c r="AC387" s="63">
        <f t="shared" si="142"/>
        <v>1.617651035325296E-2</v>
      </c>
      <c r="AD387" s="63">
        <f t="shared" si="143"/>
        <v>6.3192887197137448E-2</v>
      </c>
      <c r="AE387" s="63">
        <f t="shared" si="144"/>
        <v>-7.6781752781416301E-3</v>
      </c>
      <c r="AF387" s="64">
        <f t="shared" si="145"/>
        <v>7.1419433403214549E-2</v>
      </c>
      <c r="AG387" s="69">
        <f t="shared" ca="1" si="125"/>
        <v>1443</v>
      </c>
      <c r="AH387" s="75">
        <f t="shared" si="135"/>
        <v>0</v>
      </c>
      <c r="AI387" s="76">
        <f t="shared" si="136"/>
        <v>3</v>
      </c>
      <c r="AJ387" s="75"/>
      <c r="AK387" s="76"/>
    </row>
    <row r="388" spans="2:37" x14ac:dyDescent="0.25">
      <c r="B388" s="43">
        <v>1903</v>
      </c>
      <c r="C388" s="39">
        <v>1</v>
      </c>
      <c r="D388" s="67">
        <f t="shared" si="141"/>
        <v>1127</v>
      </c>
      <c r="E388" s="61">
        <f>Data!E387</f>
        <v>8.4600000000000009</v>
      </c>
      <c r="F388" s="61">
        <f>Data!H387</f>
        <v>8.6582595040000001</v>
      </c>
      <c r="G388" s="62">
        <f>IF(MOD(C388,3)=0,SUM(Data!G385:G387),0)</f>
        <v>0</v>
      </c>
      <c r="H388" s="63">
        <f t="shared" si="126"/>
        <v>5.0931677018633659E-2</v>
      </c>
      <c r="I388" s="63">
        <f t="shared" si="127"/>
        <v>0</v>
      </c>
      <c r="J388" s="63">
        <f t="shared" si="128"/>
        <v>5.0931677018633659E-2</v>
      </c>
      <c r="K388" s="63">
        <f t="shared" si="129"/>
        <v>1.1113423093406904E-2</v>
      </c>
      <c r="L388" s="64">
        <f t="shared" si="130"/>
        <v>3.9380600648546871E-2</v>
      </c>
      <c r="M388" s="65">
        <f t="shared" si="131"/>
        <v>1.9054054054054055</v>
      </c>
      <c r="N388" s="65">
        <f t="shared" si="132"/>
        <v>0.69465797646968541</v>
      </c>
      <c r="O388" s="65">
        <f t="shared" si="133"/>
        <v>9.619869057048982</v>
      </c>
      <c r="P388" s="66">
        <f t="shared" si="134"/>
        <v>13.848353265787042</v>
      </c>
      <c r="Q388" s="63">
        <f t="shared" si="137"/>
        <v>4.1871921182266236E-2</v>
      </c>
      <c r="R388" s="63">
        <f t="shared" si="138"/>
        <v>8.2988762862711063E-2</v>
      </c>
      <c r="S388" s="63">
        <f t="shared" si="139"/>
        <v>9.6385925256204041E-2</v>
      </c>
      <c r="T388" s="64">
        <f t="shared" si="140"/>
        <v>-1.2219385605814259E-2</v>
      </c>
      <c r="U388" s="63">
        <f t="shared" si="150"/>
        <v>0.1163236052079526</v>
      </c>
      <c r="V388" s="63">
        <f t="shared" si="151"/>
        <v>0.15932712368335289</v>
      </c>
      <c r="W388" s="63">
        <f t="shared" si="152"/>
        <v>5.3874149236798896E-2</v>
      </c>
      <c r="X388" s="64">
        <f t="shared" si="153"/>
        <v>0.10006220811367439</v>
      </c>
      <c r="Y388" s="63">
        <f t="shared" si="146"/>
        <v>4.1935295973432707E-2</v>
      </c>
      <c r="Z388" s="63">
        <f t="shared" si="147"/>
        <v>8.6636148153174997E-2</v>
      </c>
      <c r="AA388" s="63">
        <f t="shared" si="148"/>
        <v>9.244392685207492E-3</v>
      </c>
      <c r="AB388" s="64">
        <f t="shared" si="149"/>
        <v>7.6682868915484592E-2</v>
      </c>
      <c r="AC388" s="63">
        <f t="shared" si="142"/>
        <v>1.8966043304964542E-2</v>
      </c>
      <c r="AD388" s="63">
        <f t="shared" si="143"/>
        <v>6.6111486045511647E-2</v>
      </c>
      <c r="AE388" s="63">
        <f t="shared" si="144"/>
        <v>-7.1296606046062916E-3</v>
      </c>
      <c r="AF388" s="64">
        <f t="shared" si="145"/>
        <v>7.3767080900732696E-2</v>
      </c>
      <c r="AG388" s="69">
        <f t="shared" ca="1" si="125"/>
        <v>190</v>
      </c>
      <c r="AH388" s="75">
        <f t="shared" si="135"/>
        <v>1</v>
      </c>
      <c r="AI388" s="76">
        <f t="shared" si="136"/>
        <v>0</v>
      </c>
      <c r="AJ388" s="75"/>
      <c r="AK388" s="76"/>
    </row>
    <row r="389" spans="2:37" x14ac:dyDescent="0.25">
      <c r="B389" s="43">
        <v>1903</v>
      </c>
      <c r="C389" s="44">
        <v>2</v>
      </c>
      <c r="D389" s="67">
        <f t="shared" si="141"/>
        <v>1155</v>
      </c>
      <c r="E389" s="61">
        <f>Data!E388</f>
        <v>8.41</v>
      </c>
      <c r="F389" s="61">
        <f>Data!H388</f>
        <v>8.6582595040000001</v>
      </c>
      <c r="G389" s="62">
        <f>IF(MOD(C389,3)=0,SUM(Data!G386:G388),0)</f>
        <v>0</v>
      </c>
      <c r="H389" s="63">
        <f t="shared" si="126"/>
        <v>-5.9101654846336338E-3</v>
      </c>
      <c r="I389" s="63">
        <f t="shared" si="127"/>
        <v>0</v>
      </c>
      <c r="J389" s="63">
        <f t="shared" si="128"/>
        <v>-5.9101654846335228E-3</v>
      </c>
      <c r="K389" s="63">
        <f t="shared" si="129"/>
        <v>0</v>
      </c>
      <c r="L389" s="64">
        <f t="shared" si="130"/>
        <v>-5.9101654846335228E-3</v>
      </c>
      <c r="M389" s="65">
        <f t="shared" si="131"/>
        <v>1.894144144144144</v>
      </c>
      <c r="N389" s="65">
        <f t="shared" si="132"/>
        <v>0.69465797646968541</v>
      </c>
      <c r="O389" s="65">
        <f t="shared" si="133"/>
        <v>9.5630140389813167</v>
      </c>
      <c r="P389" s="66">
        <f t="shared" si="134"/>
        <v>13.766507206296575</v>
      </c>
      <c r="Q389" s="63">
        <f t="shared" si="137"/>
        <v>2.6862026862026989E-2</v>
      </c>
      <c r="R389" s="63">
        <f t="shared" si="138"/>
        <v>6.738651219246572E-2</v>
      </c>
      <c r="S389" s="63">
        <f t="shared" si="139"/>
        <v>9.6385925256204041E-2</v>
      </c>
      <c r="T389" s="64">
        <f t="shared" si="140"/>
        <v>-2.6450004871196864E-2</v>
      </c>
      <c r="U389" s="63">
        <f t="shared" si="150"/>
        <v>0.11545847348291094</v>
      </c>
      <c r="V389" s="63">
        <f t="shared" si="151"/>
        <v>0.1584286649660771</v>
      </c>
      <c r="W389" s="63">
        <f t="shared" si="152"/>
        <v>5.0888514075622338E-2</v>
      </c>
      <c r="X389" s="64">
        <f t="shared" si="153"/>
        <v>0.10233259708338216</v>
      </c>
      <c r="Y389" s="63">
        <f t="shared" si="146"/>
        <v>4.3192460707919267E-2</v>
      </c>
      <c r="Z389" s="63">
        <f t="shared" si="147"/>
        <v>8.7947247460354649E-2</v>
      </c>
      <c r="AA389" s="63">
        <f t="shared" si="148"/>
        <v>8.0364848784473253E-3</v>
      </c>
      <c r="AB389" s="64">
        <f t="shared" si="149"/>
        <v>7.9273680844541117E-2</v>
      </c>
      <c r="AC389" s="63">
        <f t="shared" si="142"/>
        <v>1.9817318822717533E-2</v>
      </c>
      <c r="AD389" s="63">
        <f t="shared" si="143"/>
        <v>6.700214831363005E-2</v>
      </c>
      <c r="AE389" s="63">
        <f t="shared" si="144"/>
        <v>-7.5998037172460009E-3</v>
      </c>
      <c r="AF389" s="64">
        <f t="shared" si="145"/>
        <v>7.5173254006109413E-2</v>
      </c>
      <c r="AG389" s="69">
        <f t="shared" ref="AG389:AG452" ca="1" si="154">RANK($H389,OFFSET($H$5,0,0,$AN$3,1),0)</f>
        <v>1171</v>
      </c>
      <c r="AH389" s="75">
        <f t="shared" si="135"/>
        <v>0</v>
      </c>
      <c r="AI389" s="76">
        <f t="shared" si="136"/>
        <v>1</v>
      </c>
      <c r="AJ389" s="75"/>
      <c r="AK389" s="76"/>
    </row>
    <row r="390" spans="2:37" x14ac:dyDescent="0.25">
      <c r="B390" s="43">
        <v>1903</v>
      </c>
      <c r="C390" s="44">
        <v>3</v>
      </c>
      <c r="D390" s="67">
        <f t="shared" si="141"/>
        <v>1186</v>
      </c>
      <c r="E390" s="61">
        <f>Data!E389</f>
        <v>8.08</v>
      </c>
      <c r="F390" s="61">
        <f>Data!H389</f>
        <v>8.3728446279999993</v>
      </c>
      <c r="G390" s="62">
        <f>IF(MOD(C390,3)=0,SUM(Data!G387:G389),0)</f>
        <v>8.3333333333333329E-2</v>
      </c>
      <c r="H390" s="63">
        <f t="shared" ref="H390:H453" si="155">E390/E389-1</f>
        <v>-3.9239001189060652E-2</v>
      </c>
      <c r="I390" s="63">
        <f t="shared" ref="I390:I453" si="156">G390/E389</f>
        <v>9.9088386841062227E-3</v>
      </c>
      <c r="J390" s="63">
        <f t="shared" ref="J390:J453" si="157">O390/O389-1</f>
        <v>-2.9330162504954238E-2</v>
      </c>
      <c r="K390" s="63">
        <f t="shared" ref="K390:K453" si="158">F390/F389-1</f>
        <v>-3.2964463108104192E-2</v>
      </c>
      <c r="L390" s="64">
        <f t="shared" ref="L390:L453" si="159">(1+J390)/(1+K390)-1</f>
        <v>3.758187227359544E-3</v>
      </c>
      <c r="M390" s="65">
        <f t="shared" ref="M390:M453" si="160">E390/$E$4</f>
        <v>1.8198198198198197</v>
      </c>
      <c r="N390" s="65">
        <f t="shared" ref="N390:N453" si="161">F390/$F$4</f>
        <v>0.67175894923160018</v>
      </c>
      <c r="O390" s="65">
        <f t="shared" ref="O390:O453" si="162">O389*((E390+G390)/(E389))</f>
        <v>9.2825292831808355</v>
      </c>
      <c r="P390" s="66">
        <f t="shared" ref="P390:P453" si="163">P389*(1+L390)</f>
        <v>13.818244317844632</v>
      </c>
      <c r="Q390" s="63">
        <f t="shared" si="137"/>
        <v>-1.4634146341463428E-2</v>
      </c>
      <c r="R390" s="63">
        <f t="shared" si="138"/>
        <v>2.4766586007261226E-2</v>
      </c>
      <c r="S390" s="63">
        <f t="shared" si="139"/>
        <v>6.0244151870851192E-2</v>
      </c>
      <c r="T390" s="64">
        <f t="shared" si="140"/>
        <v>-3.3461694460646729E-2</v>
      </c>
      <c r="U390" s="63">
        <f t="shared" si="150"/>
        <v>0.11684185572419592</v>
      </c>
      <c r="V390" s="63">
        <f t="shared" si="151"/>
        <v>0.15997027361254301</v>
      </c>
      <c r="W390" s="63">
        <f t="shared" si="152"/>
        <v>4.3866912939818148E-2</v>
      </c>
      <c r="X390" s="64">
        <f t="shared" si="153"/>
        <v>0.11122429424048486</v>
      </c>
      <c r="Y390" s="63">
        <f t="shared" si="146"/>
        <v>4.287362495751057E-2</v>
      </c>
      <c r="Z390" s="63">
        <f t="shared" si="147"/>
        <v>8.750021850941625E-2</v>
      </c>
      <c r="AA390" s="63">
        <f t="shared" si="148"/>
        <v>7.0870966272007507E-3</v>
      </c>
      <c r="AB390" s="64">
        <f t="shared" si="149"/>
        <v>7.9847236799601706E-2</v>
      </c>
      <c r="AC390" s="63">
        <f t="shared" si="142"/>
        <v>1.7155087868595098E-2</v>
      </c>
      <c r="AD390" s="63">
        <f t="shared" si="143"/>
        <v>6.4023715232753853E-2</v>
      </c>
      <c r="AE390" s="63">
        <f t="shared" si="144"/>
        <v>-8.7923193111973941E-3</v>
      </c>
      <c r="AF390" s="64">
        <f t="shared" si="145"/>
        <v>7.3461935336649464E-2</v>
      </c>
      <c r="AG390" s="69">
        <f t="shared" ca="1" si="154"/>
        <v>1610</v>
      </c>
      <c r="AH390" s="75">
        <f t="shared" si="135"/>
        <v>0</v>
      </c>
      <c r="AI390" s="76">
        <f t="shared" si="136"/>
        <v>2</v>
      </c>
      <c r="AJ390" s="75"/>
      <c r="AK390" s="76"/>
    </row>
    <row r="391" spans="2:37" x14ac:dyDescent="0.25">
      <c r="B391" s="43">
        <v>1903</v>
      </c>
      <c r="C391" s="44">
        <v>4</v>
      </c>
      <c r="D391" s="67">
        <f t="shared" si="141"/>
        <v>1216</v>
      </c>
      <c r="E391" s="61">
        <f>Data!E390</f>
        <v>7.75</v>
      </c>
      <c r="F391" s="61">
        <f>Data!H390</f>
        <v>8.3728446279999993</v>
      </c>
      <c r="G391" s="62">
        <f>IF(MOD(C391,3)=0,SUM(Data!G388:G390),0)</f>
        <v>0</v>
      </c>
      <c r="H391" s="63">
        <f t="shared" si="155"/>
        <v>-4.0841584158415878E-2</v>
      </c>
      <c r="I391" s="63">
        <f t="shared" si="156"/>
        <v>0</v>
      </c>
      <c r="J391" s="63">
        <f t="shared" si="157"/>
        <v>-4.0841584158415878E-2</v>
      </c>
      <c r="K391" s="63">
        <f t="shared" si="158"/>
        <v>0</v>
      </c>
      <c r="L391" s="64">
        <f t="shared" si="159"/>
        <v>-4.0841584158415878E-2</v>
      </c>
      <c r="M391" s="65">
        <f t="shared" si="160"/>
        <v>1.7454954954954953</v>
      </c>
      <c r="N391" s="65">
        <f t="shared" si="161"/>
        <v>0.67175894923160018</v>
      </c>
      <c r="O391" s="65">
        <f t="shared" si="162"/>
        <v>8.9034160822588451</v>
      </c>
      <c r="P391" s="66">
        <f t="shared" si="163"/>
        <v>13.253885329615828</v>
      </c>
      <c r="Q391" s="63">
        <f t="shared" si="137"/>
        <v>-8.608490566037752E-2</v>
      </c>
      <c r="R391" s="63">
        <f t="shared" si="138"/>
        <v>-4.9541195638523106E-2</v>
      </c>
      <c r="S391" s="63">
        <f t="shared" si="139"/>
        <v>4.7622811607182403E-2</v>
      </c>
      <c r="T391" s="64">
        <f t="shared" si="140"/>
        <v>-9.2747128230859843E-2</v>
      </c>
      <c r="U391" s="63">
        <f t="shared" si="150"/>
        <v>0.11141716662597601</v>
      </c>
      <c r="V391" s="63">
        <f t="shared" si="151"/>
        <v>0.15433610252084007</v>
      </c>
      <c r="W391" s="63">
        <f t="shared" si="152"/>
        <v>4.3866912939818148E-2</v>
      </c>
      <c r="X391" s="64">
        <f t="shared" si="153"/>
        <v>0.10582689058503636</v>
      </c>
      <c r="Y391" s="63">
        <f t="shared" si="146"/>
        <v>3.8533997387953933E-2</v>
      </c>
      <c r="Z391" s="63">
        <f t="shared" si="147"/>
        <v>8.2974889824136033E-2</v>
      </c>
      <c r="AA391" s="63">
        <f t="shared" si="148"/>
        <v>8.3236054581883323E-3</v>
      </c>
      <c r="AB391" s="64">
        <f t="shared" si="149"/>
        <v>7.4035045854178527E-2</v>
      </c>
      <c r="AC391" s="63">
        <f t="shared" si="142"/>
        <v>1.398885144286055E-2</v>
      </c>
      <c r="AD391" s="63">
        <f t="shared" si="143"/>
        <v>6.0711584481803138E-2</v>
      </c>
      <c r="AE391" s="63">
        <f t="shared" si="144"/>
        <v>-8.3178435308309817E-3</v>
      </c>
      <c r="AF391" s="64">
        <f t="shared" si="145"/>
        <v>6.9608419958275602E-2</v>
      </c>
      <c r="AG391" s="69">
        <f t="shared" ca="1" si="154"/>
        <v>1618</v>
      </c>
      <c r="AH391" s="75">
        <f t="shared" ref="AH391:AH454" si="164">IF($H391&gt;0,IF($H390&gt;0,AH390+1,1),0)</f>
        <v>0</v>
      </c>
      <c r="AI391" s="76">
        <f t="shared" ref="AI391:AI454" si="165">IF($H391&lt;0,IF($H390&lt;0,AI390+1,1),0)</f>
        <v>3</v>
      </c>
      <c r="AJ391" s="75"/>
      <c r="AK391" s="76"/>
    </row>
    <row r="392" spans="2:37" x14ac:dyDescent="0.25">
      <c r="B392" s="43">
        <v>1903</v>
      </c>
      <c r="C392" s="44">
        <v>5</v>
      </c>
      <c r="D392" s="67">
        <f t="shared" si="141"/>
        <v>1247</v>
      </c>
      <c r="E392" s="61">
        <f>Data!E391</f>
        <v>7.6</v>
      </c>
      <c r="F392" s="61">
        <f>Data!H391</f>
        <v>8.18251405</v>
      </c>
      <c r="G392" s="62">
        <f>IF(MOD(C392,3)=0,SUM(Data!G389:G391),0)</f>
        <v>0</v>
      </c>
      <c r="H392" s="63">
        <f t="shared" si="155"/>
        <v>-1.9354838709677469E-2</v>
      </c>
      <c r="I392" s="63">
        <f t="shared" si="156"/>
        <v>0</v>
      </c>
      <c r="J392" s="63">
        <f t="shared" si="157"/>
        <v>-1.9354838709677469E-2</v>
      </c>
      <c r="K392" s="63">
        <f t="shared" si="158"/>
        <v>-2.2731889394376981E-2</v>
      </c>
      <c r="L392" s="64">
        <f t="shared" si="159"/>
        <v>3.4556030715120478E-3</v>
      </c>
      <c r="M392" s="65">
        <f t="shared" si="160"/>
        <v>1.7117117117117115</v>
      </c>
      <c r="N392" s="65">
        <f t="shared" si="161"/>
        <v>0.65648859909798452</v>
      </c>
      <c r="O392" s="65">
        <f t="shared" si="162"/>
        <v>8.7310919000215765</v>
      </c>
      <c r="P392" s="66">
        <f t="shared" si="163"/>
        <v>13.299685496470318</v>
      </c>
      <c r="Q392" s="63">
        <f t="shared" si="137"/>
        <v>-0.10165484633569755</v>
      </c>
      <c r="R392" s="63">
        <f t="shared" si="138"/>
        <v>-6.5733714276085431E-2</v>
      </c>
      <c r="S392" s="63">
        <f t="shared" si="139"/>
        <v>1.1763127167273346E-2</v>
      </c>
      <c r="T392" s="64">
        <f t="shared" si="140"/>
        <v>-7.6595834896981962E-2</v>
      </c>
      <c r="U392" s="63">
        <f t="shared" si="150"/>
        <v>9.3092529476141772E-2</v>
      </c>
      <c r="V392" s="63">
        <f t="shared" si="151"/>
        <v>0.13530383375369159</v>
      </c>
      <c r="W392" s="63">
        <f t="shared" si="152"/>
        <v>2.5030570415816022E-2</v>
      </c>
      <c r="X392" s="64">
        <f t="shared" si="153"/>
        <v>0.10758046298379376</v>
      </c>
      <c r="Y392" s="63">
        <f t="shared" si="146"/>
        <v>4.6156898182321715E-2</v>
      </c>
      <c r="Z392" s="63">
        <f t="shared" si="147"/>
        <v>9.0923989390143678E-2</v>
      </c>
      <c r="AA392" s="63">
        <f t="shared" si="148"/>
        <v>7.2581361434549407E-3</v>
      </c>
      <c r="AB392" s="64">
        <f t="shared" si="149"/>
        <v>8.3062970895449784E-2</v>
      </c>
      <c r="AC392" s="63">
        <f t="shared" si="142"/>
        <v>1.3869104263291243E-2</v>
      </c>
      <c r="AD392" s="63">
        <f t="shared" si="143"/>
        <v>6.0586319573419534E-2</v>
      </c>
      <c r="AE392" s="63">
        <f t="shared" si="144"/>
        <v>-8.9785965553306202E-3</v>
      </c>
      <c r="AF392" s="64">
        <f t="shared" si="145"/>
        <v>7.0195170242490112E-2</v>
      </c>
      <c r="AG392" s="69">
        <f t="shared" ca="1" si="154"/>
        <v>1385</v>
      </c>
      <c r="AH392" s="75">
        <f t="shared" si="164"/>
        <v>0</v>
      </c>
      <c r="AI392" s="76">
        <f t="shared" si="165"/>
        <v>4</v>
      </c>
      <c r="AJ392" s="75"/>
      <c r="AK392" s="76"/>
    </row>
    <row r="393" spans="2:37" x14ac:dyDescent="0.25">
      <c r="B393" s="43">
        <v>1903</v>
      </c>
      <c r="C393" s="44">
        <v>6</v>
      </c>
      <c r="D393" s="67">
        <f t="shared" si="141"/>
        <v>1277</v>
      </c>
      <c r="E393" s="61">
        <f>Data!E392</f>
        <v>7.18</v>
      </c>
      <c r="F393" s="61">
        <f>Data!H392</f>
        <v>8.18251405</v>
      </c>
      <c r="G393" s="62">
        <f>IF(MOD(C393,3)=0,SUM(Data!G390:G392),0)</f>
        <v>8.4583333333333344E-2</v>
      </c>
      <c r="H393" s="63">
        <f t="shared" si="155"/>
        <v>-5.5263157894736792E-2</v>
      </c>
      <c r="I393" s="63">
        <f t="shared" si="156"/>
        <v>1.1129385964912282E-2</v>
      </c>
      <c r="J393" s="63">
        <f t="shared" si="157"/>
        <v>-4.4133771929824372E-2</v>
      </c>
      <c r="K393" s="63">
        <f t="shared" si="158"/>
        <v>0</v>
      </c>
      <c r="L393" s="64">
        <f t="shared" si="159"/>
        <v>-4.4133771929824372E-2</v>
      </c>
      <c r="M393" s="65">
        <f t="shared" si="160"/>
        <v>1.6171171171171168</v>
      </c>
      <c r="N393" s="65">
        <f t="shared" si="161"/>
        <v>0.65648859909798452</v>
      </c>
      <c r="O393" s="65">
        <f t="shared" si="162"/>
        <v>8.3457558814076869</v>
      </c>
      <c r="P393" s="66">
        <f t="shared" si="163"/>
        <v>12.712720210030703</v>
      </c>
      <c r="Q393" s="63">
        <f t="shared" si="137"/>
        <v>-0.14625445897740796</v>
      </c>
      <c r="R393" s="63">
        <f t="shared" si="138"/>
        <v>-0.1102311739093832</v>
      </c>
      <c r="S393" s="63">
        <f t="shared" si="139"/>
        <v>0</v>
      </c>
      <c r="T393" s="64">
        <f t="shared" si="140"/>
        <v>-0.11023117390938308</v>
      </c>
      <c r="U393" s="63">
        <f t="shared" si="150"/>
        <v>7.2493788239684109E-2</v>
      </c>
      <c r="V393" s="63">
        <f t="shared" si="151"/>
        <v>0.11445549858809723</v>
      </c>
      <c r="W393" s="63">
        <f t="shared" si="152"/>
        <v>3.9077348882619933E-2</v>
      </c>
      <c r="X393" s="64">
        <f t="shared" si="153"/>
        <v>7.2543347987073403E-2</v>
      </c>
      <c r="Y393" s="63">
        <f t="shared" si="146"/>
        <v>4.5303373239379052E-2</v>
      </c>
      <c r="Z393" s="63">
        <f t="shared" si="147"/>
        <v>8.9876694229056087E-2</v>
      </c>
      <c r="AA393" s="63">
        <f t="shared" si="148"/>
        <v>9.8115073709030831E-3</v>
      </c>
      <c r="AB393" s="64">
        <f t="shared" si="149"/>
        <v>7.9287259328829407E-2</v>
      </c>
      <c r="AC393" s="63">
        <f t="shared" si="142"/>
        <v>1.0555274047127527E-2</v>
      </c>
      <c r="AD393" s="63">
        <f t="shared" si="143"/>
        <v>5.7007900404830059E-2</v>
      </c>
      <c r="AE393" s="63">
        <f t="shared" si="144"/>
        <v>-7.5129582236164172E-3</v>
      </c>
      <c r="AF393" s="64">
        <f t="shared" si="145"/>
        <v>6.500927056232908E-2</v>
      </c>
      <c r="AG393" s="69">
        <f t="shared" ca="1" si="154"/>
        <v>1695</v>
      </c>
      <c r="AH393" s="75">
        <f t="shared" si="164"/>
        <v>0</v>
      </c>
      <c r="AI393" s="76">
        <f t="shared" si="165"/>
        <v>5</v>
      </c>
      <c r="AJ393" s="75"/>
      <c r="AK393" s="76"/>
    </row>
    <row r="394" spans="2:37" x14ac:dyDescent="0.25">
      <c r="B394" s="43">
        <v>1903</v>
      </c>
      <c r="C394" s="44">
        <v>7</v>
      </c>
      <c r="D394" s="67">
        <f t="shared" si="141"/>
        <v>1308</v>
      </c>
      <c r="E394" s="61">
        <f>Data!E393</f>
        <v>6.85</v>
      </c>
      <c r="F394" s="61">
        <f>Data!H393</f>
        <v>8.18251405</v>
      </c>
      <c r="G394" s="62">
        <f>IF(MOD(C394,3)=0,SUM(Data!G391:G393),0)</f>
        <v>0</v>
      </c>
      <c r="H394" s="63">
        <f t="shared" si="155"/>
        <v>-4.5961002785515293E-2</v>
      </c>
      <c r="I394" s="63">
        <f t="shared" si="156"/>
        <v>0</v>
      </c>
      <c r="J394" s="63">
        <f t="shared" si="157"/>
        <v>-4.5961002785515293E-2</v>
      </c>
      <c r="K394" s="63">
        <f t="shared" si="158"/>
        <v>0</v>
      </c>
      <c r="L394" s="64">
        <f t="shared" si="159"/>
        <v>-4.5961002785515293E-2</v>
      </c>
      <c r="M394" s="65">
        <f t="shared" si="160"/>
        <v>1.5427927927927925</v>
      </c>
      <c r="N394" s="65">
        <f t="shared" si="161"/>
        <v>0.65648859909798452</v>
      </c>
      <c r="O394" s="65">
        <f t="shared" si="162"/>
        <v>7.9621765720950775</v>
      </c>
      <c r="P394" s="66">
        <f t="shared" si="163"/>
        <v>12.128430841046006</v>
      </c>
      <c r="Q394" s="63">
        <f t="shared" si="137"/>
        <v>-0.20348837209302328</v>
      </c>
      <c r="R394" s="63">
        <f t="shared" si="138"/>
        <v>-0.1698800379309241</v>
      </c>
      <c r="S394" s="63">
        <f t="shared" si="139"/>
        <v>0</v>
      </c>
      <c r="T394" s="64">
        <f t="shared" si="140"/>
        <v>-0.16988003793092388</v>
      </c>
      <c r="U394" s="63">
        <f t="shared" si="150"/>
        <v>6.1610907041532492E-2</v>
      </c>
      <c r="V394" s="63">
        <f t="shared" si="151"/>
        <v>0.10314682069666836</v>
      </c>
      <c r="W394" s="63">
        <f t="shared" si="152"/>
        <v>4.2029427839096689E-2</v>
      </c>
      <c r="X394" s="64">
        <f t="shared" si="153"/>
        <v>5.8652271447183324E-2</v>
      </c>
      <c r="Y394" s="63">
        <f t="shared" si="146"/>
        <v>5.0633946522866236E-2</v>
      </c>
      <c r="Z394" s="63">
        <f t="shared" si="147"/>
        <v>9.5434571240921695E-2</v>
      </c>
      <c r="AA394" s="63">
        <f t="shared" si="148"/>
        <v>1.2437934105501647E-2</v>
      </c>
      <c r="AB394" s="64">
        <f t="shared" si="149"/>
        <v>8.1977012456322385E-2</v>
      </c>
      <c r="AC394" s="63">
        <f t="shared" si="142"/>
        <v>8.9666174904936558E-3</v>
      </c>
      <c r="AD394" s="63">
        <f t="shared" si="143"/>
        <v>5.5346217393007269E-2</v>
      </c>
      <c r="AE394" s="63">
        <f t="shared" si="144"/>
        <v>-6.5096983259624874E-3</v>
      </c>
      <c r="AF394" s="64">
        <f t="shared" si="145"/>
        <v>6.226121746205493E-2</v>
      </c>
      <c r="AG394" s="69">
        <f t="shared" ca="1" si="154"/>
        <v>1649</v>
      </c>
      <c r="AH394" s="75">
        <f t="shared" si="164"/>
        <v>0</v>
      </c>
      <c r="AI394" s="76">
        <f t="shared" si="165"/>
        <v>6</v>
      </c>
      <c r="AJ394" s="75"/>
      <c r="AK394" s="76"/>
    </row>
    <row r="395" spans="2:37" x14ac:dyDescent="0.25">
      <c r="B395" s="43">
        <v>1903</v>
      </c>
      <c r="C395" s="44">
        <v>8</v>
      </c>
      <c r="D395" s="67">
        <f t="shared" si="141"/>
        <v>1339</v>
      </c>
      <c r="E395" s="61">
        <f>Data!E394</f>
        <v>6.63</v>
      </c>
      <c r="F395" s="61">
        <f>Data!H394</f>
        <v>8.18251405</v>
      </c>
      <c r="G395" s="62">
        <f>IF(MOD(C395,3)=0,SUM(Data!G392:G394),0)</f>
        <v>0</v>
      </c>
      <c r="H395" s="63">
        <f t="shared" si="155"/>
        <v>-3.2116788321167822E-2</v>
      </c>
      <c r="I395" s="63">
        <f t="shared" si="156"/>
        <v>0</v>
      </c>
      <c r="J395" s="63">
        <f t="shared" si="157"/>
        <v>-3.2116788321167822E-2</v>
      </c>
      <c r="K395" s="63">
        <f t="shared" si="158"/>
        <v>0</v>
      </c>
      <c r="L395" s="64">
        <f t="shared" si="159"/>
        <v>-3.2116788321167822E-2</v>
      </c>
      <c r="M395" s="65">
        <f t="shared" si="160"/>
        <v>1.493243243243243</v>
      </c>
      <c r="N395" s="65">
        <f t="shared" si="161"/>
        <v>0.65648859909798452</v>
      </c>
      <c r="O395" s="65">
        <f t="shared" si="162"/>
        <v>7.7064570325533381</v>
      </c>
      <c r="P395" s="66">
        <f t="shared" si="163"/>
        <v>11.738904595056209</v>
      </c>
      <c r="Q395" s="63">
        <f t="shared" si="137"/>
        <v>-0.2491506228765572</v>
      </c>
      <c r="R395" s="63">
        <f t="shared" si="138"/>
        <v>-0.21746898021419059</v>
      </c>
      <c r="S395" s="63">
        <f t="shared" si="139"/>
        <v>1.1763127167273346E-2</v>
      </c>
      <c r="T395" s="64">
        <f t="shared" si="140"/>
        <v>-0.22656697128631875</v>
      </c>
      <c r="U395" s="63">
        <f t="shared" si="150"/>
        <v>4.6985296496448781E-2</v>
      </c>
      <c r="V395" s="63">
        <f t="shared" si="151"/>
        <v>8.7948977808524731E-2</v>
      </c>
      <c r="W395" s="63">
        <f t="shared" si="152"/>
        <v>4.2029427839096689E-2</v>
      </c>
      <c r="X395" s="64">
        <f t="shared" si="153"/>
        <v>4.4067421459155431E-2</v>
      </c>
      <c r="Y395" s="63">
        <f t="shared" si="146"/>
        <v>4.9748678361387633E-2</v>
      </c>
      <c r="Z395" s="63">
        <f t="shared" si="147"/>
        <v>9.4511553902568934E-2</v>
      </c>
      <c r="AA395" s="63">
        <f t="shared" si="148"/>
        <v>1.6523669468730962E-2</v>
      </c>
      <c r="AB395" s="64">
        <f t="shared" si="149"/>
        <v>7.6720185447916922E-2</v>
      </c>
      <c r="AC395" s="63">
        <f t="shared" si="142"/>
        <v>9.6626946571247707E-3</v>
      </c>
      <c r="AD395" s="63">
        <f t="shared" si="143"/>
        <v>5.6074291436373436E-2</v>
      </c>
      <c r="AE395" s="63">
        <f t="shared" si="144"/>
        <v>-6.5096983259624874E-3</v>
      </c>
      <c r="AF395" s="64">
        <f t="shared" si="145"/>
        <v>6.2994062102953219E-2</v>
      </c>
      <c r="AG395" s="69">
        <f t="shared" ca="1" si="154"/>
        <v>1548</v>
      </c>
      <c r="AH395" s="75">
        <f t="shared" si="164"/>
        <v>0</v>
      </c>
      <c r="AI395" s="76">
        <f t="shared" si="165"/>
        <v>7</v>
      </c>
      <c r="AJ395" s="75"/>
      <c r="AK395" s="76"/>
    </row>
    <row r="396" spans="2:37" x14ac:dyDescent="0.25">
      <c r="B396" s="43">
        <v>1903</v>
      </c>
      <c r="C396" s="44">
        <v>9</v>
      </c>
      <c r="D396" s="67">
        <f t="shared" si="141"/>
        <v>1369</v>
      </c>
      <c r="E396" s="61">
        <f>Data!E395</f>
        <v>6.47</v>
      </c>
      <c r="F396" s="61">
        <f>Data!H395</f>
        <v>8.2776793390000005</v>
      </c>
      <c r="G396" s="62">
        <f>IF(MOD(C396,3)=0,SUM(Data!G393:G395),0)</f>
        <v>8.5833333333333331E-2</v>
      </c>
      <c r="H396" s="63">
        <f t="shared" si="155"/>
        <v>-2.4132730015082982E-2</v>
      </c>
      <c r="I396" s="63">
        <f t="shared" si="156"/>
        <v>1.294620412267471E-2</v>
      </c>
      <c r="J396" s="63">
        <f t="shared" si="157"/>
        <v>-1.1186525892408206E-2</v>
      </c>
      <c r="K396" s="63">
        <f t="shared" si="158"/>
        <v>1.1630323934488151E-2</v>
      </c>
      <c r="L396" s="64">
        <f t="shared" si="159"/>
        <v>-2.2554533298444257E-2</v>
      </c>
      <c r="M396" s="65">
        <f t="shared" si="160"/>
        <v>1.4572072072072071</v>
      </c>
      <c r="N396" s="65">
        <f t="shared" si="161"/>
        <v>0.6641237741647924</v>
      </c>
      <c r="O396" s="65">
        <f t="shared" si="162"/>
        <v>7.6202485514199489</v>
      </c>
      <c r="P396" s="66">
        <f t="shared" si="163"/>
        <v>11.474139080479754</v>
      </c>
      <c r="Q396" s="63">
        <f t="shared" si="137"/>
        <v>-0.26892655367231633</v>
      </c>
      <c r="R396" s="63">
        <f t="shared" si="138"/>
        <v>-0.23503047363208052</v>
      </c>
      <c r="S396" s="63">
        <f t="shared" si="139"/>
        <v>1.1630323934488151E-2</v>
      </c>
      <c r="T396" s="64">
        <f t="shared" si="140"/>
        <v>-0.2438250334442742</v>
      </c>
      <c r="U396" s="63">
        <f t="shared" si="150"/>
        <v>4.2278327253560288E-2</v>
      </c>
      <c r="V396" s="63">
        <f t="shared" si="151"/>
        <v>8.3931629662509222E-2</v>
      </c>
      <c r="W396" s="63">
        <f t="shared" si="152"/>
        <v>4.4442057887237763E-2</v>
      </c>
      <c r="X396" s="64">
        <f t="shared" si="153"/>
        <v>3.7809250859883514E-2</v>
      </c>
      <c r="Y396" s="63">
        <f t="shared" si="146"/>
        <v>4.0021420879339686E-2</v>
      </c>
      <c r="Z396" s="63">
        <f t="shared" si="147"/>
        <v>8.427912247395164E-2</v>
      </c>
      <c r="AA396" s="63">
        <f t="shared" si="148"/>
        <v>1.3609314624867475E-2</v>
      </c>
      <c r="AB396" s="64">
        <f t="shared" si="149"/>
        <v>6.9720953457534707E-2</v>
      </c>
      <c r="AC396" s="63">
        <f t="shared" si="142"/>
        <v>7.8803020672542079E-3</v>
      </c>
      <c r="AD396" s="63">
        <f t="shared" si="143"/>
        <v>5.4131915059533409E-2</v>
      </c>
      <c r="AE396" s="63">
        <f t="shared" si="144"/>
        <v>-5.425116387016482E-3</v>
      </c>
      <c r="AF396" s="64">
        <f t="shared" si="145"/>
        <v>5.988189771110819E-2</v>
      </c>
      <c r="AG396" s="69">
        <f t="shared" ca="1" si="154"/>
        <v>1461</v>
      </c>
      <c r="AH396" s="75">
        <f t="shared" si="164"/>
        <v>0</v>
      </c>
      <c r="AI396" s="76">
        <f t="shared" si="165"/>
        <v>8</v>
      </c>
      <c r="AJ396" s="75"/>
      <c r="AK396" s="76"/>
    </row>
    <row r="397" spans="2:37" x14ac:dyDescent="0.25">
      <c r="B397" s="43">
        <v>1903</v>
      </c>
      <c r="C397" s="44">
        <v>10</v>
      </c>
      <c r="D397" s="67">
        <f t="shared" si="141"/>
        <v>1400</v>
      </c>
      <c r="E397" s="61">
        <f>Data!E396</f>
        <v>6.26</v>
      </c>
      <c r="F397" s="61">
        <f>Data!H396</f>
        <v>8.18251405</v>
      </c>
      <c r="G397" s="62">
        <f>IF(MOD(C397,3)=0,SUM(Data!G394:G396),0)</f>
        <v>0</v>
      </c>
      <c r="H397" s="63">
        <f t="shared" si="155"/>
        <v>-3.2457496136012343E-2</v>
      </c>
      <c r="I397" s="63">
        <f t="shared" si="156"/>
        <v>0</v>
      </c>
      <c r="J397" s="63">
        <f t="shared" si="157"/>
        <v>-3.2457496136012343E-2</v>
      </c>
      <c r="K397" s="63">
        <f t="shared" si="158"/>
        <v>-1.1496614582740872E-2</v>
      </c>
      <c r="L397" s="64">
        <f t="shared" si="159"/>
        <v>-2.1204663395688494E-2</v>
      </c>
      <c r="M397" s="65">
        <f t="shared" si="160"/>
        <v>1.4099099099099097</v>
      </c>
      <c r="N397" s="65">
        <f t="shared" si="161"/>
        <v>0.65648859909798452</v>
      </c>
      <c r="O397" s="65">
        <f t="shared" si="162"/>
        <v>7.3729143635067826</v>
      </c>
      <c r="P397" s="66">
        <f t="shared" si="163"/>
        <v>11.230833823522866</v>
      </c>
      <c r="Q397" s="63">
        <f t="shared" si="137"/>
        <v>-0.26954492415402576</v>
      </c>
      <c r="R397" s="63">
        <f t="shared" si="138"/>
        <v>-0.23567751474250409</v>
      </c>
      <c r="S397" s="63">
        <f t="shared" si="139"/>
        <v>-6.5221414075157247E-2</v>
      </c>
      <c r="T397" s="64">
        <f t="shared" si="140"/>
        <v>-0.18234917148717367</v>
      </c>
      <c r="U397" s="63">
        <f t="shared" si="150"/>
        <v>3.9808637779039424E-2</v>
      </c>
      <c r="V397" s="63">
        <f t="shared" si="151"/>
        <v>8.1363242249204992E-2</v>
      </c>
      <c r="W397" s="63">
        <f t="shared" si="152"/>
        <v>4.2029427839096689E-2</v>
      </c>
      <c r="X397" s="64">
        <f t="shared" si="153"/>
        <v>3.7747316303414546E-2</v>
      </c>
      <c r="Y397" s="63">
        <f t="shared" si="146"/>
        <v>3.3561162989887761E-2</v>
      </c>
      <c r="Z397" s="63">
        <f t="shared" si="147"/>
        <v>7.7543950856613364E-2</v>
      </c>
      <c r="AA397" s="63">
        <f t="shared" si="148"/>
        <v>1.1115396351184303E-2</v>
      </c>
      <c r="AB397" s="64">
        <f t="shared" si="149"/>
        <v>6.5698291950800014E-2</v>
      </c>
      <c r="AC397" s="63">
        <f t="shared" si="142"/>
        <v>7.6033503265522384E-3</v>
      </c>
      <c r="AD397" s="63">
        <f t="shared" si="143"/>
        <v>5.3842254007316903E-2</v>
      </c>
      <c r="AE397" s="63">
        <f t="shared" si="144"/>
        <v>-5.9999741812578611E-3</v>
      </c>
      <c r="AF397" s="64">
        <f t="shared" si="145"/>
        <v>6.0203447318106118E-2</v>
      </c>
      <c r="AG397" s="69">
        <f t="shared" ca="1" si="154"/>
        <v>1551</v>
      </c>
      <c r="AH397" s="75">
        <f t="shared" si="164"/>
        <v>0</v>
      </c>
      <c r="AI397" s="76">
        <f t="shared" si="165"/>
        <v>9</v>
      </c>
      <c r="AJ397" s="75"/>
      <c r="AK397" s="76"/>
    </row>
    <row r="398" spans="2:37" x14ac:dyDescent="0.25">
      <c r="B398" s="43">
        <v>1903</v>
      </c>
      <c r="C398" s="44">
        <v>11</v>
      </c>
      <c r="D398" s="67">
        <f t="shared" si="141"/>
        <v>1430</v>
      </c>
      <c r="E398" s="61">
        <f>Data!E397</f>
        <v>6.28</v>
      </c>
      <c r="F398" s="61">
        <f>Data!H397</f>
        <v>8.0873811569999994</v>
      </c>
      <c r="G398" s="62">
        <f>IF(MOD(C398,3)=0,SUM(Data!G395:G397),0)</f>
        <v>0</v>
      </c>
      <c r="H398" s="63">
        <f t="shared" si="155"/>
        <v>3.1948881789138905E-3</v>
      </c>
      <c r="I398" s="63">
        <f t="shared" si="156"/>
        <v>0</v>
      </c>
      <c r="J398" s="63">
        <f t="shared" si="157"/>
        <v>3.1948881789138905E-3</v>
      </c>
      <c r="K398" s="63">
        <f t="shared" si="158"/>
        <v>-1.1626364760107033E-2</v>
      </c>
      <c r="L398" s="64">
        <f t="shared" si="159"/>
        <v>1.499559722212096E-2</v>
      </c>
      <c r="M398" s="65">
        <f t="shared" si="160"/>
        <v>1.4144144144144144</v>
      </c>
      <c r="N398" s="65">
        <f t="shared" si="161"/>
        <v>0.64885602318401969</v>
      </c>
      <c r="O398" s="65">
        <f t="shared" si="162"/>
        <v>7.3964700004508952</v>
      </c>
      <c r="P398" s="66">
        <f t="shared" si="163"/>
        <v>11.399246884008988</v>
      </c>
      <c r="Q398" s="63">
        <f t="shared" si="137"/>
        <v>-0.23786407766990292</v>
      </c>
      <c r="R398" s="63">
        <f t="shared" si="138"/>
        <v>-0.20252779189094849</v>
      </c>
      <c r="S398" s="63">
        <f t="shared" si="139"/>
        <v>-4.4939886993095146E-2</v>
      </c>
      <c r="T398" s="64">
        <f t="shared" si="140"/>
        <v>-0.16500312676832929</v>
      </c>
      <c r="U398" s="63">
        <f t="shared" si="150"/>
        <v>3.3735908087944244E-2</v>
      </c>
      <c r="V398" s="63">
        <f t="shared" si="151"/>
        <v>7.5047823787119494E-2</v>
      </c>
      <c r="W398" s="63">
        <f t="shared" si="152"/>
        <v>3.9595077458426609E-2</v>
      </c>
      <c r="X398" s="64">
        <f t="shared" si="153"/>
        <v>3.410245690597824E-2</v>
      </c>
      <c r="Y398" s="63">
        <f t="shared" si="146"/>
        <v>3.2296237343545586E-2</v>
      </c>
      <c r="Z398" s="63">
        <f t="shared" si="147"/>
        <v>7.6225196798017869E-2</v>
      </c>
      <c r="AA398" s="63">
        <f t="shared" si="148"/>
        <v>1.2594998215683662E-2</v>
      </c>
      <c r="AB398" s="64">
        <f t="shared" si="149"/>
        <v>6.2838744704900362E-2</v>
      </c>
      <c r="AC398" s="63">
        <f t="shared" si="142"/>
        <v>7.0205891308174895E-3</v>
      </c>
      <c r="AD398" s="63">
        <f t="shared" si="143"/>
        <v>5.3232749908445065E-2</v>
      </c>
      <c r="AE398" s="63">
        <f t="shared" si="144"/>
        <v>-6.0664887274110013E-3</v>
      </c>
      <c r="AF398" s="64">
        <f t="shared" si="145"/>
        <v>5.9661172466085599E-2</v>
      </c>
      <c r="AG398" s="69">
        <f t="shared" ca="1" si="154"/>
        <v>970</v>
      </c>
      <c r="AH398" s="75">
        <f t="shared" si="164"/>
        <v>1</v>
      </c>
      <c r="AI398" s="76">
        <f t="shared" si="165"/>
        <v>0</v>
      </c>
      <c r="AJ398" s="75"/>
      <c r="AK398" s="76"/>
    </row>
    <row r="399" spans="2:37" x14ac:dyDescent="0.25">
      <c r="B399" s="43">
        <v>1903</v>
      </c>
      <c r="C399" s="44">
        <v>12</v>
      </c>
      <c r="D399" s="67">
        <f t="shared" si="141"/>
        <v>1461</v>
      </c>
      <c r="E399" s="61">
        <f>Data!E398</f>
        <v>6.57</v>
      </c>
      <c r="F399" s="61">
        <f>Data!H398</f>
        <v>8.0873811569999994</v>
      </c>
      <c r="G399" s="62">
        <f>IF(MOD(C399,3)=0,SUM(Data!G396:G398),0)</f>
        <v>8.7083333333333332E-2</v>
      </c>
      <c r="H399" s="63">
        <f t="shared" si="155"/>
        <v>4.6178343949044631E-2</v>
      </c>
      <c r="I399" s="63">
        <f t="shared" si="156"/>
        <v>1.3866772823779192E-2</v>
      </c>
      <c r="J399" s="63">
        <f t="shared" si="157"/>
        <v>6.0045116772823759E-2</v>
      </c>
      <c r="K399" s="63">
        <f t="shared" si="158"/>
        <v>0</v>
      </c>
      <c r="L399" s="64">
        <f t="shared" si="159"/>
        <v>6.0045116772823759E-2</v>
      </c>
      <c r="M399" s="65">
        <f t="shared" si="160"/>
        <v>1.4797297297297296</v>
      </c>
      <c r="N399" s="65">
        <f t="shared" si="161"/>
        <v>0.64885602318401969</v>
      </c>
      <c r="O399" s="65">
        <f t="shared" si="162"/>
        <v>7.8405919053346569</v>
      </c>
      <c r="P399" s="66">
        <f t="shared" si="163"/>
        <v>12.083715994281556</v>
      </c>
      <c r="Q399" s="63">
        <f t="shared" si="137"/>
        <v>-0.18385093167701871</v>
      </c>
      <c r="R399" s="63">
        <f t="shared" si="138"/>
        <v>-0.14344713519211061</v>
      </c>
      <c r="S399" s="63">
        <f t="shared" si="139"/>
        <v>-5.5553874108577705E-2</v>
      </c>
      <c r="T399" s="64">
        <f t="shared" si="140"/>
        <v>-9.3063287226228919E-2</v>
      </c>
      <c r="U399" s="63">
        <f t="shared" si="150"/>
        <v>3.0631434352029974E-2</v>
      </c>
      <c r="V399" s="63">
        <f t="shared" si="151"/>
        <v>7.2769355917383649E-2</v>
      </c>
      <c r="W399" s="63">
        <f t="shared" si="152"/>
        <v>3.6649895038975977E-2</v>
      </c>
      <c r="X399" s="64">
        <f t="shared" si="153"/>
        <v>3.4842487373280218E-2</v>
      </c>
      <c r="Y399" s="63">
        <f t="shared" si="146"/>
        <v>4.0669144370660382E-2</v>
      </c>
      <c r="Z399" s="63">
        <f t="shared" si="147"/>
        <v>8.4861254329731794E-2</v>
      </c>
      <c r="AA399" s="63">
        <f t="shared" si="148"/>
        <v>1.3955168949620012E-2</v>
      </c>
      <c r="AB399" s="64">
        <f t="shared" si="149"/>
        <v>6.9930197657126048E-2</v>
      </c>
      <c r="AC399" s="63">
        <f t="shared" si="142"/>
        <v>1.0418305503885339E-2</v>
      </c>
      <c r="AD399" s="63">
        <f t="shared" si="143"/>
        <v>5.6674095497311061E-2</v>
      </c>
      <c r="AE399" s="63">
        <f t="shared" si="144"/>
        <v>-6.5810199304920936E-3</v>
      </c>
      <c r="AF399" s="64">
        <f t="shared" si="145"/>
        <v>6.3674156319599717E-2</v>
      </c>
      <c r="AG399" s="69">
        <f t="shared" ca="1" si="154"/>
        <v>225</v>
      </c>
      <c r="AH399" s="75">
        <f t="shared" si="164"/>
        <v>2</v>
      </c>
      <c r="AI399" s="76">
        <f t="shared" si="165"/>
        <v>0</v>
      </c>
      <c r="AJ399" s="75"/>
      <c r="AK399" s="76"/>
    </row>
    <row r="400" spans="2:37" x14ac:dyDescent="0.25">
      <c r="B400" s="43">
        <v>1904</v>
      </c>
      <c r="C400" s="39">
        <v>1</v>
      </c>
      <c r="D400" s="67">
        <f t="shared" si="141"/>
        <v>1492</v>
      </c>
      <c r="E400" s="61">
        <f>Data!E399</f>
        <v>6.68</v>
      </c>
      <c r="F400" s="61">
        <f>Data!H399</f>
        <v>8.2776793390000005</v>
      </c>
      <c r="G400" s="62">
        <f>IF(MOD(C400,3)=0,SUM(Data!G397:G399),0)</f>
        <v>0</v>
      </c>
      <c r="H400" s="63">
        <f t="shared" si="155"/>
        <v>1.6742770167427645E-2</v>
      </c>
      <c r="I400" s="63">
        <f t="shared" si="156"/>
        <v>0</v>
      </c>
      <c r="J400" s="63">
        <f t="shared" si="157"/>
        <v>1.6742770167427645E-2</v>
      </c>
      <c r="K400" s="63">
        <f t="shared" si="158"/>
        <v>2.3530260081199295E-2</v>
      </c>
      <c r="L400" s="64">
        <f t="shared" si="159"/>
        <v>-6.6314501666352443E-3</v>
      </c>
      <c r="M400" s="65">
        <f t="shared" si="160"/>
        <v>1.5045045045045042</v>
      </c>
      <c r="N400" s="65">
        <f t="shared" si="161"/>
        <v>0.6641237741647924</v>
      </c>
      <c r="O400" s="65">
        <f t="shared" si="162"/>
        <v>7.971865133582269</v>
      </c>
      <c r="P400" s="66">
        <f t="shared" si="163"/>
        <v>12.003583433837704</v>
      </c>
      <c r="Q400" s="63">
        <f t="shared" si="137"/>
        <v>-0.21040189125295528</v>
      </c>
      <c r="R400" s="63">
        <f t="shared" si="138"/>
        <v>-0.17131251098050382</v>
      </c>
      <c r="S400" s="63">
        <f t="shared" si="139"/>
        <v>-4.3955735540633367E-2</v>
      </c>
      <c r="T400" s="64">
        <f t="shared" si="140"/>
        <v>-0.13321221639448799</v>
      </c>
      <c r="U400" s="63">
        <f t="shared" si="150"/>
        <v>1.9000921251320912E-2</v>
      </c>
      <c r="V400" s="63">
        <f t="shared" si="151"/>
        <v>6.0663323021268312E-2</v>
      </c>
      <c r="W400" s="63">
        <f t="shared" si="152"/>
        <v>4.1483143927636634E-2</v>
      </c>
      <c r="X400" s="64">
        <f t="shared" si="153"/>
        <v>1.8416216532607166E-2</v>
      </c>
      <c r="Y400" s="63">
        <f t="shared" si="146"/>
        <v>4.4550091780781287E-2</v>
      </c>
      <c r="Z400" s="63">
        <f t="shared" si="147"/>
        <v>8.8907006524948207E-2</v>
      </c>
      <c r="AA400" s="63">
        <f t="shared" si="148"/>
        <v>1.9104542957067094E-2</v>
      </c>
      <c r="AB400" s="64">
        <f t="shared" si="149"/>
        <v>6.8493918558482747E-2</v>
      </c>
      <c r="AC400" s="63">
        <f t="shared" si="142"/>
        <v>1.2796834150229364E-2</v>
      </c>
      <c r="AD400" s="63">
        <f t="shared" si="143"/>
        <v>5.9161510454363686E-2</v>
      </c>
      <c r="AE400" s="63">
        <f t="shared" si="144"/>
        <v>-5.425116387016482E-3</v>
      </c>
      <c r="AF400" s="64">
        <f t="shared" si="145"/>
        <v>6.4938928084285585E-2</v>
      </c>
      <c r="AG400" s="69">
        <f t="shared" ca="1" si="154"/>
        <v>708</v>
      </c>
      <c r="AH400" s="75">
        <f t="shared" si="164"/>
        <v>3</v>
      </c>
      <c r="AI400" s="76">
        <f t="shared" si="165"/>
        <v>0</v>
      </c>
      <c r="AJ400" s="75"/>
      <c r="AK400" s="76"/>
    </row>
    <row r="401" spans="2:37" x14ac:dyDescent="0.25">
      <c r="B401" s="43">
        <v>1904</v>
      </c>
      <c r="C401" s="44">
        <v>2</v>
      </c>
      <c r="D401" s="67">
        <f t="shared" si="141"/>
        <v>1521</v>
      </c>
      <c r="E401" s="61">
        <f>Data!E400</f>
        <v>6.5</v>
      </c>
      <c r="F401" s="61">
        <f>Data!H400</f>
        <v>8.4679289260000008</v>
      </c>
      <c r="G401" s="62">
        <f>IF(MOD(C401,3)=0,SUM(Data!G398:G400),0)</f>
        <v>0</v>
      </c>
      <c r="H401" s="63">
        <f t="shared" si="155"/>
        <v>-2.6946107784431073E-2</v>
      </c>
      <c r="I401" s="63">
        <f t="shared" si="156"/>
        <v>0</v>
      </c>
      <c r="J401" s="63">
        <f t="shared" si="157"/>
        <v>-2.6946107784431073E-2</v>
      </c>
      <c r="K401" s="63">
        <f t="shared" si="158"/>
        <v>2.2983444901476968E-2</v>
      </c>
      <c r="L401" s="64">
        <f t="shared" si="159"/>
        <v>-4.8807781723893662E-2</v>
      </c>
      <c r="M401" s="65">
        <f t="shared" si="160"/>
        <v>1.4639639639639639</v>
      </c>
      <c r="N401" s="65">
        <f t="shared" si="161"/>
        <v>0.67938762633606986</v>
      </c>
      <c r="O401" s="65">
        <f t="shared" si="162"/>
        <v>7.7570543964498135</v>
      </c>
      <c r="P401" s="66">
        <f t="shared" si="163"/>
        <v>11.417715153694408</v>
      </c>
      <c r="Q401" s="63">
        <f t="shared" ref="Q401:Q464" si="166">$M401/$M389-1</f>
        <v>-0.22711058263971462</v>
      </c>
      <c r="R401" s="63">
        <f t="shared" ref="R401:R464" si="167">$O401/$O389-1</f>
        <v>-0.18884837303071444</v>
      </c>
      <c r="S401" s="63">
        <f t="shared" ref="S401:S464" si="168">$N401/$N389-1</f>
        <v>-2.1982544865058462E-2</v>
      </c>
      <c r="T401" s="64">
        <f t="shared" ref="T401:T464" si="169">$P401/$P389-1</f>
        <v>-0.17061641107686842</v>
      </c>
      <c r="U401" s="63">
        <f t="shared" si="150"/>
        <v>5.9509369589507699E-3</v>
      </c>
      <c r="V401" s="63">
        <f t="shared" si="151"/>
        <v>4.7079783088916249E-2</v>
      </c>
      <c r="W401" s="63">
        <f t="shared" si="152"/>
        <v>4.0430511910782396E-2</v>
      </c>
      <c r="X401" s="64">
        <f t="shared" si="153"/>
        <v>6.3908844483255844E-3</v>
      </c>
      <c r="Y401" s="63">
        <f t="shared" si="146"/>
        <v>4.0264851100328736E-2</v>
      </c>
      <c r="Z401" s="63">
        <f t="shared" si="147"/>
        <v>8.4439792708868255E-2</v>
      </c>
      <c r="AA401" s="63">
        <f t="shared" si="148"/>
        <v>2.2852434719849546E-2</v>
      </c>
      <c r="AB401" s="64">
        <f t="shared" si="149"/>
        <v>6.0211381327832436E-2</v>
      </c>
      <c r="AC401" s="63">
        <f t="shared" si="142"/>
        <v>1.0066776159832092E-2</v>
      </c>
      <c r="AD401" s="63">
        <f t="shared" si="143"/>
        <v>5.6306473543468183E-2</v>
      </c>
      <c r="AE401" s="63">
        <f t="shared" si="144"/>
        <v>-4.2944728408222943E-3</v>
      </c>
      <c r="AF401" s="64">
        <f t="shared" si="145"/>
        <v>6.0862317955781009E-2</v>
      </c>
      <c r="AG401" s="69">
        <f t="shared" ca="1" si="154"/>
        <v>1492</v>
      </c>
      <c r="AH401" s="75">
        <f t="shared" si="164"/>
        <v>0</v>
      </c>
      <c r="AI401" s="76">
        <f t="shared" si="165"/>
        <v>1</v>
      </c>
      <c r="AJ401" s="75"/>
      <c r="AK401" s="76"/>
    </row>
    <row r="402" spans="2:37" x14ac:dyDescent="0.25">
      <c r="B402" s="43">
        <v>1904</v>
      </c>
      <c r="C402" s="44">
        <v>3</v>
      </c>
      <c r="D402" s="67">
        <f t="shared" si="141"/>
        <v>1552</v>
      </c>
      <c r="E402" s="61">
        <f>Data!E401</f>
        <v>6.48</v>
      </c>
      <c r="F402" s="61">
        <f>Data!H401</f>
        <v>8.3728446279999993</v>
      </c>
      <c r="G402" s="62">
        <f>IF(MOD(C402,3)=0,SUM(Data!G399:G401),0)</f>
        <v>8.5833333333333331E-2</v>
      </c>
      <c r="H402" s="63">
        <f t="shared" si="155"/>
        <v>-3.0769230769229772E-3</v>
      </c>
      <c r="I402" s="63">
        <f t="shared" si="156"/>
        <v>1.3205128205128204E-2</v>
      </c>
      <c r="J402" s="63">
        <f t="shared" si="157"/>
        <v>1.0128205128205225E-2</v>
      </c>
      <c r="K402" s="63">
        <f t="shared" si="158"/>
        <v>-1.1228754850321598E-2</v>
      </c>
      <c r="L402" s="64">
        <f t="shared" si="159"/>
        <v>2.1599495417460091E-2</v>
      </c>
      <c r="M402" s="65">
        <f t="shared" si="160"/>
        <v>1.4594594594594594</v>
      </c>
      <c r="N402" s="65">
        <f t="shared" si="161"/>
        <v>0.67175894923160018</v>
      </c>
      <c r="O402" s="65">
        <f t="shared" si="162"/>
        <v>7.835619434567703</v>
      </c>
      <c r="P402" s="66">
        <f t="shared" si="163"/>
        <v>11.664332039834495</v>
      </c>
      <c r="Q402" s="63">
        <f t="shared" si="166"/>
        <v>-0.19801980198019797</v>
      </c>
      <c r="R402" s="63">
        <f t="shared" si="167"/>
        <v>-0.15587452562469284</v>
      </c>
      <c r="S402" s="63">
        <f t="shared" si="168"/>
        <v>0</v>
      </c>
      <c r="T402" s="64">
        <f t="shared" si="169"/>
        <v>-0.15587452562469273</v>
      </c>
      <c r="U402" s="63">
        <f t="shared" si="150"/>
        <v>2.4875929374033046E-3</v>
      </c>
      <c r="V402" s="63">
        <f t="shared" si="151"/>
        <v>4.4584054262576167E-2</v>
      </c>
      <c r="W402" s="63">
        <f t="shared" si="152"/>
        <v>3.8083398204885599E-2</v>
      </c>
      <c r="X402" s="64">
        <f t="shared" si="153"/>
        <v>6.2621712946493435E-3</v>
      </c>
      <c r="Y402" s="63">
        <f t="shared" si="146"/>
        <v>3.6907095637638054E-2</v>
      </c>
      <c r="Z402" s="63">
        <f t="shared" si="147"/>
        <v>8.0913566170928375E-2</v>
      </c>
      <c r="AA402" s="63">
        <f t="shared" si="148"/>
        <v>2.4621544749048319E-2</v>
      </c>
      <c r="AB402" s="64">
        <f t="shared" si="149"/>
        <v>5.4939330243799711E-2</v>
      </c>
      <c r="AC402" s="63">
        <f t="shared" si="142"/>
        <v>1.0101362259459234E-2</v>
      </c>
      <c r="AD402" s="63">
        <f t="shared" si="143"/>
        <v>5.6230023297136666E-2</v>
      </c>
      <c r="AE402" s="63">
        <f t="shared" si="144"/>
        <v>-4.85650310557173E-3</v>
      </c>
      <c r="AF402" s="64">
        <f t="shared" si="145"/>
        <v>6.1384641102858906E-2</v>
      </c>
      <c r="AG402" s="69">
        <f t="shared" ca="1" si="154"/>
        <v>1111</v>
      </c>
      <c r="AH402" s="75">
        <f t="shared" si="164"/>
        <v>0</v>
      </c>
      <c r="AI402" s="76">
        <f t="shared" si="165"/>
        <v>2</v>
      </c>
      <c r="AJ402" s="75"/>
      <c r="AK402" s="76"/>
    </row>
    <row r="403" spans="2:37" x14ac:dyDescent="0.25">
      <c r="B403" s="43">
        <v>1904</v>
      </c>
      <c r="C403" s="44">
        <v>4</v>
      </c>
      <c r="D403" s="67">
        <f t="shared" si="141"/>
        <v>1582</v>
      </c>
      <c r="E403" s="61">
        <f>Data!E402</f>
        <v>6.64</v>
      </c>
      <c r="F403" s="61">
        <f>Data!H402</f>
        <v>8.2776793390000005</v>
      </c>
      <c r="G403" s="62">
        <f>IF(MOD(C403,3)=0,SUM(Data!G400:G402),0)</f>
        <v>0</v>
      </c>
      <c r="H403" s="63">
        <f t="shared" si="155"/>
        <v>2.4691358024691246E-2</v>
      </c>
      <c r="I403" s="63">
        <f t="shared" si="156"/>
        <v>0</v>
      </c>
      <c r="J403" s="63">
        <f t="shared" si="157"/>
        <v>2.4691358024691246E-2</v>
      </c>
      <c r="K403" s="63">
        <f t="shared" si="158"/>
        <v>-1.1365944697188324E-2</v>
      </c>
      <c r="L403" s="64">
        <f t="shared" si="159"/>
        <v>3.6471839634166114E-2</v>
      </c>
      <c r="M403" s="65">
        <f t="shared" si="160"/>
        <v>1.4954954954954953</v>
      </c>
      <c r="N403" s="65">
        <f t="shared" si="161"/>
        <v>0.6641237741647924</v>
      </c>
      <c r="O403" s="65">
        <f t="shared" si="162"/>
        <v>8.0290915193718426</v>
      </c>
      <c r="P403" s="66">
        <f t="shared" si="163"/>
        <v>12.089751687431004</v>
      </c>
      <c r="Q403" s="63">
        <f t="shared" si="166"/>
        <v>-0.14322580645161287</v>
      </c>
      <c r="R403" s="63">
        <f t="shared" si="167"/>
        <v>-9.820102248497653E-2</v>
      </c>
      <c r="S403" s="63">
        <f t="shared" si="168"/>
        <v>-1.1365944697188435E-2</v>
      </c>
      <c r="T403" s="64">
        <f t="shared" si="169"/>
        <v>-8.7833387209376723E-2</v>
      </c>
      <c r="U403" s="63">
        <f t="shared" si="150"/>
        <v>4.890208856860756E-3</v>
      </c>
      <c r="V403" s="63">
        <f t="shared" si="151"/>
        <v>4.7087560835289866E-2</v>
      </c>
      <c r="W403" s="63">
        <f t="shared" si="152"/>
        <v>3.289849443165771E-2</v>
      </c>
      <c r="X403" s="64">
        <f t="shared" si="153"/>
        <v>1.373713533336085E-2</v>
      </c>
      <c r="Y403" s="63">
        <f t="shared" si="146"/>
        <v>3.806652870880467E-2</v>
      </c>
      <c r="Z403" s="63">
        <f t="shared" si="147"/>
        <v>8.212220573079243E-2</v>
      </c>
      <c r="AA403" s="63">
        <f t="shared" si="148"/>
        <v>2.3450965890037034E-2</v>
      </c>
      <c r="AB403" s="64">
        <f t="shared" si="149"/>
        <v>5.7326869382288814E-2</v>
      </c>
      <c r="AC403" s="63">
        <f t="shared" si="142"/>
        <v>1.3680000507785284E-2</v>
      </c>
      <c r="AD403" s="63">
        <f t="shared" si="143"/>
        <v>5.9972088501312415E-2</v>
      </c>
      <c r="AE403" s="63">
        <f t="shared" si="144"/>
        <v>-4.3887489170467697E-3</v>
      </c>
      <c r="AF403" s="64">
        <f t="shared" si="145"/>
        <v>6.4644546100048661E-2</v>
      </c>
      <c r="AG403" s="69">
        <f t="shared" ca="1" si="154"/>
        <v>550</v>
      </c>
      <c r="AH403" s="75">
        <f t="shared" si="164"/>
        <v>1</v>
      </c>
      <c r="AI403" s="76">
        <f t="shared" si="165"/>
        <v>0</v>
      </c>
      <c r="AJ403" s="75"/>
      <c r="AK403" s="76"/>
    </row>
    <row r="404" spans="2:37" x14ac:dyDescent="0.25">
      <c r="B404" s="43">
        <v>1904</v>
      </c>
      <c r="C404" s="44">
        <v>5</v>
      </c>
      <c r="D404" s="67">
        <f t="shared" si="141"/>
        <v>1613</v>
      </c>
      <c r="E404" s="61">
        <f>Data!E403</f>
        <v>6.5</v>
      </c>
      <c r="F404" s="61">
        <f>Data!H403</f>
        <v>8.0873811569999994</v>
      </c>
      <c r="G404" s="62">
        <f>IF(MOD(C404,3)=0,SUM(Data!G401:G403),0)</f>
        <v>0</v>
      </c>
      <c r="H404" s="63">
        <f t="shared" si="155"/>
        <v>-2.1084337349397519E-2</v>
      </c>
      <c r="I404" s="63">
        <f t="shared" si="156"/>
        <v>0</v>
      </c>
      <c r="J404" s="63">
        <f t="shared" si="157"/>
        <v>-2.1084337349397519E-2</v>
      </c>
      <c r="K404" s="63">
        <f t="shared" si="158"/>
        <v>-2.2989315508202601E-2</v>
      </c>
      <c r="L404" s="64">
        <f t="shared" si="159"/>
        <v>1.9498027903308568E-3</v>
      </c>
      <c r="M404" s="65">
        <f t="shared" si="160"/>
        <v>1.4639639639639639</v>
      </c>
      <c r="N404" s="65">
        <f t="shared" si="161"/>
        <v>0.64885602318401969</v>
      </c>
      <c r="O404" s="65">
        <f t="shared" si="162"/>
        <v>7.8598034451682199</v>
      </c>
      <c r="P404" s="66">
        <f t="shared" si="163"/>
        <v>12.113324319005564</v>
      </c>
      <c r="Q404" s="63">
        <f t="shared" si="166"/>
        <v>-0.14473684210526316</v>
      </c>
      <c r="R404" s="63">
        <f t="shared" si="167"/>
        <v>-9.9791465355118181E-2</v>
      </c>
      <c r="S404" s="63">
        <f t="shared" si="168"/>
        <v>-1.1626364760107033E-2</v>
      </c>
      <c r="T404" s="64">
        <f t="shared" si="169"/>
        <v>-8.9202197885025813E-2</v>
      </c>
      <c r="U404" s="63">
        <f t="shared" si="150"/>
        <v>9.1700457803614022E-3</v>
      </c>
      <c r="V404" s="63">
        <f t="shared" si="151"/>
        <v>5.1547116680797478E-2</v>
      </c>
      <c r="W404" s="63">
        <f t="shared" si="152"/>
        <v>2.8105084639652667E-2</v>
      </c>
      <c r="X404" s="64">
        <f t="shared" si="153"/>
        <v>2.2801202320054115E-2</v>
      </c>
      <c r="Y404" s="63">
        <f t="shared" si="146"/>
        <v>3.9791033458804526E-2</v>
      </c>
      <c r="Z404" s="63">
        <f t="shared" si="147"/>
        <v>8.3919898684233774E-2</v>
      </c>
      <c r="AA404" s="63">
        <f t="shared" si="148"/>
        <v>2.1073421142135507E-2</v>
      </c>
      <c r="AB404" s="64">
        <f t="shared" si="149"/>
        <v>6.1549420679073652E-2</v>
      </c>
      <c r="AC404" s="63">
        <f t="shared" si="142"/>
        <v>1.6887760716265188E-2</v>
      </c>
      <c r="AD404" s="63">
        <f t="shared" si="143"/>
        <v>6.332633864523407E-2</v>
      </c>
      <c r="AE404" s="63">
        <f t="shared" si="144"/>
        <v>-4.4871035081263111E-3</v>
      </c>
      <c r="AF404" s="64">
        <f t="shared" si="145"/>
        <v>6.8119099604164512E-2</v>
      </c>
      <c r="AG404" s="69">
        <f t="shared" ca="1" si="154"/>
        <v>1419</v>
      </c>
      <c r="AH404" s="75">
        <f t="shared" si="164"/>
        <v>0</v>
      </c>
      <c r="AI404" s="76">
        <f t="shared" si="165"/>
        <v>1</v>
      </c>
      <c r="AJ404" s="75"/>
      <c r="AK404" s="76"/>
    </row>
    <row r="405" spans="2:37" x14ac:dyDescent="0.25">
      <c r="B405" s="43">
        <v>1904</v>
      </c>
      <c r="C405" s="44">
        <v>6</v>
      </c>
      <c r="D405" s="67">
        <f t="shared" si="141"/>
        <v>1643</v>
      </c>
      <c r="E405" s="61">
        <f>Data!E404</f>
        <v>6.51</v>
      </c>
      <c r="F405" s="61">
        <f>Data!H404</f>
        <v>8.0873811569999994</v>
      </c>
      <c r="G405" s="62">
        <f>IF(MOD(C405,3)=0,SUM(Data!G402:G404),0)</f>
        <v>8.3333333333333329E-2</v>
      </c>
      <c r="H405" s="63">
        <f t="shared" si="155"/>
        <v>1.5384615384614886E-3</v>
      </c>
      <c r="I405" s="63">
        <f t="shared" si="156"/>
        <v>1.282051282051282E-2</v>
      </c>
      <c r="J405" s="63">
        <f t="shared" si="157"/>
        <v>1.4358974358974264E-2</v>
      </c>
      <c r="K405" s="63">
        <f t="shared" si="158"/>
        <v>0</v>
      </c>
      <c r="L405" s="64">
        <f t="shared" si="159"/>
        <v>1.4358974358974264E-2</v>
      </c>
      <c r="M405" s="65">
        <f t="shared" si="160"/>
        <v>1.466216216216216</v>
      </c>
      <c r="N405" s="65">
        <f t="shared" si="161"/>
        <v>0.64885602318401969</v>
      </c>
      <c r="O405" s="65">
        <f t="shared" si="162"/>
        <v>7.9726621613039681</v>
      </c>
      <c r="P405" s="66">
        <f t="shared" si="163"/>
        <v>12.287259232304104</v>
      </c>
      <c r="Q405" s="63">
        <f t="shared" si="166"/>
        <v>-9.3314763231197695E-2</v>
      </c>
      <c r="R405" s="63">
        <f t="shared" si="167"/>
        <v>-4.4704604999875497E-2</v>
      </c>
      <c r="S405" s="63">
        <f t="shared" si="168"/>
        <v>-1.1626364760107033E-2</v>
      </c>
      <c r="T405" s="64">
        <f t="shared" si="169"/>
        <v>-3.346734378617866E-2</v>
      </c>
      <c r="U405" s="63">
        <f t="shared" si="150"/>
        <v>1.4094575181885727E-2</v>
      </c>
      <c r="V405" s="63">
        <f t="shared" si="151"/>
        <v>5.759727940097048E-2</v>
      </c>
      <c r="W405" s="63">
        <f t="shared" si="152"/>
        <v>2.5348630411420325E-2</v>
      </c>
      <c r="X405" s="64">
        <f t="shared" si="153"/>
        <v>3.1451399097895516E-2</v>
      </c>
      <c r="Y405" s="63">
        <f t="shared" si="146"/>
        <v>4.1379743992410623E-2</v>
      </c>
      <c r="Z405" s="63">
        <f t="shared" si="147"/>
        <v>8.5507454994697474E-2</v>
      </c>
      <c r="AA405" s="63">
        <f t="shared" si="148"/>
        <v>2.1073421142135507E-2</v>
      </c>
      <c r="AB405" s="64">
        <f t="shared" si="149"/>
        <v>6.3104212212759858E-2</v>
      </c>
      <c r="AC405" s="63">
        <f t="shared" si="142"/>
        <v>1.908945201994916E-2</v>
      </c>
      <c r="AD405" s="63">
        <f t="shared" si="143"/>
        <v>6.5354188048604822E-2</v>
      </c>
      <c r="AE405" s="63">
        <f t="shared" si="144"/>
        <v>-4.4871035081263111E-3</v>
      </c>
      <c r="AF405" s="64">
        <f t="shared" si="145"/>
        <v>7.0156089190654969E-2</v>
      </c>
      <c r="AG405" s="69">
        <f t="shared" ca="1" si="154"/>
        <v>1000</v>
      </c>
      <c r="AH405" s="75">
        <f t="shared" si="164"/>
        <v>1</v>
      </c>
      <c r="AI405" s="76">
        <f t="shared" si="165"/>
        <v>0</v>
      </c>
      <c r="AJ405" s="75"/>
      <c r="AK405" s="76"/>
    </row>
    <row r="406" spans="2:37" x14ac:dyDescent="0.25">
      <c r="B406" s="43">
        <v>1904</v>
      </c>
      <c r="C406" s="44">
        <v>7</v>
      </c>
      <c r="D406" s="67">
        <f t="shared" si="141"/>
        <v>1674</v>
      </c>
      <c r="E406" s="61">
        <f>Data!E405</f>
        <v>6.78</v>
      </c>
      <c r="F406" s="61">
        <f>Data!H405</f>
        <v>8.0873811569999994</v>
      </c>
      <c r="G406" s="62">
        <f>IF(MOD(C406,3)=0,SUM(Data!G403:G405),0)</f>
        <v>0</v>
      </c>
      <c r="H406" s="63">
        <f t="shared" si="155"/>
        <v>4.1474654377880338E-2</v>
      </c>
      <c r="I406" s="63">
        <f t="shared" si="156"/>
        <v>0</v>
      </c>
      <c r="J406" s="63">
        <f t="shared" si="157"/>
        <v>4.1474654377880338E-2</v>
      </c>
      <c r="K406" s="63">
        <f t="shared" si="158"/>
        <v>0</v>
      </c>
      <c r="L406" s="64">
        <f t="shared" si="159"/>
        <v>4.1474654377880338E-2</v>
      </c>
      <c r="M406" s="65">
        <f t="shared" si="160"/>
        <v>1.527027027027027</v>
      </c>
      <c r="N406" s="65">
        <f t="shared" si="161"/>
        <v>0.64885602318401969</v>
      </c>
      <c r="O406" s="65">
        <f t="shared" si="162"/>
        <v>8.3033255689156551</v>
      </c>
      <c r="P406" s="66">
        <f t="shared" si="163"/>
        <v>12.796869062215336</v>
      </c>
      <c r="Q406" s="63">
        <f t="shared" si="166"/>
        <v>-1.0218978102189635E-2</v>
      </c>
      <c r="R406" s="63">
        <f t="shared" si="167"/>
        <v>4.2846198364426824E-2</v>
      </c>
      <c r="S406" s="63">
        <f t="shared" si="168"/>
        <v>-1.1626364760107033E-2</v>
      </c>
      <c r="T406" s="64">
        <f t="shared" si="169"/>
        <v>5.5113330811694672E-2</v>
      </c>
      <c r="U406" s="63">
        <f t="shared" si="150"/>
        <v>1.5439399059388847E-2</v>
      </c>
      <c r="V406" s="63">
        <f t="shared" si="151"/>
        <v>5.899979363280683E-2</v>
      </c>
      <c r="W406" s="63">
        <f t="shared" si="152"/>
        <v>2.2635932133416858E-2</v>
      </c>
      <c r="X406" s="64">
        <f t="shared" si="153"/>
        <v>3.555895148679955E-2</v>
      </c>
      <c r="Y406" s="63">
        <f t="shared" si="146"/>
        <v>4.7813709410181371E-2</v>
      </c>
      <c r="Z406" s="63">
        <f t="shared" si="147"/>
        <v>9.2214055028411179E-2</v>
      </c>
      <c r="AA406" s="63">
        <f t="shared" si="148"/>
        <v>2.1073421142135507E-2</v>
      </c>
      <c r="AB406" s="64">
        <f t="shared" si="149"/>
        <v>6.9672398099149824E-2</v>
      </c>
      <c r="AC406" s="63">
        <f t="shared" si="142"/>
        <v>2.1162226930143913E-2</v>
      </c>
      <c r="AD406" s="63">
        <f t="shared" si="143"/>
        <v>6.752106302418337E-2</v>
      </c>
      <c r="AE406" s="63">
        <f t="shared" si="144"/>
        <v>-3.9491845609820331E-3</v>
      </c>
      <c r="AF406" s="64">
        <f t="shared" si="145"/>
        <v>7.1753615857103048E-2</v>
      </c>
      <c r="AG406" s="69">
        <f t="shared" ca="1" si="154"/>
        <v>279</v>
      </c>
      <c r="AH406" s="75">
        <f t="shared" si="164"/>
        <v>2</v>
      </c>
      <c r="AI406" s="76">
        <f t="shared" si="165"/>
        <v>0</v>
      </c>
      <c r="AJ406" s="75"/>
      <c r="AK406" s="76"/>
    </row>
    <row r="407" spans="2:37" x14ac:dyDescent="0.25">
      <c r="B407" s="43">
        <v>1904</v>
      </c>
      <c r="C407" s="44">
        <v>8</v>
      </c>
      <c r="D407" s="67">
        <f t="shared" si="141"/>
        <v>1705</v>
      </c>
      <c r="E407" s="61">
        <f>Data!E406</f>
        <v>7.01</v>
      </c>
      <c r="F407" s="61">
        <f>Data!H406</f>
        <v>8.18251405</v>
      </c>
      <c r="G407" s="62">
        <f>IF(MOD(C407,3)=0,SUM(Data!G404:G406),0)</f>
        <v>0</v>
      </c>
      <c r="H407" s="63">
        <f t="shared" si="155"/>
        <v>3.3923303834808127E-2</v>
      </c>
      <c r="I407" s="63">
        <f t="shared" si="156"/>
        <v>0</v>
      </c>
      <c r="J407" s="63">
        <f t="shared" si="157"/>
        <v>3.3923303834808127E-2</v>
      </c>
      <c r="K407" s="63">
        <f t="shared" si="158"/>
        <v>1.1763127167273346E-2</v>
      </c>
      <c r="L407" s="64">
        <f t="shared" si="159"/>
        <v>2.1902534370449533E-2</v>
      </c>
      <c r="M407" s="65">
        <f t="shared" si="160"/>
        <v>1.5788288288288286</v>
      </c>
      <c r="N407" s="65">
        <f t="shared" si="161"/>
        <v>0.65648859909798452</v>
      </c>
      <c r="O407" s="65">
        <f t="shared" si="162"/>
        <v>8.5850018050293126</v>
      </c>
      <c r="P407" s="66">
        <f t="shared" si="163"/>
        <v>13.077152926684649</v>
      </c>
      <c r="Q407" s="63">
        <f t="shared" si="166"/>
        <v>5.731523378582204E-2</v>
      </c>
      <c r="R407" s="63">
        <f t="shared" si="167"/>
        <v>0.11400112512985627</v>
      </c>
      <c r="S407" s="63">
        <f t="shared" si="168"/>
        <v>0</v>
      </c>
      <c r="T407" s="64">
        <f t="shared" si="169"/>
        <v>0.11400112512985561</v>
      </c>
      <c r="U407" s="63">
        <f t="shared" si="150"/>
        <v>1.7106500852685391E-2</v>
      </c>
      <c r="V407" s="63">
        <f t="shared" si="151"/>
        <v>6.0738410882345661E-2</v>
      </c>
      <c r="W407" s="63">
        <f t="shared" si="152"/>
        <v>2.2354344738412468E-2</v>
      </c>
      <c r="X407" s="64">
        <f t="shared" si="153"/>
        <v>3.7544777250156258E-2</v>
      </c>
      <c r="Y407" s="63">
        <f t="shared" si="146"/>
        <v>4.7437076830956437E-2</v>
      </c>
      <c r="Z407" s="63">
        <f t="shared" si="147"/>
        <v>9.1821462916934937E-2</v>
      </c>
      <c r="AA407" s="63">
        <f t="shared" si="148"/>
        <v>1.9351435414999507E-2</v>
      </c>
      <c r="AB407" s="64">
        <f t="shared" si="149"/>
        <v>7.1094251682130905E-2</v>
      </c>
      <c r="AC407" s="63">
        <f t="shared" si="142"/>
        <v>1.9757677779114191E-2</v>
      </c>
      <c r="AD407" s="63">
        <f t="shared" si="143"/>
        <v>6.6052749994935711E-2</v>
      </c>
      <c r="AE407" s="63">
        <f t="shared" si="144"/>
        <v>-3.3665994645188935E-3</v>
      </c>
      <c r="AF407" s="64">
        <f t="shared" si="145"/>
        <v>6.9653846060303115E-2</v>
      </c>
      <c r="AG407" s="69">
        <f t="shared" ca="1" si="154"/>
        <v>402</v>
      </c>
      <c r="AH407" s="75">
        <f t="shared" si="164"/>
        <v>3</v>
      </c>
      <c r="AI407" s="76">
        <f t="shared" si="165"/>
        <v>0</v>
      </c>
      <c r="AJ407" s="75"/>
      <c r="AK407" s="76"/>
    </row>
    <row r="408" spans="2:37" x14ac:dyDescent="0.25">
      <c r="B408" s="43">
        <v>1904</v>
      </c>
      <c r="C408" s="44">
        <v>9</v>
      </c>
      <c r="D408" s="67">
        <f t="shared" si="141"/>
        <v>1735</v>
      </c>
      <c r="E408" s="61">
        <f>Data!E407</f>
        <v>7.32</v>
      </c>
      <c r="F408" s="61">
        <f>Data!H407</f>
        <v>8.2776793390000005</v>
      </c>
      <c r="G408" s="62">
        <f>IF(MOD(C408,3)=0,SUM(Data!G405:G407),0)</f>
        <v>8.083333333333334E-2</v>
      </c>
      <c r="H408" s="63">
        <f t="shared" si="155"/>
        <v>4.4222539229672009E-2</v>
      </c>
      <c r="I408" s="63">
        <f t="shared" si="156"/>
        <v>1.1531145981930576E-2</v>
      </c>
      <c r="J408" s="63">
        <f t="shared" si="157"/>
        <v>5.5753685211602511E-2</v>
      </c>
      <c r="K408" s="63">
        <f t="shared" si="158"/>
        <v>1.1630323934488151E-2</v>
      </c>
      <c r="L408" s="64">
        <f t="shared" si="159"/>
        <v>4.3616091998416318E-2</v>
      </c>
      <c r="M408" s="65">
        <f t="shared" si="160"/>
        <v>1.6486486486486485</v>
      </c>
      <c r="N408" s="65">
        <f t="shared" si="161"/>
        <v>0.6641237741647924</v>
      </c>
      <c r="O408" s="65">
        <f t="shared" si="162"/>
        <v>9.063647293207957</v>
      </c>
      <c r="P408" s="66">
        <f t="shared" si="163"/>
        <v>13.647527231812285</v>
      </c>
      <c r="Q408" s="63">
        <f t="shared" si="166"/>
        <v>0.13137557959814528</v>
      </c>
      <c r="R408" s="63">
        <f t="shared" si="167"/>
        <v>0.18941622862407126</v>
      </c>
      <c r="S408" s="63">
        <f t="shared" si="168"/>
        <v>0</v>
      </c>
      <c r="T408" s="64">
        <f t="shared" si="169"/>
        <v>0.18941622862407015</v>
      </c>
      <c r="U408" s="63">
        <f t="shared" si="150"/>
        <v>2.8192258750991739E-2</v>
      </c>
      <c r="V408" s="63">
        <f t="shared" si="151"/>
        <v>7.2922711611663971E-2</v>
      </c>
      <c r="W408" s="63">
        <f t="shared" si="152"/>
        <v>1.6918003128556514E-2</v>
      </c>
      <c r="X408" s="64">
        <f t="shared" si="153"/>
        <v>5.5072983574691925E-2</v>
      </c>
      <c r="Y408" s="63">
        <f t="shared" si="146"/>
        <v>5.0324042175762251E-2</v>
      </c>
      <c r="Z408" s="63">
        <f t="shared" si="147"/>
        <v>9.4677112857941559E-2</v>
      </c>
      <c r="AA408" s="63">
        <f t="shared" si="148"/>
        <v>1.9104542957067094E-2</v>
      </c>
      <c r="AB408" s="64">
        <f t="shared" si="149"/>
        <v>7.4155856161322253E-2</v>
      </c>
      <c r="AC408" s="63">
        <f t="shared" si="142"/>
        <v>2.3610942231467646E-2</v>
      </c>
      <c r="AD408" s="63">
        <f t="shared" si="143"/>
        <v>6.9753641135705147E-2</v>
      </c>
      <c r="AE408" s="63">
        <f t="shared" si="144"/>
        <v>-2.2450294066967968E-3</v>
      </c>
      <c r="AF408" s="64">
        <f t="shared" si="145"/>
        <v>7.2160673376138629E-2</v>
      </c>
      <c r="AG408" s="69">
        <f t="shared" ca="1" si="154"/>
        <v>246</v>
      </c>
      <c r="AH408" s="75">
        <f t="shared" si="164"/>
        <v>4</v>
      </c>
      <c r="AI408" s="76">
        <f t="shared" si="165"/>
        <v>0</v>
      </c>
      <c r="AJ408" s="75"/>
      <c r="AK408" s="76"/>
    </row>
    <row r="409" spans="2:37" x14ac:dyDescent="0.25">
      <c r="B409" s="43">
        <v>1904</v>
      </c>
      <c r="C409" s="44">
        <v>10</v>
      </c>
      <c r="D409" s="67">
        <f t="shared" si="141"/>
        <v>1766</v>
      </c>
      <c r="E409" s="61">
        <f>Data!E408</f>
        <v>7.75</v>
      </c>
      <c r="F409" s="61">
        <f>Data!H408</f>
        <v>8.2776793390000005</v>
      </c>
      <c r="G409" s="62">
        <f>IF(MOD(C409,3)=0,SUM(Data!G406:G408),0)</f>
        <v>0</v>
      </c>
      <c r="H409" s="63">
        <f t="shared" si="155"/>
        <v>5.8743169398907114E-2</v>
      </c>
      <c r="I409" s="63">
        <f t="shared" si="156"/>
        <v>0</v>
      </c>
      <c r="J409" s="63">
        <f t="shared" si="157"/>
        <v>5.8743169398907114E-2</v>
      </c>
      <c r="K409" s="63">
        <f t="shared" si="158"/>
        <v>0</v>
      </c>
      <c r="L409" s="64">
        <f t="shared" si="159"/>
        <v>5.8743169398907114E-2</v>
      </c>
      <c r="M409" s="65">
        <f t="shared" si="160"/>
        <v>1.7454954954954953</v>
      </c>
      <c r="N409" s="65">
        <f t="shared" si="161"/>
        <v>0.6641237741647924</v>
      </c>
      <c r="O409" s="65">
        <f t="shared" si="162"/>
        <v>9.5960746615248187</v>
      </c>
      <c r="P409" s="66">
        <f t="shared" si="163"/>
        <v>14.449226235866831</v>
      </c>
      <c r="Q409" s="63">
        <f t="shared" si="166"/>
        <v>0.23801916932907363</v>
      </c>
      <c r="R409" s="63">
        <f t="shared" si="167"/>
        <v>0.30153073647808282</v>
      </c>
      <c r="S409" s="63">
        <f t="shared" si="168"/>
        <v>1.1630323934488151E-2</v>
      </c>
      <c r="T409" s="64">
        <f t="shared" si="169"/>
        <v>0.28656753923320233</v>
      </c>
      <c r="U409" s="63">
        <f t="shared" si="150"/>
        <v>4.0980247577156792E-2</v>
      </c>
      <c r="V409" s="63">
        <f t="shared" si="151"/>
        <v>8.6267028815623314E-2</v>
      </c>
      <c r="W409" s="63">
        <f t="shared" si="152"/>
        <v>1.4394724867975883E-2</v>
      </c>
      <c r="X409" s="64">
        <f t="shared" si="153"/>
        <v>7.0852403098805139E-2</v>
      </c>
      <c r="Y409" s="63">
        <f t="shared" si="146"/>
        <v>5.9695761554617643E-2</v>
      </c>
      <c r="Z409" s="63">
        <f t="shared" si="147"/>
        <v>0.10444458108699273</v>
      </c>
      <c r="AA409" s="63">
        <f t="shared" si="148"/>
        <v>2.1979480169361132E-2</v>
      </c>
      <c r="AB409" s="64">
        <f t="shared" si="149"/>
        <v>8.0691542753838164E-2</v>
      </c>
      <c r="AC409" s="63">
        <f t="shared" si="142"/>
        <v>2.8243414303648517E-2</v>
      </c>
      <c r="AD409" s="63">
        <f t="shared" si="143"/>
        <v>7.4594937435129127E-2</v>
      </c>
      <c r="AE409" s="63">
        <f t="shared" si="144"/>
        <v>-1.6935115136820222E-3</v>
      </c>
      <c r="AF409" s="64">
        <f t="shared" si="145"/>
        <v>7.6417863480466419E-2</v>
      </c>
      <c r="AG409" s="69">
        <f t="shared" ca="1" si="154"/>
        <v>128</v>
      </c>
      <c r="AH409" s="75">
        <f t="shared" si="164"/>
        <v>5</v>
      </c>
      <c r="AI409" s="76">
        <f t="shared" si="165"/>
        <v>0</v>
      </c>
      <c r="AJ409" s="75"/>
      <c r="AK409" s="76"/>
    </row>
    <row r="410" spans="2:37" x14ac:dyDescent="0.25">
      <c r="B410" s="43">
        <v>1904</v>
      </c>
      <c r="C410" s="44">
        <v>11</v>
      </c>
      <c r="D410" s="67">
        <f t="shared" si="141"/>
        <v>1796</v>
      </c>
      <c r="E410" s="61">
        <f>Data!E409</f>
        <v>8.17</v>
      </c>
      <c r="F410" s="61">
        <f>Data!H409</f>
        <v>8.4679289260000008</v>
      </c>
      <c r="G410" s="62">
        <f>IF(MOD(C410,3)=0,SUM(Data!G407:G409),0)</f>
        <v>0</v>
      </c>
      <c r="H410" s="63">
        <f t="shared" si="155"/>
        <v>5.4193548387096779E-2</v>
      </c>
      <c r="I410" s="63">
        <f t="shared" si="156"/>
        <v>0</v>
      </c>
      <c r="J410" s="63">
        <f t="shared" si="157"/>
        <v>5.4193548387096779E-2</v>
      </c>
      <c r="K410" s="63">
        <f t="shared" si="158"/>
        <v>2.2983444901476968E-2</v>
      </c>
      <c r="L410" s="64">
        <f t="shared" si="159"/>
        <v>3.0508903776664376E-2</v>
      </c>
      <c r="M410" s="65">
        <f t="shared" si="160"/>
        <v>1.8400900900900898</v>
      </c>
      <c r="N410" s="65">
        <f t="shared" si="161"/>
        <v>0.67938762633606986</v>
      </c>
      <c r="O410" s="65">
        <f t="shared" si="162"/>
        <v>10.116119998020357</v>
      </c>
      <c r="P410" s="66">
        <f t="shared" si="163"/>
        <v>14.890056288744146</v>
      </c>
      <c r="Q410" s="63">
        <f t="shared" si="166"/>
        <v>0.30095541401273862</v>
      </c>
      <c r="R410" s="63">
        <f t="shared" si="167"/>
        <v>0.36769567069205578</v>
      </c>
      <c r="S410" s="63">
        <f t="shared" si="168"/>
        <v>4.7054511418769929E-2</v>
      </c>
      <c r="T410" s="64">
        <f t="shared" si="169"/>
        <v>0.30623158181020815</v>
      </c>
      <c r="U410" s="63">
        <f t="shared" si="150"/>
        <v>4.8088383994589146E-2</v>
      </c>
      <c r="V410" s="63">
        <f t="shared" si="151"/>
        <v>9.3684397439621314E-2</v>
      </c>
      <c r="W410" s="63">
        <f t="shared" si="152"/>
        <v>1.6517588585454268E-2</v>
      </c>
      <c r="X410" s="64">
        <f t="shared" si="153"/>
        <v>7.5912910628087804E-2</v>
      </c>
      <c r="Y410" s="63">
        <f t="shared" si="146"/>
        <v>6.5303202766353152E-2</v>
      </c>
      <c r="Z410" s="63">
        <f t="shared" si="147"/>
        <v>0.11028881325696904</v>
      </c>
      <c r="AA410" s="63">
        <f t="shared" si="148"/>
        <v>2.4304395692577918E-2</v>
      </c>
      <c r="AB410" s="64">
        <f t="shared" si="149"/>
        <v>8.3944204404446721E-2</v>
      </c>
      <c r="AC410" s="63">
        <f t="shared" si="142"/>
        <v>3.2016497817196843E-2</v>
      </c>
      <c r="AD410" s="63">
        <f t="shared" si="143"/>
        <v>7.8538105352158771E-2</v>
      </c>
      <c r="AE410" s="63">
        <f t="shared" si="144"/>
        <v>5.6477308700042528E-4</v>
      </c>
      <c r="AF410" s="64">
        <f t="shared" si="145"/>
        <v>7.7929319882600323E-2</v>
      </c>
      <c r="AG410" s="69">
        <f t="shared" ca="1" si="154"/>
        <v>160</v>
      </c>
      <c r="AH410" s="75">
        <f t="shared" si="164"/>
        <v>6</v>
      </c>
      <c r="AI410" s="76">
        <f t="shared" si="165"/>
        <v>0</v>
      </c>
      <c r="AJ410" s="75"/>
      <c r="AK410" s="76"/>
    </row>
    <row r="411" spans="2:37" x14ac:dyDescent="0.25">
      <c r="B411" s="43">
        <v>1904</v>
      </c>
      <c r="C411" s="44">
        <v>12</v>
      </c>
      <c r="D411" s="67">
        <f t="shared" si="141"/>
        <v>1827</v>
      </c>
      <c r="E411" s="61">
        <f>Data!E410</f>
        <v>8.25</v>
      </c>
      <c r="F411" s="61">
        <f>Data!H410</f>
        <v>8.4679289260000008</v>
      </c>
      <c r="G411" s="62">
        <f>IF(MOD(C411,3)=0,SUM(Data!G408:G410),0)</f>
        <v>7.8333333333333338E-2</v>
      </c>
      <c r="H411" s="63">
        <f t="shared" si="155"/>
        <v>9.7919216646267238E-3</v>
      </c>
      <c r="I411" s="63">
        <f t="shared" si="156"/>
        <v>9.5879232966136277E-3</v>
      </c>
      <c r="J411" s="63">
        <f t="shared" si="157"/>
        <v>1.9379844961240345E-2</v>
      </c>
      <c r="K411" s="63">
        <f t="shared" si="158"/>
        <v>0</v>
      </c>
      <c r="L411" s="64">
        <f t="shared" si="159"/>
        <v>1.9379844961240345E-2</v>
      </c>
      <c r="M411" s="65">
        <f t="shared" si="160"/>
        <v>1.8581081081081079</v>
      </c>
      <c r="N411" s="65">
        <f t="shared" si="161"/>
        <v>0.67938762633606986</v>
      </c>
      <c r="O411" s="65">
        <f t="shared" si="162"/>
        <v>10.312168835191295</v>
      </c>
      <c r="P411" s="66">
        <f t="shared" si="163"/>
        <v>15.178623271084149</v>
      </c>
      <c r="Q411" s="63">
        <f t="shared" si="166"/>
        <v>0.25570776255707761</v>
      </c>
      <c r="R411" s="63">
        <f t="shared" si="167"/>
        <v>0.31522836026894896</v>
      </c>
      <c r="S411" s="63">
        <f t="shared" si="168"/>
        <v>4.7054511418769929E-2</v>
      </c>
      <c r="T411" s="64">
        <f t="shared" si="169"/>
        <v>0.25612214638834718</v>
      </c>
      <c r="U411" s="63">
        <f t="shared" si="150"/>
        <v>6.5053665683699302E-2</v>
      </c>
      <c r="V411" s="63">
        <f t="shared" si="151"/>
        <v>0.11156587085137315</v>
      </c>
      <c r="W411" s="63">
        <f t="shared" si="152"/>
        <v>1.4056169239232252E-2</v>
      </c>
      <c r="X411" s="64">
        <f t="shared" si="153"/>
        <v>9.6158087263839453E-2</v>
      </c>
      <c r="Y411" s="63">
        <f t="shared" si="146"/>
        <v>6.732958898332031E-2</v>
      </c>
      <c r="Z411" s="63">
        <f t="shared" si="147"/>
        <v>0.11208081619547583</v>
      </c>
      <c r="AA411" s="63">
        <f t="shared" si="148"/>
        <v>2.5779228916858798E-2</v>
      </c>
      <c r="AB411" s="64">
        <f t="shared" si="149"/>
        <v>8.41327108658112E-2</v>
      </c>
      <c r="AC411" s="63">
        <f t="shared" si="142"/>
        <v>3.2638257659239223E-2</v>
      </c>
      <c r="AD411" s="63">
        <f t="shared" si="143"/>
        <v>7.8737763917317238E-2</v>
      </c>
      <c r="AE411" s="63">
        <f t="shared" si="144"/>
        <v>1.1368108775147157E-3</v>
      </c>
      <c r="AF411" s="64">
        <f t="shared" si="145"/>
        <v>7.7512835605139552E-2</v>
      </c>
      <c r="AG411" s="69">
        <f t="shared" ca="1" si="154"/>
        <v>847</v>
      </c>
      <c r="AH411" s="75">
        <f t="shared" si="164"/>
        <v>7</v>
      </c>
      <c r="AI411" s="76">
        <f t="shared" si="165"/>
        <v>0</v>
      </c>
      <c r="AJ411" s="75"/>
      <c r="AK411" s="76"/>
    </row>
    <row r="412" spans="2:37" x14ac:dyDescent="0.25">
      <c r="B412" s="43">
        <v>1905</v>
      </c>
      <c r="C412" s="39">
        <v>1</v>
      </c>
      <c r="D412" s="67">
        <f t="shared" si="141"/>
        <v>1858</v>
      </c>
      <c r="E412" s="61">
        <f>Data!E411</f>
        <v>8.43</v>
      </c>
      <c r="F412" s="61">
        <f>Data!H411</f>
        <v>8.4679289260000008</v>
      </c>
      <c r="G412" s="62">
        <f>IF(MOD(C412,3)=0,SUM(Data!G409:G411),0)</f>
        <v>0</v>
      </c>
      <c r="H412" s="63">
        <f t="shared" si="155"/>
        <v>2.1818181818181737E-2</v>
      </c>
      <c r="I412" s="63">
        <f t="shared" si="156"/>
        <v>0</v>
      </c>
      <c r="J412" s="63">
        <f t="shared" si="157"/>
        <v>2.1818181818181737E-2</v>
      </c>
      <c r="K412" s="63">
        <f t="shared" si="158"/>
        <v>0</v>
      </c>
      <c r="L412" s="64">
        <f t="shared" si="159"/>
        <v>2.1818181818181737E-2</v>
      </c>
      <c r="M412" s="65">
        <f t="shared" si="160"/>
        <v>1.8986486486486485</v>
      </c>
      <c r="N412" s="65">
        <f t="shared" si="161"/>
        <v>0.67938762633606986</v>
      </c>
      <c r="O412" s="65">
        <f t="shared" si="162"/>
        <v>10.537161609777286</v>
      </c>
      <c r="P412" s="66">
        <f t="shared" si="163"/>
        <v>15.509793233362346</v>
      </c>
      <c r="Q412" s="63">
        <f t="shared" si="166"/>
        <v>0.26197604790419171</v>
      </c>
      <c r="R412" s="63">
        <f t="shared" si="167"/>
        <v>0.32179376258994297</v>
      </c>
      <c r="S412" s="63">
        <f t="shared" si="168"/>
        <v>2.2983444901476968E-2</v>
      </c>
      <c r="T412" s="64">
        <f t="shared" si="169"/>
        <v>0.29209692412690313</v>
      </c>
      <c r="U412" s="63">
        <f t="shared" si="150"/>
        <v>6.6840631815932028E-2</v>
      </c>
      <c r="V412" s="63">
        <f t="shared" si="151"/>
        <v>0.11343087599520496</v>
      </c>
      <c r="W412" s="63">
        <f t="shared" si="152"/>
        <v>1.4056169239232252E-2</v>
      </c>
      <c r="X412" s="64">
        <f t="shared" si="153"/>
        <v>9.7997240952171216E-2</v>
      </c>
      <c r="Y412" s="63">
        <f t="shared" si="146"/>
        <v>7.08875374556166E-2</v>
      </c>
      <c r="Z412" s="63">
        <f t="shared" si="147"/>
        <v>0.11578794310537588</v>
      </c>
      <c r="AA412" s="63">
        <f t="shared" si="148"/>
        <v>2.5779228916858798E-2</v>
      </c>
      <c r="AB412" s="64">
        <f t="shared" si="149"/>
        <v>8.7746672628143285E-2</v>
      </c>
      <c r="AC412" s="63">
        <f t="shared" si="142"/>
        <v>3.4958857933639731E-2</v>
      </c>
      <c r="AD412" s="63">
        <f t="shared" si="143"/>
        <v>8.1161961483488199E-2</v>
      </c>
      <c r="AE412" s="63">
        <f t="shared" si="144"/>
        <v>1.1368108775147157E-3</v>
      </c>
      <c r="AF412" s="64">
        <f t="shared" si="145"/>
        <v>7.9934280446475547E-2</v>
      </c>
      <c r="AG412" s="69">
        <f t="shared" ca="1" si="154"/>
        <v>600</v>
      </c>
      <c r="AH412" s="75">
        <f t="shared" si="164"/>
        <v>8</v>
      </c>
      <c r="AI412" s="76">
        <f t="shared" si="165"/>
        <v>0</v>
      </c>
      <c r="AJ412" s="75"/>
      <c r="AK412" s="76"/>
    </row>
    <row r="413" spans="2:37" x14ac:dyDescent="0.25">
      <c r="B413" s="43">
        <v>1905</v>
      </c>
      <c r="C413" s="44">
        <v>2</v>
      </c>
      <c r="D413" s="67">
        <f t="shared" si="141"/>
        <v>1886</v>
      </c>
      <c r="E413" s="61">
        <f>Data!E412</f>
        <v>8.8000000000000007</v>
      </c>
      <c r="F413" s="61">
        <f>Data!H412</f>
        <v>8.4679289260000008</v>
      </c>
      <c r="G413" s="62">
        <f>IF(MOD(C413,3)=0,SUM(Data!G410:G412),0)</f>
        <v>0</v>
      </c>
      <c r="H413" s="63">
        <f t="shared" si="155"/>
        <v>4.3890865954923086E-2</v>
      </c>
      <c r="I413" s="63">
        <f t="shared" si="156"/>
        <v>0</v>
      </c>
      <c r="J413" s="63">
        <f t="shared" si="157"/>
        <v>4.3890865954923086E-2</v>
      </c>
      <c r="K413" s="63">
        <f t="shared" si="158"/>
        <v>0</v>
      </c>
      <c r="L413" s="64">
        <f t="shared" si="159"/>
        <v>4.3890865954923086E-2</v>
      </c>
      <c r="M413" s="65">
        <f t="shared" si="160"/>
        <v>1.9819819819819819</v>
      </c>
      <c r="N413" s="65">
        <f t="shared" si="161"/>
        <v>0.67938762633606986</v>
      </c>
      <c r="O413" s="65">
        <f t="shared" si="162"/>
        <v>10.999646757537382</v>
      </c>
      <c r="P413" s="66">
        <f t="shared" si="163"/>
        <v>16.190531489156427</v>
      </c>
      <c r="Q413" s="63">
        <f t="shared" si="166"/>
        <v>0.35384615384615392</v>
      </c>
      <c r="R413" s="63">
        <f t="shared" si="167"/>
        <v>0.41801851519458366</v>
      </c>
      <c r="S413" s="63">
        <f t="shared" si="168"/>
        <v>0</v>
      </c>
      <c r="T413" s="64">
        <f t="shared" si="169"/>
        <v>0.41801851519458233</v>
      </c>
      <c r="U413" s="63">
        <f t="shared" si="150"/>
        <v>7.2205953617667795E-2</v>
      </c>
      <c r="V413" s="63">
        <f t="shared" si="151"/>
        <v>0.11903050800728354</v>
      </c>
      <c r="W413" s="63">
        <f t="shared" si="152"/>
        <v>1.1630288306094805E-2</v>
      </c>
      <c r="X413" s="64">
        <f t="shared" si="153"/>
        <v>0.10616548450820207</v>
      </c>
      <c r="Y413" s="63">
        <f t="shared" si="146"/>
        <v>7.702767988117154E-2</v>
      </c>
      <c r="Z413" s="63">
        <f t="shared" si="147"/>
        <v>0.12218553075838168</v>
      </c>
      <c r="AA413" s="63">
        <f t="shared" si="148"/>
        <v>2.5779228916858798E-2</v>
      </c>
      <c r="AB413" s="64">
        <f t="shared" si="149"/>
        <v>9.398348019126912E-2</v>
      </c>
      <c r="AC413" s="63">
        <f t="shared" si="142"/>
        <v>3.5619124315528383E-2</v>
      </c>
      <c r="AD413" s="63">
        <f t="shared" si="143"/>
        <v>8.1851703777176876E-2</v>
      </c>
      <c r="AE413" s="63">
        <f t="shared" si="144"/>
        <v>5.6477308700042528E-4</v>
      </c>
      <c r="AF413" s="64">
        <f t="shared" si="145"/>
        <v>8.1241047932744115E-2</v>
      </c>
      <c r="AG413" s="69">
        <f t="shared" ca="1" si="154"/>
        <v>250</v>
      </c>
      <c r="AH413" s="75">
        <f t="shared" si="164"/>
        <v>9</v>
      </c>
      <c r="AI413" s="76">
        <f t="shared" si="165"/>
        <v>0</v>
      </c>
      <c r="AJ413" s="75"/>
      <c r="AK413" s="76"/>
    </row>
    <row r="414" spans="2:37" x14ac:dyDescent="0.25">
      <c r="B414" s="43">
        <v>1905</v>
      </c>
      <c r="C414" s="44">
        <v>3</v>
      </c>
      <c r="D414" s="67">
        <f t="shared" si="141"/>
        <v>1917</v>
      </c>
      <c r="E414" s="61">
        <f>Data!E413</f>
        <v>9.0500000000000007</v>
      </c>
      <c r="F414" s="61">
        <f>Data!H413</f>
        <v>8.3728446279999993</v>
      </c>
      <c r="G414" s="62">
        <f>IF(MOD(C414,3)=0,SUM(Data!G411:G413),0)</f>
        <v>7.8333333333333324E-2</v>
      </c>
      <c r="H414" s="63">
        <f t="shared" si="155"/>
        <v>2.8409090909090828E-2</v>
      </c>
      <c r="I414" s="63">
        <f t="shared" si="156"/>
        <v>8.9015151515151499E-3</v>
      </c>
      <c r="J414" s="63">
        <f t="shared" si="157"/>
        <v>3.73106060606061E-2</v>
      </c>
      <c r="K414" s="63">
        <f t="shared" si="158"/>
        <v>-1.1228754850321598E-2</v>
      </c>
      <c r="L414" s="64">
        <f t="shared" si="159"/>
        <v>4.9090587078692627E-2</v>
      </c>
      <c r="M414" s="65">
        <f t="shared" si="160"/>
        <v>2.0382882882882885</v>
      </c>
      <c r="N414" s="65">
        <f t="shared" si="161"/>
        <v>0.67175894923160018</v>
      </c>
      <c r="O414" s="65">
        <f t="shared" si="162"/>
        <v>11.410050244513682</v>
      </c>
      <c r="P414" s="66">
        <f t="shared" si="163"/>
        <v>16.985334185075175</v>
      </c>
      <c r="Q414" s="63">
        <f t="shared" si="166"/>
        <v>0.39660493827160503</v>
      </c>
      <c r="R414" s="63">
        <f t="shared" si="167"/>
        <v>0.45617718417729458</v>
      </c>
      <c r="S414" s="63">
        <f t="shared" si="168"/>
        <v>0</v>
      </c>
      <c r="T414" s="64">
        <f t="shared" si="169"/>
        <v>0.45617718417729303</v>
      </c>
      <c r="U414" s="63">
        <f t="shared" si="150"/>
        <v>7.6502020266953519E-2</v>
      </c>
      <c r="V414" s="63">
        <f t="shared" si="151"/>
        <v>0.12344068664231922</v>
      </c>
      <c r="W414" s="63">
        <f t="shared" si="152"/>
        <v>9.3481452049444247E-3</v>
      </c>
      <c r="X414" s="64">
        <f t="shared" si="153"/>
        <v>0.11303586575096802</v>
      </c>
      <c r="Y414" s="63">
        <f t="shared" si="146"/>
        <v>8.0048991252126278E-2</v>
      </c>
      <c r="Z414" s="63">
        <f t="shared" si="147"/>
        <v>0.12492429205136779</v>
      </c>
      <c r="AA414" s="63">
        <f t="shared" si="148"/>
        <v>2.4621544749048319E-2</v>
      </c>
      <c r="AB414" s="64">
        <f t="shared" si="149"/>
        <v>9.7892483147898002E-2</v>
      </c>
      <c r="AC414" s="63">
        <f t="shared" si="142"/>
        <v>3.695216680150204E-2</v>
      </c>
      <c r="AD414" s="63">
        <f t="shared" si="143"/>
        <v>8.2796620793812226E-2</v>
      </c>
      <c r="AE414" s="63">
        <f t="shared" si="144"/>
        <v>1.1503732856990023E-3</v>
      </c>
      <c r="AF414" s="64">
        <f t="shared" si="145"/>
        <v>8.1552431769222E-2</v>
      </c>
      <c r="AG414" s="69">
        <f t="shared" ca="1" si="154"/>
        <v>483</v>
      </c>
      <c r="AH414" s="75">
        <f t="shared" si="164"/>
        <v>10</v>
      </c>
      <c r="AI414" s="76">
        <f t="shared" si="165"/>
        <v>0</v>
      </c>
      <c r="AJ414" s="75"/>
      <c r="AK414" s="76"/>
    </row>
    <row r="415" spans="2:37" x14ac:dyDescent="0.25">
      <c r="B415" s="43">
        <v>1905</v>
      </c>
      <c r="C415" s="44">
        <v>4</v>
      </c>
      <c r="D415" s="67">
        <f t="shared" si="141"/>
        <v>1947</v>
      </c>
      <c r="E415" s="61">
        <f>Data!E414</f>
        <v>8.94</v>
      </c>
      <c r="F415" s="61">
        <f>Data!H414</f>
        <v>8.3728446279999993</v>
      </c>
      <c r="G415" s="62">
        <f>IF(MOD(C415,3)=0,SUM(Data!G412:G414),0)</f>
        <v>0</v>
      </c>
      <c r="H415" s="63">
        <f t="shared" si="155"/>
        <v>-1.2154696132596787E-2</v>
      </c>
      <c r="I415" s="63">
        <f t="shared" si="156"/>
        <v>0</v>
      </c>
      <c r="J415" s="63">
        <f t="shared" si="157"/>
        <v>-1.2154696132596787E-2</v>
      </c>
      <c r="K415" s="63">
        <f t="shared" si="158"/>
        <v>0</v>
      </c>
      <c r="L415" s="64">
        <f t="shared" si="159"/>
        <v>-1.2154696132596787E-2</v>
      </c>
      <c r="M415" s="65">
        <f t="shared" si="160"/>
        <v>2.0135135135135132</v>
      </c>
      <c r="N415" s="65">
        <f t="shared" si="161"/>
        <v>0.67175894923160018</v>
      </c>
      <c r="O415" s="65">
        <f t="shared" si="162"/>
        <v>11.271364550933956</v>
      </c>
      <c r="P415" s="66">
        <f t="shared" si="163"/>
        <v>16.778882609344979</v>
      </c>
      <c r="Q415" s="63">
        <f t="shared" si="166"/>
        <v>0.34638554216867457</v>
      </c>
      <c r="R415" s="63">
        <f t="shared" si="167"/>
        <v>0.40381567749470282</v>
      </c>
      <c r="S415" s="63">
        <f t="shared" si="168"/>
        <v>1.149661458274065E-2</v>
      </c>
      <c r="T415" s="64">
        <f t="shared" si="169"/>
        <v>0.38785998613925088</v>
      </c>
      <c r="U415" s="63">
        <f t="shared" si="150"/>
        <v>7.1148421625396585E-2</v>
      </c>
      <c r="V415" s="63">
        <f t="shared" si="151"/>
        <v>0.11785365529389069</v>
      </c>
      <c r="W415" s="63">
        <f t="shared" si="152"/>
        <v>9.3481452049444247E-3</v>
      </c>
      <c r="X415" s="64">
        <f t="shared" si="153"/>
        <v>0.10750057906621957</v>
      </c>
      <c r="Y415" s="63">
        <f t="shared" si="146"/>
        <v>7.4201138135451261E-2</v>
      </c>
      <c r="Z415" s="63">
        <f t="shared" si="147"/>
        <v>0.11883346461615174</v>
      </c>
      <c r="AA415" s="63">
        <f t="shared" si="148"/>
        <v>2.0270150565899092E-2</v>
      </c>
      <c r="AB415" s="64">
        <f t="shared" si="149"/>
        <v>9.6605113847135549E-2</v>
      </c>
      <c r="AC415" s="63">
        <f t="shared" si="142"/>
        <v>3.6436750668100926E-2</v>
      </c>
      <c r="AD415" s="63">
        <f t="shared" si="143"/>
        <v>8.2258417716161381E-2</v>
      </c>
      <c r="AE415" s="63">
        <f t="shared" si="144"/>
        <v>5.7171490132446046E-4</v>
      </c>
      <c r="AF415" s="64">
        <f t="shared" si="145"/>
        <v>8.1640027994287934E-2</v>
      </c>
      <c r="AG415" s="69">
        <f t="shared" ca="1" si="154"/>
        <v>1276</v>
      </c>
      <c r="AH415" s="75">
        <f t="shared" si="164"/>
        <v>0</v>
      </c>
      <c r="AI415" s="76">
        <f t="shared" si="165"/>
        <v>1</v>
      </c>
      <c r="AJ415" s="75"/>
      <c r="AK415" s="76"/>
    </row>
    <row r="416" spans="2:37" x14ac:dyDescent="0.25">
      <c r="B416" s="43">
        <v>1905</v>
      </c>
      <c r="C416" s="44">
        <v>5</v>
      </c>
      <c r="D416" s="67">
        <f t="shared" ref="D416:D479" si="170">EOMONTH(DATE(B416,C416,1),0)</f>
        <v>1978</v>
      </c>
      <c r="E416" s="61">
        <f>Data!E415</f>
        <v>8.5</v>
      </c>
      <c r="F416" s="61">
        <f>Data!H415</f>
        <v>8.2776793390000005</v>
      </c>
      <c r="G416" s="62">
        <f>IF(MOD(C416,3)=0,SUM(Data!G413:G415),0)</f>
        <v>0</v>
      </c>
      <c r="H416" s="63">
        <f t="shared" si="155"/>
        <v>-4.9217002237136431E-2</v>
      </c>
      <c r="I416" s="63">
        <f t="shared" si="156"/>
        <v>0</v>
      </c>
      <c r="J416" s="63">
        <f t="shared" si="157"/>
        <v>-4.9217002237136431E-2</v>
      </c>
      <c r="K416" s="63">
        <f t="shared" si="158"/>
        <v>-1.1365944697188324E-2</v>
      </c>
      <c r="L416" s="64">
        <f t="shared" si="159"/>
        <v>-3.8286216560034059E-2</v>
      </c>
      <c r="M416" s="65">
        <f t="shared" si="160"/>
        <v>1.9144144144144142</v>
      </c>
      <c r="N416" s="65">
        <f t="shared" si="161"/>
        <v>0.6641237741647924</v>
      </c>
      <c r="O416" s="65">
        <f t="shared" si="162"/>
        <v>10.71662177661506</v>
      </c>
      <c r="P416" s="66">
        <f t="shared" si="163"/>
        <v>16.136482676128207</v>
      </c>
      <c r="Q416" s="63">
        <f t="shared" si="166"/>
        <v>0.30769230769230771</v>
      </c>
      <c r="R416" s="63">
        <f t="shared" si="167"/>
        <v>0.3634719813767171</v>
      </c>
      <c r="S416" s="63">
        <f t="shared" si="168"/>
        <v>2.3530260081199295E-2</v>
      </c>
      <c r="T416" s="64">
        <f t="shared" si="169"/>
        <v>0.33212669381025228</v>
      </c>
      <c r="U416" s="63">
        <f t="shared" si="150"/>
        <v>7.072118949952988E-2</v>
      </c>
      <c r="V416" s="63">
        <f t="shared" si="151"/>
        <v>0.11740779458596529</v>
      </c>
      <c r="W416" s="63">
        <f t="shared" si="152"/>
        <v>1.1908342621923085E-2</v>
      </c>
      <c r="X416" s="64">
        <f t="shared" si="153"/>
        <v>0.10425791301481491</v>
      </c>
      <c r="Y416" s="63">
        <f t="shared" si="146"/>
        <v>6.3094325544916785E-2</v>
      </c>
      <c r="Z416" s="63">
        <f t="shared" si="147"/>
        <v>0.10726517151875314</v>
      </c>
      <c r="AA416" s="63">
        <f t="shared" si="148"/>
        <v>1.7699777142868856E-2</v>
      </c>
      <c r="AB416" s="64">
        <f t="shared" si="149"/>
        <v>8.8007678086884811E-2</v>
      </c>
      <c r="AC416" s="63">
        <f t="shared" si="142"/>
        <v>3.4419643014783396E-2</v>
      </c>
      <c r="AD416" s="63">
        <f t="shared" si="143"/>
        <v>8.0152132179841518E-2</v>
      </c>
      <c r="AE416" s="63">
        <f t="shared" si="144"/>
        <v>1.1635609613527276E-3</v>
      </c>
      <c r="AF416" s="64">
        <f t="shared" si="145"/>
        <v>7.8896770016920303E-2</v>
      </c>
      <c r="AG416" s="69">
        <f t="shared" ca="1" si="154"/>
        <v>1666</v>
      </c>
      <c r="AH416" s="75">
        <f t="shared" si="164"/>
        <v>0</v>
      </c>
      <c r="AI416" s="76">
        <f t="shared" si="165"/>
        <v>2</v>
      </c>
      <c r="AJ416" s="75"/>
      <c r="AK416" s="76"/>
    </row>
    <row r="417" spans="2:37" x14ac:dyDescent="0.25">
      <c r="B417" s="43">
        <v>1905</v>
      </c>
      <c r="C417" s="44">
        <v>6</v>
      </c>
      <c r="D417" s="67">
        <f t="shared" si="170"/>
        <v>2008</v>
      </c>
      <c r="E417" s="61">
        <f>Data!E416</f>
        <v>8.6</v>
      </c>
      <c r="F417" s="61">
        <f>Data!H416</f>
        <v>8.2776793390000005</v>
      </c>
      <c r="G417" s="62">
        <f>IF(MOD(C417,3)=0,SUM(Data!G414:G416),0)</f>
        <v>7.9583333333333339E-2</v>
      </c>
      <c r="H417" s="63">
        <f t="shared" si="155"/>
        <v>1.1764705882352899E-2</v>
      </c>
      <c r="I417" s="63">
        <f t="shared" si="156"/>
        <v>9.3627450980392161E-3</v>
      </c>
      <c r="J417" s="63">
        <f t="shared" si="157"/>
        <v>2.1127450980392259E-2</v>
      </c>
      <c r="K417" s="63">
        <f t="shared" si="158"/>
        <v>0</v>
      </c>
      <c r="L417" s="64">
        <f t="shared" si="159"/>
        <v>2.1127450980392259E-2</v>
      </c>
      <c r="M417" s="65">
        <f t="shared" si="160"/>
        <v>1.9369369369369367</v>
      </c>
      <c r="N417" s="65">
        <f t="shared" si="161"/>
        <v>0.6641237741647924</v>
      </c>
      <c r="O417" s="65">
        <f t="shared" si="162"/>
        <v>10.943036677875899</v>
      </c>
      <c r="P417" s="66">
        <f t="shared" si="163"/>
        <v>16.477405422864056</v>
      </c>
      <c r="Q417" s="63">
        <f t="shared" si="166"/>
        <v>0.32104454685099859</v>
      </c>
      <c r="R417" s="63">
        <f t="shared" si="167"/>
        <v>0.37256997179548268</v>
      </c>
      <c r="S417" s="63">
        <f t="shared" si="168"/>
        <v>2.3530260081199295E-2</v>
      </c>
      <c r="T417" s="64">
        <f t="shared" si="169"/>
        <v>0.34101552765679033</v>
      </c>
      <c r="U417" s="63">
        <f t="shared" si="150"/>
        <v>7.9742427821252182E-2</v>
      </c>
      <c r="V417" s="63">
        <f t="shared" si="151"/>
        <v>0.12653120787163274</v>
      </c>
      <c r="W417" s="63">
        <f t="shared" si="152"/>
        <v>1.4394724867975883E-2</v>
      </c>
      <c r="X417" s="64">
        <f t="shared" si="153"/>
        <v>0.11054521504757564</v>
      </c>
      <c r="Y417" s="63">
        <f t="shared" si="146"/>
        <v>6.2282579113887238E-2</v>
      </c>
      <c r="Z417" s="63">
        <f t="shared" si="147"/>
        <v>0.10625833763280079</v>
      </c>
      <c r="AA417" s="63">
        <f t="shared" si="148"/>
        <v>1.6316139019575848E-2</v>
      </c>
      <c r="AB417" s="64">
        <f t="shared" si="149"/>
        <v>8.8498248881485608E-2</v>
      </c>
      <c r="AC417" s="63">
        <f t="shared" si="142"/>
        <v>3.5264923841377582E-2</v>
      </c>
      <c r="AD417" s="63">
        <f t="shared" si="143"/>
        <v>8.0657333837504508E-2</v>
      </c>
      <c r="AE417" s="63">
        <f t="shared" si="144"/>
        <v>2.3561805841230132E-3</v>
      </c>
      <c r="AF417" s="64">
        <f t="shared" si="145"/>
        <v>7.8117095270217929E-2</v>
      </c>
      <c r="AG417" s="69">
        <f t="shared" ca="1" si="154"/>
        <v>809</v>
      </c>
      <c r="AH417" s="75">
        <f t="shared" si="164"/>
        <v>1</v>
      </c>
      <c r="AI417" s="76">
        <f t="shared" si="165"/>
        <v>0</v>
      </c>
      <c r="AJ417" s="75"/>
      <c r="AK417" s="76"/>
    </row>
    <row r="418" spans="2:37" x14ac:dyDescent="0.25">
      <c r="B418" s="43">
        <v>1905</v>
      </c>
      <c r="C418" s="44">
        <v>7</v>
      </c>
      <c r="D418" s="67">
        <f t="shared" si="170"/>
        <v>2039</v>
      </c>
      <c r="E418" s="61">
        <f>Data!E417</f>
        <v>8.8699999999999992</v>
      </c>
      <c r="F418" s="61">
        <f>Data!H417</f>
        <v>8.2776793390000005</v>
      </c>
      <c r="G418" s="62">
        <f>IF(MOD(C418,3)=0,SUM(Data!G415:G417),0)</f>
        <v>0</v>
      </c>
      <c r="H418" s="63">
        <f t="shared" si="155"/>
        <v>3.139534883720918E-2</v>
      </c>
      <c r="I418" s="63">
        <f t="shared" si="156"/>
        <v>0</v>
      </c>
      <c r="J418" s="63">
        <f t="shared" si="157"/>
        <v>3.139534883720918E-2</v>
      </c>
      <c r="K418" s="63">
        <f t="shared" si="158"/>
        <v>0</v>
      </c>
      <c r="L418" s="64">
        <f t="shared" si="159"/>
        <v>3.139534883720918E-2</v>
      </c>
      <c r="M418" s="65">
        <f t="shared" si="160"/>
        <v>1.9977477477477474</v>
      </c>
      <c r="N418" s="65">
        <f t="shared" si="161"/>
        <v>0.6641237741647924</v>
      </c>
      <c r="O418" s="65">
        <f t="shared" si="162"/>
        <v>11.286597131716187</v>
      </c>
      <c r="P418" s="66">
        <f t="shared" si="163"/>
        <v>16.994719314046996</v>
      </c>
      <c r="Q418" s="63">
        <f t="shared" si="166"/>
        <v>0.30825958702064882</v>
      </c>
      <c r="R418" s="63">
        <f t="shared" si="167"/>
        <v>0.35928635316537672</v>
      </c>
      <c r="S418" s="63">
        <f t="shared" si="168"/>
        <v>2.3530260081199295E-2</v>
      </c>
      <c r="T418" s="64">
        <f t="shared" si="169"/>
        <v>0.32803729032646256</v>
      </c>
      <c r="U418" s="63">
        <f t="shared" si="150"/>
        <v>8.6438633857711222E-2</v>
      </c>
      <c r="V418" s="63">
        <f t="shared" si="151"/>
        <v>0.13351758247361167</v>
      </c>
      <c r="W418" s="63">
        <f t="shared" si="152"/>
        <v>1.1908342621923085E-2</v>
      </c>
      <c r="X418" s="64">
        <f t="shared" si="153"/>
        <v>0.12017811765104192</v>
      </c>
      <c r="Y418" s="63">
        <f t="shared" si="146"/>
        <v>6.5119074200383986E-2</v>
      </c>
      <c r="Z418" s="63">
        <f t="shared" si="147"/>
        <v>0.10921225629887643</v>
      </c>
      <c r="AA418" s="63">
        <f t="shared" si="148"/>
        <v>1.7699777142868856E-2</v>
      </c>
      <c r="AB418" s="64">
        <f t="shared" si="149"/>
        <v>8.9920899278295163E-2</v>
      </c>
      <c r="AC418" s="63">
        <f t="shared" si="142"/>
        <v>3.4973995741725883E-2</v>
      </c>
      <c r="AD418" s="63">
        <f t="shared" si="143"/>
        <v>8.0353649652647574E-2</v>
      </c>
      <c r="AE418" s="63">
        <f t="shared" si="144"/>
        <v>1.7561691536913671E-3</v>
      </c>
      <c r="AF418" s="64">
        <f t="shared" si="145"/>
        <v>7.8459692008043369E-2</v>
      </c>
      <c r="AG418" s="69">
        <f t="shared" ca="1" si="154"/>
        <v>443</v>
      </c>
      <c r="AH418" s="75">
        <f t="shared" si="164"/>
        <v>2</v>
      </c>
      <c r="AI418" s="76">
        <f t="shared" si="165"/>
        <v>0</v>
      </c>
      <c r="AJ418" s="75"/>
      <c r="AK418" s="76"/>
    </row>
    <row r="419" spans="2:37" x14ac:dyDescent="0.25">
      <c r="B419" s="43">
        <v>1905</v>
      </c>
      <c r="C419" s="44">
        <v>8</v>
      </c>
      <c r="D419" s="67">
        <f t="shared" si="170"/>
        <v>2070</v>
      </c>
      <c r="E419" s="61">
        <f>Data!E418</f>
        <v>9.1999999999999993</v>
      </c>
      <c r="F419" s="61">
        <f>Data!H418</f>
        <v>8.3728446279999993</v>
      </c>
      <c r="G419" s="62">
        <f>IF(MOD(C419,3)=0,SUM(Data!G416:G418),0)</f>
        <v>0</v>
      </c>
      <c r="H419" s="63">
        <f t="shared" si="155"/>
        <v>3.7204058624577208E-2</v>
      </c>
      <c r="I419" s="63">
        <f t="shared" si="156"/>
        <v>0</v>
      </c>
      <c r="J419" s="63">
        <f t="shared" si="157"/>
        <v>3.7204058624577208E-2</v>
      </c>
      <c r="K419" s="63">
        <f t="shared" si="158"/>
        <v>1.149661458274065E-2</v>
      </c>
      <c r="L419" s="64">
        <f t="shared" si="159"/>
        <v>2.5415254654550967E-2</v>
      </c>
      <c r="M419" s="65">
        <f t="shared" si="160"/>
        <v>2.0720720720720718</v>
      </c>
      <c r="N419" s="65">
        <f t="shared" si="161"/>
        <v>0.67175894923160018</v>
      </c>
      <c r="O419" s="65">
        <f t="shared" si="162"/>
        <v>11.706504353076541</v>
      </c>
      <c r="P419" s="66">
        <f t="shared" si="163"/>
        <v>17.426644433196117</v>
      </c>
      <c r="Q419" s="63">
        <f t="shared" si="166"/>
        <v>0.31241084165477884</v>
      </c>
      <c r="R419" s="63">
        <f t="shared" si="167"/>
        <v>0.36359952146062136</v>
      </c>
      <c r="S419" s="63">
        <f t="shared" si="168"/>
        <v>2.3260647868976081E-2</v>
      </c>
      <c r="T419" s="64">
        <f t="shared" si="169"/>
        <v>0.33260232796055256</v>
      </c>
      <c r="U419" s="63">
        <f t="shared" si="150"/>
        <v>9.1441031262421868E-2</v>
      </c>
      <c r="V419" s="63">
        <f t="shared" si="151"/>
        <v>0.13873675016155196</v>
      </c>
      <c r="W419" s="63">
        <f t="shared" si="152"/>
        <v>1.6716493324200332E-2</v>
      </c>
      <c r="X419" s="64">
        <f t="shared" si="153"/>
        <v>0.12001404289056095</v>
      </c>
      <c r="Y419" s="63">
        <f t="shared" si="146"/>
        <v>6.7444321871764634E-2</v>
      </c>
      <c r="Z419" s="63">
        <f t="shared" si="147"/>
        <v>0.11163376322566032</v>
      </c>
      <c r="AA419" s="63">
        <f t="shared" si="148"/>
        <v>2.0270150565899092E-2</v>
      </c>
      <c r="AB419" s="64">
        <f t="shared" si="149"/>
        <v>8.9548452053689775E-2</v>
      </c>
      <c r="AC419" s="63">
        <f t="shared" si="142"/>
        <v>3.4042397676613323E-2</v>
      </c>
      <c r="AD419" s="63">
        <f t="shared" si="143"/>
        <v>7.9381204573065967E-2</v>
      </c>
      <c r="AE419" s="63">
        <f t="shared" si="144"/>
        <v>2.3288880830905079E-3</v>
      </c>
      <c r="AF419" s="64">
        <f t="shared" si="145"/>
        <v>7.6873287207490204E-2</v>
      </c>
      <c r="AG419" s="69">
        <f t="shared" ca="1" si="154"/>
        <v>343</v>
      </c>
      <c r="AH419" s="75">
        <f t="shared" si="164"/>
        <v>3</v>
      </c>
      <c r="AI419" s="76">
        <f t="shared" si="165"/>
        <v>0</v>
      </c>
      <c r="AJ419" s="75"/>
      <c r="AK419" s="76"/>
    </row>
    <row r="420" spans="2:37" x14ac:dyDescent="0.25">
      <c r="B420" s="43">
        <v>1905</v>
      </c>
      <c r="C420" s="44">
        <v>9</v>
      </c>
      <c r="D420" s="67">
        <f t="shared" si="170"/>
        <v>2100</v>
      </c>
      <c r="E420" s="61">
        <f>Data!E419</f>
        <v>9.23</v>
      </c>
      <c r="F420" s="61">
        <f>Data!H419</f>
        <v>8.2776793390000005</v>
      </c>
      <c r="G420" s="62">
        <f>IF(MOD(C420,3)=0,SUM(Data!G417:G419),0)</f>
        <v>8.083333333333334E-2</v>
      </c>
      <c r="H420" s="63">
        <f t="shared" si="155"/>
        <v>3.260869565217428E-3</v>
      </c>
      <c r="I420" s="63">
        <f t="shared" si="156"/>
        <v>8.7862318840579729E-3</v>
      </c>
      <c r="J420" s="63">
        <f t="shared" si="157"/>
        <v>1.2047101449275344E-2</v>
      </c>
      <c r="K420" s="63">
        <f t="shared" si="158"/>
        <v>-1.1365944697188324E-2</v>
      </c>
      <c r="L420" s="64">
        <f t="shared" si="159"/>
        <v>2.3682216914217458E-2</v>
      </c>
      <c r="M420" s="65">
        <f t="shared" si="160"/>
        <v>2.0788288288288288</v>
      </c>
      <c r="N420" s="65">
        <f t="shared" si="161"/>
        <v>0.6641237741647924</v>
      </c>
      <c r="O420" s="65">
        <f t="shared" si="162"/>
        <v>11.847533798634437</v>
      </c>
      <c r="P420" s="66">
        <f t="shared" si="163"/>
        <v>17.839346006750006</v>
      </c>
      <c r="Q420" s="63">
        <f t="shared" si="166"/>
        <v>0.26092896174863411</v>
      </c>
      <c r="R420" s="63">
        <f t="shared" si="167"/>
        <v>0.30714859210294354</v>
      </c>
      <c r="S420" s="63">
        <f t="shared" si="168"/>
        <v>0</v>
      </c>
      <c r="T420" s="64">
        <f t="shared" si="169"/>
        <v>0.3071485921029431</v>
      </c>
      <c r="U420" s="63">
        <f t="shared" si="150"/>
        <v>9.7374190058803212E-2</v>
      </c>
      <c r="V420" s="63">
        <f t="shared" si="151"/>
        <v>0.14427431902522403</v>
      </c>
      <c r="W420" s="63">
        <f t="shared" si="152"/>
        <v>1.1908342621923085E-2</v>
      </c>
      <c r="X420" s="64">
        <f t="shared" si="153"/>
        <v>0.13080826674511981</v>
      </c>
      <c r="Y420" s="63">
        <f t="shared" si="146"/>
        <v>6.712542225812923E-2</v>
      </c>
      <c r="Z420" s="63">
        <f t="shared" si="147"/>
        <v>0.11114283161047567</v>
      </c>
      <c r="AA420" s="63">
        <f t="shared" si="148"/>
        <v>1.9104542957067094E-2</v>
      </c>
      <c r="AB420" s="64">
        <f t="shared" si="149"/>
        <v>9.0312901938742529E-2</v>
      </c>
      <c r="AC420" s="63">
        <f t="shared" si="142"/>
        <v>3.4873908175309776E-2</v>
      </c>
      <c r="AD420" s="63">
        <f t="shared" si="143"/>
        <v>7.9960846429363519E-2</v>
      </c>
      <c r="AE420" s="63">
        <f t="shared" si="144"/>
        <v>2.3561805841230132E-3</v>
      </c>
      <c r="AF420" s="64">
        <f t="shared" si="145"/>
        <v>7.7422245054663552E-2</v>
      </c>
      <c r="AG420" s="69">
        <f t="shared" ca="1" si="154"/>
        <v>968</v>
      </c>
      <c r="AH420" s="75">
        <f t="shared" si="164"/>
        <v>4</v>
      </c>
      <c r="AI420" s="76">
        <f t="shared" si="165"/>
        <v>0</v>
      </c>
      <c r="AJ420" s="75"/>
      <c r="AK420" s="76"/>
    </row>
    <row r="421" spans="2:37" x14ac:dyDescent="0.25">
      <c r="B421" s="43">
        <v>1905</v>
      </c>
      <c r="C421" s="44">
        <v>10</v>
      </c>
      <c r="D421" s="67">
        <f t="shared" si="170"/>
        <v>2131</v>
      </c>
      <c r="E421" s="61">
        <f>Data!E420</f>
        <v>9.36</v>
      </c>
      <c r="F421" s="61">
        <f>Data!H420</f>
        <v>8.2776793390000005</v>
      </c>
      <c r="G421" s="62">
        <f>IF(MOD(C421,3)=0,SUM(Data!G418:G420),0)</f>
        <v>0</v>
      </c>
      <c r="H421" s="63">
        <f t="shared" si="155"/>
        <v>1.4084507042253502E-2</v>
      </c>
      <c r="I421" s="63">
        <f t="shared" si="156"/>
        <v>0</v>
      </c>
      <c r="J421" s="63">
        <f t="shared" si="157"/>
        <v>1.4084507042253502E-2</v>
      </c>
      <c r="K421" s="63">
        <f t="shared" si="158"/>
        <v>0</v>
      </c>
      <c r="L421" s="64">
        <f t="shared" si="159"/>
        <v>1.4084507042253502E-2</v>
      </c>
      <c r="M421" s="65">
        <f t="shared" si="160"/>
        <v>2.1081081081081079</v>
      </c>
      <c r="N421" s="65">
        <f t="shared" si="161"/>
        <v>0.6641237741647924</v>
      </c>
      <c r="O421" s="65">
        <f t="shared" si="162"/>
        <v>12.014400471854641</v>
      </c>
      <c r="P421" s="66">
        <f t="shared" si="163"/>
        <v>18.090604401211273</v>
      </c>
      <c r="Q421" s="63">
        <f t="shared" si="166"/>
        <v>0.20774193548387099</v>
      </c>
      <c r="R421" s="63">
        <f t="shared" si="167"/>
        <v>0.25201198361096844</v>
      </c>
      <c r="S421" s="63">
        <f t="shared" si="168"/>
        <v>0</v>
      </c>
      <c r="T421" s="64">
        <f t="shared" si="169"/>
        <v>0.25201198361096799</v>
      </c>
      <c r="U421" s="63">
        <f t="shared" si="150"/>
        <v>9.2648000511827089E-2</v>
      </c>
      <c r="V421" s="63">
        <f t="shared" si="151"/>
        <v>0.1393461392170583</v>
      </c>
      <c r="W421" s="63">
        <f t="shared" si="152"/>
        <v>1.4394724867975883E-2</v>
      </c>
      <c r="X421" s="64">
        <f t="shared" si="153"/>
        <v>0.12317829665897051</v>
      </c>
      <c r="Y421" s="63">
        <f t="shared" si="146"/>
        <v>7.018343380596348E-2</v>
      </c>
      <c r="Z421" s="63">
        <f t="shared" si="147"/>
        <v>0.11432698179515399</v>
      </c>
      <c r="AA421" s="63">
        <f t="shared" si="148"/>
        <v>1.9104542957067094E-2</v>
      </c>
      <c r="AB421" s="64">
        <f t="shared" si="149"/>
        <v>9.343736076554654E-2</v>
      </c>
      <c r="AC421" s="63">
        <f t="shared" si="142"/>
        <v>3.2679455984534034E-2</v>
      </c>
      <c r="AD421" s="63">
        <f t="shared" si="143"/>
        <v>7.7670787295901045E-2</v>
      </c>
      <c r="AE421" s="63">
        <f t="shared" si="144"/>
        <v>2.3561805841230132E-3</v>
      </c>
      <c r="AF421" s="64">
        <f t="shared" si="145"/>
        <v>7.5137569030490292E-2</v>
      </c>
      <c r="AG421" s="69">
        <f t="shared" ca="1" si="154"/>
        <v>752</v>
      </c>
      <c r="AH421" s="75">
        <f t="shared" si="164"/>
        <v>5</v>
      </c>
      <c r="AI421" s="76">
        <f t="shared" si="165"/>
        <v>0</v>
      </c>
      <c r="AJ421" s="75"/>
      <c r="AK421" s="76"/>
    </row>
    <row r="422" spans="2:37" x14ac:dyDescent="0.25">
      <c r="B422" s="43">
        <v>1905</v>
      </c>
      <c r="C422" s="44">
        <v>11</v>
      </c>
      <c r="D422" s="67">
        <f t="shared" si="170"/>
        <v>2161</v>
      </c>
      <c r="E422" s="61">
        <f>Data!E421</f>
        <v>9.31</v>
      </c>
      <c r="F422" s="61">
        <f>Data!H421</f>
        <v>8.3728446279999993</v>
      </c>
      <c r="G422" s="62">
        <f>IF(MOD(C422,3)=0,SUM(Data!G419:G421),0)</f>
        <v>0</v>
      </c>
      <c r="H422" s="63">
        <f t="shared" si="155"/>
        <v>-5.3418803418802119E-3</v>
      </c>
      <c r="I422" s="63">
        <f t="shared" si="156"/>
        <v>0</v>
      </c>
      <c r="J422" s="63">
        <f t="shared" si="157"/>
        <v>-5.3418803418802119E-3</v>
      </c>
      <c r="K422" s="63">
        <f t="shared" si="158"/>
        <v>1.149661458274065E-2</v>
      </c>
      <c r="L422" s="64">
        <f t="shared" si="159"/>
        <v>-1.6647109522523684E-2</v>
      </c>
      <c r="M422" s="65">
        <f t="shared" si="160"/>
        <v>2.0968468468468466</v>
      </c>
      <c r="N422" s="65">
        <f t="shared" si="161"/>
        <v>0.67175894923160018</v>
      </c>
      <c r="O422" s="65">
        <f t="shared" si="162"/>
        <v>11.950220982154564</v>
      </c>
      <c r="P422" s="66">
        <f t="shared" si="163"/>
        <v>17.78944812841566</v>
      </c>
      <c r="Q422" s="63">
        <f t="shared" si="166"/>
        <v>0.13953488372093026</v>
      </c>
      <c r="R422" s="63">
        <f t="shared" si="167"/>
        <v>0.18130478725965338</v>
      </c>
      <c r="S422" s="63">
        <f t="shared" si="168"/>
        <v>-1.1228754850321709E-2</v>
      </c>
      <c r="T422" s="64">
        <f t="shared" si="169"/>
        <v>0.1947200053141005</v>
      </c>
      <c r="U422" s="63">
        <f t="shared" si="150"/>
        <v>7.5164546292694867E-2</v>
      </c>
      <c r="V422" s="63">
        <f t="shared" si="151"/>
        <v>0.12111546835561415</v>
      </c>
      <c r="W422" s="63">
        <f t="shared" si="152"/>
        <v>1.6716493324200332E-2</v>
      </c>
      <c r="X422" s="64">
        <f t="shared" si="153"/>
        <v>0.10268248397355717</v>
      </c>
      <c r="Y422" s="63">
        <f t="shared" si="146"/>
        <v>7.328163837282986E-2</v>
      </c>
      <c r="Z422" s="63">
        <f t="shared" si="147"/>
        <v>0.11755298290386329</v>
      </c>
      <c r="AA422" s="63">
        <f t="shared" si="148"/>
        <v>2.0270150565899092E-2</v>
      </c>
      <c r="AB422" s="64">
        <f t="shared" si="149"/>
        <v>9.5350072021616716E-2</v>
      </c>
      <c r="AC422" s="63">
        <f t="shared" si="142"/>
        <v>2.9155311276680695E-2</v>
      </c>
      <c r="AD422" s="63">
        <f t="shared" si="143"/>
        <v>7.3993104177632718E-2</v>
      </c>
      <c r="AE422" s="63">
        <f t="shared" si="144"/>
        <v>2.3288880830905079E-3</v>
      </c>
      <c r="AF422" s="64">
        <f t="shared" si="145"/>
        <v>7.1497705939212119E-2</v>
      </c>
      <c r="AG422" s="69">
        <f t="shared" ca="1" si="154"/>
        <v>1155</v>
      </c>
      <c r="AH422" s="75">
        <f t="shared" si="164"/>
        <v>0</v>
      </c>
      <c r="AI422" s="76">
        <f t="shared" si="165"/>
        <v>1</v>
      </c>
      <c r="AJ422" s="75"/>
      <c r="AK422" s="76"/>
    </row>
    <row r="423" spans="2:37" x14ac:dyDescent="0.25">
      <c r="B423" s="43">
        <v>1905</v>
      </c>
      <c r="C423" s="44">
        <v>12</v>
      </c>
      <c r="D423" s="67">
        <f t="shared" si="170"/>
        <v>2192</v>
      </c>
      <c r="E423" s="61">
        <f>Data!E422</f>
        <v>9.5399999999999991</v>
      </c>
      <c r="F423" s="61">
        <f>Data!H422</f>
        <v>8.4679289260000008</v>
      </c>
      <c r="G423" s="62">
        <f>IF(MOD(C423,3)=0,SUM(Data!G420:G422),0)</f>
        <v>8.2083333333333328E-2</v>
      </c>
      <c r="H423" s="63">
        <f t="shared" si="155"/>
        <v>2.4704618689580959E-2</v>
      </c>
      <c r="I423" s="63">
        <f t="shared" si="156"/>
        <v>8.8166845685642668E-3</v>
      </c>
      <c r="J423" s="63">
        <f t="shared" si="157"/>
        <v>3.3521303258145174E-2</v>
      </c>
      <c r="K423" s="63">
        <f t="shared" si="158"/>
        <v>1.1356271640587501E-2</v>
      </c>
      <c r="L423" s="64">
        <f t="shared" si="159"/>
        <v>2.1916145911274443E-2</v>
      </c>
      <c r="M423" s="65">
        <f t="shared" si="160"/>
        <v>2.1486486486486482</v>
      </c>
      <c r="N423" s="65">
        <f t="shared" si="161"/>
        <v>0.67938762633606986</v>
      </c>
      <c r="O423" s="65">
        <f t="shared" si="162"/>
        <v>12.350807963699216</v>
      </c>
      <c r="P423" s="66">
        <f t="shared" si="163"/>
        <v>18.179324269279068</v>
      </c>
      <c r="Q423" s="63">
        <f t="shared" si="166"/>
        <v>0.15636363636363626</v>
      </c>
      <c r="R423" s="63">
        <f t="shared" si="167"/>
        <v>0.19769256701372684</v>
      </c>
      <c r="S423" s="63">
        <f t="shared" si="168"/>
        <v>0</v>
      </c>
      <c r="T423" s="64">
        <f t="shared" si="169"/>
        <v>0.19769256701372706</v>
      </c>
      <c r="U423" s="63">
        <f t="shared" si="150"/>
        <v>6.7869856438186549E-2</v>
      </c>
      <c r="V423" s="63">
        <f t="shared" si="151"/>
        <v>0.1130591281410791</v>
      </c>
      <c r="W423" s="63">
        <f t="shared" si="152"/>
        <v>2.1550068112839105E-2</v>
      </c>
      <c r="X423" s="64">
        <f t="shared" si="153"/>
        <v>8.9578634356404008E-2</v>
      </c>
      <c r="Y423" s="63">
        <f t="shared" si="146"/>
        <v>8.244655550790414E-2</v>
      </c>
      <c r="Z423" s="63">
        <f t="shared" si="147"/>
        <v>0.12681832080994981</v>
      </c>
      <c r="AA423" s="63">
        <f t="shared" si="148"/>
        <v>2.2852434719849546E-2</v>
      </c>
      <c r="AB423" s="64">
        <f t="shared" si="149"/>
        <v>0.1016430939215347</v>
      </c>
      <c r="AC423" s="63">
        <f t="shared" si="142"/>
        <v>3.0806744750118797E-2</v>
      </c>
      <c r="AD423" s="63">
        <f t="shared" si="143"/>
        <v>7.5545337903600407E-2</v>
      </c>
      <c r="AE423" s="63">
        <f t="shared" si="144"/>
        <v>1.7157960725713295E-3</v>
      </c>
      <c r="AF423" s="64">
        <f t="shared" si="145"/>
        <v>7.3703082371759265E-2</v>
      </c>
      <c r="AG423" s="69">
        <f t="shared" ca="1" si="154"/>
        <v>548</v>
      </c>
      <c r="AH423" s="75">
        <f t="shared" si="164"/>
        <v>1</v>
      </c>
      <c r="AI423" s="76">
        <f t="shared" si="165"/>
        <v>0</v>
      </c>
      <c r="AJ423" s="75"/>
      <c r="AK423" s="76"/>
    </row>
    <row r="424" spans="2:37" x14ac:dyDescent="0.25">
      <c r="B424" s="43">
        <v>1906</v>
      </c>
      <c r="C424" s="39">
        <v>1</v>
      </c>
      <c r="D424" s="67">
        <f t="shared" si="170"/>
        <v>2223</v>
      </c>
      <c r="E424" s="61">
        <f>Data!E423</f>
        <v>9.8699999999999992</v>
      </c>
      <c r="F424" s="61">
        <f>Data!H423</f>
        <v>8.4679289260000008</v>
      </c>
      <c r="G424" s="62">
        <f>IF(MOD(C424,3)=0,SUM(Data!G421:G423),0)</f>
        <v>0</v>
      </c>
      <c r="H424" s="63">
        <f t="shared" si="155"/>
        <v>3.4591194968553562E-2</v>
      </c>
      <c r="I424" s="63">
        <f t="shared" si="156"/>
        <v>0</v>
      </c>
      <c r="J424" s="63">
        <f t="shared" si="157"/>
        <v>3.4591194968553562E-2</v>
      </c>
      <c r="K424" s="63">
        <f t="shared" si="158"/>
        <v>0</v>
      </c>
      <c r="L424" s="64">
        <f t="shared" si="159"/>
        <v>3.4591194968553562E-2</v>
      </c>
      <c r="M424" s="65">
        <f t="shared" si="160"/>
        <v>2.2229729729729728</v>
      </c>
      <c r="N424" s="65">
        <f t="shared" si="161"/>
        <v>0.67938762633606986</v>
      </c>
      <c r="O424" s="65">
        <f t="shared" si="162"/>
        <v>12.7780371699907</v>
      </c>
      <c r="P424" s="66">
        <f t="shared" si="163"/>
        <v>18.808168819474258</v>
      </c>
      <c r="Q424" s="63">
        <f t="shared" si="166"/>
        <v>0.17081850533807841</v>
      </c>
      <c r="R424" s="63">
        <f t="shared" si="167"/>
        <v>0.21266405918403453</v>
      </c>
      <c r="S424" s="63">
        <f t="shared" si="168"/>
        <v>0</v>
      </c>
      <c r="T424" s="64">
        <f t="shared" si="169"/>
        <v>0.21266405918403475</v>
      </c>
      <c r="U424" s="63">
        <f t="shared" si="150"/>
        <v>6.900453541794338E-2</v>
      </c>
      <c r="V424" s="63">
        <f t="shared" si="151"/>
        <v>0.11424182356816104</v>
      </c>
      <c r="W424" s="63">
        <f t="shared" si="152"/>
        <v>1.9015296311146512E-2</v>
      </c>
      <c r="X424" s="64">
        <f t="shared" si="153"/>
        <v>9.3449556254686428E-2</v>
      </c>
      <c r="Y424" s="63">
        <f t="shared" si="146"/>
        <v>8.7398996211521807E-2</v>
      </c>
      <c r="Z424" s="63">
        <f t="shared" si="147"/>
        <v>0.13197377249406816</v>
      </c>
      <c r="AA424" s="63">
        <f t="shared" si="148"/>
        <v>2.4304395692577918E-2</v>
      </c>
      <c r="AB424" s="64">
        <f t="shared" si="149"/>
        <v>0.10511462925890336</v>
      </c>
      <c r="AC424" s="63">
        <f t="shared" si="142"/>
        <v>3.2560935342943242E-2</v>
      </c>
      <c r="AD424" s="63">
        <f t="shared" si="143"/>
        <v>7.7375663057675625E-2</v>
      </c>
      <c r="AE424" s="63">
        <f t="shared" si="144"/>
        <v>2.8949764634027542E-3</v>
      </c>
      <c r="AF424" s="64">
        <f t="shared" si="145"/>
        <v>7.4265689172081206E-2</v>
      </c>
      <c r="AG424" s="69">
        <f t="shared" ca="1" si="154"/>
        <v>391</v>
      </c>
      <c r="AH424" s="75">
        <f t="shared" si="164"/>
        <v>2</v>
      </c>
      <c r="AI424" s="76">
        <f t="shared" si="165"/>
        <v>0</v>
      </c>
      <c r="AJ424" s="75"/>
      <c r="AK424" s="76"/>
    </row>
    <row r="425" spans="2:37" x14ac:dyDescent="0.25">
      <c r="B425" s="43">
        <v>1906</v>
      </c>
      <c r="C425" s="44">
        <v>2</v>
      </c>
      <c r="D425" s="67">
        <f t="shared" si="170"/>
        <v>2251</v>
      </c>
      <c r="E425" s="61">
        <f>Data!E424</f>
        <v>9.8000000000000007</v>
      </c>
      <c r="F425" s="61">
        <f>Data!H424</f>
        <v>8.4679289260000008</v>
      </c>
      <c r="G425" s="62">
        <f>IF(MOD(C425,3)=0,SUM(Data!G422:G424),0)</f>
        <v>0</v>
      </c>
      <c r="H425" s="63">
        <f t="shared" si="155"/>
        <v>-7.0921985815601829E-3</v>
      </c>
      <c r="I425" s="63">
        <f t="shared" si="156"/>
        <v>0</v>
      </c>
      <c r="J425" s="63">
        <f t="shared" si="157"/>
        <v>-7.0921985815601829E-3</v>
      </c>
      <c r="K425" s="63">
        <f t="shared" si="158"/>
        <v>0</v>
      </c>
      <c r="L425" s="64">
        <f t="shared" si="159"/>
        <v>-7.0921985815601829E-3</v>
      </c>
      <c r="M425" s="65">
        <f t="shared" si="160"/>
        <v>2.2072072072072073</v>
      </c>
      <c r="N425" s="65">
        <f t="shared" si="161"/>
        <v>0.67938762633606986</v>
      </c>
      <c r="O425" s="65">
        <f t="shared" si="162"/>
        <v>12.687412792898568</v>
      </c>
      <c r="P425" s="66">
        <f t="shared" si="163"/>
        <v>18.674777551251037</v>
      </c>
      <c r="Q425" s="63">
        <f t="shared" si="166"/>
        <v>0.11363636363636376</v>
      </c>
      <c r="R425" s="63">
        <f t="shared" si="167"/>
        <v>0.15343820329545244</v>
      </c>
      <c r="S425" s="63">
        <f t="shared" si="168"/>
        <v>0</v>
      </c>
      <c r="T425" s="64">
        <f t="shared" si="169"/>
        <v>0.15343820329545244</v>
      </c>
      <c r="U425" s="63">
        <f t="shared" si="150"/>
        <v>6.2129848633381002E-2</v>
      </c>
      <c r="V425" s="63">
        <f t="shared" si="151"/>
        <v>0.10707621922739374</v>
      </c>
      <c r="W425" s="63">
        <f t="shared" si="152"/>
        <v>2.1550068112839105E-2</v>
      </c>
      <c r="X425" s="64">
        <f t="shared" si="153"/>
        <v>8.3721937655538481E-2</v>
      </c>
      <c r="Y425" s="63">
        <f t="shared" si="146"/>
        <v>8.2147863807098487E-2</v>
      </c>
      <c r="Z425" s="63">
        <f t="shared" si="147"/>
        <v>0.12650738510690829</v>
      </c>
      <c r="AA425" s="63">
        <f t="shared" si="148"/>
        <v>2.5779228916858798E-2</v>
      </c>
      <c r="AB425" s="64">
        <f t="shared" si="149"/>
        <v>9.81967204545664E-2</v>
      </c>
      <c r="AC425" s="63">
        <f t="shared" si="142"/>
        <v>3.121093656620455E-2</v>
      </c>
      <c r="AD425" s="63">
        <f t="shared" si="143"/>
        <v>7.5967072264210511E-2</v>
      </c>
      <c r="AE425" s="63">
        <f t="shared" si="144"/>
        <v>2.8949764634027542E-3</v>
      </c>
      <c r="AF425" s="64">
        <f t="shared" si="145"/>
        <v>7.2861164444644189E-2</v>
      </c>
      <c r="AG425" s="69">
        <f t="shared" ca="1" si="154"/>
        <v>1189</v>
      </c>
      <c r="AH425" s="75">
        <f t="shared" si="164"/>
        <v>0</v>
      </c>
      <c r="AI425" s="76">
        <f t="shared" si="165"/>
        <v>1</v>
      </c>
      <c r="AJ425" s="75"/>
      <c r="AK425" s="76"/>
    </row>
    <row r="426" spans="2:37" x14ac:dyDescent="0.25">
      <c r="B426" s="43">
        <v>1906</v>
      </c>
      <c r="C426" s="44">
        <v>3</v>
      </c>
      <c r="D426" s="67">
        <f t="shared" si="170"/>
        <v>2282</v>
      </c>
      <c r="E426" s="61">
        <f>Data!E425</f>
        <v>9.56</v>
      </c>
      <c r="F426" s="61">
        <f>Data!H425</f>
        <v>8.4679289260000008</v>
      </c>
      <c r="G426" s="62">
        <f>IF(MOD(C426,3)=0,SUM(Data!G423:G425),0)</f>
        <v>8.5416666666666669E-2</v>
      </c>
      <c r="H426" s="63">
        <f t="shared" si="155"/>
        <v>-2.4489795918367419E-2</v>
      </c>
      <c r="I426" s="63">
        <f t="shared" si="156"/>
        <v>8.7159863945578224E-3</v>
      </c>
      <c r="J426" s="63">
        <f t="shared" si="157"/>
        <v>-1.5773809523809468E-2</v>
      </c>
      <c r="K426" s="63">
        <f t="shared" si="158"/>
        <v>0</v>
      </c>
      <c r="L426" s="64">
        <f t="shared" si="159"/>
        <v>-1.5773809523809468E-2</v>
      </c>
      <c r="M426" s="65">
        <f t="shared" si="160"/>
        <v>2.1531531531531529</v>
      </c>
      <c r="N426" s="65">
        <f t="shared" si="161"/>
        <v>0.67938762633606986</v>
      </c>
      <c r="O426" s="65">
        <f t="shared" si="162"/>
        <v>12.487283960153443</v>
      </c>
      <c r="P426" s="66">
        <f t="shared" si="163"/>
        <v>18.38020516725809</v>
      </c>
      <c r="Q426" s="63">
        <f t="shared" si="166"/>
        <v>5.6353591160220873E-2</v>
      </c>
      <c r="R426" s="63">
        <f t="shared" si="167"/>
        <v>9.4410952849022678E-2</v>
      </c>
      <c r="S426" s="63">
        <f t="shared" si="168"/>
        <v>1.1356271640587501E-2</v>
      </c>
      <c r="T426" s="64">
        <f t="shared" si="169"/>
        <v>8.2122080553974186E-2</v>
      </c>
      <c r="U426" s="63">
        <f t="shared" si="150"/>
        <v>4.9454444270607523E-2</v>
      </c>
      <c r="V426" s="63">
        <f t="shared" si="151"/>
        <v>9.3612454226508657E-2</v>
      </c>
      <c r="W426" s="63">
        <f t="shared" si="152"/>
        <v>2.1550068112839105E-2</v>
      </c>
      <c r="X426" s="64">
        <f t="shared" si="153"/>
        <v>7.0542196964260118E-2</v>
      </c>
      <c r="Y426" s="63">
        <f t="shared" si="146"/>
        <v>8.1180933041068881E-2</v>
      </c>
      <c r="Z426" s="63">
        <f t="shared" si="147"/>
        <v>0.12529856835810516</v>
      </c>
      <c r="AA426" s="63">
        <f t="shared" si="148"/>
        <v>2.5779228916858798E-2</v>
      </c>
      <c r="AB426" s="64">
        <f t="shared" si="149"/>
        <v>9.7018282916813137E-2</v>
      </c>
      <c r="AC426" s="63">
        <f t="shared" si="142"/>
        <v>3.1013914943596843E-2</v>
      </c>
      <c r="AD426" s="63">
        <f t="shared" si="143"/>
        <v>7.5630236843196474E-2</v>
      </c>
      <c r="AE426" s="63">
        <f t="shared" si="144"/>
        <v>3.4956699933550439E-3</v>
      </c>
      <c r="AF426" s="64">
        <f t="shared" si="145"/>
        <v>7.1883286601843732E-2</v>
      </c>
      <c r="AG426" s="69">
        <f t="shared" ca="1" si="154"/>
        <v>1465</v>
      </c>
      <c r="AH426" s="75">
        <f t="shared" si="164"/>
        <v>0</v>
      </c>
      <c r="AI426" s="76">
        <f t="shared" si="165"/>
        <v>2</v>
      </c>
      <c r="AJ426" s="75"/>
      <c r="AK426" s="76"/>
    </row>
    <row r="427" spans="2:37" x14ac:dyDescent="0.25">
      <c r="B427" s="43">
        <v>1906</v>
      </c>
      <c r="C427" s="44">
        <v>4</v>
      </c>
      <c r="D427" s="67">
        <f t="shared" si="170"/>
        <v>2312</v>
      </c>
      <c r="E427" s="61">
        <f>Data!E426</f>
        <v>9.43</v>
      </c>
      <c r="F427" s="61">
        <f>Data!H426</f>
        <v>8.4679289260000008</v>
      </c>
      <c r="G427" s="62">
        <f>IF(MOD(C427,3)=0,SUM(Data!G424:G426),0)</f>
        <v>0</v>
      </c>
      <c r="H427" s="63">
        <f t="shared" si="155"/>
        <v>-1.3598326359832713E-2</v>
      </c>
      <c r="I427" s="63">
        <f t="shared" si="156"/>
        <v>0</v>
      </c>
      <c r="J427" s="63">
        <f t="shared" si="157"/>
        <v>-1.3598326359832713E-2</v>
      </c>
      <c r="K427" s="63">
        <f t="shared" si="158"/>
        <v>0</v>
      </c>
      <c r="L427" s="64">
        <f t="shared" si="159"/>
        <v>-1.3598326359832713E-2</v>
      </c>
      <c r="M427" s="65">
        <f t="shared" si="160"/>
        <v>2.1238738738738738</v>
      </c>
      <c r="N427" s="65">
        <f t="shared" si="161"/>
        <v>0.67938762633606986</v>
      </c>
      <c r="O427" s="65">
        <f t="shared" si="162"/>
        <v>12.317477797515371</v>
      </c>
      <c r="P427" s="66">
        <f t="shared" si="163"/>
        <v>18.130265138833032</v>
      </c>
      <c r="Q427" s="63">
        <f t="shared" si="166"/>
        <v>5.4809843400447589E-2</v>
      </c>
      <c r="R427" s="63">
        <f t="shared" si="167"/>
        <v>9.2811588326697558E-2</v>
      </c>
      <c r="S427" s="63">
        <f t="shared" si="168"/>
        <v>1.1356271640587501E-2</v>
      </c>
      <c r="T427" s="64">
        <f t="shared" si="169"/>
        <v>8.0540674903786691E-2</v>
      </c>
      <c r="U427" s="63">
        <f t="shared" si="150"/>
        <v>2.9858262270298308E-2</v>
      </c>
      <c r="V427" s="63">
        <f t="shared" si="151"/>
        <v>7.3191721523125475E-2</v>
      </c>
      <c r="W427" s="63">
        <f t="shared" si="152"/>
        <v>2.4123368501176579E-2</v>
      </c>
      <c r="X427" s="64">
        <f t="shared" si="153"/>
        <v>4.7912541136290177E-2</v>
      </c>
      <c r="Y427" s="63">
        <f t="shared" si="146"/>
        <v>7.8720525328156654E-2</v>
      </c>
      <c r="Z427" s="63">
        <f t="shared" si="147"/>
        <v>0.12273776360072763</v>
      </c>
      <c r="AA427" s="63">
        <f t="shared" si="148"/>
        <v>2.7277891115397468E-2</v>
      </c>
      <c r="AB427" s="64">
        <f t="shared" si="149"/>
        <v>9.2925072476427673E-2</v>
      </c>
      <c r="AC427" s="63">
        <f t="shared" si="142"/>
        <v>3.1008122090057988E-2</v>
      </c>
      <c r="AD427" s="63">
        <f t="shared" si="143"/>
        <v>7.5624193308445165E-2</v>
      </c>
      <c r="AE427" s="63">
        <f t="shared" si="144"/>
        <v>4.1040629502915316E-3</v>
      </c>
      <c r="AF427" s="64">
        <f t="shared" si="145"/>
        <v>7.1227806954600847E-2</v>
      </c>
      <c r="AG427" s="69">
        <f t="shared" ca="1" si="154"/>
        <v>1290</v>
      </c>
      <c r="AH427" s="75">
        <f t="shared" si="164"/>
        <v>0</v>
      </c>
      <c r="AI427" s="76">
        <f t="shared" si="165"/>
        <v>3</v>
      </c>
      <c r="AJ427" s="75"/>
      <c r="AK427" s="76"/>
    </row>
    <row r="428" spans="2:37" x14ac:dyDescent="0.25">
      <c r="B428" s="43">
        <v>1906</v>
      </c>
      <c r="C428" s="44">
        <v>5</v>
      </c>
      <c r="D428" s="67">
        <f t="shared" si="170"/>
        <v>2343</v>
      </c>
      <c r="E428" s="61">
        <f>Data!E427</f>
        <v>9.18</v>
      </c>
      <c r="F428" s="61">
        <f>Data!H427</f>
        <v>8.5630942149999996</v>
      </c>
      <c r="G428" s="62">
        <f>IF(MOD(C428,3)=0,SUM(Data!G425:G427),0)</f>
        <v>0</v>
      </c>
      <c r="H428" s="63">
        <f t="shared" si="155"/>
        <v>-2.6511134676564185E-2</v>
      </c>
      <c r="I428" s="63">
        <f t="shared" si="156"/>
        <v>0</v>
      </c>
      <c r="J428" s="63">
        <f t="shared" si="157"/>
        <v>-2.6511134676564185E-2</v>
      </c>
      <c r="K428" s="63">
        <f t="shared" si="158"/>
        <v>1.1238319290541421E-2</v>
      </c>
      <c r="L428" s="64">
        <f t="shared" si="159"/>
        <v>-3.7329928313624028E-2</v>
      </c>
      <c r="M428" s="65">
        <f t="shared" si="160"/>
        <v>2.0675675675675675</v>
      </c>
      <c r="N428" s="65">
        <f t="shared" si="161"/>
        <v>0.68702280140287753</v>
      </c>
      <c r="O428" s="65">
        <f t="shared" si="162"/>
        <v>11.990927484749852</v>
      </c>
      <c r="P428" s="66">
        <f t="shared" si="163"/>
        <v>17.453463640893396</v>
      </c>
      <c r="Q428" s="63">
        <f t="shared" si="166"/>
        <v>8.0000000000000071E-2</v>
      </c>
      <c r="R428" s="63">
        <f t="shared" si="167"/>
        <v>0.1189092733416679</v>
      </c>
      <c r="S428" s="63">
        <f t="shared" si="168"/>
        <v>3.4480059484217618E-2</v>
      </c>
      <c r="T428" s="64">
        <f t="shared" si="169"/>
        <v>8.1615119676203607E-2</v>
      </c>
      <c r="U428" s="63">
        <f t="shared" si="150"/>
        <v>3.4981620311602679E-2</v>
      </c>
      <c r="V428" s="63">
        <f t="shared" si="151"/>
        <v>7.8530655663640925E-2</v>
      </c>
      <c r="W428" s="63">
        <f t="shared" si="152"/>
        <v>2.6414975085376824E-2</v>
      </c>
      <c r="X428" s="64">
        <f t="shared" si="153"/>
        <v>5.0774474109683387E-2</v>
      </c>
      <c r="Y428" s="63">
        <f t="shared" si="146"/>
        <v>7.6314027598324286E-2</v>
      </c>
      <c r="Z428" s="63">
        <f t="shared" si="147"/>
        <v>0.12023306862565031</v>
      </c>
      <c r="AA428" s="63">
        <f t="shared" si="148"/>
        <v>2.9951389302744325E-2</v>
      </c>
      <c r="AB428" s="64">
        <f t="shared" si="149"/>
        <v>8.7656252771332044E-2</v>
      </c>
      <c r="AC428" s="63">
        <f t="shared" si="142"/>
        <v>3.0639891829499666E-2</v>
      </c>
      <c r="AD428" s="63">
        <f t="shared" si="143"/>
        <v>7.52400281709662E-2</v>
      </c>
      <c r="AE428" s="63">
        <f t="shared" si="144"/>
        <v>5.9064436800229103E-3</v>
      </c>
      <c r="AF428" s="64">
        <f t="shared" si="145"/>
        <v>6.8926474153294226E-2</v>
      </c>
      <c r="AG428" s="69">
        <f t="shared" ca="1" si="154"/>
        <v>1487</v>
      </c>
      <c r="AH428" s="75">
        <f t="shared" si="164"/>
        <v>0</v>
      </c>
      <c r="AI428" s="76">
        <f t="shared" si="165"/>
        <v>4</v>
      </c>
      <c r="AJ428" s="75"/>
      <c r="AK428" s="76"/>
    </row>
    <row r="429" spans="2:37" x14ac:dyDescent="0.25">
      <c r="B429" s="43">
        <v>1906</v>
      </c>
      <c r="C429" s="44">
        <v>6</v>
      </c>
      <c r="D429" s="67">
        <f t="shared" si="170"/>
        <v>2373</v>
      </c>
      <c r="E429" s="61">
        <f>Data!E428</f>
        <v>9.3000000000000007</v>
      </c>
      <c r="F429" s="61">
        <f>Data!H428</f>
        <v>8.5630942149999996</v>
      </c>
      <c r="G429" s="62">
        <f>IF(MOD(C429,3)=0,SUM(Data!G426:G428),0)</f>
        <v>8.9791666666666672E-2</v>
      </c>
      <c r="H429" s="63">
        <f t="shared" si="155"/>
        <v>1.3071895424836777E-2</v>
      </c>
      <c r="I429" s="63">
        <f t="shared" si="156"/>
        <v>9.781227305737111E-3</v>
      </c>
      <c r="J429" s="63">
        <f t="shared" si="157"/>
        <v>2.2853122730573716E-2</v>
      </c>
      <c r="K429" s="63">
        <f t="shared" si="158"/>
        <v>0</v>
      </c>
      <c r="L429" s="64">
        <f t="shared" si="159"/>
        <v>2.2853122730573716E-2</v>
      </c>
      <c r="M429" s="65">
        <f t="shared" si="160"/>
        <v>2.0945945945945947</v>
      </c>
      <c r="N429" s="65">
        <f t="shared" si="161"/>
        <v>0.68702280140287753</v>
      </c>
      <c r="O429" s="65">
        <f t="shared" si="162"/>
        <v>12.26495762221225</v>
      </c>
      <c r="P429" s="66">
        <f t="shared" si="163"/>
        <v>17.852329787552339</v>
      </c>
      <c r="Q429" s="63">
        <f t="shared" si="166"/>
        <v>8.1395348837209447E-2</v>
      </c>
      <c r="R429" s="63">
        <f t="shared" si="167"/>
        <v>0.1208001931501288</v>
      </c>
      <c r="S429" s="63">
        <f t="shared" si="168"/>
        <v>3.4480059484217618E-2</v>
      </c>
      <c r="T429" s="64">
        <f t="shared" si="169"/>
        <v>8.3443013593659465E-2</v>
      </c>
      <c r="U429" s="63">
        <f t="shared" si="150"/>
        <v>1.815243574169001E-2</v>
      </c>
      <c r="V429" s="63">
        <f t="shared" si="151"/>
        <v>6.1116631989606374E-2</v>
      </c>
      <c r="W429" s="63">
        <f t="shared" si="152"/>
        <v>2.6414975085376824E-2</v>
      </c>
      <c r="X429" s="64">
        <f t="shared" si="153"/>
        <v>3.3808603485488531E-2</v>
      </c>
      <c r="Y429" s="63">
        <f t="shared" si="146"/>
        <v>7.9692091247370422E-2</v>
      </c>
      <c r="Z429" s="63">
        <f t="shared" si="147"/>
        <v>0.1236267033494991</v>
      </c>
      <c r="AA429" s="63">
        <f t="shared" si="148"/>
        <v>3.1501307259134359E-2</v>
      </c>
      <c r="AB429" s="64">
        <f t="shared" si="149"/>
        <v>8.9311952822586971E-2</v>
      </c>
      <c r="AC429" s="63">
        <f t="shared" si="142"/>
        <v>2.9001913248100308E-2</v>
      </c>
      <c r="AD429" s="63">
        <f t="shared" si="143"/>
        <v>7.3458028329698388E-2</v>
      </c>
      <c r="AE429" s="63">
        <f t="shared" si="144"/>
        <v>6.5393196235039586E-3</v>
      </c>
      <c r="AF429" s="64">
        <f t="shared" si="145"/>
        <v>6.6483948914410451E-2</v>
      </c>
      <c r="AG429" s="69">
        <f t="shared" ca="1" si="154"/>
        <v>783</v>
      </c>
      <c r="AH429" s="75">
        <f t="shared" si="164"/>
        <v>1</v>
      </c>
      <c r="AI429" s="76">
        <f t="shared" si="165"/>
        <v>0</v>
      </c>
      <c r="AJ429" s="75"/>
      <c r="AK429" s="76"/>
    </row>
    <row r="430" spans="2:37" x14ac:dyDescent="0.25">
      <c r="B430" s="43">
        <v>1906</v>
      </c>
      <c r="C430" s="44">
        <v>7</v>
      </c>
      <c r="D430" s="67">
        <f t="shared" si="170"/>
        <v>2404</v>
      </c>
      <c r="E430" s="61">
        <f>Data!E429</f>
        <v>9.06</v>
      </c>
      <c r="F430" s="61">
        <f>Data!H429</f>
        <v>8.2776793390000005</v>
      </c>
      <c r="G430" s="62">
        <f>IF(MOD(C430,3)=0,SUM(Data!G427:G429),0)</f>
        <v>0</v>
      </c>
      <c r="H430" s="63">
        <f t="shared" si="155"/>
        <v>-2.5806451612903292E-2</v>
      </c>
      <c r="I430" s="63">
        <f t="shared" si="156"/>
        <v>0</v>
      </c>
      <c r="J430" s="63">
        <f t="shared" si="157"/>
        <v>-2.5806451612903292E-2</v>
      </c>
      <c r="K430" s="63">
        <f t="shared" si="158"/>
        <v>-3.3330811133671423E-2</v>
      </c>
      <c r="L430" s="64">
        <f t="shared" si="159"/>
        <v>7.7837998846248535E-3</v>
      </c>
      <c r="M430" s="65">
        <f t="shared" si="160"/>
        <v>2.0405405405405403</v>
      </c>
      <c r="N430" s="65">
        <f t="shared" si="161"/>
        <v>0.6641237741647924</v>
      </c>
      <c r="O430" s="65">
        <f t="shared" si="162"/>
        <v>11.94844258680032</v>
      </c>
      <c r="P430" s="66">
        <f t="shared" si="163"/>
        <v>17.991288750092973</v>
      </c>
      <c r="Q430" s="63">
        <f t="shared" si="166"/>
        <v>2.1420518602029315E-2</v>
      </c>
      <c r="R430" s="63">
        <f t="shared" si="167"/>
        <v>5.8639946775835394E-2</v>
      </c>
      <c r="S430" s="63">
        <f t="shared" si="168"/>
        <v>0</v>
      </c>
      <c r="T430" s="64">
        <f t="shared" si="169"/>
        <v>5.8639946775835394E-2</v>
      </c>
      <c r="U430" s="63">
        <f t="shared" si="150"/>
        <v>2.7001320656304673E-2</v>
      </c>
      <c r="V430" s="63">
        <f t="shared" si="151"/>
        <v>7.0338923886025251E-2</v>
      </c>
      <c r="W430" s="63">
        <f t="shared" si="152"/>
        <v>1.6918003128556514E-2</v>
      </c>
      <c r="X430" s="64">
        <f t="shared" si="153"/>
        <v>5.2532181152382451E-2</v>
      </c>
      <c r="Y430" s="63">
        <f t="shared" si="146"/>
        <v>8.4113327056639875E-2</v>
      </c>
      <c r="Z430" s="63">
        <f t="shared" si="147"/>
        <v>0.12822784719168556</v>
      </c>
      <c r="AA430" s="63">
        <f t="shared" si="148"/>
        <v>2.8010546905097078E-2</v>
      </c>
      <c r="AB430" s="64">
        <f t="shared" si="149"/>
        <v>9.748664601574375E-2</v>
      </c>
      <c r="AC430" s="63">
        <f t="shared" si="142"/>
        <v>2.6880837066195928E-2</v>
      </c>
      <c r="AD430" s="63">
        <f t="shared" si="143"/>
        <v>7.1245314993746423E-2</v>
      </c>
      <c r="AE430" s="63">
        <f t="shared" si="144"/>
        <v>4.2029295359637953E-3</v>
      </c>
      <c r="AF430" s="64">
        <f t="shared" si="145"/>
        <v>6.6761790357216411E-2</v>
      </c>
      <c r="AG430" s="69">
        <f t="shared" ca="1" si="154"/>
        <v>1478</v>
      </c>
      <c r="AH430" s="75">
        <f t="shared" si="164"/>
        <v>0</v>
      </c>
      <c r="AI430" s="76">
        <f t="shared" si="165"/>
        <v>1</v>
      </c>
      <c r="AJ430" s="75"/>
      <c r="AK430" s="76"/>
    </row>
    <row r="431" spans="2:37" x14ac:dyDescent="0.25">
      <c r="B431" s="43">
        <v>1906</v>
      </c>
      <c r="C431" s="44">
        <v>8</v>
      </c>
      <c r="D431" s="67">
        <f t="shared" si="170"/>
        <v>2435</v>
      </c>
      <c r="E431" s="61">
        <f>Data!E430</f>
        <v>9.73</v>
      </c>
      <c r="F431" s="61">
        <f>Data!H430</f>
        <v>8.4679289260000008</v>
      </c>
      <c r="G431" s="62">
        <f>IF(MOD(C431,3)=0,SUM(Data!G428:G430),0)</f>
        <v>0</v>
      </c>
      <c r="H431" s="63">
        <f t="shared" si="155"/>
        <v>7.3951434878587241E-2</v>
      </c>
      <c r="I431" s="63">
        <f t="shared" si="156"/>
        <v>0</v>
      </c>
      <c r="J431" s="63">
        <f t="shared" si="157"/>
        <v>7.3951434878587241E-2</v>
      </c>
      <c r="K431" s="63">
        <f t="shared" si="158"/>
        <v>2.2983444901476968E-2</v>
      </c>
      <c r="L431" s="64">
        <f t="shared" si="159"/>
        <v>4.9822888367483831E-2</v>
      </c>
      <c r="M431" s="65">
        <f t="shared" si="160"/>
        <v>2.1914414414414414</v>
      </c>
      <c r="N431" s="65">
        <f t="shared" si="161"/>
        <v>0.67938762633606986</v>
      </c>
      <c r="O431" s="65">
        <f t="shared" si="162"/>
        <v>12.832047060658622</v>
      </c>
      <c r="P431" s="66">
        <f t="shared" si="163"/>
        <v>18.887666721076023</v>
      </c>
      <c r="Q431" s="63">
        <f t="shared" si="166"/>
        <v>5.7608695652173969E-2</v>
      </c>
      <c r="R431" s="63">
        <f t="shared" si="167"/>
        <v>9.6146780766906081E-2</v>
      </c>
      <c r="S431" s="63">
        <f t="shared" si="168"/>
        <v>1.1356271640587501E-2</v>
      </c>
      <c r="T431" s="64">
        <f t="shared" si="169"/>
        <v>8.383841728570518E-2</v>
      </c>
      <c r="U431" s="63">
        <f t="shared" si="150"/>
        <v>3.8894287631388247E-2</v>
      </c>
      <c r="V431" s="63">
        <f t="shared" si="151"/>
        <v>8.2733752614958078E-2</v>
      </c>
      <c r="W431" s="63">
        <f t="shared" si="152"/>
        <v>1.9015296311146512E-2</v>
      </c>
      <c r="X431" s="64">
        <f t="shared" si="153"/>
        <v>6.2529440465195485E-2</v>
      </c>
      <c r="Y431" s="63">
        <f t="shared" si="146"/>
        <v>9.8294443597679804E-2</v>
      </c>
      <c r="Z431" s="63">
        <f t="shared" si="147"/>
        <v>0.14298601885747475</v>
      </c>
      <c r="AA431" s="63">
        <f t="shared" si="148"/>
        <v>3.0349182587032786E-2</v>
      </c>
      <c r="AB431" s="64">
        <f t="shared" si="149"/>
        <v>0.10931909121103001</v>
      </c>
      <c r="AC431" s="63">
        <f t="shared" si="142"/>
        <v>3.0165325323348036E-2</v>
      </c>
      <c r="AD431" s="63">
        <f t="shared" si="143"/>
        <v>7.467170346125207E-2</v>
      </c>
      <c r="AE431" s="63">
        <f t="shared" si="144"/>
        <v>4.7202969744850609E-3</v>
      </c>
      <c r="AF431" s="64">
        <f t="shared" si="145"/>
        <v>6.9622766353393928E-2</v>
      </c>
      <c r="AG431" s="69">
        <f t="shared" ca="1" si="154"/>
        <v>65</v>
      </c>
      <c r="AH431" s="75">
        <f t="shared" si="164"/>
        <v>1</v>
      </c>
      <c r="AI431" s="76">
        <f t="shared" si="165"/>
        <v>0</v>
      </c>
      <c r="AJ431" s="75"/>
      <c r="AK431" s="76"/>
    </row>
    <row r="432" spans="2:37" x14ac:dyDescent="0.25">
      <c r="B432" s="43">
        <v>1906</v>
      </c>
      <c r="C432" s="44">
        <v>9</v>
      </c>
      <c r="D432" s="67">
        <f t="shared" si="170"/>
        <v>2465</v>
      </c>
      <c r="E432" s="61">
        <f>Data!E431</f>
        <v>10.029999999999999</v>
      </c>
      <c r="F432" s="61">
        <f>Data!H431</f>
        <v>8.5630942149999996</v>
      </c>
      <c r="G432" s="62">
        <f>IF(MOD(C432,3)=0,SUM(Data!G429:G431),0)</f>
        <v>9.4166666666666662E-2</v>
      </c>
      <c r="H432" s="63">
        <f t="shared" si="155"/>
        <v>3.0832476875642278E-2</v>
      </c>
      <c r="I432" s="63">
        <f t="shared" si="156"/>
        <v>9.6779719081877338E-3</v>
      </c>
      <c r="J432" s="63">
        <f t="shared" si="157"/>
        <v>4.0510448783829922E-2</v>
      </c>
      <c r="K432" s="63">
        <f t="shared" si="158"/>
        <v>1.1238319290541421E-2</v>
      </c>
      <c r="L432" s="64">
        <f t="shared" si="159"/>
        <v>2.8946815933384551E-2</v>
      </c>
      <c r="M432" s="65">
        <f t="shared" si="160"/>
        <v>2.2590090090090085</v>
      </c>
      <c r="N432" s="65">
        <f t="shared" si="161"/>
        <v>0.68702280140287753</v>
      </c>
      <c r="O432" s="65">
        <f t="shared" si="162"/>
        <v>13.351879045901129</v>
      </c>
      <c r="P432" s="66">
        <f t="shared" si="163"/>
        <v>19.434404533062125</v>
      </c>
      <c r="Q432" s="63">
        <f t="shared" si="166"/>
        <v>8.6673889490790579E-2</v>
      </c>
      <c r="R432" s="63">
        <f t="shared" si="167"/>
        <v>0.12697539191152885</v>
      </c>
      <c r="S432" s="63">
        <f t="shared" si="168"/>
        <v>3.4480059484217618E-2</v>
      </c>
      <c r="T432" s="64">
        <f t="shared" si="169"/>
        <v>8.9412387971430363E-2</v>
      </c>
      <c r="U432" s="63">
        <f t="shared" si="150"/>
        <v>4.6266184814659717E-2</v>
      </c>
      <c r="V432" s="63">
        <f t="shared" si="151"/>
        <v>9.0329645542410075E-2</v>
      </c>
      <c r="W432" s="63">
        <f t="shared" si="152"/>
        <v>1.8792176267568239E-2</v>
      </c>
      <c r="X432" s="64">
        <f t="shared" si="153"/>
        <v>7.021792171287089E-2</v>
      </c>
      <c r="Y432" s="63">
        <f t="shared" si="146"/>
        <v>9.6012875379152041E-2</v>
      </c>
      <c r="Z432" s="63">
        <f t="shared" si="147"/>
        <v>0.14038120306370039</v>
      </c>
      <c r="AA432" s="63">
        <f t="shared" si="148"/>
        <v>3.1501307259134359E-2</v>
      </c>
      <c r="AB432" s="64">
        <f t="shared" si="149"/>
        <v>0.10555478217849013</v>
      </c>
      <c r="AC432" s="63">
        <f t="shared" si="142"/>
        <v>3.0403835745842267E-2</v>
      </c>
      <c r="AD432" s="63">
        <f t="shared" si="143"/>
        <v>7.4872840999975043E-2</v>
      </c>
      <c r="AE432" s="63">
        <f t="shared" si="144"/>
        <v>5.2818734039212778E-3</v>
      </c>
      <c r="AF432" s="64">
        <f t="shared" si="145"/>
        <v>6.9225328176281797E-2</v>
      </c>
      <c r="AG432" s="69">
        <f t="shared" ca="1" si="154"/>
        <v>453</v>
      </c>
      <c r="AH432" s="75">
        <f t="shared" si="164"/>
        <v>2</v>
      </c>
      <c r="AI432" s="76">
        <f t="shared" si="165"/>
        <v>0</v>
      </c>
      <c r="AJ432" s="75"/>
      <c r="AK432" s="76"/>
    </row>
    <row r="433" spans="2:37" x14ac:dyDescent="0.25">
      <c r="B433" s="43">
        <v>1906</v>
      </c>
      <c r="C433" s="44">
        <v>10</v>
      </c>
      <c r="D433" s="67">
        <f t="shared" si="170"/>
        <v>2496</v>
      </c>
      <c r="E433" s="61">
        <f>Data!E432</f>
        <v>9.73</v>
      </c>
      <c r="F433" s="61">
        <f>Data!H432</f>
        <v>8.7534247930000006</v>
      </c>
      <c r="G433" s="62">
        <f>IF(MOD(C433,3)=0,SUM(Data!G430:G432),0)</f>
        <v>0</v>
      </c>
      <c r="H433" s="63">
        <f t="shared" si="155"/>
        <v>-2.9910269192422678E-2</v>
      </c>
      <c r="I433" s="63">
        <f t="shared" si="156"/>
        <v>0</v>
      </c>
      <c r="J433" s="63">
        <f t="shared" si="157"/>
        <v>-2.9910269192422678E-2</v>
      </c>
      <c r="K433" s="63">
        <f t="shared" si="158"/>
        <v>2.2226846186814031E-2</v>
      </c>
      <c r="L433" s="64">
        <f t="shared" si="159"/>
        <v>-5.1003469116197131E-2</v>
      </c>
      <c r="M433" s="65">
        <f t="shared" si="160"/>
        <v>2.1914414414414414</v>
      </c>
      <c r="N433" s="65">
        <f t="shared" si="161"/>
        <v>0.7022931515364933</v>
      </c>
      <c r="O433" s="65">
        <f t="shared" si="162"/>
        <v>12.952520749413559</v>
      </c>
      <c r="P433" s="66">
        <f t="shared" si="163"/>
        <v>18.443182481668408</v>
      </c>
      <c r="Q433" s="63">
        <f t="shared" si="166"/>
        <v>3.9529914529914612E-2</v>
      </c>
      <c r="R433" s="63">
        <f t="shared" si="167"/>
        <v>7.8082987141688154E-2</v>
      </c>
      <c r="S433" s="63">
        <f t="shared" si="168"/>
        <v>5.7473288649699361E-2</v>
      </c>
      <c r="T433" s="64">
        <f t="shared" si="169"/>
        <v>1.9489568874411223E-2</v>
      </c>
      <c r="U433" s="63">
        <f t="shared" si="150"/>
        <v>4.2286880778094282E-2</v>
      </c>
      <c r="V433" s="63">
        <f t="shared" si="151"/>
        <v>8.6182753267130874E-2</v>
      </c>
      <c r="W433" s="63">
        <f t="shared" si="152"/>
        <v>2.3281347102607208E-2</v>
      </c>
      <c r="X433" s="64">
        <f t="shared" si="153"/>
        <v>6.1470294892628452E-2</v>
      </c>
      <c r="Y433" s="63">
        <f t="shared" si="146"/>
        <v>9.0267078363637454E-2</v>
      </c>
      <c r="Z433" s="63">
        <f t="shared" si="147"/>
        <v>0.13440280713395758</v>
      </c>
      <c r="AA433" s="63">
        <f t="shared" si="148"/>
        <v>3.0689902763356702E-2</v>
      </c>
      <c r="AB433" s="64">
        <f t="shared" si="149"/>
        <v>0.10062474085807827</v>
      </c>
      <c r="AC433" s="63">
        <f t="shared" si="142"/>
        <v>2.7550605789389504E-2</v>
      </c>
      <c r="AD433" s="63">
        <f t="shared" si="143"/>
        <v>7.1896474566809809E-2</v>
      </c>
      <c r="AE433" s="63">
        <f t="shared" si="144"/>
        <v>6.3874580985678886E-3</v>
      </c>
      <c r="AF433" s="64">
        <f t="shared" si="145"/>
        <v>6.5093236149834643E-2</v>
      </c>
      <c r="AG433" s="69">
        <f t="shared" ca="1" si="154"/>
        <v>1519</v>
      </c>
      <c r="AH433" s="75">
        <f t="shared" si="164"/>
        <v>0</v>
      </c>
      <c r="AI433" s="76">
        <f t="shared" si="165"/>
        <v>1</v>
      </c>
      <c r="AJ433" s="75"/>
      <c r="AK433" s="76"/>
    </row>
    <row r="434" spans="2:37" x14ac:dyDescent="0.25">
      <c r="B434" s="43">
        <v>1906</v>
      </c>
      <c r="C434" s="44">
        <v>11</v>
      </c>
      <c r="D434" s="67">
        <f t="shared" si="170"/>
        <v>2526</v>
      </c>
      <c r="E434" s="61">
        <f>Data!E433</f>
        <v>9.93</v>
      </c>
      <c r="F434" s="61">
        <f>Data!H433</f>
        <v>8.8485090910000004</v>
      </c>
      <c r="G434" s="62">
        <f>IF(MOD(C434,3)=0,SUM(Data!G431:G433),0)</f>
        <v>0</v>
      </c>
      <c r="H434" s="63">
        <f t="shared" si="155"/>
        <v>2.0554984583761593E-2</v>
      </c>
      <c r="I434" s="63">
        <f t="shared" si="156"/>
        <v>0</v>
      </c>
      <c r="J434" s="63">
        <f t="shared" si="157"/>
        <v>2.0554984583761593E-2</v>
      </c>
      <c r="K434" s="63">
        <f t="shared" si="158"/>
        <v>1.0862525268513945E-2</v>
      </c>
      <c r="L434" s="64">
        <f t="shared" si="159"/>
        <v>9.5883060979762291E-3</v>
      </c>
      <c r="M434" s="65">
        <f t="shared" si="160"/>
        <v>2.2364864864864864</v>
      </c>
      <c r="N434" s="65">
        <f t="shared" si="161"/>
        <v>0.70992182864096287</v>
      </c>
      <c r="O434" s="65">
        <f t="shared" si="162"/>
        <v>13.218759613738607</v>
      </c>
      <c r="P434" s="66">
        <f t="shared" si="163"/>
        <v>18.620021360723477</v>
      </c>
      <c r="Q434" s="63">
        <f t="shared" si="166"/>
        <v>6.6595059076262064E-2</v>
      </c>
      <c r="R434" s="63">
        <f t="shared" si="167"/>
        <v>0.10615189739824649</v>
      </c>
      <c r="S434" s="63">
        <f t="shared" si="168"/>
        <v>5.6810377372740195E-2</v>
      </c>
      <c r="T434" s="64">
        <f t="shared" si="169"/>
        <v>4.6689094923698882E-2</v>
      </c>
      <c r="U434" s="63">
        <f t="shared" si="150"/>
        <v>4.209563682873374E-2</v>
      </c>
      <c r="V434" s="63">
        <f t="shared" si="151"/>
        <v>8.5983455086089622E-2</v>
      </c>
      <c r="W434" s="63">
        <f t="shared" si="152"/>
        <v>2.3011677100964523E-2</v>
      </c>
      <c r="X434" s="64">
        <f t="shared" si="153"/>
        <v>6.1555287583398455E-2</v>
      </c>
      <c r="Y434" s="63">
        <f t="shared" si="146"/>
        <v>8.5294279287035257E-2</v>
      </c>
      <c r="Z434" s="63">
        <f t="shared" si="147"/>
        <v>0.12922870131735587</v>
      </c>
      <c r="AA434" s="63">
        <f t="shared" si="148"/>
        <v>2.8817460340347933E-2</v>
      </c>
      <c r="AB434" s="64">
        <f t="shared" si="149"/>
        <v>9.7598694469853031E-2</v>
      </c>
      <c r="AC434" s="63">
        <f t="shared" si="142"/>
        <v>2.733843004300085E-2</v>
      </c>
      <c r="AD434" s="63">
        <f t="shared" si="143"/>
        <v>7.1675141979138601E-2</v>
      </c>
      <c r="AE434" s="63">
        <f t="shared" si="144"/>
        <v>6.9312530446576925E-3</v>
      </c>
      <c r="AF434" s="64">
        <f t="shared" si="145"/>
        <v>6.4298221689628621E-2</v>
      </c>
      <c r="AG434" s="69">
        <f t="shared" ca="1" si="154"/>
        <v>628</v>
      </c>
      <c r="AH434" s="75">
        <f t="shared" si="164"/>
        <v>1</v>
      </c>
      <c r="AI434" s="76">
        <f t="shared" si="165"/>
        <v>0</v>
      </c>
      <c r="AJ434" s="75"/>
      <c r="AK434" s="76"/>
    </row>
    <row r="435" spans="2:37" x14ac:dyDescent="0.25">
      <c r="B435" s="43">
        <v>1906</v>
      </c>
      <c r="C435" s="44">
        <v>12</v>
      </c>
      <c r="D435" s="67">
        <f t="shared" si="170"/>
        <v>2557</v>
      </c>
      <c r="E435" s="61">
        <f>Data!E434</f>
        <v>9.84</v>
      </c>
      <c r="F435" s="61">
        <f>Data!H434</f>
        <v>8.9436743799999991</v>
      </c>
      <c r="G435" s="62">
        <f>IF(MOD(C435,3)=0,SUM(Data!G432:G434),0)</f>
        <v>9.8541666666666666E-2</v>
      </c>
      <c r="H435" s="63">
        <f t="shared" si="155"/>
        <v>-9.0634441087613649E-3</v>
      </c>
      <c r="I435" s="63">
        <f t="shared" si="156"/>
        <v>9.9236320913058083E-3</v>
      </c>
      <c r="J435" s="63">
        <f t="shared" si="157"/>
        <v>8.6018798254450246E-4</v>
      </c>
      <c r="K435" s="63">
        <f t="shared" si="158"/>
        <v>1.075495182536379E-2</v>
      </c>
      <c r="L435" s="64">
        <f t="shared" si="159"/>
        <v>-9.7894784734420259E-3</v>
      </c>
      <c r="M435" s="65">
        <f t="shared" si="160"/>
        <v>2.2162162162162158</v>
      </c>
      <c r="N435" s="65">
        <f t="shared" si="161"/>
        <v>0.71755700370777054</v>
      </c>
      <c r="O435" s="65">
        <f t="shared" si="162"/>
        <v>13.230130231902489</v>
      </c>
      <c r="P435" s="66">
        <f t="shared" si="163"/>
        <v>18.437741062437645</v>
      </c>
      <c r="Q435" s="63">
        <f t="shared" si="166"/>
        <v>3.1446540880503138E-2</v>
      </c>
      <c r="R435" s="63">
        <f t="shared" si="167"/>
        <v>7.1195525894963918E-2</v>
      </c>
      <c r="S435" s="63">
        <f t="shared" si="168"/>
        <v>5.618203201248706E-2</v>
      </c>
      <c r="T435" s="64">
        <f t="shared" si="169"/>
        <v>1.4214873409528872E-2</v>
      </c>
      <c r="U435" s="63">
        <f t="shared" si="150"/>
        <v>4.3579631421806431E-2</v>
      </c>
      <c r="V435" s="63">
        <f t="shared" si="151"/>
        <v>8.7530791115319362E-2</v>
      </c>
      <c r="W435" s="63">
        <f t="shared" si="152"/>
        <v>2.2750213114872686E-2</v>
      </c>
      <c r="X435" s="64">
        <f t="shared" si="153"/>
        <v>6.333958885537827E-2</v>
      </c>
      <c r="Y435" s="63">
        <f t="shared" si="146"/>
        <v>8.8349205965069233E-2</v>
      </c>
      <c r="Z435" s="63">
        <f t="shared" si="147"/>
        <v>0.13232901407963582</v>
      </c>
      <c r="AA435" s="63">
        <f t="shared" si="148"/>
        <v>2.9918629654331452E-2</v>
      </c>
      <c r="AB435" s="64">
        <f t="shared" si="149"/>
        <v>9.9435413125477545E-2</v>
      </c>
      <c r="AC435" s="63">
        <f t="shared" si="142"/>
        <v>2.8219414283932709E-2</v>
      </c>
      <c r="AD435" s="63">
        <f t="shared" si="143"/>
        <v>7.2604169802558571E-2</v>
      </c>
      <c r="AE435" s="63">
        <f t="shared" si="144"/>
        <v>6.8520603941899516E-3</v>
      </c>
      <c r="AF435" s="64">
        <f t="shared" si="145"/>
        <v>6.5304638084194844E-2</v>
      </c>
      <c r="AG435" s="69">
        <f t="shared" ca="1" si="154"/>
        <v>1221</v>
      </c>
      <c r="AH435" s="75">
        <f t="shared" si="164"/>
        <v>0</v>
      </c>
      <c r="AI435" s="76">
        <f t="shared" si="165"/>
        <v>1</v>
      </c>
      <c r="AJ435" s="75"/>
      <c r="AK435" s="76"/>
    </row>
    <row r="436" spans="2:37" x14ac:dyDescent="0.25">
      <c r="B436" s="43">
        <v>1907</v>
      </c>
      <c r="C436" s="39">
        <v>1</v>
      </c>
      <c r="D436" s="67">
        <f t="shared" si="170"/>
        <v>2588</v>
      </c>
      <c r="E436" s="61">
        <f>Data!E435</f>
        <v>9.56</v>
      </c>
      <c r="F436" s="61">
        <f>Data!H435</f>
        <v>8.8485090910000004</v>
      </c>
      <c r="G436" s="62">
        <f>IF(MOD(C436,3)=0,SUM(Data!G433:G435),0)</f>
        <v>0</v>
      </c>
      <c r="H436" s="63">
        <f t="shared" si="155"/>
        <v>-2.8455284552845517E-2</v>
      </c>
      <c r="I436" s="63">
        <f t="shared" si="156"/>
        <v>0</v>
      </c>
      <c r="J436" s="63">
        <f t="shared" si="157"/>
        <v>-2.8455284552845406E-2</v>
      </c>
      <c r="K436" s="63">
        <f t="shared" si="158"/>
        <v>-1.0640513614047609E-2</v>
      </c>
      <c r="L436" s="64">
        <f t="shared" si="159"/>
        <v>-1.8006367942024482E-2</v>
      </c>
      <c r="M436" s="65">
        <f t="shared" si="160"/>
        <v>2.1531531531531529</v>
      </c>
      <c r="N436" s="65">
        <f t="shared" si="161"/>
        <v>0.70992182864096287</v>
      </c>
      <c r="O436" s="65">
        <f t="shared" si="162"/>
        <v>12.853663111482501</v>
      </c>
      <c r="P436" s="66">
        <f t="shared" si="163"/>
        <v>18.105744312847619</v>
      </c>
      <c r="Q436" s="63">
        <f t="shared" si="166"/>
        <v>-3.1408308004052699E-2</v>
      </c>
      <c r="R436" s="63">
        <f t="shared" si="167"/>
        <v>5.9184317971314737E-3</v>
      </c>
      <c r="S436" s="63">
        <f t="shared" si="168"/>
        <v>4.4943712721945861E-2</v>
      </c>
      <c r="T436" s="64">
        <f t="shared" si="169"/>
        <v>-3.7346778060569963E-2</v>
      </c>
      <c r="U436" s="63">
        <f t="shared" si="150"/>
        <v>3.3190424696401433E-2</v>
      </c>
      <c r="V436" s="63">
        <f t="shared" si="151"/>
        <v>7.6704034949384381E-2</v>
      </c>
      <c r="W436" s="63">
        <f t="shared" si="152"/>
        <v>2.3011677100964523E-2</v>
      </c>
      <c r="X436" s="64">
        <f t="shared" si="153"/>
        <v>5.2484599198881599E-2</v>
      </c>
      <c r="Y436" s="63">
        <f t="shared" si="146"/>
        <v>8.5211891794081174E-2</v>
      </c>
      <c r="Z436" s="63">
        <f t="shared" si="147"/>
        <v>0.12906492214790788</v>
      </c>
      <c r="AA436" s="63">
        <f t="shared" si="148"/>
        <v>3.1804056924433111E-2</v>
      </c>
      <c r="AB436" s="64">
        <f t="shared" si="149"/>
        <v>9.4262921889827211E-2</v>
      </c>
      <c r="AC436" s="63">
        <f t="shared" si="142"/>
        <v>2.7285562728682766E-2</v>
      </c>
      <c r="AD436" s="63">
        <f t="shared" si="143"/>
        <v>7.1630007033189669E-2</v>
      </c>
      <c r="AE436" s="63">
        <f t="shared" si="144"/>
        <v>5.1019157903324786E-3</v>
      </c>
      <c r="AF436" s="64">
        <f t="shared" si="145"/>
        <v>6.6190393429451211E-2</v>
      </c>
      <c r="AG436" s="69">
        <f t="shared" ca="1" si="154"/>
        <v>1503</v>
      </c>
      <c r="AH436" s="75">
        <f t="shared" si="164"/>
        <v>0</v>
      </c>
      <c r="AI436" s="76">
        <f t="shared" si="165"/>
        <v>2</v>
      </c>
      <c r="AJ436" s="75"/>
      <c r="AK436" s="76"/>
    </row>
    <row r="437" spans="2:37" x14ac:dyDescent="0.25">
      <c r="B437" s="43">
        <v>1907</v>
      </c>
      <c r="C437" s="44">
        <v>2</v>
      </c>
      <c r="D437" s="67">
        <f t="shared" si="170"/>
        <v>2616</v>
      </c>
      <c r="E437" s="61">
        <f>Data!E436</f>
        <v>9.26</v>
      </c>
      <c r="F437" s="61">
        <f>Data!H436</f>
        <v>9.0388396689999997</v>
      </c>
      <c r="G437" s="62">
        <f>IF(MOD(C437,3)=0,SUM(Data!G434:G436),0)</f>
        <v>0</v>
      </c>
      <c r="H437" s="63">
        <f t="shared" si="155"/>
        <v>-3.1380753138075423E-2</v>
      </c>
      <c r="I437" s="63">
        <f t="shared" si="156"/>
        <v>0</v>
      </c>
      <c r="J437" s="63">
        <f t="shared" si="157"/>
        <v>-3.1380753138075534E-2</v>
      </c>
      <c r="K437" s="63">
        <f t="shared" si="158"/>
        <v>2.1509903650727802E-2</v>
      </c>
      <c r="L437" s="64">
        <f t="shared" si="159"/>
        <v>-5.1776939802325783E-2</v>
      </c>
      <c r="M437" s="65">
        <f t="shared" si="160"/>
        <v>2.0855855855855854</v>
      </c>
      <c r="N437" s="65">
        <f t="shared" si="161"/>
        <v>0.72519217877457842</v>
      </c>
      <c r="O437" s="65">
        <f t="shared" si="162"/>
        <v>12.450305482461081</v>
      </c>
      <c r="P437" s="66">
        <f t="shared" si="163"/>
        <v>17.168284279485007</v>
      </c>
      <c r="Q437" s="63">
        <f t="shared" si="166"/>
        <v>-5.5102040816326636E-2</v>
      </c>
      <c r="R437" s="63">
        <f t="shared" si="167"/>
        <v>-1.8688389375192571E-2</v>
      </c>
      <c r="S437" s="63">
        <f t="shared" si="168"/>
        <v>6.7420351303028703E-2</v>
      </c>
      <c r="T437" s="64">
        <f t="shared" si="169"/>
        <v>-8.0669944669038762E-2</v>
      </c>
      <c r="U437" s="63">
        <f t="shared" si="150"/>
        <v>2.4862062289661147E-2</v>
      </c>
      <c r="V437" s="63">
        <f t="shared" si="151"/>
        <v>6.8024917147365471E-2</v>
      </c>
      <c r="W437" s="63">
        <f t="shared" si="152"/>
        <v>2.7375269244449996E-2</v>
      </c>
      <c r="X437" s="64">
        <f t="shared" si="153"/>
        <v>3.9566504197448449E-2</v>
      </c>
      <c r="Y437" s="63">
        <f t="shared" si="146"/>
        <v>8.2788090840027362E-2</v>
      </c>
      <c r="Z437" s="63">
        <f t="shared" si="147"/>
        <v>0.12654317625092304</v>
      </c>
      <c r="AA437" s="63">
        <f t="shared" si="148"/>
        <v>3.4002263085193496E-2</v>
      </c>
      <c r="AB437" s="64">
        <f t="shared" si="149"/>
        <v>8.9497785903883464E-2</v>
      </c>
      <c r="AC437" s="63">
        <f t="shared" ref="AC437:AC500" si="171">($M437/$M197)^(1/20)-1</f>
        <v>2.6018191804448199E-2</v>
      </c>
      <c r="AD437" s="63">
        <f t="shared" ref="AD437:AD500" si="172">($O437/$O197)^(1/20)-1</f>
        <v>7.0307927991366537E-2</v>
      </c>
      <c r="AE437" s="63">
        <f t="shared" ref="AE437:AE500" si="173">($N437/$N197)^(1/20)-1</f>
        <v>5.5767849874737152E-3</v>
      </c>
      <c r="AF437" s="64">
        <f t="shared" ref="AF437:AF500" si="174">($P437/$P197)^(1/20)-1</f>
        <v>6.4372153345504168E-2</v>
      </c>
      <c r="AG437" s="69">
        <f t="shared" ca="1" si="154"/>
        <v>1538</v>
      </c>
      <c r="AH437" s="75">
        <f t="shared" si="164"/>
        <v>0</v>
      </c>
      <c r="AI437" s="76">
        <f t="shared" si="165"/>
        <v>3</v>
      </c>
      <c r="AJ437" s="75"/>
      <c r="AK437" s="76"/>
    </row>
    <row r="438" spans="2:37" x14ac:dyDescent="0.25">
      <c r="B438" s="43">
        <v>1907</v>
      </c>
      <c r="C438" s="44">
        <v>3</v>
      </c>
      <c r="D438" s="67">
        <f t="shared" si="170"/>
        <v>2647</v>
      </c>
      <c r="E438" s="61">
        <f>Data!E437</f>
        <v>8.35</v>
      </c>
      <c r="F438" s="61">
        <f>Data!H437</f>
        <v>8.9436743799999991</v>
      </c>
      <c r="G438" s="62">
        <f>IF(MOD(C438,3)=0,SUM(Data!G435:G437),0)</f>
        <v>0.10166666666666667</v>
      </c>
      <c r="H438" s="63">
        <f t="shared" si="155"/>
        <v>-9.8272138228941652E-2</v>
      </c>
      <c r="I438" s="63">
        <f t="shared" si="156"/>
        <v>1.0979121670266379E-2</v>
      </c>
      <c r="J438" s="63">
        <f t="shared" si="157"/>
        <v>-8.7293016558675385E-2</v>
      </c>
      <c r="K438" s="63">
        <f t="shared" si="158"/>
        <v>-1.0528485124742692E-2</v>
      </c>
      <c r="L438" s="64">
        <f t="shared" si="159"/>
        <v>-7.7581345475731478E-2</v>
      </c>
      <c r="M438" s="65">
        <f t="shared" si="160"/>
        <v>1.8806306306306304</v>
      </c>
      <c r="N438" s="65">
        <f t="shared" si="161"/>
        <v>0.71755700370777054</v>
      </c>
      <c r="O438" s="65">
        <f t="shared" si="162"/>
        <v>11.363480759820039</v>
      </c>
      <c r="P438" s="66">
        <f t="shared" si="163"/>
        <v>15.836345685572711</v>
      </c>
      <c r="Q438" s="63">
        <f t="shared" si="166"/>
        <v>-0.12656903765690375</v>
      </c>
      <c r="R438" s="63">
        <f t="shared" si="167"/>
        <v>-8.9995807248351767E-2</v>
      </c>
      <c r="S438" s="63">
        <f t="shared" si="168"/>
        <v>5.618203201248706E-2</v>
      </c>
      <c r="T438" s="64">
        <f t="shared" si="169"/>
        <v>-0.13840212655606965</v>
      </c>
      <c r="U438" s="63">
        <f t="shared" si="150"/>
        <v>3.6320569094201449E-3</v>
      </c>
      <c r="V438" s="63">
        <f t="shared" si="151"/>
        <v>4.6391014942986697E-2</v>
      </c>
      <c r="W438" s="63">
        <f t="shared" si="152"/>
        <v>2.5202759534288521E-2</v>
      </c>
      <c r="X438" s="64">
        <f t="shared" si="153"/>
        <v>2.0667380390512191E-2</v>
      </c>
      <c r="Y438" s="63">
        <f t="shared" si="146"/>
        <v>7.1389153231464997E-2</v>
      </c>
      <c r="Z438" s="63">
        <f t="shared" si="147"/>
        <v>0.11484185522859702</v>
      </c>
      <c r="AA438" s="63">
        <f t="shared" si="148"/>
        <v>3.2908422868176856E-2</v>
      </c>
      <c r="AB438" s="64">
        <f t="shared" si="149"/>
        <v>7.9323036337439978E-2</v>
      </c>
      <c r="AC438" s="63">
        <f t="shared" si="171"/>
        <v>1.9542116439155599E-2</v>
      </c>
      <c r="AD438" s="63">
        <f t="shared" si="172"/>
        <v>6.3670914892533625E-2</v>
      </c>
      <c r="AE438" s="63">
        <f t="shared" si="173"/>
        <v>5.0447593718156991E-3</v>
      </c>
      <c r="AF438" s="64">
        <f t="shared" si="174"/>
        <v>5.8331885196198696E-2</v>
      </c>
      <c r="AG438" s="69">
        <f t="shared" ca="1" si="154"/>
        <v>1795</v>
      </c>
      <c r="AH438" s="75">
        <f t="shared" si="164"/>
        <v>0</v>
      </c>
      <c r="AI438" s="76">
        <f t="shared" si="165"/>
        <v>4</v>
      </c>
      <c r="AJ438" s="75"/>
      <c r="AK438" s="76"/>
    </row>
    <row r="439" spans="2:37" x14ac:dyDescent="0.25">
      <c r="B439" s="43">
        <v>1907</v>
      </c>
      <c r="C439" s="44">
        <v>4</v>
      </c>
      <c r="D439" s="67">
        <f t="shared" si="170"/>
        <v>2677</v>
      </c>
      <c r="E439" s="61">
        <f>Data!E438</f>
        <v>8.39</v>
      </c>
      <c r="F439" s="61">
        <f>Data!H438</f>
        <v>8.9436743799999991</v>
      </c>
      <c r="G439" s="62">
        <f>IF(MOD(C439,3)=0,SUM(Data!G436:G438),0)</f>
        <v>0</v>
      </c>
      <c r="H439" s="63">
        <f t="shared" si="155"/>
        <v>4.7904191616767733E-3</v>
      </c>
      <c r="I439" s="63">
        <f t="shared" si="156"/>
        <v>0</v>
      </c>
      <c r="J439" s="63">
        <f t="shared" si="157"/>
        <v>4.7904191616767733E-3</v>
      </c>
      <c r="K439" s="63">
        <f t="shared" si="158"/>
        <v>0</v>
      </c>
      <c r="L439" s="64">
        <f t="shared" si="159"/>
        <v>4.7904191616767733E-3</v>
      </c>
      <c r="M439" s="65">
        <f t="shared" si="160"/>
        <v>1.8896396396396395</v>
      </c>
      <c r="N439" s="65">
        <f t="shared" si="161"/>
        <v>0.71755700370777054</v>
      </c>
      <c r="O439" s="65">
        <f t="shared" si="162"/>
        <v>11.417916595795226</v>
      </c>
      <c r="P439" s="66">
        <f t="shared" si="163"/>
        <v>15.912208419395816</v>
      </c>
      <c r="Q439" s="63">
        <f t="shared" si="166"/>
        <v>-0.11028632025450691</v>
      </c>
      <c r="R439" s="63">
        <f t="shared" si="167"/>
        <v>-7.3031282581373924E-2</v>
      </c>
      <c r="S439" s="63">
        <f t="shared" si="168"/>
        <v>5.618203201248706E-2</v>
      </c>
      <c r="T439" s="64">
        <f t="shared" si="169"/>
        <v>-0.12234000454226024</v>
      </c>
      <c r="U439" s="63">
        <f t="shared" si="150"/>
        <v>-2.1317105358980015E-3</v>
      </c>
      <c r="V439" s="63">
        <f t="shared" si="151"/>
        <v>4.0381686698157671E-2</v>
      </c>
      <c r="W439" s="63">
        <f t="shared" si="152"/>
        <v>2.2750213114872686E-2</v>
      </c>
      <c r="X439" s="64">
        <f t="shared" si="153"/>
        <v>1.7239276371878276E-2</v>
      </c>
      <c r="Y439" s="63">
        <f t="shared" si="146"/>
        <v>7.5285012865744294E-2</v>
      </c>
      <c r="Z439" s="63">
        <f t="shared" si="147"/>
        <v>0.11889572059515441</v>
      </c>
      <c r="AA439" s="63">
        <f t="shared" si="148"/>
        <v>3.4439875717009683E-2</v>
      </c>
      <c r="AB439" s="64">
        <f t="shared" si="149"/>
        <v>8.1644034477697414E-2</v>
      </c>
      <c r="AC439" s="63">
        <f t="shared" si="171"/>
        <v>1.8630553037192188E-2</v>
      </c>
      <c r="AD439" s="63">
        <f t="shared" si="172"/>
        <v>6.2719896330264202E-2</v>
      </c>
      <c r="AE439" s="63">
        <f t="shared" si="173"/>
        <v>5.0447593718156991E-3</v>
      </c>
      <c r="AF439" s="64">
        <f t="shared" si="174"/>
        <v>5.73856402121804E-2</v>
      </c>
      <c r="AG439" s="69">
        <f t="shared" ca="1" si="154"/>
        <v>939</v>
      </c>
      <c r="AH439" s="75">
        <f t="shared" si="164"/>
        <v>1</v>
      </c>
      <c r="AI439" s="76">
        <f t="shared" si="165"/>
        <v>0</v>
      </c>
      <c r="AJ439" s="75"/>
      <c r="AK439" s="76"/>
    </row>
    <row r="440" spans="2:37" x14ac:dyDescent="0.25">
      <c r="B440" s="43">
        <v>1907</v>
      </c>
      <c r="C440" s="44">
        <v>5</v>
      </c>
      <c r="D440" s="67">
        <f t="shared" si="170"/>
        <v>2708</v>
      </c>
      <c r="E440" s="61">
        <f>Data!E439</f>
        <v>8.1</v>
      </c>
      <c r="F440" s="61">
        <f>Data!H439</f>
        <v>9.1340049590000003</v>
      </c>
      <c r="G440" s="62">
        <f>IF(MOD(C440,3)=0,SUM(Data!G437:G439),0)</f>
        <v>0</v>
      </c>
      <c r="H440" s="63">
        <f t="shared" si="155"/>
        <v>-3.4564958283671121E-2</v>
      </c>
      <c r="I440" s="63">
        <f t="shared" si="156"/>
        <v>0</v>
      </c>
      <c r="J440" s="63">
        <f t="shared" si="157"/>
        <v>-3.4564958283671121E-2</v>
      </c>
      <c r="K440" s="63">
        <f t="shared" si="158"/>
        <v>2.1281027339906444E-2</v>
      </c>
      <c r="L440" s="64">
        <f t="shared" si="159"/>
        <v>-5.4682290308513348E-2</v>
      </c>
      <c r="M440" s="65">
        <f t="shared" si="160"/>
        <v>1.8243243243243241</v>
      </c>
      <c r="N440" s="65">
        <f t="shared" si="161"/>
        <v>0.73282735392161702</v>
      </c>
      <c r="O440" s="65">
        <f t="shared" si="162"/>
        <v>11.023256784975128</v>
      </c>
      <c r="P440" s="66">
        <f t="shared" si="163"/>
        <v>15.042092419156843</v>
      </c>
      <c r="Q440" s="63">
        <f t="shared" si="166"/>
        <v>-0.11764705882352955</v>
      </c>
      <c r="R440" s="63">
        <f t="shared" si="167"/>
        <v>-8.0700237826090926E-2</v>
      </c>
      <c r="S440" s="63">
        <f t="shared" si="168"/>
        <v>6.66710805306725E-2</v>
      </c>
      <c r="T440" s="64">
        <f t="shared" si="169"/>
        <v>-0.13816003925356801</v>
      </c>
      <c r="U440" s="63">
        <f t="shared" si="150"/>
        <v>-8.6593126886237437E-3</v>
      </c>
      <c r="V440" s="63">
        <f t="shared" si="151"/>
        <v>3.3575981166223512E-2</v>
      </c>
      <c r="W440" s="63">
        <f t="shared" si="152"/>
        <v>2.4638490846077277E-2</v>
      </c>
      <c r="X440" s="64">
        <f t="shared" si="153"/>
        <v>8.7225791339988756E-3</v>
      </c>
      <c r="Y440" s="63">
        <f t="shared" si="146"/>
        <v>7.0982774025257545E-2</v>
      </c>
      <c r="Z440" s="63">
        <f t="shared" si="147"/>
        <v>0.11441899435978198</v>
      </c>
      <c r="AA440" s="63">
        <f t="shared" si="148"/>
        <v>3.818042219106843E-2</v>
      </c>
      <c r="AB440" s="64">
        <f t="shared" si="149"/>
        <v>7.3434800482764517E-2</v>
      </c>
      <c r="AC440" s="63">
        <f t="shared" si="171"/>
        <v>1.5971792555730779E-2</v>
      </c>
      <c r="AD440" s="63">
        <f t="shared" si="172"/>
        <v>5.9946056830947336E-2</v>
      </c>
      <c r="AE440" s="63">
        <f t="shared" si="173"/>
        <v>6.103515636215695E-3</v>
      </c>
      <c r="AF440" s="64">
        <f t="shared" si="174"/>
        <v>5.3515906025518589E-2</v>
      </c>
      <c r="AG440" s="69">
        <f t="shared" ca="1" si="154"/>
        <v>1567</v>
      </c>
      <c r="AH440" s="75">
        <f t="shared" si="164"/>
        <v>0</v>
      </c>
      <c r="AI440" s="76">
        <f t="shared" si="165"/>
        <v>1</v>
      </c>
      <c r="AJ440" s="75"/>
      <c r="AK440" s="76"/>
    </row>
    <row r="441" spans="2:37" x14ac:dyDescent="0.25">
      <c r="B441" s="43">
        <v>1907</v>
      </c>
      <c r="C441" s="44">
        <v>6</v>
      </c>
      <c r="D441" s="67">
        <f t="shared" si="170"/>
        <v>2738</v>
      </c>
      <c r="E441" s="61">
        <f>Data!E440</f>
        <v>7.84</v>
      </c>
      <c r="F441" s="61">
        <f>Data!H440</f>
        <v>9.229089256</v>
      </c>
      <c r="G441" s="62">
        <f>IF(MOD(C441,3)=0,SUM(Data!G438:G440),0)</f>
        <v>0.10416666666666666</v>
      </c>
      <c r="H441" s="63">
        <f t="shared" si="155"/>
        <v>-3.2098765432098775E-2</v>
      </c>
      <c r="I441" s="63">
        <f t="shared" si="156"/>
        <v>1.2860082304526748E-2</v>
      </c>
      <c r="J441" s="63">
        <f t="shared" si="157"/>
        <v>-1.9238683127571932E-2</v>
      </c>
      <c r="K441" s="63">
        <f t="shared" si="158"/>
        <v>1.0409923951958167E-2</v>
      </c>
      <c r="L441" s="64">
        <f t="shared" si="159"/>
        <v>-2.9343147149195836E-2</v>
      </c>
      <c r="M441" s="65">
        <f t="shared" si="160"/>
        <v>1.7657657657657655</v>
      </c>
      <c r="N441" s="65">
        <f t="shared" si="161"/>
        <v>0.74045603094585588</v>
      </c>
      <c r="O441" s="65">
        <f t="shared" si="162"/>
        <v>10.811183840655135</v>
      </c>
      <c r="P441" s="66">
        <f t="shared" si="163"/>
        <v>14.60071008786972</v>
      </c>
      <c r="Q441" s="63">
        <f t="shared" si="166"/>
        <v>-0.15698924731182817</v>
      </c>
      <c r="R441" s="63">
        <f t="shared" si="167"/>
        <v>-0.11853068117612431</v>
      </c>
      <c r="S441" s="63">
        <f t="shared" si="168"/>
        <v>7.7775045360749973E-2</v>
      </c>
      <c r="T441" s="64">
        <f t="shared" si="169"/>
        <v>-0.18213979566688454</v>
      </c>
      <c r="U441" s="63">
        <f t="shared" si="150"/>
        <v>-1.3938475175930831E-2</v>
      </c>
      <c r="V441" s="63">
        <f t="shared" si="151"/>
        <v>2.8814205499224643E-2</v>
      </c>
      <c r="W441" s="63">
        <f t="shared" si="152"/>
        <v>2.4364259369639596E-2</v>
      </c>
      <c r="X441" s="64">
        <f t="shared" si="153"/>
        <v>4.3441052231978361E-3</v>
      </c>
      <c r="Y441" s="63">
        <f t="shared" si="146"/>
        <v>6.264650642656755E-2</v>
      </c>
      <c r="Z441" s="63">
        <f t="shared" si="147"/>
        <v>0.10604494388919217</v>
      </c>
      <c r="AA441" s="63">
        <f t="shared" si="148"/>
        <v>3.9256130563710689E-2</v>
      </c>
      <c r="AB441" s="64">
        <f t="shared" si="149"/>
        <v>6.4265979638007176E-2</v>
      </c>
      <c r="AC441" s="63">
        <f t="shared" si="171"/>
        <v>1.5799680832415008E-2</v>
      </c>
      <c r="AD441" s="63">
        <f t="shared" si="172"/>
        <v>5.9931100621072986E-2</v>
      </c>
      <c r="AE441" s="63">
        <f t="shared" si="173"/>
        <v>7.2204573622656198E-3</v>
      </c>
      <c r="AF441" s="64">
        <f t="shared" si="174"/>
        <v>5.2332776676168091E-2</v>
      </c>
      <c r="AG441" s="69">
        <f t="shared" ca="1" si="154"/>
        <v>1546</v>
      </c>
      <c r="AH441" s="75">
        <f t="shared" si="164"/>
        <v>0</v>
      </c>
      <c r="AI441" s="76">
        <f t="shared" si="165"/>
        <v>2</v>
      </c>
      <c r="AJ441" s="75"/>
      <c r="AK441" s="76"/>
    </row>
    <row r="442" spans="2:37" x14ac:dyDescent="0.25">
      <c r="B442" s="43">
        <v>1907</v>
      </c>
      <c r="C442" s="44">
        <v>7</v>
      </c>
      <c r="D442" s="67">
        <f t="shared" si="170"/>
        <v>2769</v>
      </c>
      <c r="E442" s="61">
        <f>Data!E441</f>
        <v>8.14</v>
      </c>
      <c r="F442" s="61">
        <f>Data!H441</f>
        <v>9.229089256</v>
      </c>
      <c r="G442" s="62">
        <f>IF(MOD(C442,3)=0,SUM(Data!G439:G441),0)</f>
        <v>0</v>
      </c>
      <c r="H442" s="63">
        <f t="shared" si="155"/>
        <v>3.8265306122449161E-2</v>
      </c>
      <c r="I442" s="63">
        <f t="shared" si="156"/>
        <v>0</v>
      </c>
      <c r="J442" s="63">
        <f t="shared" si="157"/>
        <v>3.8265306122449161E-2</v>
      </c>
      <c r="K442" s="63">
        <f t="shared" si="158"/>
        <v>0</v>
      </c>
      <c r="L442" s="64">
        <f t="shared" si="159"/>
        <v>3.8265306122449161E-2</v>
      </c>
      <c r="M442" s="65">
        <f t="shared" si="160"/>
        <v>1.8333333333333333</v>
      </c>
      <c r="N442" s="65">
        <f t="shared" si="161"/>
        <v>0.74045603094585588</v>
      </c>
      <c r="O442" s="65">
        <f t="shared" si="162"/>
        <v>11.224877099863878</v>
      </c>
      <c r="P442" s="66">
        <f t="shared" si="163"/>
        <v>15.159410728987186</v>
      </c>
      <c r="Q442" s="63">
        <f t="shared" si="166"/>
        <v>-0.10154525386313462</v>
      </c>
      <c r="R442" s="63">
        <f t="shared" si="167"/>
        <v>-6.055730541282256E-2</v>
      </c>
      <c r="S442" s="63">
        <f t="shared" si="168"/>
        <v>0.11493679303539395</v>
      </c>
      <c r="T442" s="64">
        <f t="shared" si="169"/>
        <v>-0.15740273309165542</v>
      </c>
      <c r="U442" s="63">
        <f t="shared" si="150"/>
        <v>-1.093418706973126E-2</v>
      </c>
      <c r="V442" s="63">
        <f t="shared" si="151"/>
        <v>3.1948750558795869E-2</v>
      </c>
      <c r="W442" s="63">
        <f t="shared" si="152"/>
        <v>2.4364259369639596E-2</v>
      </c>
      <c r="X442" s="64">
        <f t="shared" si="153"/>
        <v>7.404095876815564E-3</v>
      </c>
      <c r="Y442" s="63">
        <f t="shared" si="146"/>
        <v>6.201085218581448E-2</v>
      </c>
      <c r="Z442" s="63">
        <f t="shared" si="147"/>
        <v>0.10538332955667928</v>
      </c>
      <c r="AA442" s="63">
        <f t="shared" si="148"/>
        <v>3.9256130563710689E-2</v>
      </c>
      <c r="AB442" s="64">
        <f t="shared" si="149"/>
        <v>6.362935666022973E-2</v>
      </c>
      <c r="AC442" s="63">
        <f t="shared" si="171"/>
        <v>1.8968197915685936E-2</v>
      </c>
      <c r="AD442" s="63">
        <f t="shared" si="172"/>
        <v>6.3237273937307714E-2</v>
      </c>
      <c r="AE442" s="63">
        <f t="shared" si="173"/>
        <v>7.8237416803370596E-3</v>
      </c>
      <c r="AF442" s="64">
        <f t="shared" si="174"/>
        <v>5.4983356677607231E-2</v>
      </c>
      <c r="AG442" s="69">
        <f t="shared" ca="1" si="154"/>
        <v>326</v>
      </c>
      <c r="AH442" s="75">
        <f t="shared" si="164"/>
        <v>1</v>
      </c>
      <c r="AI442" s="76">
        <f t="shared" si="165"/>
        <v>0</v>
      </c>
      <c r="AJ442" s="75"/>
      <c r="AK442" s="76"/>
    </row>
    <row r="443" spans="2:37" x14ac:dyDescent="0.25">
      <c r="B443" s="43">
        <v>1907</v>
      </c>
      <c r="C443" s="44">
        <v>8</v>
      </c>
      <c r="D443" s="67">
        <f t="shared" si="170"/>
        <v>2800</v>
      </c>
      <c r="E443" s="61">
        <f>Data!E442</f>
        <v>7.53</v>
      </c>
      <c r="F443" s="61">
        <f>Data!H442</f>
        <v>9.229089256</v>
      </c>
      <c r="G443" s="62">
        <f>IF(MOD(C443,3)=0,SUM(Data!G440:G442),0)</f>
        <v>0</v>
      </c>
      <c r="H443" s="63">
        <f t="shared" si="155"/>
        <v>-7.493857493857492E-2</v>
      </c>
      <c r="I443" s="63">
        <f t="shared" si="156"/>
        <v>0</v>
      </c>
      <c r="J443" s="63">
        <f t="shared" si="157"/>
        <v>-7.493857493857492E-2</v>
      </c>
      <c r="K443" s="63">
        <f t="shared" si="158"/>
        <v>0</v>
      </c>
      <c r="L443" s="64">
        <f t="shared" si="159"/>
        <v>-7.493857493857492E-2</v>
      </c>
      <c r="M443" s="65">
        <f t="shared" si="160"/>
        <v>1.6959459459459458</v>
      </c>
      <c r="N443" s="65">
        <f t="shared" si="161"/>
        <v>0.74045603094585588</v>
      </c>
      <c r="O443" s="65">
        <f t="shared" si="162"/>
        <v>10.383700806139435</v>
      </c>
      <c r="P443" s="66">
        <f t="shared" si="163"/>
        <v>14.023386092048343</v>
      </c>
      <c r="Q443" s="63">
        <f t="shared" si="166"/>
        <v>-0.22610483042137719</v>
      </c>
      <c r="R443" s="63">
        <f t="shared" si="167"/>
        <v>-0.19079935126060255</v>
      </c>
      <c r="S443" s="63">
        <f t="shared" si="168"/>
        <v>8.9887425443891722E-2</v>
      </c>
      <c r="T443" s="64">
        <f t="shared" si="169"/>
        <v>-0.25753740262685898</v>
      </c>
      <c r="U443" s="63">
        <f t="shared" si="150"/>
        <v>-3.1350063070379464E-2</v>
      </c>
      <c r="V443" s="63">
        <f t="shared" si="151"/>
        <v>1.0647703191670077E-2</v>
      </c>
      <c r="W443" s="63">
        <f t="shared" si="152"/>
        <v>2.6762944760530205E-2</v>
      </c>
      <c r="X443" s="64">
        <f t="shared" si="153"/>
        <v>-1.5695192012036063E-2</v>
      </c>
      <c r="Y443" s="63">
        <f t="shared" si="146"/>
        <v>4.7152988857433575E-2</v>
      </c>
      <c r="Z443" s="63">
        <f t="shared" si="147"/>
        <v>8.9918671731176847E-2</v>
      </c>
      <c r="AA443" s="63">
        <f t="shared" si="148"/>
        <v>3.464667151003753E-2</v>
      </c>
      <c r="AB443" s="64">
        <f t="shared" si="149"/>
        <v>5.342113568148954E-2</v>
      </c>
      <c r="AC443" s="63">
        <f t="shared" si="171"/>
        <v>1.629531537111828E-2</v>
      </c>
      <c r="AD443" s="63">
        <f t="shared" si="172"/>
        <v>6.0448268003605587E-2</v>
      </c>
      <c r="AE443" s="63">
        <f t="shared" si="173"/>
        <v>7.2204573622656198E-3</v>
      </c>
      <c r="AF443" s="64">
        <f t="shared" si="174"/>
        <v>5.2846236642903444E-2</v>
      </c>
      <c r="AG443" s="69">
        <f t="shared" ca="1" si="154"/>
        <v>1755</v>
      </c>
      <c r="AH443" s="75">
        <f t="shared" si="164"/>
        <v>0</v>
      </c>
      <c r="AI443" s="76">
        <f t="shared" si="165"/>
        <v>1</v>
      </c>
      <c r="AJ443" s="75"/>
      <c r="AK443" s="76"/>
    </row>
    <row r="444" spans="2:37" x14ac:dyDescent="0.25">
      <c r="B444" s="43">
        <v>1907</v>
      </c>
      <c r="C444" s="44">
        <v>9</v>
      </c>
      <c r="D444" s="67">
        <f t="shared" si="170"/>
        <v>2830</v>
      </c>
      <c r="E444" s="61">
        <f>Data!E443</f>
        <v>7.45</v>
      </c>
      <c r="F444" s="61">
        <f>Data!H443</f>
        <v>9.229089256</v>
      </c>
      <c r="G444" s="62">
        <f>IF(MOD(C444,3)=0,SUM(Data!G441:G443),0)</f>
        <v>0.10666666666666666</v>
      </c>
      <c r="H444" s="63">
        <f t="shared" si="155"/>
        <v>-1.0624169986719778E-2</v>
      </c>
      <c r="I444" s="63">
        <f t="shared" si="156"/>
        <v>1.4165559982293048E-2</v>
      </c>
      <c r="J444" s="63">
        <f t="shared" si="157"/>
        <v>3.5413899955731853E-3</v>
      </c>
      <c r="K444" s="63">
        <f t="shared" si="158"/>
        <v>0</v>
      </c>
      <c r="L444" s="64">
        <f t="shared" si="159"/>
        <v>3.5413899955731853E-3</v>
      </c>
      <c r="M444" s="65">
        <f t="shared" si="160"/>
        <v>1.6779279279279278</v>
      </c>
      <c r="N444" s="65">
        <f t="shared" si="161"/>
        <v>0.74045603094585588</v>
      </c>
      <c r="O444" s="65">
        <f t="shared" si="162"/>
        <v>10.420473540291322</v>
      </c>
      <c r="P444" s="66">
        <f t="shared" si="163"/>
        <v>14.073048371258782</v>
      </c>
      <c r="Q444" s="63">
        <f t="shared" si="166"/>
        <v>-0.25722831505483534</v>
      </c>
      <c r="R444" s="63">
        <f t="shared" si="167"/>
        <v>-0.21955003453313293</v>
      </c>
      <c r="S444" s="63">
        <f t="shared" si="168"/>
        <v>7.7775045360749973E-2</v>
      </c>
      <c r="T444" s="64">
        <f t="shared" si="169"/>
        <v>-0.27586933022221061</v>
      </c>
      <c r="U444" s="63">
        <f t="shared" si="150"/>
        <v>-3.3854355398775349E-2</v>
      </c>
      <c r="V444" s="63">
        <f t="shared" si="151"/>
        <v>9.0495442333600185E-3</v>
      </c>
      <c r="W444" s="63">
        <f t="shared" si="152"/>
        <v>2.4364259369639596E-2</v>
      </c>
      <c r="X444" s="64">
        <f t="shared" si="153"/>
        <v>-1.4950458292740443E-2</v>
      </c>
      <c r="Y444" s="63">
        <f t="shared" si="146"/>
        <v>4.1100590966965722E-2</v>
      </c>
      <c r="Z444" s="63">
        <f t="shared" si="147"/>
        <v>8.4184953941838003E-2</v>
      </c>
      <c r="AA444" s="63">
        <f t="shared" si="148"/>
        <v>3.1694576372248484E-2</v>
      </c>
      <c r="AB444" s="64">
        <f t="shared" si="149"/>
        <v>5.0877826414636562E-2</v>
      </c>
      <c r="AC444" s="63">
        <f t="shared" si="171"/>
        <v>1.6409463182400996E-2</v>
      </c>
      <c r="AD444" s="63">
        <f t="shared" si="172"/>
        <v>6.073312579156509E-2</v>
      </c>
      <c r="AE444" s="63">
        <f t="shared" si="173"/>
        <v>7.8237416803370596E-3</v>
      </c>
      <c r="AF444" s="64">
        <f t="shared" si="174"/>
        <v>5.2498648248762603E-2</v>
      </c>
      <c r="AG444" s="69">
        <f t="shared" ca="1" si="154"/>
        <v>1243</v>
      </c>
      <c r="AH444" s="75">
        <f t="shared" si="164"/>
        <v>0</v>
      </c>
      <c r="AI444" s="76">
        <f t="shared" si="165"/>
        <v>2</v>
      </c>
      <c r="AJ444" s="75"/>
      <c r="AK444" s="76"/>
    </row>
    <row r="445" spans="2:37" x14ac:dyDescent="0.25">
      <c r="B445" s="43">
        <v>1907</v>
      </c>
      <c r="C445" s="44">
        <v>10</v>
      </c>
      <c r="D445" s="67">
        <f t="shared" si="170"/>
        <v>2861</v>
      </c>
      <c r="E445" s="61">
        <f>Data!E444</f>
        <v>6.64</v>
      </c>
      <c r="F445" s="61">
        <f>Data!H444</f>
        <v>9.3242545450000005</v>
      </c>
      <c r="G445" s="62">
        <f>IF(MOD(C445,3)=0,SUM(Data!G442:G444),0)</f>
        <v>0</v>
      </c>
      <c r="H445" s="63">
        <f t="shared" si="155"/>
        <v>-0.10872483221476514</v>
      </c>
      <c r="I445" s="63">
        <f t="shared" si="156"/>
        <v>0</v>
      </c>
      <c r="J445" s="63">
        <f t="shared" si="157"/>
        <v>-0.10872483221476514</v>
      </c>
      <c r="K445" s="63">
        <f t="shared" si="158"/>
        <v>1.0311449630648228E-2</v>
      </c>
      <c r="L445" s="64">
        <f t="shared" si="159"/>
        <v>-0.11782137269545045</v>
      </c>
      <c r="M445" s="65">
        <f t="shared" si="160"/>
        <v>1.4954954954954953</v>
      </c>
      <c r="N445" s="65">
        <f t="shared" si="161"/>
        <v>0.74809120601266377</v>
      </c>
      <c r="O445" s="65">
        <f t="shared" si="162"/>
        <v>9.2875093030247484</v>
      </c>
      <c r="P445" s="66">
        <f t="shared" si="163"/>
        <v>12.414942494147599</v>
      </c>
      <c r="Q445" s="63">
        <f t="shared" si="166"/>
        <v>-0.31757451181911622</v>
      </c>
      <c r="R445" s="63">
        <f t="shared" si="167"/>
        <v>-0.2829573885496186</v>
      </c>
      <c r="S445" s="63">
        <f t="shared" si="168"/>
        <v>6.5212161582342665E-2</v>
      </c>
      <c r="T445" s="64">
        <f t="shared" si="169"/>
        <v>-0.32685465176699169</v>
      </c>
      <c r="U445" s="63">
        <f t="shared" si="150"/>
        <v>-4.9750933821134824E-2</v>
      </c>
      <c r="V445" s="63">
        <f t="shared" si="151"/>
        <v>-7.5529579893481857E-3</v>
      </c>
      <c r="W445" s="63">
        <f t="shared" si="152"/>
        <v>1.271495471087003E-2</v>
      </c>
      <c r="X445" s="64">
        <f t="shared" si="153"/>
        <v>-2.0013442682896843E-2</v>
      </c>
      <c r="Y445" s="63">
        <f t="shared" ref="Y445:Y508" si="175">($M445/$M325)^(1/10)-1</f>
        <v>3.2552408644501929E-2</v>
      </c>
      <c r="Z445" s="63">
        <f t="shared" ref="Z445:Z508" si="176">($O445/$O325)^(1/10)-1</f>
        <v>7.5283018107800137E-2</v>
      </c>
      <c r="AA445" s="63">
        <f t="shared" ref="AA445:AA508" si="177">($N445/$N325)^(1/10)-1</f>
        <v>3.4219514463742051E-2</v>
      </c>
      <c r="AB445" s="64">
        <f t="shared" ref="AB445:AB508" si="178">($P445/$P325)^(1/10)-1</f>
        <v>3.970482385004126E-2</v>
      </c>
      <c r="AC445" s="63">
        <f t="shared" si="171"/>
        <v>1.2297668951614549E-2</v>
      </c>
      <c r="AD445" s="63">
        <f t="shared" si="172"/>
        <v>5.6442024119431888E-2</v>
      </c>
      <c r="AE445" s="63">
        <f t="shared" si="173"/>
        <v>7.7372259560737344E-3</v>
      </c>
      <c r="AF445" s="64">
        <f t="shared" si="174"/>
        <v>4.8330851445078205E-2</v>
      </c>
      <c r="AG445" s="69">
        <f t="shared" ca="1" si="154"/>
        <v>1800</v>
      </c>
      <c r="AH445" s="75">
        <f t="shared" si="164"/>
        <v>0</v>
      </c>
      <c r="AI445" s="76">
        <f t="shared" si="165"/>
        <v>3</v>
      </c>
      <c r="AJ445" s="75"/>
      <c r="AK445" s="76"/>
    </row>
    <row r="446" spans="2:37" x14ac:dyDescent="0.25">
      <c r="B446" s="43">
        <v>1907</v>
      </c>
      <c r="C446" s="44">
        <v>11</v>
      </c>
      <c r="D446" s="67">
        <f t="shared" si="170"/>
        <v>2891</v>
      </c>
      <c r="E446" s="61">
        <f>Data!E445</f>
        <v>6.25</v>
      </c>
      <c r="F446" s="61">
        <f>Data!H445</f>
        <v>8.9436743799999991</v>
      </c>
      <c r="G446" s="62">
        <f>IF(MOD(C446,3)=0,SUM(Data!G443:G445),0)</f>
        <v>0</v>
      </c>
      <c r="H446" s="63">
        <f t="shared" si="155"/>
        <v>-5.8734939759036098E-2</v>
      </c>
      <c r="I446" s="63">
        <f t="shared" si="156"/>
        <v>0</v>
      </c>
      <c r="J446" s="63">
        <f t="shared" si="157"/>
        <v>-5.8734939759036209E-2</v>
      </c>
      <c r="K446" s="63">
        <f t="shared" si="158"/>
        <v>-4.0816149233515064E-2</v>
      </c>
      <c r="L446" s="64">
        <f t="shared" si="159"/>
        <v>-1.8681288796931095E-2</v>
      </c>
      <c r="M446" s="65">
        <f t="shared" si="160"/>
        <v>1.4076576576576576</v>
      </c>
      <c r="N446" s="65">
        <f t="shared" si="161"/>
        <v>0.71755700370777054</v>
      </c>
      <c r="O446" s="65">
        <f t="shared" si="162"/>
        <v>8.7420080036001018</v>
      </c>
      <c r="P446" s="66">
        <f t="shared" si="163"/>
        <v>12.183015368017136</v>
      </c>
      <c r="Q446" s="63">
        <f t="shared" si="166"/>
        <v>-0.37059415911379656</v>
      </c>
      <c r="R446" s="63">
        <f t="shared" si="167"/>
        <v>-0.33866654216827563</v>
      </c>
      <c r="S446" s="63">
        <f t="shared" si="168"/>
        <v>1.075495182536379E-2</v>
      </c>
      <c r="T446" s="64">
        <f t="shared" si="169"/>
        <v>-0.34570346982975919</v>
      </c>
      <c r="U446" s="63">
        <f t="shared" si="150"/>
        <v>-5.3783403742553526E-2</v>
      </c>
      <c r="V446" s="63">
        <f t="shared" si="151"/>
        <v>-1.1764498929453304E-2</v>
      </c>
      <c r="W446" s="63">
        <f t="shared" si="152"/>
        <v>1.0992083706190314E-2</v>
      </c>
      <c r="X446" s="64">
        <f t="shared" si="153"/>
        <v>-2.250916006406356E-2</v>
      </c>
      <c r="Y446" s="63">
        <f t="shared" si="175"/>
        <v>3.0013000920610766E-2</v>
      </c>
      <c r="Z446" s="63">
        <f t="shared" si="176"/>
        <v>7.2638520861276312E-2</v>
      </c>
      <c r="AA446" s="63">
        <f t="shared" si="177"/>
        <v>2.9918629654331452E-2</v>
      </c>
      <c r="AB446" s="64">
        <f t="shared" si="178"/>
        <v>4.1478899377985545E-2</v>
      </c>
      <c r="AC446" s="63">
        <f t="shared" si="171"/>
        <v>8.2778052850205341E-3</v>
      </c>
      <c r="AD446" s="63">
        <f t="shared" si="172"/>
        <v>5.2246861926656285E-2</v>
      </c>
      <c r="AE446" s="63">
        <f t="shared" si="173"/>
        <v>5.0447593718156991E-3</v>
      </c>
      <c r="AF446" s="64">
        <f t="shared" si="174"/>
        <v>4.6965174550378519E-2</v>
      </c>
      <c r="AG446" s="69">
        <f t="shared" ca="1" si="154"/>
        <v>1707</v>
      </c>
      <c r="AH446" s="75">
        <f t="shared" si="164"/>
        <v>0</v>
      </c>
      <c r="AI446" s="76">
        <f t="shared" si="165"/>
        <v>4</v>
      </c>
      <c r="AJ446" s="75"/>
      <c r="AK446" s="76"/>
    </row>
    <row r="447" spans="2:37" x14ac:dyDescent="0.25">
      <c r="B447" s="43">
        <v>1907</v>
      </c>
      <c r="C447" s="44">
        <v>12</v>
      </c>
      <c r="D447" s="67">
        <f t="shared" si="170"/>
        <v>2922</v>
      </c>
      <c r="E447" s="61">
        <f>Data!E446</f>
        <v>6.57</v>
      </c>
      <c r="F447" s="61">
        <f>Data!H446</f>
        <v>8.7534247930000006</v>
      </c>
      <c r="G447" s="62">
        <f>IF(MOD(C447,3)=0,SUM(Data!G444:G446),0)</f>
        <v>0.10916666666666666</v>
      </c>
      <c r="H447" s="63">
        <f t="shared" si="155"/>
        <v>5.1200000000000134E-2</v>
      </c>
      <c r="I447" s="63">
        <f t="shared" si="156"/>
        <v>1.7466666666666665E-2</v>
      </c>
      <c r="J447" s="63">
        <f t="shared" si="157"/>
        <v>6.8666666666666654E-2</v>
      </c>
      <c r="K447" s="63">
        <f t="shared" si="158"/>
        <v>-2.12719715540447E-2</v>
      </c>
      <c r="L447" s="64">
        <f t="shared" si="159"/>
        <v>9.1893391837891691E-2</v>
      </c>
      <c r="M447" s="65">
        <f t="shared" si="160"/>
        <v>1.4797297297297296</v>
      </c>
      <c r="N447" s="65">
        <f t="shared" si="161"/>
        <v>0.7022931515364933</v>
      </c>
      <c r="O447" s="65">
        <f t="shared" si="162"/>
        <v>9.3422925531806413</v>
      </c>
      <c r="P447" s="66">
        <f t="shared" si="163"/>
        <v>13.302553972997391</v>
      </c>
      <c r="Q447" s="63">
        <f t="shared" si="166"/>
        <v>-0.33231707317073167</v>
      </c>
      <c r="R447" s="63">
        <f t="shared" si="167"/>
        <v>-0.29386238915070584</v>
      </c>
      <c r="S447" s="63">
        <f t="shared" si="168"/>
        <v>-2.12719715540447E-2</v>
      </c>
      <c r="T447" s="64">
        <f t="shared" si="169"/>
        <v>-0.27851498033573829</v>
      </c>
      <c r="U447" s="63">
        <f t="shared" si="150"/>
        <v>-3.981725358419963E-2</v>
      </c>
      <c r="V447" s="63">
        <f t="shared" si="151"/>
        <v>4.0879543090779347E-3</v>
      </c>
      <c r="W447" s="63">
        <f t="shared" si="152"/>
        <v>4.4063656353205971E-3</v>
      </c>
      <c r="X447" s="64">
        <f t="shared" si="153"/>
        <v>-3.1701444468779094E-4</v>
      </c>
      <c r="Y447" s="63">
        <f t="shared" si="175"/>
        <v>3.2968732913852161E-2</v>
      </c>
      <c r="Z447" s="63">
        <f t="shared" si="176"/>
        <v>7.6475251889900564E-2</v>
      </c>
      <c r="AA447" s="63">
        <f t="shared" si="177"/>
        <v>2.7706531141403978E-2</v>
      </c>
      <c r="AB447" s="64">
        <f t="shared" si="178"/>
        <v>4.7453936771553185E-2</v>
      </c>
      <c r="AC447" s="63">
        <f t="shared" si="171"/>
        <v>1.1085163613637761E-2</v>
      </c>
      <c r="AD447" s="63">
        <f t="shared" si="172"/>
        <v>5.5430275420957242E-2</v>
      </c>
      <c r="AE447" s="63">
        <f t="shared" si="173"/>
        <v>2.7980258206281583E-3</v>
      </c>
      <c r="AF447" s="64">
        <f t="shared" si="174"/>
        <v>5.2485394112396833E-2</v>
      </c>
      <c r="AG447" s="69">
        <f t="shared" ca="1" si="154"/>
        <v>186</v>
      </c>
      <c r="AH447" s="75">
        <f t="shared" si="164"/>
        <v>1</v>
      </c>
      <c r="AI447" s="76">
        <f t="shared" si="165"/>
        <v>0</v>
      </c>
      <c r="AJ447" s="75"/>
      <c r="AK447" s="76"/>
    </row>
    <row r="448" spans="2:37" x14ac:dyDescent="0.25">
      <c r="B448" s="43">
        <v>1908</v>
      </c>
      <c r="C448" s="39">
        <v>1</v>
      </c>
      <c r="D448" s="67">
        <f t="shared" si="170"/>
        <v>2953</v>
      </c>
      <c r="E448" s="61">
        <f>Data!E447</f>
        <v>6.85</v>
      </c>
      <c r="F448" s="61">
        <f>Data!H447</f>
        <v>8.6582595040000001</v>
      </c>
      <c r="G448" s="62">
        <f>IF(MOD(C448,3)=0,SUM(Data!G445:G447),0)</f>
        <v>0</v>
      </c>
      <c r="H448" s="63">
        <f t="shared" si="155"/>
        <v>4.2617960426179602E-2</v>
      </c>
      <c r="I448" s="63">
        <f t="shared" si="156"/>
        <v>0</v>
      </c>
      <c r="J448" s="63">
        <f t="shared" si="157"/>
        <v>4.2617960426179602E-2</v>
      </c>
      <c r="K448" s="63">
        <f t="shared" si="158"/>
        <v>-1.0871777761328638E-2</v>
      </c>
      <c r="L448" s="64">
        <f t="shared" si="159"/>
        <v>5.407765847227175E-2</v>
      </c>
      <c r="M448" s="65">
        <f t="shared" si="160"/>
        <v>1.5427927927927925</v>
      </c>
      <c r="N448" s="65">
        <f t="shared" si="161"/>
        <v>0.69465797646968541</v>
      </c>
      <c r="O448" s="65">
        <f t="shared" si="162"/>
        <v>9.7404420075018869</v>
      </c>
      <c r="P448" s="66">
        <f t="shared" si="163"/>
        <v>14.021924943558105</v>
      </c>
      <c r="Q448" s="63">
        <f t="shared" si="166"/>
        <v>-0.28347280334728042</v>
      </c>
      <c r="R448" s="63">
        <f t="shared" si="167"/>
        <v>-0.2422049712194102</v>
      </c>
      <c r="S448" s="63">
        <f t="shared" si="168"/>
        <v>-2.1500750583339223E-2</v>
      </c>
      <c r="T448" s="64">
        <f t="shared" si="169"/>
        <v>-0.22555379655901164</v>
      </c>
      <c r="U448" s="63">
        <f t="shared" si="150"/>
        <v>-4.1341247534496861E-2</v>
      </c>
      <c r="V448" s="63">
        <f t="shared" si="151"/>
        <v>2.4942743834122094E-3</v>
      </c>
      <c r="W448" s="63">
        <f t="shared" si="152"/>
        <v>0</v>
      </c>
      <c r="X448" s="64">
        <f t="shared" si="153"/>
        <v>2.4942743834119874E-3</v>
      </c>
      <c r="Y448" s="63">
        <f t="shared" si="175"/>
        <v>3.4491853383316284E-2</v>
      </c>
      <c r="Z448" s="63">
        <f t="shared" si="176"/>
        <v>7.8062523061603883E-2</v>
      </c>
      <c r="AA448" s="63">
        <f t="shared" si="177"/>
        <v>2.6583727338787888E-2</v>
      </c>
      <c r="AB448" s="64">
        <f t="shared" si="178"/>
        <v>5.0145735171805539E-2</v>
      </c>
      <c r="AC448" s="63">
        <f t="shared" si="171"/>
        <v>1.2814248619540836E-2</v>
      </c>
      <c r="AD448" s="63">
        <f t="shared" si="172"/>
        <v>5.7235196242348962E-2</v>
      </c>
      <c r="AE448" s="63">
        <f t="shared" si="173"/>
        <v>1.6774070045901812E-3</v>
      </c>
      <c r="AF448" s="64">
        <f t="shared" si="174"/>
        <v>5.5464752273786999E-2</v>
      </c>
      <c r="AG448" s="69">
        <f t="shared" ca="1" si="154"/>
        <v>265</v>
      </c>
      <c r="AH448" s="75">
        <f t="shared" si="164"/>
        <v>2</v>
      </c>
      <c r="AI448" s="76">
        <f t="shared" si="165"/>
        <v>0</v>
      </c>
      <c r="AJ448" s="75"/>
      <c r="AK448" s="76"/>
    </row>
    <row r="449" spans="2:37" x14ac:dyDescent="0.25">
      <c r="B449" s="43">
        <v>1908</v>
      </c>
      <c r="C449" s="44">
        <v>2</v>
      </c>
      <c r="D449" s="67">
        <f t="shared" si="170"/>
        <v>2982</v>
      </c>
      <c r="E449" s="61">
        <f>Data!E448</f>
        <v>6.6</v>
      </c>
      <c r="F449" s="61">
        <f>Data!H448</f>
        <v>8.5630942149999996</v>
      </c>
      <c r="G449" s="62">
        <f>IF(MOD(C449,3)=0,SUM(Data!G446:G448),0)</f>
        <v>0</v>
      </c>
      <c r="H449" s="63">
        <f t="shared" si="155"/>
        <v>-3.6496350364963459E-2</v>
      </c>
      <c r="I449" s="63">
        <f t="shared" si="156"/>
        <v>0</v>
      </c>
      <c r="J449" s="63">
        <f t="shared" si="157"/>
        <v>-3.649635036496357E-2</v>
      </c>
      <c r="K449" s="63">
        <f t="shared" si="158"/>
        <v>-1.0991272432529398E-2</v>
      </c>
      <c r="L449" s="64">
        <f t="shared" si="159"/>
        <v>-2.5788526654527577E-2</v>
      </c>
      <c r="M449" s="65">
        <f t="shared" si="160"/>
        <v>1.4864864864864862</v>
      </c>
      <c r="N449" s="65">
        <f t="shared" si="161"/>
        <v>0.68702280140287753</v>
      </c>
      <c r="O449" s="65">
        <f t="shared" si="162"/>
        <v>9.3849514232864895</v>
      </c>
      <c r="P449" s="66">
        <f t="shared" si="163"/>
        <v>13.660320158403371</v>
      </c>
      <c r="Q449" s="63">
        <f t="shared" si="166"/>
        <v>-0.28725701943844495</v>
      </c>
      <c r="R449" s="63">
        <f t="shared" si="167"/>
        <v>-0.2462071363223014</v>
      </c>
      <c r="S449" s="63">
        <f t="shared" si="168"/>
        <v>-5.2633465292192039E-2</v>
      </c>
      <c r="T449" s="64">
        <f t="shared" si="169"/>
        <v>-0.20432817071146869</v>
      </c>
      <c r="U449" s="63">
        <f t="shared" ref="U449:U512" si="179">($M449/$M389)^(1/5)-1</f>
        <v>-4.7314428266528097E-2</v>
      </c>
      <c r="V449" s="63">
        <f t="shared" ref="V449:V512" si="180">($O449/$O389)^(1/5)-1</f>
        <v>-3.7520353366192749E-3</v>
      </c>
      <c r="W449" s="63">
        <f t="shared" ref="W449:W512" si="181">($N449/$N389)^(1/5)-1</f>
        <v>-2.2079833626431622E-3</v>
      </c>
      <c r="X449" s="64">
        <f t="shared" ref="X449:X512" si="182">($P449/$P389)^(1/5)-1</f>
        <v>-1.5474687592509362E-3</v>
      </c>
      <c r="Y449" s="63">
        <f t="shared" si="175"/>
        <v>3.0864294441811158E-2</v>
      </c>
      <c r="Z449" s="63">
        <f t="shared" si="176"/>
        <v>7.4282178796693854E-2</v>
      </c>
      <c r="AA449" s="63">
        <f t="shared" si="177"/>
        <v>2.3996176614224707E-2</v>
      </c>
      <c r="AB449" s="64">
        <f t="shared" si="178"/>
        <v>4.9107607363082506E-2</v>
      </c>
      <c r="AC449" s="63">
        <f t="shared" si="171"/>
        <v>1.1219650997533304E-2</v>
      </c>
      <c r="AD449" s="63">
        <f t="shared" si="172"/>
        <v>5.5570661277395184E-2</v>
      </c>
      <c r="AE449" s="63">
        <f t="shared" si="173"/>
        <v>1.6963843601276452E-3</v>
      </c>
      <c r="AF449" s="64">
        <f t="shared" si="174"/>
        <v>5.3783040209016919E-2</v>
      </c>
      <c r="AG449" s="69">
        <f t="shared" ca="1" si="154"/>
        <v>1583</v>
      </c>
      <c r="AH449" s="75">
        <f t="shared" si="164"/>
        <v>0</v>
      </c>
      <c r="AI449" s="76">
        <f t="shared" si="165"/>
        <v>1</v>
      </c>
      <c r="AJ449" s="75"/>
      <c r="AK449" s="76"/>
    </row>
    <row r="450" spans="2:37" x14ac:dyDescent="0.25">
      <c r="B450" s="43">
        <v>1908</v>
      </c>
      <c r="C450" s="44">
        <v>3</v>
      </c>
      <c r="D450" s="67">
        <f t="shared" si="170"/>
        <v>3013</v>
      </c>
      <c r="E450" s="61">
        <f>Data!E449</f>
        <v>6.87</v>
      </c>
      <c r="F450" s="61">
        <f>Data!H449</f>
        <v>8.5630942149999996</v>
      </c>
      <c r="G450" s="62">
        <f>IF(MOD(C450,3)=0,SUM(Data!G447:G449),0)</f>
        <v>0.10833333333333334</v>
      </c>
      <c r="H450" s="63">
        <f t="shared" si="155"/>
        <v>4.0909090909091006E-2</v>
      </c>
      <c r="I450" s="63">
        <f t="shared" si="156"/>
        <v>1.6414141414141416E-2</v>
      </c>
      <c r="J450" s="63">
        <f t="shared" si="157"/>
        <v>5.7323232323232443E-2</v>
      </c>
      <c r="K450" s="63">
        <f t="shared" si="158"/>
        <v>0</v>
      </c>
      <c r="L450" s="64">
        <f t="shared" si="159"/>
        <v>5.7323232323232443E-2</v>
      </c>
      <c r="M450" s="65">
        <f t="shared" si="160"/>
        <v>1.5472972972972971</v>
      </c>
      <c r="N450" s="65">
        <f t="shared" si="161"/>
        <v>0.68702280140287753</v>
      </c>
      <c r="O450" s="65">
        <f t="shared" si="162"/>
        <v>9.9229271740657925</v>
      </c>
      <c r="P450" s="66">
        <f t="shared" si="163"/>
        <v>14.443373864453262</v>
      </c>
      <c r="Q450" s="63">
        <f t="shared" si="166"/>
        <v>-0.17724550898203595</v>
      </c>
      <c r="R450" s="63">
        <f t="shared" si="167"/>
        <v>-0.12677045143138521</v>
      </c>
      <c r="S450" s="63">
        <f t="shared" si="168"/>
        <v>-4.2552998782140361E-2</v>
      </c>
      <c r="T450" s="64">
        <f t="shared" si="169"/>
        <v>-8.7960432840796021E-2</v>
      </c>
      <c r="U450" s="63">
        <f t="shared" si="179"/>
        <v>-3.1924843066959196E-2</v>
      </c>
      <c r="V450" s="63">
        <f t="shared" si="180"/>
        <v>1.3432190913545528E-2</v>
      </c>
      <c r="W450" s="63">
        <f t="shared" si="181"/>
        <v>4.5036936437543584E-3</v>
      </c>
      <c r="X450" s="64">
        <f t="shared" si="182"/>
        <v>8.8884663404307229E-3</v>
      </c>
      <c r="Y450" s="63">
        <f t="shared" si="175"/>
        <v>3.9801353504403503E-2</v>
      </c>
      <c r="Z450" s="63">
        <f t="shared" si="176"/>
        <v>8.4228396502205705E-2</v>
      </c>
      <c r="AA450" s="63">
        <f t="shared" si="177"/>
        <v>2.3996176614224707E-2</v>
      </c>
      <c r="AB450" s="64">
        <f t="shared" si="178"/>
        <v>5.8820746857800366E-2</v>
      </c>
      <c r="AC450" s="63">
        <f t="shared" si="171"/>
        <v>1.5207111312234289E-2</v>
      </c>
      <c r="AD450" s="63">
        <f t="shared" si="172"/>
        <v>5.992271572230834E-2</v>
      </c>
      <c r="AE450" s="63">
        <f t="shared" si="173"/>
        <v>1.6963843601276452E-3</v>
      </c>
      <c r="AF450" s="64">
        <f t="shared" si="174"/>
        <v>5.812772439961944E-2</v>
      </c>
      <c r="AG450" s="69">
        <f t="shared" ca="1" si="154"/>
        <v>287</v>
      </c>
      <c r="AH450" s="75">
        <f t="shared" si="164"/>
        <v>1</v>
      </c>
      <c r="AI450" s="76">
        <f t="shared" si="165"/>
        <v>0</v>
      </c>
      <c r="AJ450" s="75"/>
      <c r="AK450" s="76"/>
    </row>
    <row r="451" spans="2:37" x14ac:dyDescent="0.25">
      <c r="B451" s="43">
        <v>1908</v>
      </c>
      <c r="C451" s="44">
        <v>4</v>
      </c>
      <c r="D451" s="67">
        <f t="shared" si="170"/>
        <v>3043</v>
      </c>
      <c r="E451" s="61">
        <f>Data!E450</f>
        <v>7.24</v>
      </c>
      <c r="F451" s="61">
        <f>Data!H450</f>
        <v>8.6582595040000001</v>
      </c>
      <c r="G451" s="62">
        <f>IF(MOD(C451,3)=0,SUM(Data!G448:G450),0)</f>
        <v>0</v>
      </c>
      <c r="H451" s="63">
        <f t="shared" si="155"/>
        <v>5.3857350800582182E-2</v>
      </c>
      <c r="I451" s="63">
        <f t="shared" si="156"/>
        <v>0</v>
      </c>
      <c r="J451" s="63">
        <f t="shared" si="157"/>
        <v>5.3857350800582182E-2</v>
      </c>
      <c r="K451" s="63">
        <f t="shared" si="158"/>
        <v>1.1113423093406904E-2</v>
      </c>
      <c r="L451" s="64">
        <f t="shared" si="159"/>
        <v>4.2274117552909329E-2</v>
      </c>
      <c r="M451" s="65">
        <f t="shared" si="160"/>
        <v>1.6306306306306306</v>
      </c>
      <c r="N451" s="65">
        <f t="shared" si="161"/>
        <v>0.69465797646968541</v>
      </c>
      <c r="O451" s="65">
        <f t="shared" si="162"/>
        <v>10.457349743848084</v>
      </c>
      <c r="P451" s="66">
        <f t="shared" si="163"/>
        <v>15.053954749059777</v>
      </c>
      <c r="Q451" s="63">
        <f t="shared" si="166"/>
        <v>-0.13706793802145412</v>
      </c>
      <c r="R451" s="63">
        <f t="shared" si="167"/>
        <v>-8.4128031930175595E-2</v>
      </c>
      <c r="S451" s="63">
        <f t="shared" si="168"/>
        <v>-3.191248516809253E-2</v>
      </c>
      <c r="T451" s="64">
        <f t="shared" si="169"/>
        <v>-5.3936804226991542E-2</v>
      </c>
      <c r="U451" s="63">
        <f t="shared" si="179"/>
        <v>-1.3522071579844974E-2</v>
      </c>
      <c r="V451" s="63">
        <f t="shared" si="180"/>
        <v>3.2697183815700193E-2</v>
      </c>
      <c r="W451" s="63">
        <f t="shared" si="181"/>
        <v>6.7265290706737257E-3</v>
      </c>
      <c r="X451" s="64">
        <f t="shared" si="182"/>
        <v>2.5797129602812774E-2</v>
      </c>
      <c r="Y451" s="63">
        <f t="shared" si="175"/>
        <v>4.7085719577815155E-2</v>
      </c>
      <c r="Z451" s="63">
        <f t="shared" si="176"/>
        <v>9.1823997835760451E-2</v>
      </c>
      <c r="AA451" s="63">
        <f t="shared" si="177"/>
        <v>2.5128535392329399E-2</v>
      </c>
      <c r="AB451" s="64">
        <f t="shared" si="178"/>
        <v>6.5060585224959944E-2</v>
      </c>
      <c r="AC451" s="63">
        <f t="shared" si="171"/>
        <v>1.7673391683350692E-2</v>
      </c>
      <c r="AD451" s="63">
        <f t="shared" si="172"/>
        <v>6.2497625373312937E-2</v>
      </c>
      <c r="AE451" s="63">
        <f t="shared" si="173"/>
        <v>2.8297099344967158E-3</v>
      </c>
      <c r="AF451" s="64">
        <f t="shared" si="174"/>
        <v>5.949954897398646E-2</v>
      </c>
      <c r="AG451" s="69">
        <f t="shared" ca="1" si="154"/>
        <v>165</v>
      </c>
      <c r="AH451" s="75">
        <f t="shared" si="164"/>
        <v>2</v>
      </c>
      <c r="AI451" s="76">
        <f t="shared" si="165"/>
        <v>0</v>
      </c>
      <c r="AJ451" s="75"/>
      <c r="AK451" s="76"/>
    </row>
    <row r="452" spans="2:37" x14ac:dyDescent="0.25">
      <c r="B452" s="43">
        <v>1908</v>
      </c>
      <c r="C452" s="44">
        <v>5</v>
      </c>
      <c r="D452" s="67">
        <f t="shared" si="170"/>
        <v>3074</v>
      </c>
      <c r="E452" s="61">
        <f>Data!E451</f>
        <v>7.63</v>
      </c>
      <c r="F452" s="61">
        <f>Data!H451</f>
        <v>8.6582595040000001</v>
      </c>
      <c r="G452" s="62">
        <f>IF(MOD(C452,3)=0,SUM(Data!G449:G451),0)</f>
        <v>0</v>
      </c>
      <c r="H452" s="63">
        <f t="shared" si="155"/>
        <v>5.3867403314917128E-2</v>
      </c>
      <c r="I452" s="63">
        <f t="shared" si="156"/>
        <v>0</v>
      </c>
      <c r="J452" s="63">
        <f t="shared" si="157"/>
        <v>5.3867403314917128E-2</v>
      </c>
      <c r="K452" s="63">
        <f t="shared" si="158"/>
        <v>0</v>
      </c>
      <c r="L452" s="64">
        <f t="shared" si="159"/>
        <v>5.3867403314917128E-2</v>
      </c>
      <c r="M452" s="65">
        <f t="shared" si="160"/>
        <v>1.7184684684684683</v>
      </c>
      <c r="N452" s="65">
        <f t="shared" si="161"/>
        <v>0.69465797646968541</v>
      </c>
      <c r="O452" s="65">
        <f t="shared" si="162"/>
        <v>11.020660020105094</v>
      </c>
      <c r="P452" s="66">
        <f t="shared" si="163"/>
        <v>15.864872201011892</v>
      </c>
      <c r="Q452" s="63">
        <f t="shared" si="166"/>
        <v>-5.8024691358024683E-2</v>
      </c>
      <c r="R452" s="63">
        <f t="shared" si="167"/>
        <v>-2.3557147589758909E-4</v>
      </c>
      <c r="S452" s="63">
        <f t="shared" si="168"/>
        <v>-5.2085088319470896E-2</v>
      </c>
      <c r="T452" s="64">
        <f t="shared" si="169"/>
        <v>5.4698492664969844E-2</v>
      </c>
      <c r="U452" s="63">
        <f t="shared" si="179"/>
        <v>7.88230091006481E-4</v>
      </c>
      <c r="V452" s="63">
        <f t="shared" si="180"/>
        <v>4.7677963222198194E-2</v>
      </c>
      <c r="W452" s="63">
        <f t="shared" si="181"/>
        <v>1.1366973984856754E-2</v>
      </c>
      <c r="X452" s="64">
        <f t="shared" si="182"/>
        <v>3.5902882110410816E-2</v>
      </c>
      <c r="Y452" s="63">
        <f t="shared" si="175"/>
        <v>4.5922625197547529E-2</v>
      </c>
      <c r="Z452" s="63">
        <f t="shared" si="176"/>
        <v>9.0611208536488741E-2</v>
      </c>
      <c r="AA452" s="63">
        <f t="shared" si="177"/>
        <v>1.8175852317965591E-2</v>
      </c>
      <c r="AB452" s="64">
        <f t="shared" si="178"/>
        <v>7.1142284560783864E-2</v>
      </c>
      <c r="AC452" s="63">
        <f t="shared" si="171"/>
        <v>1.9651352752792395E-2</v>
      </c>
      <c r="AD452" s="63">
        <f t="shared" si="172"/>
        <v>6.4562707310737322E-2</v>
      </c>
      <c r="AE452" s="63">
        <f t="shared" si="173"/>
        <v>3.4162599721478948E-3</v>
      </c>
      <c r="AF452" s="64">
        <f t="shared" si="174"/>
        <v>6.0938266378388839E-2</v>
      </c>
      <c r="AG452" s="69">
        <f t="shared" ca="1" si="154"/>
        <v>164</v>
      </c>
      <c r="AH452" s="75">
        <f t="shared" si="164"/>
        <v>3</v>
      </c>
      <c r="AI452" s="76">
        <f t="shared" si="165"/>
        <v>0</v>
      </c>
      <c r="AJ452" s="75"/>
      <c r="AK452" s="76"/>
    </row>
    <row r="453" spans="2:37" x14ac:dyDescent="0.25">
      <c r="B453" s="43">
        <v>1908</v>
      </c>
      <c r="C453" s="44">
        <v>6</v>
      </c>
      <c r="D453" s="67">
        <f t="shared" si="170"/>
        <v>3104</v>
      </c>
      <c r="E453" s="61">
        <f>Data!E452</f>
        <v>7.64</v>
      </c>
      <c r="F453" s="61">
        <f>Data!H452</f>
        <v>8.6582595040000001</v>
      </c>
      <c r="G453" s="62">
        <f>IF(MOD(C453,3)=0,SUM(Data!G450:G452),0)</f>
        <v>0.10583333333333333</v>
      </c>
      <c r="H453" s="63">
        <f t="shared" si="155"/>
        <v>1.3106159895150959E-3</v>
      </c>
      <c r="I453" s="63">
        <f t="shared" si="156"/>
        <v>1.3870685889034513E-2</v>
      </c>
      <c r="J453" s="63">
        <f t="shared" si="157"/>
        <v>1.5181301878549602E-2</v>
      </c>
      <c r="K453" s="63">
        <f t="shared" si="158"/>
        <v>0</v>
      </c>
      <c r="L453" s="64">
        <f t="shared" si="159"/>
        <v>1.5181301878549602E-2</v>
      </c>
      <c r="M453" s="65">
        <f t="shared" si="160"/>
        <v>1.7207207207207205</v>
      </c>
      <c r="N453" s="65">
        <f t="shared" si="161"/>
        <v>0.69465797646968541</v>
      </c>
      <c r="O453" s="65">
        <f t="shared" si="162"/>
        <v>11.187967986771172</v>
      </c>
      <c r="P453" s="66">
        <f t="shared" si="163"/>
        <v>16.105721615160064</v>
      </c>
      <c r="Q453" s="63">
        <f t="shared" si="166"/>
        <v>-2.5510204081632626E-2</v>
      </c>
      <c r="R453" s="63">
        <f t="shared" si="167"/>
        <v>3.4851330961476412E-2</v>
      </c>
      <c r="S453" s="63">
        <f t="shared" si="168"/>
        <v>-6.1851146539610435E-2</v>
      </c>
      <c r="T453" s="64">
        <f t="shared" si="169"/>
        <v>0.1030779680051801</v>
      </c>
      <c r="U453" s="63">
        <f t="shared" si="179"/>
        <v>1.2497088079603147E-2</v>
      </c>
      <c r="V453" s="63">
        <f t="shared" si="180"/>
        <v>6.0369207451628881E-2</v>
      </c>
      <c r="W453" s="63">
        <f t="shared" si="181"/>
        <v>1.1366973984856754E-2</v>
      </c>
      <c r="X453" s="64">
        <f t="shared" si="182"/>
        <v>4.8451486678173561E-2</v>
      </c>
      <c r="Y453" s="63">
        <f t="shared" si="175"/>
        <v>4.2063739689728763E-2</v>
      </c>
      <c r="Z453" s="63">
        <f t="shared" si="176"/>
        <v>8.7076029437670233E-2</v>
      </c>
      <c r="AA453" s="63">
        <f t="shared" si="177"/>
        <v>2.5128535392329399E-2</v>
      </c>
      <c r="AB453" s="64">
        <f t="shared" si="178"/>
        <v>6.0429001736482357E-2</v>
      </c>
      <c r="AC453" s="63">
        <f t="shared" si="171"/>
        <v>2.1322222506419353E-2</v>
      </c>
      <c r="AD453" s="63">
        <f t="shared" si="172"/>
        <v>6.6401564435944804E-2</v>
      </c>
      <c r="AE453" s="63">
        <f t="shared" si="173"/>
        <v>4.0102015808640701E-3</v>
      </c>
      <c r="AF453" s="64">
        <f t="shared" si="174"/>
        <v>6.2142160265744595E-2</v>
      </c>
      <c r="AG453" s="69">
        <f t="shared" ref="AG453:AG516" ca="1" si="183">RANK($H453,OFFSET($H$5,0,0,$AN$3,1),0)</f>
        <v>1004</v>
      </c>
      <c r="AH453" s="75">
        <f t="shared" si="164"/>
        <v>4</v>
      </c>
      <c r="AI453" s="76">
        <f t="shared" si="165"/>
        <v>0</v>
      </c>
      <c r="AJ453" s="75"/>
      <c r="AK453" s="76"/>
    </row>
    <row r="454" spans="2:37" x14ac:dyDescent="0.25">
      <c r="B454" s="43">
        <v>1908</v>
      </c>
      <c r="C454" s="44">
        <v>7</v>
      </c>
      <c r="D454" s="67">
        <f t="shared" si="170"/>
        <v>3135</v>
      </c>
      <c r="E454" s="61">
        <f>Data!E453</f>
        <v>7.92</v>
      </c>
      <c r="F454" s="61">
        <f>Data!H453</f>
        <v>8.7534247930000006</v>
      </c>
      <c r="G454" s="62">
        <f>IF(MOD(C454,3)=0,SUM(Data!G451:G453),0)</f>
        <v>0</v>
      </c>
      <c r="H454" s="63">
        <f t="shared" ref="H454:H517" si="184">E454/E453-1</f>
        <v>3.6649214659685958E-2</v>
      </c>
      <c r="I454" s="63">
        <f t="shared" ref="I454:I517" si="185">G454/E453</f>
        <v>0</v>
      </c>
      <c r="J454" s="63">
        <f t="shared" ref="J454:J517" si="186">O454/O453-1</f>
        <v>3.6649214659685958E-2</v>
      </c>
      <c r="K454" s="63">
        <f t="shared" ref="K454:K517" si="187">F454/F453-1</f>
        <v>1.0991272432529398E-2</v>
      </c>
      <c r="L454" s="64">
        <f t="shared" ref="L454:L517" si="188">(1+J454)/(1+K454)-1</f>
        <v>2.5378994781450004E-2</v>
      </c>
      <c r="M454" s="65">
        <f t="shared" ref="M454:M517" si="189">E454/$E$4</f>
        <v>1.7837837837837835</v>
      </c>
      <c r="N454" s="65">
        <f t="shared" ref="N454:N517" si="190">F454/$F$4</f>
        <v>0.7022931515364933</v>
      </c>
      <c r="O454" s="65">
        <f t="shared" ref="O454:O517" si="191">O453*((E454+G454)/(E453))</f>
        <v>11.597998227124043</v>
      </c>
      <c r="P454" s="66">
        <f t="shared" ref="P454:P517" si="192">P453*(1+L454)</f>
        <v>16.514468639982699</v>
      </c>
      <c r="Q454" s="63">
        <f t="shared" si="166"/>
        <v>-2.7027027027027084E-2</v>
      </c>
      <c r="R454" s="63">
        <f t="shared" si="167"/>
        <v>3.3240553454673361E-2</v>
      </c>
      <c r="S454" s="63">
        <f t="shared" si="168"/>
        <v>-5.1539696908962207E-2</v>
      </c>
      <c r="T454" s="64">
        <f t="shared" si="169"/>
        <v>8.9387241708836829E-2</v>
      </c>
      <c r="U454" s="63">
        <f t="shared" si="179"/>
        <v>2.9453944520057229E-2</v>
      </c>
      <c r="V454" s="63">
        <f t="shared" si="180"/>
        <v>7.8127805117068849E-2</v>
      </c>
      <c r="W454" s="63">
        <f t="shared" si="181"/>
        <v>1.3580505438264945E-2</v>
      </c>
      <c r="X454" s="64">
        <f t="shared" si="182"/>
        <v>6.368245968867936E-2</v>
      </c>
      <c r="Y454" s="63">
        <f t="shared" si="175"/>
        <v>4.540878884741617E-2</v>
      </c>
      <c r="Z454" s="63">
        <f t="shared" si="176"/>
        <v>9.0565569106035859E-2</v>
      </c>
      <c r="AA454" s="63">
        <f t="shared" si="177"/>
        <v>2.7706531141403978E-2</v>
      </c>
      <c r="AB454" s="64">
        <f t="shared" si="178"/>
        <v>6.1164385026159618E-2</v>
      </c>
      <c r="AC454" s="63">
        <f t="shared" si="171"/>
        <v>2.1852244338170124E-2</v>
      </c>
      <c r="AD454" s="63">
        <f t="shared" si="172"/>
        <v>6.6954980486343629E-2</v>
      </c>
      <c r="AE454" s="63">
        <f t="shared" si="173"/>
        <v>3.964842455594475E-3</v>
      </c>
      <c r="AF454" s="64">
        <f t="shared" si="174"/>
        <v>6.2741378350144039E-2</v>
      </c>
      <c r="AG454" s="69">
        <f t="shared" ca="1" si="183"/>
        <v>355</v>
      </c>
      <c r="AH454" s="75">
        <f t="shared" si="164"/>
        <v>5</v>
      </c>
      <c r="AI454" s="76">
        <f t="shared" si="165"/>
        <v>0</v>
      </c>
      <c r="AJ454" s="75"/>
      <c r="AK454" s="76"/>
    </row>
    <row r="455" spans="2:37" x14ac:dyDescent="0.25">
      <c r="B455" s="43">
        <v>1908</v>
      </c>
      <c r="C455" s="44">
        <v>8</v>
      </c>
      <c r="D455" s="67">
        <f t="shared" si="170"/>
        <v>3166</v>
      </c>
      <c r="E455" s="61">
        <f>Data!E454</f>
        <v>8.26</v>
      </c>
      <c r="F455" s="61">
        <f>Data!H454</f>
        <v>8.7534247930000006</v>
      </c>
      <c r="G455" s="62">
        <f>IF(MOD(C455,3)=0,SUM(Data!G452:G454),0)</f>
        <v>0</v>
      </c>
      <c r="H455" s="63">
        <f t="shared" si="184"/>
        <v>4.2929292929292817E-2</v>
      </c>
      <c r="I455" s="63">
        <f t="shared" si="185"/>
        <v>0</v>
      </c>
      <c r="J455" s="63">
        <f t="shared" si="186"/>
        <v>4.2929292929292817E-2</v>
      </c>
      <c r="K455" s="63">
        <f t="shared" si="187"/>
        <v>0</v>
      </c>
      <c r="L455" s="64">
        <f t="shared" si="188"/>
        <v>4.2929292929292817E-2</v>
      </c>
      <c r="M455" s="65">
        <f t="shared" si="189"/>
        <v>1.8603603603603602</v>
      </c>
      <c r="N455" s="65">
        <f t="shared" si="190"/>
        <v>0.7022931515364933</v>
      </c>
      <c r="O455" s="65">
        <f t="shared" si="191"/>
        <v>12.09589209040967</v>
      </c>
      <c r="P455" s="66">
        <f t="shared" si="192"/>
        <v>17.223423101800137</v>
      </c>
      <c r="Q455" s="63">
        <f t="shared" si="166"/>
        <v>9.6945551128817975E-2</v>
      </c>
      <c r="R455" s="63">
        <f t="shared" si="167"/>
        <v>0.16489220136792548</v>
      </c>
      <c r="S455" s="63">
        <f t="shared" si="168"/>
        <v>-5.1539696908962207E-2</v>
      </c>
      <c r="T455" s="64">
        <f t="shared" si="169"/>
        <v>0.22819289070036408</v>
      </c>
      <c r="U455" s="63">
        <f t="shared" si="179"/>
        <v>4.4944690920243113E-2</v>
      </c>
      <c r="V455" s="63">
        <f t="shared" si="180"/>
        <v>9.4350973239314184E-2</v>
      </c>
      <c r="W455" s="63">
        <f t="shared" si="181"/>
        <v>1.3580505438264945E-2</v>
      </c>
      <c r="X455" s="64">
        <f t="shared" si="182"/>
        <v>7.9688260939987599E-2</v>
      </c>
      <c r="Y455" s="63">
        <f t="shared" si="175"/>
        <v>4.5964496073132022E-2</v>
      </c>
      <c r="Z455" s="63">
        <f t="shared" si="176"/>
        <v>9.1145280290152675E-2</v>
      </c>
      <c r="AA455" s="63">
        <f t="shared" si="177"/>
        <v>2.7706531141403978E-2</v>
      </c>
      <c r="AB455" s="64">
        <f t="shared" si="178"/>
        <v>6.1728467443221913E-2</v>
      </c>
      <c r="AC455" s="63">
        <f t="shared" si="171"/>
        <v>2.2918509610112103E-2</v>
      </c>
      <c r="AD455" s="63">
        <f t="shared" si="172"/>
        <v>6.8068308806285671E-2</v>
      </c>
      <c r="AE455" s="63">
        <f t="shared" si="173"/>
        <v>3.964842455594475E-3</v>
      </c>
      <c r="AF455" s="64">
        <f t="shared" si="174"/>
        <v>6.3850309931073657E-2</v>
      </c>
      <c r="AG455" s="69">
        <f t="shared" ca="1" si="183"/>
        <v>260</v>
      </c>
      <c r="AH455" s="75">
        <f t="shared" ref="AH455:AH518" si="193">IF($H455&gt;0,IF($H454&gt;0,AH454+1,1),0)</f>
        <v>6</v>
      </c>
      <c r="AI455" s="76">
        <f t="shared" ref="AI455:AI518" si="194">IF($H455&lt;0,IF($H454&lt;0,AI454+1,1),0)</f>
        <v>0</v>
      </c>
      <c r="AJ455" s="75"/>
      <c r="AK455" s="76"/>
    </row>
    <row r="456" spans="2:37" x14ac:dyDescent="0.25">
      <c r="B456" s="43">
        <v>1908</v>
      </c>
      <c r="C456" s="44">
        <v>9</v>
      </c>
      <c r="D456" s="67">
        <f t="shared" si="170"/>
        <v>3196</v>
      </c>
      <c r="E456" s="61">
        <f>Data!E455</f>
        <v>8.17</v>
      </c>
      <c r="F456" s="61">
        <f>Data!H455</f>
        <v>8.7534247930000006</v>
      </c>
      <c r="G456" s="62">
        <f>IF(MOD(C456,3)=0,SUM(Data!G453:G455),0)</f>
        <v>0.10333333333333333</v>
      </c>
      <c r="H456" s="63">
        <f t="shared" si="184"/>
        <v>-1.0895883777239712E-2</v>
      </c>
      <c r="I456" s="63">
        <f t="shared" si="185"/>
        <v>1.2510088781275222E-2</v>
      </c>
      <c r="J456" s="63">
        <f t="shared" si="186"/>
        <v>1.6142050040355294E-3</v>
      </c>
      <c r="K456" s="63">
        <f t="shared" si="187"/>
        <v>0</v>
      </c>
      <c r="L456" s="64">
        <f t="shared" si="188"/>
        <v>1.6142050040355294E-3</v>
      </c>
      <c r="M456" s="65">
        <f t="shared" si="189"/>
        <v>1.8400900900900898</v>
      </c>
      <c r="N456" s="65">
        <f t="shared" si="190"/>
        <v>0.7022931515364933</v>
      </c>
      <c r="O456" s="65">
        <f t="shared" si="191"/>
        <v>12.115417339950284</v>
      </c>
      <c r="P456" s="66">
        <f t="shared" si="192"/>
        <v>17.251225237557684</v>
      </c>
      <c r="Q456" s="63">
        <f t="shared" si="166"/>
        <v>9.6644295302013461E-2</v>
      </c>
      <c r="R456" s="63">
        <f t="shared" si="167"/>
        <v>0.16265516083365794</v>
      </c>
      <c r="S456" s="63">
        <f t="shared" si="168"/>
        <v>-5.1539696908962207E-2</v>
      </c>
      <c r="T456" s="64">
        <f t="shared" si="169"/>
        <v>0.22583428852484122</v>
      </c>
      <c r="U456" s="63">
        <f t="shared" si="179"/>
        <v>4.7764199464872759E-2</v>
      </c>
      <c r="V456" s="63">
        <f t="shared" si="180"/>
        <v>9.716980854487911E-2</v>
      </c>
      <c r="W456" s="63">
        <f t="shared" si="181"/>
        <v>1.1239164657162126E-2</v>
      </c>
      <c r="X456" s="64">
        <f t="shared" si="182"/>
        <v>8.4975589248315275E-2</v>
      </c>
      <c r="Y456" s="63">
        <f t="shared" si="175"/>
        <v>4.5017663570531941E-2</v>
      </c>
      <c r="Z456" s="63">
        <f t="shared" si="176"/>
        <v>9.0530631661740246E-2</v>
      </c>
      <c r="AA456" s="63">
        <f t="shared" si="177"/>
        <v>2.7706531141403978E-2</v>
      </c>
      <c r="AB456" s="64">
        <f t="shared" si="178"/>
        <v>6.1130389480508196E-2</v>
      </c>
      <c r="AC456" s="63">
        <f t="shared" si="171"/>
        <v>2.1108729580053165E-2</v>
      </c>
      <c r="AD456" s="63">
        <f t="shared" si="172"/>
        <v>6.6265603714092736E-2</v>
      </c>
      <c r="AE456" s="63">
        <f t="shared" si="173"/>
        <v>3.964842455594475E-3</v>
      </c>
      <c r="AF456" s="64">
        <f t="shared" si="174"/>
        <v>6.2054724053998811E-2</v>
      </c>
      <c r="AG456" s="69">
        <f t="shared" ca="1" si="183"/>
        <v>1248</v>
      </c>
      <c r="AH456" s="75">
        <f t="shared" si="193"/>
        <v>0</v>
      </c>
      <c r="AI456" s="76">
        <f t="shared" si="194"/>
        <v>1</v>
      </c>
      <c r="AJ456" s="75"/>
      <c r="AK456" s="76"/>
    </row>
    <row r="457" spans="2:37" x14ac:dyDescent="0.25">
      <c r="B457" s="43">
        <v>1908</v>
      </c>
      <c r="C457" s="44">
        <v>10</v>
      </c>
      <c r="D457" s="67">
        <f t="shared" si="170"/>
        <v>3227</v>
      </c>
      <c r="E457" s="61">
        <f>Data!E456</f>
        <v>8.27</v>
      </c>
      <c r="F457" s="61">
        <f>Data!H456</f>
        <v>8.8485090910000004</v>
      </c>
      <c r="G457" s="62">
        <f>IF(MOD(C457,3)=0,SUM(Data!G454:G456),0)</f>
        <v>0</v>
      </c>
      <c r="H457" s="63">
        <f t="shared" si="184"/>
        <v>1.2239902080783294E-2</v>
      </c>
      <c r="I457" s="63">
        <f t="shared" si="185"/>
        <v>0</v>
      </c>
      <c r="J457" s="63">
        <f t="shared" si="186"/>
        <v>1.2239902080783294E-2</v>
      </c>
      <c r="K457" s="63">
        <f t="shared" si="187"/>
        <v>1.0862525268513945E-2</v>
      </c>
      <c r="L457" s="64">
        <f t="shared" si="188"/>
        <v>1.3625757982307363E-3</v>
      </c>
      <c r="M457" s="65">
        <f t="shared" si="189"/>
        <v>1.8626126126126124</v>
      </c>
      <c r="N457" s="65">
        <f t="shared" si="190"/>
        <v>0.70992182864096287</v>
      </c>
      <c r="O457" s="65">
        <f t="shared" si="191"/>
        <v>12.263708861859099</v>
      </c>
      <c r="P457" s="66">
        <f t="shared" si="192"/>
        <v>17.274731339556208</v>
      </c>
      <c r="Q457" s="63">
        <f t="shared" si="166"/>
        <v>0.24548192771084332</v>
      </c>
      <c r="R457" s="63">
        <f t="shared" si="167"/>
        <v>0.32045185223825978</v>
      </c>
      <c r="S457" s="63">
        <f t="shared" si="168"/>
        <v>-5.102235805597044E-2</v>
      </c>
      <c r="T457" s="64">
        <f t="shared" si="169"/>
        <v>0.39144674634614796</v>
      </c>
      <c r="U457" s="63">
        <f t="shared" si="179"/>
        <v>5.7270793578201085E-2</v>
      </c>
      <c r="V457" s="63">
        <f t="shared" si="180"/>
        <v>0.10712467057257702</v>
      </c>
      <c r="W457" s="63">
        <f t="shared" si="181"/>
        <v>1.5773008345983719E-2</v>
      </c>
      <c r="X457" s="64">
        <f t="shared" si="182"/>
        <v>8.9933145964711247E-2</v>
      </c>
      <c r="Y457" s="63">
        <f t="shared" si="175"/>
        <v>4.8503363673247035E-2</v>
      </c>
      <c r="Z457" s="63">
        <f t="shared" si="176"/>
        <v>9.4168142172145641E-2</v>
      </c>
      <c r="AA457" s="63">
        <f t="shared" si="177"/>
        <v>2.8817460340347933E-2</v>
      </c>
      <c r="AB457" s="64">
        <f t="shared" si="178"/>
        <v>6.3520191239929691E-2</v>
      </c>
      <c r="AC457" s="63">
        <f t="shared" si="171"/>
        <v>2.2015744669896753E-2</v>
      </c>
      <c r="AD457" s="63">
        <f t="shared" si="172"/>
        <v>6.72127300722698E-2</v>
      </c>
      <c r="AE457" s="63">
        <f t="shared" si="173"/>
        <v>3.9201405320032912E-3</v>
      </c>
      <c r="AF457" s="64">
        <f t="shared" si="174"/>
        <v>6.3045442545585528E-2</v>
      </c>
      <c r="AG457" s="69">
        <f t="shared" ca="1" si="183"/>
        <v>799</v>
      </c>
      <c r="AH457" s="75">
        <f t="shared" si="193"/>
        <v>1</v>
      </c>
      <c r="AI457" s="76">
        <f t="shared" si="194"/>
        <v>0</v>
      </c>
      <c r="AJ457" s="75"/>
      <c r="AK457" s="76"/>
    </row>
    <row r="458" spans="2:37" x14ac:dyDescent="0.25">
      <c r="B458" s="43">
        <v>1908</v>
      </c>
      <c r="C458" s="44">
        <v>11</v>
      </c>
      <c r="D458" s="67">
        <f t="shared" si="170"/>
        <v>3257</v>
      </c>
      <c r="E458" s="61">
        <f>Data!E457</f>
        <v>8.83</v>
      </c>
      <c r="F458" s="61">
        <f>Data!H457</f>
        <v>8.9436743799999991</v>
      </c>
      <c r="G458" s="62">
        <f>IF(MOD(C458,3)=0,SUM(Data!G455:G457),0)</f>
        <v>0</v>
      </c>
      <c r="H458" s="63">
        <f t="shared" si="184"/>
        <v>6.7714631197097974E-2</v>
      </c>
      <c r="I458" s="63">
        <f t="shared" si="185"/>
        <v>0</v>
      </c>
      <c r="J458" s="63">
        <f t="shared" si="186"/>
        <v>6.7714631197097974E-2</v>
      </c>
      <c r="K458" s="63">
        <f t="shared" si="187"/>
        <v>1.075495182536379E-2</v>
      </c>
      <c r="L458" s="64">
        <f t="shared" si="188"/>
        <v>5.6353599127927367E-2</v>
      </c>
      <c r="M458" s="65">
        <f t="shared" si="189"/>
        <v>1.9887387387387385</v>
      </c>
      <c r="N458" s="65">
        <f t="shared" si="190"/>
        <v>0.71755700370777054</v>
      </c>
      <c r="O458" s="65">
        <f t="shared" si="191"/>
        <v>13.09414138454847</v>
      </c>
      <c r="P458" s="66">
        <f t="shared" si="192"/>
        <v>18.248224624508204</v>
      </c>
      <c r="Q458" s="63">
        <f t="shared" si="166"/>
        <v>0.41279999999999983</v>
      </c>
      <c r="R458" s="63">
        <f t="shared" si="167"/>
        <v>0.4978413860014872</v>
      </c>
      <c r="S458" s="63">
        <f t="shared" si="168"/>
        <v>0</v>
      </c>
      <c r="T458" s="64">
        <f t="shared" si="169"/>
        <v>0.49784138600148697</v>
      </c>
      <c r="U458" s="63">
        <f t="shared" si="179"/>
        <v>7.0533376333307585E-2</v>
      </c>
      <c r="V458" s="63">
        <f t="shared" si="180"/>
        <v>0.12101262875024954</v>
      </c>
      <c r="W458" s="63">
        <f t="shared" si="181"/>
        <v>2.0332249266036495E-2</v>
      </c>
      <c r="X458" s="64">
        <f t="shared" si="182"/>
        <v>9.8674112826126814E-2</v>
      </c>
      <c r="Y458" s="63">
        <f t="shared" si="175"/>
        <v>5.1973760092125287E-2</v>
      </c>
      <c r="Z458" s="63">
        <f t="shared" si="176"/>
        <v>9.7789682487421592E-2</v>
      </c>
      <c r="AA458" s="63">
        <f t="shared" si="177"/>
        <v>2.9918629654331452E-2</v>
      </c>
      <c r="AB458" s="64">
        <f t="shared" si="178"/>
        <v>6.5899432128797786E-2</v>
      </c>
      <c r="AC458" s="63">
        <f t="shared" si="171"/>
        <v>2.6435043428534533E-2</v>
      </c>
      <c r="AD458" s="63">
        <f t="shared" si="172"/>
        <v>7.1827465136585555E-2</v>
      </c>
      <c r="AE458" s="63">
        <f t="shared" si="173"/>
        <v>3.8766876480564871E-3</v>
      </c>
      <c r="AF458" s="64">
        <f t="shared" si="174"/>
        <v>6.7688370817463817E-2</v>
      </c>
      <c r="AG458" s="69">
        <f t="shared" ca="1" si="183"/>
        <v>88</v>
      </c>
      <c r="AH458" s="75">
        <f t="shared" si="193"/>
        <v>2</v>
      </c>
      <c r="AI458" s="76">
        <f t="shared" si="194"/>
        <v>0</v>
      </c>
      <c r="AJ458" s="75"/>
      <c r="AK458" s="76"/>
    </row>
    <row r="459" spans="2:37" x14ac:dyDescent="0.25">
      <c r="B459" s="43">
        <v>1908</v>
      </c>
      <c r="C459" s="44">
        <v>12</v>
      </c>
      <c r="D459" s="67">
        <f t="shared" si="170"/>
        <v>3288</v>
      </c>
      <c r="E459" s="61">
        <f>Data!E458</f>
        <v>9.0299999999999994</v>
      </c>
      <c r="F459" s="61">
        <f>Data!H458</f>
        <v>9.0388396689999997</v>
      </c>
      <c r="G459" s="62">
        <f>IF(MOD(C459,3)=0,SUM(Data!G456:G458),0)</f>
        <v>0.10083333333333333</v>
      </c>
      <c r="H459" s="63">
        <f t="shared" si="184"/>
        <v>2.2650056625141524E-2</v>
      </c>
      <c r="I459" s="63">
        <f t="shared" si="185"/>
        <v>1.141940354850887E-2</v>
      </c>
      <c r="J459" s="63">
        <f t="shared" si="186"/>
        <v>3.4069460173650423E-2</v>
      </c>
      <c r="K459" s="63">
        <f t="shared" si="187"/>
        <v>1.064051361404772E-2</v>
      </c>
      <c r="L459" s="64">
        <f t="shared" si="188"/>
        <v>2.3182275244261641E-2</v>
      </c>
      <c r="M459" s="65">
        <f t="shared" si="189"/>
        <v>2.0337837837837833</v>
      </c>
      <c r="N459" s="65">
        <f t="shared" si="190"/>
        <v>0.72519217877457842</v>
      </c>
      <c r="O459" s="65">
        <f t="shared" si="191"/>
        <v>13.540251712957492</v>
      </c>
      <c r="P459" s="66">
        <f t="shared" si="192"/>
        <v>18.671259990472667</v>
      </c>
      <c r="Q459" s="63">
        <f t="shared" si="166"/>
        <v>0.37442922374429211</v>
      </c>
      <c r="R459" s="63">
        <f t="shared" si="167"/>
        <v>0.44935000010758919</v>
      </c>
      <c r="S459" s="63">
        <f t="shared" si="168"/>
        <v>3.2606080791171221E-2</v>
      </c>
      <c r="T459" s="64">
        <f t="shared" si="169"/>
        <v>0.40358460701404497</v>
      </c>
      <c r="U459" s="63">
        <f t="shared" si="179"/>
        <v>6.5674260183482769E-2</v>
      </c>
      <c r="V459" s="63">
        <f t="shared" si="180"/>
        <v>0.11546404880389649</v>
      </c>
      <c r="W459" s="63">
        <f t="shared" si="181"/>
        <v>2.2494437865810069E-2</v>
      </c>
      <c r="X459" s="64">
        <f t="shared" si="182"/>
        <v>9.0924319482985183E-2</v>
      </c>
      <c r="Y459" s="63">
        <f t="shared" si="175"/>
        <v>4.800638897143239E-2</v>
      </c>
      <c r="Z459" s="63">
        <f t="shared" si="176"/>
        <v>9.3908428153084866E-2</v>
      </c>
      <c r="AA459" s="63">
        <f t="shared" si="177"/>
        <v>2.9547838466736254E-2</v>
      </c>
      <c r="AB459" s="64">
        <f t="shared" si="178"/>
        <v>6.2513452295910987E-2</v>
      </c>
      <c r="AC459" s="63">
        <f t="shared" si="171"/>
        <v>2.8575632795169614E-2</v>
      </c>
      <c r="AD459" s="63">
        <f t="shared" si="172"/>
        <v>7.4057336065420198E-2</v>
      </c>
      <c r="AE459" s="63">
        <f t="shared" si="173"/>
        <v>4.4080949389362356E-3</v>
      </c>
      <c r="AF459" s="64">
        <f t="shared" si="174"/>
        <v>6.9343568094916819E-2</v>
      </c>
      <c r="AG459" s="69">
        <f t="shared" ca="1" si="183"/>
        <v>584</v>
      </c>
      <c r="AH459" s="75">
        <f t="shared" si="193"/>
        <v>3</v>
      </c>
      <c r="AI459" s="76">
        <f t="shared" si="194"/>
        <v>0</v>
      </c>
      <c r="AJ459" s="75"/>
      <c r="AK459" s="76"/>
    </row>
    <row r="460" spans="2:37" x14ac:dyDescent="0.25">
      <c r="B460" s="43">
        <v>1909</v>
      </c>
      <c r="C460" s="39">
        <v>1</v>
      </c>
      <c r="D460" s="67">
        <f t="shared" si="170"/>
        <v>3319</v>
      </c>
      <c r="E460" s="61">
        <f>Data!E459</f>
        <v>9.06</v>
      </c>
      <c r="F460" s="61">
        <f>Data!H459</f>
        <v>8.9436743799999991</v>
      </c>
      <c r="G460" s="62">
        <f>IF(MOD(C460,3)=0,SUM(Data!G457:G459),0)</f>
        <v>0</v>
      </c>
      <c r="H460" s="63">
        <f t="shared" si="184"/>
        <v>3.3222591362127574E-3</v>
      </c>
      <c r="I460" s="63">
        <f t="shared" si="185"/>
        <v>0</v>
      </c>
      <c r="J460" s="63">
        <f t="shared" si="186"/>
        <v>3.3222591362127574E-3</v>
      </c>
      <c r="K460" s="63">
        <f t="shared" si="187"/>
        <v>-1.0528485124742692E-2</v>
      </c>
      <c r="L460" s="64">
        <f t="shared" si="188"/>
        <v>1.3998123293828879E-2</v>
      </c>
      <c r="M460" s="65">
        <f t="shared" si="189"/>
        <v>2.0405405405405403</v>
      </c>
      <c r="N460" s="65">
        <f t="shared" si="190"/>
        <v>0.71755700370777054</v>
      </c>
      <c r="O460" s="65">
        <f t="shared" si="191"/>
        <v>13.585235937917485</v>
      </c>
      <c r="P460" s="66">
        <f t="shared" si="192"/>
        <v>18.932622589870437</v>
      </c>
      <c r="Q460" s="63">
        <f t="shared" si="166"/>
        <v>0.32262773722627758</v>
      </c>
      <c r="R460" s="63">
        <f t="shared" si="167"/>
        <v>0.39472479046170772</v>
      </c>
      <c r="S460" s="63">
        <f t="shared" si="168"/>
        <v>3.2964463108104081E-2</v>
      </c>
      <c r="T460" s="64">
        <f t="shared" si="169"/>
        <v>0.35021565627252804</v>
      </c>
      <c r="U460" s="63">
        <f t="shared" si="179"/>
        <v>6.2846011306028071E-2</v>
      </c>
      <c r="V460" s="63">
        <f t="shared" si="180"/>
        <v>0.11250366019196956</v>
      </c>
      <c r="W460" s="63">
        <f t="shared" si="181"/>
        <v>1.5597156107224563E-2</v>
      </c>
      <c r="X460" s="64">
        <f t="shared" si="182"/>
        <v>9.5418250732590248E-2</v>
      </c>
      <c r="Y460" s="63">
        <f t="shared" si="175"/>
        <v>4.0692588937355056E-2</v>
      </c>
      <c r="Z460" s="63">
        <f t="shared" si="176"/>
        <v>8.6274288148503686E-2</v>
      </c>
      <c r="AA460" s="63">
        <f t="shared" si="177"/>
        <v>2.8458710452937463E-2</v>
      </c>
      <c r="AB460" s="64">
        <f t="shared" si="178"/>
        <v>5.6215749944986904E-2</v>
      </c>
      <c r="AC460" s="63">
        <f t="shared" si="171"/>
        <v>2.7755585106975955E-2</v>
      </c>
      <c r="AD460" s="63">
        <f t="shared" si="172"/>
        <v>7.3201027392197471E-2</v>
      </c>
      <c r="AE460" s="63">
        <f t="shared" si="173"/>
        <v>5.639664921013976E-3</v>
      </c>
      <c r="AF460" s="64">
        <f t="shared" si="174"/>
        <v>6.7182475819000276E-2</v>
      </c>
      <c r="AG460" s="69">
        <f t="shared" ca="1" si="183"/>
        <v>967</v>
      </c>
      <c r="AH460" s="75">
        <f t="shared" si="193"/>
        <v>4</v>
      </c>
      <c r="AI460" s="76">
        <f t="shared" si="194"/>
        <v>0</v>
      </c>
      <c r="AJ460" s="75"/>
      <c r="AK460" s="76"/>
    </row>
    <row r="461" spans="2:37" x14ac:dyDescent="0.25">
      <c r="B461" s="43">
        <v>1909</v>
      </c>
      <c r="C461" s="44">
        <v>2</v>
      </c>
      <c r="D461" s="67">
        <f t="shared" si="170"/>
        <v>3347</v>
      </c>
      <c r="E461" s="61">
        <f>Data!E460</f>
        <v>8.8000000000000007</v>
      </c>
      <c r="F461" s="61">
        <f>Data!H460</f>
        <v>9.0388396689999997</v>
      </c>
      <c r="G461" s="62">
        <f>IF(MOD(C461,3)=0,SUM(Data!G458:G460),0)</f>
        <v>0</v>
      </c>
      <c r="H461" s="63">
        <f t="shared" si="184"/>
        <v>-2.8697571743929284E-2</v>
      </c>
      <c r="I461" s="63">
        <f t="shared" si="185"/>
        <v>0</v>
      </c>
      <c r="J461" s="63">
        <f t="shared" si="186"/>
        <v>-2.8697571743929395E-2</v>
      </c>
      <c r="K461" s="63">
        <f t="shared" si="187"/>
        <v>1.064051361404772E-2</v>
      </c>
      <c r="L461" s="64">
        <f t="shared" si="188"/>
        <v>-3.8923914911449753E-2</v>
      </c>
      <c r="M461" s="65">
        <f t="shared" si="189"/>
        <v>1.9819819819819819</v>
      </c>
      <c r="N461" s="65">
        <f t="shared" si="190"/>
        <v>0.72519217877457842</v>
      </c>
      <c r="O461" s="65">
        <f t="shared" si="191"/>
        <v>13.195372654930891</v>
      </c>
      <c r="P461" s="66">
        <f t="shared" si="192"/>
        <v>18.195690799131729</v>
      </c>
      <c r="Q461" s="63">
        <f t="shared" si="166"/>
        <v>0.33333333333333348</v>
      </c>
      <c r="R461" s="63">
        <f t="shared" si="167"/>
        <v>0.4060139535927445</v>
      </c>
      <c r="S461" s="63">
        <f t="shared" si="168"/>
        <v>5.5557657320485232E-2</v>
      </c>
      <c r="T461" s="64">
        <f t="shared" si="169"/>
        <v>0.33201056696598363</v>
      </c>
      <c r="U461" s="63">
        <f t="shared" si="179"/>
        <v>6.2463118183974986E-2</v>
      </c>
      <c r="V461" s="63">
        <f t="shared" si="180"/>
        <v>0.11210287776891392</v>
      </c>
      <c r="W461" s="63">
        <f t="shared" si="181"/>
        <v>1.3134479537963095E-2</v>
      </c>
      <c r="X461" s="64">
        <f t="shared" si="182"/>
        <v>9.7685351974285739E-2</v>
      </c>
      <c r="Y461" s="63">
        <f t="shared" si="175"/>
        <v>3.3820956075808262E-2</v>
      </c>
      <c r="Z461" s="63">
        <f t="shared" si="176"/>
        <v>7.9101681968309245E-2</v>
      </c>
      <c r="AA461" s="63">
        <f t="shared" si="177"/>
        <v>2.6691786847516719E-2</v>
      </c>
      <c r="AB461" s="64">
        <f t="shared" si="178"/>
        <v>5.1047350131940172E-2</v>
      </c>
      <c r="AC461" s="63">
        <f t="shared" si="171"/>
        <v>2.5676346312796694E-2</v>
      </c>
      <c r="AD461" s="63">
        <f t="shared" si="172"/>
        <v>7.1029848522004668E-2</v>
      </c>
      <c r="AE461" s="63">
        <f t="shared" si="173"/>
        <v>6.7746617907671336E-3</v>
      </c>
      <c r="AF461" s="64">
        <f t="shared" si="174"/>
        <v>6.3822808787167506E-2</v>
      </c>
      <c r="AG461" s="69">
        <f t="shared" ca="1" si="183"/>
        <v>1506</v>
      </c>
      <c r="AH461" s="75">
        <f t="shared" si="193"/>
        <v>0</v>
      </c>
      <c r="AI461" s="76">
        <f t="shared" si="194"/>
        <v>1</v>
      </c>
      <c r="AJ461" s="75"/>
      <c r="AK461" s="76"/>
    </row>
    <row r="462" spans="2:37" x14ac:dyDescent="0.25">
      <c r="B462" s="43">
        <v>1909</v>
      </c>
      <c r="C462" s="44">
        <v>3</v>
      </c>
      <c r="D462" s="67">
        <f t="shared" si="170"/>
        <v>3378</v>
      </c>
      <c r="E462" s="61">
        <f>Data!E461</f>
        <v>8.92</v>
      </c>
      <c r="F462" s="61">
        <f>Data!H461</f>
        <v>9.0388396689999997</v>
      </c>
      <c r="G462" s="62">
        <f>IF(MOD(C462,3)=0,SUM(Data!G459:G461),0)</f>
        <v>0.10166666666666667</v>
      </c>
      <c r="H462" s="63">
        <f t="shared" si="184"/>
        <v>1.3636363636363447E-2</v>
      </c>
      <c r="I462" s="63">
        <f t="shared" si="185"/>
        <v>1.1553030303030303E-2</v>
      </c>
      <c r="J462" s="63">
        <f t="shared" si="186"/>
        <v>2.51893939393939E-2</v>
      </c>
      <c r="K462" s="63">
        <f t="shared" si="187"/>
        <v>0</v>
      </c>
      <c r="L462" s="64">
        <f t="shared" si="188"/>
        <v>2.51893939393939E-2</v>
      </c>
      <c r="M462" s="65">
        <f t="shared" si="189"/>
        <v>2.0090090090090089</v>
      </c>
      <c r="N462" s="65">
        <f t="shared" si="190"/>
        <v>0.72519217877457842</v>
      </c>
      <c r="O462" s="65">
        <f t="shared" si="191"/>
        <v>13.527756094913052</v>
      </c>
      <c r="P462" s="66">
        <f t="shared" si="192"/>
        <v>18.654029222670463</v>
      </c>
      <c r="Q462" s="63">
        <f t="shared" si="166"/>
        <v>0.29839883551673951</v>
      </c>
      <c r="R462" s="63">
        <f t="shared" si="167"/>
        <v>0.36328281540438101</v>
      </c>
      <c r="S462" s="63">
        <f t="shared" si="168"/>
        <v>5.5557657320485232E-2</v>
      </c>
      <c r="T462" s="64">
        <f t="shared" si="169"/>
        <v>0.29152851665635326</v>
      </c>
      <c r="U462" s="63">
        <f t="shared" si="179"/>
        <v>6.6001877762672967E-2</v>
      </c>
      <c r="V462" s="63">
        <f t="shared" si="180"/>
        <v>0.11539960387770343</v>
      </c>
      <c r="W462" s="63">
        <f t="shared" si="181"/>
        <v>1.5425183567092215E-2</v>
      </c>
      <c r="X462" s="64">
        <f t="shared" si="182"/>
        <v>9.8455722714508864E-2</v>
      </c>
      <c r="Y462" s="63">
        <f t="shared" si="175"/>
        <v>3.3757058744971369E-2</v>
      </c>
      <c r="Z462" s="63">
        <f t="shared" si="176"/>
        <v>7.9411247088635228E-2</v>
      </c>
      <c r="AA462" s="63">
        <f t="shared" si="177"/>
        <v>2.6691786847516719E-2</v>
      </c>
      <c r="AB462" s="64">
        <f t="shared" si="178"/>
        <v>5.1348867222357875E-2</v>
      </c>
      <c r="AC462" s="63">
        <f t="shared" si="171"/>
        <v>2.7448056135240817E-2</v>
      </c>
      <c r="AD462" s="63">
        <f t="shared" si="172"/>
        <v>7.2901061511032372E-2</v>
      </c>
      <c r="AE462" s="63">
        <f t="shared" si="173"/>
        <v>7.3850427139452446E-3</v>
      </c>
      <c r="AF462" s="64">
        <f t="shared" si="174"/>
        <v>6.5035727173974767E-2</v>
      </c>
      <c r="AG462" s="69">
        <f t="shared" ca="1" si="183"/>
        <v>762</v>
      </c>
      <c r="AH462" s="75">
        <f t="shared" si="193"/>
        <v>1</v>
      </c>
      <c r="AI462" s="76">
        <f t="shared" si="194"/>
        <v>0</v>
      </c>
      <c r="AJ462" s="75"/>
      <c r="AK462" s="76"/>
    </row>
    <row r="463" spans="2:37" x14ac:dyDescent="0.25">
      <c r="B463" s="43">
        <v>1909</v>
      </c>
      <c r="C463" s="44">
        <v>4</v>
      </c>
      <c r="D463" s="67">
        <f t="shared" si="170"/>
        <v>3408</v>
      </c>
      <c r="E463" s="61">
        <f>Data!E462</f>
        <v>9.32</v>
      </c>
      <c r="F463" s="61">
        <f>Data!H462</f>
        <v>9.229089256</v>
      </c>
      <c r="G463" s="62">
        <f>IF(MOD(C463,3)=0,SUM(Data!G460:G462),0)</f>
        <v>0</v>
      </c>
      <c r="H463" s="63">
        <f t="shared" si="184"/>
        <v>4.484304932735439E-2</v>
      </c>
      <c r="I463" s="63">
        <f t="shared" si="185"/>
        <v>0</v>
      </c>
      <c r="J463" s="63">
        <f t="shared" si="186"/>
        <v>4.484304932735439E-2</v>
      </c>
      <c r="K463" s="63">
        <f t="shared" si="187"/>
        <v>2.1048009917964183E-2</v>
      </c>
      <c r="L463" s="64">
        <f t="shared" si="188"/>
        <v>2.3304525525006392E-2</v>
      </c>
      <c r="M463" s="65">
        <f t="shared" si="189"/>
        <v>2.099099099099099</v>
      </c>
      <c r="N463" s="65">
        <f t="shared" si="190"/>
        <v>0.74045603094585588</v>
      </c>
      <c r="O463" s="65">
        <f t="shared" si="191"/>
        <v>14.134381928765658</v>
      </c>
      <c r="P463" s="66">
        <f t="shared" si="192"/>
        <v>19.088752522834401</v>
      </c>
      <c r="Q463" s="63">
        <f t="shared" si="166"/>
        <v>0.28729281767955794</v>
      </c>
      <c r="R463" s="63">
        <f t="shared" si="167"/>
        <v>0.3516218042798771</v>
      </c>
      <c r="S463" s="63">
        <f t="shared" si="168"/>
        <v>6.5928926216208383E-2</v>
      </c>
      <c r="T463" s="64">
        <f t="shared" si="169"/>
        <v>0.26802244599723046</v>
      </c>
      <c r="U463" s="63">
        <f t="shared" si="179"/>
        <v>7.0162100765350122E-2</v>
      </c>
      <c r="V463" s="63">
        <f t="shared" si="180"/>
        <v>0.11975260848869707</v>
      </c>
      <c r="W463" s="63">
        <f t="shared" si="181"/>
        <v>2.1998008438117056E-2</v>
      </c>
      <c r="X463" s="64">
        <f t="shared" si="182"/>
        <v>9.5650479984765058E-2</v>
      </c>
      <c r="Y463" s="63">
        <f t="shared" si="175"/>
        <v>3.7012737119843431E-2</v>
      </c>
      <c r="Z463" s="63">
        <f t="shared" si="176"/>
        <v>8.2810707169717279E-2</v>
      </c>
      <c r="AA463" s="63">
        <f t="shared" si="177"/>
        <v>2.7433795544941075E-2</v>
      </c>
      <c r="AB463" s="64">
        <f t="shared" si="178"/>
        <v>5.3898277304967213E-2</v>
      </c>
      <c r="AC463" s="63">
        <f t="shared" si="171"/>
        <v>2.9803367442650996E-2</v>
      </c>
      <c r="AD463" s="63">
        <f t="shared" si="172"/>
        <v>7.536056881830655E-2</v>
      </c>
      <c r="AE463" s="63">
        <f t="shared" si="173"/>
        <v>8.4347586329820423E-3</v>
      </c>
      <c r="AF463" s="64">
        <f t="shared" si="174"/>
        <v>6.6366028751376982E-2</v>
      </c>
      <c r="AG463" s="69">
        <f t="shared" ca="1" si="183"/>
        <v>239</v>
      </c>
      <c r="AH463" s="75">
        <f t="shared" si="193"/>
        <v>2</v>
      </c>
      <c r="AI463" s="76">
        <f t="shared" si="194"/>
        <v>0</v>
      </c>
      <c r="AJ463" s="75"/>
      <c r="AK463" s="76"/>
    </row>
    <row r="464" spans="2:37" x14ac:dyDescent="0.25">
      <c r="B464" s="43">
        <v>1909</v>
      </c>
      <c r="C464" s="44">
        <v>5</v>
      </c>
      <c r="D464" s="67">
        <f t="shared" si="170"/>
        <v>3439</v>
      </c>
      <c r="E464" s="61">
        <f>Data!E463</f>
        <v>9.6300000000000008</v>
      </c>
      <c r="F464" s="61">
        <f>Data!H463</f>
        <v>9.3242545450000005</v>
      </c>
      <c r="G464" s="62">
        <f>IF(MOD(C464,3)=0,SUM(Data!G461:G463),0)</f>
        <v>0</v>
      </c>
      <c r="H464" s="63">
        <f t="shared" si="184"/>
        <v>3.3261802575107247E-2</v>
      </c>
      <c r="I464" s="63">
        <f t="shared" si="185"/>
        <v>0</v>
      </c>
      <c r="J464" s="63">
        <f t="shared" si="186"/>
        <v>3.3261802575107247E-2</v>
      </c>
      <c r="K464" s="63">
        <f t="shared" si="187"/>
        <v>1.0311449630648228E-2</v>
      </c>
      <c r="L464" s="64">
        <f t="shared" si="188"/>
        <v>2.2716116849758716E-2</v>
      </c>
      <c r="M464" s="65">
        <f t="shared" si="189"/>
        <v>2.1689189189189189</v>
      </c>
      <c r="N464" s="65">
        <f t="shared" si="190"/>
        <v>0.74809120601266377</v>
      </c>
      <c r="O464" s="65">
        <f t="shared" si="191"/>
        <v>14.604516950001424</v>
      </c>
      <c r="P464" s="66">
        <f t="shared" si="192"/>
        <v>19.522374855659233</v>
      </c>
      <c r="Q464" s="63">
        <f t="shared" si="166"/>
        <v>0.26212319790301453</v>
      </c>
      <c r="R464" s="63">
        <f t="shared" si="167"/>
        <v>0.32519440064009464</v>
      </c>
      <c r="S464" s="63">
        <f t="shared" si="168"/>
        <v>7.6920198648737781E-2</v>
      </c>
      <c r="T464" s="64">
        <f t="shared" si="169"/>
        <v>0.23054094658348778</v>
      </c>
      <c r="U464" s="63">
        <f t="shared" si="179"/>
        <v>8.1789062328700313E-2</v>
      </c>
      <c r="V464" s="63">
        <f t="shared" si="180"/>
        <v>0.13191835471541191</v>
      </c>
      <c r="W464" s="63">
        <f t="shared" si="181"/>
        <v>2.8871747558262051E-2</v>
      </c>
      <c r="X464" s="64">
        <f t="shared" si="182"/>
        <v>0.10015495847922917</v>
      </c>
      <c r="Y464" s="63">
        <f t="shared" si="175"/>
        <v>4.4848849142759439E-2</v>
      </c>
      <c r="Z464" s="63">
        <f t="shared" si="176"/>
        <v>9.0992888253202064E-2</v>
      </c>
      <c r="AA464" s="63">
        <f t="shared" si="177"/>
        <v>2.8488344662560783E-2</v>
      </c>
      <c r="AB464" s="64">
        <f t="shared" si="178"/>
        <v>6.0773215287285076E-2</v>
      </c>
      <c r="AC464" s="63">
        <f t="shared" si="171"/>
        <v>3.0115051122851622E-2</v>
      </c>
      <c r="AD464" s="63">
        <f t="shared" si="172"/>
        <v>7.5686040991177927E-2</v>
      </c>
      <c r="AE464" s="63">
        <f t="shared" si="173"/>
        <v>1.0198594896075885E-2</v>
      </c>
      <c r="AF464" s="64">
        <f t="shared" si="174"/>
        <v>6.4826308832709456E-2</v>
      </c>
      <c r="AG464" s="69">
        <f t="shared" ca="1" si="183"/>
        <v>409</v>
      </c>
      <c r="AH464" s="75">
        <f t="shared" si="193"/>
        <v>3</v>
      </c>
      <c r="AI464" s="76">
        <f t="shared" si="194"/>
        <v>0</v>
      </c>
      <c r="AJ464" s="75"/>
      <c r="AK464" s="76"/>
    </row>
    <row r="465" spans="2:37" x14ac:dyDescent="0.25">
      <c r="B465" s="43">
        <v>1909</v>
      </c>
      <c r="C465" s="44">
        <v>6</v>
      </c>
      <c r="D465" s="67">
        <f t="shared" si="170"/>
        <v>3469</v>
      </c>
      <c r="E465" s="61">
        <f>Data!E464</f>
        <v>9.8000000000000007</v>
      </c>
      <c r="F465" s="61">
        <f>Data!H464</f>
        <v>9.4194198349999994</v>
      </c>
      <c r="G465" s="62">
        <f>IF(MOD(C465,3)=0,SUM(Data!G462:G464),0)</f>
        <v>0.10416666666666666</v>
      </c>
      <c r="H465" s="63">
        <f t="shared" si="184"/>
        <v>1.7653167185877505E-2</v>
      </c>
      <c r="I465" s="63">
        <f t="shared" si="185"/>
        <v>1.0816891658013151E-2</v>
      </c>
      <c r="J465" s="63">
        <f t="shared" si="186"/>
        <v>2.8470058843890644E-2</v>
      </c>
      <c r="K465" s="63">
        <f t="shared" si="187"/>
        <v>1.0206208929702587E-2</v>
      </c>
      <c r="L465" s="64">
        <f t="shared" si="188"/>
        <v>1.8079328510105297E-2</v>
      </c>
      <c r="M465" s="65">
        <f t="shared" si="189"/>
        <v>2.2072072072072073</v>
      </c>
      <c r="N465" s="65">
        <f t="shared" si="190"/>
        <v>0.75572638115970214</v>
      </c>
      <c r="O465" s="65">
        <f t="shared" si="191"/>
        <v>15.020308406954562</v>
      </c>
      <c r="P465" s="66">
        <f t="shared" si="192"/>
        <v>19.875326283972115</v>
      </c>
      <c r="Q465" s="63">
        <f t="shared" ref="Q465:Q528" si="195">$M465/$M453-1</f>
        <v>0.28272251308900542</v>
      </c>
      <c r="R465" s="63">
        <f t="shared" ref="R465:R528" si="196">$O465/$O453-1</f>
        <v>0.3425412393666849</v>
      </c>
      <c r="S465" s="63">
        <f t="shared" ref="S465:S528" si="197">$N465/$N453-1</f>
        <v>8.7911471196763458E-2</v>
      </c>
      <c r="T465" s="64">
        <f t="shared" ref="T465:T528" si="198">$P465/$P453-1</f>
        <v>0.23405375796783789</v>
      </c>
      <c r="U465" s="63">
        <f t="shared" si="179"/>
        <v>8.5248058157014306E-2</v>
      </c>
      <c r="V465" s="63">
        <f t="shared" si="180"/>
        <v>0.13505027361555233</v>
      </c>
      <c r="W465" s="63">
        <f t="shared" si="181"/>
        <v>3.0963401759912745E-2</v>
      </c>
      <c r="X465" s="64">
        <f t="shared" si="182"/>
        <v>0.10096078258254093</v>
      </c>
      <c r="Y465" s="63">
        <f t="shared" si="175"/>
        <v>4.9068238249401874E-2</v>
      </c>
      <c r="Z465" s="63">
        <f t="shared" si="176"/>
        <v>9.5639576393229397E-2</v>
      </c>
      <c r="AA465" s="63">
        <f t="shared" si="177"/>
        <v>2.8152183287486698E-2</v>
      </c>
      <c r="AB465" s="64">
        <f t="shared" si="178"/>
        <v>6.5639497929142809E-2</v>
      </c>
      <c r="AC465" s="63">
        <f t="shared" si="171"/>
        <v>3.0152309531492172E-2</v>
      </c>
      <c r="AD465" s="63">
        <f t="shared" si="172"/>
        <v>7.5735237857917692E-2</v>
      </c>
      <c r="AE465" s="63">
        <f t="shared" si="173"/>
        <v>1.0711627057943929E-2</v>
      </c>
      <c r="AF465" s="64">
        <f t="shared" si="174"/>
        <v>6.433448380251594E-2</v>
      </c>
      <c r="AG465" s="69">
        <f t="shared" ca="1" si="183"/>
        <v>691</v>
      </c>
      <c r="AH465" s="75">
        <f t="shared" si="193"/>
        <v>4</v>
      </c>
      <c r="AI465" s="76">
        <f t="shared" si="194"/>
        <v>0</v>
      </c>
      <c r="AJ465" s="75"/>
      <c r="AK465" s="76"/>
    </row>
    <row r="466" spans="2:37" x14ac:dyDescent="0.25">
      <c r="B466" s="43">
        <v>1909</v>
      </c>
      <c r="C466" s="44">
        <v>7</v>
      </c>
      <c r="D466" s="67">
        <f t="shared" si="170"/>
        <v>3500</v>
      </c>
      <c r="E466" s="61">
        <f>Data!E465</f>
        <v>9.94</v>
      </c>
      <c r="F466" s="61">
        <f>Data!H465</f>
        <v>9.4194198349999994</v>
      </c>
      <c r="G466" s="62">
        <f>IF(MOD(C466,3)=0,SUM(Data!G463:G465),0)</f>
        <v>0</v>
      </c>
      <c r="H466" s="63">
        <f t="shared" si="184"/>
        <v>1.4285714285714235E-2</v>
      </c>
      <c r="I466" s="63">
        <f t="shared" si="185"/>
        <v>0</v>
      </c>
      <c r="J466" s="63">
        <f t="shared" si="186"/>
        <v>1.4285714285714235E-2</v>
      </c>
      <c r="K466" s="63">
        <f t="shared" si="187"/>
        <v>0</v>
      </c>
      <c r="L466" s="64">
        <f t="shared" si="188"/>
        <v>1.4285714285714235E-2</v>
      </c>
      <c r="M466" s="65">
        <f t="shared" si="189"/>
        <v>2.2387387387387383</v>
      </c>
      <c r="N466" s="65">
        <f t="shared" si="190"/>
        <v>0.75572638115970214</v>
      </c>
      <c r="O466" s="65">
        <f t="shared" si="191"/>
        <v>15.234884241339627</v>
      </c>
      <c r="P466" s="66">
        <f t="shared" si="192"/>
        <v>20.159259516600287</v>
      </c>
      <c r="Q466" s="63">
        <f t="shared" si="195"/>
        <v>0.25505050505050497</v>
      </c>
      <c r="R466" s="63">
        <f t="shared" si="196"/>
        <v>0.31357876962854325</v>
      </c>
      <c r="S466" s="63">
        <f t="shared" si="197"/>
        <v>7.6083939457912031E-2</v>
      </c>
      <c r="T466" s="64">
        <f t="shared" si="198"/>
        <v>0.22070288521383552</v>
      </c>
      <c r="U466" s="63">
        <f t="shared" si="179"/>
        <v>7.9521604001943524E-2</v>
      </c>
      <c r="V466" s="63">
        <f t="shared" si="180"/>
        <v>0.12906103151859072</v>
      </c>
      <c r="W466" s="63">
        <f t="shared" si="181"/>
        <v>3.0963401759912745E-2</v>
      </c>
      <c r="X466" s="64">
        <f t="shared" si="182"/>
        <v>9.5151418169858726E-2</v>
      </c>
      <c r="Y466" s="63">
        <f t="shared" si="175"/>
        <v>4.6990338465145998E-2</v>
      </c>
      <c r="Z466" s="63">
        <f t="shared" si="176"/>
        <v>9.3469432301164668E-2</v>
      </c>
      <c r="AA466" s="63">
        <f t="shared" si="177"/>
        <v>2.6791224813587311E-2</v>
      </c>
      <c r="AB466" s="64">
        <f t="shared" si="178"/>
        <v>6.4938427477974292E-2</v>
      </c>
      <c r="AC466" s="63">
        <f t="shared" si="171"/>
        <v>3.1942563518813527E-2</v>
      </c>
      <c r="AD466" s="63">
        <f t="shared" si="172"/>
        <v>7.7604708305208492E-2</v>
      </c>
      <c r="AE466" s="63">
        <f t="shared" si="173"/>
        <v>1.0711627057943929E-2</v>
      </c>
      <c r="AF466" s="64">
        <f t="shared" si="174"/>
        <v>6.618414140735851E-2</v>
      </c>
      <c r="AG466" s="69">
        <f t="shared" ca="1" si="183"/>
        <v>748</v>
      </c>
      <c r="AH466" s="75">
        <f t="shared" si="193"/>
        <v>5</v>
      </c>
      <c r="AI466" s="76">
        <f t="shared" si="194"/>
        <v>0</v>
      </c>
      <c r="AJ466" s="75"/>
      <c r="AK466" s="76"/>
    </row>
    <row r="467" spans="2:37" x14ac:dyDescent="0.25">
      <c r="B467" s="43">
        <v>1909</v>
      </c>
      <c r="C467" s="44">
        <v>8</v>
      </c>
      <c r="D467" s="67">
        <f t="shared" si="170"/>
        <v>3531</v>
      </c>
      <c r="E467" s="61">
        <f>Data!E466</f>
        <v>10.18</v>
      </c>
      <c r="F467" s="61">
        <f>Data!H466</f>
        <v>9.5145851239999999</v>
      </c>
      <c r="G467" s="62">
        <f>IF(MOD(C467,3)=0,SUM(Data!G464:G466),0)</f>
        <v>0</v>
      </c>
      <c r="H467" s="63">
        <f t="shared" si="184"/>
        <v>2.4144869215291687E-2</v>
      </c>
      <c r="I467" s="63">
        <f t="shared" si="185"/>
        <v>0</v>
      </c>
      <c r="J467" s="63">
        <f t="shared" si="186"/>
        <v>2.4144869215291687E-2</v>
      </c>
      <c r="K467" s="63">
        <f t="shared" si="187"/>
        <v>1.0103094528857604E-2</v>
      </c>
      <c r="L467" s="64">
        <f t="shared" si="188"/>
        <v>1.3901328253017153E-2</v>
      </c>
      <c r="M467" s="65">
        <f t="shared" si="189"/>
        <v>2.2927927927927927</v>
      </c>
      <c r="N467" s="65">
        <f t="shared" si="190"/>
        <v>0.76336155622651003</v>
      </c>
      <c r="O467" s="65">
        <f t="shared" si="191"/>
        <v>15.602728528856881</v>
      </c>
      <c r="P467" s="66">
        <f t="shared" si="192"/>
        <v>20.439500000478308</v>
      </c>
      <c r="Q467" s="63">
        <f t="shared" si="195"/>
        <v>0.23244552058111378</v>
      </c>
      <c r="R467" s="63">
        <f t="shared" si="196"/>
        <v>0.28991962000286331</v>
      </c>
      <c r="S467" s="63">
        <f t="shared" si="197"/>
        <v>8.695571721924078E-2</v>
      </c>
      <c r="T467" s="64">
        <f t="shared" si="198"/>
        <v>0.18672692876841879</v>
      </c>
      <c r="U467" s="63">
        <f t="shared" si="179"/>
        <v>7.747189810987809E-2</v>
      </c>
      <c r="V467" s="63">
        <f t="shared" si="180"/>
        <v>0.12691726427926353</v>
      </c>
      <c r="W467" s="63">
        <f t="shared" si="181"/>
        <v>3.0624872481988197E-2</v>
      </c>
      <c r="X467" s="64">
        <f t="shared" si="182"/>
        <v>9.3431076978940375E-2</v>
      </c>
      <c r="Y467" s="63">
        <f t="shared" si="175"/>
        <v>4.6854178982746131E-2</v>
      </c>
      <c r="Z467" s="63">
        <f t="shared" si="176"/>
        <v>9.3327228284133756E-2</v>
      </c>
      <c r="AA467" s="63">
        <f t="shared" si="177"/>
        <v>2.6481279019463067E-2</v>
      </c>
      <c r="AB467" s="64">
        <f t="shared" si="178"/>
        <v>6.5121449977660228E-2</v>
      </c>
      <c r="AC467" s="63">
        <f t="shared" si="171"/>
        <v>3.2496705583788588E-2</v>
      </c>
      <c r="AD467" s="63">
        <f t="shared" si="172"/>
        <v>7.8183370451142986E-2</v>
      </c>
      <c r="AE467" s="63">
        <f t="shared" si="173"/>
        <v>1.1219758595212515E-2</v>
      </c>
      <c r="AF467" s="64">
        <f t="shared" si="174"/>
        <v>6.6220632346975172E-2</v>
      </c>
      <c r="AG467" s="69">
        <f t="shared" ca="1" si="183"/>
        <v>565</v>
      </c>
      <c r="AH467" s="75">
        <f t="shared" si="193"/>
        <v>6</v>
      </c>
      <c r="AI467" s="76">
        <f t="shared" si="194"/>
        <v>0</v>
      </c>
      <c r="AJ467" s="75"/>
      <c r="AK467" s="76"/>
    </row>
    <row r="468" spans="2:37" x14ac:dyDescent="0.25">
      <c r="B468" s="43">
        <v>1909</v>
      </c>
      <c r="C468" s="44">
        <v>9</v>
      </c>
      <c r="D468" s="67">
        <f t="shared" si="170"/>
        <v>3561</v>
      </c>
      <c r="E468" s="61">
        <f>Data!E467</f>
        <v>10.19</v>
      </c>
      <c r="F468" s="61">
        <f>Data!H467</f>
        <v>9.6096694209999995</v>
      </c>
      <c r="G468" s="62">
        <f>IF(MOD(C468,3)=0,SUM(Data!G465:G467),0)</f>
        <v>0.10666666666666666</v>
      </c>
      <c r="H468" s="63">
        <f t="shared" si="184"/>
        <v>9.8231827111971981E-4</v>
      </c>
      <c r="I468" s="63">
        <f t="shared" si="185"/>
        <v>1.0478061558611657E-2</v>
      </c>
      <c r="J468" s="63">
        <f t="shared" si="186"/>
        <v>1.1460379829731471E-2</v>
      </c>
      <c r="K468" s="63">
        <f t="shared" si="187"/>
        <v>9.9935305387257589E-3</v>
      </c>
      <c r="L468" s="64">
        <f t="shared" si="188"/>
        <v>1.4523353334978673E-3</v>
      </c>
      <c r="M468" s="65">
        <f t="shared" si="189"/>
        <v>2.2950450450450446</v>
      </c>
      <c r="N468" s="65">
        <f t="shared" si="190"/>
        <v>0.77099023325074889</v>
      </c>
      <c r="O468" s="65">
        <f t="shared" si="191"/>
        <v>15.781541724177767</v>
      </c>
      <c r="P468" s="66">
        <f t="shared" si="192"/>
        <v>20.469185008528033</v>
      </c>
      <c r="Q468" s="63">
        <f t="shared" si="195"/>
        <v>0.24724602203182378</v>
      </c>
      <c r="R468" s="63">
        <f t="shared" si="196"/>
        <v>0.30259992547995274</v>
      </c>
      <c r="S468" s="63">
        <f t="shared" si="197"/>
        <v>9.7818242373513886E-2</v>
      </c>
      <c r="T468" s="64">
        <f t="shared" si="198"/>
        <v>0.18653514325258014</v>
      </c>
      <c r="U468" s="63">
        <f t="shared" si="179"/>
        <v>6.8396903352446747E-2</v>
      </c>
      <c r="V468" s="63">
        <f t="shared" si="180"/>
        <v>0.11729868134148025</v>
      </c>
      <c r="W468" s="63">
        <f t="shared" si="181"/>
        <v>3.0291151207683109E-2</v>
      </c>
      <c r="X468" s="64">
        <f t="shared" si="182"/>
        <v>8.4449458807647648E-2</v>
      </c>
      <c r="Y468" s="63">
        <f t="shared" si="175"/>
        <v>4.8101820101710047E-2</v>
      </c>
      <c r="Z468" s="63">
        <f t="shared" si="176"/>
        <v>9.4885898559771142E-2</v>
      </c>
      <c r="AA468" s="63">
        <f t="shared" si="177"/>
        <v>2.3582737313959878E-2</v>
      </c>
      <c r="AB468" s="64">
        <f t="shared" si="178"/>
        <v>6.9660378830656899E-2</v>
      </c>
      <c r="AC468" s="63">
        <f t="shared" si="171"/>
        <v>3.1313195990678722E-2</v>
      </c>
      <c r="AD468" s="63">
        <f t="shared" si="172"/>
        <v>7.6964348386644454E-2</v>
      </c>
      <c r="AE468" s="63">
        <f t="shared" si="173"/>
        <v>1.1094476717288693E-2</v>
      </c>
      <c r="AF468" s="64">
        <f t="shared" si="174"/>
        <v>6.5147098699633643E-2</v>
      </c>
      <c r="AG468" s="69">
        <f t="shared" ca="1" si="183"/>
        <v>1010</v>
      </c>
      <c r="AH468" s="75">
        <f t="shared" si="193"/>
        <v>7</v>
      </c>
      <c r="AI468" s="76">
        <f t="shared" si="194"/>
        <v>0</v>
      </c>
      <c r="AJ468" s="75"/>
      <c r="AK468" s="76"/>
    </row>
    <row r="469" spans="2:37" x14ac:dyDescent="0.25">
      <c r="B469" s="43">
        <v>1909</v>
      </c>
      <c r="C469" s="44">
        <v>10</v>
      </c>
      <c r="D469" s="67">
        <f t="shared" si="170"/>
        <v>3592</v>
      </c>
      <c r="E469" s="61">
        <f>Data!E468</f>
        <v>10.23</v>
      </c>
      <c r="F469" s="61">
        <f>Data!H468</f>
        <v>9.8000000000000007</v>
      </c>
      <c r="G469" s="62">
        <f>IF(MOD(C469,3)=0,SUM(Data!G466:G468),0)</f>
        <v>0</v>
      </c>
      <c r="H469" s="63">
        <f t="shared" si="184"/>
        <v>3.9254170755642637E-3</v>
      </c>
      <c r="I469" s="63">
        <f t="shared" si="185"/>
        <v>0</v>
      </c>
      <c r="J469" s="63">
        <f t="shared" si="186"/>
        <v>3.9254170755642637E-3</v>
      </c>
      <c r="K469" s="63">
        <f t="shared" si="187"/>
        <v>1.9806152601261395E-2</v>
      </c>
      <c r="L469" s="64">
        <f t="shared" si="188"/>
        <v>-1.5572308016763237E-2</v>
      </c>
      <c r="M469" s="65">
        <f t="shared" si="189"/>
        <v>2.3040540540540539</v>
      </c>
      <c r="N469" s="65">
        <f t="shared" si="190"/>
        <v>0.78626058346459526</v>
      </c>
      <c r="O469" s="65">
        <f t="shared" si="191"/>
        <v>15.843490857540585</v>
      </c>
      <c r="P469" s="66">
        <f t="shared" si="192"/>
        <v>20.150432554723121</v>
      </c>
      <c r="Q469" s="63">
        <f t="shared" si="195"/>
        <v>0.23700120918984302</v>
      </c>
      <c r="R469" s="63">
        <f t="shared" si="196"/>
        <v>0.29190043860343362</v>
      </c>
      <c r="S469" s="63">
        <f t="shared" si="197"/>
        <v>0.10753121223187523</v>
      </c>
      <c r="T469" s="64">
        <f t="shared" si="198"/>
        <v>0.16646865057646631</v>
      </c>
      <c r="U469" s="63">
        <f t="shared" si="179"/>
        <v>5.7096868374616028E-2</v>
      </c>
      <c r="V469" s="63">
        <f t="shared" si="180"/>
        <v>0.10548143052371173</v>
      </c>
      <c r="W469" s="63">
        <f t="shared" si="181"/>
        <v>3.4340417639021847E-2</v>
      </c>
      <c r="X469" s="64">
        <f t="shared" si="182"/>
        <v>6.8779109538304573E-2</v>
      </c>
      <c r="Y469" s="63">
        <f t="shared" si="175"/>
        <v>4.900760709998897E-2</v>
      </c>
      <c r="Z469" s="63">
        <f t="shared" si="176"/>
        <v>9.5832117135575379E-2</v>
      </c>
      <c r="AA469" s="63">
        <f t="shared" si="177"/>
        <v>2.4319024215972762E-2</v>
      </c>
      <c r="AB469" s="64">
        <f t="shared" si="178"/>
        <v>6.9815254065343169E-2</v>
      </c>
      <c r="AC469" s="63">
        <f t="shared" si="171"/>
        <v>3.2462041317050438E-2</v>
      </c>
      <c r="AD469" s="63">
        <f t="shared" si="172"/>
        <v>7.8164047433571193E-2</v>
      </c>
      <c r="AE469" s="63">
        <f t="shared" si="173"/>
        <v>1.2086470720744646E-2</v>
      </c>
      <c r="AF469" s="64">
        <f t="shared" si="174"/>
        <v>6.5288469537360783E-2</v>
      </c>
      <c r="AG469" s="69">
        <f t="shared" ca="1" si="183"/>
        <v>959</v>
      </c>
      <c r="AH469" s="75">
        <f t="shared" si="193"/>
        <v>8</v>
      </c>
      <c r="AI469" s="76">
        <f t="shared" si="194"/>
        <v>0</v>
      </c>
      <c r="AJ469" s="75"/>
      <c r="AK469" s="76"/>
    </row>
    <row r="470" spans="2:37" x14ac:dyDescent="0.25">
      <c r="B470" s="43">
        <v>1909</v>
      </c>
      <c r="C470" s="44">
        <v>11</v>
      </c>
      <c r="D470" s="67">
        <f t="shared" si="170"/>
        <v>3622</v>
      </c>
      <c r="E470" s="61">
        <f>Data!E469</f>
        <v>10.18</v>
      </c>
      <c r="F470" s="61">
        <f>Data!H469</f>
        <v>9.8951652889999995</v>
      </c>
      <c r="G470" s="62">
        <f>IF(MOD(C470,3)=0,SUM(Data!G467:G469),0)</f>
        <v>0</v>
      </c>
      <c r="H470" s="63">
        <f t="shared" si="184"/>
        <v>-4.8875855327469298E-3</v>
      </c>
      <c r="I470" s="63">
        <f t="shared" si="185"/>
        <v>0</v>
      </c>
      <c r="J470" s="63">
        <f t="shared" si="186"/>
        <v>-4.8875855327469298E-3</v>
      </c>
      <c r="K470" s="63">
        <f t="shared" si="187"/>
        <v>9.7107437755101778E-3</v>
      </c>
      <c r="L470" s="64">
        <f t="shared" si="188"/>
        <v>-1.4457932034743992E-2</v>
      </c>
      <c r="M470" s="65">
        <f t="shared" si="189"/>
        <v>2.2927927927927927</v>
      </c>
      <c r="N470" s="65">
        <f t="shared" si="190"/>
        <v>0.79389575853140304</v>
      </c>
      <c r="O470" s="65">
        <f t="shared" si="191"/>
        <v>15.766054440837062</v>
      </c>
      <c r="P470" s="66">
        <f t="shared" si="192"/>
        <v>19.859098970376241</v>
      </c>
      <c r="Q470" s="63">
        <f t="shared" si="195"/>
        <v>0.15288788221970573</v>
      </c>
      <c r="R470" s="63">
        <f t="shared" si="196"/>
        <v>0.20405408631386401</v>
      </c>
      <c r="S470" s="63">
        <f t="shared" si="197"/>
        <v>0.10638702490418717</v>
      </c>
      <c r="T470" s="64">
        <f t="shared" si="198"/>
        <v>8.8275674977419838E-2</v>
      </c>
      <c r="U470" s="63">
        <f t="shared" si="179"/>
        <v>4.4973180453981021E-2</v>
      </c>
      <c r="V470" s="63">
        <f t="shared" si="180"/>
        <v>9.2802827202963734E-2</v>
      </c>
      <c r="W470" s="63">
        <f t="shared" si="181"/>
        <v>3.1642368288486544E-2</v>
      </c>
      <c r="X470" s="64">
        <f t="shared" si="182"/>
        <v>5.928455518547926E-2</v>
      </c>
      <c r="Y470" s="63">
        <f t="shared" si="175"/>
        <v>4.6529623097071759E-2</v>
      </c>
      <c r="Z470" s="63">
        <f t="shared" si="176"/>
        <v>9.3243523461167266E-2</v>
      </c>
      <c r="AA470" s="63">
        <f t="shared" si="177"/>
        <v>2.4052055559286245E-2</v>
      </c>
      <c r="AB470" s="64">
        <f t="shared" si="178"/>
        <v>6.7566358102852719E-2</v>
      </c>
      <c r="AC470" s="63">
        <f t="shared" si="171"/>
        <v>3.2689353760045892E-2</v>
      </c>
      <c r="AD470" s="63">
        <f t="shared" si="172"/>
        <v>7.8401421878116606E-2</v>
      </c>
      <c r="AE470" s="63">
        <f t="shared" si="173"/>
        <v>1.2575623886788012E-2</v>
      </c>
      <c r="AF470" s="64">
        <f t="shared" si="174"/>
        <v>6.5008278333479108E-2</v>
      </c>
      <c r="AG470" s="69">
        <f t="shared" ca="1" si="183"/>
        <v>1141</v>
      </c>
      <c r="AH470" s="75">
        <f t="shared" si="193"/>
        <v>0</v>
      </c>
      <c r="AI470" s="76">
        <f t="shared" si="194"/>
        <v>1</v>
      </c>
      <c r="AJ470" s="75"/>
      <c r="AK470" s="76"/>
    </row>
    <row r="471" spans="2:37" x14ac:dyDescent="0.25">
      <c r="B471" s="43">
        <v>1909</v>
      </c>
      <c r="C471" s="44">
        <v>12</v>
      </c>
      <c r="D471" s="67">
        <f t="shared" si="170"/>
        <v>3653</v>
      </c>
      <c r="E471" s="61">
        <f>Data!E470</f>
        <v>10.3</v>
      </c>
      <c r="F471" s="61">
        <f>Data!H470</f>
        <v>9.9903305790000001</v>
      </c>
      <c r="G471" s="62">
        <f>IF(MOD(C471,3)=0,SUM(Data!G468:G470),0)</f>
        <v>0.10916666666666666</v>
      </c>
      <c r="H471" s="63">
        <f t="shared" si="184"/>
        <v>1.1787819253438192E-2</v>
      </c>
      <c r="I471" s="63">
        <f t="shared" si="185"/>
        <v>1.0723641126391617E-2</v>
      </c>
      <c r="J471" s="63">
        <f t="shared" si="186"/>
        <v>2.2511460379829762E-2</v>
      </c>
      <c r="K471" s="63">
        <f t="shared" si="187"/>
        <v>9.6173522342057893E-3</v>
      </c>
      <c r="L471" s="64">
        <f t="shared" si="188"/>
        <v>1.2771282225974234E-2</v>
      </c>
      <c r="M471" s="65">
        <f t="shared" si="189"/>
        <v>2.3198198198198199</v>
      </c>
      <c r="N471" s="65">
        <f t="shared" si="190"/>
        <v>0.80153093367844164</v>
      </c>
      <c r="O471" s="65">
        <f t="shared" si="191"/>
        <v>16.120971350728205</v>
      </c>
      <c r="P471" s="66">
        <f t="shared" si="192"/>
        <v>20.11272512808047</v>
      </c>
      <c r="Q471" s="63">
        <f t="shared" si="195"/>
        <v>0.14064230343300133</v>
      </c>
      <c r="R471" s="63">
        <f t="shared" si="196"/>
        <v>0.1905961345830125</v>
      </c>
      <c r="S471" s="63">
        <f t="shared" si="197"/>
        <v>0.10526693080565153</v>
      </c>
      <c r="T471" s="64">
        <f t="shared" si="198"/>
        <v>7.720234940455728E-2</v>
      </c>
      <c r="U471" s="63">
        <f t="shared" si="179"/>
        <v>4.5385941221972148E-2</v>
      </c>
      <c r="V471" s="63">
        <f t="shared" si="180"/>
        <v>9.3473438963730393E-2</v>
      </c>
      <c r="W471" s="63">
        <f t="shared" si="181"/>
        <v>3.3619112036198162E-2</v>
      </c>
      <c r="X471" s="64">
        <f t="shared" si="182"/>
        <v>5.7907527280161464E-2</v>
      </c>
      <c r="Y471" s="63">
        <f t="shared" si="175"/>
        <v>5.5173980323939498E-2</v>
      </c>
      <c r="Z471" s="63">
        <f t="shared" si="176"/>
        <v>0.10248254200897211</v>
      </c>
      <c r="AA471" s="63">
        <f t="shared" si="177"/>
        <v>2.3790914788700324E-2</v>
      </c>
      <c r="AB471" s="64">
        <f t="shared" si="178"/>
        <v>7.6862986459020233E-2</v>
      </c>
      <c r="AC471" s="63">
        <f t="shared" si="171"/>
        <v>3.3585194352352632E-2</v>
      </c>
      <c r="AD471" s="63">
        <f t="shared" si="172"/>
        <v>7.9348730506605847E-2</v>
      </c>
      <c r="AE471" s="63">
        <f t="shared" si="173"/>
        <v>1.2438978881341711E-2</v>
      </c>
      <c r="AF471" s="64">
        <f t="shared" si="174"/>
        <v>6.6087688266599276E-2</v>
      </c>
      <c r="AG471" s="69">
        <f t="shared" ca="1" si="183"/>
        <v>808</v>
      </c>
      <c r="AH471" s="75">
        <f t="shared" si="193"/>
        <v>1</v>
      </c>
      <c r="AI471" s="76">
        <f t="shared" si="194"/>
        <v>0</v>
      </c>
      <c r="AJ471" s="75"/>
      <c r="AK471" s="76"/>
    </row>
    <row r="472" spans="2:37" x14ac:dyDescent="0.25">
      <c r="B472" s="43">
        <v>1910</v>
      </c>
      <c r="C472" s="39">
        <v>1</v>
      </c>
      <c r="D472" s="67">
        <f t="shared" si="170"/>
        <v>3684</v>
      </c>
      <c r="E472" s="61">
        <f>Data!E471</f>
        <v>10.08</v>
      </c>
      <c r="F472" s="61">
        <f>Data!H471</f>
        <v>9.8951652889999995</v>
      </c>
      <c r="G472" s="62">
        <f>IF(MOD(C472,3)=0,SUM(Data!G469:G471),0)</f>
        <v>0</v>
      </c>
      <c r="H472" s="63">
        <f t="shared" si="184"/>
        <v>-2.1359223300970953E-2</v>
      </c>
      <c r="I472" s="63">
        <f t="shared" si="185"/>
        <v>0</v>
      </c>
      <c r="J472" s="63">
        <f t="shared" si="186"/>
        <v>-2.1359223300970953E-2</v>
      </c>
      <c r="K472" s="63">
        <f t="shared" si="187"/>
        <v>-9.5257398388839398E-3</v>
      </c>
      <c r="L472" s="64">
        <f t="shared" si="188"/>
        <v>-1.1947290240699515E-2</v>
      </c>
      <c r="M472" s="65">
        <f t="shared" si="189"/>
        <v>2.2702702702702702</v>
      </c>
      <c r="N472" s="65">
        <f t="shared" si="190"/>
        <v>0.79389575853140304</v>
      </c>
      <c r="O472" s="65">
        <f t="shared" si="191"/>
        <v>15.776639923819445</v>
      </c>
      <c r="P472" s="66">
        <f t="shared" si="192"/>
        <v>19.872432563443883</v>
      </c>
      <c r="Q472" s="63">
        <f t="shared" si="195"/>
        <v>0.11258278145695377</v>
      </c>
      <c r="R472" s="63">
        <f t="shared" si="196"/>
        <v>0.16130776056568696</v>
      </c>
      <c r="S472" s="63">
        <f t="shared" si="197"/>
        <v>0.10638702490418717</v>
      </c>
      <c r="T472" s="64">
        <f t="shared" si="198"/>
        <v>4.9639714155411019E-2</v>
      </c>
      <c r="U472" s="63">
        <f t="shared" si="179"/>
        <v>3.6398060296379819E-2</v>
      </c>
      <c r="V472" s="63">
        <f t="shared" si="180"/>
        <v>8.4072117712733263E-2</v>
      </c>
      <c r="W472" s="63">
        <f t="shared" si="181"/>
        <v>3.1642368288486544E-2</v>
      </c>
      <c r="X472" s="64">
        <f t="shared" si="182"/>
        <v>5.082163260823469E-2</v>
      </c>
      <c r="Y472" s="63">
        <f t="shared" si="175"/>
        <v>5.1509182774642337E-2</v>
      </c>
      <c r="Z472" s="63">
        <f t="shared" si="176"/>
        <v>9.8653433830188986E-2</v>
      </c>
      <c r="AA472" s="63">
        <f t="shared" si="177"/>
        <v>2.281147236991421E-2</v>
      </c>
      <c r="AB472" s="64">
        <f t="shared" si="178"/>
        <v>7.4150479838229089E-2</v>
      </c>
      <c r="AC472" s="63">
        <f t="shared" si="171"/>
        <v>3.1891209574344437E-2</v>
      </c>
      <c r="AD472" s="63">
        <f t="shared" si="172"/>
        <v>7.7579742009449282E-2</v>
      </c>
      <c r="AE472" s="63">
        <f t="shared" si="173"/>
        <v>1.3204725687702146E-2</v>
      </c>
      <c r="AF472" s="64">
        <f t="shared" si="174"/>
        <v>6.3536040337803579E-2</v>
      </c>
      <c r="AG472" s="69">
        <f t="shared" ca="1" si="183"/>
        <v>1420</v>
      </c>
      <c r="AH472" s="75">
        <f t="shared" si="193"/>
        <v>0</v>
      </c>
      <c r="AI472" s="76">
        <f t="shared" si="194"/>
        <v>1</v>
      </c>
      <c r="AJ472" s="75"/>
      <c r="AK472" s="76"/>
    </row>
    <row r="473" spans="2:37" x14ac:dyDescent="0.25">
      <c r="B473" s="43">
        <v>1910</v>
      </c>
      <c r="C473" s="44">
        <v>2</v>
      </c>
      <c r="D473" s="67">
        <f t="shared" si="170"/>
        <v>3712</v>
      </c>
      <c r="E473" s="61">
        <f>Data!E472</f>
        <v>9.7200000000000006</v>
      </c>
      <c r="F473" s="61">
        <f>Data!H472</f>
        <v>9.8951652889999995</v>
      </c>
      <c r="G473" s="62">
        <f>IF(MOD(C473,3)=0,SUM(Data!G470:G472),0)</f>
        <v>0</v>
      </c>
      <c r="H473" s="63">
        <f t="shared" si="184"/>
        <v>-3.5714285714285698E-2</v>
      </c>
      <c r="I473" s="63">
        <f t="shared" si="185"/>
        <v>0</v>
      </c>
      <c r="J473" s="63">
        <f t="shared" si="186"/>
        <v>-3.5714285714285698E-2</v>
      </c>
      <c r="K473" s="63">
        <f t="shared" si="187"/>
        <v>0</v>
      </c>
      <c r="L473" s="64">
        <f t="shared" si="188"/>
        <v>-3.5714285714285698E-2</v>
      </c>
      <c r="M473" s="65">
        <f t="shared" si="189"/>
        <v>2.189189189189189</v>
      </c>
      <c r="N473" s="65">
        <f t="shared" si="190"/>
        <v>0.79389575853140304</v>
      </c>
      <c r="O473" s="65">
        <f t="shared" si="191"/>
        <v>15.213188497968751</v>
      </c>
      <c r="P473" s="66">
        <f t="shared" si="192"/>
        <v>19.162702829035172</v>
      </c>
      <c r="Q473" s="63">
        <f t="shared" si="195"/>
        <v>0.1045454545454545</v>
      </c>
      <c r="R473" s="63">
        <f t="shared" si="196"/>
        <v>0.15291844313952252</v>
      </c>
      <c r="S473" s="63">
        <f t="shared" si="197"/>
        <v>9.4738445570275109E-2</v>
      </c>
      <c r="T473" s="64">
        <f t="shared" si="198"/>
        <v>5.3145112245454706E-2</v>
      </c>
      <c r="U473" s="63">
        <f t="shared" si="179"/>
        <v>2.0085838755191876E-2</v>
      </c>
      <c r="V473" s="63">
        <f t="shared" si="180"/>
        <v>6.7009537968327093E-2</v>
      </c>
      <c r="W473" s="63">
        <f t="shared" si="181"/>
        <v>3.1642368288486544E-2</v>
      </c>
      <c r="X473" s="64">
        <f t="shared" si="182"/>
        <v>3.4282393557096169E-2</v>
      </c>
      <c r="Y473" s="63">
        <f t="shared" si="175"/>
        <v>4.5821260787133333E-2</v>
      </c>
      <c r="Z473" s="63">
        <f t="shared" si="176"/>
        <v>9.2710494742918703E-2</v>
      </c>
      <c r="AA473" s="63">
        <f t="shared" si="177"/>
        <v>2.1587326889123126E-2</v>
      </c>
      <c r="AB473" s="64">
        <f t="shared" si="178"/>
        <v>6.9620252700643315E-2</v>
      </c>
      <c r="AC473" s="63">
        <f t="shared" si="171"/>
        <v>3.0594289300399868E-2</v>
      </c>
      <c r="AD473" s="63">
        <f t="shared" si="172"/>
        <v>7.6225398643368525E-2</v>
      </c>
      <c r="AE473" s="63">
        <f t="shared" si="173"/>
        <v>1.3204725687702146E-2</v>
      </c>
      <c r="AF473" s="64">
        <f t="shared" si="174"/>
        <v>6.2199347632228674E-2</v>
      </c>
      <c r="AG473" s="69">
        <f t="shared" ca="1" si="183"/>
        <v>1578</v>
      </c>
      <c r="AH473" s="75">
        <f t="shared" si="193"/>
        <v>0</v>
      </c>
      <c r="AI473" s="76">
        <f t="shared" si="194"/>
        <v>2</v>
      </c>
      <c r="AJ473" s="75"/>
      <c r="AK473" s="76"/>
    </row>
    <row r="474" spans="2:37" x14ac:dyDescent="0.25">
      <c r="B474" s="43">
        <v>1910</v>
      </c>
      <c r="C474" s="44">
        <v>3</v>
      </c>
      <c r="D474" s="67">
        <f t="shared" si="170"/>
        <v>3743</v>
      </c>
      <c r="E474" s="61">
        <f>Data!E473</f>
        <v>9.9600000000000009</v>
      </c>
      <c r="F474" s="61">
        <f>Data!H473</f>
        <v>10.08541488</v>
      </c>
      <c r="G474" s="62">
        <f>IF(MOD(C474,3)=0,SUM(Data!G471:G473),0)</f>
        <v>0.11125</v>
      </c>
      <c r="H474" s="63">
        <f t="shared" si="184"/>
        <v>2.4691358024691468E-2</v>
      </c>
      <c r="I474" s="63">
        <f t="shared" si="185"/>
        <v>1.1445473251028807E-2</v>
      </c>
      <c r="J474" s="63">
        <f t="shared" si="186"/>
        <v>3.6136831275720205E-2</v>
      </c>
      <c r="K474" s="63">
        <f t="shared" si="187"/>
        <v>1.9226519764302674E-2</v>
      </c>
      <c r="L474" s="64">
        <f t="shared" si="188"/>
        <v>1.6591318204051575E-2</v>
      </c>
      <c r="M474" s="65">
        <f t="shared" si="189"/>
        <v>2.2432432432432434</v>
      </c>
      <c r="N474" s="65">
        <f t="shared" si="190"/>
        <v>0.80915961102360312</v>
      </c>
      <c r="O474" s="65">
        <f t="shared" si="191"/>
        <v>15.762944923885575</v>
      </c>
      <c r="P474" s="66">
        <f t="shared" si="192"/>
        <v>19.480637329321375</v>
      </c>
      <c r="Q474" s="63">
        <f t="shared" si="195"/>
        <v>0.11659192825112119</v>
      </c>
      <c r="R474" s="63">
        <f t="shared" si="196"/>
        <v>0.16522982919636164</v>
      </c>
      <c r="S474" s="63">
        <f t="shared" si="197"/>
        <v>0.11578645593077397</v>
      </c>
      <c r="T474" s="64">
        <f t="shared" si="198"/>
        <v>4.4312577019356425E-2</v>
      </c>
      <c r="U474" s="63">
        <f t="shared" si="179"/>
        <v>1.9347241149189953E-2</v>
      </c>
      <c r="V474" s="63">
        <f t="shared" si="180"/>
        <v>6.6767952440134781E-2</v>
      </c>
      <c r="W474" s="63">
        <f t="shared" si="181"/>
        <v>3.7920637227661258E-2</v>
      </c>
      <c r="X474" s="64">
        <f t="shared" si="182"/>
        <v>2.7793372805001715E-2</v>
      </c>
      <c r="Y474" s="63">
        <f t="shared" si="175"/>
        <v>4.7534898917763302E-2</v>
      </c>
      <c r="Z474" s="63">
        <f t="shared" si="176"/>
        <v>9.4737649383342282E-2</v>
      </c>
      <c r="AA474" s="63">
        <f t="shared" si="177"/>
        <v>2.3534694114309973E-2</v>
      </c>
      <c r="AB474" s="64">
        <f t="shared" si="178"/>
        <v>6.9565746699623121E-2</v>
      </c>
      <c r="AC474" s="63">
        <f t="shared" si="171"/>
        <v>3.2241394074571383E-2</v>
      </c>
      <c r="AD474" s="63">
        <f t="shared" si="172"/>
        <v>7.798558413197143E-2</v>
      </c>
      <c r="AE474" s="63">
        <f t="shared" si="173"/>
        <v>1.4169960003907578E-2</v>
      </c>
      <c r="AF474" s="64">
        <f t="shared" si="174"/>
        <v>6.2923993654690813E-2</v>
      </c>
      <c r="AG474" s="69">
        <f t="shared" ca="1" si="183"/>
        <v>549</v>
      </c>
      <c r="AH474" s="75">
        <f t="shared" si="193"/>
        <v>1</v>
      </c>
      <c r="AI474" s="76">
        <f t="shared" si="194"/>
        <v>0</v>
      </c>
      <c r="AJ474" s="75"/>
      <c r="AK474" s="76"/>
    </row>
    <row r="475" spans="2:37" x14ac:dyDescent="0.25">
      <c r="B475" s="43">
        <v>1910</v>
      </c>
      <c r="C475" s="44">
        <v>4</v>
      </c>
      <c r="D475" s="67">
        <f t="shared" si="170"/>
        <v>3773</v>
      </c>
      <c r="E475" s="61">
        <f>Data!E474</f>
        <v>9.7200000000000006</v>
      </c>
      <c r="F475" s="61">
        <f>Data!H474</f>
        <v>10.180580170000001</v>
      </c>
      <c r="G475" s="62">
        <f>IF(MOD(C475,3)=0,SUM(Data!G472:G474),0)</f>
        <v>0</v>
      </c>
      <c r="H475" s="63">
        <f t="shared" si="184"/>
        <v>-2.4096385542168641E-2</v>
      </c>
      <c r="I475" s="63">
        <f t="shared" si="185"/>
        <v>0</v>
      </c>
      <c r="J475" s="63">
        <f t="shared" si="186"/>
        <v>-2.4096385542168641E-2</v>
      </c>
      <c r="K475" s="63">
        <f t="shared" si="187"/>
        <v>9.4359320992059015E-3</v>
      </c>
      <c r="L475" s="64">
        <f t="shared" si="188"/>
        <v>-3.3218866671053893E-2</v>
      </c>
      <c r="M475" s="65">
        <f t="shared" si="189"/>
        <v>2.189189189189189</v>
      </c>
      <c r="N475" s="65">
        <f t="shared" si="190"/>
        <v>0.81679478617064172</v>
      </c>
      <c r="O475" s="65">
        <f t="shared" si="191"/>
        <v>15.383114925719658</v>
      </c>
      <c r="P475" s="66">
        <f t="shared" si="192"/>
        <v>18.833512635211495</v>
      </c>
      <c r="Q475" s="63">
        <f t="shared" si="195"/>
        <v>4.2918454935622297E-2</v>
      </c>
      <c r="R475" s="63">
        <f t="shared" si="196"/>
        <v>8.8347195034586878E-2</v>
      </c>
      <c r="S475" s="63">
        <f t="shared" si="197"/>
        <v>0.10309694571232142</v>
      </c>
      <c r="T475" s="64">
        <f t="shared" si="198"/>
        <v>-1.3371218853488909E-2</v>
      </c>
      <c r="U475" s="63">
        <f t="shared" si="179"/>
        <v>1.6870736116026741E-2</v>
      </c>
      <c r="V475" s="63">
        <f t="shared" si="180"/>
        <v>6.4176238746519454E-2</v>
      </c>
      <c r="W475" s="63">
        <f t="shared" si="181"/>
        <v>3.987203548902607E-2</v>
      </c>
      <c r="X475" s="64">
        <f t="shared" si="182"/>
        <v>2.3372302002585998E-2</v>
      </c>
      <c r="Y475" s="63">
        <f t="shared" si="175"/>
        <v>4.3656784574189977E-2</v>
      </c>
      <c r="Z475" s="63">
        <f t="shared" si="176"/>
        <v>9.0684784142375907E-2</v>
      </c>
      <c r="AA475" s="63">
        <f t="shared" si="177"/>
        <v>2.4496417890925937E-2</v>
      </c>
      <c r="AB475" s="64">
        <f t="shared" si="178"/>
        <v>6.460575663866952E-2</v>
      </c>
      <c r="AC475" s="63">
        <f t="shared" si="171"/>
        <v>2.9920908755878051E-2</v>
      </c>
      <c r="AD475" s="63">
        <f t="shared" si="172"/>
        <v>7.5562265578675403E-2</v>
      </c>
      <c r="AE475" s="63">
        <f t="shared" si="173"/>
        <v>1.4646310422067543E-2</v>
      </c>
      <c r="AF475" s="64">
        <f t="shared" si="174"/>
        <v>6.003663989205088E-2</v>
      </c>
      <c r="AG475" s="69">
        <f t="shared" ca="1" si="183"/>
        <v>1460</v>
      </c>
      <c r="AH475" s="75">
        <f t="shared" si="193"/>
        <v>0</v>
      </c>
      <c r="AI475" s="76">
        <f t="shared" si="194"/>
        <v>1</v>
      </c>
      <c r="AJ475" s="75"/>
      <c r="AK475" s="76"/>
    </row>
    <row r="476" spans="2:37" x14ac:dyDescent="0.25">
      <c r="B476" s="43">
        <v>1910</v>
      </c>
      <c r="C476" s="44">
        <v>5</v>
      </c>
      <c r="D476" s="67">
        <f t="shared" si="170"/>
        <v>3804</v>
      </c>
      <c r="E476" s="61">
        <f>Data!E475</f>
        <v>9.56</v>
      </c>
      <c r="F476" s="61">
        <f>Data!H475</f>
        <v>9.9903305790000001</v>
      </c>
      <c r="G476" s="62">
        <f>IF(MOD(C476,3)=0,SUM(Data!G473:G475),0)</f>
        <v>0</v>
      </c>
      <c r="H476" s="63">
        <f t="shared" si="184"/>
        <v>-1.6460905349794275E-2</v>
      </c>
      <c r="I476" s="63">
        <f t="shared" si="185"/>
        <v>0</v>
      </c>
      <c r="J476" s="63">
        <f t="shared" si="186"/>
        <v>-1.6460905349794275E-2</v>
      </c>
      <c r="K476" s="63">
        <f t="shared" si="187"/>
        <v>-1.8687499908956573E-2</v>
      </c>
      <c r="L476" s="64">
        <f t="shared" si="188"/>
        <v>2.2689964297364362E-3</v>
      </c>
      <c r="M476" s="65">
        <f t="shared" si="189"/>
        <v>2.1531531531531529</v>
      </c>
      <c r="N476" s="65">
        <f t="shared" si="190"/>
        <v>0.80153093367844164</v>
      </c>
      <c r="O476" s="65">
        <f t="shared" si="191"/>
        <v>15.129894926942379</v>
      </c>
      <c r="P476" s="66">
        <f t="shared" si="192"/>
        <v>18.876245808140187</v>
      </c>
      <c r="Q476" s="63">
        <f t="shared" si="195"/>
        <v>-7.2689511941849139E-3</v>
      </c>
      <c r="R476" s="63">
        <f t="shared" si="196"/>
        <v>3.5973663404246015E-2</v>
      </c>
      <c r="S476" s="63">
        <f t="shared" si="197"/>
        <v>7.1434775915375726E-2</v>
      </c>
      <c r="T476" s="64">
        <f t="shared" si="198"/>
        <v>-3.3096846684702586E-2</v>
      </c>
      <c r="U476" s="63">
        <f t="shared" si="179"/>
        <v>2.3782716018554417E-2</v>
      </c>
      <c r="V476" s="63">
        <f t="shared" si="180"/>
        <v>7.1409768548997832E-2</v>
      </c>
      <c r="W476" s="63">
        <f t="shared" si="181"/>
        <v>3.8327250628708454E-2</v>
      </c>
      <c r="X476" s="64">
        <f t="shared" si="182"/>
        <v>3.1861359605324768E-2</v>
      </c>
      <c r="Y476" s="63">
        <f t="shared" si="175"/>
        <v>4.698894334393322E-2</v>
      </c>
      <c r="Z476" s="63">
        <f t="shared" si="176"/>
        <v>9.4167092619859005E-2</v>
      </c>
      <c r="AA476" s="63">
        <f t="shared" si="177"/>
        <v>2.503268595829411E-2</v>
      </c>
      <c r="AB476" s="64">
        <f t="shared" si="178"/>
        <v>6.7446050851472927E-2</v>
      </c>
      <c r="AC476" s="63">
        <f t="shared" si="171"/>
        <v>2.6918738976218881E-2</v>
      </c>
      <c r="AD476" s="63">
        <f t="shared" si="172"/>
        <v>7.2427053444995337E-2</v>
      </c>
      <c r="AE476" s="63">
        <f t="shared" si="173"/>
        <v>1.3060328170949598E-2</v>
      </c>
      <c r="AF476" s="64">
        <f t="shared" si="174"/>
        <v>5.8601372122853324E-2</v>
      </c>
      <c r="AG476" s="69">
        <f t="shared" ca="1" si="183"/>
        <v>1341</v>
      </c>
      <c r="AH476" s="75">
        <f t="shared" si="193"/>
        <v>0</v>
      </c>
      <c r="AI476" s="76">
        <f t="shared" si="194"/>
        <v>2</v>
      </c>
      <c r="AJ476" s="75"/>
      <c r="AK476" s="76"/>
    </row>
    <row r="477" spans="2:37" x14ac:dyDescent="0.25">
      <c r="B477" s="43">
        <v>1910</v>
      </c>
      <c r="C477" s="44">
        <v>6</v>
      </c>
      <c r="D477" s="67">
        <f t="shared" si="170"/>
        <v>3834</v>
      </c>
      <c r="E477" s="61">
        <f>Data!E476</f>
        <v>9.1</v>
      </c>
      <c r="F477" s="61">
        <f>Data!H476</f>
        <v>9.8951652889999995</v>
      </c>
      <c r="G477" s="62">
        <f>IF(MOD(C477,3)=0,SUM(Data!G474:G476),0)</f>
        <v>0.113125</v>
      </c>
      <c r="H477" s="63">
        <f t="shared" si="184"/>
        <v>-4.8117154811715523E-2</v>
      </c>
      <c r="I477" s="63">
        <f t="shared" si="185"/>
        <v>1.18331589958159E-2</v>
      </c>
      <c r="J477" s="63">
        <f t="shared" si="186"/>
        <v>-3.6283995815899694E-2</v>
      </c>
      <c r="K477" s="63">
        <f t="shared" si="187"/>
        <v>-9.5257398388839398E-3</v>
      </c>
      <c r="L477" s="64">
        <f t="shared" si="188"/>
        <v>-2.7015599549919722E-2</v>
      </c>
      <c r="M477" s="65">
        <f t="shared" si="189"/>
        <v>2.0495495495495493</v>
      </c>
      <c r="N477" s="65">
        <f t="shared" si="190"/>
        <v>0.79389575853140304</v>
      </c>
      <c r="O477" s="65">
        <f t="shared" si="191"/>
        <v>14.580921882718199</v>
      </c>
      <c r="P477" s="66">
        <f t="shared" si="192"/>
        <v>18.366292710381622</v>
      </c>
      <c r="Q477" s="63">
        <f t="shared" si="195"/>
        <v>-7.1428571428571619E-2</v>
      </c>
      <c r="R477" s="63">
        <f t="shared" si="196"/>
        <v>-2.9252829724383256E-2</v>
      </c>
      <c r="S477" s="63">
        <f t="shared" si="197"/>
        <v>5.0506874344029118E-2</v>
      </c>
      <c r="T477" s="64">
        <f t="shared" si="198"/>
        <v>-7.5924971093803362E-2</v>
      </c>
      <c r="U477" s="63">
        <f t="shared" si="179"/>
        <v>1.1366555971116687E-2</v>
      </c>
      <c r="V477" s="63">
        <f t="shared" si="180"/>
        <v>5.9081606846380197E-2</v>
      </c>
      <c r="W477" s="63">
        <f t="shared" si="181"/>
        <v>3.6341502806461312E-2</v>
      </c>
      <c r="X477" s="64">
        <f t="shared" si="182"/>
        <v>2.1942674280956309E-2</v>
      </c>
      <c r="Y477" s="63">
        <f t="shared" si="175"/>
        <v>4.4995397387697533E-2</v>
      </c>
      <c r="Z477" s="63">
        <f t="shared" si="176"/>
        <v>9.228589746241922E-2</v>
      </c>
      <c r="AA477" s="63">
        <f t="shared" si="177"/>
        <v>2.5309394089718218E-2</v>
      </c>
      <c r="AB477" s="64">
        <f t="shared" si="178"/>
        <v>6.5323212445706158E-2</v>
      </c>
      <c r="AC477" s="63">
        <f t="shared" si="171"/>
        <v>2.4755740106236601E-2</v>
      </c>
      <c r="AD477" s="63">
        <f t="shared" si="172"/>
        <v>7.030445825968501E-2</v>
      </c>
      <c r="AE477" s="63">
        <f t="shared" si="173"/>
        <v>1.2575623886788012E-2</v>
      </c>
      <c r="AF477" s="64">
        <f t="shared" si="174"/>
        <v>5.7011874482326474E-2</v>
      </c>
      <c r="AG477" s="69">
        <f t="shared" ca="1" si="183"/>
        <v>1662</v>
      </c>
      <c r="AH477" s="75">
        <f t="shared" si="193"/>
        <v>0</v>
      </c>
      <c r="AI477" s="76">
        <f t="shared" si="194"/>
        <v>3</v>
      </c>
      <c r="AJ477" s="75"/>
      <c r="AK477" s="76"/>
    </row>
    <row r="478" spans="2:37" x14ac:dyDescent="0.25">
      <c r="B478" s="43">
        <v>1910</v>
      </c>
      <c r="C478" s="44">
        <v>7</v>
      </c>
      <c r="D478" s="67">
        <f t="shared" si="170"/>
        <v>3865</v>
      </c>
      <c r="E478" s="61">
        <f>Data!E477</f>
        <v>8.64</v>
      </c>
      <c r="F478" s="61">
        <f>Data!H477</f>
        <v>9.8951652889999995</v>
      </c>
      <c r="G478" s="62">
        <f>IF(MOD(C478,3)=0,SUM(Data!G475:G477),0)</f>
        <v>0</v>
      </c>
      <c r="H478" s="63">
        <f t="shared" si="184"/>
        <v>-5.0549450549450481E-2</v>
      </c>
      <c r="I478" s="63">
        <f t="shared" si="185"/>
        <v>0</v>
      </c>
      <c r="J478" s="63">
        <f t="shared" si="186"/>
        <v>-5.0549450549450481E-2</v>
      </c>
      <c r="K478" s="63">
        <f t="shared" si="187"/>
        <v>0</v>
      </c>
      <c r="L478" s="64">
        <f t="shared" si="188"/>
        <v>-5.0549450549450481E-2</v>
      </c>
      <c r="M478" s="65">
        <f t="shared" si="189"/>
        <v>1.9459459459459458</v>
      </c>
      <c r="N478" s="65">
        <f t="shared" si="190"/>
        <v>0.79389575853140304</v>
      </c>
      <c r="O478" s="65">
        <f t="shared" si="191"/>
        <v>13.843864293042335</v>
      </c>
      <c r="P478" s="66">
        <f t="shared" si="192"/>
        <v>17.437886705241453</v>
      </c>
      <c r="Q478" s="63">
        <f t="shared" si="195"/>
        <v>-0.13078470824949684</v>
      </c>
      <c r="R478" s="63">
        <f t="shared" si="196"/>
        <v>-9.130492403235857E-2</v>
      </c>
      <c r="S478" s="63">
        <f t="shared" si="197"/>
        <v>5.0506874344029118E-2</v>
      </c>
      <c r="T478" s="64">
        <f t="shared" si="198"/>
        <v>-0.13499368908455689</v>
      </c>
      <c r="U478" s="63">
        <f t="shared" si="179"/>
        <v>-5.2406622637927169E-3</v>
      </c>
      <c r="V478" s="63">
        <f t="shared" si="180"/>
        <v>4.1690880141374675E-2</v>
      </c>
      <c r="W478" s="63">
        <f t="shared" si="181"/>
        <v>3.6341502806461312E-2</v>
      </c>
      <c r="X478" s="64">
        <f t="shared" si="182"/>
        <v>5.1617901246134856E-3</v>
      </c>
      <c r="Y478" s="63">
        <f t="shared" si="175"/>
        <v>3.9588849453151109E-2</v>
      </c>
      <c r="Z478" s="63">
        <f t="shared" si="176"/>
        <v>8.6634680167470002E-2</v>
      </c>
      <c r="AA478" s="63">
        <f t="shared" si="177"/>
        <v>2.4052055559286245E-2</v>
      </c>
      <c r="AB478" s="64">
        <f t="shared" si="178"/>
        <v>6.1112737646920046E-2</v>
      </c>
      <c r="AC478" s="63">
        <f t="shared" si="171"/>
        <v>2.2469116025724212E-2</v>
      </c>
      <c r="AD478" s="63">
        <f t="shared" si="172"/>
        <v>6.7916197475234474E-2</v>
      </c>
      <c r="AE478" s="63">
        <f t="shared" si="173"/>
        <v>1.2575623886788012E-2</v>
      </c>
      <c r="AF478" s="64">
        <f t="shared" si="174"/>
        <v>5.4653274563356335E-2</v>
      </c>
      <c r="AG478" s="69">
        <f t="shared" ca="1" si="183"/>
        <v>1675</v>
      </c>
      <c r="AH478" s="75">
        <f t="shared" si="193"/>
        <v>0</v>
      </c>
      <c r="AI478" s="76">
        <f t="shared" si="194"/>
        <v>4</v>
      </c>
      <c r="AJ478" s="75"/>
      <c r="AK478" s="76"/>
    </row>
    <row r="479" spans="2:37" x14ac:dyDescent="0.25">
      <c r="B479" s="43">
        <v>1910</v>
      </c>
      <c r="C479" s="44">
        <v>8</v>
      </c>
      <c r="D479" s="67">
        <f t="shared" si="170"/>
        <v>3896</v>
      </c>
      <c r="E479" s="61">
        <f>Data!E478</f>
        <v>8.85</v>
      </c>
      <c r="F479" s="61">
        <f>Data!H478</f>
        <v>9.8000000000000007</v>
      </c>
      <c r="G479" s="62">
        <f>IF(MOD(C479,3)=0,SUM(Data!G476:G478),0)</f>
        <v>0</v>
      </c>
      <c r="H479" s="63">
        <f t="shared" si="184"/>
        <v>2.4305555555555358E-2</v>
      </c>
      <c r="I479" s="63">
        <f t="shared" si="185"/>
        <v>0</v>
      </c>
      <c r="J479" s="63">
        <f t="shared" si="186"/>
        <v>2.4305555555555358E-2</v>
      </c>
      <c r="K479" s="63">
        <f t="shared" si="187"/>
        <v>-9.6173521331461842E-3</v>
      </c>
      <c r="L479" s="64">
        <f t="shared" si="188"/>
        <v>3.4252324353386765E-2</v>
      </c>
      <c r="M479" s="65">
        <f t="shared" si="189"/>
        <v>1.993243243243243</v>
      </c>
      <c r="N479" s="65">
        <f t="shared" si="190"/>
        <v>0.78626058346459526</v>
      </c>
      <c r="O479" s="65">
        <f t="shared" si="191"/>
        <v>14.180347105720445</v>
      </c>
      <c r="P479" s="66">
        <f t="shared" si="192"/>
        <v>18.035174856706995</v>
      </c>
      <c r="Q479" s="63">
        <f t="shared" si="195"/>
        <v>-0.13064833005893917</v>
      </c>
      <c r="R479" s="63">
        <f t="shared" si="196"/>
        <v>-9.1162351540358788E-2</v>
      </c>
      <c r="S479" s="63">
        <f t="shared" si="197"/>
        <v>2.9997616530862414E-2</v>
      </c>
      <c r="T479" s="64">
        <f t="shared" si="198"/>
        <v>-0.11763130916681175</v>
      </c>
      <c r="U479" s="63">
        <f t="shared" si="179"/>
        <v>-7.7271955389378588E-3</v>
      </c>
      <c r="V479" s="63">
        <f t="shared" si="180"/>
        <v>3.9087035233739797E-2</v>
      </c>
      <c r="W479" s="63">
        <f t="shared" si="181"/>
        <v>3.1978403281587076E-2</v>
      </c>
      <c r="X479" s="64">
        <f t="shared" si="182"/>
        <v>6.888353408896819E-3</v>
      </c>
      <c r="Y479" s="63">
        <f t="shared" si="175"/>
        <v>4.0676344016062016E-2</v>
      </c>
      <c r="Z479" s="63">
        <f t="shared" si="176"/>
        <v>8.7771388499013003E-2</v>
      </c>
      <c r="AA479" s="63">
        <f t="shared" si="177"/>
        <v>2.4319024215972762E-2</v>
      </c>
      <c r="AB479" s="64">
        <f t="shared" si="178"/>
        <v>6.1945900430393275E-2</v>
      </c>
      <c r="AC479" s="63">
        <f t="shared" si="171"/>
        <v>2.491370449348862E-2</v>
      </c>
      <c r="AD479" s="63">
        <f t="shared" si="172"/>
        <v>7.0469443905829765E-2</v>
      </c>
      <c r="AE479" s="63">
        <f t="shared" si="173"/>
        <v>1.0247767750815262E-2</v>
      </c>
      <c r="AF479" s="64">
        <f t="shared" si="174"/>
        <v>5.9610798536175125E-2</v>
      </c>
      <c r="AG479" s="69">
        <f t="shared" ca="1" si="183"/>
        <v>559</v>
      </c>
      <c r="AH479" s="75">
        <f t="shared" si="193"/>
        <v>1</v>
      </c>
      <c r="AI479" s="76">
        <f t="shared" si="194"/>
        <v>0</v>
      </c>
      <c r="AJ479" s="75"/>
      <c r="AK479" s="76"/>
    </row>
    <row r="480" spans="2:37" x14ac:dyDescent="0.25">
      <c r="B480" s="43">
        <v>1910</v>
      </c>
      <c r="C480" s="44">
        <v>9</v>
      </c>
      <c r="D480" s="67">
        <f t="shared" ref="D480:D543" si="199">EOMONTH(DATE(B480,C480,1),0)</f>
        <v>3926</v>
      </c>
      <c r="E480" s="61">
        <f>Data!E479</f>
        <v>8.91</v>
      </c>
      <c r="F480" s="61">
        <f>Data!H479</f>
        <v>9.7048347110000002</v>
      </c>
      <c r="G480" s="62">
        <f>IF(MOD(C480,3)=0,SUM(Data!G477:G479),0)</f>
        <v>0.115</v>
      </c>
      <c r="H480" s="63">
        <f t="shared" si="184"/>
        <v>6.7796610169492677E-3</v>
      </c>
      <c r="I480" s="63">
        <f t="shared" si="185"/>
        <v>1.2994350282485877E-2</v>
      </c>
      <c r="J480" s="63">
        <f t="shared" si="186"/>
        <v>1.9774011299435124E-2</v>
      </c>
      <c r="K480" s="63">
        <f t="shared" si="187"/>
        <v>-9.7107437755102888E-3</v>
      </c>
      <c r="L480" s="64">
        <f t="shared" si="188"/>
        <v>2.9773881610467123E-2</v>
      </c>
      <c r="M480" s="65">
        <f t="shared" si="189"/>
        <v>2.0067567567567566</v>
      </c>
      <c r="N480" s="65">
        <f t="shared" si="190"/>
        <v>0.77862540839778749</v>
      </c>
      <c r="O480" s="65">
        <f t="shared" si="191"/>
        <v>14.460749449618874</v>
      </c>
      <c r="P480" s="66">
        <f t="shared" si="192"/>
        <v>18.572152017714661</v>
      </c>
      <c r="Q480" s="63">
        <f t="shared" si="195"/>
        <v>-0.12561334641805677</v>
      </c>
      <c r="R480" s="63">
        <f t="shared" si="196"/>
        <v>-8.3692220800924866E-2</v>
      </c>
      <c r="S480" s="63">
        <f t="shared" si="197"/>
        <v>9.9030763526617438E-3</v>
      </c>
      <c r="T480" s="64">
        <f t="shared" si="198"/>
        <v>-9.2677504747893713E-2</v>
      </c>
      <c r="U480" s="63">
        <f t="shared" si="179"/>
        <v>-7.0321195246786372E-3</v>
      </c>
      <c r="V480" s="63">
        <f t="shared" si="180"/>
        <v>4.0668883238377251E-2</v>
      </c>
      <c r="W480" s="63">
        <f t="shared" si="181"/>
        <v>3.2323725966096672E-2</v>
      </c>
      <c r="X480" s="64">
        <f t="shared" si="182"/>
        <v>8.0838568971868252E-3</v>
      </c>
      <c r="Y480" s="63">
        <f t="shared" si="175"/>
        <v>4.3866525754616026E-2</v>
      </c>
      <c r="Z480" s="63">
        <f t="shared" si="176"/>
        <v>9.1242721716087605E-2</v>
      </c>
      <c r="AA480" s="63">
        <f t="shared" si="177"/>
        <v>2.2065061819276366E-2</v>
      </c>
      <c r="AB480" s="64">
        <f t="shared" si="178"/>
        <v>6.7684203756730454E-2</v>
      </c>
      <c r="AC480" s="63">
        <f t="shared" si="171"/>
        <v>2.6120357020796181E-2</v>
      </c>
      <c r="AD480" s="63">
        <f t="shared" si="172"/>
        <v>7.186579446735486E-2</v>
      </c>
      <c r="AE480" s="63">
        <f t="shared" si="173"/>
        <v>9.1576379222251258E-3</v>
      </c>
      <c r="AF480" s="64">
        <f t="shared" si="174"/>
        <v>6.2139109083334976E-2</v>
      </c>
      <c r="AG480" s="69">
        <f t="shared" ca="1" si="183"/>
        <v>906</v>
      </c>
      <c r="AH480" s="75">
        <f t="shared" si="193"/>
        <v>2</v>
      </c>
      <c r="AI480" s="76">
        <f t="shared" si="194"/>
        <v>0</v>
      </c>
      <c r="AJ480" s="75"/>
      <c r="AK480" s="76"/>
    </row>
    <row r="481" spans="2:37" x14ac:dyDescent="0.25">
      <c r="B481" s="43">
        <v>1910</v>
      </c>
      <c r="C481" s="44">
        <v>10</v>
      </c>
      <c r="D481" s="67">
        <f t="shared" si="199"/>
        <v>3957</v>
      </c>
      <c r="E481" s="61">
        <f>Data!E480</f>
        <v>9.32</v>
      </c>
      <c r="F481" s="61">
        <f>Data!H480</f>
        <v>9.4194198349999994</v>
      </c>
      <c r="G481" s="62">
        <f>IF(MOD(C481,3)=0,SUM(Data!G478:G480),0)</f>
        <v>0</v>
      </c>
      <c r="H481" s="63">
        <f t="shared" si="184"/>
        <v>4.6015712682379473E-2</v>
      </c>
      <c r="I481" s="63">
        <f t="shared" si="185"/>
        <v>0</v>
      </c>
      <c r="J481" s="63">
        <f t="shared" si="186"/>
        <v>4.6015712682379473E-2</v>
      </c>
      <c r="K481" s="63">
        <f t="shared" si="187"/>
        <v>-2.9409555597736836E-2</v>
      </c>
      <c r="L481" s="64">
        <f t="shared" si="188"/>
        <v>7.7710705596907959E-2</v>
      </c>
      <c r="M481" s="65">
        <f t="shared" si="189"/>
        <v>2.099099099099099</v>
      </c>
      <c r="N481" s="65">
        <f t="shared" si="190"/>
        <v>0.75572638115970214</v>
      </c>
      <c r="O481" s="65">
        <f t="shared" si="191"/>
        <v>15.126171141464413</v>
      </c>
      <c r="P481" s="66">
        <f t="shared" si="192"/>
        <v>20.015407055464305</v>
      </c>
      <c r="Q481" s="63">
        <f t="shared" si="195"/>
        <v>-8.8954056695992212E-2</v>
      </c>
      <c r="R481" s="63">
        <f t="shared" si="196"/>
        <v>-4.5275357717946996E-2</v>
      </c>
      <c r="S481" s="63">
        <f t="shared" si="197"/>
        <v>-3.8834710714285792E-2</v>
      </c>
      <c r="T481" s="64">
        <f t="shared" si="198"/>
        <v>-6.7008734870640518E-3</v>
      </c>
      <c r="U481" s="63">
        <f t="shared" si="179"/>
        <v>-8.561656392693795E-4</v>
      </c>
      <c r="V481" s="63">
        <f t="shared" si="180"/>
        <v>4.7141522645186562E-2</v>
      </c>
      <c r="W481" s="63">
        <f t="shared" si="181"/>
        <v>2.6178972223190655E-2</v>
      </c>
      <c r="X481" s="64">
        <f t="shared" si="182"/>
        <v>2.042777233739379E-2</v>
      </c>
      <c r="Y481" s="63">
        <f t="shared" si="175"/>
        <v>4.4850473913838229E-2</v>
      </c>
      <c r="Z481" s="63">
        <f t="shared" si="176"/>
        <v>9.2271326658200481E-2</v>
      </c>
      <c r="AA481" s="63">
        <f t="shared" si="177"/>
        <v>2.02698349915309E-2</v>
      </c>
      <c r="AB481" s="64">
        <f t="shared" si="178"/>
        <v>7.0571028562524507E-2</v>
      </c>
      <c r="AC481" s="63">
        <f t="shared" si="171"/>
        <v>3.0807595538892452E-2</v>
      </c>
      <c r="AD481" s="63">
        <f t="shared" si="172"/>
        <v>7.6761994609650275E-2</v>
      </c>
      <c r="AE481" s="63">
        <f t="shared" si="173"/>
        <v>7.6525589483802392E-3</v>
      </c>
      <c r="AF481" s="64">
        <f t="shared" si="174"/>
        <v>6.8584588058204332E-2</v>
      </c>
      <c r="AG481" s="69">
        <f t="shared" ca="1" si="183"/>
        <v>227</v>
      </c>
      <c r="AH481" s="75">
        <f t="shared" si="193"/>
        <v>3</v>
      </c>
      <c r="AI481" s="76">
        <f t="shared" si="194"/>
        <v>0</v>
      </c>
      <c r="AJ481" s="75"/>
      <c r="AK481" s="76"/>
    </row>
    <row r="482" spans="2:37" x14ac:dyDescent="0.25">
      <c r="B482" s="43">
        <v>1910</v>
      </c>
      <c r="C482" s="44">
        <v>11</v>
      </c>
      <c r="D482" s="67">
        <f t="shared" si="199"/>
        <v>3987</v>
      </c>
      <c r="E482" s="61">
        <f>Data!E481</f>
        <v>9.31</v>
      </c>
      <c r="F482" s="61">
        <f>Data!H481</f>
        <v>9.229089256</v>
      </c>
      <c r="G482" s="62">
        <f>IF(MOD(C482,3)=0,SUM(Data!G479:G481),0)</f>
        <v>0</v>
      </c>
      <c r="H482" s="63">
        <f t="shared" si="184"/>
        <v>-1.0729613733905241E-3</v>
      </c>
      <c r="I482" s="63">
        <f t="shared" si="185"/>
        <v>0</v>
      </c>
      <c r="J482" s="63">
        <f t="shared" si="186"/>
        <v>-1.0729613733906351E-3</v>
      </c>
      <c r="K482" s="63">
        <f t="shared" si="187"/>
        <v>-2.0206189163878507E-2</v>
      </c>
      <c r="L482" s="64">
        <f t="shared" si="188"/>
        <v>1.9527810421827718E-2</v>
      </c>
      <c r="M482" s="65">
        <f t="shared" si="189"/>
        <v>2.0968468468468466</v>
      </c>
      <c r="N482" s="65">
        <f t="shared" si="190"/>
        <v>0.74045603094585588</v>
      </c>
      <c r="O482" s="65">
        <f t="shared" si="191"/>
        <v>15.109941344102326</v>
      </c>
      <c r="P482" s="66">
        <f t="shared" si="192"/>
        <v>20.406264129959126</v>
      </c>
      <c r="Q482" s="63">
        <f t="shared" si="195"/>
        <v>-8.5461689587426393E-2</v>
      </c>
      <c r="R482" s="63">
        <f t="shared" si="196"/>
        <v>-4.161555443036391E-2</v>
      </c>
      <c r="S482" s="63">
        <f t="shared" si="197"/>
        <v>-6.7313280126856001E-2</v>
      </c>
      <c r="T482" s="64">
        <f t="shared" si="198"/>
        <v>2.7552365814737634E-2</v>
      </c>
      <c r="U482" s="63">
        <f t="shared" si="179"/>
        <v>0</v>
      </c>
      <c r="V482" s="63">
        <f t="shared" si="180"/>
        <v>4.803881746932448E-2</v>
      </c>
      <c r="W482" s="63">
        <f t="shared" si="181"/>
        <v>1.9664179141655413E-2</v>
      </c>
      <c r="X482" s="64">
        <f t="shared" si="182"/>
        <v>2.7827434667318185E-2</v>
      </c>
      <c r="Y482" s="63">
        <f t="shared" si="175"/>
        <v>3.6901415898683565E-2</v>
      </c>
      <c r="Z482" s="63">
        <f t="shared" si="176"/>
        <v>8.3961498256273748E-2</v>
      </c>
      <c r="AA482" s="63">
        <f t="shared" si="177"/>
        <v>1.8189269529591545E-2</v>
      </c>
      <c r="AB482" s="64">
        <f t="shared" si="178"/>
        <v>6.4597251900984087E-2</v>
      </c>
      <c r="AC482" s="63">
        <f t="shared" si="171"/>
        <v>3.4657091398829554E-2</v>
      </c>
      <c r="AD482" s="63">
        <f t="shared" si="172"/>
        <v>8.0783104716255938E-2</v>
      </c>
      <c r="AE482" s="63">
        <f t="shared" si="173"/>
        <v>7.8237416803370596E-3</v>
      </c>
      <c r="AF482" s="64">
        <f t="shared" si="174"/>
        <v>7.2392979068218954E-2</v>
      </c>
      <c r="AG482" s="69">
        <f t="shared" ca="1" si="183"/>
        <v>1066</v>
      </c>
      <c r="AH482" s="75">
        <f t="shared" si="193"/>
        <v>0</v>
      </c>
      <c r="AI482" s="76">
        <f t="shared" si="194"/>
        <v>1</v>
      </c>
      <c r="AJ482" s="75"/>
      <c r="AK482" s="76"/>
    </row>
    <row r="483" spans="2:37" x14ac:dyDescent="0.25">
      <c r="B483" s="43">
        <v>1910</v>
      </c>
      <c r="C483" s="44">
        <v>12</v>
      </c>
      <c r="D483" s="67">
        <f t="shared" si="199"/>
        <v>4018</v>
      </c>
      <c r="E483" s="61">
        <f>Data!E482</f>
        <v>9.0500000000000007</v>
      </c>
      <c r="F483" s="61">
        <f>Data!H482</f>
        <v>9.229089256</v>
      </c>
      <c r="G483" s="62">
        <f>IF(MOD(C483,3)=0,SUM(Data!G480:G482),0)</f>
        <v>0.11687500000000001</v>
      </c>
      <c r="H483" s="63">
        <f t="shared" si="184"/>
        <v>-2.7926960257787292E-2</v>
      </c>
      <c r="I483" s="63">
        <f t="shared" si="185"/>
        <v>1.2553705692803438E-2</v>
      </c>
      <c r="J483" s="63">
        <f t="shared" si="186"/>
        <v>-1.537325456498384E-2</v>
      </c>
      <c r="K483" s="63">
        <f t="shared" si="187"/>
        <v>0</v>
      </c>
      <c r="L483" s="64">
        <f t="shared" si="188"/>
        <v>-1.537325456498384E-2</v>
      </c>
      <c r="M483" s="65">
        <f t="shared" si="189"/>
        <v>2.0382882882882885</v>
      </c>
      <c r="N483" s="65">
        <f t="shared" si="190"/>
        <v>0.74045603094585588</v>
      </c>
      <c r="O483" s="65">
        <f t="shared" si="191"/>
        <v>14.877652369357467</v>
      </c>
      <c r="P483" s="66">
        <f t="shared" si="192"/>
        <v>20.092553436768966</v>
      </c>
      <c r="Q483" s="63">
        <f t="shared" si="195"/>
        <v>-0.12135922330097082</v>
      </c>
      <c r="R483" s="63">
        <f t="shared" si="196"/>
        <v>-7.7124321749667768E-2</v>
      </c>
      <c r="S483" s="63">
        <f t="shared" si="197"/>
        <v>-7.6197811171549668E-2</v>
      </c>
      <c r="T483" s="64">
        <f t="shared" si="198"/>
        <v>-1.002931784879868E-3</v>
      </c>
      <c r="U483" s="63">
        <f t="shared" si="179"/>
        <v>-1.0490334131038836E-2</v>
      </c>
      <c r="V483" s="63">
        <f t="shared" si="180"/>
        <v>3.7929385033875995E-2</v>
      </c>
      <c r="W483" s="63">
        <f t="shared" si="181"/>
        <v>1.7363912335869314E-2</v>
      </c>
      <c r="X483" s="64">
        <f t="shared" si="182"/>
        <v>2.0214470405961693E-2</v>
      </c>
      <c r="Y483" s="63">
        <f t="shared" si="175"/>
        <v>2.794335682258553E-2</v>
      </c>
      <c r="Z483" s="63">
        <f t="shared" si="176"/>
        <v>7.4838023321566416E-2</v>
      </c>
      <c r="AA483" s="63">
        <f t="shared" si="177"/>
        <v>1.945484154142485E-2</v>
      </c>
      <c r="AB483" s="64">
        <f t="shared" si="178"/>
        <v>5.4326272752210913E-2</v>
      </c>
      <c r="AC483" s="63">
        <f t="shared" si="171"/>
        <v>3.4414351608582416E-2</v>
      </c>
      <c r="AD483" s="63">
        <f t="shared" si="172"/>
        <v>8.0580657825868762E-2</v>
      </c>
      <c r="AE483" s="63">
        <f t="shared" si="173"/>
        <v>7.8237416803370596E-3</v>
      </c>
      <c r="AF483" s="64">
        <f t="shared" si="174"/>
        <v>7.21921037742419E-2</v>
      </c>
      <c r="AG483" s="69">
        <f t="shared" ca="1" si="183"/>
        <v>1500</v>
      </c>
      <c r="AH483" s="75">
        <f t="shared" si="193"/>
        <v>0</v>
      </c>
      <c r="AI483" s="76">
        <f t="shared" si="194"/>
        <v>2</v>
      </c>
      <c r="AJ483" s="75"/>
      <c r="AK483" s="76"/>
    </row>
    <row r="484" spans="2:37" x14ac:dyDescent="0.25">
      <c r="B484" s="43">
        <v>1911</v>
      </c>
      <c r="C484" s="39">
        <v>1</v>
      </c>
      <c r="D484" s="67">
        <f t="shared" si="199"/>
        <v>4049</v>
      </c>
      <c r="E484" s="61">
        <f>Data!E483</f>
        <v>9.27</v>
      </c>
      <c r="F484" s="61">
        <f>Data!H483</f>
        <v>9.229089256</v>
      </c>
      <c r="G484" s="62">
        <f>IF(MOD(C484,3)=0,SUM(Data!G481:G483),0)</f>
        <v>0</v>
      </c>
      <c r="H484" s="63">
        <f t="shared" si="184"/>
        <v>2.4309392265193353E-2</v>
      </c>
      <c r="I484" s="63">
        <f t="shared" si="185"/>
        <v>0</v>
      </c>
      <c r="J484" s="63">
        <f t="shared" si="186"/>
        <v>2.4309392265193353E-2</v>
      </c>
      <c r="K484" s="63">
        <f t="shared" si="187"/>
        <v>0</v>
      </c>
      <c r="L484" s="64">
        <f t="shared" si="188"/>
        <v>2.4309392265193353E-2</v>
      </c>
      <c r="M484" s="65">
        <f t="shared" si="189"/>
        <v>2.0878378378378377</v>
      </c>
      <c r="N484" s="65">
        <f t="shared" si="190"/>
        <v>0.74045603094585588</v>
      </c>
      <c r="O484" s="65">
        <f t="shared" si="191"/>
        <v>15.239319056789361</v>
      </c>
      <c r="P484" s="66">
        <f t="shared" si="192"/>
        <v>20.580991199872742</v>
      </c>
      <c r="Q484" s="63">
        <f t="shared" si="195"/>
        <v>-8.0357142857142905E-2</v>
      </c>
      <c r="R484" s="63">
        <f t="shared" si="196"/>
        <v>-3.4058004088617255E-2</v>
      </c>
      <c r="S484" s="63">
        <f t="shared" si="197"/>
        <v>-6.7313280126856001E-2</v>
      </c>
      <c r="T484" s="64">
        <f t="shared" si="198"/>
        <v>3.5655354932857097E-2</v>
      </c>
      <c r="U484" s="63">
        <f t="shared" si="179"/>
        <v>-1.2464955537766498E-2</v>
      </c>
      <c r="V484" s="63">
        <f t="shared" si="180"/>
        <v>3.5858139392672905E-2</v>
      </c>
      <c r="W484" s="63">
        <f t="shared" si="181"/>
        <v>1.7363912335869314E-2</v>
      </c>
      <c r="X484" s="64">
        <f t="shared" si="182"/>
        <v>1.8178575859193469E-2</v>
      </c>
      <c r="Y484" s="63">
        <f t="shared" si="175"/>
        <v>2.7462622879435017E-2</v>
      </c>
      <c r="Z484" s="63">
        <f t="shared" si="176"/>
        <v>7.433535834711047E-2</v>
      </c>
      <c r="AA484" s="63">
        <f t="shared" si="177"/>
        <v>1.8189269529591545E-2</v>
      </c>
      <c r="AB484" s="64">
        <f t="shared" si="178"/>
        <v>5.5143076535719704E-2</v>
      </c>
      <c r="AC484" s="63">
        <f t="shared" si="171"/>
        <v>3.302710917323215E-2</v>
      </c>
      <c r="AD484" s="63">
        <f t="shared" si="172"/>
        <v>7.9131502232635098E-2</v>
      </c>
      <c r="AE484" s="63">
        <f t="shared" si="173"/>
        <v>8.4347586329820423E-3</v>
      </c>
      <c r="AF484" s="64">
        <f t="shared" si="174"/>
        <v>7.0105421292189884E-2</v>
      </c>
      <c r="AG484" s="69">
        <f t="shared" ca="1" si="183"/>
        <v>558</v>
      </c>
      <c r="AH484" s="75">
        <f t="shared" si="193"/>
        <v>1</v>
      </c>
      <c r="AI484" s="76">
        <f t="shared" si="194"/>
        <v>0</v>
      </c>
      <c r="AJ484" s="75"/>
      <c r="AK484" s="76"/>
    </row>
    <row r="485" spans="2:37" x14ac:dyDescent="0.25">
      <c r="B485" s="43">
        <v>1911</v>
      </c>
      <c r="C485" s="44">
        <v>2</v>
      </c>
      <c r="D485" s="67">
        <f t="shared" si="199"/>
        <v>4077</v>
      </c>
      <c r="E485" s="61">
        <f>Data!E484</f>
        <v>9.43</v>
      </c>
      <c r="F485" s="61">
        <f>Data!H484</f>
        <v>8.9436743799999991</v>
      </c>
      <c r="G485" s="62">
        <f>IF(MOD(C485,3)=0,SUM(Data!G482:G484),0)</f>
        <v>0</v>
      </c>
      <c r="H485" s="63">
        <f t="shared" si="184"/>
        <v>1.7259978425026912E-2</v>
      </c>
      <c r="I485" s="63">
        <f t="shared" si="185"/>
        <v>0</v>
      </c>
      <c r="J485" s="63">
        <f t="shared" si="186"/>
        <v>1.7259978425026912E-2</v>
      </c>
      <c r="K485" s="63">
        <f t="shared" si="187"/>
        <v>-3.0925573269805273E-2</v>
      </c>
      <c r="L485" s="64">
        <f t="shared" si="188"/>
        <v>4.9723272398609852E-2</v>
      </c>
      <c r="M485" s="65">
        <f t="shared" si="189"/>
        <v>2.1238738738738738</v>
      </c>
      <c r="N485" s="65">
        <f t="shared" si="190"/>
        <v>0.71755700370777054</v>
      </c>
      <c r="O485" s="65">
        <f t="shared" si="191"/>
        <v>15.502349374921646</v>
      </c>
      <c r="P485" s="66">
        <f t="shared" si="192"/>
        <v>21.604345431537407</v>
      </c>
      <c r="Q485" s="63">
        <f t="shared" si="195"/>
        <v>-2.9835390946502005E-2</v>
      </c>
      <c r="R485" s="63">
        <f t="shared" si="196"/>
        <v>1.9007249991775499E-2</v>
      </c>
      <c r="S485" s="63">
        <f t="shared" si="197"/>
        <v>-9.6157151620067327E-2</v>
      </c>
      <c r="T485" s="64">
        <f t="shared" si="198"/>
        <v>0.12741639967419816</v>
      </c>
      <c r="U485" s="63">
        <f t="shared" si="179"/>
        <v>-7.6677097788966364E-3</v>
      </c>
      <c r="V485" s="63">
        <f t="shared" si="180"/>
        <v>4.0890128985202612E-2</v>
      </c>
      <c r="W485" s="63">
        <f t="shared" si="181"/>
        <v>1.0992083706190314E-2</v>
      </c>
      <c r="X485" s="64">
        <f t="shared" si="182"/>
        <v>2.9572976644297144E-2</v>
      </c>
      <c r="Y485" s="63">
        <f t="shared" si="175"/>
        <v>2.6638078977473389E-2</v>
      </c>
      <c r="Z485" s="63">
        <f t="shared" si="176"/>
        <v>7.347319884012582E-2</v>
      </c>
      <c r="AA485" s="63">
        <f t="shared" si="177"/>
        <v>1.625736502698949E-2</v>
      </c>
      <c r="AB485" s="64">
        <f t="shared" si="178"/>
        <v>5.6300535456996759E-2</v>
      </c>
      <c r="AC485" s="63">
        <f t="shared" si="171"/>
        <v>3.3274664144145927E-2</v>
      </c>
      <c r="AD485" s="63">
        <f t="shared" si="172"/>
        <v>7.9390105676121703E-2</v>
      </c>
      <c r="AE485" s="63">
        <f t="shared" si="173"/>
        <v>6.242002408346492E-3</v>
      </c>
      <c r="AF485" s="64">
        <f t="shared" si="174"/>
        <v>7.269434499126648E-2</v>
      </c>
      <c r="AG485" s="69">
        <f t="shared" ca="1" si="183"/>
        <v>701</v>
      </c>
      <c r="AH485" s="75">
        <f t="shared" si="193"/>
        <v>2</v>
      </c>
      <c r="AI485" s="76">
        <f t="shared" si="194"/>
        <v>0</v>
      </c>
      <c r="AJ485" s="75"/>
      <c r="AK485" s="76"/>
    </row>
    <row r="486" spans="2:37" x14ac:dyDescent="0.25">
      <c r="B486" s="43">
        <v>1911</v>
      </c>
      <c r="C486" s="44">
        <v>3</v>
      </c>
      <c r="D486" s="67">
        <f t="shared" si="199"/>
        <v>4108</v>
      </c>
      <c r="E486" s="61">
        <f>Data!E485</f>
        <v>9.32</v>
      </c>
      <c r="F486" s="61">
        <f>Data!H485</f>
        <v>9.0388396689999997</v>
      </c>
      <c r="G486" s="62">
        <f>IF(MOD(C486,3)=0,SUM(Data!G483:G485),0)</f>
        <v>0.11749999999999999</v>
      </c>
      <c r="H486" s="63">
        <f t="shared" si="184"/>
        <v>-1.166489925768821E-2</v>
      </c>
      <c r="I486" s="63">
        <f t="shared" si="185"/>
        <v>1.2460233297985153E-2</v>
      </c>
      <c r="J486" s="63">
        <f t="shared" si="186"/>
        <v>7.9533404029685784E-4</v>
      </c>
      <c r="K486" s="63">
        <f t="shared" si="187"/>
        <v>1.064051361404772E-2</v>
      </c>
      <c r="L486" s="64">
        <f t="shared" si="188"/>
        <v>-9.74152474705825E-3</v>
      </c>
      <c r="M486" s="65">
        <f t="shared" si="189"/>
        <v>2.099099099099099</v>
      </c>
      <c r="N486" s="65">
        <f t="shared" si="190"/>
        <v>0.72519217877457842</v>
      </c>
      <c r="O486" s="65">
        <f t="shared" si="191"/>
        <v>15.514678921084096</v>
      </c>
      <c r="P486" s="66">
        <f t="shared" si="192"/>
        <v>21.39388616587209</v>
      </c>
      <c r="Q486" s="63">
        <f t="shared" si="195"/>
        <v>-6.4257028112449932E-2</v>
      </c>
      <c r="R486" s="63">
        <f t="shared" si="196"/>
        <v>-1.5749975908707414E-2</v>
      </c>
      <c r="S486" s="63">
        <f t="shared" si="197"/>
        <v>-0.10377116097379624</v>
      </c>
      <c r="T486" s="64">
        <f t="shared" si="198"/>
        <v>9.821284613060266E-2</v>
      </c>
      <c r="U486" s="63">
        <f t="shared" si="179"/>
        <v>-5.0721128470460064E-3</v>
      </c>
      <c r="V486" s="63">
        <f t="shared" si="180"/>
        <v>4.4371377648031674E-2</v>
      </c>
      <c r="W486" s="63">
        <f t="shared" si="181"/>
        <v>1.3134479537963095E-2</v>
      </c>
      <c r="X486" s="64">
        <f t="shared" si="182"/>
        <v>3.0831936668776816E-2</v>
      </c>
      <c r="Y486" s="63">
        <f t="shared" si="175"/>
        <v>2.1827526004967845E-2</v>
      </c>
      <c r="Z486" s="63">
        <f t="shared" si="176"/>
        <v>6.8708353777392261E-2</v>
      </c>
      <c r="AA486" s="63">
        <f t="shared" si="177"/>
        <v>1.7333571931778868E-2</v>
      </c>
      <c r="AB486" s="64">
        <f t="shared" si="178"/>
        <v>5.0499446064735221E-2</v>
      </c>
      <c r="AC486" s="63">
        <f t="shared" si="171"/>
        <v>3.3626277735763432E-2</v>
      </c>
      <c r="AD486" s="63">
        <f t="shared" si="172"/>
        <v>7.9819977807844555E-2</v>
      </c>
      <c r="AE486" s="63">
        <f t="shared" si="173"/>
        <v>6.172005452985907E-3</v>
      </c>
      <c r="AF486" s="64">
        <f t="shared" si="174"/>
        <v>7.3196204978592805E-2</v>
      </c>
      <c r="AG486" s="69">
        <f t="shared" ca="1" si="183"/>
        <v>1268</v>
      </c>
      <c r="AH486" s="75">
        <f t="shared" si="193"/>
        <v>0</v>
      </c>
      <c r="AI486" s="76">
        <f t="shared" si="194"/>
        <v>1</v>
      </c>
      <c r="AJ486" s="75"/>
      <c r="AK486" s="76"/>
    </row>
    <row r="487" spans="2:37" x14ac:dyDescent="0.25">
      <c r="B487" s="43">
        <v>1911</v>
      </c>
      <c r="C487" s="44">
        <v>4</v>
      </c>
      <c r="D487" s="67">
        <f t="shared" si="199"/>
        <v>4138</v>
      </c>
      <c r="E487" s="61">
        <f>Data!E486</f>
        <v>9.2799999999999994</v>
      </c>
      <c r="F487" s="61">
        <f>Data!H486</f>
        <v>8.7534247930000006</v>
      </c>
      <c r="G487" s="62">
        <f>IF(MOD(C487,3)=0,SUM(Data!G484:G486),0)</f>
        <v>0</v>
      </c>
      <c r="H487" s="63">
        <f t="shared" si="184"/>
        <v>-4.2918454935623185E-3</v>
      </c>
      <c r="I487" s="63">
        <f t="shared" si="185"/>
        <v>0</v>
      </c>
      <c r="J487" s="63">
        <f t="shared" si="186"/>
        <v>-4.2918454935623185E-3</v>
      </c>
      <c r="K487" s="63">
        <f t="shared" si="187"/>
        <v>-3.1576495042706654E-2</v>
      </c>
      <c r="L487" s="64">
        <f t="shared" si="188"/>
        <v>2.8174295036702546E-2</v>
      </c>
      <c r="M487" s="65">
        <f t="shared" si="189"/>
        <v>2.0900900900900896</v>
      </c>
      <c r="N487" s="65">
        <f t="shared" si="190"/>
        <v>0.7022931515364933</v>
      </c>
      <c r="O487" s="65">
        <f t="shared" si="191"/>
        <v>15.448092316272575</v>
      </c>
      <c r="P487" s="66">
        <f t="shared" si="192"/>
        <v>21.996643826690999</v>
      </c>
      <c r="Q487" s="63">
        <f t="shared" si="195"/>
        <v>-4.5267489711934283E-2</v>
      </c>
      <c r="R487" s="63">
        <f t="shared" si="196"/>
        <v>4.2239423463110715E-3</v>
      </c>
      <c r="S487" s="63">
        <f t="shared" si="197"/>
        <v>-0.14018409100156426</v>
      </c>
      <c r="T487" s="64">
        <f t="shared" si="198"/>
        <v>0.16795226959232523</v>
      </c>
      <c r="U487" s="63">
        <f t="shared" si="179"/>
        <v>-3.2017733260600867E-3</v>
      </c>
      <c r="V487" s="63">
        <f t="shared" si="180"/>
        <v>4.6334664723832963E-2</v>
      </c>
      <c r="W487" s="63">
        <f t="shared" si="181"/>
        <v>6.6538529122401879E-3</v>
      </c>
      <c r="X487" s="64">
        <f t="shared" si="182"/>
        <v>3.941852673269608E-2</v>
      </c>
      <c r="Y487" s="63">
        <f t="shared" si="175"/>
        <v>1.3193411721838411E-2</v>
      </c>
      <c r="Z487" s="63">
        <f t="shared" si="176"/>
        <v>5.9678111562323721E-2</v>
      </c>
      <c r="AA487" s="63">
        <f t="shared" si="177"/>
        <v>1.5351040162549623E-2</v>
      </c>
      <c r="AB487" s="64">
        <f t="shared" si="178"/>
        <v>4.3656892686767312E-2</v>
      </c>
      <c r="AC487" s="63">
        <f t="shared" si="171"/>
        <v>3.1714607128956684E-2</v>
      </c>
      <c r="AD487" s="63">
        <f t="shared" si="172"/>
        <v>7.7822872899927731E-2</v>
      </c>
      <c r="AE487" s="63">
        <f t="shared" si="173"/>
        <v>3.964842455594475E-3</v>
      </c>
      <c r="AF487" s="64">
        <f t="shared" si="174"/>
        <v>7.356635145079804E-2</v>
      </c>
      <c r="AG487" s="69">
        <f t="shared" ca="1" si="183"/>
        <v>1131</v>
      </c>
      <c r="AH487" s="75">
        <f t="shared" si="193"/>
        <v>0</v>
      </c>
      <c r="AI487" s="76">
        <f t="shared" si="194"/>
        <v>2</v>
      </c>
      <c r="AJ487" s="75"/>
      <c r="AK487" s="76"/>
    </row>
    <row r="488" spans="2:37" x14ac:dyDescent="0.25">
      <c r="B488" s="43">
        <v>1911</v>
      </c>
      <c r="C488" s="44">
        <v>5</v>
      </c>
      <c r="D488" s="67">
        <f t="shared" si="199"/>
        <v>4169</v>
      </c>
      <c r="E488" s="61">
        <f>Data!E487</f>
        <v>9.48</v>
      </c>
      <c r="F488" s="61">
        <f>Data!H487</f>
        <v>8.7534247930000006</v>
      </c>
      <c r="G488" s="62">
        <f>IF(MOD(C488,3)=0,SUM(Data!G485:G487),0)</f>
        <v>0</v>
      </c>
      <c r="H488" s="63">
        <f t="shared" si="184"/>
        <v>2.155172413793105E-2</v>
      </c>
      <c r="I488" s="63">
        <f t="shared" si="185"/>
        <v>0</v>
      </c>
      <c r="J488" s="63">
        <f t="shared" si="186"/>
        <v>2.155172413793105E-2</v>
      </c>
      <c r="K488" s="63">
        <f t="shared" si="187"/>
        <v>0</v>
      </c>
      <c r="L488" s="64">
        <f t="shared" si="188"/>
        <v>2.155172413793105E-2</v>
      </c>
      <c r="M488" s="65">
        <f t="shared" si="189"/>
        <v>2.1351351351351351</v>
      </c>
      <c r="N488" s="65">
        <f t="shared" si="190"/>
        <v>0.7022931515364933</v>
      </c>
      <c r="O488" s="65">
        <f t="shared" si="191"/>
        <v>15.781025340330174</v>
      </c>
      <c r="P488" s="66">
        <f t="shared" si="192"/>
        <v>22.470709426404166</v>
      </c>
      <c r="Q488" s="63">
        <f t="shared" si="195"/>
        <v>-8.3682008368199945E-3</v>
      </c>
      <c r="R488" s="63">
        <f t="shared" si="196"/>
        <v>4.3036016874664629E-2</v>
      </c>
      <c r="S488" s="63">
        <f t="shared" si="197"/>
        <v>-0.12381029598760385</v>
      </c>
      <c r="T488" s="64">
        <f t="shared" si="198"/>
        <v>0.19042259010602125</v>
      </c>
      <c r="U488" s="63">
        <f t="shared" si="179"/>
        <v>6.4521483322201867E-3</v>
      </c>
      <c r="V488" s="63">
        <f t="shared" si="180"/>
        <v>5.646834334733164E-2</v>
      </c>
      <c r="W488" s="63">
        <f t="shared" si="181"/>
        <v>4.4063656353205971E-3</v>
      </c>
      <c r="X488" s="64">
        <f t="shared" si="182"/>
        <v>5.183358000631566E-2</v>
      </c>
      <c r="Y488" s="63">
        <f t="shared" si="175"/>
        <v>2.06172030918228E-2</v>
      </c>
      <c r="Z488" s="63">
        <f t="shared" si="176"/>
        <v>6.7442501982321268E-2</v>
      </c>
      <c r="AA488" s="63">
        <f t="shared" si="177"/>
        <v>1.5351040162549623E-2</v>
      </c>
      <c r="AB488" s="64">
        <f t="shared" si="178"/>
        <v>5.1303893687282942E-2</v>
      </c>
      <c r="AC488" s="63">
        <f t="shared" si="171"/>
        <v>3.3023394457664335E-2</v>
      </c>
      <c r="AD488" s="63">
        <f t="shared" si="172"/>
        <v>7.9190151126770303E-2</v>
      </c>
      <c r="AE488" s="63">
        <f t="shared" si="173"/>
        <v>4.5591087809568887E-3</v>
      </c>
      <c r="AF488" s="64">
        <f t="shared" si="174"/>
        <v>7.4292335506647156E-2</v>
      </c>
      <c r="AG488" s="69">
        <f t="shared" ca="1" si="183"/>
        <v>604</v>
      </c>
      <c r="AH488" s="75">
        <f t="shared" si="193"/>
        <v>1</v>
      </c>
      <c r="AI488" s="76">
        <f t="shared" si="194"/>
        <v>0</v>
      </c>
      <c r="AJ488" s="75"/>
      <c r="AK488" s="76"/>
    </row>
    <row r="489" spans="2:37" x14ac:dyDescent="0.25">
      <c r="B489" s="43">
        <v>1911</v>
      </c>
      <c r="C489" s="44">
        <v>6</v>
      </c>
      <c r="D489" s="67">
        <f t="shared" si="199"/>
        <v>4199</v>
      </c>
      <c r="E489" s="61">
        <f>Data!E488</f>
        <v>9.67</v>
      </c>
      <c r="F489" s="61">
        <f>Data!H488</f>
        <v>8.7534247930000006</v>
      </c>
      <c r="G489" s="62">
        <f>IF(MOD(C489,3)=0,SUM(Data!G486:G488),0)</f>
        <v>0.11749999999999999</v>
      </c>
      <c r="H489" s="63">
        <f t="shared" si="184"/>
        <v>2.0042194092827037E-2</v>
      </c>
      <c r="I489" s="63">
        <f t="shared" si="185"/>
        <v>1.2394514767932489E-2</v>
      </c>
      <c r="J489" s="63">
        <f t="shared" si="186"/>
        <v>3.2436708860759333E-2</v>
      </c>
      <c r="K489" s="63">
        <f t="shared" si="187"/>
        <v>0</v>
      </c>
      <c r="L489" s="64">
        <f t="shared" si="188"/>
        <v>3.2436708860759333E-2</v>
      </c>
      <c r="M489" s="65">
        <f t="shared" si="189"/>
        <v>2.1779279279279278</v>
      </c>
      <c r="N489" s="65">
        <f t="shared" si="190"/>
        <v>0.7022931515364933</v>
      </c>
      <c r="O489" s="65">
        <f t="shared" si="191"/>
        <v>16.292909864818728</v>
      </c>
      <c r="P489" s="66">
        <f t="shared" si="192"/>
        <v>23.19958528596316</v>
      </c>
      <c r="Q489" s="63">
        <f t="shared" si="195"/>
        <v>6.2637362637362637E-2</v>
      </c>
      <c r="R489" s="63">
        <f t="shared" si="196"/>
        <v>0.11741287662542343</v>
      </c>
      <c r="S489" s="63">
        <f t="shared" si="197"/>
        <v>-0.11538367098013202</v>
      </c>
      <c r="T489" s="64">
        <f t="shared" si="198"/>
        <v>0.26316103373706445</v>
      </c>
      <c r="U489" s="63">
        <f t="shared" si="179"/>
        <v>7.8333028949304495E-3</v>
      </c>
      <c r="V489" s="63">
        <f t="shared" si="180"/>
        <v>5.8440673812199861E-2</v>
      </c>
      <c r="W489" s="63">
        <f t="shared" si="181"/>
        <v>4.4063656353205971E-3</v>
      </c>
      <c r="X489" s="64">
        <f t="shared" si="182"/>
        <v>5.379725778888389E-2</v>
      </c>
      <c r="Y489" s="63">
        <f t="shared" si="175"/>
        <v>1.2979729394456241E-2</v>
      </c>
      <c r="Z489" s="63">
        <f t="shared" si="176"/>
        <v>5.97778082958762E-2</v>
      </c>
      <c r="AA489" s="63">
        <f t="shared" si="177"/>
        <v>1.5351040162549623E-2</v>
      </c>
      <c r="AB489" s="64">
        <f t="shared" si="178"/>
        <v>4.375508211053214E-2</v>
      </c>
      <c r="AC489" s="63">
        <f t="shared" si="171"/>
        <v>3.5104595666044736E-2</v>
      </c>
      <c r="AD489" s="63">
        <f t="shared" si="172"/>
        <v>8.1407692293240297E-2</v>
      </c>
      <c r="AE489" s="63">
        <f t="shared" si="173"/>
        <v>5.7702015396334794E-3</v>
      </c>
      <c r="AF489" s="64">
        <f t="shared" si="174"/>
        <v>7.5203551107221989E-2</v>
      </c>
      <c r="AG489" s="69">
        <f t="shared" ca="1" si="183"/>
        <v>637</v>
      </c>
      <c r="AH489" s="75">
        <f t="shared" si="193"/>
        <v>2</v>
      </c>
      <c r="AI489" s="76">
        <f t="shared" si="194"/>
        <v>0</v>
      </c>
      <c r="AJ489" s="75"/>
      <c r="AK489" s="76"/>
    </row>
    <row r="490" spans="2:37" x14ac:dyDescent="0.25">
      <c r="B490" s="43">
        <v>1911</v>
      </c>
      <c r="C490" s="44">
        <v>7</v>
      </c>
      <c r="D490" s="67">
        <f t="shared" si="199"/>
        <v>4230</v>
      </c>
      <c r="E490" s="61">
        <f>Data!E489</f>
        <v>9.6300000000000008</v>
      </c>
      <c r="F490" s="61">
        <f>Data!H489</f>
        <v>8.8485090910000004</v>
      </c>
      <c r="G490" s="62">
        <f>IF(MOD(C490,3)=0,SUM(Data!G487:G489),0)</f>
        <v>0</v>
      </c>
      <c r="H490" s="63">
        <f t="shared" si="184"/>
        <v>-4.1365046535676298E-3</v>
      </c>
      <c r="I490" s="63">
        <f t="shared" si="185"/>
        <v>0</v>
      </c>
      <c r="J490" s="63">
        <f t="shared" si="186"/>
        <v>-4.1365046535676298E-3</v>
      </c>
      <c r="K490" s="63">
        <f t="shared" si="187"/>
        <v>1.0862525268513945E-2</v>
      </c>
      <c r="L490" s="64">
        <f t="shared" si="188"/>
        <v>-1.4837853364974007E-2</v>
      </c>
      <c r="M490" s="65">
        <f t="shared" si="189"/>
        <v>2.1689189189189189</v>
      </c>
      <c r="N490" s="65">
        <f t="shared" si="190"/>
        <v>0.70992182864096287</v>
      </c>
      <c r="O490" s="65">
        <f t="shared" si="191"/>
        <v>16.225514167342748</v>
      </c>
      <c r="P490" s="66">
        <f t="shared" si="192"/>
        <v>22.855353241361829</v>
      </c>
      <c r="Q490" s="63">
        <f t="shared" si="195"/>
        <v>0.11458333333333326</v>
      </c>
      <c r="R490" s="63">
        <f t="shared" si="196"/>
        <v>0.1720364938492922</v>
      </c>
      <c r="S490" s="63">
        <f t="shared" si="197"/>
        <v>-0.10577450375321351</v>
      </c>
      <c r="T490" s="64">
        <f t="shared" si="198"/>
        <v>0.31067219484182118</v>
      </c>
      <c r="U490" s="63">
        <f t="shared" si="179"/>
        <v>1.2277579350552736E-2</v>
      </c>
      <c r="V490" s="63">
        <f t="shared" si="180"/>
        <v>6.3108115295612333E-2</v>
      </c>
      <c r="W490" s="63">
        <f t="shared" si="181"/>
        <v>1.3426602948461097E-2</v>
      </c>
      <c r="X490" s="64">
        <f t="shared" si="182"/>
        <v>4.9023296016315498E-2</v>
      </c>
      <c r="Y490" s="63">
        <f t="shared" si="175"/>
        <v>1.9612873037500034E-2</v>
      </c>
      <c r="Z490" s="63">
        <f t="shared" si="176"/>
        <v>6.6717392799051645E-2</v>
      </c>
      <c r="AA490" s="63">
        <f t="shared" si="177"/>
        <v>1.5170802076037715E-2</v>
      </c>
      <c r="AB490" s="64">
        <f t="shared" si="178"/>
        <v>5.0776273921196768E-2</v>
      </c>
      <c r="AC490" s="63">
        <f t="shared" si="171"/>
        <v>3.5751081396186324E-2</v>
      </c>
      <c r="AD490" s="63">
        <f t="shared" si="172"/>
        <v>8.2083097121370852E-2</v>
      </c>
      <c r="AE490" s="63">
        <f t="shared" si="173"/>
        <v>6.9312530446576925E-3</v>
      </c>
      <c r="AF490" s="64">
        <f t="shared" si="174"/>
        <v>7.4634533240950152E-2</v>
      </c>
      <c r="AG490" s="69">
        <f t="shared" ca="1" si="183"/>
        <v>1129</v>
      </c>
      <c r="AH490" s="75">
        <f t="shared" si="193"/>
        <v>0</v>
      </c>
      <c r="AI490" s="76">
        <f t="shared" si="194"/>
        <v>1</v>
      </c>
      <c r="AJ490" s="75"/>
      <c r="AK490" s="76"/>
    </row>
    <row r="491" spans="2:37" x14ac:dyDescent="0.25">
      <c r="B491" s="43">
        <v>1911</v>
      </c>
      <c r="C491" s="44">
        <v>8</v>
      </c>
      <c r="D491" s="67">
        <f t="shared" si="199"/>
        <v>4261</v>
      </c>
      <c r="E491" s="61">
        <f>Data!E490</f>
        <v>9.17</v>
      </c>
      <c r="F491" s="61">
        <f>Data!H490</f>
        <v>9.1340049590000003</v>
      </c>
      <c r="G491" s="62">
        <f>IF(MOD(C491,3)=0,SUM(Data!G488:G490),0)</f>
        <v>0</v>
      </c>
      <c r="H491" s="63">
        <f t="shared" si="184"/>
        <v>-4.7767393561786164E-2</v>
      </c>
      <c r="I491" s="63">
        <f t="shared" si="185"/>
        <v>0</v>
      </c>
      <c r="J491" s="63">
        <f t="shared" si="186"/>
        <v>-4.7767393561786164E-2</v>
      </c>
      <c r="K491" s="63">
        <f t="shared" si="187"/>
        <v>3.226485558910519E-2</v>
      </c>
      <c r="L491" s="64">
        <f t="shared" si="188"/>
        <v>-7.7530731301723499E-2</v>
      </c>
      <c r="M491" s="65">
        <f t="shared" si="189"/>
        <v>2.0653153153153152</v>
      </c>
      <c r="N491" s="65">
        <f t="shared" si="190"/>
        <v>0.73282735392161702</v>
      </c>
      <c r="O491" s="65">
        <f t="shared" si="191"/>
        <v>15.45046364636895</v>
      </c>
      <c r="P491" s="66">
        <f t="shared" si="192"/>
        <v>21.083360990399829</v>
      </c>
      <c r="Q491" s="63">
        <f t="shared" si="195"/>
        <v>3.6158192090395502E-2</v>
      </c>
      <c r="R491" s="63">
        <f t="shared" si="196"/>
        <v>8.9568790607116533E-2</v>
      </c>
      <c r="S491" s="63">
        <f t="shared" si="197"/>
        <v>-6.7958677653061184E-2</v>
      </c>
      <c r="T491" s="64">
        <f t="shared" si="198"/>
        <v>0.16901339509659707</v>
      </c>
      <c r="U491" s="63">
        <f t="shared" si="179"/>
        <v>-1.1785324543349351E-2</v>
      </c>
      <c r="V491" s="63">
        <f t="shared" si="180"/>
        <v>3.7836916042539803E-2</v>
      </c>
      <c r="W491" s="63">
        <f t="shared" si="181"/>
        <v>1.5258905764475195E-2</v>
      </c>
      <c r="X491" s="64">
        <f t="shared" si="182"/>
        <v>2.2238672470510146E-2</v>
      </c>
      <c r="Y491" s="63">
        <f t="shared" si="175"/>
        <v>1.3237672654062171E-2</v>
      </c>
      <c r="Z491" s="63">
        <f t="shared" si="176"/>
        <v>6.004766813057727E-2</v>
      </c>
      <c r="AA491" s="63">
        <f t="shared" si="177"/>
        <v>1.7135366944890373E-2</v>
      </c>
      <c r="AB491" s="64">
        <f t="shared" si="178"/>
        <v>4.2189370835250539E-2</v>
      </c>
      <c r="AC491" s="63">
        <f t="shared" si="171"/>
        <v>3.1516361144791949E-2</v>
      </c>
      <c r="AD491" s="63">
        <f t="shared" si="172"/>
        <v>7.7658946099588455E-2</v>
      </c>
      <c r="AE491" s="63">
        <f t="shared" si="173"/>
        <v>8.531292000843349E-3</v>
      </c>
      <c r="AF491" s="64">
        <f t="shared" si="174"/>
        <v>6.8542894649903596E-2</v>
      </c>
      <c r="AG491" s="69">
        <f t="shared" ca="1" si="183"/>
        <v>1659</v>
      </c>
      <c r="AH491" s="75">
        <f t="shared" si="193"/>
        <v>0</v>
      </c>
      <c r="AI491" s="76">
        <f t="shared" si="194"/>
        <v>2</v>
      </c>
      <c r="AJ491" s="75"/>
      <c r="AK491" s="76"/>
    </row>
    <row r="492" spans="2:37" x14ac:dyDescent="0.25">
      <c r="B492" s="43">
        <v>1911</v>
      </c>
      <c r="C492" s="44">
        <v>9</v>
      </c>
      <c r="D492" s="67">
        <f t="shared" si="199"/>
        <v>4291</v>
      </c>
      <c r="E492" s="61">
        <f>Data!E491</f>
        <v>8.67</v>
      </c>
      <c r="F492" s="61">
        <f>Data!H491</f>
        <v>9.229089256</v>
      </c>
      <c r="G492" s="62">
        <f>IF(MOD(C492,3)=0,SUM(Data!G489:G491),0)</f>
        <v>0.11749999999999999</v>
      </c>
      <c r="H492" s="63">
        <f t="shared" si="184"/>
        <v>-5.4525627044710978E-2</v>
      </c>
      <c r="I492" s="63">
        <f t="shared" si="185"/>
        <v>1.2813522355507088E-2</v>
      </c>
      <c r="J492" s="63">
        <f t="shared" si="186"/>
        <v>-4.1712104689203944E-2</v>
      </c>
      <c r="K492" s="63">
        <f t="shared" si="187"/>
        <v>1.0409923951958167E-2</v>
      </c>
      <c r="L492" s="64">
        <f t="shared" si="188"/>
        <v>-5.1585032377057694E-2</v>
      </c>
      <c r="M492" s="65">
        <f t="shared" si="189"/>
        <v>1.9527027027027024</v>
      </c>
      <c r="N492" s="65">
        <f t="shared" si="190"/>
        <v>0.74045603094585588</v>
      </c>
      <c r="O492" s="65">
        <f t="shared" si="191"/>
        <v>14.805992289254869</v>
      </c>
      <c r="P492" s="66">
        <f t="shared" si="192"/>
        <v>19.995775131092859</v>
      </c>
      <c r="Q492" s="63">
        <f t="shared" si="195"/>
        <v>-2.6936026936027035E-2</v>
      </c>
      <c r="R492" s="63">
        <f t="shared" si="196"/>
        <v>2.3874477656833593E-2</v>
      </c>
      <c r="S492" s="63">
        <f t="shared" si="197"/>
        <v>-4.9021489717981925E-2</v>
      </c>
      <c r="T492" s="64">
        <f t="shared" si="198"/>
        <v>7.6653643154563023E-2</v>
      </c>
      <c r="U492" s="63">
        <f t="shared" si="179"/>
        <v>-2.8721818710249925E-2</v>
      </c>
      <c r="V492" s="63">
        <f t="shared" si="180"/>
        <v>2.089017895410672E-2</v>
      </c>
      <c r="W492" s="63">
        <f t="shared" si="181"/>
        <v>1.5092513441048228E-2</v>
      </c>
      <c r="X492" s="64">
        <f t="shared" si="182"/>
        <v>5.7114651485361545E-3</v>
      </c>
      <c r="Y492" s="63">
        <f t="shared" si="175"/>
        <v>8.0751545057284879E-3</v>
      </c>
      <c r="Z492" s="63">
        <f t="shared" si="176"/>
        <v>5.503877983548966E-2</v>
      </c>
      <c r="AA492" s="63">
        <f t="shared" si="177"/>
        <v>1.6940662419160812E-2</v>
      </c>
      <c r="AB492" s="64">
        <f t="shared" si="178"/>
        <v>3.7463461560971245E-2</v>
      </c>
      <c r="AC492" s="63">
        <f t="shared" si="171"/>
        <v>2.4624165586393909E-2</v>
      </c>
      <c r="AD492" s="63">
        <f t="shared" si="172"/>
        <v>7.062948401994773E-2</v>
      </c>
      <c r="AE492" s="63">
        <f t="shared" si="173"/>
        <v>9.68056410996887E-3</v>
      </c>
      <c r="AF492" s="64">
        <f t="shared" si="174"/>
        <v>6.0364556946488568E-2</v>
      </c>
      <c r="AG492" s="69">
        <f t="shared" ca="1" si="183"/>
        <v>1693</v>
      </c>
      <c r="AH492" s="75">
        <f t="shared" si="193"/>
        <v>0</v>
      </c>
      <c r="AI492" s="76">
        <f t="shared" si="194"/>
        <v>3</v>
      </c>
      <c r="AJ492" s="75"/>
      <c r="AK492" s="76"/>
    </row>
    <row r="493" spans="2:37" x14ac:dyDescent="0.25">
      <c r="B493" s="43">
        <v>1911</v>
      </c>
      <c r="C493" s="44">
        <v>10</v>
      </c>
      <c r="D493" s="67">
        <f t="shared" si="199"/>
        <v>4322</v>
      </c>
      <c r="E493" s="61">
        <f>Data!E492</f>
        <v>8.7200000000000006</v>
      </c>
      <c r="F493" s="61">
        <f>Data!H492</f>
        <v>9.229089256</v>
      </c>
      <c r="G493" s="62">
        <f>IF(MOD(C493,3)=0,SUM(Data!G490:G492),0)</f>
        <v>0</v>
      </c>
      <c r="H493" s="63">
        <f t="shared" si="184"/>
        <v>5.7670126874280747E-3</v>
      </c>
      <c r="I493" s="63">
        <f t="shared" si="185"/>
        <v>0</v>
      </c>
      <c r="J493" s="63">
        <f t="shared" si="186"/>
        <v>5.7670126874280747E-3</v>
      </c>
      <c r="K493" s="63">
        <f t="shared" si="187"/>
        <v>0</v>
      </c>
      <c r="L493" s="64">
        <f t="shared" si="188"/>
        <v>5.7670126874280747E-3</v>
      </c>
      <c r="M493" s="65">
        <f t="shared" si="189"/>
        <v>1.9639639639639639</v>
      </c>
      <c r="N493" s="65">
        <f t="shared" si="190"/>
        <v>0.74045603094585588</v>
      </c>
      <c r="O493" s="65">
        <f t="shared" si="191"/>
        <v>14.891378634636963</v>
      </c>
      <c r="P493" s="66">
        <f t="shared" si="192"/>
        <v>20.111091019968832</v>
      </c>
      <c r="Q493" s="63">
        <f t="shared" si="195"/>
        <v>-6.4377682403433445E-2</v>
      </c>
      <c r="R493" s="63">
        <f t="shared" si="196"/>
        <v>-1.5522269623396534E-2</v>
      </c>
      <c r="S493" s="63">
        <f t="shared" si="197"/>
        <v>-2.0206189163878507E-2</v>
      </c>
      <c r="T493" s="64">
        <f t="shared" si="198"/>
        <v>4.7805155418212397E-3</v>
      </c>
      <c r="U493" s="63">
        <f t="shared" si="179"/>
        <v>-2.168045741769653E-2</v>
      </c>
      <c r="V493" s="63">
        <f t="shared" si="180"/>
        <v>2.8291206516045664E-2</v>
      </c>
      <c r="W493" s="63">
        <f t="shared" si="181"/>
        <v>1.0639267303894862E-2</v>
      </c>
      <c r="X493" s="64">
        <f t="shared" si="182"/>
        <v>1.7466112571740355E-2</v>
      </c>
      <c r="Y493" s="63">
        <f t="shared" si="175"/>
        <v>9.7968233473311184E-3</v>
      </c>
      <c r="Z493" s="63">
        <f t="shared" si="176"/>
        <v>5.6840656794570066E-2</v>
      </c>
      <c r="AA493" s="63">
        <f t="shared" si="177"/>
        <v>1.6940662419160812E-2</v>
      </c>
      <c r="AB493" s="64">
        <f t="shared" si="178"/>
        <v>3.9235322029992137E-2</v>
      </c>
      <c r="AC493" s="63">
        <f t="shared" si="171"/>
        <v>2.4918810297371197E-2</v>
      </c>
      <c r="AD493" s="63">
        <f t="shared" si="172"/>
        <v>7.0937358190280353E-2</v>
      </c>
      <c r="AE493" s="63">
        <f t="shared" si="173"/>
        <v>9.68056410996887E-3</v>
      </c>
      <c r="AF493" s="64">
        <f t="shared" si="174"/>
        <v>6.0669479296463713E-2</v>
      </c>
      <c r="AG493" s="69">
        <f t="shared" ca="1" si="183"/>
        <v>920</v>
      </c>
      <c r="AH493" s="75">
        <f t="shared" si="193"/>
        <v>1</v>
      </c>
      <c r="AI493" s="76">
        <f t="shared" si="194"/>
        <v>0</v>
      </c>
      <c r="AJ493" s="75"/>
      <c r="AK493" s="76"/>
    </row>
    <row r="494" spans="2:37" x14ac:dyDescent="0.25">
      <c r="B494" s="43">
        <v>1911</v>
      </c>
      <c r="C494" s="44">
        <v>11</v>
      </c>
      <c r="D494" s="67">
        <f t="shared" si="199"/>
        <v>4352</v>
      </c>
      <c r="E494" s="61">
        <f>Data!E493</f>
        <v>9.07</v>
      </c>
      <c r="F494" s="61">
        <f>Data!H493</f>
        <v>9.1340049590000003</v>
      </c>
      <c r="G494" s="62">
        <f>IF(MOD(C494,3)=0,SUM(Data!G491:G493),0)</f>
        <v>0</v>
      </c>
      <c r="H494" s="63">
        <f t="shared" si="184"/>
        <v>4.0137614678898981E-2</v>
      </c>
      <c r="I494" s="63">
        <f t="shared" si="185"/>
        <v>0</v>
      </c>
      <c r="J494" s="63">
        <f t="shared" si="186"/>
        <v>4.0137614678898981E-2</v>
      </c>
      <c r="K494" s="63">
        <f t="shared" si="187"/>
        <v>-1.0302673900155823E-2</v>
      </c>
      <c r="L494" s="64">
        <f t="shared" si="188"/>
        <v>5.0965368147277701E-2</v>
      </c>
      <c r="M494" s="65">
        <f t="shared" si="189"/>
        <v>2.0427927927927927</v>
      </c>
      <c r="N494" s="65">
        <f t="shared" si="190"/>
        <v>0.73282735392161702</v>
      </c>
      <c r="O494" s="65">
        <f t="shared" si="191"/>
        <v>15.48908305231161</v>
      </c>
      <c r="P494" s="66">
        <f t="shared" si="192"/>
        <v>21.136060177644953</v>
      </c>
      <c r="Q494" s="63">
        <f t="shared" si="195"/>
        <v>-2.5778732545649774E-2</v>
      </c>
      <c r="R494" s="63">
        <f t="shared" si="196"/>
        <v>2.5092202515879958E-2</v>
      </c>
      <c r="S494" s="63">
        <f t="shared" si="197"/>
        <v>-1.0302673900155823E-2</v>
      </c>
      <c r="T494" s="64">
        <f t="shared" si="198"/>
        <v>3.5763334387816093E-2</v>
      </c>
      <c r="U494" s="63">
        <f t="shared" si="179"/>
        <v>-1.7954505005651655E-2</v>
      </c>
      <c r="V494" s="63">
        <f t="shared" si="180"/>
        <v>3.2207477156096287E-2</v>
      </c>
      <c r="W494" s="63">
        <f t="shared" si="181"/>
        <v>6.37126614531347E-3</v>
      </c>
      <c r="X494" s="64">
        <f t="shared" si="182"/>
        <v>2.567264376470435E-2</v>
      </c>
      <c r="Y494" s="63">
        <f t="shared" si="175"/>
        <v>1.1625091375715213E-2</v>
      </c>
      <c r="Z494" s="63">
        <f t="shared" si="176"/>
        <v>5.875409912201679E-2</v>
      </c>
      <c r="AA494" s="63">
        <f t="shared" si="177"/>
        <v>1.4657359292060912E-2</v>
      </c>
      <c r="AB494" s="64">
        <f t="shared" si="178"/>
        <v>4.3459734881066359E-2</v>
      </c>
      <c r="AC494" s="63">
        <f t="shared" si="171"/>
        <v>2.7714299237008744E-2</v>
      </c>
      <c r="AD494" s="63">
        <f t="shared" si="172"/>
        <v>7.3858363746805322E-2</v>
      </c>
      <c r="AE494" s="63">
        <f t="shared" si="173"/>
        <v>9.7928027213769475E-3</v>
      </c>
      <c r="AF494" s="64">
        <f t="shared" si="174"/>
        <v>6.3444263865589656E-2</v>
      </c>
      <c r="AG494" s="69">
        <f t="shared" ca="1" si="183"/>
        <v>293</v>
      </c>
      <c r="AH494" s="75">
        <f t="shared" si="193"/>
        <v>2</v>
      </c>
      <c r="AI494" s="76">
        <f t="shared" si="194"/>
        <v>0</v>
      </c>
      <c r="AJ494" s="75"/>
      <c r="AK494" s="76"/>
    </row>
    <row r="495" spans="2:37" x14ac:dyDescent="0.25">
      <c r="B495" s="43">
        <v>1911</v>
      </c>
      <c r="C495" s="44">
        <v>12</v>
      </c>
      <c r="D495" s="67">
        <f t="shared" si="199"/>
        <v>4383</v>
      </c>
      <c r="E495" s="61">
        <f>Data!E494</f>
        <v>9.11</v>
      </c>
      <c r="F495" s="61">
        <f>Data!H494</f>
        <v>9.0388396689999997</v>
      </c>
      <c r="G495" s="62">
        <f>IF(MOD(C495,3)=0,SUM(Data!G492:G494),0)</f>
        <v>0.11749999999999999</v>
      </c>
      <c r="H495" s="63">
        <f t="shared" si="184"/>
        <v>4.4101433296581671E-3</v>
      </c>
      <c r="I495" s="63">
        <f t="shared" si="185"/>
        <v>1.2954796030871003E-2</v>
      </c>
      <c r="J495" s="63">
        <f t="shared" si="186"/>
        <v>1.7364939360529075E-2</v>
      </c>
      <c r="K495" s="63">
        <f t="shared" si="187"/>
        <v>-1.04187911466187E-2</v>
      </c>
      <c r="L495" s="64">
        <f t="shared" si="188"/>
        <v>2.8076251103575922E-2</v>
      </c>
      <c r="M495" s="65">
        <f t="shared" si="189"/>
        <v>2.0518018018018016</v>
      </c>
      <c r="N495" s="65">
        <f t="shared" si="190"/>
        <v>0.72519217877457842</v>
      </c>
      <c r="O495" s="65">
        <f t="shared" si="191"/>
        <v>15.7580500402652</v>
      </c>
      <c r="P495" s="66">
        <f t="shared" si="192"/>
        <v>21.729481510532803</v>
      </c>
      <c r="Q495" s="63">
        <f t="shared" si="195"/>
        <v>6.6298342541435407E-3</v>
      </c>
      <c r="R495" s="63">
        <f t="shared" si="196"/>
        <v>5.9175846366798401E-2</v>
      </c>
      <c r="S495" s="63">
        <f t="shared" si="197"/>
        <v>-2.0614123639157156E-2</v>
      </c>
      <c r="T495" s="64">
        <f t="shared" si="198"/>
        <v>8.1469390085995297E-2</v>
      </c>
      <c r="U495" s="63">
        <f t="shared" si="179"/>
        <v>-1.5298372516113212E-2</v>
      </c>
      <c r="V495" s="63">
        <f t="shared" si="180"/>
        <v>3.5589578215063922E-2</v>
      </c>
      <c r="W495" s="63">
        <f t="shared" si="181"/>
        <v>2.1191024799311897E-3</v>
      </c>
      <c r="X495" s="64">
        <f t="shared" si="182"/>
        <v>3.3399698351527007E-2</v>
      </c>
      <c r="Y495" s="63">
        <f t="shared" si="175"/>
        <v>1.3713254066497482E-2</v>
      </c>
      <c r="Z495" s="63">
        <f t="shared" si="176"/>
        <v>6.1242457342811196E-2</v>
      </c>
      <c r="AA495" s="63">
        <f t="shared" si="177"/>
        <v>1.2382104557283613E-2</v>
      </c>
      <c r="AB495" s="64">
        <f t="shared" si="178"/>
        <v>4.8262758266449435E-2</v>
      </c>
      <c r="AC495" s="63">
        <f t="shared" si="171"/>
        <v>2.6398610872600869E-2</v>
      </c>
      <c r="AD495" s="63">
        <f t="shared" si="172"/>
        <v>7.2628418732401334E-2</v>
      </c>
      <c r="AE495" s="63">
        <f t="shared" si="173"/>
        <v>9.2641406008238114E-3</v>
      </c>
      <c r="AF495" s="64">
        <f t="shared" si="174"/>
        <v>6.2782650827023501E-2</v>
      </c>
      <c r="AG495" s="69">
        <f t="shared" ca="1" si="183"/>
        <v>943</v>
      </c>
      <c r="AH495" s="75">
        <f t="shared" si="193"/>
        <v>3</v>
      </c>
      <c r="AI495" s="76">
        <f t="shared" si="194"/>
        <v>0</v>
      </c>
      <c r="AJ495" s="75"/>
      <c r="AK495" s="76"/>
    </row>
    <row r="496" spans="2:37" x14ac:dyDescent="0.25">
      <c r="B496" s="43">
        <v>1912</v>
      </c>
      <c r="C496" s="39">
        <v>1</v>
      </c>
      <c r="D496" s="67">
        <f t="shared" si="199"/>
        <v>4414</v>
      </c>
      <c r="E496" s="61">
        <f>Data!E495</f>
        <v>9.1199999999999992</v>
      </c>
      <c r="F496" s="61">
        <f>Data!H495</f>
        <v>9.1340049590000003</v>
      </c>
      <c r="G496" s="62">
        <f>IF(MOD(C496,3)=0,SUM(Data!G493:G495),0)</f>
        <v>0</v>
      </c>
      <c r="H496" s="63">
        <f t="shared" si="184"/>
        <v>1.097694840834329E-3</v>
      </c>
      <c r="I496" s="63">
        <f t="shared" si="185"/>
        <v>0</v>
      </c>
      <c r="J496" s="63">
        <f t="shared" si="186"/>
        <v>1.097694840834329E-3</v>
      </c>
      <c r="K496" s="63">
        <f t="shared" si="187"/>
        <v>1.0528485235376417E-2</v>
      </c>
      <c r="L496" s="64">
        <f t="shared" si="188"/>
        <v>-9.3325329590737693E-3</v>
      </c>
      <c r="M496" s="65">
        <f t="shared" si="189"/>
        <v>2.0540540540540535</v>
      </c>
      <c r="N496" s="65">
        <f t="shared" si="190"/>
        <v>0.73282735392161702</v>
      </c>
      <c r="O496" s="65">
        <f t="shared" si="191"/>
        <v>15.775347570496008</v>
      </c>
      <c r="P496" s="66">
        <f t="shared" si="192"/>
        <v>21.526690408152174</v>
      </c>
      <c r="Q496" s="63">
        <f t="shared" si="195"/>
        <v>-1.6181229773463035E-2</v>
      </c>
      <c r="R496" s="63">
        <f t="shared" si="196"/>
        <v>3.5174046275239457E-2</v>
      </c>
      <c r="S496" s="63">
        <f t="shared" si="197"/>
        <v>-1.0302673900155823E-2</v>
      </c>
      <c r="T496" s="64">
        <f t="shared" si="198"/>
        <v>4.595012937400611E-2</v>
      </c>
      <c r="U496" s="63">
        <f t="shared" si="179"/>
        <v>-9.3793217693802777E-3</v>
      </c>
      <c r="V496" s="63">
        <f t="shared" si="180"/>
        <v>4.1814516912388244E-2</v>
      </c>
      <c r="W496" s="63">
        <f t="shared" si="181"/>
        <v>6.37126614531347E-3</v>
      </c>
      <c r="X496" s="64">
        <f t="shared" si="182"/>
        <v>3.5218862023786324E-2</v>
      </c>
      <c r="Y496" s="63">
        <f t="shared" si="175"/>
        <v>1.1681668932540967E-2</v>
      </c>
      <c r="Z496" s="63">
        <f t="shared" si="176"/>
        <v>5.911561881997196E-2</v>
      </c>
      <c r="AA496" s="63">
        <f t="shared" si="177"/>
        <v>1.4657359292060912E-2</v>
      </c>
      <c r="AB496" s="64">
        <f t="shared" si="178"/>
        <v>4.3816032201185795E-2</v>
      </c>
      <c r="AC496" s="63">
        <f t="shared" si="171"/>
        <v>2.5515342123687557E-2</v>
      </c>
      <c r="AD496" s="63">
        <f t="shared" si="172"/>
        <v>7.1705366858181518E-2</v>
      </c>
      <c r="AE496" s="63">
        <f t="shared" si="173"/>
        <v>1.1088302357300295E-2</v>
      </c>
      <c r="AF496" s="64">
        <f t="shared" si="174"/>
        <v>5.9952295323322025E-2</v>
      </c>
      <c r="AG496" s="69">
        <f t="shared" ca="1" si="183"/>
        <v>1008</v>
      </c>
      <c r="AH496" s="75">
        <f t="shared" si="193"/>
        <v>4</v>
      </c>
      <c r="AI496" s="76">
        <f t="shared" si="194"/>
        <v>0</v>
      </c>
      <c r="AJ496" s="75"/>
      <c r="AK496" s="76"/>
    </row>
    <row r="497" spans="2:37" x14ac:dyDescent="0.25">
      <c r="B497" s="43">
        <v>1912</v>
      </c>
      <c r="C497" s="44">
        <v>2</v>
      </c>
      <c r="D497" s="67">
        <f t="shared" si="199"/>
        <v>4443</v>
      </c>
      <c r="E497" s="61">
        <f>Data!E496</f>
        <v>9.0399999999999991</v>
      </c>
      <c r="F497" s="61">
        <f>Data!H496</f>
        <v>9.229089256</v>
      </c>
      <c r="G497" s="62">
        <f>IF(MOD(C497,3)=0,SUM(Data!G494:G496),0)</f>
        <v>0</v>
      </c>
      <c r="H497" s="63">
        <f t="shared" si="184"/>
        <v>-8.7719298245614308E-3</v>
      </c>
      <c r="I497" s="63">
        <f t="shared" si="185"/>
        <v>0</v>
      </c>
      <c r="J497" s="63">
        <f t="shared" si="186"/>
        <v>-8.7719298245614308E-3</v>
      </c>
      <c r="K497" s="63">
        <f t="shared" si="187"/>
        <v>1.0409923951958167E-2</v>
      </c>
      <c r="L497" s="64">
        <f t="shared" si="188"/>
        <v>-1.8984229392259633E-2</v>
      </c>
      <c r="M497" s="65">
        <f t="shared" si="189"/>
        <v>2.0360360360360357</v>
      </c>
      <c r="N497" s="65">
        <f t="shared" si="190"/>
        <v>0.74045603094585588</v>
      </c>
      <c r="O497" s="65">
        <f t="shared" si="191"/>
        <v>15.636967328649551</v>
      </c>
      <c r="P497" s="66">
        <f t="shared" si="192"/>
        <v>21.118022779387658</v>
      </c>
      <c r="Q497" s="63">
        <f t="shared" si="195"/>
        <v>-4.1357370095440271E-2</v>
      </c>
      <c r="R497" s="63">
        <f t="shared" si="196"/>
        <v>8.6837130600139201E-3</v>
      </c>
      <c r="S497" s="63">
        <f t="shared" si="197"/>
        <v>3.1912485168092752E-2</v>
      </c>
      <c r="T497" s="64">
        <f t="shared" si="198"/>
        <v>-2.2510409014282362E-2</v>
      </c>
      <c r="U497" s="63">
        <f t="shared" si="179"/>
        <v>-4.797430244563583E-3</v>
      </c>
      <c r="V497" s="63">
        <f t="shared" si="180"/>
        <v>4.6633193940206707E-2</v>
      </c>
      <c r="W497" s="63">
        <f t="shared" si="181"/>
        <v>4.1746015788892699E-3</v>
      </c>
      <c r="X497" s="64">
        <f t="shared" si="182"/>
        <v>4.2282081517057701E-2</v>
      </c>
      <c r="Y497" s="63">
        <f t="shared" si="175"/>
        <v>9.9234416704698791E-3</v>
      </c>
      <c r="Z497" s="63">
        <f t="shared" si="176"/>
        <v>5.7274954891901153E-2</v>
      </c>
      <c r="AA497" s="63">
        <f t="shared" si="177"/>
        <v>1.5708694294555015E-2</v>
      </c>
      <c r="AB497" s="64">
        <f t="shared" si="178"/>
        <v>4.0923407302539072E-2</v>
      </c>
      <c r="AC497" s="63">
        <f t="shared" si="171"/>
        <v>2.4970739860912028E-2</v>
      </c>
      <c r="AD497" s="63">
        <f t="shared" si="172"/>
        <v>7.1136235277359905E-2</v>
      </c>
      <c r="AE497" s="63">
        <f t="shared" si="173"/>
        <v>1.1611985205192576E-2</v>
      </c>
      <c r="AF497" s="64">
        <f t="shared" si="174"/>
        <v>5.8840989374096431E-2</v>
      </c>
      <c r="AG497" s="69">
        <f t="shared" ca="1" si="183"/>
        <v>1218</v>
      </c>
      <c r="AH497" s="75">
        <f t="shared" si="193"/>
        <v>0</v>
      </c>
      <c r="AI497" s="76">
        <f t="shared" si="194"/>
        <v>1</v>
      </c>
      <c r="AJ497" s="75"/>
      <c r="AK497" s="76"/>
    </row>
    <row r="498" spans="2:37" x14ac:dyDescent="0.25">
      <c r="B498" s="43">
        <v>1912</v>
      </c>
      <c r="C498" s="44">
        <v>3</v>
      </c>
      <c r="D498" s="67">
        <f t="shared" si="199"/>
        <v>4474</v>
      </c>
      <c r="E498" s="61">
        <f>Data!E497</f>
        <v>9.3000000000000007</v>
      </c>
      <c r="F498" s="61">
        <f>Data!H497</f>
        <v>9.4194198349999994</v>
      </c>
      <c r="G498" s="62">
        <f>IF(MOD(C498,3)=0,SUM(Data!G495:G497),0)</f>
        <v>0.11791666666666667</v>
      </c>
      <c r="H498" s="63">
        <f t="shared" si="184"/>
        <v>2.8761061946902755E-2</v>
      </c>
      <c r="I498" s="63">
        <f t="shared" si="185"/>
        <v>1.3043879056047199E-2</v>
      </c>
      <c r="J498" s="63">
        <f t="shared" si="186"/>
        <v>4.1804941002949958E-2</v>
      </c>
      <c r="K498" s="63">
        <f t="shared" si="187"/>
        <v>2.0622899369649339E-2</v>
      </c>
      <c r="L498" s="64">
        <f t="shared" si="188"/>
        <v>2.075403329318104E-2</v>
      </c>
      <c r="M498" s="65">
        <f t="shared" si="189"/>
        <v>2.0945945945945947</v>
      </c>
      <c r="N498" s="65">
        <f t="shared" si="190"/>
        <v>0.75572638115970214</v>
      </c>
      <c r="O498" s="65">
        <f t="shared" si="191"/>
        <v>16.290669825288802</v>
      </c>
      <c r="P498" s="66">
        <f t="shared" si="192"/>
        <v>21.556306927237227</v>
      </c>
      <c r="Q498" s="63">
        <f t="shared" si="195"/>
        <v>-2.1459227467809372E-3</v>
      </c>
      <c r="R498" s="63">
        <f t="shared" si="196"/>
        <v>5.0016562260283282E-2</v>
      </c>
      <c r="S498" s="63">
        <f t="shared" si="197"/>
        <v>4.2104980278083071E-2</v>
      </c>
      <c r="T498" s="64">
        <f t="shared" si="198"/>
        <v>7.5919241649622382E-3</v>
      </c>
      <c r="U498" s="63">
        <f t="shared" si="179"/>
        <v>2.1784462979569374E-2</v>
      </c>
      <c r="V498" s="63">
        <f t="shared" si="180"/>
        <v>7.4695702277202569E-2</v>
      </c>
      <c r="W498" s="63">
        <f t="shared" si="181"/>
        <v>1.0419304595658652E-2</v>
      </c>
      <c r="X498" s="64">
        <f t="shared" si="182"/>
        <v>6.3613588328328419E-2</v>
      </c>
      <c r="Y498" s="63">
        <f t="shared" si="175"/>
        <v>1.2667587265570823E-2</v>
      </c>
      <c r="Z498" s="63">
        <f t="shared" si="176"/>
        <v>6.044892694589854E-2</v>
      </c>
      <c r="AA498" s="63">
        <f t="shared" si="177"/>
        <v>1.7784190955128842E-2</v>
      </c>
      <c r="AB498" s="64">
        <f t="shared" si="178"/>
        <v>4.1919236287932149E-2</v>
      </c>
      <c r="AC498" s="63">
        <f t="shared" si="171"/>
        <v>2.5870254539493542E-2</v>
      </c>
      <c r="AD498" s="63">
        <f t="shared" si="172"/>
        <v>7.2217962877717978E-2</v>
      </c>
      <c r="AE498" s="63">
        <f t="shared" si="173"/>
        <v>1.3978393895790475E-2</v>
      </c>
      <c r="AF498" s="64">
        <f t="shared" si="174"/>
        <v>5.7436696218117866E-2</v>
      </c>
      <c r="AG498" s="69">
        <f t="shared" ca="1" si="183"/>
        <v>478</v>
      </c>
      <c r="AH498" s="75">
        <f t="shared" si="193"/>
        <v>1</v>
      </c>
      <c r="AI498" s="76">
        <f t="shared" si="194"/>
        <v>0</v>
      </c>
      <c r="AJ498" s="75"/>
      <c r="AK498" s="76"/>
    </row>
    <row r="499" spans="2:37" x14ac:dyDescent="0.25">
      <c r="B499" s="43">
        <v>1912</v>
      </c>
      <c r="C499" s="44">
        <v>4</v>
      </c>
      <c r="D499" s="67">
        <f t="shared" si="199"/>
        <v>4504</v>
      </c>
      <c r="E499" s="61">
        <f>Data!E498</f>
        <v>9.59</v>
      </c>
      <c r="F499" s="61">
        <f>Data!H498</f>
        <v>9.7048347110000002</v>
      </c>
      <c r="G499" s="62">
        <f>IF(MOD(C499,3)=0,SUM(Data!G496:G498),0)</f>
        <v>0</v>
      </c>
      <c r="H499" s="63">
        <f t="shared" si="184"/>
        <v>3.118279569892457E-2</v>
      </c>
      <c r="I499" s="63">
        <f t="shared" si="185"/>
        <v>0</v>
      </c>
      <c r="J499" s="63">
        <f t="shared" si="186"/>
        <v>3.118279569892457E-2</v>
      </c>
      <c r="K499" s="63">
        <f t="shared" si="187"/>
        <v>3.0300685286314133E-2</v>
      </c>
      <c r="L499" s="64">
        <f t="shared" si="188"/>
        <v>8.5616793738751973E-4</v>
      </c>
      <c r="M499" s="65">
        <f t="shared" si="189"/>
        <v>2.1599099099099095</v>
      </c>
      <c r="N499" s="65">
        <f t="shared" si="190"/>
        <v>0.77862540839778749</v>
      </c>
      <c r="O499" s="65">
        <f t="shared" si="191"/>
        <v>16.798658454249416</v>
      </c>
      <c r="P499" s="66">
        <f t="shared" si="192"/>
        <v>21.574762746076811</v>
      </c>
      <c r="Q499" s="63">
        <f t="shared" si="195"/>
        <v>3.3405172413793149E-2</v>
      </c>
      <c r="R499" s="63">
        <f t="shared" si="196"/>
        <v>8.7426078918119376E-2</v>
      </c>
      <c r="S499" s="63">
        <f t="shared" si="197"/>
        <v>0.1086900202490837</v>
      </c>
      <c r="T499" s="64">
        <f t="shared" si="198"/>
        <v>-1.9179338627207887E-2</v>
      </c>
      <c r="U499" s="63">
        <f t="shared" si="179"/>
        <v>2.7096689141938413E-2</v>
      </c>
      <c r="V499" s="63">
        <f t="shared" si="180"/>
        <v>8.0283012353903782E-2</v>
      </c>
      <c r="W499" s="63">
        <f t="shared" si="181"/>
        <v>1.646968954007777E-2</v>
      </c>
      <c r="X499" s="64">
        <f t="shared" si="182"/>
        <v>6.2779366143912885E-2</v>
      </c>
      <c r="Y499" s="63">
        <f t="shared" si="175"/>
        <v>1.237701292962412E-2</v>
      </c>
      <c r="Z499" s="63">
        <f t="shared" si="176"/>
        <v>6.0144642256008796E-2</v>
      </c>
      <c r="AA499" s="63">
        <f t="shared" si="177"/>
        <v>1.9605115523614547E-2</v>
      </c>
      <c r="AB499" s="64">
        <f t="shared" si="178"/>
        <v>3.9760026813493887E-2</v>
      </c>
      <c r="AC499" s="63">
        <f t="shared" si="171"/>
        <v>2.7538659756712658E-2</v>
      </c>
      <c r="AD499" s="63">
        <f t="shared" si="172"/>
        <v>7.3961744837810039E-2</v>
      </c>
      <c r="AE499" s="63">
        <f t="shared" si="173"/>
        <v>1.617472425177402E-2</v>
      </c>
      <c r="AF499" s="64">
        <f t="shared" si="174"/>
        <v>5.6867209158922405E-2</v>
      </c>
      <c r="AG499" s="69">
        <f t="shared" ca="1" si="183"/>
        <v>445</v>
      </c>
      <c r="AH499" s="75">
        <f t="shared" si="193"/>
        <v>2</v>
      </c>
      <c r="AI499" s="76">
        <f t="shared" si="194"/>
        <v>0</v>
      </c>
      <c r="AJ499" s="75"/>
      <c r="AK499" s="76"/>
    </row>
    <row r="500" spans="2:37" x14ac:dyDescent="0.25">
      <c r="B500" s="43">
        <v>1912</v>
      </c>
      <c r="C500" s="44">
        <v>5</v>
      </c>
      <c r="D500" s="67">
        <f t="shared" si="199"/>
        <v>4535</v>
      </c>
      <c r="E500" s="61">
        <f>Data!E499</f>
        <v>9.58</v>
      </c>
      <c r="F500" s="61">
        <f>Data!H499</f>
        <v>9.7048347110000002</v>
      </c>
      <c r="G500" s="62">
        <f>IF(MOD(C500,3)=0,SUM(Data!G497:G499),0)</f>
        <v>0</v>
      </c>
      <c r="H500" s="63">
        <f t="shared" si="184"/>
        <v>-1.0427528675703845E-3</v>
      </c>
      <c r="I500" s="63">
        <f t="shared" si="185"/>
        <v>0</v>
      </c>
      <c r="J500" s="63">
        <f t="shared" si="186"/>
        <v>-1.0427528675703845E-3</v>
      </c>
      <c r="K500" s="63">
        <f t="shared" si="187"/>
        <v>0</v>
      </c>
      <c r="L500" s="64">
        <f t="shared" si="188"/>
        <v>-1.0427528675703845E-3</v>
      </c>
      <c r="M500" s="65">
        <f t="shared" si="189"/>
        <v>2.1576576576576576</v>
      </c>
      <c r="N500" s="65">
        <f t="shared" si="190"/>
        <v>0.77862540839778749</v>
      </c>
      <c r="O500" s="65">
        <f t="shared" si="191"/>
        <v>16.781141604974913</v>
      </c>
      <c r="P500" s="66">
        <f t="shared" si="192"/>
        <v>21.55226560035619</v>
      </c>
      <c r="Q500" s="63">
        <f t="shared" si="195"/>
        <v>1.0548523206751037E-2</v>
      </c>
      <c r="R500" s="63">
        <f t="shared" si="196"/>
        <v>6.3374606090317087E-2</v>
      </c>
      <c r="S500" s="63">
        <f t="shared" si="197"/>
        <v>0.1086900202490837</v>
      </c>
      <c r="T500" s="64">
        <f t="shared" si="198"/>
        <v>-4.0872934121463977E-2</v>
      </c>
      <c r="U500" s="63">
        <f t="shared" si="179"/>
        <v>3.4132288055398918E-2</v>
      </c>
      <c r="V500" s="63">
        <f t="shared" si="180"/>
        <v>8.7682936887100826E-2</v>
      </c>
      <c r="W500" s="63">
        <f t="shared" si="181"/>
        <v>1.2197778928624725E-2</v>
      </c>
      <c r="X500" s="64">
        <f t="shared" si="182"/>
        <v>7.4575502465906274E-2</v>
      </c>
      <c r="Y500" s="63">
        <f t="shared" si="175"/>
        <v>1.2510450914816618E-2</v>
      </c>
      <c r="Z500" s="63">
        <f t="shared" si="176"/>
        <v>6.0284376330635547E-2</v>
      </c>
      <c r="AA500" s="63">
        <f t="shared" si="177"/>
        <v>1.8399138176764973E-2</v>
      </c>
      <c r="AB500" s="64">
        <f t="shared" si="178"/>
        <v>4.1128509033165228E-2</v>
      </c>
      <c r="AC500" s="63">
        <f t="shared" si="171"/>
        <v>2.7485059759178698E-2</v>
      </c>
      <c r="AD500" s="63">
        <f t="shared" si="172"/>
        <v>7.3905723250370592E-2</v>
      </c>
      <c r="AE500" s="63">
        <f t="shared" si="173"/>
        <v>1.617472425177402E-2</v>
      </c>
      <c r="AF500" s="64">
        <f t="shared" si="174"/>
        <v>5.6812079282039685E-2</v>
      </c>
      <c r="AG500" s="69">
        <f t="shared" ca="1" si="183"/>
        <v>1064</v>
      </c>
      <c r="AH500" s="75">
        <f t="shared" si="193"/>
        <v>0</v>
      </c>
      <c r="AI500" s="76">
        <f t="shared" si="194"/>
        <v>1</v>
      </c>
      <c r="AJ500" s="75"/>
      <c r="AK500" s="76"/>
    </row>
    <row r="501" spans="2:37" x14ac:dyDescent="0.25">
      <c r="B501" s="43">
        <v>1912</v>
      </c>
      <c r="C501" s="44">
        <v>6</v>
      </c>
      <c r="D501" s="67">
        <f t="shared" si="199"/>
        <v>4565</v>
      </c>
      <c r="E501" s="61">
        <f>Data!E500</f>
        <v>9.58</v>
      </c>
      <c r="F501" s="61">
        <f>Data!H500</f>
        <v>9.6096694209999995</v>
      </c>
      <c r="G501" s="62">
        <f>IF(MOD(C501,3)=0,SUM(Data!G498:G500),0)</f>
        <v>0.11854166666666666</v>
      </c>
      <c r="H501" s="63">
        <f t="shared" si="184"/>
        <v>0</v>
      </c>
      <c r="I501" s="63">
        <f t="shared" si="185"/>
        <v>1.2373869171885873E-2</v>
      </c>
      <c r="J501" s="63">
        <f t="shared" si="186"/>
        <v>1.2373869171885987E-2</v>
      </c>
      <c r="K501" s="63">
        <f t="shared" si="187"/>
        <v>-9.8059671116432767E-3</v>
      </c>
      <c r="L501" s="64">
        <f t="shared" si="188"/>
        <v>2.2399484895734512E-2</v>
      </c>
      <c r="M501" s="65">
        <f t="shared" si="189"/>
        <v>2.1576576576576576</v>
      </c>
      <c r="N501" s="65">
        <f t="shared" si="190"/>
        <v>0.77099023325074889</v>
      </c>
      <c r="O501" s="65">
        <f t="shared" si="191"/>
        <v>16.988789255749765</v>
      </c>
      <c r="P501" s="66">
        <f t="shared" si="192"/>
        <v>22.035025248140226</v>
      </c>
      <c r="Q501" s="63">
        <f t="shared" si="195"/>
        <v>-9.3071354705273057E-3</v>
      </c>
      <c r="R501" s="63">
        <f t="shared" si="196"/>
        <v>4.2710565313667459E-2</v>
      </c>
      <c r="S501" s="63">
        <f t="shared" si="197"/>
        <v>9.7818242373513886E-2</v>
      </c>
      <c r="T501" s="64">
        <f t="shared" si="198"/>
        <v>-5.0197450664238752E-2</v>
      </c>
      <c r="U501" s="63">
        <f t="shared" si="179"/>
        <v>4.0902110931523961E-2</v>
      </c>
      <c r="V501" s="63">
        <f t="shared" si="180"/>
        <v>9.4606027586527697E-2</v>
      </c>
      <c r="W501" s="63">
        <f t="shared" si="181"/>
        <v>8.1146369181677169E-3</v>
      </c>
      <c r="X501" s="64">
        <f t="shared" si="182"/>
        <v>8.5795193821177396E-2</v>
      </c>
      <c r="Y501" s="63">
        <f t="shared" si="175"/>
        <v>1.3110814618880084E-2</v>
      </c>
      <c r="Z501" s="63">
        <f t="shared" si="176"/>
        <v>6.1200372505633815E-2</v>
      </c>
      <c r="AA501" s="63">
        <f t="shared" si="177"/>
        <v>1.6206968784593601E-2</v>
      </c>
      <c r="AB501" s="64">
        <f t="shared" si="178"/>
        <v>4.4275826778528371E-2</v>
      </c>
      <c r="AC501" s="63">
        <f t="shared" ref="AC501:AC564" si="200">($M501/$M261)^(1/20)-1</f>
        <v>2.7762546607398741E-2</v>
      </c>
      <c r="AD501" s="63">
        <f t="shared" ref="AD501:AD564" si="201">($O501/$O261)^(1/20)-1</f>
        <v>7.4305686042504426E-2</v>
      </c>
      <c r="AE501" s="63">
        <f t="shared" ref="AE501:AE564" si="202">($N501/$N261)^(1/20)-1</f>
        <v>1.5674159888815486E-2</v>
      </c>
      <c r="AF501" s="64">
        <f t="shared" ref="AF501:AF564" si="203">($P501/$P261)^(1/20)-1</f>
        <v>5.7726708494885148E-2</v>
      </c>
      <c r="AG501" s="69">
        <f t="shared" ca="1" si="183"/>
        <v>1025</v>
      </c>
      <c r="AH501" s="75">
        <f t="shared" si="193"/>
        <v>0</v>
      </c>
      <c r="AI501" s="76">
        <f t="shared" si="194"/>
        <v>0</v>
      </c>
      <c r="AJ501" s="75"/>
      <c r="AK501" s="76"/>
    </row>
    <row r="502" spans="2:37" x14ac:dyDescent="0.25">
      <c r="B502" s="43">
        <v>1912</v>
      </c>
      <c r="C502" s="44">
        <v>7</v>
      </c>
      <c r="D502" s="67">
        <f t="shared" si="199"/>
        <v>4596</v>
      </c>
      <c r="E502" s="61">
        <f>Data!E501</f>
        <v>9.59</v>
      </c>
      <c r="F502" s="61">
        <f>Data!H501</f>
        <v>9.6096694209999995</v>
      </c>
      <c r="G502" s="62">
        <f>IF(MOD(C502,3)=0,SUM(Data!G499:G501),0)</f>
        <v>0</v>
      </c>
      <c r="H502" s="63">
        <f t="shared" si="184"/>
        <v>1.0438413361169019E-3</v>
      </c>
      <c r="I502" s="63">
        <f t="shared" si="185"/>
        <v>0</v>
      </c>
      <c r="J502" s="63">
        <f t="shared" si="186"/>
        <v>1.0438413361169019E-3</v>
      </c>
      <c r="K502" s="63">
        <f t="shared" si="187"/>
        <v>0</v>
      </c>
      <c r="L502" s="64">
        <f t="shared" si="188"/>
        <v>1.0438413361169019E-3</v>
      </c>
      <c r="M502" s="65">
        <f t="shared" si="189"/>
        <v>2.1599099099099095</v>
      </c>
      <c r="N502" s="65">
        <f t="shared" si="190"/>
        <v>0.77099023325074889</v>
      </c>
      <c r="O502" s="65">
        <f t="shared" si="191"/>
        <v>17.006522856225494</v>
      </c>
      <c r="P502" s="66">
        <f t="shared" si="192"/>
        <v>22.058026318336616</v>
      </c>
      <c r="Q502" s="63">
        <f t="shared" si="195"/>
        <v>-4.1536863966772364E-3</v>
      </c>
      <c r="R502" s="63">
        <f t="shared" si="196"/>
        <v>4.8134603367743445E-2</v>
      </c>
      <c r="S502" s="63">
        <f t="shared" si="197"/>
        <v>8.602130846813405E-2</v>
      </c>
      <c r="T502" s="64">
        <f t="shared" si="198"/>
        <v>-3.4885784288919863E-2</v>
      </c>
      <c r="U502" s="63">
        <f t="shared" si="179"/>
        <v>3.3329529591962448E-2</v>
      </c>
      <c r="V502" s="63">
        <f t="shared" si="180"/>
        <v>8.6642749299720156E-2</v>
      </c>
      <c r="W502" s="63">
        <f t="shared" si="181"/>
        <v>8.1146369181677169E-3</v>
      </c>
      <c r="X502" s="64">
        <f t="shared" si="182"/>
        <v>7.7896014506460221E-2</v>
      </c>
      <c r="Y502" s="63">
        <f t="shared" si="175"/>
        <v>1.0955444720847529E-2</v>
      </c>
      <c r="Z502" s="63">
        <f t="shared" si="176"/>
        <v>5.8942693182034711E-2</v>
      </c>
      <c r="AA502" s="63">
        <f t="shared" si="177"/>
        <v>1.6206968784593601E-2</v>
      </c>
      <c r="AB502" s="64">
        <f t="shared" si="178"/>
        <v>4.2054154035721769E-2</v>
      </c>
      <c r="AC502" s="63">
        <f t="shared" si="200"/>
        <v>2.7816161080368884E-2</v>
      </c>
      <c r="AD502" s="63">
        <f t="shared" si="201"/>
        <v>7.4361728494485302E-2</v>
      </c>
      <c r="AE502" s="63">
        <f t="shared" si="202"/>
        <v>1.4320700814041354E-2</v>
      </c>
      <c r="AF502" s="64">
        <f t="shared" si="203"/>
        <v>5.919333760245471E-2</v>
      </c>
      <c r="AG502" s="69">
        <f t="shared" ca="1" si="183"/>
        <v>1009</v>
      </c>
      <c r="AH502" s="75">
        <f t="shared" si="193"/>
        <v>1</v>
      </c>
      <c r="AI502" s="76">
        <f t="shared" si="194"/>
        <v>0</v>
      </c>
      <c r="AJ502" s="75"/>
      <c r="AK502" s="76"/>
    </row>
    <row r="503" spans="2:37" x14ac:dyDescent="0.25">
      <c r="B503" s="43">
        <v>1912</v>
      </c>
      <c r="C503" s="44">
        <v>8</v>
      </c>
      <c r="D503" s="67">
        <f t="shared" si="199"/>
        <v>4627</v>
      </c>
      <c r="E503" s="61">
        <f>Data!E502</f>
        <v>9.81</v>
      </c>
      <c r="F503" s="61">
        <f>Data!H502</f>
        <v>9.7048347110000002</v>
      </c>
      <c r="G503" s="62">
        <f>IF(MOD(C503,3)=0,SUM(Data!G500:G502),0)</f>
        <v>0</v>
      </c>
      <c r="H503" s="63">
        <f t="shared" si="184"/>
        <v>2.294056308654846E-2</v>
      </c>
      <c r="I503" s="63">
        <f t="shared" si="185"/>
        <v>0</v>
      </c>
      <c r="J503" s="63">
        <f t="shared" si="186"/>
        <v>2.294056308654846E-2</v>
      </c>
      <c r="K503" s="63">
        <f t="shared" si="187"/>
        <v>9.9030763526615218E-3</v>
      </c>
      <c r="L503" s="64">
        <f t="shared" si="188"/>
        <v>1.290964156775587E-2</v>
      </c>
      <c r="M503" s="65">
        <f t="shared" si="189"/>
        <v>2.2094594594594592</v>
      </c>
      <c r="N503" s="65">
        <f t="shared" si="190"/>
        <v>0.77862540839778749</v>
      </c>
      <c r="O503" s="65">
        <f t="shared" si="191"/>
        <v>17.396662066691565</v>
      </c>
      <c r="P503" s="66">
        <f t="shared" si="192"/>
        <v>22.342787531798468</v>
      </c>
      <c r="Q503" s="63">
        <f t="shared" si="195"/>
        <v>6.9792802617230087E-2</v>
      </c>
      <c r="R503" s="63">
        <f t="shared" si="196"/>
        <v>0.12596375518996128</v>
      </c>
      <c r="S503" s="63">
        <f t="shared" si="197"/>
        <v>6.2495012271429173E-2</v>
      </c>
      <c r="T503" s="64">
        <f t="shared" si="198"/>
        <v>5.9735567871370687E-2</v>
      </c>
      <c r="U503" s="63">
        <f t="shared" si="179"/>
        <v>5.4325732352998646E-2</v>
      </c>
      <c r="V503" s="63">
        <f t="shared" si="180"/>
        <v>0.10872222234266693</v>
      </c>
      <c r="W503" s="63">
        <f t="shared" si="181"/>
        <v>1.0103461496720367E-2</v>
      </c>
      <c r="X503" s="64">
        <f t="shared" si="182"/>
        <v>9.7632336295351729E-2</v>
      </c>
      <c r="Y503" s="63">
        <f t="shared" si="175"/>
        <v>1.0580305639788401E-2</v>
      </c>
      <c r="Z503" s="63">
        <f t="shared" si="176"/>
        <v>5.8549747290216336E-2</v>
      </c>
      <c r="AA503" s="63">
        <f t="shared" si="177"/>
        <v>1.8399138176764973E-2</v>
      </c>
      <c r="AB503" s="64">
        <f t="shared" si="178"/>
        <v>3.9425219060311489E-2</v>
      </c>
      <c r="AC503" s="63">
        <f t="shared" si="200"/>
        <v>2.8245066833554988E-2</v>
      </c>
      <c r="AD503" s="63">
        <f t="shared" si="201"/>
        <v>7.4810057625513959E-2</v>
      </c>
      <c r="AE503" s="63">
        <f t="shared" si="202"/>
        <v>1.4157556434402085E-2</v>
      </c>
      <c r="AF503" s="64">
        <f t="shared" si="203"/>
        <v>5.9805797241559988E-2</v>
      </c>
      <c r="AG503" s="69">
        <f t="shared" ca="1" si="183"/>
        <v>577</v>
      </c>
      <c r="AH503" s="75">
        <f t="shared" si="193"/>
        <v>2</v>
      </c>
      <c r="AI503" s="76">
        <f t="shared" si="194"/>
        <v>0</v>
      </c>
      <c r="AJ503" s="75"/>
      <c r="AK503" s="76"/>
    </row>
    <row r="504" spans="2:37" x14ac:dyDescent="0.25">
      <c r="B504" s="43">
        <v>1912</v>
      </c>
      <c r="C504" s="44">
        <v>9</v>
      </c>
      <c r="D504" s="67">
        <f t="shared" si="199"/>
        <v>4657</v>
      </c>
      <c r="E504" s="61">
        <f>Data!E503</f>
        <v>9.86</v>
      </c>
      <c r="F504" s="61">
        <f>Data!H503</f>
        <v>9.8000000000000007</v>
      </c>
      <c r="G504" s="62">
        <f>IF(MOD(C504,3)=0,SUM(Data!G501:G503),0)</f>
        <v>0.11916666666666667</v>
      </c>
      <c r="H504" s="63">
        <f t="shared" si="184"/>
        <v>5.0968399592252744E-3</v>
      </c>
      <c r="I504" s="63">
        <f t="shared" si="185"/>
        <v>1.2147468569486918E-2</v>
      </c>
      <c r="J504" s="63">
        <f t="shared" si="186"/>
        <v>1.7244308528712171E-2</v>
      </c>
      <c r="K504" s="63">
        <f t="shared" si="187"/>
        <v>9.8059670086019235E-3</v>
      </c>
      <c r="L504" s="64">
        <f t="shared" si="188"/>
        <v>7.3661096914936497E-3</v>
      </c>
      <c r="M504" s="65">
        <f t="shared" si="189"/>
        <v>2.2207207207207205</v>
      </c>
      <c r="N504" s="65">
        <f t="shared" si="190"/>
        <v>0.78626058346459526</v>
      </c>
      <c r="O504" s="65">
        <f t="shared" si="191"/>
        <v>17.696655474739337</v>
      </c>
      <c r="P504" s="66">
        <f t="shared" si="192"/>
        <v>22.507366955571431</v>
      </c>
      <c r="Q504" s="63">
        <f t="shared" si="195"/>
        <v>0.13725490196078427</v>
      </c>
      <c r="R504" s="63">
        <f t="shared" si="196"/>
        <v>0.19523603207481788</v>
      </c>
      <c r="S504" s="63">
        <f t="shared" si="197"/>
        <v>6.1859922270102619E-2</v>
      </c>
      <c r="T504" s="64">
        <f t="shared" si="198"/>
        <v>0.12560612469446708</v>
      </c>
      <c r="U504" s="63">
        <f t="shared" si="179"/>
        <v>5.7655247430950851E-2</v>
      </c>
      <c r="V504" s="63">
        <f t="shared" si="180"/>
        <v>0.11173364246108242</v>
      </c>
      <c r="W504" s="63">
        <f t="shared" si="181"/>
        <v>1.2076744865449518E-2</v>
      </c>
      <c r="X504" s="64">
        <f t="shared" si="182"/>
        <v>9.846772796748926E-2</v>
      </c>
      <c r="Y504" s="63">
        <f t="shared" si="175"/>
        <v>1.086547611195221E-2</v>
      </c>
      <c r="Z504" s="63">
        <f t="shared" si="176"/>
        <v>5.9147924151413456E-2</v>
      </c>
      <c r="AA504" s="63">
        <f t="shared" si="177"/>
        <v>1.8201966792115165E-2</v>
      </c>
      <c r="AB504" s="64">
        <f t="shared" si="178"/>
        <v>4.0213983762278582E-2</v>
      </c>
      <c r="AC504" s="63">
        <f t="shared" si="200"/>
        <v>2.9804577216633543E-2</v>
      </c>
      <c r="AD504" s="63">
        <f t="shared" si="201"/>
        <v>7.6516885841720006E-2</v>
      </c>
      <c r="AE504" s="63">
        <f t="shared" si="202"/>
        <v>1.4652494807244398E-2</v>
      </c>
      <c r="AF504" s="64">
        <f t="shared" si="203"/>
        <v>6.0971013574680155E-2</v>
      </c>
      <c r="AG504" s="69">
        <f t="shared" ca="1" si="183"/>
        <v>928</v>
      </c>
      <c r="AH504" s="75">
        <f t="shared" si="193"/>
        <v>3</v>
      </c>
      <c r="AI504" s="76">
        <f t="shared" si="194"/>
        <v>0</v>
      </c>
      <c r="AJ504" s="75"/>
      <c r="AK504" s="76"/>
    </row>
    <row r="505" spans="2:37" x14ac:dyDescent="0.25">
      <c r="B505" s="43">
        <v>1912</v>
      </c>
      <c r="C505" s="44">
        <v>10</v>
      </c>
      <c r="D505" s="67">
        <f t="shared" si="199"/>
        <v>4688</v>
      </c>
      <c r="E505" s="61">
        <f>Data!E504</f>
        <v>9.84</v>
      </c>
      <c r="F505" s="61">
        <f>Data!H504</f>
        <v>9.8000000000000007</v>
      </c>
      <c r="G505" s="62">
        <f>IF(MOD(C505,3)=0,SUM(Data!G502:G504),0)</f>
        <v>0</v>
      </c>
      <c r="H505" s="63">
        <f t="shared" si="184"/>
        <v>-2.0283975659228792E-3</v>
      </c>
      <c r="I505" s="63">
        <f t="shared" si="185"/>
        <v>0</v>
      </c>
      <c r="J505" s="63">
        <f t="shared" si="186"/>
        <v>-2.0283975659228792E-3</v>
      </c>
      <c r="K505" s="63">
        <f t="shared" si="187"/>
        <v>0</v>
      </c>
      <c r="L505" s="64">
        <f t="shared" si="188"/>
        <v>-2.0283975659228792E-3</v>
      </c>
      <c r="M505" s="65">
        <f t="shared" si="189"/>
        <v>2.2162162162162158</v>
      </c>
      <c r="N505" s="65">
        <f t="shared" si="190"/>
        <v>0.78626058346459526</v>
      </c>
      <c r="O505" s="65">
        <f t="shared" si="191"/>
        <v>17.660759621849401</v>
      </c>
      <c r="P505" s="66">
        <f t="shared" si="192"/>
        <v>22.461713067223418</v>
      </c>
      <c r="Q505" s="63">
        <f t="shared" si="195"/>
        <v>0.12844036697247696</v>
      </c>
      <c r="R505" s="63">
        <f t="shared" si="196"/>
        <v>0.18597210205715475</v>
      </c>
      <c r="S505" s="63">
        <f t="shared" si="197"/>
        <v>6.1859922270102619E-2</v>
      </c>
      <c r="T505" s="64">
        <f t="shared" si="198"/>
        <v>0.11688187602157396</v>
      </c>
      <c r="U505" s="63">
        <f t="shared" si="179"/>
        <v>8.1845900730835863E-2</v>
      </c>
      <c r="V505" s="63">
        <f t="shared" si="180"/>
        <v>0.13716117489371493</v>
      </c>
      <c r="W505" s="63">
        <f t="shared" si="181"/>
        <v>1.0002365550285219E-2</v>
      </c>
      <c r="X505" s="64">
        <f t="shared" si="182"/>
        <v>0.12589951635821084</v>
      </c>
      <c r="Y505" s="63">
        <f t="shared" si="175"/>
        <v>1.3914718760364986E-2</v>
      </c>
      <c r="Z505" s="63">
        <f t="shared" si="176"/>
        <v>6.2342809225263585E-2</v>
      </c>
      <c r="AA505" s="63">
        <f t="shared" si="177"/>
        <v>1.1357750692666091E-2</v>
      </c>
      <c r="AB505" s="64">
        <f t="shared" si="178"/>
        <v>5.0412486083859509E-2</v>
      </c>
      <c r="AC505" s="63">
        <f t="shared" si="200"/>
        <v>2.8677319513588762E-2</v>
      </c>
      <c r="AD505" s="63">
        <f t="shared" si="201"/>
        <v>7.5338495320964372E-2</v>
      </c>
      <c r="AE505" s="63">
        <f t="shared" si="202"/>
        <v>1.4652494807244398E-2</v>
      </c>
      <c r="AF505" s="64">
        <f t="shared" si="203"/>
        <v>5.9809640073125392E-2</v>
      </c>
      <c r="AG505" s="69">
        <f t="shared" ca="1" si="183"/>
        <v>1089</v>
      </c>
      <c r="AH505" s="75">
        <f t="shared" si="193"/>
        <v>0</v>
      </c>
      <c r="AI505" s="76">
        <f t="shared" si="194"/>
        <v>1</v>
      </c>
      <c r="AJ505" s="75"/>
      <c r="AK505" s="76"/>
    </row>
    <row r="506" spans="2:37" x14ac:dyDescent="0.25">
      <c r="B506" s="43">
        <v>1912</v>
      </c>
      <c r="C506" s="44">
        <v>11</v>
      </c>
      <c r="D506" s="67">
        <f t="shared" si="199"/>
        <v>4718</v>
      </c>
      <c r="E506" s="61">
        <f>Data!E505</f>
        <v>9.73</v>
      </c>
      <c r="F506" s="61">
        <f>Data!H505</f>
        <v>9.8000000000000007</v>
      </c>
      <c r="G506" s="62">
        <f>IF(MOD(C506,3)=0,SUM(Data!G503:G505),0)</f>
        <v>0</v>
      </c>
      <c r="H506" s="63">
        <f t="shared" si="184"/>
        <v>-1.1178861788617822E-2</v>
      </c>
      <c r="I506" s="63">
        <f t="shared" si="185"/>
        <v>0</v>
      </c>
      <c r="J506" s="63">
        <f t="shared" si="186"/>
        <v>-1.1178861788617822E-2</v>
      </c>
      <c r="K506" s="63">
        <f t="shared" si="187"/>
        <v>0</v>
      </c>
      <c r="L506" s="64">
        <f t="shared" si="188"/>
        <v>-1.1178861788617822E-2</v>
      </c>
      <c r="M506" s="65">
        <f t="shared" si="189"/>
        <v>2.1914414414414414</v>
      </c>
      <c r="N506" s="65">
        <f t="shared" si="190"/>
        <v>0.78626058346459526</v>
      </c>
      <c r="O506" s="65">
        <f t="shared" si="191"/>
        <v>17.463332430954743</v>
      </c>
      <c r="P506" s="66">
        <f t="shared" si="192"/>
        <v>22.210616681309336</v>
      </c>
      <c r="Q506" s="63">
        <f t="shared" si="195"/>
        <v>7.2767364939360535E-2</v>
      </c>
      <c r="R506" s="63">
        <f t="shared" si="196"/>
        <v>0.12746070067385262</v>
      </c>
      <c r="S506" s="63">
        <f t="shared" si="197"/>
        <v>7.2913803308566782E-2</v>
      </c>
      <c r="T506" s="64">
        <f t="shared" si="198"/>
        <v>5.0839962350264001E-2</v>
      </c>
      <c r="U506" s="63">
        <f t="shared" si="179"/>
        <v>9.2563190391177663E-2</v>
      </c>
      <c r="V506" s="63">
        <f t="shared" si="180"/>
        <v>0.14842644446084785</v>
      </c>
      <c r="W506" s="63">
        <f t="shared" si="181"/>
        <v>1.8455409626824792E-2</v>
      </c>
      <c r="X506" s="64">
        <f t="shared" si="182"/>
        <v>0.12761583237271656</v>
      </c>
      <c r="Y506" s="63">
        <f t="shared" si="175"/>
        <v>1.6760258472033662E-2</v>
      </c>
      <c r="Z506" s="63">
        <f t="shared" si="176"/>
        <v>6.5324261802214068E-2</v>
      </c>
      <c r="AA506" s="63">
        <f t="shared" si="177"/>
        <v>1.4716885017917125E-2</v>
      </c>
      <c r="AB506" s="64">
        <f t="shared" si="178"/>
        <v>4.9873395753538885E-2</v>
      </c>
      <c r="AC506" s="63">
        <f t="shared" si="200"/>
        <v>2.8283535876469257E-2</v>
      </c>
      <c r="AD506" s="63">
        <f t="shared" si="201"/>
        <v>7.4926849515433824E-2</v>
      </c>
      <c r="AE506" s="63">
        <f t="shared" si="202"/>
        <v>1.3352428399051597E-2</v>
      </c>
      <c r="AF506" s="64">
        <f t="shared" si="203"/>
        <v>6.0763086356501628E-2</v>
      </c>
      <c r="AG506" s="69">
        <f t="shared" ca="1" si="183"/>
        <v>1255</v>
      </c>
      <c r="AH506" s="75">
        <f t="shared" si="193"/>
        <v>0</v>
      </c>
      <c r="AI506" s="76">
        <f t="shared" si="194"/>
        <v>2</v>
      </c>
      <c r="AJ506" s="75"/>
      <c r="AK506" s="76"/>
    </row>
    <row r="507" spans="2:37" x14ac:dyDescent="0.25">
      <c r="B507" s="43">
        <v>1912</v>
      </c>
      <c r="C507" s="44">
        <v>12</v>
      </c>
      <c r="D507" s="67">
        <f t="shared" si="199"/>
        <v>4749</v>
      </c>
      <c r="E507" s="61">
        <f>Data!E506</f>
        <v>9.3800000000000008</v>
      </c>
      <c r="F507" s="61">
        <f>Data!H506</f>
        <v>9.7048347110000002</v>
      </c>
      <c r="G507" s="62">
        <f>IF(MOD(C507,3)=0,SUM(Data!G504:G506),0)</f>
        <v>0.11979166666666669</v>
      </c>
      <c r="H507" s="63">
        <f t="shared" si="184"/>
        <v>-3.5971223021582732E-2</v>
      </c>
      <c r="I507" s="63">
        <f t="shared" si="185"/>
        <v>1.2311579307982186E-2</v>
      </c>
      <c r="J507" s="63">
        <f t="shared" si="186"/>
        <v>-2.3659643713600631E-2</v>
      </c>
      <c r="K507" s="63">
        <f t="shared" si="187"/>
        <v>-9.7107437755102888E-3</v>
      </c>
      <c r="L507" s="64">
        <f t="shared" si="188"/>
        <v>-1.4085682390689525E-2</v>
      </c>
      <c r="M507" s="65">
        <f t="shared" si="189"/>
        <v>2.1126126126126126</v>
      </c>
      <c r="N507" s="65">
        <f t="shared" si="190"/>
        <v>0.77862540839778749</v>
      </c>
      <c r="O507" s="65">
        <f t="shared" si="191"/>
        <v>17.050156207586188</v>
      </c>
      <c r="P507" s="66">
        <f t="shared" si="192"/>
        <v>21.897764989035061</v>
      </c>
      <c r="Q507" s="63">
        <f t="shared" si="195"/>
        <v>2.9637760702524885E-2</v>
      </c>
      <c r="R507" s="63">
        <f t="shared" si="196"/>
        <v>8.199657724270315E-2</v>
      </c>
      <c r="S507" s="63">
        <f t="shared" si="197"/>
        <v>7.3681475320789946E-2</v>
      </c>
      <c r="T507" s="64">
        <f t="shared" si="198"/>
        <v>7.7444774013906148E-3</v>
      </c>
      <c r="U507" s="63">
        <f t="shared" si="179"/>
        <v>7.3810122865537009E-2</v>
      </c>
      <c r="V507" s="63">
        <f t="shared" si="180"/>
        <v>0.12785944248512848</v>
      </c>
      <c r="W507" s="63">
        <f t="shared" si="181"/>
        <v>2.0850222228173454E-2</v>
      </c>
      <c r="X507" s="64">
        <f t="shared" si="182"/>
        <v>0.10482362439358628</v>
      </c>
      <c r="Y507" s="63">
        <f t="shared" si="175"/>
        <v>1.540826907314452E-2</v>
      </c>
      <c r="Z507" s="63">
        <f t="shared" si="176"/>
        <v>6.4175775120383971E-2</v>
      </c>
      <c r="AA507" s="63">
        <f t="shared" si="177"/>
        <v>1.259491484315145E-2</v>
      </c>
      <c r="AB507" s="64">
        <f t="shared" si="178"/>
        <v>5.0939284328938461E-2</v>
      </c>
      <c r="AC507" s="63">
        <f t="shared" si="200"/>
        <v>2.6957715220014666E-2</v>
      </c>
      <c r="AD507" s="63">
        <f t="shared" si="201"/>
        <v>7.364473150855555E-2</v>
      </c>
      <c r="AE507" s="63">
        <f t="shared" si="202"/>
        <v>1.2221275205012816E-2</v>
      </c>
      <c r="AF507" s="64">
        <f t="shared" si="203"/>
        <v>6.0681846754408575E-2</v>
      </c>
      <c r="AG507" s="69">
        <f t="shared" ca="1" si="183"/>
        <v>1580</v>
      </c>
      <c r="AH507" s="75">
        <f t="shared" si="193"/>
        <v>0</v>
      </c>
      <c r="AI507" s="76">
        <f t="shared" si="194"/>
        <v>3</v>
      </c>
      <c r="AJ507" s="75"/>
      <c r="AK507" s="76"/>
    </row>
    <row r="508" spans="2:37" x14ac:dyDescent="0.25">
      <c r="B508" s="43">
        <v>1913</v>
      </c>
      <c r="C508" s="39">
        <v>1</v>
      </c>
      <c r="D508" s="67">
        <f t="shared" si="199"/>
        <v>4780</v>
      </c>
      <c r="E508" s="61">
        <f>Data!E507</f>
        <v>9.3000000000000007</v>
      </c>
      <c r="F508" s="61">
        <f>Data!H507</f>
        <v>9.8000000000000007</v>
      </c>
      <c r="G508" s="62">
        <f>IF(MOD(C508,3)=0,SUM(Data!G505:G507),0)</f>
        <v>0</v>
      </c>
      <c r="H508" s="63">
        <f t="shared" si="184"/>
        <v>-8.5287846481876262E-3</v>
      </c>
      <c r="I508" s="63">
        <f t="shared" si="185"/>
        <v>0</v>
      </c>
      <c r="J508" s="63">
        <f t="shared" si="186"/>
        <v>-8.5287846481876262E-3</v>
      </c>
      <c r="K508" s="63">
        <f t="shared" si="187"/>
        <v>9.8059670086019235E-3</v>
      </c>
      <c r="L508" s="64">
        <f t="shared" si="188"/>
        <v>-1.8156707581262865E-2</v>
      </c>
      <c r="M508" s="65">
        <f t="shared" si="189"/>
        <v>2.0945945945945947</v>
      </c>
      <c r="N508" s="65">
        <f t="shared" si="190"/>
        <v>0.78626058346459526</v>
      </c>
      <c r="O508" s="65">
        <f t="shared" si="191"/>
        <v>16.904739097073726</v>
      </c>
      <c r="P508" s="66">
        <f t="shared" si="192"/>
        <v>21.500173673445936</v>
      </c>
      <c r="Q508" s="63">
        <f t="shared" si="195"/>
        <v>1.9736842105263497E-2</v>
      </c>
      <c r="R508" s="63">
        <f t="shared" si="196"/>
        <v>7.1592180237598946E-2</v>
      </c>
      <c r="S508" s="63">
        <f t="shared" si="197"/>
        <v>7.2913803308566782E-2</v>
      </c>
      <c r="T508" s="64">
        <f t="shared" si="198"/>
        <v>-1.2318073147089548E-3</v>
      </c>
      <c r="U508" s="63">
        <f t="shared" si="179"/>
        <v>6.3061709171986502E-2</v>
      </c>
      <c r="V508" s="63">
        <f t="shared" si="180"/>
        <v>0.11657001652622867</v>
      </c>
      <c r="W508" s="63">
        <f t="shared" si="181"/>
        <v>2.5083151662074199E-2</v>
      </c>
      <c r="X508" s="64">
        <f t="shared" si="182"/>
        <v>8.9248237780337858E-2</v>
      </c>
      <c r="Y508" s="63">
        <f t="shared" si="175"/>
        <v>9.5114719054272268E-3</v>
      </c>
      <c r="Z508" s="63">
        <f t="shared" si="176"/>
        <v>5.7995769611455694E-2</v>
      </c>
      <c r="AA508" s="63">
        <f t="shared" si="177"/>
        <v>1.2463901411835066E-2</v>
      </c>
      <c r="AB508" s="64">
        <f t="shared" si="178"/>
        <v>4.4971349730225985E-2</v>
      </c>
      <c r="AC508" s="63">
        <f t="shared" si="200"/>
        <v>2.5595258505204388E-2</v>
      </c>
      <c r="AD508" s="63">
        <f t="shared" si="201"/>
        <v>7.2220335496835375E-2</v>
      </c>
      <c r="AE508" s="63">
        <f t="shared" si="202"/>
        <v>1.0852865305373216E-2</v>
      </c>
      <c r="AF508" s="64">
        <f t="shared" si="203"/>
        <v>6.0708607847615115E-2</v>
      </c>
      <c r="AG508" s="69">
        <f t="shared" ca="1" si="183"/>
        <v>1214</v>
      </c>
      <c r="AH508" s="75">
        <f t="shared" si="193"/>
        <v>0</v>
      </c>
      <c r="AI508" s="76">
        <f t="shared" si="194"/>
        <v>4</v>
      </c>
      <c r="AJ508" s="75"/>
      <c r="AK508" s="76"/>
    </row>
    <row r="509" spans="2:37" x14ac:dyDescent="0.25">
      <c r="B509" s="43">
        <v>1913</v>
      </c>
      <c r="C509" s="44">
        <v>2</v>
      </c>
      <c r="D509" s="67">
        <f t="shared" si="199"/>
        <v>4808</v>
      </c>
      <c r="E509" s="61">
        <f>Data!E508</f>
        <v>8.9700000000000006</v>
      </c>
      <c r="F509" s="61">
        <f>Data!H508</f>
        <v>9.8000000000000007</v>
      </c>
      <c r="G509" s="62">
        <f>IF(MOD(C509,3)=0,SUM(Data!G506:G508),0)</f>
        <v>0</v>
      </c>
      <c r="H509" s="63">
        <f t="shared" si="184"/>
        <v>-3.5483870967741971E-2</v>
      </c>
      <c r="I509" s="63">
        <f t="shared" si="185"/>
        <v>0</v>
      </c>
      <c r="J509" s="63">
        <f t="shared" si="186"/>
        <v>-3.5483870967741971E-2</v>
      </c>
      <c r="K509" s="63">
        <f t="shared" si="187"/>
        <v>0</v>
      </c>
      <c r="L509" s="64">
        <f t="shared" si="188"/>
        <v>-3.5483870967741971E-2</v>
      </c>
      <c r="M509" s="65">
        <f t="shared" si="189"/>
        <v>2.0202702702702702</v>
      </c>
      <c r="N509" s="65">
        <f t="shared" si="190"/>
        <v>0.78626058346459526</v>
      </c>
      <c r="O509" s="65">
        <f t="shared" si="191"/>
        <v>16.30489351620982</v>
      </c>
      <c r="P509" s="66">
        <f t="shared" si="192"/>
        <v>20.737264285033337</v>
      </c>
      <c r="Q509" s="63">
        <f t="shared" si="195"/>
        <v>-7.7433628318582803E-3</v>
      </c>
      <c r="R509" s="63">
        <f t="shared" si="196"/>
        <v>4.2714560536077695E-2</v>
      </c>
      <c r="S509" s="63">
        <f t="shared" si="197"/>
        <v>6.1859922270102619E-2</v>
      </c>
      <c r="T509" s="64">
        <f t="shared" si="198"/>
        <v>-1.8030025743033251E-2</v>
      </c>
      <c r="U509" s="63">
        <f t="shared" si="179"/>
        <v>6.3285034936956697E-2</v>
      </c>
      <c r="V509" s="63">
        <f t="shared" si="180"/>
        <v>0.11680458320371545</v>
      </c>
      <c r="W509" s="63">
        <f t="shared" si="181"/>
        <v>2.7351526740703624E-2</v>
      </c>
      <c r="X509" s="64">
        <f t="shared" si="182"/>
        <v>8.7071517523124697E-2</v>
      </c>
      <c r="Y509" s="63">
        <f t="shared" ref="Y509:Y572" si="204">($M509/$M389)^(1/10)-1</f>
        <v>6.4672430956504989E-3</v>
      </c>
      <c r="Z509" s="63">
        <f t="shared" ref="Z509:Z572" si="205">($O509/$O389)^(1/10)-1</f>
        <v>5.4805334146275975E-2</v>
      </c>
      <c r="AA509" s="63">
        <f t="shared" ref="AA509:AA572" si="206">($N509/$N389)^(1/10)-1</f>
        <v>1.2463901411835066E-2</v>
      </c>
      <c r="AB509" s="64">
        <f t="shared" ref="AB509:AB572" si="207">($P509/$P389)^(1/10)-1</f>
        <v>4.182019000914261E-2</v>
      </c>
      <c r="AC509" s="63">
        <f t="shared" si="200"/>
        <v>2.4665330704063182E-2</v>
      </c>
      <c r="AD509" s="63">
        <f t="shared" si="201"/>
        <v>7.1248131802777337E-2</v>
      </c>
      <c r="AE509" s="63">
        <f t="shared" si="202"/>
        <v>1.0247767750815262E-2</v>
      </c>
      <c r="AF509" s="64">
        <f t="shared" si="203"/>
        <v>6.0381587566158412E-2</v>
      </c>
      <c r="AG509" s="69">
        <f t="shared" ca="1" si="183"/>
        <v>1576</v>
      </c>
      <c r="AH509" s="75">
        <f t="shared" si="193"/>
        <v>0</v>
      </c>
      <c r="AI509" s="76">
        <f t="shared" si="194"/>
        <v>5</v>
      </c>
      <c r="AJ509" s="75"/>
      <c r="AK509" s="76"/>
    </row>
    <row r="510" spans="2:37" x14ac:dyDescent="0.25">
      <c r="B510" s="43">
        <v>1913</v>
      </c>
      <c r="C510" s="44">
        <v>3</v>
      </c>
      <c r="D510" s="67">
        <f t="shared" si="199"/>
        <v>4839</v>
      </c>
      <c r="E510" s="61">
        <f>Data!E509</f>
        <v>8.8000000000000007</v>
      </c>
      <c r="F510" s="61">
        <f>Data!H509</f>
        <v>9.8000000000000007</v>
      </c>
      <c r="G510" s="62">
        <f>IF(MOD(C510,3)=0,SUM(Data!G507:G509),0)</f>
        <v>0.12</v>
      </c>
      <c r="H510" s="63">
        <f t="shared" si="184"/>
        <v>-1.8952062430323324E-2</v>
      </c>
      <c r="I510" s="63">
        <f t="shared" si="185"/>
        <v>1.337792642140468E-2</v>
      </c>
      <c r="J510" s="63">
        <f t="shared" si="186"/>
        <v>-5.5741360089187619E-3</v>
      </c>
      <c r="K510" s="63">
        <f t="shared" si="187"/>
        <v>0</v>
      </c>
      <c r="L510" s="64">
        <f t="shared" si="188"/>
        <v>-5.5741360089187619E-3</v>
      </c>
      <c r="M510" s="65">
        <f t="shared" si="189"/>
        <v>1.9819819819819819</v>
      </c>
      <c r="N510" s="65">
        <f t="shared" si="190"/>
        <v>0.78626058346459526</v>
      </c>
      <c r="O510" s="65">
        <f t="shared" si="191"/>
        <v>16.214007822139529</v>
      </c>
      <c r="P510" s="66">
        <f t="shared" si="192"/>
        <v>20.621671953455667</v>
      </c>
      <c r="Q510" s="63">
        <f t="shared" si="195"/>
        <v>-5.3763440860215117E-2</v>
      </c>
      <c r="R510" s="63">
        <f t="shared" si="196"/>
        <v>-4.7058840410765246E-3</v>
      </c>
      <c r="S510" s="63">
        <f t="shared" si="197"/>
        <v>4.0403779815171736E-2</v>
      </c>
      <c r="T510" s="64">
        <f t="shared" si="198"/>
        <v>-4.3357843109972261E-2</v>
      </c>
      <c r="U510" s="63">
        <f t="shared" si="179"/>
        <v>5.0764004643674143E-2</v>
      </c>
      <c r="V510" s="63">
        <f t="shared" si="180"/>
        <v>0.10318948781419923</v>
      </c>
      <c r="W510" s="63">
        <f t="shared" si="181"/>
        <v>2.7351526740703624E-2</v>
      </c>
      <c r="X510" s="64">
        <f t="shared" si="182"/>
        <v>7.3818901417408433E-2</v>
      </c>
      <c r="Y510" s="63">
        <f t="shared" si="204"/>
        <v>8.5725202954001212E-3</v>
      </c>
      <c r="Z510" s="63">
        <f t="shared" si="205"/>
        <v>5.7358850924479787E-2</v>
      </c>
      <c r="AA510" s="63">
        <f t="shared" si="206"/>
        <v>1.5863378255947858E-2</v>
      </c>
      <c r="AB510" s="64">
        <f t="shared" si="207"/>
        <v>4.084749342945293E-2</v>
      </c>
      <c r="AC510" s="63">
        <f t="shared" si="200"/>
        <v>2.5579680119002912E-2</v>
      </c>
      <c r="AD510" s="63">
        <f t="shared" si="201"/>
        <v>7.2323636512427569E-2</v>
      </c>
      <c r="AE510" s="63">
        <f t="shared" si="202"/>
        <v>1.1465718735777175E-2</v>
      </c>
      <c r="AF510" s="64">
        <f t="shared" si="203"/>
        <v>6.0168047862972696E-2</v>
      </c>
      <c r="AG510" s="69">
        <f t="shared" ca="1" si="183"/>
        <v>1379</v>
      </c>
      <c r="AH510" s="75">
        <f t="shared" si="193"/>
        <v>0</v>
      </c>
      <c r="AI510" s="76">
        <f t="shared" si="194"/>
        <v>6</v>
      </c>
      <c r="AJ510" s="75"/>
      <c r="AK510" s="76"/>
    </row>
    <row r="511" spans="2:37" x14ac:dyDescent="0.25">
      <c r="B511" s="43">
        <v>1913</v>
      </c>
      <c r="C511" s="44">
        <v>4</v>
      </c>
      <c r="D511" s="67">
        <f t="shared" si="199"/>
        <v>4869</v>
      </c>
      <c r="E511" s="61">
        <f>Data!E510</f>
        <v>8.7899999999999991</v>
      </c>
      <c r="F511" s="61">
        <f>Data!H510</f>
        <v>9.8000000000000007</v>
      </c>
      <c r="G511" s="62">
        <f>IF(MOD(C511,3)=0,SUM(Data!G508:G510),0)</f>
        <v>0</v>
      </c>
      <c r="H511" s="63">
        <f t="shared" si="184"/>
        <v>-1.1363636363638241E-3</v>
      </c>
      <c r="I511" s="63">
        <f t="shared" si="185"/>
        <v>0</v>
      </c>
      <c r="J511" s="63">
        <f t="shared" si="186"/>
        <v>-1.1363636363638241E-3</v>
      </c>
      <c r="K511" s="63">
        <f t="shared" si="187"/>
        <v>0</v>
      </c>
      <c r="L511" s="64">
        <f t="shared" si="188"/>
        <v>-1.1363636363638241E-3</v>
      </c>
      <c r="M511" s="65">
        <f t="shared" si="189"/>
        <v>1.9797297297297294</v>
      </c>
      <c r="N511" s="65">
        <f t="shared" si="190"/>
        <v>0.78626058346459526</v>
      </c>
      <c r="O511" s="65">
        <f t="shared" si="191"/>
        <v>16.195582813250731</v>
      </c>
      <c r="P511" s="66">
        <f t="shared" si="192"/>
        <v>20.598238235326736</v>
      </c>
      <c r="Q511" s="63">
        <f t="shared" si="195"/>
        <v>-8.3420229405630875E-2</v>
      </c>
      <c r="R511" s="63">
        <f t="shared" si="196"/>
        <v>-3.590022635683332E-2</v>
      </c>
      <c r="S511" s="63">
        <f t="shared" si="197"/>
        <v>9.8059670086017015E-3</v>
      </c>
      <c r="T511" s="64">
        <f t="shared" si="198"/>
        <v>-4.5262352232709802E-2</v>
      </c>
      <c r="U511" s="63">
        <f t="shared" si="179"/>
        <v>3.9561200018836784E-2</v>
      </c>
      <c r="V511" s="63">
        <f t="shared" si="180"/>
        <v>9.1427744700104174E-2</v>
      </c>
      <c r="W511" s="63">
        <f t="shared" si="181"/>
        <v>2.5083151662074199E-2</v>
      </c>
      <c r="X511" s="64">
        <f t="shared" si="182"/>
        <v>6.4721181818722773E-2</v>
      </c>
      <c r="Y511" s="63">
        <f t="shared" si="204"/>
        <v>1.2671802244218044E-2</v>
      </c>
      <c r="Z511" s="63">
        <f t="shared" si="205"/>
        <v>6.165642196056953E-2</v>
      </c>
      <c r="AA511" s="63">
        <f t="shared" si="206"/>
        <v>1.5863378255947858E-2</v>
      </c>
      <c r="AB511" s="64">
        <f t="shared" si="207"/>
        <v>4.5077955052617247E-2</v>
      </c>
      <c r="AC511" s="63">
        <f t="shared" si="200"/>
        <v>2.5521377069610995E-2</v>
      </c>
      <c r="AD511" s="63">
        <f t="shared" si="201"/>
        <v>7.2262676121776614E-2</v>
      </c>
      <c r="AE511" s="63">
        <f t="shared" si="202"/>
        <v>1.2086470720744646E-2</v>
      </c>
      <c r="AF511" s="64">
        <f t="shared" si="203"/>
        <v>5.9457573183621548E-2</v>
      </c>
      <c r="AG511" s="69">
        <f t="shared" ca="1" si="183"/>
        <v>1068</v>
      </c>
      <c r="AH511" s="75">
        <f t="shared" si="193"/>
        <v>0</v>
      </c>
      <c r="AI511" s="76">
        <f t="shared" si="194"/>
        <v>7</v>
      </c>
      <c r="AJ511" s="75"/>
      <c r="AK511" s="76"/>
    </row>
    <row r="512" spans="2:37" x14ac:dyDescent="0.25">
      <c r="B512" s="43">
        <v>1913</v>
      </c>
      <c r="C512" s="44">
        <v>5</v>
      </c>
      <c r="D512" s="67">
        <f t="shared" si="199"/>
        <v>4900</v>
      </c>
      <c r="E512" s="61">
        <f>Data!E511</f>
        <v>8.5500000000000007</v>
      </c>
      <c r="F512" s="61">
        <f>Data!H511</f>
        <v>9.6999999999999993</v>
      </c>
      <c r="G512" s="62">
        <f>IF(MOD(C512,3)=0,SUM(Data!G509:G511),0)</f>
        <v>0</v>
      </c>
      <c r="H512" s="63">
        <f t="shared" si="184"/>
        <v>-2.7303754266211455E-2</v>
      </c>
      <c r="I512" s="63">
        <f t="shared" si="185"/>
        <v>0</v>
      </c>
      <c r="J512" s="63">
        <f t="shared" si="186"/>
        <v>-2.7303754266211455E-2</v>
      </c>
      <c r="K512" s="63">
        <f t="shared" si="187"/>
        <v>-1.0204081632653184E-2</v>
      </c>
      <c r="L512" s="64">
        <f t="shared" si="188"/>
        <v>-1.7275957918440277E-2</v>
      </c>
      <c r="M512" s="65">
        <f t="shared" si="189"/>
        <v>1.9256756756756757</v>
      </c>
      <c r="N512" s="65">
        <f t="shared" si="190"/>
        <v>0.77823751628638504</v>
      </c>
      <c r="O512" s="65">
        <f t="shared" si="191"/>
        <v>15.753382599919656</v>
      </c>
      <c r="P512" s="66">
        <f t="shared" si="192"/>
        <v>20.242383938379223</v>
      </c>
      <c r="Q512" s="63">
        <f t="shared" si="195"/>
        <v>-0.10751565762004178</v>
      </c>
      <c r="R512" s="63">
        <f t="shared" si="196"/>
        <v>-6.124488007124429E-2</v>
      </c>
      <c r="S512" s="63">
        <f t="shared" si="197"/>
        <v>-4.9817551189423881E-4</v>
      </c>
      <c r="T512" s="64">
        <f t="shared" si="198"/>
        <v>-6.0776982163551208E-2</v>
      </c>
      <c r="U512" s="63">
        <f t="shared" si="179"/>
        <v>2.3029872610019986E-2</v>
      </c>
      <c r="V512" s="63">
        <f t="shared" si="180"/>
        <v>7.4071624261618174E-2</v>
      </c>
      <c r="W512" s="63">
        <f t="shared" si="181"/>
        <v>2.2982553773632786E-2</v>
      </c>
      <c r="X512" s="64">
        <f t="shared" si="182"/>
        <v>4.994129205774378E-2</v>
      </c>
      <c r="Y512" s="63">
        <f t="shared" si="204"/>
        <v>1.1847940917808941E-2</v>
      </c>
      <c r="Z512" s="63">
        <f t="shared" si="205"/>
        <v>6.079270909125789E-2</v>
      </c>
      <c r="AA512" s="63">
        <f t="shared" si="206"/>
        <v>1.7158183297632412E-2</v>
      </c>
      <c r="AB512" s="64">
        <f t="shared" si="207"/>
        <v>4.2898466049953177E-2</v>
      </c>
      <c r="AC512" s="63">
        <f t="shared" si="200"/>
        <v>2.8859418629554101E-2</v>
      </c>
      <c r="AD512" s="63">
        <f t="shared" si="201"/>
        <v>7.5752859218981117E-2</v>
      </c>
      <c r="AE512" s="63">
        <f t="shared" si="202"/>
        <v>1.2196056044201153E-2</v>
      </c>
      <c r="AF512" s="64">
        <f t="shared" si="203"/>
        <v>6.2791000612241632E-2</v>
      </c>
      <c r="AG512" s="69">
        <f t="shared" ca="1" si="183"/>
        <v>1495</v>
      </c>
      <c r="AH512" s="75">
        <f t="shared" si="193"/>
        <v>0</v>
      </c>
      <c r="AI512" s="76">
        <f t="shared" si="194"/>
        <v>8</v>
      </c>
      <c r="AJ512" s="75"/>
      <c r="AK512" s="76"/>
    </row>
    <row r="513" spans="2:37" x14ac:dyDescent="0.25">
      <c r="B513" s="43">
        <v>1913</v>
      </c>
      <c r="C513" s="44">
        <v>6</v>
      </c>
      <c r="D513" s="67">
        <f t="shared" si="199"/>
        <v>4930</v>
      </c>
      <c r="E513" s="61">
        <f>Data!E512</f>
        <v>8.1199999999999992</v>
      </c>
      <c r="F513" s="61">
        <f>Data!H512</f>
        <v>9.8000000000000007</v>
      </c>
      <c r="G513" s="62">
        <f>IF(MOD(C513,3)=0,SUM(Data!G510:G512),0)</f>
        <v>0.12</v>
      </c>
      <c r="H513" s="63">
        <f t="shared" si="184"/>
        <v>-5.0292397660818833E-2</v>
      </c>
      <c r="I513" s="63">
        <f t="shared" si="185"/>
        <v>1.4035087719298244E-2</v>
      </c>
      <c r="J513" s="63">
        <f t="shared" si="186"/>
        <v>-3.6257309941520766E-2</v>
      </c>
      <c r="K513" s="63">
        <f t="shared" si="187"/>
        <v>1.0309278350515649E-2</v>
      </c>
      <c r="L513" s="64">
        <f t="shared" si="188"/>
        <v>-4.6091419023750357E-2</v>
      </c>
      <c r="M513" s="65">
        <f t="shared" si="189"/>
        <v>1.8288288288288286</v>
      </c>
      <c r="N513" s="65">
        <f t="shared" si="190"/>
        <v>0.78626058346459526</v>
      </c>
      <c r="O513" s="65">
        <f t="shared" si="191"/>
        <v>15.182207324367008</v>
      </c>
      <c r="P513" s="66">
        <f t="shared" si="192"/>
        <v>19.309383738235752</v>
      </c>
      <c r="Q513" s="63">
        <f t="shared" si="195"/>
        <v>-0.15240083507306901</v>
      </c>
      <c r="R513" s="63">
        <f t="shared" si="196"/>
        <v>-0.10633965164829673</v>
      </c>
      <c r="S513" s="63">
        <f t="shared" si="197"/>
        <v>1.9806152601261395E-2</v>
      </c>
      <c r="T513" s="64">
        <f t="shared" si="198"/>
        <v>-0.12369586506984009</v>
      </c>
      <c r="U513" s="63">
        <f t="shared" ref="U513:U576" si="208">($M513/$M453)^(1/5)-1</f>
        <v>1.2261068274203701E-2</v>
      </c>
      <c r="V513" s="63">
        <f t="shared" ref="V513:V576" si="209">($O513/$O453)^(1/5)-1</f>
        <v>6.2959555891876295E-2</v>
      </c>
      <c r="W513" s="63">
        <f t="shared" ref="W513:W576" si="210">($N513/$N453)^(1/5)-1</f>
        <v>2.5083151662074199E-2</v>
      </c>
      <c r="X513" s="64">
        <f t="shared" ref="X513:X576" si="211">($P513/$P453)^(1/5)-1</f>
        <v>3.6949592009574372E-2</v>
      </c>
      <c r="Y513" s="63">
        <f t="shared" si="204"/>
        <v>1.2379071298878497E-2</v>
      </c>
      <c r="Z513" s="63">
        <f t="shared" si="205"/>
        <v>6.1663591649541383E-2</v>
      </c>
      <c r="AA513" s="63">
        <f t="shared" si="206"/>
        <v>1.8201966792115165E-2</v>
      </c>
      <c r="AB513" s="64">
        <f t="shared" si="207"/>
        <v>4.2684679734368958E-2</v>
      </c>
      <c r="AC513" s="63">
        <f t="shared" si="200"/>
        <v>2.8709511099060281E-2</v>
      </c>
      <c r="AD513" s="63">
        <f t="shared" si="201"/>
        <v>7.5677649507671418E-2</v>
      </c>
      <c r="AE513" s="63">
        <f t="shared" si="202"/>
        <v>1.3998058624553833E-2</v>
      </c>
      <c r="AF513" s="64">
        <f t="shared" si="203"/>
        <v>6.0828115358310564E-2</v>
      </c>
      <c r="AG513" s="69">
        <f t="shared" ca="1" si="183"/>
        <v>1672</v>
      </c>
      <c r="AH513" s="75">
        <f t="shared" si="193"/>
        <v>0</v>
      </c>
      <c r="AI513" s="76">
        <f t="shared" si="194"/>
        <v>9</v>
      </c>
      <c r="AJ513" s="75"/>
      <c r="AK513" s="76"/>
    </row>
    <row r="514" spans="2:37" x14ac:dyDescent="0.25">
      <c r="B514" s="43">
        <v>1913</v>
      </c>
      <c r="C514" s="44">
        <v>7</v>
      </c>
      <c r="D514" s="67">
        <f t="shared" si="199"/>
        <v>4961</v>
      </c>
      <c r="E514" s="61">
        <f>Data!E513</f>
        <v>8.23</v>
      </c>
      <c r="F514" s="61">
        <f>Data!H513</f>
        <v>9.9</v>
      </c>
      <c r="G514" s="62">
        <f>IF(MOD(C514,3)=0,SUM(Data!G511:G513),0)</f>
        <v>0</v>
      </c>
      <c r="H514" s="63">
        <f t="shared" si="184"/>
        <v>1.3546798029556717E-2</v>
      </c>
      <c r="I514" s="63">
        <f t="shared" si="185"/>
        <v>0</v>
      </c>
      <c r="J514" s="63">
        <f t="shared" si="186"/>
        <v>1.3546798029556717E-2</v>
      </c>
      <c r="K514" s="63">
        <f t="shared" si="187"/>
        <v>1.0204081632652962E-2</v>
      </c>
      <c r="L514" s="64">
        <f t="shared" si="188"/>
        <v>3.3089515848139239E-3</v>
      </c>
      <c r="M514" s="65">
        <f t="shared" si="189"/>
        <v>1.8536036036036034</v>
      </c>
      <c r="N514" s="65">
        <f t="shared" si="190"/>
        <v>0.79428365064280548</v>
      </c>
      <c r="O514" s="65">
        <f t="shared" si="191"/>
        <v>15.387877620633065</v>
      </c>
      <c r="P514" s="66">
        <f t="shared" si="192"/>
        <v>19.373277554158168</v>
      </c>
      <c r="Q514" s="63">
        <f t="shared" si="195"/>
        <v>-0.14181438998957241</v>
      </c>
      <c r="R514" s="63">
        <f t="shared" si="196"/>
        <v>-9.5177906105591736E-2</v>
      </c>
      <c r="S514" s="63">
        <f t="shared" si="197"/>
        <v>3.0212337831886593E-2</v>
      </c>
      <c r="T514" s="64">
        <f t="shared" si="198"/>
        <v>-0.12171300937956731</v>
      </c>
      <c r="U514" s="63">
        <f t="shared" si="208"/>
        <v>7.7085206114380078E-3</v>
      </c>
      <c r="V514" s="63">
        <f t="shared" si="209"/>
        <v>5.8178996613783784E-2</v>
      </c>
      <c r="W514" s="63">
        <f t="shared" si="210"/>
        <v>2.4923469281370458E-2</v>
      </c>
      <c r="X514" s="64">
        <f t="shared" si="211"/>
        <v>3.2446839524253202E-2</v>
      </c>
      <c r="Y514" s="63">
        <f t="shared" si="204"/>
        <v>1.8523201242817144E-2</v>
      </c>
      <c r="Z514" s="63">
        <f t="shared" si="205"/>
        <v>6.8106829413706604E-2</v>
      </c>
      <c r="AA514" s="63">
        <f t="shared" si="206"/>
        <v>1.9236208162637602E-2</v>
      </c>
      <c r="AB514" s="64">
        <f t="shared" si="207"/>
        <v>4.7948278190751648E-2</v>
      </c>
      <c r="AC514" s="63">
        <f t="shared" si="200"/>
        <v>3.4453986674537695E-2</v>
      </c>
      <c r="AD514" s="63">
        <f t="shared" si="201"/>
        <v>8.1684402549238921E-2</v>
      </c>
      <c r="AE514" s="63">
        <f t="shared" si="202"/>
        <v>1.5831384117317882E-2</v>
      </c>
      <c r="AF514" s="64">
        <f t="shared" si="203"/>
        <v>6.4826721699627665E-2</v>
      </c>
      <c r="AG514" s="69">
        <f t="shared" ca="1" si="183"/>
        <v>764</v>
      </c>
      <c r="AH514" s="75">
        <f t="shared" si="193"/>
        <v>1</v>
      </c>
      <c r="AI514" s="76">
        <f t="shared" si="194"/>
        <v>0</v>
      </c>
      <c r="AJ514" s="75"/>
      <c r="AK514" s="76"/>
    </row>
    <row r="515" spans="2:37" x14ac:dyDescent="0.25">
      <c r="B515" s="43">
        <v>1913</v>
      </c>
      <c r="C515" s="44">
        <v>8</v>
      </c>
      <c r="D515" s="67">
        <f t="shared" si="199"/>
        <v>4992</v>
      </c>
      <c r="E515" s="61">
        <f>Data!E514</f>
        <v>8.4499999999999993</v>
      </c>
      <c r="F515" s="61">
        <f>Data!H514</f>
        <v>9.9</v>
      </c>
      <c r="G515" s="62">
        <f>IF(MOD(C515,3)=0,SUM(Data!G512:G514),0)</f>
        <v>0</v>
      </c>
      <c r="H515" s="63">
        <f t="shared" si="184"/>
        <v>2.6731470230862531E-2</v>
      </c>
      <c r="I515" s="63">
        <f t="shared" si="185"/>
        <v>0</v>
      </c>
      <c r="J515" s="63">
        <f t="shared" si="186"/>
        <v>2.6731470230862531E-2</v>
      </c>
      <c r="K515" s="63">
        <f t="shared" si="187"/>
        <v>0</v>
      </c>
      <c r="L515" s="64">
        <f t="shared" si="188"/>
        <v>2.6731470230862531E-2</v>
      </c>
      <c r="M515" s="65">
        <f t="shared" si="189"/>
        <v>1.9031531531531529</v>
      </c>
      <c r="N515" s="65">
        <f t="shared" si="190"/>
        <v>0.79428365064280548</v>
      </c>
      <c r="O515" s="65">
        <f t="shared" si="191"/>
        <v>15.799218213165172</v>
      </c>
      <c r="P515" s="66">
        <f t="shared" si="192"/>
        <v>19.891153746371383</v>
      </c>
      <c r="Q515" s="63">
        <f t="shared" si="195"/>
        <v>-0.13863404689092762</v>
      </c>
      <c r="R515" s="63">
        <f t="shared" si="196"/>
        <v>-9.1824733239195933E-2</v>
      </c>
      <c r="S515" s="63">
        <f t="shared" si="197"/>
        <v>2.0110109529097864E-2</v>
      </c>
      <c r="T515" s="64">
        <f t="shared" si="198"/>
        <v>-0.10972819671394607</v>
      </c>
      <c r="U515" s="63">
        <f t="shared" si="208"/>
        <v>4.5587303059433371E-3</v>
      </c>
      <c r="V515" s="63">
        <f t="shared" si="209"/>
        <v>5.4871450952673539E-2</v>
      </c>
      <c r="W515" s="63">
        <f t="shared" si="210"/>
        <v>2.4923469281370458E-2</v>
      </c>
      <c r="X515" s="64">
        <f t="shared" si="211"/>
        <v>2.9219724758865695E-2</v>
      </c>
      <c r="Y515" s="63">
        <f t="shared" si="204"/>
        <v>2.4552737515632028E-2</v>
      </c>
      <c r="Z515" s="63">
        <f t="shared" si="205"/>
        <v>7.4429894870961633E-2</v>
      </c>
      <c r="AA515" s="63">
        <f t="shared" si="206"/>
        <v>1.9236208162637602E-2</v>
      </c>
      <c r="AB515" s="64">
        <f t="shared" si="207"/>
        <v>5.415200742114612E-2</v>
      </c>
      <c r="AC515" s="63">
        <f t="shared" si="200"/>
        <v>3.7074193160053781E-2</v>
      </c>
      <c r="AD515" s="63">
        <f t="shared" si="201"/>
        <v>8.4424240689311647E-2</v>
      </c>
      <c r="AE515" s="63">
        <f t="shared" si="202"/>
        <v>1.7879035237920338E-2</v>
      </c>
      <c r="AF515" s="64">
        <f t="shared" si="203"/>
        <v>6.5376339572449149E-2</v>
      </c>
      <c r="AG515" s="69">
        <f t="shared" ca="1" si="183"/>
        <v>510</v>
      </c>
      <c r="AH515" s="75">
        <f t="shared" si="193"/>
        <v>2</v>
      </c>
      <c r="AI515" s="76">
        <f t="shared" si="194"/>
        <v>0</v>
      </c>
      <c r="AJ515" s="75"/>
      <c r="AK515" s="76"/>
    </row>
    <row r="516" spans="2:37" x14ac:dyDescent="0.25">
      <c r="B516" s="43">
        <v>1913</v>
      </c>
      <c r="C516" s="44">
        <v>9</v>
      </c>
      <c r="D516" s="67">
        <f t="shared" si="199"/>
        <v>5022</v>
      </c>
      <c r="E516" s="61">
        <f>Data!E515</f>
        <v>8.5299999999999994</v>
      </c>
      <c r="F516" s="61">
        <f>Data!H515</f>
        <v>10</v>
      </c>
      <c r="G516" s="62">
        <f>IF(MOD(C516,3)=0,SUM(Data!G513:G515),0)</f>
        <v>0.12</v>
      </c>
      <c r="H516" s="63">
        <f t="shared" si="184"/>
        <v>9.4674556213016903E-3</v>
      </c>
      <c r="I516" s="63">
        <f t="shared" si="185"/>
        <v>1.4201183431952664E-2</v>
      </c>
      <c r="J516" s="63">
        <f t="shared" si="186"/>
        <v>2.3668639053254337E-2</v>
      </c>
      <c r="K516" s="63">
        <f t="shared" si="187"/>
        <v>1.0101010101010166E-2</v>
      </c>
      <c r="L516" s="64">
        <f t="shared" si="188"/>
        <v>1.3431952662721791E-2</v>
      </c>
      <c r="M516" s="65">
        <f t="shared" si="189"/>
        <v>1.9211711711711708</v>
      </c>
      <c r="N516" s="65">
        <f t="shared" si="190"/>
        <v>0.80230671782101559</v>
      </c>
      <c r="O516" s="65">
        <f t="shared" si="191"/>
        <v>16.173164206376182</v>
      </c>
      <c r="P516" s="66">
        <f t="shared" si="192"/>
        <v>20.158330781899565</v>
      </c>
      <c r="Q516" s="63">
        <f t="shared" si="195"/>
        <v>-0.1348884381338743</v>
      </c>
      <c r="R516" s="63">
        <f t="shared" si="196"/>
        <v>-8.6089220109292763E-2</v>
      </c>
      <c r="S516" s="63">
        <f t="shared" si="197"/>
        <v>2.0408163265306145E-2</v>
      </c>
      <c r="T516" s="64">
        <f t="shared" si="198"/>
        <v>-0.10436743570710705</v>
      </c>
      <c r="U516" s="63">
        <f t="shared" si="208"/>
        <v>8.661385128620136E-3</v>
      </c>
      <c r="V516" s="63">
        <f t="shared" si="209"/>
        <v>5.9476488408410466E-2</v>
      </c>
      <c r="W516" s="63">
        <f t="shared" si="210"/>
        <v>2.6985706222489858E-2</v>
      </c>
      <c r="X516" s="64">
        <f t="shared" si="211"/>
        <v>3.1637034468016134E-2</v>
      </c>
      <c r="Y516" s="63">
        <f t="shared" si="204"/>
        <v>2.802689104926559E-2</v>
      </c>
      <c r="Z516" s="63">
        <f t="shared" si="205"/>
        <v>7.8158437310980933E-2</v>
      </c>
      <c r="AA516" s="63">
        <f t="shared" si="206"/>
        <v>1.9082022054788483E-2</v>
      </c>
      <c r="AB516" s="64">
        <f t="shared" si="207"/>
        <v>5.797022612279612E-2</v>
      </c>
      <c r="AC516" s="63">
        <f t="shared" si="200"/>
        <v>3.4006763967831644E-2</v>
      </c>
      <c r="AD516" s="63">
        <f t="shared" si="201"/>
        <v>8.1214448800716488E-2</v>
      </c>
      <c r="AE516" s="63">
        <f t="shared" si="202"/>
        <v>1.6341984728309056E-2</v>
      </c>
      <c r="AF516" s="64">
        <f t="shared" si="203"/>
        <v>6.3829365555285289E-2</v>
      </c>
      <c r="AG516" s="69">
        <f t="shared" ca="1" si="183"/>
        <v>852</v>
      </c>
      <c r="AH516" s="75">
        <f t="shared" si="193"/>
        <v>3</v>
      </c>
      <c r="AI516" s="76">
        <f t="shared" si="194"/>
        <v>0</v>
      </c>
      <c r="AJ516" s="75"/>
      <c r="AK516" s="76"/>
    </row>
    <row r="517" spans="2:37" x14ac:dyDescent="0.25">
      <c r="B517" s="43">
        <v>1913</v>
      </c>
      <c r="C517" s="44">
        <v>10</v>
      </c>
      <c r="D517" s="67">
        <f t="shared" si="199"/>
        <v>5053</v>
      </c>
      <c r="E517" s="61">
        <f>Data!E516</f>
        <v>8.26</v>
      </c>
      <c r="F517" s="61">
        <f>Data!H516</f>
        <v>10</v>
      </c>
      <c r="G517" s="62">
        <f>IF(MOD(C517,3)=0,SUM(Data!G514:G516),0)</f>
        <v>0</v>
      </c>
      <c r="H517" s="63">
        <f t="shared" si="184"/>
        <v>-3.1652989449003521E-2</v>
      </c>
      <c r="I517" s="63">
        <f t="shared" si="185"/>
        <v>0</v>
      </c>
      <c r="J517" s="63">
        <f t="shared" si="186"/>
        <v>-3.1652989449003521E-2</v>
      </c>
      <c r="K517" s="63">
        <f t="shared" si="187"/>
        <v>0</v>
      </c>
      <c r="L517" s="64">
        <f t="shared" si="188"/>
        <v>-3.1652989449003521E-2</v>
      </c>
      <c r="M517" s="65">
        <f t="shared" si="189"/>
        <v>1.8603603603603602</v>
      </c>
      <c r="N517" s="65">
        <f t="shared" si="190"/>
        <v>0.80230671782101559</v>
      </c>
      <c r="O517" s="65">
        <f t="shared" si="191"/>
        <v>15.661235210394755</v>
      </c>
      <c r="P517" s="66">
        <f t="shared" si="192"/>
        <v>19.520259350350575</v>
      </c>
      <c r="Q517" s="63">
        <f t="shared" si="195"/>
        <v>-0.16056910569105676</v>
      </c>
      <c r="R517" s="63">
        <f t="shared" si="196"/>
        <v>-0.11321848291173664</v>
      </c>
      <c r="S517" s="63">
        <f t="shared" si="197"/>
        <v>2.0408163265306145E-2</v>
      </c>
      <c r="T517" s="64">
        <f t="shared" si="198"/>
        <v>-0.13095411325350204</v>
      </c>
      <c r="U517" s="63">
        <f t="shared" si="208"/>
        <v>-2.4195502470325536E-4</v>
      </c>
      <c r="V517" s="63">
        <f t="shared" si="209"/>
        <v>5.0124609076234394E-2</v>
      </c>
      <c r="W517" s="63">
        <f t="shared" si="210"/>
        <v>2.476900118250791E-2</v>
      </c>
      <c r="X517" s="64">
        <f t="shared" si="211"/>
        <v>2.4742754576366099E-2</v>
      </c>
      <c r="Y517" s="63">
        <f t="shared" si="204"/>
        <v>2.8112338996679309E-2</v>
      </c>
      <c r="Z517" s="63">
        <f t="shared" si="205"/>
        <v>7.8248052112166899E-2</v>
      </c>
      <c r="AA517" s="63">
        <f t="shared" si="206"/>
        <v>2.026108971716889E-2</v>
      </c>
      <c r="AB517" s="64">
        <f t="shared" si="207"/>
        <v>5.6835414953512409E-2</v>
      </c>
      <c r="AC517" s="63">
        <f t="shared" si="200"/>
        <v>3.0833150794861375E-2</v>
      </c>
      <c r="AD517" s="63">
        <f t="shared" si="201"/>
        <v>7.7895943992921657E-2</v>
      </c>
      <c r="AE517" s="63">
        <f t="shared" si="202"/>
        <v>1.5677949012907533E-2</v>
      </c>
      <c r="AF517" s="64">
        <f t="shared" si="203"/>
        <v>6.1257601428170272E-2</v>
      </c>
      <c r="AG517" s="69">
        <f t="shared" ref="AG517:AG580" ca="1" si="212">RANK($H517,OFFSET($H$5,0,0,$AN$3,1),0)</f>
        <v>1542</v>
      </c>
      <c r="AH517" s="75">
        <f t="shared" si="193"/>
        <v>0</v>
      </c>
      <c r="AI517" s="76">
        <f t="shared" si="194"/>
        <v>1</v>
      </c>
      <c r="AJ517" s="75"/>
      <c r="AK517" s="76"/>
    </row>
    <row r="518" spans="2:37" x14ac:dyDescent="0.25">
      <c r="B518" s="43">
        <v>1913</v>
      </c>
      <c r="C518" s="44">
        <v>11</v>
      </c>
      <c r="D518" s="67">
        <f t="shared" si="199"/>
        <v>5083</v>
      </c>
      <c r="E518" s="61">
        <f>Data!E517</f>
        <v>8.0500000000000007</v>
      </c>
      <c r="F518" s="61">
        <f>Data!H517</f>
        <v>10.1</v>
      </c>
      <c r="G518" s="62">
        <f>IF(MOD(C518,3)=0,SUM(Data!G515:G517),0)</f>
        <v>0</v>
      </c>
      <c r="H518" s="63">
        <f t="shared" ref="H518:H581" si="213">E518/E517-1</f>
        <v>-2.5423728813559254E-2</v>
      </c>
      <c r="I518" s="63">
        <f t="shared" ref="I518:I581" si="214">G518/E517</f>
        <v>0</v>
      </c>
      <c r="J518" s="63">
        <f t="shared" ref="J518:J581" si="215">O518/O517-1</f>
        <v>-2.5423728813559254E-2</v>
      </c>
      <c r="K518" s="63">
        <f t="shared" ref="K518:K581" si="216">F518/F517-1</f>
        <v>1.0000000000000009E-2</v>
      </c>
      <c r="L518" s="64">
        <f t="shared" ref="L518:L581" si="217">(1+J518)/(1+K518)-1</f>
        <v>-3.5072998825306234E-2</v>
      </c>
      <c r="M518" s="65">
        <f t="shared" ref="M518:M581" si="218">E518/$E$4</f>
        <v>1.8130630630630631</v>
      </c>
      <c r="N518" s="65">
        <f t="shared" ref="N518:N581" si="219">F518/$F$4</f>
        <v>0.8103297849992257</v>
      </c>
      <c r="O518" s="65">
        <f t="shared" ref="O518:O581" si="220">O517*((E518+G518)/(E517))</f>
        <v>15.263068213520313</v>
      </c>
      <c r="P518" s="66">
        <f t="shared" ref="P518:P581" si="221">P517*(1+L518)</f>
        <v>18.835625317086055</v>
      </c>
      <c r="Q518" s="63">
        <f t="shared" si="195"/>
        <v>-0.17266187050359705</v>
      </c>
      <c r="R518" s="63">
        <f t="shared" si="196"/>
        <v>-0.12599337647231279</v>
      </c>
      <c r="S518" s="63">
        <f t="shared" si="197"/>
        <v>3.0612244897959107E-2</v>
      </c>
      <c r="T518" s="64">
        <f t="shared" si="198"/>
        <v>-0.15195396925036309</v>
      </c>
      <c r="U518" s="63">
        <f t="shared" si="208"/>
        <v>-1.8326572642909933E-2</v>
      </c>
      <c r="V518" s="63">
        <f t="shared" si="209"/>
        <v>3.1128910965016132E-2</v>
      </c>
      <c r="W518" s="63">
        <f t="shared" si="210"/>
        <v>2.4615871589206195E-2</v>
      </c>
      <c r="X518" s="64">
        <f t="shared" si="211"/>
        <v>6.356566940260322E-3</v>
      </c>
      <c r="Y518" s="63">
        <f t="shared" si="204"/>
        <v>2.5141048171067659E-2</v>
      </c>
      <c r="Z518" s="63">
        <f t="shared" si="205"/>
        <v>7.5131866824379223E-2</v>
      </c>
      <c r="AA518" s="63">
        <f t="shared" si="206"/>
        <v>2.2471817162847296E-2</v>
      </c>
      <c r="AB518" s="64">
        <f t="shared" si="207"/>
        <v>5.1502690614644742E-2</v>
      </c>
      <c r="AC518" s="63">
        <f t="shared" si="200"/>
        <v>2.8712421803786636E-2</v>
      </c>
      <c r="AD518" s="63">
        <f t="shared" si="201"/>
        <v>7.5678392902306157E-2</v>
      </c>
      <c r="AE518" s="63">
        <f t="shared" si="202"/>
        <v>1.7521423791951651E-2</v>
      </c>
      <c r="AF518" s="64">
        <f t="shared" si="203"/>
        <v>5.7155522970340433E-2</v>
      </c>
      <c r="AG518" s="69">
        <f t="shared" ca="1" si="212"/>
        <v>1476</v>
      </c>
      <c r="AH518" s="75">
        <f t="shared" si="193"/>
        <v>0</v>
      </c>
      <c r="AI518" s="76">
        <f t="shared" si="194"/>
        <v>2</v>
      </c>
      <c r="AJ518" s="75"/>
      <c r="AK518" s="76"/>
    </row>
    <row r="519" spans="2:37" x14ac:dyDescent="0.25">
      <c r="B519" s="43">
        <v>1913</v>
      </c>
      <c r="C519" s="44">
        <v>12</v>
      </c>
      <c r="D519" s="67">
        <f t="shared" si="199"/>
        <v>5114</v>
      </c>
      <c r="E519" s="61">
        <f>Data!E518</f>
        <v>8.0399999999999991</v>
      </c>
      <c r="F519" s="61">
        <f>Data!H518</f>
        <v>10</v>
      </c>
      <c r="G519" s="62">
        <f>IF(MOD(C519,3)=0,SUM(Data!G516:G518),0)</f>
        <v>0.12</v>
      </c>
      <c r="H519" s="63">
        <f t="shared" si="213"/>
        <v>-1.2422360248449671E-3</v>
      </c>
      <c r="I519" s="63">
        <f t="shared" si="214"/>
        <v>1.4906832298136644E-2</v>
      </c>
      <c r="J519" s="63">
        <f t="shared" si="215"/>
        <v>1.3664596273291529E-2</v>
      </c>
      <c r="K519" s="63">
        <f t="shared" si="216"/>
        <v>-9.9009900990099098E-3</v>
      </c>
      <c r="L519" s="64">
        <f t="shared" si="217"/>
        <v>2.3801242236024533E-2</v>
      </c>
      <c r="M519" s="65">
        <f t="shared" si="218"/>
        <v>1.8108108108108105</v>
      </c>
      <c r="N519" s="65">
        <f t="shared" si="219"/>
        <v>0.80230671782101559</v>
      </c>
      <c r="O519" s="65">
        <f t="shared" si="220"/>
        <v>15.471631878549777</v>
      </c>
      <c r="P519" s="66">
        <f t="shared" si="221"/>
        <v>19.283936597925017</v>
      </c>
      <c r="Q519" s="63">
        <f t="shared" si="195"/>
        <v>-0.14285714285714302</v>
      </c>
      <c r="R519" s="63">
        <f t="shared" si="196"/>
        <v>-9.2581223879583674E-2</v>
      </c>
      <c r="S519" s="63">
        <f t="shared" si="197"/>
        <v>3.0414252049593582E-2</v>
      </c>
      <c r="T519" s="64">
        <f t="shared" si="198"/>
        <v>-0.11936507640934468</v>
      </c>
      <c r="U519" s="63">
        <f t="shared" si="208"/>
        <v>-2.295704027589518E-2</v>
      </c>
      <c r="V519" s="63">
        <f t="shared" si="209"/>
        <v>2.7027037838024848E-2</v>
      </c>
      <c r="W519" s="63">
        <f t="shared" si="210"/>
        <v>2.0416478695047369E-2</v>
      </c>
      <c r="X519" s="64">
        <f t="shared" si="211"/>
        <v>6.4782951677060385E-3</v>
      </c>
      <c r="Y519" s="63">
        <f t="shared" si="204"/>
        <v>2.0396752871874702E-2</v>
      </c>
      <c r="Z519" s="63">
        <f t="shared" si="205"/>
        <v>7.0332536111032962E-2</v>
      </c>
      <c r="AA519" s="63">
        <f t="shared" si="206"/>
        <v>2.1454929878113482E-2</v>
      </c>
      <c r="AB519" s="64">
        <f t="shared" si="207"/>
        <v>4.7850967089416052E-2</v>
      </c>
      <c r="AC519" s="63">
        <f t="shared" si="200"/>
        <v>3.0483098226154359E-2</v>
      </c>
      <c r="AD519" s="63">
        <f t="shared" si="201"/>
        <v>7.757240948130173E-2</v>
      </c>
      <c r="AE519" s="63">
        <f t="shared" si="202"/>
        <v>1.7698140903767534E-2</v>
      </c>
      <c r="AF519" s="64">
        <f t="shared" si="203"/>
        <v>5.8833033265013768E-2</v>
      </c>
      <c r="AG519" s="69">
        <f t="shared" ca="1" si="212"/>
        <v>1071</v>
      </c>
      <c r="AH519" s="75">
        <f t="shared" ref="AH519:AH582" si="222">IF($H519&gt;0,IF($H518&gt;0,AH518+1,1),0)</f>
        <v>0</v>
      </c>
      <c r="AI519" s="76">
        <f t="shared" ref="AI519:AI582" si="223">IF($H519&lt;0,IF($H518&lt;0,AI518+1,1),0)</f>
        <v>3</v>
      </c>
      <c r="AJ519" s="75"/>
      <c r="AK519" s="76"/>
    </row>
    <row r="520" spans="2:37" x14ac:dyDescent="0.25">
      <c r="B520" s="43">
        <v>1914</v>
      </c>
      <c r="C520" s="39">
        <v>1</v>
      </c>
      <c r="D520" s="67">
        <f t="shared" si="199"/>
        <v>5145</v>
      </c>
      <c r="E520" s="61">
        <f>Data!E519</f>
        <v>8.3699999999999992</v>
      </c>
      <c r="F520" s="61">
        <f>Data!H519</f>
        <v>10</v>
      </c>
      <c r="G520" s="62">
        <f>IF(MOD(C520,3)=0,SUM(Data!G517:G519),0)</f>
        <v>0</v>
      </c>
      <c r="H520" s="63">
        <f t="shared" si="213"/>
        <v>4.1044776119403048E-2</v>
      </c>
      <c r="I520" s="63">
        <f t="shared" si="214"/>
        <v>0</v>
      </c>
      <c r="J520" s="63">
        <f t="shared" si="215"/>
        <v>4.1044776119403048E-2</v>
      </c>
      <c r="K520" s="63">
        <f t="shared" si="216"/>
        <v>0</v>
      </c>
      <c r="L520" s="64">
        <f t="shared" si="217"/>
        <v>4.1044776119403048E-2</v>
      </c>
      <c r="M520" s="65">
        <f t="shared" si="218"/>
        <v>1.8851351351351349</v>
      </c>
      <c r="N520" s="65">
        <f t="shared" si="219"/>
        <v>0.80230671782101559</v>
      </c>
      <c r="O520" s="65">
        <f t="shared" si="220"/>
        <v>16.106661545206673</v>
      </c>
      <c r="P520" s="66">
        <f t="shared" si="221"/>
        <v>20.075441458287614</v>
      </c>
      <c r="Q520" s="63">
        <f t="shared" si="195"/>
        <v>-0.1000000000000002</v>
      </c>
      <c r="R520" s="63">
        <f t="shared" si="196"/>
        <v>-4.721028507356273E-2</v>
      </c>
      <c r="S520" s="63">
        <f t="shared" si="197"/>
        <v>2.0408163265306145E-2</v>
      </c>
      <c r="T520" s="64">
        <f t="shared" si="198"/>
        <v>-6.6266079372091613E-2</v>
      </c>
      <c r="U520" s="63">
        <f t="shared" si="208"/>
        <v>-1.5718206196160489E-2</v>
      </c>
      <c r="V520" s="63">
        <f t="shared" si="209"/>
        <v>3.4636200002613915E-2</v>
      </c>
      <c r="W520" s="63">
        <f t="shared" si="210"/>
        <v>2.2578845785612645E-2</v>
      </c>
      <c r="X520" s="64">
        <f t="shared" si="211"/>
        <v>1.1791124241122164E-2</v>
      </c>
      <c r="Y520" s="63">
        <f t="shared" si="204"/>
        <v>2.2809844763704401E-2</v>
      </c>
      <c r="Z520" s="63">
        <f t="shared" si="205"/>
        <v>7.2863718964351287E-2</v>
      </c>
      <c r="AA520" s="63">
        <f t="shared" si="206"/>
        <v>1.9082022054788483E-2</v>
      </c>
      <c r="AB520" s="64">
        <f t="shared" si="207"/>
        <v>5.2774649876682123E-2</v>
      </c>
      <c r="AC520" s="63">
        <f t="shared" si="200"/>
        <v>3.3622811872016545E-2</v>
      </c>
      <c r="AD520" s="63">
        <f t="shared" si="201"/>
        <v>8.0855596565376109E-2</v>
      </c>
      <c r="AE520" s="63">
        <f t="shared" si="202"/>
        <v>1.9093282443716664E-2</v>
      </c>
      <c r="AF520" s="64">
        <f t="shared" si="203"/>
        <v>6.0605162633942111E-2</v>
      </c>
      <c r="AG520" s="69">
        <f t="shared" ca="1" si="212"/>
        <v>283</v>
      </c>
      <c r="AH520" s="75">
        <f t="shared" si="222"/>
        <v>1</v>
      </c>
      <c r="AI520" s="76">
        <f t="shared" si="223"/>
        <v>0</v>
      </c>
      <c r="AJ520" s="75"/>
      <c r="AK520" s="76"/>
    </row>
    <row r="521" spans="2:37" x14ac:dyDescent="0.25">
      <c r="B521" s="43">
        <v>1914</v>
      </c>
      <c r="C521" s="44">
        <v>2</v>
      </c>
      <c r="D521" s="67">
        <f t="shared" si="199"/>
        <v>5173</v>
      </c>
      <c r="E521" s="61">
        <f>Data!E520</f>
        <v>8.48</v>
      </c>
      <c r="F521" s="61">
        <f>Data!H520</f>
        <v>9.9</v>
      </c>
      <c r="G521" s="62">
        <f>IF(MOD(C521,3)=0,SUM(Data!G518:G520),0)</f>
        <v>0</v>
      </c>
      <c r="H521" s="63">
        <f t="shared" si="213"/>
        <v>1.31421744324971E-2</v>
      </c>
      <c r="I521" s="63">
        <f t="shared" si="214"/>
        <v>0</v>
      </c>
      <c r="J521" s="63">
        <f t="shared" si="215"/>
        <v>1.31421744324971E-2</v>
      </c>
      <c r="K521" s="63">
        <f t="shared" si="216"/>
        <v>-1.0000000000000009E-2</v>
      </c>
      <c r="L521" s="64">
        <f t="shared" si="217"/>
        <v>2.3375933770199087E-2</v>
      </c>
      <c r="M521" s="65">
        <f t="shared" si="218"/>
        <v>1.9099099099099099</v>
      </c>
      <c r="N521" s="65">
        <f t="shared" si="219"/>
        <v>0.79428365064280548</v>
      </c>
      <c r="O521" s="65">
        <f t="shared" si="220"/>
        <v>16.318338100758972</v>
      </c>
      <c r="P521" s="66">
        <f t="shared" si="221"/>
        <v>20.544723648224053</v>
      </c>
      <c r="Q521" s="63">
        <f t="shared" si="195"/>
        <v>-5.4626532887402379E-2</v>
      </c>
      <c r="R521" s="63">
        <f t="shared" si="196"/>
        <v>8.2457358803278424E-4</v>
      </c>
      <c r="S521" s="63">
        <f t="shared" si="197"/>
        <v>1.0204081632653184E-2</v>
      </c>
      <c r="T521" s="64">
        <f t="shared" si="198"/>
        <v>-9.2847655391191664E-3</v>
      </c>
      <c r="U521" s="63">
        <f t="shared" si="208"/>
        <v>-7.3808808581883323E-3</v>
      </c>
      <c r="V521" s="63">
        <f t="shared" si="209"/>
        <v>4.3400050619548214E-2</v>
      </c>
      <c r="W521" s="63">
        <f t="shared" si="210"/>
        <v>1.8367433080349826E-2</v>
      </c>
      <c r="X521" s="64">
        <f t="shared" si="211"/>
        <v>2.4581125364034895E-2</v>
      </c>
      <c r="Y521" s="63">
        <f t="shared" si="204"/>
        <v>2.694751788610894E-2</v>
      </c>
      <c r="Z521" s="63">
        <f t="shared" si="205"/>
        <v>7.720387994020439E-2</v>
      </c>
      <c r="AA521" s="63">
        <f t="shared" si="206"/>
        <v>1.5747586407308001E-2</v>
      </c>
      <c r="AB521" s="64">
        <f t="shared" si="207"/>
        <v>6.0503509292369362E-2</v>
      </c>
      <c r="AC521" s="63">
        <f t="shared" si="200"/>
        <v>3.3584736140024996E-2</v>
      </c>
      <c r="AD521" s="63">
        <f t="shared" si="201"/>
        <v>8.0815780911596358E-2</v>
      </c>
      <c r="AE521" s="63">
        <f t="shared" si="202"/>
        <v>1.9293820160568798E-2</v>
      </c>
      <c r="AF521" s="64">
        <f t="shared" si="203"/>
        <v>6.0357435249961622E-2</v>
      </c>
      <c r="AG521" s="69">
        <f t="shared" ca="1" si="212"/>
        <v>780</v>
      </c>
      <c r="AH521" s="75">
        <f t="shared" si="222"/>
        <v>2</v>
      </c>
      <c r="AI521" s="76">
        <f t="shared" si="223"/>
        <v>0</v>
      </c>
      <c r="AJ521" s="75"/>
      <c r="AK521" s="76"/>
    </row>
    <row r="522" spans="2:37" x14ac:dyDescent="0.25">
      <c r="B522" s="43">
        <v>1914</v>
      </c>
      <c r="C522" s="44">
        <v>3</v>
      </c>
      <c r="D522" s="67">
        <f t="shared" si="199"/>
        <v>5204</v>
      </c>
      <c r="E522" s="61">
        <f>Data!E521</f>
        <v>8.32</v>
      </c>
      <c r="F522" s="61">
        <f>Data!H521</f>
        <v>9.9</v>
      </c>
      <c r="G522" s="62">
        <f>IF(MOD(C522,3)=0,SUM(Data!G519:G521),0)</f>
        <v>0.11749999999999999</v>
      </c>
      <c r="H522" s="63">
        <f t="shared" si="213"/>
        <v>-1.8867924528301883E-2</v>
      </c>
      <c r="I522" s="63">
        <f t="shared" si="214"/>
        <v>1.3856132075471697E-2</v>
      </c>
      <c r="J522" s="63">
        <f t="shared" si="215"/>
        <v>-5.0117924528303437E-3</v>
      </c>
      <c r="K522" s="63">
        <f t="shared" si="216"/>
        <v>0</v>
      </c>
      <c r="L522" s="64">
        <f t="shared" si="217"/>
        <v>-5.0117924528303437E-3</v>
      </c>
      <c r="M522" s="65">
        <f t="shared" si="218"/>
        <v>1.8738738738738738</v>
      </c>
      <c r="N522" s="65">
        <f t="shared" si="219"/>
        <v>0.79428365064280548</v>
      </c>
      <c r="O522" s="65">
        <f t="shared" si="220"/>
        <v>16.236553977022854</v>
      </c>
      <c r="P522" s="66">
        <f t="shared" si="221"/>
        <v>20.441757757298397</v>
      </c>
      <c r="Q522" s="63">
        <f t="shared" si="195"/>
        <v>-5.4545454545454564E-2</v>
      </c>
      <c r="R522" s="63">
        <f t="shared" si="196"/>
        <v>1.3905355869225922E-3</v>
      </c>
      <c r="S522" s="63">
        <f t="shared" si="197"/>
        <v>1.0204081632653184E-2</v>
      </c>
      <c r="T522" s="64">
        <f t="shared" si="198"/>
        <v>-8.7245203280968964E-3</v>
      </c>
      <c r="U522" s="63">
        <f t="shared" si="208"/>
        <v>-1.3830209959330042E-2</v>
      </c>
      <c r="V522" s="63">
        <f t="shared" si="209"/>
        <v>3.7178771531044763E-2</v>
      </c>
      <c r="W522" s="63">
        <f t="shared" si="210"/>
        <v>1.8367433080349826E-2</v>
      </c>
      <c r="X522" s="64">
        <f t="shared" si="211"/>
        <v>1.847205423075482E-2</v>
      </c>
      <c r="Y522" s="63">
        <f t="shared" si="204"/>
        <v>2.5309147514141372E-2</v>
      </c>
      <c r="Z522" s="63">
        <f t="shared" si="205"/>
        <v>7.5578351825700496E-2</v>
      </c>
      <c r="AA522" s="63">
        <f t="shared" si="206"/>
        <v>1.6895244198910975E-2</v>
      </c>
      <c r="AB522" s="64">
        <f t="shared" si="207"/>
        <v>5.7708114932741861E-2</v>
      </c>
      <c r="AC522" s="63">
        <f t="shared" si="200"/>
        <v>3.1091814670056728E-2</v>
      </c>
      <c r="AD522" s="63">
        <f t="shared" si="201"/>
        <v>7.8242659130201231E-2</v>
      </c>
      <c r="AE522" s="63">
        <f t="shared" si="202"/>
        <v>2.0751084231140471E-2</v>
      </c>
      <c r="AF522" s="64">
        <f t="shared" si="203"/>
        <v>5.6322815412304994E-2</v>
      </c>
      <c r="AG522" s="69">
        <f t="shared" ca="1" si="212"/>
        <v>1376</v>
      </c>
      <c r="AH522" s="75">
        <f t="shared" si="222"/>
        <v>0</v>
      </c>
      <c r="AI522" s="76">
        <f t="shared" si="223"/>
        <v>1</v>
      </c>
      <c r="AJ522" s="75"/>
      <c r="AK522" s="76"/>
    </row>
    <row r="523" spans="2:37" x14ac:dyDescent="0.25">
      <c r="B523" s="43">
        <v>1914</v>
      </c>
      <c r="C523" s="44">
        <v>4</v>
      </c>
      <c r="D523" s="67">
        <f t="shared" si="199"/>
        <v>5234</v>
      </c>
      <c r="E523" s="61">
        <f>Data!E522</f>
        <v>8.1199999999999992</v>
      </c>
      <c r="F523" s="61">
        <f>Data!H522</f>
        <v>9.8000000000000007</v>
      </c>
      <c r="G523" s="62">
        <f>IF(MOD(C523,3)=0,SUM(Data!G520:G522),0)</f>
        <v>0</v>
      </c>
      <c r="H523" s="63">
        <f t="shared" si="213"/>
        <v>-2.4038461538461675E-2</v>
      </c>
      <c r="I523" s="63">
        <f t="shared" si="214"/>
        <v>0</v>
      </c>
      <c r="J523" s="63">
        <f t="shared" si="215"/>
        <v>-2.4038461538461675E-2</v>
      </c>
      <c r="K523" s="63">
        <f t="shared" si="216"/>
        <v>-1.0101010101010055E-2</v>
      </c>
      <c r="L523" s="64">
        <f t="shared" si="217"/>
        <v>-1.4079670329670502E-2</v>
      </c>
      <c r="M523" s="65">
        <f t="shared" si="218"/>
        <v>1.8288288288288286</v>
      </c>
      <c r="N523" s="65">
        <f t="shared" si="219"/>
        <v>0.78626058346459526</v>
      </c>
      <c r="O523" s="65">
        <f t="shared" si="220"/>
        <v>15.846252198729033</v>
      </c>
      <c r="P523" s="66">
        <f t="shared" si="221"/>
        <v>20.153944547116652</v>
      </c>
      <c r="Q523" s="63">
        <f t="shared" si="195"/>
        <v>-7.6222980659840678E-2</v>
      </c>
      <c r="R523" s="63">
        <f t="shared" si="196"/>
        <v>-2.156949944622466E-2</v>
      </c>
      <c r="S523" s="63">
        <f t="shared" si="197"/>
        <v>0</v>
      </c>
      <c r="T523" s="64">
        <f t="shared" si="198"/>
        <v>-2.156949944622466E-2</v>
      </c>
      <c r="U523" s="63">
        <f t="shared" si="208"/>
        <v>-2.7190006505157682E-2</v>
      </c>
      <c r="V523" s="63">
        <f t="shared" si="209"/>
        <v>2.312794832672127E-2</v>
      </c>
      <c r="W523" s="63">
        <f t="shared" si="210"/>
        <v>1.2076744865449518E-2</v>
      </c>
      <c r="X523" s="64">
        <f t="shared" si="211"/>
        <v>1.0919333457011016E-2</v>
      </c>
      <c r="Y523" s="63">
        <f t="shared" si="204"/>
        <v>2.0325627573848148E-2</v>
      </c>
      <c r="Z523" s="63">
        <f t="shared" si="205"/>
        <v>7.035049818110295E-2</v>
      </c>
      <c r="AA523" s="63">
        <f t="shared" si="206"/>
        <v>1.7025278761064966E-2</v>
      </c>
      <c r="AB523" s="64">
        <f t="shared" si="207"/>
        <v>5.2432540796821137E-2</v>
      </c>
      <c r="AC523" s="63">
        <f t="shared" si="200"/>
        <v>2.9157851045318095E-2</v>
      </c>
      <c r="AD523" s="63">
        <f t="shared" si="201"/>
        <v>7.6220257194960839E-2</v>
      </c>
      <c r="AE523" s="63">
        <f t="shared" si="202"/>
        <v>2.0233063511762461E-2</v>
      </c>
      <c r="AF523" s="64">
        <f t="shared" si="203"/>
        <v>5.4876866556827553E-2</v>
      </c>
      <c r="AG523" s="69">
        <f t="shared" ca="1" si="212"/>
        <v>1459</v>
      </c>
      <c r="AH523" s="75">
        <f t="shared" si="222"/>
        <v>0</v>
      </c>
      <c r="AI523" s="76">
        <f t="shared" si="223"/>
        <v>2</v>
      </c>
      <c r="AJ523" s="75"/>
      <c r="AK523" s="76"/>
    </row>
    <row r="524" spans="2:37" x14ac:dyDescent="0.25">
      <c r="B524" s="43">
        <v>1914</v>
      </c>
      <c r="C524" s="44">
        <v>5</v>
      </c>
      <c r="D524" s="67">
        <f t="shared" si="199"/>
        <v>5265</v>
      </c>
      <c r="E524" s="61">
        <f>Data!E523</f>
        <v>8.17</v>
      </c>
      <c r="F524" s="61">
        <f>Data!H523</f>
        <v>9.9</v>
      </c>
      <c r="G524" s="62">
        <f>IF(MOD(C524,3)=0,SUM(Data!G521:G523),0)</f>
        <v>0</v>
      </c>
      <c r="H524" s="63">
        <f t="shared" si="213"/>
        <v>6.1576354679804268E-3</v>
      </c>
      <c r="I524" s="63">
        <f t="shared" si="214"/>
        <v>0</v>
      </c>
      <c r="J524" s="63">
        <f t="shared" si="215"/>
        <v>6.1576354679804268E-3</v>
      </c>
      <c r="K524" s="63">
        <f t="shared" si="216"/>
        <v>1.0204081632652962E-2</v>
      </c>
      <c r="L524" s="64">
        <f t="shared" si="217"/>
        <v>-4.0055729710899435E-3</v>
      </c>
      <c r="M524" s="65">
        <f t="shared" si="218"/>
        <v>1.8400900900900898</v>
      </c>
      <c r="N524" s="65">
        <f t="shared" si="219"/>
        <v>0.79428365064280548</v>
      </c>
      <c r="O524" s="65">
        <f t="shared" si="220"/>
        <v>15.943827643302489</v>
      </c>
      <c r="P524" s="66">
        <f t="shared" si="221"/>
        <v>20.073216451577874</v>
      </c>
      <c r="Q524" s="63">
        <f t="shared" si="195"/>
        <v>-4.444444444444462E-2</v>
      </c>
      <c r="R524" s="63">
        <f t="shared" si="196"/>
        <v>1.20891524201161E-2</v>
      </c>
      <c r="S524" s="63">
        <f t="shared" si="197"/>
        <v>2.0618556701031077E-2</v>
      </c>
      <c r="T524" s="64">
        <f t="shared" si="198"/>
        <v>-8.3570930833206658E-3</v>
      </c>
      <c r="U524" s="63">
        <f t="shared" si="208"/>
        <v>-3.2348099583704437E-2</v>
      </c>
      <c r="V524" s="63">
        <f t="shared" si="209"/>
        <v>1.7703056288171704E-2</v>
      </c>
      <c r="W524" s="63">
        <f t="shared" si="210"/>
        <v>1.2055232831024831E-2</v>
      </c>
      <c r="X524" s="64">
        <f t="shared" si="211"/>
        <v>5.5805486439195473E-3</v>
      </c>
      <c r="Y524" s="63">
        <f t="shared" si="204"/>
        <v>2.3130119785322867E-2</v>
      </c>
      <c r="Z524" s="63">
        <f t="shared" si="205"/>
        <v>7.3292489987027531E-2</v>
      </c>
      <c r="AA524" s="63">
        <f t="shared" si="206"/>
        <v>2.0428849076867373E-2</v>
      </c>
      <c r="AB524" s="64">
        <f t="shared" si="207"/>
        <v>5.1805317889614066E-2</v>
      </c>
      <c r="AC524" s="63">
        <f t="shared" si="200"/>
        <v>3.1426936149338447E-2</v>
      </c>
      <c r="AD524" s="63">
        <f t="shared" si="201"/>
        <v>7.8593105394841434E-2</v>
      </c>
      <c r="AE524" s="63">
        <f t="shared" si="202"/>
        <v>2.0751084231140471E-2</v>
      </c>
      <c r="AF524" s="64">
        <f t="shared" si="203"/>
        <v>5.6666137373999836E-2</v>
      </c>
      <c r="AG524" s="69">
        <f t="shared" ca="1" si="212"/>
        <v>913</v>
      </c>
      <c r="AH524" s="75">
        <f t="shared" si="222"/>
        <v>1</v>
      </c>
      <c r="AI524" s="76">
        <f t="shared" si="223"/>
        <v>0</v>
      </c>
      <c r="AJ524" s="75"/>
      <c r="AK524" s="76"/>
    </row>
    <row r="525" spans="2:37" x14ac:dyDescent="0.25">
      <c r="B525" s="43">
        <v>1914</v>
      </c>
      <c r="C525" s="44">
        <v>6</v>
      </c>
      <c r="D525" s="67">
        <f t="shared" si="199"/>
        <v>5295</v>
      </c>
      <c r="E525" s="61">
        <f>Data!E524</f>
        <v>8.1300000000000008</v>
      </c>
      <c r="F525" s="61">
        <f>Data!H524</f>
        <v>9.9</v>
      </c>
      <c r="G525" s="62">
        <f>IF(MOD(C525,3)=0,SUM(Data!G522:G524),0)</f>
        <v>0.11375000000000002</v>
      </c>
      <c r="H525" s="63">
        <f t="shared" si="213"/>
        <v>-4.8959608323132509E-3</v>
      </c>
      <c r="I525" s="63">
        <f t="shared" si="214"/>
        <v>1.3922888616891067E-2</v>
      </c>
      <c r="J525" s="63">
        <f t="shared" si="215"/>
        <v>9.0269277845778095E-3</v>
      </c>
      <c r="K525" s="63">
        <f t="shared" si="216"/>
        <v>0</v>
      </c>
      <c r="L525" s="64">
        <f t="shared" si="217"/>
        <v>9.0269277845778095E-3</v>
      </c>
      <c r="M525" s="65">
        <f t="shared" si="218"/>
        <v>1.8310810810810811</v>
      </c>
      <c r="N525" s="65">
        <f t="shared" si="219"/>
        <v>0.79428365064280548</v>
      </c>
      <c r="O525" s="65">
        <f t="shared" si="220"/>
        <v>16.087751424048335</v>
      </c>
      <c r="P525" s="66">
        <f t="shared" si="221"/>
        <v>20.254415926890466</v>
      </c>
      <c r="Q525" s="63">
        <f t="shared" si="195"/>
        <v>1.2315270935963074E-3</v>
      </c>
      <c r="R525" s="63">
        <f t="shared" si="196"/>
        <v>5.9645088512785271E-2</v>
      </c>
      <c r="S525" s="63">
        <f t="shared" si="197"/>
        <v>1.0204081632653184E-2</v>
      </c>
      <c r="T525" s="64">
        <f t="shared" si="198"/>
        <v>4.8941602770232073E-2</v>
      </c>
      <c r="U525" s="63">
        <f t="shared" si="208"/>
        <v>-3.6674860629159034E-2</v>
      </c>
      <c r="V525" s="63">
        <f t="shared" si="209"/>
        <v>1.3825707626154538E-2</v>
      </c>
      <c r="W525" s="63">
        <f t="shared" si="210"/>
        <v>1.0001940176368018E-2</v>
      </c>
      <c r="X525" s="64">
        <f t="shared" si="211"/>
        <v>3.7859010935357151E-3</v>
      </c>
      <c r="Y525" s="63">
        <f t="shared" si="204"/>
        <v>2.2470897813742452E-2</v>
      </c>
      <c r="Z525" s="63">
        <f t="shared" si="205"/>
        <v>7.2726967517619423E-2</v>
      </c>
      <c r="AA525" s="63">
        <f t="shared" si="206"/>
        <v>2.0428849076867373E-2</v>
      </c>
      <c r="AB525" s="64">
        <f t="shared" si="207"/>
        <v>5.1251117104405219E-2</v>
      </c>
      <c r="AC525" s="63">
        <f t="shared" si="200"/>
        <v>3.1882009633352082E-2</v>
      </c>
      <c r="AD525" s="63">
        <f t="shared" si="201"/>
        <v>7.9098290432447316E-2</v>
      </c>
      <c r="AE525" s="63">
        <f t="shared" si="202"/>
        <v>2.0751084231140471E-2</v>
      </c>
      <c r="AF525" s="64">
        <f t="shared" si="203"/>
        <v>5.7161052388453371E-2</v>
      </c>
      <c r="AG525" s="69">
        <f t="shared" ca="1" si="212"/>
        <v>1142</v>
      </c>
      <c r="AH525" s="75">
        <f t="shared" si="222"/>
        <v>0</v>
      </c>
      <c r="AI525" s="76">
        <f t="shared" si="223"/>
        <v>1</v>
      </c>
      <c r="AJ525" s="75"/>
      <c r="AK525" s="76"/>
    </row>
    <row r="526" spans="2:37" x14ac:dyDescent="0.25">
      <c r="B526" s="43">
        <v>1914</v>
      </c>
      <c r="C526" s="44">
        <v>7</v>
      </c>
      <c r="D526" s="67">
        <f t="shared" si="199"/>
        <v>5326</v>
      </c>
      <c r="E526" s="61">
        <f>Data!E525</f>
        <v>7.68</v>
      </c>
      <c r="F526" s="61">
        <f>Data!H525</f>
        <v>10</v>
      </c>
      <c r="G526" s="62">
        <f>IF(MOD(C526,3)=0,SUM(Data!G523:G525),0)</f>
        <v>0</v>
      </c>
      <c r="H526" s="63">
        <f t="shared" si="213"/>
        <v>-5.5350553505535194E-2</v>
      </c>
      <c r="I526" s="63">
        <f t="shared" si="214"/>
        <v>0</v>
      </c>
      <c r="J526" s="63">
        <f t="shared" si="215"/>
        <v>-5.5350553505535194E-2</v>
      </c>
      <c r="K526" s="63">
        <f t="shared" si="216"/>
        <v>1.0101010101010166E-2</v>
      </c>
      <c r="L526" s="64">
        <f t="shared" si="217"/>
        <v>-6.4797047970479915E-2</v>
      </c>
      <c r="M526" s="65">
        <f t="shared" si="218"/>
        <v>1.7297297297297296</v>
      </c>
      <c r="N526" s="65">
        <f t="shared" si="219"/>
        <v>0.80230671782101559</v>
      </c>
      <c r="O526" s="65">
        <f t="shared" si="220"/>
        <v>15.197285478067798</v>
      </c>
      <c r="P526" s="66">
        <f t="shared" si="221"/>
        <v>18.941989566461693</v>
      </c>
      <c r="Q526" s="63">
        <f t="shared" si="195"/>
        <v>-6.6828675577156771E-2</v>
      </c>
      <c r="R526" s="63">
        <f t="shared" si="196"/>
        <v>-1.238586290221777E-2</v>
      </c>
      <c r="S526" s="63">
        <f t="shared" si="197"/>
        <v>1.0101010101009944E-2</v>
      </c>
      <c r="T526" s="64">
        <f t="shared" si="198"/>
        <v>-2.226200427319569E-2</v>
      </c>
      <c r="U526" s="63">
        <f t="shared" si="208"/>
        <v>-5.0281348628685274E-2</v>
      </c>
      <c r="V526" s="63">
        <f t="shared" si="209"/>
        <v>-4.9407575813020799E-4</v>
      </c>
      <c r="W526" s="63">
        <f t="shared" si="210"/>
        <v>1.2034153677239923E-2</v>
      </c>
      <c r="X526" s="64">
        <f t="shared" si="211"/>
        <v>-1.2379255571413728E-2</v>
      </c>
      <c r="Y526" s="63">
        <f t="shared" si="204"/>
        <v>1.2542246960058678E-2</v>
      </c>
      <c r="Z526" s="63">
        <f t="shared" si="205"/>
        <v>6.2310307694257272E-2</v>
      </c>
      <c r="AA526" s="63">
        <f t="shared" si="206"/>
        <v>2.1454929878113482E-2</v>
      </c>
      <c r="AB526" s="64">
        <f t="shared" si="207"/>
        <v>3.999723984005743E-2</v>
      </c>
      <c r="AC526" s="63">
        <f t="shared" si="200"/>
        <v>3.002701310292788E-2</v>
      </c>
      <c r="AD526" s="63">
        <f t="shared" si="201"/>
        <v>7.7158414006604614E-2</v>
      </c>
      <c r="AE526" s="63">
        <f t="shared" si="202"/>
        <v>2.1264157695326746E-2</v>
      </c>
      <c r="AF526" s="64">
        <f t="shared" si="203"/>
        <v>5.4730459196192349E-2</v>
      </c>
      <c r="AG526" s="69">
        <f t="shared" ca="1" si="212"/>
        <v>1696</v>
      </c>
      <c r="AH526" s="75">
        <f t="shared" si="222"/>
        <v>0</v>
      </c>
      <c r="AI526" s="76">
        <f t="shared" si="223"/>
        <v>2</v>
      </c>
      <c r="AJ526" s="75"/>
      <c r="AK526" s="76"/>
    </row>
    <row r="527" spans="2:37" x14ac:dyDescent="0.25">
      <c r="B527" s="43">
        <v>1914</v>
      </c>
      <c r="C527" s="44">
        <v>8</v>
      </c>
      <c r="D527" s="67">
        <f t="shared" si="199"/>
        <v>5357</v>
      </c>
      <c r="E527" s="61">
        <f>Data!E526</f>
        <v>7.68</v>
      </c>
      <c r="F527" s="61">
        <f>Data!H526</f>
        <v>10.199999999999999</v>
      </c>
      <c r="G527" s="62">
        <f>IF(MOD(C527,3)=0,SUM(Data!G524:G526),0)</f>
        <v>0</v>
      </c>
      <c r="H527" s="63">
        <f t="shared" si="213"/>
        <v>0</v>
      </c>
      <c r="I527" s="63">
        <f t="shared" si="214"/>
        <v>0</v>
      </c>
      <c r="J527" s="63">
        <f t="shared" si="215"/>
        <v>0</v>
      </c>
      <c r="K527" s="63">
        <f t="shared" si="216"/>
        <v>2.0000000000000018E-2</v>
      </c>
      <c r="L527" s="64">
        <f t="shared" si="217"/>
        <v>-1.9607843137254943E-2</v>
      </c>
      <c r="M527" s="65">
        <f t="shared" si="218"/>
        <v>1.7297297297297296</v>
      </c>
      <c r="N527" s="65">
        <f t="shared" si="219"/>
        <v>0.81835285217743581</v>
      </c>
      <c r="O527" s="65">
        <f t="shared" si="220"/>
        <v>15.197285478067798</v>
      </c>
      <c r="P527" s="66">
        <f t="shared" si="221"/>
        <v>18.570578006334994</v>
      </c>
      <c r="Q527" s="63">
        <f t="shared" si="195"/>
        <v>-9.1124260355029518E-2</v>
      </c>
      <c r="R527" s="63">
        <f t="shared" si="196"/>
        <v>-3.8098893690562297E-2</v>
      </c>
      <c r="S527" s="63">
        <f t="shared" si="197"/>
        <v>3.0303030303030054E-2</v>
      </c>
      <c r="T527" s="64">
        <f t="shared" si="198"/>
        <v>-6.6390102699663389E-2</v>
      </c>
      <c r="U527" s="63">
        <f t="shared" si="208"/>
        <v>-5.4802229840594685E-2</v>
      </c>
      <c r="V527" s="63">
        <f t="shared" si="209"/>
        <v>-5.2519559446178032E-3</v>
      </c>
      <c r="W527" s="63">
        <f t="shared" si="210"/>
        <v>1.400959186883477E-2</v>
      </c>
      <c r="X527" s="64">
        <f t="shared" si="211"/>
        <v>-1.89954295974194E-2</v>
      </c>
      <c r="Y527" s="63">
        <f t="shared" si="204"/>
        <v>9.1699735440402552E-3</v>
      </c>
      <c r="Z527" s="63">
        <f t="shared" si="205"/>
        <v>5.8772281680078642E-2</v>
      </c>
      <c r="AA527" s="63">
        <f t="shared" si="206"/>
        <v>2.228347649530682E-2</v>
      </c>
      <c r="AB527" s="64">
        <f t="shared" si="207"/>
        <v>3.5693431444149049E-2</v>
      </c>
      <c r="AC527" s="63">
        <f t="shared" si="200"/>
        <v>2.812550163612948E-2</v>
      </c>
      <c r="AD527" s="63">
        <f t="shared" si="201"/>
        <v>7.5169894239903057E-2</v>
      </c>
      <c r="AE527" s="63">
        <f t="shared" si="202"/>
        <v>2.0816403260903282E-2</v>
      </c>
      <c r="AF527" s="64">
        <f t="shared" si="203"/>
        <v>5.3245119107973471E-2</v>
      </c>
      <c r="AG527" s="69">
        <f t="shared" ca="1" si="212"/>
        <v>1025</v>
      </c>
      <c r="AH527" s="75">
        <f t="shared" si="222"/>
        <v>0</v>
      </c>
      <c r="AI527" s="76">
        <f t="shared" si="223"/>
        <v>0</v>
      </c>
      <c r="AJ527" s="75"/>
      <c r="AK527" s="76"/>
    </row>
    <row r="528" spans="2:37" x14ac:dyDescent="0.25">
      <c r="B528" s="43">
        <v>1914</v>
      </c>
      <c r="C528" s="44">
        <v>9</v>
      </c>
      <c r="D528" s="67">
        <f t="shared" si="199"/>
        <v>5387</v>
      </c>
      <c r="E528" s="61">
        <f>Data!E527</f>
        <v>7.68</v>
      </c>
      <c r="F528" s="61">
        <f>Data!H527</f>
        <v>10.199999999999999</v>
      </c>
      <c r="G528" s="62">
        <f>IF(MOD(C528,3)=0,SUM(Data!G525:G527),0)</f>
        <v>0.11000000000000001</v>
      </c>
      <c r="H528" s="63">
        <f t="shared" si="213"/>
        <v>0</v>
      </c>
      <c r="I528" s="63">
        <f t="shared" si="214"/>
        <v>1.432291666666667E-2</v>
      </c>
      <c r="J528" s="63">
        <f t="shared" si="215"/>
        <v>1.4322916666666741E-2</v>
      </c>
      <c r="K528" s="63">
        <f t="shared" si="216"/>
        <v>0</v>
      </c>
      <c r="L528" s="64">
        <f t="shared" si="217"/>
        <v>1.4322916666666741E-2</v>
      </c>
      <c r="M528" s="65">
        <f t="shared" si="218"/>
        <v>1.7297297297297296</v>
      </c>
      <c r="N528" s="65">
        <f t="shared" si="219"/>
        <v>0.81835285217743581</v>
      </c>
      <c r="O528" s="65">
        <f t="shared" si="220"/>
        <v>15.414954931529707</v>
      </c>
      <c r="P528" s="66">
        <f t="shared" si="221"/>
        <v>18.836562847571564</v>
      </c>
      <c r="Q528" s="63">
        <f t="shared" si="195"/>
        <v>-9.9648300117233135E-2</v>
      </c>
      <c r="R528" s="63">
        <f t="shared" si="196"/>
        <v>-4.6880700966824729E-2</v>
      </c>
      <c r="S528" s="63">
        <f t="shared" si="197"/>
        <v>1.9999999999999796E-2</v>
      </c>
      <c r="T528" s="64">
        <f t="shared" si="198"/>
        <v>-6.5569314673357471E-2</v>
      </c>
      <c r="U528" s="63">
        <f t="shared" si="208"/>
        <v>-5.4987817479127177E-2</v>
      </c>
      <c r="V528" s="63">
        <f t="shared" si="209"/>
        <v>-4.6895444159437139E-3</v>
      </c>
      <c r="W528" s="63">
        <f t="shared" si="210"/>
        <v>1.199494872654161E-2</v>
      </c>
      <c r="X528" s="64">
        <f t="shared" si="211"/>
        <v>-1.6486735594362756E-2</v>
      </c>
      <c r="Y528" s="63">
        <f t="shared" si="204"/>
        <v>4.8124648090497324E-3</v>
      </c>
      <c r="Z528" s="63">
        <f t="shared" si="205"/>
        <v>5.4542108950351054E-2</v>
      </c>
      <c r="AA528" s="63">
        <f t="shared" si="206"/>
        <v>2.1102071655830557E-2</v>
      </c>
      <c r="AB528" s="64">
        <f t="shared" si="207"/>
        <v>3.2748966261809453E-2</v>
      </c>
      <c r="AC528" s="63">
        <f t="shared" si="200"/>
        <v>2.7316255914814125E-2</v>
      </c>
      <c r="AD528" s="63">
        <f t="shared" si="201"/>
        <v>7.4422222039778552E-2</v>
      </c>
      <c r="AE528" s="63">
        <f t="shared" si="202"/>
        <v>2.0102818370447029E-2</v>
      </c>
      <c r="AF528" s="64">
        <f t="shared" si="203"/>
        <v>5.324894970499483E-2</v>
      </c>
      <c r="AG528" s="69">
        <f t="shared" ca="1" si="212"/>
        <v>1025</v>
      </c>
      <c r="AH528" s="75">
        <f t="shared" si="222"/>
        <v>0</v>
      </c>
      <c r="AI528" s="76">
        <f t="shared" si="223"/>
        <v>0</v>
      </c>
      <c r="AJ528" s="75"/>
      <c r="AK528" s="76"/>
    </row>
    <row r="529" spans="2:37" x14ac:dyDescent="0.25">
      <c r="B529" s="43">
        <v>1914</v>
      </c>
      <c r="C529" s="44">
        <v>10</v>
      </c>
      <c r="D529" s="67">
        <f t="shared" si="199"/>
        <v>5418</v>
      </c>
      <c r="E529" s="61">
        <f>Data!E528</f>
        <v>7.68</v>
      </c>
      <c r="F529" s="61">
        <f>Data!H528</f>
        <v>10.1</v>
      </c>
      <c r="G529" s="62">
        <f>IF(MOD(C529,3)=0,SUM(Data!G526:G528),0)</f>
        <v>0</v>
      </c>
      <c r="H529" s="63">
        <f t="shared" si="213"/>
        <v>0</v>
      </c>
      <c r="I529" s="63">
        <f t="shared" si="214"/>
        <v>0</v>
      </c>
      <c r="J529" s="63">
        <f t="shared" si="215"/>
        <v>0</v>
      </c>
      <c r="K529" s="63">
        <f t="shared" si="216"/>
        <v>-9.8039215686274161E-3</v>
      </c>
      <c r="L529" s="64">
        <f t="shared" si="217"/>
        <v>9.9009900990099098E-3</v>
      </c>
      <c r="M529" s="65">
        <f t="shared" si="218"/>
        <v>1.7297297297297296</v>
      </c>
      <c r="N529" s="65">
        <f t="shared" si="219"/>
        <v>0.8103297849992257</v>
      </c>
      <c r="O529" s="65">
        <f t="shared" si="220"/>
        <v>15.414954931529707</v>
      </c>
      <c r="P529" s="66">
        <f t="shared" si="221"/>
        <v>19.023063469824748</v>
      </c>
      <c r="Q529" s="63">
        <f t="shared" ref="Q529:Q592" si="224">$M529/$M517-1</f>
        <v>-7.021791767554475E-2</v>
      </c>
      <c r="R529" s="63">
        <f t="shared" ref="R529:R592" si="225">$O529/$O517-1</f>
        <v>-1.5725469642495771E-2</v>
      </c>
      <c r="S529" s="63">
        <f t="shared" ref="S529:S592" si="226">$N529/$N517-1</f>
        <v>1.0000000000000009E-2</v>
      </c>
      <c r="T529" s="64">
        <f t="shared" ref="T529:T592" si="227">$P529/$P517-1</f>
        <v>-2.547076202227283E-2</v>
      </c>
      <c r="U529" s="63">
        <f t="shared" si="208"/>
        <v>-5.5727988493372349E-2</v>
      </c>
      <c r="V529" s="63">
        <f t="shared" si="209"/>
        <v>-5.4691110321466452E-3</v>
      </c>
      <c r="W529" s="63">
        <f t="shared" si="210"/>
        <v>6.0488283572854851E-3</v>
      </c>
      <c r="X529" s="64">
        <f t="shared" si="211"/>
        <v>-1.1448688239356075E-2</v>
      </c>
      <c r="Y529" s="63">
        <f t="shared" si="204"/>
        <v>-9.0691812151177942E-4</v>
      </c>
      <c r="Z529" s="63">
        <f t="shared" si="205"/>
        <v>4.8539665361402085E-2</v>
      </c>
      <c r="AA529" s="63">
        <f t="shared" si="206"/>
        <v>2.0096547042643076E-2</v>
      </c>
      <c r="AB529" s="64">
        <f t="shared" si="207"/>
        <v>2.7882770901654919E-2</v>
      </c>
      <c r="AC529" s="63">
        <f t="shared" si="200"/>
        <v>2.8948348686742564E-2</v>
      </c>
      <c r="AD529" s="63">
        <f t="shared" si="201"/>
        <v>7.612915185082203E-2</v>
      </c>
      <c r="AE529" s="63">
        <f t="shared" si="202"/>
        <v>2.1037579557775521E-2</v>
      </c>
      <c r="AF529" s="64">
        <f t="shared" si="203"/>
        <v>5.3956458994298018E-2</v>
      </c>
      <c r="AG529" s="69">
        <f t="shared" ca="1" si="212"/>
        <v>1025</v>
      </c>
      <c r="AH529" s="75">
        <f t="shared" si="222"/>
        <v>0</v>
      </c>
      <c r="AI529" s="76">
        <f t="shared" si="223"/>
        <v>0</v>
      </c>
      <c r="AJ529" s="75"/>
      <c r="AK529" s="76"/>
    </row>
    <row r="530" spans="2:37" x14ac:dyDescent="0.25">
      <c r="B530" s="43">
        <v>1914</v>
      </c>
      <c r="C530" s="44">
        <v>11</v>
      </c>
      <c r="D530" s="67">
        <f t="shared" si="199"/>
        <v>5448</v>
      </c>
      <c r="E530" s="61">
        <f>Data!E529</f>
        <v>7.68</v>
      </c>
      <c r="F530" s="61">
        <f>Data!H529</f>
        <v>10.199999999999999</v>
      </c>
      <c r="G530" s="62">
        <f>IF(MOD(C530,3)=0,SUM(Data!G527:G529),0)</f>
        <v>0</v>
      </c>
      <c r="H530" s="63">
        <f t="shared" si="213"/>
        <v>0</v>
      </c>
      <c r="I530" s="63">
        <f t="shared" si="214"/>
        <v>0</v>
      </c>
      <c r="J530" s="63">
        <f t="shared" si="215"/>
        <v>0</v>
      </c>
      <c r="K530" s="63">
        <f t="shared" si="216"/>
        <v>9.9009900990099098E-3</v>
      </c>
      <c r="L530" s="64">
        <f t="shared" si="217"/>
        <v>-9.8039215686274161E-3</v>
      </c>
      <c r="M530" s="65">
        <f t="shared" si="218"/>
        <v>1.7297297297297296</v>
      </c>
      <c r="N530" s="65">
        <f t="shared" si="219"/>
        <v>0.81835285217743581</v>
      </c>
      <c r="O530" s="65">
        <f t="shared" si="220"/>
        <v>15.414954931529707</v>
      </c>
      <c r="P530" s="66">
        <f t="shared" si="221"/>
        <v>18.836562847571564</v>
      </c>
      <c r="Q530" s="63">
        <f t="shared" si="224"/>
        <v>-4.596273291925479E-2</v>
      </c>
      <c r="R530" s="63">
        <f t="shared" si="225"/>
        <v>9.9512572363955609E-3</v>
      </c>
      <c r="S530" s="63">
        <f t="shared" si="226"/>
        <v>9.9009900990099098E-3</v>
      </c>
      <c r="T530" s="64">
        <f t="shared" si="227"/>
        <v>4.9774322313567154E-5</v>
      </c>
      <c r="U530" s="63">
        <f t="shared" si="208"/>
        <v>-5.4802229840594685E-2</v>
      </c>
      <c r="V530" s="63">
        <f t="shared" si="209"/>
        <v>-4.4940788754193051E-3</v>
      </c>
      <c r="W530" s="63">
        <f t="shared" si="210"/>
        <v>6.0867367718897558E-3</v>
      </c>
      <c r="X530" s="64">
        <f t="shared" si="211"/>
        <v>-1.0516802637969502E-2</v>
      </c>
      <c r="Y530" s="63">
        <f t="shared" si="204"/>
        <v>-6.1658488251248311E-3</v>
      </c>
      <c r="Z530" s="63">
        <f t="shared" si="205"/>
        <v>4.302046245614588E-2</v>
      </c>
      <c r="AA530" s="63">
        <f t="shared" si="206"/>
        <v>1.8784424609537886E-2</v>
      </c>
      <c r="AB530" s="64">
        <f t="shared" si="207"/>
        <v>2.3789171939781806E-2</v>
      </c>
      <c r="AC530" s="63">
        <f t="shared" si="200"/>
        <v>2.8948348686742564E-2</v>
      </c>
      <c r="AD530" s="63">
        <f t="shared" si="201"/>
        <v>7.612915185082203E-2</v>
      </c>
      <c r="AE530" s="63">
        <f t="shared" si="202"/>
        <v>2.1540681711053278E-2</v>
      </c>
      <c r="AF530" s="64">
        <f t="shared" si="203"/>
        <v>5.3437392281171281E-2</v>
      </c>
      <c r="AG530" s="69">
        <f t="shared" ca="1" si="212"/>
        <v>1025</v>
      </c>
      <c r="AH530" s="75">
        <f t="shared" si="222"/>
        <v>0</v>
      </c>
      <c r="AI530" s="76">
        <f t="shared" si="223"/>
        <v>0</v>
      </c>
      <c r="AJ530" s="75"/>
      <c r="AK530" s="76"/>
    </row>
    <row r="531" spans="2:37" x14ac:dyDescent="0.25">
      <c r="B531" s="43">
        <v>1914</v>
      </c>
      <c r="C531" s="44">
        <v>12</v>
      </c>
      <c r="D531" s="67">
        <f t="shared" si="199"/>
        <v>5479</v>
      </c>
      <c r="E531" s="61">
        <f>Data!E530</f>
        <v>7.35</v>
      </c>
      <c r="F531" s="61">
        <f>Data!H530</f>
        <v>10.1</v>
      </c>
      <c r="G531" s="62">
        <f>IF(MOD(C531,3)=0,SUM(Data!G528:G530),0)</f>
        <v>0.10625000000000001</v>
      </c>
      <c r="H531" s="63">
        <f t="shared" si="213"/>
        <v>-4.296875E-2</v>
      </c>
      <c r="I531" s="63">
        <f t="shared" si="214"/>
        <v>1.3834635416666668E-2</v>
      </c>
      <c r="J531" s="63">
        <f t="shared" si="215"/>
        <v>-2.913411458333337E-2</v>
      </c>
      <c r="K531" s="63">
        <f t="shared" si="216"/>
        <v>-9.8039215686274161E-3</v>
      </c>
      <c r="L531" s="64">
        <f t="shared" si="217"/>
        <v>-1.952158106435653E-2</v>
      </c>
      <c r="M531" s="65">
        <f t="shared" si="218"/>
        <v>1.6554054054054053</v>
      </c>
      <c r="N531" s="65">
        <f t="shared" si="219"/>
        <v>0.8103297849992257</v>
      </c>
      <c r="O531" s="65">
        <f t="shared" si="220"/>
        <v>14.9658538682576</v>
      </c>
      <c r="P531" s="66">
        <f t="shared" si="221"/>
        <v>18.468843358968851</v>
      </c>
      <c r="Q531" s="63">
        <f t="shared" si="224"/>
        <v>-8.582089552238803E-2</v>
      </c>
      <c r="R531" s="63">
        <f t="shared" si="225"/>
        <v>-3.2690669882948775E-2</v>
      </c>
      <c r="S531" s="63">
        <f t="shared" si="226"/>
        <v>1.0000000000000009E-2</v>
      </c>
      <c r="T531" s="64">
        <f t="shared" si="227"/>
        <v>-4.2267989983117427E-2</v>
      </c>
      <c r="U531" s="63">
        <f t="shared" si="208"/>
        <v>-6.5261732232786751E-2</v>
      </c>
      <c r="V531" s="63">
        <f t="shared" si="209"/>
        <v>-1.4759947202313772E-2</v>
      </c>
      <c r="W531" s="63">
        <f t="shared" si="210"/>
        <v>2.1859338260075134E-3</v>
      </c>
      <c r="X531" s="64">
        <f t="shared" si="211"/>
        <v>-1.6908919249771781E-2</v>
      </c>
      <c r="Y531" s="63">
        <f t="shared" si="204"/>
        <v>-1.1484828722379214E-2</v>
      </c>
      <c r="Z531" s="63">
        <f t="shared" si="205"/>
        <v>3.7946929634407267E-2</v>
      </c>
      <c r="AA531" s="63">
        <f t="shared" si="206"/>
        <v>1.778118228645087E-2</v>
      </c>
      <c r="AB531" s="64">
        <f t="shared" si="207"/>
        <v>1.9813440942830107E-2</v>
      </c>
      <c r="AC531" s="63">
        <f t="shared" si="200"/>
        <v>2.7166730119078331E-2</v>
      </c>
      <c r="AD531" s="63">
        <f t="shared" si="201"/>
        <v>7.4374640744754306E-2</v>
      </c>
      <c r="AE531" s="63">
        <f t="shared" si="202"/>
        <v>2.1772379922203822E-2</v>
      </c>
      <c r="AF531" s="64">
        <f t="shared" si="203"/>
        <v>5.1481388473776812E-2</v>
      </c>
      <c r="AG531" s="69">
        <f t="shared" ca="1" si="212"/>
        <v>1632</v>
      </c>
      <c r="AH531" s="75">
        <f t="shared" si="222"/>
        <v>0</v>
      </c>
      <c r="AI531" s="76">
        <f t="shared" si="223"/>
        <v>1</v>
      </c>
      <c r="AJ531" s="75"/>
      <c r="AK531" s="76"/>
    </row>
    <row r="532" spans="2:37" x14ac:dyDescent="0.25">
      <c r="B532" s="43">
        <v>1915</v>
      </c>
      <c r="C532" s="39">
        <v>1</v>
      </c>
      <c r="D532" s="67">
        <f t="shared" si="199"/>
        <v>5510</v>
      </c>
      <c r="E532" s="61">
        <f>Data!E531</f>
        <v>7.48</v>
      </c>
      <c r="F532" s="61">
        <f>Data!H531</f>
        <v>10.1</v>
      </c>
      <c r="G532" s="62">
        <f>IF(MOD(C532,3)=0,SUM(Data!G529:G531),0)</f>
        <v>0</v>
      </c>
      <c r="H532" s="63">
        <f t="shared" si="213"/>
        <v>1.7687074829932037E-2</v>
      </c>
      <c r="I532" s="63">
        <f t="shared" si="214"/>
        <v>0</v>
      </c>
      <c r="J532" s="63">
        <f t="shared" si="215"/>
        <v>1.7687074829932037E-2</v>
      </c>
      <c r="K532" s="63">
        <f t="shared" si="216"/>
        <v>0</v>
      </c>
      <c r="L532" s="64">
        <f t="shared" si="217"/>
        <v>1.7687074829932037E-2</v>
      </c>
      <c r="M532" s="65">
        <f t="shared" si="218"/>
        <v>1.6846846846846846</v>
      </c>
      <c r="N532" s="65">
        <f t="shared" si="219"/>
        <v>0.8103297849992257</v>
      </c>
      <c r="O532" s="65">
        <f t="shared" si="220"/>
        <v>15.2305560455193</v>
      </c>
      <c r="P532" s="66">
        <f t="shared" si="221"/>
        <v>18.795503173481226</v>
      </c>
      <c r="Q532" s="63">
        <f t="shared" si="224"/>
        <v>-0.10633213859020307</v>
      </c>
      <c r="R532" s="63">
        <f t="shared" si="225"/>
        <v>-5.4393984577648324E-2</v>
      </c>
      <c r="S532" s="63">
        <f t="shared" si="226"/>
        <v>1.0000000000000009E-2</v>
      </c>
      <c r="T532" s="64">
        <f t="shared" si="227"/>
        <v>-6.3756420373909051E-2</v>
      </c>
      <c r="U532" s="63">
        <f t="shared" si="208"/>
        <v>-5.7919069045158422E-2</v>
      </c>
      <c r="V532" s="63">
        <f t="shared" si="209"/>
        <v>-7.0205766040232209E-3</v>
      </c>
      <c r="W532" s="63">
        <f t="shared" si="210"/>
        <v>4.1062357054484355E-3</v>
      </c>
      <c r="X532" s="64">
        <f t="shared" si="211"/>
        <v>-1.1081309839345965E-2</v>
      </c>
      <c r="Y532" s="63">
        <f t="shared" si="204"/>
        <v>-1.1885204298708318E-2</v>
      </c>
      <c r="Z532" s="63">
        <f t="shared" si="205"/>
        <v>3.7526532849182281E-2</v>
      </c>
      <c r="AA532" s="63">
        <f t="shared" si="206"/>
        <v>1.778118228645087E-2</v>
      </c>
      <c r="AB532" s="64">
        <f t="shared" si="207"/>
        <v>1.9400388714569505E-2</v>
      </c>
      <c r="AC532" s="63">
        <f t="shared" si="200"/>
        <v>2.8668955637340066E-2</v>
      </c>
      <c r="AD532" s="63">
        <f t="shared" si="201"/>
        <v>7.5945907564614057E-2</v>
      </c>
      <c r="AE532" s="63">
        <f t="shared" si="202"/>
        <v>2.1772379922203822E-2</v>
      </c>
      <c r="AF532" s="64">
        <f t="shared" si="203"/>
        <v>5.301917404200629E-2</v>
      </c>
      <c r="AG532" s="69">
        <f t="shared" ca="1" si="212"/>
        <v>688</v>
      </c>
      <c r="AH532" s="75">
        <f t="shared" si="222"/>
        <v>1</v>
      </c>
      <c r="AI532" s="76">
        <f t="shared" si="223"/>
        <v>0</v>
      </c>
      <c r="AJ532" s="75"/>
      <c r="AK532" s="76"/>
    </row>
    <row r="533" spans="2:37" x14ac:dyDescent="0.25">
      <c r="B533" s="43">
        <v>1915</v>
      </c>
      <c r="C533" s="44">
        <v>2</v>
      </c>
      <c r="D533" s="67">
        <f t="shared" si="199"/>
        <v>5538</v>
      </c>
      <c r="E533" s="61">
        <f>Data!E532</f>
        <v>7.38</v>
      </c>
      <c r="F533" s="61">
        <f>Data!H532</f>
        <v>10</v>
      </c>
      <c r="G533" s="62">
        <f>IF(MOD(C533,3)=0,SUM(Data!G530:G532),0)</f>
        <v>0</v>
      </c>
      <c r="H533" s="63">
        <f t="shared" si="213"/>
        <v>-1.3368983957219305E-2</v>
      </c>
      <c r="I533" s="63">
        <f t="shared" si="214"/>
        <v>0</v>
      </c>
      <c r="J533" s="63">
        <f t="shared" si="215"/>
        <v>-1.3368983957219305E-2</v>
      </c>
      <c r="K533" s="63">
        <f t="shared" si="216"/>
        <v>-9.9009900990099098E-3</v>
      </c>
      <c r="L533" s="64">
        <f t="shared" si="217"/>
        <v>-3.5026737967914778E-3</v>
      </c>
      <c r="M533" s="65">
        <f t="shared" si="218"/>
        <v>1.6621621621621621</v>
      </c>
      <c r="N533" s="65">
        <f t="shared" si="219"/>
        <v>0.80230671782101559</v>
      </c>
      <c r="O533" s="65">
        <f t="shared" si="220"/>
        <v>15.026938986087224</v>
      </c>
      <c r="P533" s="66">
        <f t="shared" si="221"/>
        <v>18.729668657017964</v>
      </c>
      <c r="Q533" s="63">
        <f t="shared" si="224"/>
        <v>-0.12971698113207553</v>
      </c>
      <c r="R533" s="63">
        <f t="shared" si="225"/>
        <v>-7.9137906488877308E-2</v>
      </c>
      <c r="S533" s="63">
        <f t="shared" si="226"/>
        <v>1.0101010101009944E-2</v>
      </c>
      <c r="T533" s="64">
        <f t="shared" si="227"/>
        <v>-8.8346527423988408E-2</v>
      </c>
      <c r="U533" s="63">
        <f t="shared" si="208"/>
        <v>-5.359283539745785E-2</v>
      </c>
      <c r="V533" s="63">
        <f t="shared" si="209"/>
        <v>-2.4606063808536582E-3</v>
      </c>
      <c r="W533" s="63">
        <f t="shared" si="210"/>
        <v>2.1099848485210959E-3</v>
      </c>
      <c r="X533" s="64">
        <f t="shared" si="211"/>
        <v>-4.5609676567242019E-3</v>
      </c>
      <c r="Y533" s="63">
        <f t="shared" si="204"/>
        <v>-1.7443871166889946E-2</v>
      </c>
      <c r="Z533" s="63">
        <f t="shared" si="205"/>
        <v>3.1689898899262658E-2</v>
      </c>
      <c r="AA533" s="63">
        <f t="shared" si="206"/>
        <v>1.6768960017302881E-2</v>
      </c>
      <c r="AB533" s="64">
        <f t="shared" si="207"/>
        <v>1.4674856795103164E-2</v>
      </c>
      <c r="AC533" s="63">
        <f t="shared" si="200"/>
        <v>2.8707999283640318E-2</v>
      </c>
      <c r="AD533" s="63">
        <f t="shared" si="201"/>
        <v>7.5986745631343666E-2</v>
      </c>
      <c r="AE533" s="63">
        <f t="shared" si="202"/>
        <v>2.1264157695326746E-2</v>
      </c>
      <c r="AF533" s="64">
        <f t="shared" si="203"/>
        <v>5.3583186606204425E-2</v>
      </c>
      <c r="AG533" s="69">
        <f t="shared" ca="1" si="212"/>
        <v>1286</v>
      </c>
      <c r="AH533" s="75">
        <f t="shared" si="222"/>
        <v>0</v>
      </c>
      <c r="AI533" s="76">
        <f t="shared" si="223"/>
        <v>1</v>
      </c>
      <c r="AJ533" s="75"/>
      <c r="AK533" s="76"/>
    </row>
    <row r="534" spans="2:37" x14ac:dyDescent="0.25">
      <c r="B534" s="43">
        <v>1915</v>
      </c>
      <c r="C534" s="44">
        <v>3</v>
      </c>
      <c r="D534" s="67">
        <f t="shared" si="199"/>
        <v>5569</v>
      </c>
      <c r="E534" s="61">
        <f>Data!E533</f>
        <v>7.57</v>
      </c>
      <c r="F534" s="61">
        <f>Data!H533</f>
        <v>9.9</v>
      </c>
      <c r="G534" s="62">
        <f>IF(MOD(C534,3)=0,SUM(Data!G531:G533),0)</f>
        <v>0.10541666666666669</v>
      </c>
      <c r="H534" s="63">
        <f t="shared" si="213"/>
        <v>2.5745257452574499E-2</v>
      </c>
      <c r="I534" s="63">
        <f t="shared" si="214"/>
        <v>1.428410117434508E-2</v>
      </c>
      <c r="J534" s="63">
        <f t="shared" si="215"/>
        <v>4.0029358626919587E-2</v>
      </c>
      <c r="K534" s="63">
        <f t="shared" si="216"/>
        <v>-1.0000000000000009E-2</v>
      </c>
      <c r="L534" s="64">
        <f t="shared" si="217"/>
        <v>5.0534705683757064E-2</v>
      </c>
      <c r="M534" s="65">
        <f t="shared" si="218"/>
        <v>1.704954954954955</v>
      </c>
      <c r="N534" s="65">
        <f t="shared" si="219"/>
        <v>0.79428365064280548</v>
      </c>
      <c r="O534" s="65">
        <f t="shared" si="220"/>
        <v>15.62845771582615</v>
      </c>
      <c r="P534" s="66">
        <f t="shared" si="221"/>
        <v>19.676166950154656</v>
      </c>
      <c r="Q534" s="63">
        <f t="shared" si="224"/>
        <v>-9.0144230769230727E-2</v>
      </c>
      <c r="R534" s="63">
        <f t="shared" si="225"/>
        <v>-3.7452298194386113E-2</v>
      </c>
      <c r="S534" s="63">
        <f t="shared" si="226"/>
        <v>0</v>
      </c>
      <c r="T534" s="64">
        <f t="shared" si="227"/>
        <v>-3.7452298194385891E-2</v>
      </c>
      <c r="U534" s="63">
        <f t="shared" si="208"/>
        <v>-5.339823867814375E-2</v>
      </c>
      <c r="V534" s="63">
        <f t="shared" si="209"/>
        <v>-1.7122250018920537E-3</v>
      </c>
      <c r="W534" s="63">
        <f t="shared" si="210"/>
        <v>-3.7042326892813282E-3</v>
      </c>
      <c r="X534" s="64">
        <f t="shared" si="211"/>
        <v>1.999413982021192E-3</v>
      </c>
      <c r="Y534" s="63">
        <f t="shared" si="204"/>
        <v>-1.7698674606209108E-2</v>
      </c>
      <c r="Z534" s="63">
        <f t="shared" si="205"/>
        <v>3.1959982596587722E-2</v>
      </c>
      <c r="AA534" s="63">
        <f t="shared" si="206"/>
        <v>1.6895244198910975E-2</v>
      </c>
      <c r="AB534" s="64">
        <f t="shared" si="207"/>
        <v>1.4814444736187538E-2</v>
      </c>
      <c r="AC534" s="63">
        <f t="shared" si="200"/>
        <v>3.0016288996048024E-2</v>
      </c>
      <c r="AD534" s="63">
        <f t="shared" si="201"/>
        <v>7.7439953244638149E-2</v>
      </c>
      <c r="AE534" s="63">
        <f t="shared" si="202"/>
        <v>2.0751084231140471E-2</v>
      </c>
      <c r="AF534" s="64">
        <f t="shared" si="203"/>
        <v>5.5536427919836484E-2</v>
      </c>
      <c r="AG534" s="69">
        <f t="shared" ca="1" si="212"/>
        <v>528</v>
      </c>
      <c r="AH534" s="75">
        <f t="shared" si="222"/>
        <v>1</v>
      </c>
      <c r="AI534" s="76">
        <f t="shared" si="223"/>
        <v>0</v>
      </c>
      <c r="AJ534" s="75"/>
      <c r="AK534" s="76"/>
    </row>
    <row r="535" spans="2:37" x14ac:dyDescent="0.25">
      <c r="B535" s="43">
        <v>1915</v>
      </c>
      <c r="C535" s="44">
        <v>4</v>
      </c>
      <c r="D535" s="67">
        <f t="shared" si="199"/>
        <v>5599</v>
      </c>
      <c r="E535" s="61">
        <f>Data!E534</f>
        <v>8.14</v>
      </c>
      <c r="F535" s="61">
        <f>Data!H534</f>
        <v>10</v>
      </c>
      <c r="G535" s="62">
        <f>IF(MOD(C535,3)=0,SUM(Data!G532:G534),0)</f>
        <v>0</v>
      </c>
      <c r="H535" s="63">
        <f t="shared" si="213"/>
        <v>7.5297225891677755E-2</v>
      </c>
      <c r="I535" s="63">
        <f t="shared" si="214"/>
        <v>0</v>
      </c>
      <c r="J535" s="63">
        <f t="shared" si="215"/>
        <v>7.5297225891677755E-2</v>
      </c>
      <c r="K535" s="63">
        <f t="shared" si="216"/>
        <v>1.0101010101010166E-2</v>
      </c>
      <c r="L535" s="64">
        <f t="shared" si="217"/>
        <v>6.4544253632760951E-2</v>
      </c>
      <c r="M535" s="65">
        <f t="shared" si="218"/>
        <v>1.8333333333333333</v>
      </c>
      <c r="N535" s="65">
        <f t="shared" si="219"/>
        <v>0.80230671782101559</v>
      </c>
      <c r="O535" s="65">
        <f t="shared" si="220"/>
        <v>16.805237226793245</v>
      </c>
      <c r="P535" s="66">
        <f t="shared" si="221"/>
        <v>20.946150460305986</v>
      </c>
      <c r="Q535" s="63">
        <f t="shared" si="224"/>
        <v>2.4630541871921707E-3</v>
      </c>
      <c r="R535" s="63">
        <f t="shared" si="225"/>
        <v>6.0518097026193374E-2</v>
      </c>
      <c r="S535" s="63">
        <f t="shared" si="226"/>
        <v>2.0408163265306145E-2</v>
      </c>
      <c r="T535" s="64">
        <f t="shared" si="227"/>
        <v>3.9307735085669426E-2</v>
      </c>
      <c r="U535" s="63">
        <f t="shared" si="208"/>
        <v>-3.4857082614680457E-2</v>
      </c>
      <c r="V535" s="63">
        <f t="shared" si="209"/>
        <v>1.7841308689657831E-2</v>
      </c>
      <c r="W535" s="63">
        <f t="shared" si="210"/>
        <v>-3.5729831829496295E-3</v>
      </c>
      <c r="X535" s="64">
        <f t="shared" si="211"/>
        <v>2.1491079136947366E-2</v>
      </c>
      <c r="Y535" s="63">
        <f t="shared" si="204"/>
        <v>-9.3307368961226267E-3</v>
      </c>
      <c r="Z535" s="63">
        <f t="shared" si="205"/>
        <v>4.0750947884360622E-2</v>
      </c>
      <c r="AA535" s="63">
        <f t="shared" si="206"/>
        <v>1.7917771823345419E-2</v>
      </c>
      <c r="AB535" s="64">
        <f t="shared" si="207"/>
        <v>2.2431257900248136E-2</v>
      </c>
      <c r="AC535" s="63">
        <f t="shared" si="200"/>
        <v>3.1590059055434105E-2</v>
      </c>
      <c r="AD535" s="63">
        <f t="shared" si="201"/>
        <v>7.9086182296855823E-2</v>
      </c>
      <c r="AE535" s="63">
        <f t="shared" si="202"/>
        <v>1.9093282443716664E-2</v>
      </c>
      <c r="AF535" s="64">
        <f t="shared" si="203"/>
        <v>5.8868899331060431E-2</v>
      </c>
      <c r="AG535" s="69">
        <f t="shared" ca="1" si="212"/>
        <v>57</v>
      </c>
      <c r="AH535" s="75">
        <f t="shared" si="222"/>
        <v>2</v>
      </c>
      <c r="AI535" s="76">
        <f t="shared" si="223"/>
        <v>0</v>
      </c>
      <c r="AJ535" s="75"/>
      <c r="AK535" s="76"/>
    </row>
    <row r="536" spans="2:37" x14ac:dyDescent="0.25">
      <c r="B536" s="43">
        <v>1915</v>
      </c>
      <c r="C536" s="44">
        <v>5</v>
      </c>
      <c r="D536" s="67">
        <f t="shared" si="199"/>
        <v>5630</v>
      </c>
      <c r="E536" s="61">
        <f>Data!E535</f>
        <v>7.95</v>
      </c>
      <c r="F536" s="61">
        <f>Data!H535</f>
        <v>10.1</v>
      </c>
      <c r="G536" s="62">
        <f>IF(MOD(C536,3)=0,SUM(Data!G533:G535),0)</f>
        <v>0</v>
      </c>
      <c r="H536" s="63">
        <f t="shared" si="213"/>
        <v>-2.3341523341523396E-2</v>
      </c>
      <c r="I536" s="63">
        <f t="shared" si="214"/>
        <v>0</v>
      </c>
      <c r="J536" s="63">
        <f t="shared" si="215"/>
        <v>-2.3341523341523507E-2</v>
      </c>
      <c r="K536" s="63">
        <f t="shared" si="216"/>
        <v>1.0000000000000009E-2</v>
      </c>
      <c r="L536" s="64">
        <f t="shared" si="217"/>
        <v>-3.301140924903323E-2</v>
      </c>
      <c r="M536" s="65">
        <f t="shared" si="218"/>
        <v>1.7905405405405403</v>
      </c>
      <c r="N536" s="65">
        <f t="shared" si="219"/>
        <v>0.8103297849992257</v>
      </c>
      <c r="O536" s="65">
        <f t="shared" si="220"/>
        <v>16.412977389804212</v>
      </c>
      <c r="P536" s="66">
        <f t="shared" si="221"/>
        <v>20.254688515268999</v>
      </c>
      <c r="Q536" s="63">
        <f t="shared" si="224"/>
        <v>-2.6927784577723379E-2</v>
      </c>
      <c r="R536" s="63">
        <f t="shared" si="225"/>
        <v>2.9425164207592225E-2</v>
      </c>
      <c r="S536" s="63">
        <f t="shared" si="226"/>
        <v>2.020202020202011E-2</v>
      </c>
      <c r="T536" s="64">
        <f t="shared" si="227"/>
        <v>9.040507490609917E-3</v>
      </c>
      <c r="U536" s="63">
        <f t="shared" si="208"/>
        <v>-3.62112618442052E-2</v>
      </c>
      <c r="V536" s="63">
        <f t="shared" si="209"/>
        <v>1.6413189046078136E-2</v>
      </c>
      <c r="W536" s="63">
        <f t="shared" si="210"/>
        <v>2.1859338260075134E-3</v>
      </c>
      <c r="X536" s="64">
        <f t="shared" si="211"/>
        <v>1.4196223215542147E-2</v>
      </c>
      <c r="Y536" s="63">
        <f t="shared" si="204"/>
        <v>-6.6670990965642662E-3</v>
      </c>
      <c r="Z536" s="63">
        <f t="shared" si="205"/>
        <v>4.354924159141027E-2</v>
      </c>
      <c r="AA536" s="63">
        <f t="shared" si="206"/>
        <v>2.0096547042643076E-2</v>
      </c>
      <c r="AB536" s="64">
        <f t="shared" si="207"/>
        <v>2.2990661635664544E-2</v>
      </c>
      <c r="AC536" s="63">
        <f t="shared" si="200"/>
        <v>2.7621803158882852E-2</v>
      </c>
      <c r="AD536" s="63">
        <f t="shared" si="201"/>
        <v>7.4935221294277543E-2</v>
      </c>
      <c r="AE536" s="63">
        <f t="shared" si="202"/>
        <v>1.8897457347650803E-2</v>
      </c>
      <c r="AF536" s="64">
        <f t="shared" si="203"/>
        <v>5.4998433397313473E-2</v>
      </c>
      <c r="AG536" s="69">
        <f t="shared" ca="1" si="212"/>
        <v>1445</v>
      </c>
      <c r="AH536" s="75">
        <f t="shared" si="222"/>
        <v>0</v>
      </c>
      <c r="AI536" s="76">
        <f t="shared" si="223"/>
        <v>1</v>
      </c>
      <c r="AJ536" s="75"/>
      <c r="AK536" s="76"/>
    </row>
    <row r="537" spans="2:37" x14ac:dyDescent="0.25">
      <c r="B537" s="43">
        <v>1915</v>
      </c>
      <c r="C537" s="44">
        <v>6</v>
      </c>
      <c r="D537" s="67">
        <f t="shared" si="199"/>
        <v>5660</v>
      </c>
      <c r="E537" s="61">
        <f>Data!E536</f>
        <v>8.0399999999999991</v>
      </c>
      <c r="F537" s="61">
        <f>Data!H536</f>
        <v>10.1</v>
      </c>
      <c r="G537" s="62">
        <f>IF(MOD(C537,3)=0,SUM(Data!G534:G536),0)</f>
        <v>0.10604166666666666</v>
      </c>
      <c r="H537" s="63">
        <f t="shared" si="213"/>
        <v>1.1320754716980908E-2</v>
      </c>
      <c r="I537" s="63">
        <f t="shared" si="214"/>
        <v>1.3338574423480083E-2</v>
      </c>
      <c r="J537" s="63">
        <f t="shared" si="215"/>
        <v>2.4659329140461095E-2</v>
      </c>
      <c r="K537" s="63">
        <f t="shared" si="216"/>
        <v>0</v>
      </c>
      <c r="L537" s="64">
        <f t="shared" si="217"/>
        <v>2.4659329140461095E-2</v>
      </c>
      <c r="M537" s="65">
        <f t="shared" si="218"/>
        <v>1.8108108108108105</v>
      </c>
      <c r="N537" s="65">
        <f t="shared" si="219"/>
        <v>0.8103297849992257</v>
      </c>
      <c r="O537" s="65">
        <f t="shared" si="220"/>
        <v>16.81771040143434</v>
      </c>
      <c r="P537" s="66">
        <f t="shared" si="221"/>
        <v>20.754155546004533</v>
      </c>
      <c r="Q537" s="63">
        <f t="shared" si="224"/>
        <v>-1.1070110701107194E-2</v>
      </c>
      <c r="R537" s="63">
        <f t="shared" si="225"/>
        <v>4.5373586285952117E-2</v>
      </c>
      <c r="S537" s="63">
        <f t="shared" si="226"/>
        <v>2.020202020202011E-2</v>
      </c>
      <c r="T537" s="64">
        <f t="shared" si="227"/>
        <v>2.4673119230784302E-2</v>
      </c>
      <c r="U537" s="63">
        <f t="shared" si="208"/>
        <v>-2.4464829808313993E-2</v>
      </c>
      <c r="V537" s="63">
        <f t="shared" si="209"/>
        <v>2.8954989148023191E-2</v>
      </c>
      <c r="W537" s="63">
        <f t="shared" si="210"/>
        <v>4.1062357054484355E-3</v>
      </c>
      <c r="X537" s="64">
        <f t="shared" si="211"/>
        <v>2.4747135869659376E-2</v>
      </c>
      <c r="Y537" s="63">
        <f t="shared" si="204"/>
        <v>-6.7106940546159954E-3</v>
      </c>
      <c r="Z537" s="63">
        <f t="shared" si="205"/>
        <v>4.3909624095634037E-2</v>
      </c>
      <c r="AA537" s="63">
        <f t="shared" si="206"/>
        <v>2.0096547042643076E-2</v>
      </c>
      <c r="AB537" s="64">
        <f t="shared" si="207"/>
        <v>2.334394437666476E-2</v>
      </c>
      <c r="AC537" s="63">
        <f t="shared" si="200"/>
        <v>2.7206856346814634E-2</v>
      </c>
      <c r="AD537" s="63">
        <f t="shared" si="201"/>
        <v>7.4631902276736772E-2</v>
      </c>
      <c r="AE537" s="63">
        <f t="shared" si="202"/>
        <v>1.8204588536891331E-2</v>
      </c>
      <c r="AF537" s="64">
        <f t="shared" si="203"/>
        <v>5.5418443773592507E-2</v>
      </c>
      <c r="AG537" s="69">
        <f t="shared" ca="1" si="212"/>
        <v>821</v>
      </c>
      <c r="AH537" s="75">
        <f t="shared" si="222"/>
        <v>1</v>
      </c>
      <c r="AI537" s="76">
        <f t="shared" si="223"/>
        <v>0</v>
      </c>
      <c r="AJ537" s="75"/>
      <c r="AK537" s="76"/>
    </row>
    <row r="538" spans="2:37" x14ac:dyDescent="0.25">
      <c r="B538" s="43">
        <v>1915</v>
      </c>
      <c r="C538" s="44">
        <v>7</v>
      </c>
      <c r="D538" s="67">
        <f t="shared" si="199"/>
        <v>5691</v>
      </c>
      <c r="E538" s="61">
        <f>Data!E537</f>
        <v>8.01</v>
      </c>
      <c r="F538" s="61">
        <f>Data!H537</f>
        <v>10.1</v>
      </c>
      <c r="G538" s="62">
        <f>IF(MOD(C538,3)=0,SUM(Data!G535:G537),0)</f>
        <v>0</v>
      </c>
      <c r="H538" s="63">
        <f t="shared" si="213"/>
        <v>-3.7313432835820448E-3</v>
      </c>
      <c r="I538" s="63">
        <f t="shared" si="214"/>
        <v>0</v>
      </c>
      <c r="J538" s="63">
        <f t="shared" si="215"/>
        <v>-3.7313432835820448E-3</v>
      </c>
      <c r="K538" s="63">
        <f t="shared" si="216"/>
        <v>0</v>
      </c>
      <c r="L538" s="64">
        <f t="shared" si="217"/>
        <v>-3.7313432835820448E-3</v>
      </c>
      <c r="M538" s="65">
        <f t="shared" si="218"/>
        <v>1.8040540540540539</v>
      </c>
      <c r="N538" s="65">
        <f t="shared" si="219"/>
        <v>0.8103297849992257</v>
      </c>
      <c r="O538" s="65">
        <f t="shared" si="220"/>
        <v>16.754957750682721</v>
      </c>
      <c r="P538" s="66">
        <f t="shared" si="221"/>
        <v>20.676714667101532</v>
      </c>
      <c r="Q538" s="63">
        <f t="shared" si="224"/>
        <v>4.296875E-2</v>
      </c>
      <c r="R538" s="63">
        <f t="shared" si="225"/>
        <v>0.10249674357061345</v>
      </c>
      <c r="S538" s="63">
        <f t="shared" si="226"/>
        <v>1.0000000000000009E-2</v>
      </c>
      <c r="T538" s="64">
        <f t="shared" si="227"/>
        <v>9.1580934228329802E-2</v>
      </c>
      <c r="U538" s="63">
        <f t="shared" si="208"/>
        <v>-1.5028295232620725E-2</v>
      </c>
      <c r="V538" s="63">
        <f t="shared" si="209"/>
        <v>3.890826364659361E-2</v>
      </c>
      <c r="W538" s="63">
        <f t="shared" si="210"/>
        <v>4.1062357054484355E-3</v>
      </c>
      <c r="X538" s="64">
        <f t="shared" si="211"/>
        <v>3.4659707014661256E-2</v>
      </c>
      <c r="Y538" s="63">
        <f t="shared" si="204"/>
        <v>-1.014657614205261E-2</v>
      </c>
      <c r="Z538" s="63">
        <f t="shared" si="205"/>
        <v>4.0298641517986011E-2</v>
      </c>
      <c r="AA538" s="63">
        <f t="shared" si="206"/>
        <v>2.0096547042643076E-2</v>
      </c>
      <c r="AB538" s="64">
        <f t="shared" si="207"/>
        <v>1.9804100439228867E-2</v>
      </c>
      <c r="AC538" s="63">
        <f t="shared" si="200"/>
        <v>2.6796845736125841E-2</v>
      </c>
      <c r="AD538" s="63">
        <f t="shared" si="201"/>
        <v>7.4202961913074184E-2</v>
      </c>
      <c r="AE538" s="63">
        <f t="shared" si="202"/>
        <v>1.8897457347650803E-2</v>
      </c>
      <c r="AF538" s="64">
        <f t="shared" si="203"/>
        <v>5.427975520656636E-2</v>
      </c>
      <c r="AG538" s="69">
        <f t="shared" ca="1" si="212"/>
        <v>1123</v>
      </c>
      <c r="AH538" s="75">
        <f t="shared" si="222"/>
        <v>0</v>
      </c>
      <c r="AI538" s="76">
        <f t="shared" si="223"/>
        <v>1</v>
      </c>
      <c r="AJ538" s="75"/>
      <c r="AK538" s="76"/>
    </row>
    <row r="539" spans="2:37" x14ac:dyDescent="0.25">
      <c r="B539" s="43">
        <v>1915</v>
      </c>
      <c r="C539" s="44">
        <v>8</v>
      </c>
      <c r="D539" s="67">
        <f t="shared" si="199"/>
        <v>5722</v>
      </c>
      <c r="E539" s="61">
        <f>Data!E538</f>
        <v>8.35</v>
      </c>
      <c r="F539" s="61">
        <f>Data!H538</f>
        <v>10.1</v>
      </c>
      <c r="G539" s="62">
        <f>IF(MOD(C539,3)=0,SUM(Data!G536:G538),0)</f>
        <v>0</v>
      </c>
      <c r="H539" s="63">
        <f t="shared" si="213"/>
        <v>4.2446941323345699E-2</v>
      </c>
      <c r="I539" s="63">
        <f t="shared" si="214"/>
        <v>0</v>
      </c>
      <c r="J539" s="63">
        <f t="shared" si="215"/>
        <v>4.2446941323345699E-2</v>
      </c>
      <c r="K539" s="63">
        <f t="shared" si="216"/>
        <v>0</v>
      </c>
      <c r="L539" s="64">
        <f t="shared" si="217"/>
        <v>4.2446941323345699E-2</v>
      </c>
      <c r="M539" s="65">
        <f t="shared" si="218"/>
        <v>1.8806306306306304</v>
      </c>
      <c r="N539" s="65">
        <f t="shared" si="219"/>
        <v>0.8103297849992257</v>
      </c>
      <c r="O539" s="65">
        <f t="shared" si="220"/>
        <v>17.466154459201086</v>
      </c>
      <c r="P539" s="66">
        <f t="shared" si="221"/>
        <v>21.55437796133555</v>
      </c>
      <c r="Q539" s="63">
        <f t="shared" si="224"/>
        <v>8.7239583333333259E-2</v>
      </c>
      <c r="R539" s="63">
        <f t="shared" si="225"/>
        <v>0.14929435815413505</v>
      </c>
      <c r="S539" s="63">
        <f t="shared" si="226"/>
        <v>-9.8039215686274161E-3</v>
      </c>
      <c r="T539" s="64">
        <f t="shared" si="227"/>
        <v>0.16067351021506648</v>
      </c>
      <c r="U539" s="63">
        <f t="shared" si="208"/>
        <v>-1.1563803302660824E-2</v>
      </c>
      <c r="V539" s="63">
        <f t="shared" si="209"/>
        <v>4.2562469425248217E-2</v>
      </c>
      <c r="W539" s="63">
        <f t="shared" si="210"/>
        <v>6.0488283572854851E-3</v>
      </c>
      <c r="X539" s="64">
        <f t="shared" si="211"/>
        <v>3.6294104260907067E-2</v>
      </c>
      <c r="Y539" s="63">
        <f t="shared" si="204"/>
        <v>-9.647357287468683E-3</v>
      </c>
      <c r="Z539" s="63">
        <f t="shared" si="205"/>
        <v>4.0823301718907246E-2</v>
      </c>
      <c r="AA539" s="63">
        <f t="shared" si="206"/>
        <v>1.893113776715194E-2</v>
      </c>
      <c r="AB539" s="64">
        <f t="shared" si="207"/>
        <v>2.1485420496353713E-2</v>
      </c>
      <c r="AC539" s="63">
        <f t="shared" si="200"/>
        <v>2.8176203339771888E-2</v>
      </c>
      <c r="AD539" s="63">
        <f t="shared" si="201"/>
        <v>7.5646002987388883E-2</v>
      </c>
      <c r="AE539" s="63">
        <f t="shared" si="202"/>
        <v>1.9600424355529E-2</v>
      </c>
      <c r="AF539" s="64">
        <f t="shared" si="203"/>
        <v>5.4968178997458983E-2</v>
      </c>
      <c r="AG539" s="69">
        <f t="shared" ca="1" si="212"/>
        <v>268</v>
      </c>
      <c r="AH539" s="75">
        <f t="shared" si="222"/>
        <v>1</v>
      </c>
      <c r="AI539" s="76">
        <f t="shared" si="223"/>
        <v>0</v>
      </c>
      <c r="AJ539" s="75"/>
      <c r="AK539" s="76"/>
    </row>
    <row r="540" spans="2:37" x14ac:dyDescent="0.25">
      <c r="B540" s="43">
        <v>1915</v>
      </c>
      <c r="C540" s="44">
        <v>9</v>
      </c>
      <c r="D540" s="67">
        <f t="shared" si="199"/>
        <v>5752</v>
      </c>
      <c r="E540" s="61">
        <f>Data!E539</f>
        <v>8.66</v>
      </c>
      <c r="F540" s="61">
        <f>Data!H539</f>
        <v>10.1</v>
      </c>
      <c r="G540" s="62">
        <f>IF(MOD(C540,3)=0,SUM(Data!G537:G539),0)</f>
        <v>0.10666666666666666</v>
      </c>
      <c r="H540" s="63">
        <f t="shared" si="213"/>
        <v>3.7125748502994105E-2</v>
      </c>
      <c r="I540" s="63">
        <f t="shared" si="214"/>
        <v>1.277445109780439E-2</v>
      </c>
      <c r="J540" s="63">
        <f t="shared" si="215"/>
        <v>4.9900199600798611E-2</v>
      </c>
      <c r="K540" s="63">
        <f t="shared" si="216"/>
        <v>0</v>
      </c>
      <c r="L540" s="64">
        <f t="shared" si="217"/>
        <v>4.9900199600798611E-2</v>
      </c>
      <c r="M540" s="65">
        <f t="shared" si="218"/>
        <v>1.9504504504504503</v>
      </c>
      <c r="N540" s="65">
        <f t="shared" si="219"/>
        <v>0.8103297849992257</v>
      </c>
      <c r="O540" s="65">
        <f t="shared" si="220"/>
        <v>18.337719052973597</v>
      </c>
      <c r="P540" s="66">
        <f t="shared" si="221"/>
        <v>22.629945723877249</v>
      </c>
      <c r="Q540" s="63">
        <f t="shared" si="224"/>
        <v>0.12760416666666674</v>
      </c>
      <c r="R540" s="63">
        <f t="shared" si="225"/>
        <v>0.18960575197438145</v>
      </c>
      <c r="S540" s="63">
        <f t="shared" si="226"/>
        <v>-9.8039215686274161E-3</v>
      </c>
      <c r="T540" s="64">
        <f t="shared" si="227"/>
        <v>0.20138402674640465</v>
      </c>
      <c r="U540" s="63">
        <f t="shared" si="208"/>
        <v>-5.6757355878243043E-3</v>
      </c>
      <c r="V540" s="63">
        <f t="shared" si="209"/>
        <v>4.8650824503879031E-2</v>
      </c>
      <c r="W540" s="63">
        <f t="shared" si="210"/>
        <v>8.0141908144986118E-3</v>
      </c>
      <c r="X540" s="64">
        <f t="shared" si="211"/>
        <v>4.03135531817711E-2</v>
      </c>
      <c r="Y540" s="63">
        <f t="shared" si="204"/>
        <v>-6.3541589990219194E-3</v>
      </c>
      <c r="Z540" s="63">
        <f t="shared" si="205"/>
        <v>4.4652230382654867E-2</v>
      </c>
      <c r="AA540" s="63">
        <f t="shared" si="206"/>
        <v>2.0096547042643076E-2</v>
      </c>
      <c r="AB540" s="64">
        <f t="shared" si="207"/>
        <v>2.4071920850238238E-2</v>
      </c>
      <c r="AC540" s="63">
        <f t="shared" si="200"/>
        <v>2.9730419893091664E-2</v>
      </c>
      <c r="AD540" s="63">
        <f t="shared" si="201"/>
        <v>7.7384721125922651E-2</v>
      </c>
      <c r="AE540" s="63">
        <f t="shared" si="202"/>
        <v>1.9600424355529E-2</v>
      </c>
      <c r="AF540" s="64">
        <f t="shared" si="203"/>
        <v>5.6673472656622259E-2</v>
      </c>
      <c r="AG540" s="69">
        <f t="shared" ca="1" si="212"/>
        <v>345</v>
      </c>
      <c r="AH540" s="75">
        <f t="shared" si="222"/>
        <v>2</v>
      </c>
      <c r="AI540" s="76">
        <f t="shared" si="223"/>
        <v>0</v>
      </c>
      <c r="AJ540" s="75"/>
      <c r="AK540" s="76"/>
    </row>
    <row r="541" spans="2:37" x14ac:dyDescent="0.25">
      <c r="B541" s="43">
        <v>1915</v>
      </c>
      <c r="C541" s="44">
        <v>10</v>
      </c>
      <c r="D541" s="67">
        <f t="shared" si="199"/>
        <v>5783</v>
      </c>
      <c r="E541" s="61">
        <f>Data!E540</f>
        <v>9.14</v>
      </c>
      <c r="F541" s="61">
        <f>Data!H540</f>
        <v>10.199999999999999</v>
      </c>
      <c r="G541" s="62">
        <f>IF(MOD(C541,3)=0,SUM(Data!G538:G540),0)</f>
        <v>0</v>
      </c>
      <c r="H541" s="63">
        <f t="shared" si="213"/>
        <v>5.5427251732101723E-2</v>
      </c>
      <c r="I541" s="63">
        <f t="shared" si="214"/>
        <v>0</v>
      </c>
      <c r="J541" s="63">
        <f t="shared" si="215"/>
        <v>5.5427251732101723E-2</v>
      </c>
      <c r="K541" s="63">
        <f t="shared" si="216"/>
        <v>9.9009900990099098E-3</v>
      </c>
      <c r="L541" s="64">
        <f t="shared" si="217"/>
        <v>4.5079925734728077E-2</v>
      </c>
      <c r="M541" s="65">
        <f t="shared" si="218"/>
        <v>2.0585585585585586</v>
      </c>
      <c r="N541" s="65">
        <f t="shared" si="219"/>
        <v>0.81835285217743581</v>
      </c>
      <c r="O541" s="65">
        <f t="shared" si="220"/>
        <v>19.354128423115323</v>
      </c>
      <c r="P541" s="66">
        <f t="shared" si="221"/>
        <v>23.650101996490562</v>
      </c>
      <c r="Q541" s="63">
        <f t="shared" si="224"/>
        <v>0.19010416666666674</v>
      </c>
      <c r="R541" s="63">
        <f t="shared" si="225"/>
        <v>0.25554232945102173</v>
      </c>
      <c r="S541" s="63">
        <f t="shared" si="226"/>
        <v>9.9009900990099098E-3</v>
      </c>
      <c r="T541" s="64">
        <f t="shared" si="227"/>
        <v>0.24323309092699152</v>
      </c>
      <c r="U541" s="63">
        <f t="shared" si="208"/>
        <v>-3.8928517767431448E-3</v>
      </c>
      <c r="V541" s="63">
        <f t="shared" si="209"/>
        <v>5.0531119137531721E-2</v>
      </c>
      <c r="W541" s="63">
        <f t="shared" si="210"/>
        <v>1.605028846084755E-2</v>
      </c>
      <c r="X541" s="64">
        <f t="shared" si="211"/>
        <v>3.3936145748176605E-2</v>
      </c>
      <c r="Y541" s="63">
        <f t="shared" si="204"/>
        <v>-2.3756641350826113E-3</v>
      </c>
      <c r="Z541" s="63">
        <f t="shared" si="205"/>
        <v>4.8834951591444131E-2</v>
      </c>
      <c r="AA541" s="63">
        <f t="shared" si="206"/>
        <v>2.1102071655830557E-2</v>
      </c>
      <c r="AB541" s="64">
        <f t="shared" si="207"/>
        <v>2.7159752884098776E-2</v>
      </c>
      <c r="AC541" s="63">
        <f t="shared" si="200"/>
        <v>3.326716651808459E-2</v>
      </c>
      <c r="AD541" s="63">
        <f t="shared" si="201"/>
        <v>8.1085142811684552E-2</v>
      </c>
      <c r="AE541" s="63">
        <f t="shared" si="202"/>
        <v>2.0102818370447029E-2</v>
      </c>
      <c r="AF541" s="64">
        <f t="shared" si="203"/>
        <v>5.9780566569409999E-2</v>
      </c>
      <c r="AG541" s="69">
        <f t="shared" ca="1" si="212"/>
        <v>149</v>
      </c>
      <c r="AH541" s="75">
        <f t="shared" si="222"/>
        <v>3</v>
      </c>
      <c r="AI541" s="76">
        <f t="shared" si="223"/>
        <v>0</v>
      </c>
      <c r="AJ541" s="75"/>
      <c r="AK541" s="76"/>
    </row>
    <row r="542" spans="2:37" x14ac:dyDescent="0.25">
      <c r="B542" s="43">
        <v>1915</v>
      </c>
      <c r="C542" s="44">
        <v>11</v>
      </c>
      <c r="D542" s="67">
        <f t="shared" si="199"/>
        <v>5813</v>
      </c>
      <c r="E542" s="61">
        <f>Data!E541</f>
        <v>9.4600000000000009</v>
      </c>
      <c r="F542" s="61">
        <f>Data!H541</f>
        <v>10.3</v>
      </c>
      <c r="G542" s="62">
        <f>IF(MOD(C542,3)=0,SUM(Data!G539:G541),0)</f>
        <v>0</v>
      </c>
      <c r="H542" s="63">
        <f t="shared" si="213"/>
        <v>3.5010940919037337E-2</v>
      </c>
      <c r="I542" s="63">
        <f t="shared" si="214"/>
        <v>0</v>
      </c>
      <c r="J542" s="63">
        <f t="shared" si="215"/>
        <v>3.5010940919037337E-2</v>
      </c>
      <c r="K542" s="63">
        <f t="shared" si="216"/>
        <v>9.8039215686276382E-3</v>
      </c>
      <c r="L542" s="64">
        <f t="shared" si="217"/>
        <v>2.496229100720182E-2</v>
      </c>
      <c r="M542" s="65">
        <f t="shared" si="218"/>
        <v>2.1306306306306309</v>
      </c>
      <c r="N542" s="65">
        <f t="shared" si="219"/>
        <v>0.82637591935564614</v>
      </c>
      <c r="O542" s="65">
        <f t="shared" si="220"/>
        <v>20.031734669876474</v>
      </c>
      <c r="P542" s="66">
        <f t="shared" si="221"/>
        <v>24.240462724876963</v>
      </c>
      <c r="Q542" s="63">
        <f t="shared" si="224"/>
        <v>0.23177083333333348</v>
      </c>
      <c r="R542" s="63">
        <f t="shared" si="225"/>
        <v>0.29950004776878192</v>
      </c>
      <c r="S542" s="63">
        <f t="shared" si="226"/>
        <v>9.8039215686276382E-3</v>
      </c>
      <c r="T542" s="64">
        <f t="shared" si="227"/>
        <v>0.28688354245063752</v>
      </c>
      <c r="U542" s="63">
        <f t="shared" si="208"/>
        <v>3.2017731158771046E-3</v>
      </c>
      <c r="V542" s="63">
        <f t="shared" si="209"/>
        <v>5.801337066197787E-2</v>
      </c>
      <c r="W542" s="63">
        <f t="shared" si="210"/>
        <v>2.2199527127332752E-2</v>
      </c>
      <c r="X542" s="64">
        <f t="shared" si="211"/>
        <v>3.5036059579573564E-2</v>
      </c>
      <c r="Y542" s="63">
        <f t="shared" si="204"/>
        <v>1.5996071863630945E-3</v>
      </c>
      <c r="Z542" s="63">
        <f t="shared" si="205"/>
        <v>5.3014283785036476E-2</v>
      </c>
      <c r="AA542" s="63">
        <f t="shared" si="206"/>
        <v>2.0931066109401986E-2</v>
      </c>
      <c r="AB542" s="64">
        <f t="shared" si="207"/>
        <v>3.142544951433246E-2</v>
      </c>
      <c r="AC542" s="63">
        <f t="shared" si="200"/>
        <v>3.6821328578151347E-2</v>
      </c>
      <c r="AD542" s="63">
        <f t="shared" si="201"/>
        <v>8.4803785891413019E-2</v>
      </c>
      <c r="AE542" s="63">
        <f t="shared" si="202"/>
        <v>2.0600554838592799E-2</v>
      </c>
      <c r="AF542" s="64">
        <f t="shared" si="203"/>
        <v>6.2907305652968093E-2</v>
      </c>
      <c r="AG542" s="69">
        <f t="shared" ca="1" si="212"/>
        <v>383</v>
      </c>
      <c r="AH542" s="75">
        <f t="shared" si="222"/>
        <v>4</v>
      </c>
      <c r="AI542" s="76">
        <f t="shared" si="223"/>
        <v>0</v>
      </c>
      <c r="AJ542" s="75"/>
      <c r="AK542" s="76"/>
    </row>
    <row r="543" spans="2:37" x14ac:dyDescent="0.25">
      <c r="B543" s="43">
        <v>1915</v>
      </c>
      <c r="C543" s="44">
        <v>12</v>
      </c>
      <c r="D543" s="67">
        <f t="shared" si="199"/>
        <v>5844</v>
      </c>
      <c r="E543" s="61">
        <f>Data!E542</f>
        <v>9.48</v>
      </c>
      <c r="F543" s="61">
        <f>Data!H542</f>
        <v>10.3</v>
      </c>
      <c r="G543" s="62">
        <f>IF(MOD(C543,3)=0,SUM(Data!G540:G542),0)</f>
        <v>0.10729166666666667</v>
      </c>
      <c r="H543" s="63">
        <f t="shared" si="213"/>
        <v>2.1141649048626032E-3</v>
      </c>
      <c r="I543" s="63">
        <f t="shared" si="214"/>
        <v>1.1341613812544045E-2</v>
      </c>
      <c r="J543" s="63">
        <f t="shared" si="215"/>
        <v>1.3455778717406552E-2</v>
      </c>
      <c r="K543" s="63">
        <f t="shared" si="216"/>
        <v>0</v>
      </c>
      <c r="L543" s="64">
        <f t="shared" si="217"/>
        <v>1.3455778717406552E-2</v>
      </c>
      <c r="M543" s="65">
        <f t="shared" si="218"/>
        <v>2.1351351351351351</v>
      </c>
      <c r="N543" s="65">
        <f t="shared" si="219"/>
        <v>0.82637591935564614</v>
      </c>
      <c r="O543" s="65">
        <f t="shared" si="220"/>
        <v>20.301277258920134</v>
      </c>
      <c r="P543" s="66">
        <f t="shared" si="221"/>
        <v>24.566637027310449</v>
      </c>
      <c r="Q543" s="63">
        <f t="shared" si="224"/>
        <v>0.28979591836734708</v>
      </c>
      <c r="R543" s="63">
        <f t="shared" si="225"/>
        <v>0.3565064471181898</v>
      </c>
      <c r="S543" s="63">
        <f t="shared" si="226"/>
        <v>1.9801980198020042E-2</v>
      </c>
      <c r="T543" s="64">
        <f t="shared" si="227"/>
        <v>0.33016651610618508</v>
      </c>
      <c r="U543" s="63">
        <f t="shared" si="208"/>
        <v>9.3271408944257672E-3</v>
      </c>
      <c r="V543" s="63">
        <f t="shared" si="209"/>
        <v>6.4137605919758922E-2</v>
      </c>
      <c r="W543" s="63">
        <f t="shared" si="210"/>
        <v>2.2199527127332752E-2</v>
      </c>
      <c r="X543" s="64">
        <f t="shared" si="211"/>
        <v>4.1027292303963181E-2</v>
      </c>
      <c r="Y543" s="63">
        <f t="shared" si="204"/>
        <v>-6.3071793309699142E-4</v>
      </c>
      <c r="Z543" s="63">
        <f t="shared" si="205"/>
        <v>5.0951802369507471E-2</v>
      </c>
      <c r="AA543" s="63">
        <f t="shared" si="206"/>
        <v>1.9778853529596852E-2</v>
      </c>
      <c r="AB543" s="64">
        <f t="shared" si="207"/>
        <v>3.056834207928194E-2</v>
      </c>
      <c r="AC543" s="63">
        <f t="shared" si="200"/>
        <v>4.0078764831647851E-2</v>
      </c>
      <c r="AD543" s="63">
        <f t="shared" si="201"/>
        <v>8.8224124524998171E-2</v>
      </c>
      <c r="AE543" s="63">
        <f t="shared" si="202"/>
        <v>2.1314487906915369E-2</v>
      </c>
      <c r="AF543" s="64">
        <f t="shared" si="203"/>
        <v>6.5513255133790915E-2</v>
      </c>
      <c r="AG543" s="69">
        <f t="shared" ca="1" si="212"/>
        <v>991</v>
      </c>
      <c r="AH543" s="75">
        <f t="shared" si="222"/>
        <v>5</v>
      </c>
      <c r="AI543" s="76">
        <f t="shared" si="223"/>
        <v>0</v>
      </c>
      <c r="AJ543" s="75"/>
      <c r="AK543" s="76"/>
    </row>
    <row r="544" spans="2:37" x14ac:dyDescent="0.25">
      <c r="B544" s="43">
        <v>1916</v>
      </c>
      <c r="C544" s="39">
        <v>1</v>
      </c>
      <c r="D544" s="67">
        <f t="shared" ref="D544:D607" si="228">EOMONTH(DATE(B544,C544,1),0)</f>
        <v>5875</v>
      </c>
      <c r="E544" s="61">
        <f>Data!E543</f>
        <v>9.33</v>
      </c>
      <c r="F544" s="61">
        <f>Data!H543</f>
        <v>10.4</v>
      </c>
      <c r="G544" s="62">
        <f>IF(MOD(C544,3)=0,SUM(Data!G541:G543),0)</f>
        <v>0</v>
      </c>
      <c r="H544" s="63">
        <f t="shared" si="213"/>
        <v>-1.5822784810126667E-2</v>
      </c>
      <c r="I544" s="63">
        <f t="shared" si="214"/>
        <v>0</v>
      </c>
      <c r="J544" s="63">
        <f t="shared" si="215"/>
        <v>-1.5822784810126667E-2</v>
      </c>
      <c r="K544" s="63">
        <f t="shared" si="216"/>
        <v>9.7087378640776656E-3</v>
      </c>
      <c r="L544" s="64">
        <f t="shared" si="217"/>
        <v>-2.528602726387541E-2</v>
      </c>
      <c r="M544" s="65">
        <f t="shared" si="218"/>
        <v>2.1013513513513513</v>
      </c>
      <c r="N544" s="65">
        <f t="shared" si="219"/>
        <v>0.83439898653385625</v>
      </c>
      <c r="O544" s="65">
        <f t="shared" si="220"/>
        <v>19.980054517481523</v>
      </c>
      <c r="P544" s="66">
        <f t="shared" si="221"/>
        <v>23.945444373656144</v>
      </c>
      <c r="Q544" s="63">
        <f t="shared" si="224"/>
        <v>0.24732620320855614</v>
      </c>
      <c r="R544" s="63">
        <f t="shared" si="225"/>
        <v>0.31184012308989106</v>
      </c>
      <c r="S544" s="63">
        <f t="shared" si="226"/>
        <v>2.9702970297029729E-2</v>
      </c>
      <c r="T544" s="64">
        <f t="shared" si="227"/>
        <v>0.27399858107768171</v>
      </c>
      <c r="U544" s="63">
        <f t="shared" si="208"/>
        <v>1.2911598864231433E-3</v>
      </c>
      <c r="V544" s="63">
        <f t="shared" si="209"/>
        <v>5.5665239285988655E-2</v>
      </c>
      <c r="W544" s="63">
        <f t="shared" si="210"/>
        <v>2.4176717008353998E-2</v>
      </c>
      <c r="X544" s="64">
        <f t="shared" si="211"/>
        <v>3.0745204176885865E-2</v>
      </c>
      <c r="Y544" s="63">
        <f t="shared" si="204"/>
        <v>-5.6106848431646261E-3</v>
      </c>
      <c r="Z544" s="63">
        <f t="shared" si="205"/>
        <v>4.5714794094596778E-2</v>
      </c>
      <c r="AA544" s="63">
        <f t="shared" si="206"/>
        <v>2.0764630920823812E-2</v>
      </c>
      <c r="AB544" s="64">
        <f t="shared" si="207"/>
        <v>2.4442621166512968E-2</v>
      </c>
      <c r="AC544" s="63">
        <f t="shared" si="200"/>
        <v>3.9854770217940372E-2</v>
      </c>
      <c r="AD544" s="63">
        <f t="shared" si="201"/>
        <v>8.798976117614199E-2</v>
      </c>
      <c r="AE544" s="63">
        <f t="shared" si="202"/>
        <v>2.253298158040451E-2</v>
      </c>
      <c r="AF544" s="64">
        <f t="shared" si="203"/>
        <v>6.4014345527093841E-2</v>
      </c>
      <c r="AG544" s="69">
        <f t="shared" ca="1" si="212"/>
        <v>1327</v>
      </c>
      <c r="AH544" s="75">
        <f t="shared" si="222"/>
        <v>0</v>
      </c>
      <c r="AI544" s="76">
        <f t="shared" si="223"/>
        <v>1</v>
      </c>
      <c r="AJ544" s="75"/>
      <c r="AK544" s="76"/>
    </row>
    <row r="545" spans="2:37" x14ac:dyDescent="0.25">
      <c r="B545" s="43">
        <v>1916</v>
      </c>
      <c r="C545" s="44">
        <v>2</v>
      </c>
      <c r="D545" s="67">
        <f t="shared" si="228"/>
        <v>5904</v>
      </c>
      <c r="E545" s="61">
        <f>Data!E544</f>
        <v>9.1999999999999993</v>
      </c>
      <c r="F545" s="61">
        <f>Data!H544</f>
        <v>10.4</v>
      </c>
      <c r="G545" s="62">
        <f>IF(MOD(C545,3)=0,SUM(Data!G542:G544),0)</f>
        <v>0</v>
      </c>
      <c r="H545" s="63">
        <f t="shared" si="213"/>
        <v>-1.3933547695605619E-2</v>
      </c>
      <c r="I545" s="63">
        <f t="shared" si="214"/>
        <v>0</v>
      </c>
      <c r="J545" s="63">
        <f t="shared" si="215"/>
        <v>-1.393354769560573E-2</v>
      </c>
      <c r="K545" s="63">
        <f t="shared" si="216"/>
        <v>0</v>
      </c>
      <c r="L545" s="64">
        <f t="shared" si="217"/>
        <v>-1.393354769560573E-2</v>
      </c>
      <c r="M545" s="65">
        <f t="shared" si="218"/>
        <v>2.0720720720720718</v>
      </c>
      <c r="N545" s="65">
        <f t="shared" si="219"/>
        <v>0.83439898653385625</v>
      </c>
      <c r="O545" s="65">
        <f t="shared" si="220"/>
        <v>19.701661474901393</v>
      </c>
      <c r="P545" s="66">
        <f t="shared" si="221"/>
        <v>23.611799382383332</v>
      </c>
      <c r="Q545" s="63">
        <f t="shared" si="224"/>
        <v>0.24661246612466114</v>
      </c>
      <c r="R545" s="63">
        <f t="shared" si="225"/>
        <v>0.31108947026019651</v>
      </c>
      <c r="S545" s="63">
        <f t="shared" si="226"/>
        <v>4.0000000000000036E-2</v>
      </c>
      <c r="T545" s="64">
        <f t="shared" si="227"/>
        <v>0.26066295217326463</v>
      </c>
      <c r="U545" s="63">
        <f t="shared" si="208"/>
        <v>-4.9263480652584901E-3</v>
      </c>
      <c r="V545" s="63">
        <f t="shared" si="209"/>
        <v>4.9110096004469028E-2</v>
      </c>
      <c r="W545" s="63">
        <f t="shared" si="210"/>
        <v>3.0631642454813868E-2</v>
      </c>
      <c r="X545" s="64">
        <f t="shared" si="211"/>
        <v>1.7929251139274349E-2</v>
      </c>
      <c r="Y545" s="63">
        <f t="shared" si="204"/>
        <v>-6.297974258339778E-3</v>
      </c>
      <c r="Z545" s="63">
        <f t="shared" si="205"/>
        <v>4.4992030184809684E-2</v>
      </c>
      <c r="AA545" s="63">
        <f t="shared" si="206"/>
        <v>2.0764630920823812E-2</v>
      </c>
      <c r="AB545" s="64">
        <f t="shared" si="207"/>
        <v>2.3734559887846451E-2</v>
      </c>
      <c r="AC545" s="63">
        <f t="shared" si="200"/>
        <v>3.6982412781009444E-2</v>
      </c>
      <c r="AD545" s="63">
        <f t="shared" si="201"/>
        <v>8.4984441999538252E-2</v>
      </c>
      <c r="AE545" s="63">
        <f t="shared" si="202"/>
        <v>2.3268858126526126E-2</v>
      </c>
      <c r="AF545" s="64">
        <f t="shared" si="203"/>
        <v>6.0312188124248545E-2</v>
      </c>
      <c r="AG545" s="69">
        <f t="shared" ca="1" si="212"/>
        <v>1297</v>
      </c>
      <c r="AH545" s="75">
        <f t="shared" si="222"/>
        <v>0</v>
      </c>
      <c r="AI545" s="76">
        <f t="shared" si="223"/>
        <v>2</v>
      </c>
      <c r="AJ545" s="75"/>
      <c r="AK545" s="76"/>
    </row>
    <row r="546" spans="2:37" x14ac:dyDescent="0.25">
      <c r="B546" s="43">
        <v>1916</v>
      </c>
      <c r="C546" s="44">
        <v>3</v>
      </c>
      <c r="D546" s="67">
        <f t="shared" si="228"/>
        <v>5935</v>
      </c>
      <c r="E546" s="61">
        <f>Data!E545</f>
        <v>9.17</v>
      </c>
      <c r="F546" s="61">
        <f>Data!H545</f>
        <v>10.5</v>
      </c>
      <c r="G546" s="62">
        <f>IF(MOD(C546,3)=0,SUM(Data!G543:G545),0)</f>
        <v>0.11291666666666667</v>
      </c>
      <c r="H546" s="63">
        <f t="shared" si="213"/>
        <v>-3.260869565217317E-3</v>
      </c>
      <c r="I546" s="63">
        <f t="shared" si="214"/>
        <v>1.2273550724637683E-2</v>
      </c>
      <c r="J546" s="63">
        <f t="shared" si="215"/>
        <v>9.0126811594204437E-3</v>
      </c>
      <c r="K546" s="63">
        <f t="shared" si="216"/>
        <v>9.6153846153845812E-3</v>
      </c>
      <c r="L546" s="64">
        <f t="shared" si="217"/>
        <v>-5.9696342305015637E-4</v>
      </c>
      <c r="M546" s="65">
        <f t="shared" si="218"/>
        <v>2.0653153153153152</v>
      </c>
      <c r="N546" s="65">
        <f t="shared" si="219"/>
        <v>0.84242205371206635</v>
      </c>
      <c r="O546" s="65">
        <f t="shared" si="220"/>
        <v>19.879226268085517</v>
      </c>
      <c r="P546" s="66">
        <f t="shared" si="221"/>
        <v>23.597704001799652</v>
      </c>
      <c r="Q546" s="63">
        <f t="shared" si="224"/>
        <v>0.21136063408190209</v>
      </c>
      <c r="R546" s="63">
        <f t="shared" si="225"/>
        <v>0.27198899786220299</v>
      </c>
      <c r="S546" s="63">
        <f t="shared" si="226"/>
        <v>6.0606060606060552E-2</v>
      </c>
      <c r="T546" s="64">
        <f t="shared" si="227"/>
        <v>0.19930391227007616</v>
      </c>
      <c r="U546" s="63">
        <f t="shared" si="208"/>
        <v>-3.2398089418180787E-3</v>
      </c>
      <c r="V546" s="63">
        <f t="shared" si="209"/>
        <v>5.0827275604700572E-2</v>
      </c>
      <c r="W546" s="63">
        <f t="shared" si="210"/>
        <v>3.0422476227821127E-2</v>
      </c>
      <c r="X546" s="64">
        <f t="shared" si="211"/>
        <v>1.9802362475222157E-2</v>
      </c>
      <c r="Y546" s="63">
        <f t="shared" si="204"/>
        <v>-4.1563823131205435E-3</v>
      </c>
      <c r="Z546" s="63">
        <f t="shared" si="205"/>
        <v>4.7594353503974007E-2</v>
      </c>
      <c r="AA546" s="63">
        <f t="shared" si="206"/>
        <v>2.174191416291249E-2</v>
      </c>
      <c r="AB546" s="64">
        <f t="shared" si="207"/>
        <v>2.5302318504024202E-2</v>
      </c>
      <c r="AC546" s="63">
        <f t="shared" si="200"/>
        <v>3.7635355861438402E-2</v>
      </c>
      <c r="AD546" s="63">
        <f t="shared" si="201"/>
        <v>8.575154902862403E-2</v>
      </c>
      <c r="AE546" s="63">
        <f t="shared" si="202"/>
        <v>2.375858133744968E-2</v>
      </c>
      <c r="AF546" s="64">
        <f t="shared" si="203"/>
        <v>6.055428381385175E-2</v>
      </c>
      <c r="AG546" s="69">
        <f t="shared" ca="1" si="212"/>
        <v>1116</v>
      </c>
      <c r="AH546" s="75">
        <f t="shared" si="222"/>
        <v>0</v>
      </c>
      <c r="AI546" s="76">
        <f t="shared" si="223"/>
        <v>3</v>
      </c>
      <c r="AJ546" s="75"/>
      <c r="AK546" s="76"/>
    </row>
    <row r="547" spans="2:37" x14ac:dyDescent="0.25">
      <c r="B547" s="43">
        <v>1916</v>
      </c>
      <c r="C547" s="44">
        <v>4</v>
      </c>
      <c r="D547" s="67">
        <f t="shared" si="228"/>
        <v>5965</v>
      </c>
      <c r="E547" s="61">
        <f>Data!E546</f>
        <v>9.07</v>
      </c>
      <c r="F547" s="61">
        <f>Data!H546</f>
        <v>10.6</v>
      </c>
      <c r="G547" s="62">
        <f>IF(MOD(C547,3)=0,SUM(Data!G544:G546),0)</f>
        <v>0</v>
      </c>
      <c r="H547" s="63">
        <f t="shared" si="213"/>
        <v>-1.0905125408942173E-2</v>
      </c>
      <c r="I547" s="63">
        <f t="shared" si="214"/>
        <v>0</v>
      </c>
      <c r="J547" s="63">
        <f t="shared" si="215"/>
        <v>-1.0905125408942173E-2</v>
      </c>
      <c r="K547" s="63">
        <f t="shared" si="216"/>
        <v>9.52380952380949E-3</v>
      </c>
      <c r="L547" s="64">
        <f t="shared" si="217"/>
        <v>-2.0236209131499261E-2</v>
      </c>
      <c r="M547" s="65">
        <f t="shared" si="218"/>
        <v>2.0427927927927927</v>
      </c>
      <c r="N547" s="65">
        <f t="shared" si="219"/>
        <v>0.85044512089027646</v>
      </c>
      <c r="O547" s="65">
        <f t="shared" si="220"/>
        <v>19.662440812599307</v>
      </c>
      <c r="P547" s="66">
        <f t="shared" si="221"/>
        <v>23.120175928596016</v>
      </c>
      <c r="Q547" s="63">
        <f t="shared" si="224"/>
        <v>0.11425061425061434</v>
      </c>
      <c r="R547" s="63">
        <f t="shared" si="225"/>
        <v>0.17001864045398363</v>
      </c>
      <c r="S547" s="63">
        <f t="shared" si="226"/>
        <v>5.9999999999999831E-2</v>
      </c>
      <c r="T547" s="64">
        <f t="shared" si="227"/>
        <v>0.10379117023960638</v>
      </c>
      <c r="U547" s="63">
        <f t="shared" si="208"/>
        <v>-4.5673941202208912E-3</v>
      </c>
      <c r="V547" s="63">
        <f t="shared" si="209"/>
        <v>4.9427678461205993E-2</v>
      </c>
      <c r="W547" s="63">
        <f t="shared" si="210"/>
        <v>3.9023982854581973E-2</v>
      </c>
      <c r="X547" s="64">
        <f t="shared" si="211"/>
        <v>1.0012950401819598E-2</v>
      </c>
      <c r="Y547" s="63">
        <f t="shared" si="204"/>
        <v>-3.8848177472733392E-3</v>
      </c>
      <c r="Z547" s="63">
        <f t="shared" si="205"/>
        <v>4.7880030392132511E-2</v>
      </c>
      <c r="AA547" s="63">
        <f t="shared" si="206"/>
        <v>2.2710856307287974E-2</v>
      </c>
      <c r="AB547" s="64">
        <f t="shared" si="207"/>
        <v>2.4610254139398657E-2</v>
      </c>
      <c r="AC547" s="63">
        <f t="shared" si="200"/>
        <v>3.659533699849038E-2</v>
      </c>
      <c r="AD547" s="63">
        <f t="shared" si="201"/>
        <v>8.4663303446892213E-2</v>
      </c>
      <c r="AE547" s="63">
        <f t="shared" si="202"/>
        <v>2.4991830059231779E-2</v>
      </c>
      <c r="AF547" s="64">
        <f t="shared" si="203"/>
        <v>5.8216535622739762E-2</v>
      </c>
      <c r="AG547" s="69">
        <f t="shared" ca="1" si="212"/>
        <v>1249</v>
      </c>
      <c r="AH547" s="75">
        <f t="shared" si="222"/>
        <v>0</v>
      </c>
      <c r="AI547" s="76">
        <f t="shared" si="223"/>
        <v>4</v>
      </c>
      <c r="AJ547" s="75"/>
      <c r="AK547" s="76"/>
    </row>
    <row r="548" spans="2:37" x14ac:dyDescent="0.25">
      <c r="B548" s="43">
        <v>1916</v>
      </c>
      <c r="C548" s="44">
        <v>5</v>
      </c>
      <c r="D548" s="67">
        <f t="shared" si="228"/>
        <v>5996</v>
      </c>
      <c r="E548" s="61">
        <f>Data!E547</f>
        <v>9.27</v>
      </c>
      <c r="F548" s="61">
        <f>Data!H547</f>
        <v>10.7</v>
      </c>
      <c r="G548" s="62">
        <f>IF(MOD(C548,3)=0,SUM(Data!G545:G547),0)</f>
        <v>0</v>
      </c>
      <c r="H548" s="63">
        <f t="shared" si="213"/>
        <v>2.2050716648291058E-2</v>
      </c>
      <c r="I548" s="63">
        <f t="shared" si="214"/>
        <v>0</v>
      </c>
      <c r="J548" s="63">
        <f t="shared" si="215"/>
        <v>2.2050716648291058E-2</v>
      </c>
      <c r="K548" s="63">
        <f t="shared" si="216"/>
        <v>9.4339622641508303E-3</v>
      </c>
      <c r="L548" s="64">
        <f t="shared" si="217"/>
        <v>1.2498840791764998E-2</v>
      </c>
      <c r="M548" s="65">
        <f t="shared" si="218"/>
        <v>2.0878378378378377</v>
      </c>
      <c r="N548" s="65">
        <f t="shared" si="219"/>
        <v>0.85846818806848657</v>
      </c>
      <c r="O548" s="65">
        <f t="shared" si="220"/>
        <v>20.096011723571728</v>
      </c>
      <c r="P548" s="66">
        <f t="shared" si="221"/>
        <v>23.409151326605134</v>
      </c>
      <c r="Q548" s="63">
        <f t="shared" si="224"/>
        <v>0.16603773584905657</v>
      </c>
      <c r="R548" s="63">
        <f t="shared" si="225"/>
        <v>0.22439769740104731</v>
      </c>
      <c r="S548" s="63">
        <f t="shared" si="226"/>
        <v>5.9405940594059237E-2</v>
      </c>
      <c r="T548" s="64">
        <f t="shared" si="227"/>
        <v>0.15573988259351124</v>
      </c>
      <c r="U548" s="63">
        <f t="shared" si="208"/>
        <v>-4.4701662695489919E-3</v>
      </c>
      <c r="V548" s="63">
        <f t="shared" si="209"/>
        <v>4.9530180224770515E-2</v>
      </c>
      <c r="W548" s="63">
        <f t="shared" si="210"/>
        <v>4.0977049242472585E-2</v>
      </c>
      <c r="X548" s="64">
        <f t="shared" si="211"/>
        <v>8.2164452986950298E-3</v>
      </c>
      <c r="Y548" s="63">
        <f t="shared" si="204"/>
        <v>9.7609356409233961E-4</v>
      </c>
      <c r="Z548" s="63">
        <f t="shared" si="205"/>
        <v>5.2993547366312121E-2</v>
      </c>
      <c r="AA548" s="63">
        <f t="shared" si="206"/>
        <v>2.2528226866824541E-2</v>
      </c>
      <c r="AB548" s="64">
        <f t="shared" si="207"/>
        <v>2.9794111985385285E-2</v>
      </c>
      <c r="AC548" s="63">
        <f t="shared" si="200"/>
        <v>3.7961757866640022E-2</v>
      </c>
      <c r="AD548" s="63">
        <f t="shared" si="201"/>
        <v>8.6093086622492487E-2</v>
      </c>
      <c r="AE548" s="63">
        <f t="shared" si="202"/>
        <v>2.6233096261642608E-2</v>
      </c>
      <c r="AF548" s="64">
        <f t="shared" si="203"/>
        <v>5.8329818614218931E-2</v>
      </c>
      <c r="AG548" s="69">
        <f t="shared" ca="1" si="212"/>
        <v>597</v>
      </c>
      <c r="AH548" s="75">
        <f t="shared" si="222"/>
        <v>1</v>
      </c>
      <c r="AI548" s="76">
        <f t="shared" si="223"/>
        <v>0</v>
      </c>
      <c r="AJ548" s="75"/>
      <c r="AK548" s="76"/>
    </row>
    <row r="549" spans="2:37" x14ac:dyDescent="0.25">
      <c r="B549" s="43">
        <v>1916</v>
      </c>
      <c r="C549" s="44">
        <v>6</v>
      </c>
      <c r="D549" s="67">
        <f t="shared" si="228"/>
        <v>6026</v>
      </c>
      <c r="E549" s="61">
        <f>Data!E548</f>
        <v>9.36</v>
      </c>
      <c r="F549" s="61">
        <f>Data!H548</f>
        <v>10.8</v>
      </c>
      <c r="G549" s="62">
        <f>IF(MOD(C549,3)=0,SUM(Data!G546:G548),0)</f>
        <v>0.12104166666666669</v>
      </c>
      <c r="H549" s="63">
        <f t="shared" si="213"/>
        <v>9.7087378640776656E-3</v>
      </c>
      <c r="I549" s="63">
        <f t="shared" si="214"/>
        <v>1.3057353469974832E-2</v>
      </c>
      <c r="J549" s="63">
        <f t="shared" si="215"/>
        <v>2.2766091334052385E-2</v>
      </c>
      <c r="K549" s="63">
        <f t="shared" si="216"/>
        <v>9.3457943925234765E-3</v>
      </c>
      <c r="L549" s="64">
        <f t="shared" si="217"/>
        <v>1.3296034932811063E-2</v>
      </c>
      <c r="M549" s="65">
        <f t="shared" si="218"/>
        <v>2.1081081081081079</v>
      </c>
      <c r="N549" s="65">
        <f t="shared" si="219"/>
        <v>0.8664912552466969</v>
      </c>
      <c r="O549" s="65">
        <f t="shared" si="220"/>
        <v>20.553519361920749</v>
      </c>
      <c r="P549" s="66">
        <f t="shared" si="221"/>
        <v>23.720400220391134</v>
      </c>
      <c r="Q549" s="63">
        <f t="shared" si="224"/>
        <v>0.16417910447761197</v>
      </c>
      <c r="R549" s="63">
        <f t="shared" si="225"/>
        <v>0.22213540793090303</v>
      </c>
      <c r="S549" s="63">
        <f t="shared" si="226"/>
        <v>6.9306930693069368E-2</v>
      </c>
      <c r="T549" s="64">
        <f t="shared" si="227"/>
        <v>0.14292292778723281</v>
      </c>
      <c r="U549" s="63">
        <f t="shared" si="208"/>
        <v>-6.4954167800715945E-3</v>
      </c>
      <c r="V549" s="63">
        <f t="shared" si="209"/>
        <v>4.7556626265665036E-2</v>
      </c>
      <c r="W549" s="63">
        <f t="shared" si="210"/>
        <v>4.2915567421941248E-2</v>
      </c>
      <c r="X549" s="64">
        <f t="shared" si="211"/>
        <v>4.4500810887273534E-3</v>
      </c>
      <c r="Y549" s="63">
        <f t="shared" si="204"/>
        <v>6.4329585911471199E-4</v>
      </c>
      <c r="Z549" s="63">
        <f t="shared" si="205"/>
        <v>5.2984587428071217E-2</v>
      </c>
      <c r="AA549" s="63">
        <f t="shared" si="206"/>
        <v>2.3479865331394789E-2</v>
      </c>
      <c r="AB549" s="64">
        <f t="shared" si="207"/>
        <v>2.8827848105368314E-2</v>
      </c>
      <c r="AC549" s="63">
        <f t="shared" si="200"/>
        <v>3.9416496260660905E-2</v>
      </c>
      <c r="AD549" s="63">
        <f t="shared" si="201"/>
        <v>8.7732320311222578E-2</v>
      </c>
      <c r="AE549" s="63">
        <f t="shared" si="202"/>
        <v>2.7482758513609484E-2</v>
      </c>
      <c r="AF549" s="64">
        <f t="shared" si="203"/>
        <v>5.8638027060202713E-2</v>
      </c>
      <c r="AG549" s="69">
        <f t="shared" ca="1" si="212"/>
        <v>848</v>
      </c>
      <c r="AH549" s="75">
        <f t="shared" si="222"/>
        <v>2</v>
      </c>
      <c r="AI549" s="76">
        <f t="shared" si="223"/>
        <v>0</v>
      </c>
      <c r="AJ549" s="75"/>
      <c r="AK549" s="76"/>
    </row>
    <row r="550" spans="2:37" x14ac:dyDescent="0.25">
      <c r="B550" s="43">
        <v>1916</v>
      </c>
      <c r="C550" s="44">
        <v>7</v>
      </c>
      <c r="D550" s="67">
        <f t="shared" si="228"/>
        <v>6057</v>
      </c>
      <c r="E550" s="61">
        <f>Data!E549</f>
        <v>9.23</v>
      </c>
      <c r="F550" s="61">
        <f>Data!H549</f>
        <v>10.8</v>
      </c>
      <c r="G550" s="62">
        <f>IF(MOD(C550,3)=0,SUM(Data!G547:G549),0)</f>
        <v>0</v>
      </c>
      <c r="H550" s="63">
        <f t="shared" si="213"/>
        <v>-1.3888888888888729E-2</v>
      </c>
      <c r="I550" s="63">
        <f t="shared" si="214"/>
        <v>0</v>
      </c>
      <c r="J550" s="63">
        <f t="shared" si="215"/>
        <v>-1.3888888888888729E-2</v>
      </c>
      <c r="K550" s="63">
        <f t="shared" si="216"/>
        <v>0</v>
      </c>
      <c r="L550" s="64">
        <f t="shared" si="217"/>
        <v>-1.3888888888888729E-2</v>
      </c>
      <c r="M550" s="65">
        <f t="shared" si="218"/>
        <v>2.0788288288288288</v>
      </c>
      <c r="N550" s="65">
        <f t="shared" si="219"/>
        <v>0.8664912552466969</v>
      </c>
      <c r="O550" s="65">
        <f t="shared" si="220"/>
        <v>20.268053815227407</v>
      </c>
      <c r="P550" s="66">
        <f t="shared" si="221"/>
        <v>23.39095021733015</v>
      </c>
      <c r="Q550" s="63">
        <f t="shared" si="224"/>
        <v>0.15230961298377044</v>
      </c>
      <c r="R550" s="63">
        <f t="shared" si="225"/>
        <v>0.20967501779594389</v>
      </c>
      <c r="S550" s="63">
        <f t="shared" si="226"/>
        <v>6.9306930693069368E-2</v>
      </c>
      <c r="T550" s="64">
        <f t="shared" si="227"/>
        <v>0.13127015553139132</v>
      </c>
      <c r="U550" s="63">
        <f t="shared" si="208"/>
        <v>-8.4489408344068373E-3</v>
      </c>
      <c r="V550" s="63">
        <f t="shared" si="209"/>
        <v>4.5496819897126839E-2</v>
      </c>
      <c r="W550" s="63">
        <f t="shared" si="210"/>
        <v>4.0664478452958841E-2</v>
      </c>
      <c r="X550" s="64">
        <f t="shared" si="211"/>
        <v>4.6435153156680897E-3</v>
      </c>
      <c r="Y550" s="63">
        <f t="shared" si="204"/>
        <v>1.8607218444206541E-3</v>
      </c>
      <c r="Z550" s="63">
        <f t="shared" si="205"/>
        <v>5.4265694096317763E-2</v>
      </c>
      <c r="AA550" s="63">
        <f t="shared" si="206"/>
        <v>2.6955241092674997E-2</v>
      </c>
      <c r="AB550" s="64">
        <f t="shared" si="207"/>
        <v>2.6593615681424154E-2</v>
      </c>
      <c r="AC550" s="63">
        <f t="shared" si="200"/>
        <v>4.2175877866169831E-2</v>
      </c>
      <c r="AD550" s="63">
        <f t="shared" si="201"/>
        <v>9.0619967916568456E-2</v>
      </c>
      <c r="AE550" s="63">
        <f t="shared" si="202"/>
        <v>2.7482758513609484E-2</v>
      </c>
      <c r="AF550" s="64">
        <f t="shared" si="203"/>
        <v>6.1448436851918808E-2</v>
      </c>
      <c r="AG550" s="69">
        <f t="shared" ca="1" si="212"/>
        <v>1295</v>
      </c>
      <c r="AH550" s="75">
        <f t="shared" si="222"/>
        <v>0</v>
      </c>
      <c r="AI550" s="76">
        <f t="shared" si="223"/>
        <v>1</v>
      </c>
      <c r="AJ550" s="75"/>
      <c r="AK550" s="76"/>
    </row>
    <row r="551" spans="2:37" x14ac:dyDescent="0.25">
      <c r="B551" s="43">
        <v>1916</v>
      </c>
      <c r="C551" s="44">
        <v>8</v>
      </c>
      <c r="D551" s="67">
        <f t="shared" si="228"/>
        <v>6088</v>
      </c>
      <c r="E551" s="61">
        <f>Data!E550</f>
        <v>9.3000000000000007</v>
      </c>
      <c r="F551" s="61">
        <f>Data!H550</f>
        <v>10.9</v>
      </c>
      <c r="G551" s="62">
        <f>IF(MOD(C551,3)=0,SUM(Data!G548:G550),0)</f>
        <v>0</v>
      </c>
      <c r="H551" s="63">
        <f t="shared" si="213"/>
        <v>7.5839653304441423E-3</v>
      </c>
      <c r="I551" s="63">
        <f t="shared" si="214"/>
        <v>0</v>
      </c>
      <c r="J551" s="63">
        <f t="shared" si="215"/>
        <v>7.5839653304441423E-3</v>
      </c>
      <c r="K551" s="63">
        <f t="shared" si="216"/>
        <v>9.2592592592593004E-3</v>
      </c>
      <c r="L551" s="64">
        <f t="shared" si="217"/>
        <v>-1.6599242597434838E-3</v>
      </c>
      <c r="M551" s="65">
        <f t="shared" si="218"/>
        <v>2.0945945945945947</v>
      </c>
      <c r="N551" s="65">
        <f t="shared" si="219"/>
        <v>0.87451432242490701</v>
      </c>
      <c r="O551" s="65">
        <f t="shared" si="220"/>
        <v>20.421766032677667</v>
      </c>
      <c r="P551" s="66">
        <f t="shared" si="221"/>
        <v>23.352123011605951</v>
      </c>
      <c r="Q551" s="63">
        <f t="shared" si="224"/>
        <v>0.11377245508982048</v>
      </c>
      <c r="R551" s="63">
        <f t="shared" si="225"/>
        <v>0.16921936539497273</v>
      </c>
      <c r="S551" s="63">
        <f t="shared" si="226"/>
        <v>7.9207920792079278E-2</v>
      </c>
      <c r="T551" s="64">
        <f t="shared" si="227"/>
        <v>8.340510004488233E-2</v>
      </c>
      <c r="U551" s="63">
        <f t="shared" si="208"/>
        <v>2.8193898029542641E-3</v>
      </c>
      <c r="V551" s="63">
        <f t="shared" si="209"/>
        <v>5.7378208896725402E-2</v>
      </c>
      <c r="W551" s="63">
        <f t="shared" si="210"/>
        <v>3.5984006846388583E-2</v>
      </c>
      <c r="X551" s="64">
        <f t="shared" si="211"/>
        <v>2.0651092979188101E-2</v>
      </c>
      <c r="Y551" s="63">
        <f t="shared" si="204"/>
        <v>-4.5097500046709094E-3</v>
      </c>
      <c r="Z551" s="63">
        <f t="shared" si="205"/>
        <v>4.7561997884594032E-2</v>
      </c>
      <c r="AA551" s="63">
        <f t="shared" si="206"/>
        <v>2.5569105024308536E-2</v>
      </c>
      <c r="AB551" s="64">
        <f t="shared" si="207"/>
        <v>2.1444574288111085E-2</v>
      </c>
      <c r="AC551" s="63">
        <f t="shared" si="200"/>
        <v>4.5629671645528225E-2</v>
      </c>
      <c r="AD551" s="63">
        <f t="shared" si="201"/>
        <v>9.4234306475763141E-2</v>
      </c>
      <c r="AE551" s="63">
        <f t="shared" si="202"/>
        <v>2.7956365342571843E-2</v>
      </c>
      <c r="AF551" s="64">
        <f t="shared" si="203"/>
        <v>6.4475442117724491E-2</v>
      </c>
      <c r="AG551" s="69">
        <f t="shared" ca="1" si="212"/>
        <v>891</v>
      </c>
      <c r="AH551" s="75">
        <f t="shared" si="222"/>
        <v>1</v>
      </c>
      <c r="AI551" s="76">
        <f t="shared" si="223"/>
        <v>0</v>
      </c>
      <c r="AJ551" s="75"/>
      <c r="AK551" s="76"/>
    </row>
    <row r="552" spans="2:37" x14ac:dyDescent="0.25">
      <c r="B552" s="43">
        <v>1916</v>
      </c>
      <c r="C552" s="44">
        <v>9</v>
      </c>
      <c r="D552" s="67">
        <f t="shared" si="228"/>
        <v>6118</v>
      </c>
      <c r="E552" s="61">
        <f>Data!E551</f>
        <v>9.68</v>
      </c>
      <c r="F552" s="61">
        <f>Data!H551</f>
        <v>11.1</v>
      </c>
      <c r="G552" s="62">
        <f>IF(MOD(C552,3)=0,SUM(Data!G549:G551),0)</f>
        <v>0.12916666666666665</v>
      </c>
      <c r="H552" s="63">
        <f t="shared" si="213"/>
        <v>4.086021505376336E-2</v>
      </c>
      <c r="I552" s="63">
        <f t="shared" si="214"/>
        <v>1.3888888888888886E-2</v>
      </c>
      <c r="J552" s="63">
        <f t="shared" si="215"/>
        <v>5.47491039426522E-2</v>
      </c>
      <c r="K552" s="63">
        <f t="shared" si="216"/>
        <v>1.8348623853210899E-2</v>
      </c>
      <c r="L552" s="64">
        <f t="shared" si="217"/>
        <v>3.5744615583325201E-2</v>
      </c>
      <c r="M552" s="65">
        <f t="shared" si="218"/>
        <v>2.1801801801801801</v>
      </c>
      <c r="N552" s="65">
        <f t="shared" si="219"/>
        <v>0.89056045678132723</v>
      </c>
      <c r="O552" s="65">
        <f t="shared" si="220"/>
        <v>21.539839423893259</v>
      </c>
      <c r="P552" s="66">
        <f t="shared" si="221"/>
        <v>24.186835671710327</v>
      </c>
      <c r="Q552" s="63">
        <f t="shared" si="224"/>
        <v>0.11778290993071594</v>
      </c>
      <c r="R552" s="63">
        <f t="shared" si="225"/>
        <v>0.17461933851584521</v>
      </c>
      <c r="S552" s="63">
        <f t="shared" si="226"/>
        <v>9.9009900990098876E-2</v>
      </c>
      <c r="T552" s="64">
        <f t="shared" si="227"/>
        <v>6.8797776487390161E-2</v>
      </c>
      <c r="U552" s="63">
        <f t="shared" si="208"/>
        <v>2.2283266433729132E-2</v>
      </c>
      <c r="V552" s="63">
        <f t="shared" si="209"/>
        <v>7.7856607777860631E-2</v>
      </c>
      <c r="W552" s="63">
        <f t="shared" si="210"/>
        <v>3.7606841277838532E-2</v>
      </c>
      <c r="X552" s="64">
        <f t="shared" si="211"/>
        <v>3.8790960987163059E-2</v>
      </c>
      <c r="Y552" s="63">
        <f t="shared" si="204"/>
        <v>-3.5455696396862191E-3</v>
      </c>
      <c r="Z552" s="63">
        <f t="shared" si="205"/>
        <v>4.8986761213508645E-2</v>
      </c>
      <c r="AA552" s="63">
        <f t="shared" si="206"/>
        <v>2.6287940334654758E-2</v>
      </c>
      <c r="AB552" s="64">
        <f t="shared" si="207"/>
        <v>2.2117399987621633E-2</v>
      </c>
      <c r="AC552" s="63">
        <f t="shared" si="200"/>
        <v>4.5048747859879779E-2</v>
      </c>
      <c r="AD552" s="63">
        <f t="shared" si="201"/>
        <v>9.3729758555812337E-2</v>
      </c>
      <c r="AE552" s="63">
        <f t="shared" si="202"/>
        <v>2.889132180200682E-2</v>
      </c>
      <c r="AF552" s="64">
        <f t="shared" si="203"/>
        <v>6.3017770079202284E-2</v>
      </c>
      <c r="AG552" s="69">
        <f t="shared" ca="1" si="212"/>
        <v>288</v>
      </c>
      <c r="AH552" s="75">
        <f t="shared" si="222"/>
        <v>2</v>
      </c>
      <c r="AI552" s="76">
        <f t="shared" si="223"/>
        <v>0</v>
      </c>
      <c r="AJ552" s="75"/>
      <c r="AK552" s="76"/>
    </row>
    <row r="553" spans="2:37" x14ac:dyDescent="0.25">
      <c r="B553" s="43">
        <v>1916</v>
      </c>
      <c r="C553" s="44">
        <v>10</v>
      </c>
      <c r="D553" s="67">
        <f t="shared" si="228"/>
        <v>6149</v>
      </c>
      <c r="E553" s="61">
        <f>Data!E552</f>
        <v>9.98</v>
      </c>
      <c r="F553" s="61">
        <f>Data!H552</f>
        <v>11.3</v>
      </c>
      <c r="G553" s="62">
        <f>IF(MOD(C553,3)=0,SUM(Data!G550:G552),0)</f>
        <v>0</v>
      </c>
      <c r="H553" s="63">
        <f t="shared" si="213"/>
        <v>3.0991735537190257E-2</v>
      </c>
      <c r="I553" s="63">
        <f t="shared" si="214"/>
        <v>0</v>
      </c>
      <c r="J553" s="63">
        <f t="shared" si="215"/>
        <v>3.0991735537190257E-2</v>
      </c>
      <c r="K553" s="63">
        <f t="shared" si="216"/>
        <v>1.8018018018018056E-2</v>
      </c>
      <c r="L553" s="64">
        <f t="shared" si="217"/>
        <v>1.2744094200248801E-2</v>
      </c>
      <c r="M553" s="65">
        <f t="shared" si="218"/>
        <v>2.2477477477477477</v>
      </c>
      <c r="N553" s="65">
        <f t="shared" si="219"/>
        <v>0.90660659113774766</v>
      </c>
      <c r="O553" s="65">
        <f t="shared" si="220"/>
        <v>22.207396430832102</v>
      </c>
      <c r="P553" s="66">
        <f t="shared" si="221"/>
        <v>24.495074983916542</v>
      </c>
      <c r="Q553" s="63">
        <f t="shared" si="224"/>
        <v>9.1903719912472592E-2</v>
      </c>
      <c r="R553" s="63">
        <f t="shared" si="225"/>
        <v>0.14742425726125785</v>
      </c>
      <c r="S553" s="63">
        <f t="shared" si="226"/>
        <v>0.10784313725490224</v>
      </c>
      <c r="T553" s="64">
        <f t="shared" si="227"/>
        <v>3.5728090625205988E-2</v>
      </c>
      <c r="U553" s="63">
        <f t="shared" si="208"/>
        <v>2.7360375414770655E-2</v>
      </c>
      <c r="V553" s="63">
        <f t="shared" si="209"/>
        <v>8.3209718450125258E-2</v>
      </c>
      <c r="W553" s="63">
        <f t="shared" si="210"/>
        <v>4.1319304102266363E-2</v>
      </c>
      <c r="X553" s="64">
        <f t="shared" si="211"/>
        <v>4.0228212598030222E-2</v>
      </c>
      <c r="Y553" s="63">
        <f t="shared" si="204"/>
        <v>2.5401401155775716E-3</v>
      </c>
      <c r="Z553" s="63">
        <f t="shared" si="205"/>
        <v>5.5393305026607331E-2</v>
      </c>
      <c r="AA553" s="63">
        <f t="shared" si="206"/>
        <v>2.586460048454553E-2</v>
      </c>
      <c r="AB553" s="64">
        <f t="shared" si="207"/>
        <v>2.8784212388374364E-2</v>
      </c>
      <c r="AC553" s="63">
        <f t="shared" si="200"/>
        <v>4.5483863819084647E-2</v>
      </c>
      <c r="AD553" s="63">
        <f t="shared" si="201"/>
        <v>9.4185143315594688E-2</v>
      </c>
      <c r="AE553" s="63">
        <f t="shared" si="202"/>
        <v>2.8274421213416279E-2</v>
      </c>
      <c r="AF553" s="64">
        <f t="shared" si="203"/>
        <v>6.4098377575511956E-2</v>
      </c>
      <c r="AG553" s="69">
        <f t="shared" ca="1" si="212"/>
        <v>449</v>
      </c>
      <c r="AH553" s="75">
        <f t="shared" si="222"/>
        <v>3</v>
      </c>
      <c r="AI553" s="76">
        <f t="shared" si="223"/>
        <v>0</v>
      </c>
      <c r="AJ553" s="75"/>
      <c r="AK553" s="76"/>
    </row>
    <row r="554" spans="2:37" x14ac:dyDescent="0.25">
      <c r="B554" s="43">
        <v>1916</v>
      </c>
      <c r="C554" s="44">
        <v>11</v>
      </c>
      <c r="D554" s="67">
        <f t="shared" si="228"/>
        <v>6179</v>
      </c>
      <c r="E554" s="61">
        <f>Data!E553</f>
        <v>10.210000000000001</v>
      </c>
      <c r="F554" s="61">
        <f>Data!H553</f>
        <v>11.5</v>
      </c>
      <c r="G554" s="62">
        <f>IF(MOD(C554,3)=0,SUM(Data!G551:G553),0)</f>
        <v>0</v>
      </c>
      <c r="H554" s="63">
        <f t="shared" si="213"/>
        <v>2.3046092184368705E-2</v>
      </c>
      <c r="I554" s="63">
        <f t="shared" si="214"/>
        <v>0</v>
      </c>
      <c r="J554" s="63">
        <f t="shared" si="215"/>
        <v>2.3046092184368705E-2</v>
      </c>
      <c r="K554" s="63">
        <f t="shared" si="216"/>
        <v>1.7699115044247815E-2</v>
      </c>
      <c r="L554" s="64">
        <f t="shared" si="217"/>
        <v>5.253986233336283E-3</v>
      </c>
      <c r="M554" s="65">
        <f t="shared" si="218"/>
        <v>2.2995495495495497</v>
      </c>
      <c r="N554" s="65">
        <f t="shared" si="219"/>
        <v>0.92265272549416788</v>
      </c>
      <c r="O554" s="65">
        <f t="shared" si="220"/>
        <v>22.71919013615188</v>
      </c>
      <c r="P554" s="66">
        <f t="shared" si="221"/>
        <v>24.623771770666579</v>
      </c>
      <c r="Q554" s="63">
        <f t="shared" si="224"/>
        <v>7.9281183932346622E-2</v>
      </c>
      <c r="R554" s="63">
        <f t="shared" si="225"/>
        <v>0.13415989731117861</v>
      </c>
      <c r="S554" s="63">
        <f t="shared" si="226"/>
        <v>0.11650485436893177</v>
      </c>
      <c r="T554" s="64">
        <f t="shared" si="227"/>
        <v>1.581277759175137E-2</v>
      </c>
      <c r="U554" s="63">
        <f t="shared" si="208"/>
        <v>2.3961648838599636E-2</v>
      </c>
      <c r="V554" s="63">
        <f t="shared" si="209"/>
        <v>7.9626230371585338E-2</v>
      </c>
      <c r="W554" s="63">
        <f t="shared" si="210"/>
        <v>4.7146196167108689E-2</v>
      </c>
      <c r="X554" s="64">
        <f t="shared" si="211"/>
        <v>3.1017669092781919E-2</v>
      </c>
      <c r="Y554" s="63">
        <f t="shared" si="204"/>
        <v>2.784585187133537E-3</v>
      </c>
      <c r="Z554" s="63">
        <f t="shared" si="205"/>
        <v>5.5650637059155406E-2</v>
      </c>
      <c r="AA554" s="63">
        <f t="shared" si="206"/>
        <v>2.655630302285017E-2</v>
      </c>
      <c r="AB554" s="64">
        <f t="shared" si="207"/>
        <v>2.8341683695899178E-2</v>
      </c>
      <c r="AC554" s="63">
        <f t="shared" si="200"/>
        <v>4.3224028510088885E-2</v>
      </c>
      <c r="AD554" s="63">
        <f t="shared" si="201"/>
        <v>9.182003916907E-2</v>
      </c>
      <c r="AE554" s="63">
        <f t="shared" si="202"/>
        <v>2.7686259795442369E-2</v>
      </c>
      <c r="AF554" s="64">
        <f t="shared" si="203"/>
        <v>6.2405990896865049E-2</v>
      </c>
      <c r="AG554" s="69">
        <f t="shared" ca="1" si="212"/>
        <v>575</v>
      </c>
      <c r="AH554" s="75">
        <f t="shared" si="222"/>
        <v>4</v>
      </c>
      <c r="AI554" s="76">
        <f t="shared" si="223"/>
        <v>0</v>
      </c>
      <c r="AJ554" s="75"/>
      <c r="AK554" s="76"/>
    </row>
    <row r="555" spans="2:37" x14ac:dyDescent="0.25">
      <c r="B555" s="43">
        <v>1916</v>
      </c>
      <c r="C555" s="44">
        <v>12</v>
      </c>
      <c r="D555" s="67">
        <f t="shared" si="228"/>
        <v>6210</v>
      </c>
      <c r="E555" s="61">
        <f>Data!E554</f>
        <v>9.8000000000000007</v>
      </c>
      <c r="F555" s="61">
        <f>Data!H554</f>
        <v>11.6</v>
      </c>
      <c r="G555" s="62">
        <f>IF(MOD(C555,3)=0,SUM(Data!G552:G554),0)</f>
        <v>0.13729166666666667</v>
      </c>
      <c r="H555" s="63">
        <f t="shared" si="213"/>
        <v>-4.0156709108716937E-2</v>
      </c>
      <c r="I555" s="63">
        <f t="shared" si="214"/>
        <v>1.3446784198498204E-2</v>
      </c>
      <c r="J555" s="63">
        <f t="shared" si="215"/>
        <v>-2.6709924910218841E-2</v>
      </c>
      <c r="K555" s="63">
        <f t="shared" si="216"/>
        <v>8.6956521739129933E-3</v>
      </c>
      <c r="L555" s="64">
        <f t="shared" si="217"/>
        <v>-3.510035659202726E-2</v>
      </c>
      <c r="M555" s="65">
        <f t="shared" si="218"/>
        <v>2.2072072072072073</v>
      </c>
      <c r="N555" s="65">
        <f t="shared" si="219"/>
        <v>0.93067579267237799</v>
      </c>
      <c r="O555" s="65">
        <f t="shared" si="220"/>
        <v>22.112362273594279</v>
      </c>
      <c r="P555" s="66">
        <f t="shared" si="221"/>
        <v>23.759468600875486</v>
      </c>
      <c r="Q555" s="63">
        <f t="shared" si="224"/>
        <v>3.3755274261603407E-2</v>
      </c>
      <c r="R555" s="63">
        <f t="shared" si="225"/>
        <v>8.921039753192761E-2</v>
      </c>
      <c r="S555" s="63">
        <f t="shared" si="226"/>
        <v>0.12621359223300943</v>
      </c>
      <c r="T555" s="64">
        <f t="shared" si="227"/>
        <v>-3.2856284950098957E-2</v>
      </c>
      <c r="U555" s="63">
        <f t="shared" si="208"/>
        <v>1.4709063927410782E-2</v>
      </c>
      <c r="V555" s="63">
        <f t="shared" si="209"/>
        <v>7.0105344607690689E-2</v>
      </c>
      <c r="W555" s="63">
        <f t="shared" si="210"/>
        <v>5.1160568840932008E-2</v>
      </c>
      <c r="X555" s="64">
        <f t="shared" si="211"/>
        <v>1.8022723005723273E-2</v>
      </c>
      <c r="Y555" s="63">
        <f t="shared" si="204"/>
        <v>-4.0724959012794493E-4</v>
      </c>
      <c r="Z555" s="63">
        <f t="shared" si="205"/>
        <v>5.270600951451021E-2</v>
      </c>
      <c r="AA555" s="63">
        <f t="shared" si="206"/>
        <v>2.6346961708938244E-2</v>
      </c>
      <c r="AB555" s="64">
        <f t="shared" si="207"/>
        <v>2.568239473489764E-2</v>
      </c>
      <c r="AC555" s="63">
        <f t="shared" si="200"/>
        <v>4.3027313255517674E-2</v>
      </c>
      <c r="AD555" s="63">
        <f t="shared" si="201"/>
        <v>9.1791902273172576E-2</v>
      </c>
      <c r="AE555" s="63">
        <f t="shared" si="202"/>
        <v>2.8131244712053416E-2</v>
      </c>
      <c r="AF555" s="64">
        <f t="shared" si="203"/>
        <v>6.1918804518919623E-2</v>
      </c>
      <c r="AG555" s="69">
        <f t="shared" ca="1" si="212"/>
        <v>1613</v>
      </c>
      <c r="AH555" s="75">
        <f t="shared" si="222"/>
        <v>0</v>
      </c>
      <c r="AI555" s="76">
        <f t="shared" si="223"/>
        <v>1</v>
      </c>
      <c r="AJ555" s="75"/>
      <c r="AK555" s="76"/>
    </row>
    <row r="556" spans="2:37" x14ac:dyDescent="0.25">
      <c r="B556" s="43">
        <v>1917</v>
      </c>
      <c r="C556" s="39">
        <v>1</v>
      </c>
      <c r="D556" s="67">
        <f t="shared" si="228"/>
        <v>6241</v>
      </c>
      <c r="E556" s="61">
        <f>Data!E555</f>
        <v>9.57</v>
      </c>
      <c r="F556" s="61">
        <f>Data!H555</f>
        <v>11.7</v>
      </c>
      <c r="G556" s="62">
        <f>IF(MOD(C556,3)=0,SUM(Data!G553:G555),0)</f>
        <v>0</v>
      </c>
      <c r="H556" s="63">
        <f t="shared" si="213"/>
        <v>-2.34693877551021E-2</v>
      </c>
      <c r="I556" s="63">
        <f t="shared" si="214"/>
        <v>0</v>
      </c>
      <c r="J556" s="63">
        <f t="shared" si="215"/>
        <v>-2.34693877551021E-2</v>
      </c>
      <c r="K556" s="63">
        <f t="shared" si="216"/>
        <v>8.6206896551723755E-3</v>
      </c>
      <c r="L556" s="64">
        <f t="shared" si="217"/>
        <v>-3.1815803244374719E-2</v>
      </c>
      <c r="M556" s="65">
        <f t="shared" si="218"/>
        <v>2.1554054054054053</v>
      </c>
      <c r="N556" s="65">
        <f t="shared" si="219"/>
        <v>0.93869885985058821</v>
      </c>
      <c r="O556" s="65">
        <f t="shared" si="220"/>
        <v>21.593398669214004</v>
      </c>
      <c r="P556" s="66">
        <f t="shared" si="221"/>
        <v>23.003542022679135</v>
      </c>
      <c r="Q556" s="63">
        <f t="shared" si="224"/>
        <v>2.5723472668810254E-2</v>
      </c>
      <c r="R556" s="63">
        <f t="shared" si="225"/>
        <v>8.0747735213679617E-2</v>
      </c>
      <c r="S556" s="63">
        <f t="shared" si="226"/>
        <v>0.125</v>
      </c>
      <c r="T556" s="64">
        <f t="shared" si="227"/>
        <v>-3.9335346476729205E-2</v>
      </c>
      <c r="U556" s="63">
        <f t="shared" si="208"/>
        <v>9.67922386684128E-3</v>
      </c>
      <c r="V556" s="63">
        <f t="shared" si="209"/>
        <v>6.4800909156503606E-2</v>
      </c>
      <c r="W556" s="63">
        <f t="shared" si="210"/>
        <v>5.0763367644368618E-2</v>
      </c>
      <c r="X556" s="64">
        <f t="shared" si="211"/>
        <v>1.335937466454018E-2</v>
      </c>
      <c r="Y556" s="63">
        <f t="shared" si="204"/>
        <v>1.0455330547110009E-4</v>
      </c>
      <c r="Z556" s="63">
        <f t="shared" si="205"/>
        <v>5.3245007004901312E-2</v>
      </c>
      <c r="AA556" s="63">
        <f t="shared" si="206"/>
        <v>2.8327798279992322E-2</v>
      </c>
      <c r="AB556" s="64">
        <f t="shared" si="207"/>
        <v>2.4230803413645141E-2</v>
      </c>
      <c r="AC556" s="63">
        <f t="shared" si="200"/>
        <v>4.1789496148096461E-2</v>
      </c>
      <c r="AD556" s="63">
        <f t="shared" si="201"/>
        <v>9.0496213581992002E-2</v>
      </c>
      <c r="AE556" s="63">
        <f t="shared" si="202"/>
        <v>3.0064461144770238E-2</v>
      </c>
      <c r="AF556" s="64">
        <f t="shared" si="203"/>
        <v>5.8667932655457555E-2</v>
      </c>
      <c r="AG556" s="69">
        <f t="shared" ca="1" si="212"/>
        <v>1449</v>
      </c>
      <c r="AH556" s="75">
        <f t="shared" si="222"/>
        <v>0</v>
      </c>
      <c r="AI556" s="76">
        <f t="shared" si="223"/>
        <v>2</v>
      </c>
      <c r="AJ556" s="75"/>
      <c r="AK556" s="76"/>
    </row>
    <row r="557" spans="2:37" x14ac:dyDescent="0.25">
      <c r="B557" s="43">
        <v>1917</v>
      </c>
      <c r="C557" s="44">
        <v>2</v>
      </c>
      <c r="D557" s="67">
        <f t="shared" si="228"/>
        <v>6269</v>
      </c>
      <c r="E557" s="61">
        <f>Data!E556</f>
        <v>9.0299999999999994</v>
      </c>
      <c r="F557" s="61">
        <f>Data!H556</f>
        <v>12</v>
      </c>
      <c r="G557" s="62">
        <f>IF(MOD(C557,3)=0,SUM(Data!G554:G556),0)</f>
        <v>0</v>
      </c>
      <c r="H557" s="63">
        <f t="shared" si="213"/>
        <v>-5.6426332288401326E-2</v>
      </c>
      <c r="I557" s="63">
        <f t="shared" si="214"/>
        <v>0</v>
      </c>
      <c r="J557" s="63">
        <f t="shared" si="215"/>
        <v>-5.6426332288401326E-2</v>
      </c>
      <c r="K557" s="63">
        <f t="shared" si="216"/>
        <v>2.5641025641025772E-2</v>
      </c>
      <c r="L557" s="64">
        <f t="shared" si="217"/>
        <v>-8.001567398119136E-2</v>
      </c>
      <c r="M557" s="65">
        <f t="shared" si="218"/>
        <v>2.0337837837837833</v>
      </c>
      <c r="N557" s="65">
        <f t="shared" si="219"/>
        <v>0.96276806138521864</v>
      </c>
      <c r="O557" s="65">
        <f t="shared" si="220"/>
        <v>20.374962380669011</v>
      </c>
      <c r="P557" s="66">
        <f t="shared" si="221"/>
        <v>21.162898103779806</v>
      </c>
      <c r="Q557" s="63">
        <f t="shared" si="224"/>
        <v>-1.8478260869565277E-2</v>
      </c>
      <c r="R557" s="63">
        <f t="shared" si="225"/>
        <v>3.4174828687690173E-2</v>
      </c>
      <c r="S557" s="63">
        <f t="shared" si="226"/>
        <v>0.15384615384615374</v>
      </c>
      <c r="T557" s="64">
        <f t="shared" si="227"/>
        <v>-0.10371514847066843</v>
      </c>
      <c r="U557" s="63">
        <f t="shared" si="208"/>
        <v>-2.2133689641234966E-4</v>
      </c>
      <c r="V557" s="63">
        <f t="shared" si="209"/>
        <v>5.4359844457264161E-2</v>
      </c>
      <c r="W557" s="63">
        <f t="shared" si="210"/>
        <v>5.3912316686976602E-2</v>
      </c>
      <c r="X557" s="64">
        <f t="shared" si="211"/>
        <v>4.2463472833698113E-4</v>
      </c>
      <c r="Y557" s="63">
        <f t="shared" si="204"/>
        <v>-2.512007737764721E-3</v>
      </c>
      <c r="Z557" s="63">
        <f t="shared" si="205"/>
        <v>5.0489415256815384E-2</v>
      </c>
      <c r="AA557" s="63">
        <f t="shared" si="206"/>
        <v>2.8742912834994305E-2</v>
      </c>
      <c r="AB557" s="64">
        <f t="shared" si="207"/>
        <v>2.1138908614099172E-2</v>
      </c>
      <c r="AC557" s="63">
        <f t="shared" si="200"/>
        <v>3.9263257686654507E-2</v>
      </c>
      <c r="AD557" s="63">
        <f t="shared" si="201"/>
        <v>8.7851866055938421E-2</v>
      </c>
      <c r="AE557" s="63">
        <f t="shared" si="202"/>
        <v>3.1369235533151851E-2</v>
      </c>
      <c r="AF557" s="64">
        <f t="shared" si="203"/>
        <v>5.4764703635540091E-2</v>
      </c>
      <c r="AG557" s="69">
        <f t="shared" ca="1" si="212"/>
        <v>1700</v>
      </c>
      <c r="AH557" s="75">
        <f t="shared" si="222"/>
        <v>0</v>
      </c>
      <c r="AI557" s="76">
        <f t="shared" si="223"/>
        <v>3</v>
      </c>
      <c r="AJ557" s="75"/>
      <c r="AK557" s="76"/>
    </row>
    <row r="558" spans="2:37" x14ac:dyDescent="0.25">
      <c r="B558" s="43">
        <v>1917</v>
      </c>
      <c r="C558" s="44">
        <v>3</v>
      </c>
      <c r="D558" s="67">
        <f t="shared" si="228"/>
        <v>6300</v>
      </c>
      <c r="E558" s="61">
        <f>Data!E557</f>
        <v>9.31</v>
      </c>
      <c r="F558" s="61">
        <f>Data!H557</f>
        <v>12</v>
      </c>
      <c r="G558" s="62">
        <f>IF(MOD(C558,3)=0,SUM(Data!G555:G557),0)</f>
        <v>0.14541666666666667</v>
      </c>
      <c r="H558" s="63">
        <f t="shared" si="213"/>
        <v>3.1007751937984551E-2</v>
      </c>
      <c r="I558" s="63">
        <f t="shared" si="214"/>
        <v>1.6103728313030641E-2</v>
      </c>
      <c r="J558" s="63">
        <f t="shared" si="215"/>
        <v>4.7111480251015081E-2</v>
      </c>
      <c r="K558" s="63">
        <f t="shared" si="216"/>
        <v>0</v>
      </c>
      <c r="L558" s="64">
        <f t="shared" si="217"/>
        <v>4.7111480251015081E-2</v>
      </c>
      <c r="M558" s="65">
        <f t="shared" si="218"/>
        <v>2.0968468468468466</v>
      </c>
      <c r="N558" s="65">
        <f t="shared" si="219"/>
        <v>0.96276806138521864</v>
      </c>
      <c r="O558" s="65">
        <f t="shared" si="220"/>
        <v>21.334857018481074</v>
      </c>
      <c r="P558" s="66">
        <f t="shared" si="221"/>
        <v>22.159913559850274</v>
      </c>
      <c r="Q558" s="63">
        <f t="shared" si="224"/>
        <v>1.5267175572519109E-2</v>
      </c>
      <c r="R558" s="63">
        <f t="shared" si="225"/>
        <v>7.3223712571371724E-2</v>
      </c>
      <c r="S558" s="63">
        <f t="shared" si="226"/>
        <v>0.14285714285714279</v>
      </c>
      <c r="T558" s="64">
        <f t="shared" si="227"/>
        <v>-6.0929251500049575E-2</v>
      </c>
      <c r="U558" s="63">
        <f t="shared" si="208"/>
        <v>2.149613268285222E-4</v>
      </c>
      <c r="V558" s="63">
        <f t="shared" si="209"/>
        <v>5.5431760495911142E-2</v>
      </c>
      <c r="W558" s="63">
        <f t="shared" si="210"/>
        <v>4.9618358860921363E-2</v>
      </c>
      <c r="X558" s="64">
        <f t="shared" si="211"/>
        <v>5.5385860831345113E-3</v>
      </c>
      <c r="Y558" s="63">
        <f t="shared" si="204"/>
        <v>1.0942187824538374E-2</v>
      </c>
      <c r="Z558" s="63">
        <f t="shared" si="205"/>
        <v>6.5020176828503695E-2</v>
      </c>
      <c r="AA558" s="63">
        <f t="shared" si="206"/>
        <v>2.9832341816418584E-2</v>
      </c>
      <c r="AB558" s="64">
        <f t="shared" si="207"/>
        <v>3.4168508390425067E-2</v>
      </c>
      <c r="AC558" s="63">
        <f t="shared" si="200"/>
        <v>4.072690682008262E-2</v>
      </c>
      <c r="AD558" s="63">
        <f t="shared" si="201"/>
        <v>8.9646304904200447E-2</v>
      </c>
      <c r="AE558" s="63">
        <f t="shared" si="202"/>
        <v>3.1369235533151851E-2</v>
      </c>
      <c r="AF558" s="64">
        <f t="shared" si="203"/>
        <v>5.6504564382243716E-2</v>
      </c>
      <c r="AG558" s="69">
        <f t="shared" ca="1" si="212"/>
        <v>448</v>
      </c>
      <c r="AH558" s="75">
        <f t="shared" si="222"/>
        <v>1</v>
      </c>
      <c r="AI558" s="76">
        <f t="shared" si="223"/>
        <v>0</v>
      </c>
      <c r="AJ558" s="75"/>
      <c r="AK558" s="76"/>
    </row>
    <row r="559" spans="2:37" x14ac:dyDescent="0.25">
      <c r="B559" s="43">
        <v>1917</v>
      </c>
      <c r="C559" s="44">
        <v>4</v>
      </c>
      <c r="D559" s="67">
        <f t="shared" si="228"/>
        <v>6330</v>
      </c>
      <c r="E559" s="61">
        <f>Data!E558</f>
        <v>9.17</v>
      </c>
      <c r="F559" s="61">
        <f>Data!H558</f>
        <v>12.6</v>
      </c>
      <c r="G559" s="62">
        <f>IF(MOD(C559,3)=0,SUM(Data!G556:G558),0)</f>
        <v>0</v>
      </c>
      <c r="H559" s="63">
        <f t="shared" si="213"/>
        <v>-1.5037593984962516E-2</v>
      </c>
      <c r="I559" s="63">
        <f t="shared" si="214"/>
        <v>0</v>
      </c>
      <c r="J559" s="63">
        <f t="shared" si="215"/>
        <v>-1.5037593984962627E-2</v>
      </c>
      <c r="K559" s="63">
        <f t="shared" si="216"/>
        <v>5.0000000000000044E-2</v>
      </c>
      <c r="L559" s="64">
        <f t="shared" si="217"/>
        <v>-6.1940565699964423E-2</v>
      </c>
      <c r="M559" s="65">
        <f t="shared" si="218"/>
        <v>2.0653153153153152</v>
      </c>
      <c r="N559" s="65">
        <f t="shared" si="219"/>
        <v>1.0109064644544796</v>
      </c>
      <c r="O559" s="65">
        <f t="shared" si="220"/>
        <v>21.014032100909926</v>
      </c>
      <c r="P559" s="66">
        <f t="shared" si="221"/>
        <v>20.787315978090835</v>
      </c>
      <c r="Q559" s="63">
        <f t="shared" si="224"/>
        <v>1.1025358324145529E-2</v>
      </c>
      <c r="R559" s="63">
        <f t="shared" si="225"/>
        <v>6.8739751142419037E-2</v>
      </c>
      <c r="S559" s="63">
        <f t="shared" si="226"/>
        <v>0.18867924528301883</v>
      </c>
      <c r="T559" s="64">
        <f t="shared" si="227"/>
        <v>-0.10090147919764747</v>
      </c>
      <c r="U559" s="63">
        <f t="shared" si="208"/>
        <v>-8.9167285920317418E-3</v>
      </c>
      <c r="V559" s="63">
        <f t="shared" si="209"/>
        <v>4.5795956253810388E-2</v>
      </c>
      <c r="W559" s="63">
        <f t="shared" si="210"/>
        <v>5.3601742986858048E-2</v>
      </c>
      <c r="X559" s="64">
        <f t="shared" si="211"/>
        <v>-7.408669153222025E-3</v>
      </c>
      <c r="Y559" s="63">
        <f t="shared" si="204"/>
        <v>8.9293071008915703E-3</v>
      </c>
      <c r="Z559" s="63">
        <f t="shared" si="205"/>
        <v>6.2899621756164592E-2</v>
      </c>
      <c r="AA559" s="63">
        <f t="shared" si="206"/>
        <v>3.486918815507134E-2</v>
      </c>
      <c r="AB559" s="64">
        <f t="shared" si="207"/>
        <v>2.7085967890361884E-2</v>
      </c>
      <c r="AC559" s="63">
        <f t="shared" si="200"/>
        <v>4.1578879858174211E-2</v>
      </c>
      <c r="AD559" s="63">
        <f t="shared" si="201"/>
        <v>9.0538324959366534E-2</v>
      </c>
      <c r="AE559" s="63">
        <f t="shared" si="202"/>
        <v>3.4654509669046263E-2</v>
      </c>
      <c r="AF559" s="64">
        <f t="shared" si="203"/>
        <v>5.4012054041300717E-2</v>
      </c>
      <c r="AG559" s="69">
        <f t="shared" ca="1" si="212"/>
        <v>1315</v>
      </c>
      <c r="AH559" s="75">
        <f t="shared" si="222"/>
        <v>0</v>
      </c>
      <c r="AI559" s="76">
        <f t="shared" si="223"/>
        <v>1</v>
      </c>
      <c r="AJ559" s="75"/>
      <c r="AK559" s="76"/>
    </row>
    <row r="560" spans="2:37" x14ac:dyDescent="0.25">
      <c r="B560" s="43">
        <v>1917</v>
      </c>
      <c r="C560" s="44">
        <v>5</v>
      </c>
      <c r="D560" s="67">
        <f t="shared" si="228"/>
        <v>6361</v>
      </c>
      <c r="E560" s="61">
        <f>Data!E559</f>
        <v>8.86</v>
      </c>
      <c r="F560" s="61">
        <f>Data!H559</f>
        <v>12.8</v>
      </c>
      <c r="G560" s="62">
        <f>IF(MOD(C560,3)=0,SUM(Data!G557:G559),0)</f>
        <v>0</v>
      </c>
      <c r="H560" s="63">
        <f t="shared" si="213"/>
        <v>-3.3805888767720838E-2</v>
      </c>
      <c r="I560" s="63">
        <f t="shared" si="214"/>
        <v>0</v>
      </c>
      <c r="J560" s="63">
        <f t="shared" si="215"/>
        <v>-3.3805888767720838E-2</v>
      </c>
      <c r="K560" s="63">
        <f t="shared" si="216"/>
        <v>1.5873015873016039E-2</v>
      </c>
      <c r="L560" s="64">
        <f t="shared" si="217"/>
        <v>-4.890267175572538E-2</v>
      </c>
      <c r="M560" s="65">
        <f t="shared" si="218"/>
        <v>1.9954954954954951</v>
      </c>
      <c r="N560" s="65">
        <f t="shared" si="219"/>
        <v>1.0269525988109001</v>
      </c>
      <c r="O560" s="65">
        <f t="shared" si="220"/>
        <v>20.30363406914525</v>
      </c>
      <c r="P560" s="66">
        <f t="shared" si="221"/>
        <v>19.770760688131713</v>
      </c>
      <c r="Q560" s="63">
        <f t="shared" si="224"/>
        <v>-4.4228694714131711E-2</v>
      </c>
      <c r="R560" s="63">
        <f t="shared" si="225"/>
        <v>1.033151992691117E-2</v>
      </c>
      <c r="S560" s="63">
        <f t="shared" si="226"/>
        <v>0.19626168224299101</v>
      </c>
      <c r="T560" s="64">
        <f t="shared" si="227"/>
        <v>-0.15542599506109778</v>
      </c>
      <c r="U560" s="63">
        <f t="shared" si="208"/>
        <v>-1.5504710398092425E-2</v>
      </c>
      <c r="V560" s="63">
        <f t="shared" si="209"/>
        <v>3.8844285358524022E-2</v>
      </c>
      <c r="W560" s="63">
        <f t="shared" si="210"/>
        <v>5.6925473839277041E-2</v>
      </c>
      <c r="X560" s="64">
        <f t="shared" si="211"/>
        <v>-1.7107344773395705E-2</v>
      </c>
      <c r="Y560" s="63">
        <f t="shared" si="204"/>
        <v>9.0086057193878855E-3</v>
      </c>
      <c r="Z560" s="63">
        <f t="shared" si="205"/>
        <v>6.2983162268876791E-2</v>
      </c>
      <c r="AA560" s="63">
        <f t="shared" si="206"/>
        <v>3.4319881426051024E-2</v>
      </c>
      <c r="AB560" s="64">
        <f t="shared" si="207"/>
        <v>2.7712201377495083E-2</v>
      </c>
      <c r="AC560" s="63">
        <f t="shared" si="200"/>
        <v>3.9533951138060353E-2</v>
      </c>
      <c r="AD560" s="63">
        <f t="shared" si="201"/>
        <v>8.8397274306152518E-2</v>
      </c>
      <c r="AE560" s="63">
        <f t="shared" si="202"/>
        <v>3.6248354005695704E-2</v>
      </c>
      <c r="AF560" s="64">
        <f t="shared" si="203"/>
        <v>5.0324731613682561E-2</v>
      </c>
      <c r="AG560" s="69">
        <f t="shared" ca="1" si="212"/>
        <v>1560</v>
      </c>
      <c r="AH560" s="75">
        <f t="shared" si="222"/>
        <v>0</v>
      </c>
      <c r="AI560" s="76">
        <f t="shared" si="223"/>
        <v>2</v>
      </c>
      <c r="AJ560" s="75"/>
      <c r="AK560" s="76"/>
    </row>
    <row r="561" spans="2:37" x14ac:dyDescent="0.25">
      <c r="B561" s="43">
        <v>1917</v>
      </c>
      <c r="C561" s="44">
        <v>6</v>
      </c>
      <c r="D561" s="67">
        <f t="shared" si="228"/>
        <v>6391</v>
      </c>
      <c r="E561" s="61">
        <f>Data!E560</f>
        <v>9.0399999999999991</v>
      </c>
      <c r="F561" s="61">
        <f>Data!H560</f>
        <v>13</v>
      </c>
      <c r="G561" s="62">
        <f>IF(MOD(C561,3)=0,SUM(Data!G558:G560),0)</f>
        <v>0.15354166666666666</v>
      </c>
      <c r="H561" s="63">
        <f t="shared" si="213"/>
        <v>2.0316027088036037E-2</v>
      </c>
      <c r="I561" s="63">
        <f t="shared" si="214"/>
        <v>1.7329759217456733E-2</v>
      </c>
      <c r="J561" s="63">
        <f t="shared" si="215"/>
        <v>3.7645786305492868E-2</v>
      </c>
      <c r="K561" s="63">
        <f t="shared" si="216"/>
        <v>1.5625E-2</v>
      </c>
      <c r="L561" s="64">
        <f t="shared" si="217"/>
        <v>2.1682004977715996E-2</v>
      </c>
      <c r="M561" s="65">
        <f t="shared" si="218"/>
        <v>2.0360360360360357</v>
      </c>
      <c r="N561" s="65">
        <f t="shared" si="219"/>
        <v>1.0429987331673203</v>
      </c>
      <c r="O561" s="65">
        <f t="shared" si="220"/>
        <v>21.067980338537218</v>
      </c>
      <c r="P561" s="66">
        <f t="shared" si="221"/>
        <v>20.199430419785017</v>
      </c>
      <c r="Q561" s="63">
        <f t="shared" si="224"/>
        <v>-3.4188034188034289E-2</v>
      </c>
      <c r="R561" s="63">
        <f t="shared" si="225"/>
        <v>2.5030310749097451E-2</v>
      </c>
      <c r="S561" s="63">
        <f t="shared" si="226"/>
        <v>0.20370370370370372</v>
      </c>
      <c r="T561" s="64">
        <f t="shared" si="227"/>
        <v>-0.14843635722382675</v>
      </c>
      <c r="U561" s="63">
        <f t="shared" si="208"/>
        <v>-1.1536620423767019E-2</v>
      </c>
      <c r="V561" s="63">
        <f t="shared" si="209"/>
        <v>4.3979798817291416E-2</v>
      </c>
      <c r="W561" s="63">
        <f t="shared" si="210"/>
        <v>6.229950933044992E-2</v>
      </c>
      <c r="X561" s="64">
        <f t="shared" si="211"/>
        <v>-1.724533462761868E-2</v>
      </c>
      <c r="Y561" s="63">
        <f t="shared" si="204"/>
        <v>1.434393495471209E-2</v>
      </c>
      <c r="Z561" s="63">
        <f t="shared" si="205"/>
        <v>6.8993255574598011E-2</v>
      </c>
      <c r="AA561" s="63">
        <f t="shared" si="206"/>
        <v>3.48524939077135E-2</v>
      </c>
      <c r="AB561" s="64">
        <f t="shared" si="207"/>
        <v>3.2990944958701585E-2</v>
      </c>
      <c r="AC561" s="63">
        <f t="shared" si="200"/>
        <v>3.8214351082955345E-2</v>
      </c>
      <c r="AD561" s="63">
        <f t="shared" si="201"/>
        <v>8.7361294777375864E-2</v>
      </c>
      <c r="AE561" s="63">
        <f t="shared" si="202"/>
        <v>3.7051974841539215E-2</v>
      </c>
      <c r="AF561" s="64">
        <f t="shared" si="203"/>
        <v>4.8511859729618578E-2</v>
      </c>
      <c r="AG561" s="69">
        <f t="shared" ca="1" si="212"/>
        <v>632</v>
      </c>
      <c r="AH561" s="75">
        <f t="shared" si="222"/>
        <v>1</v>
      </c>
      <c r="AI561" s="76">
        <f t="shared" si="223"/>
        <v>0</v>
      </c>
      <c r="AJ561" s="75"/>
      <c r="AK561" s="76"/>
    </row>
    <row r="562" spans="2:37" x14ac:dyDescent="0.25">
      <c r="B562" s="43">
        <v>1917</v>
      </c>
      <c r="C562" s="44">
        <v>7</v>
      </c>
      <c r="D562" s="67">
        <f t="shared" si="228"/>
        <v>6422</v>
      </c>
      <c r="E562" s="61">
        <f>Data!E561</f>
        <v>8.7899999999999991</v>
      </c>
      <c r="F562" s="61">
        <f>Data!H561</f>
        <v>12.8</v>
      </c>
      <c r="G562" s="62">
        <f>IF(MOD(C562,3)=0,SUM(Data!G559:G561),0)</f>
        <v>0</v>
      </c>
      <c r="H562" s="63">
        <f t="shared" si="213"/>
        <v>-2.7654867256637128E-2</v>
      </c>
      <c r="I562" s="63">
        <f t="shared" si="214"/>
        <v>0</v>
      </c>
      <c r="J562" s="63">
        <f t="shared" si="215"/>
        <v>-2.7654867256637128E-2</v>
      </c>
      <c r="K562" s="63">
        <f t="shared" si="216"/>
        <v>-1.538461538461533E-2</v>
      </c>
      <c r="L562" s="64">
        <f t="shared" si="217"/>
        <v>-1.2461974557522182E-2</v>
      </c>
      <c r="M562" s="65">
        <f t="shared" si="218"/>
        <v>1.9797297297297294</v>
      </c>
      <c r="N562" s="65">
        <f t="shared" si="219"/>
        <v>1.0269525988109001</v>
      </c>
      <c r="O562" s="65">
        <f t="shared" si="220"/>
        <v>20.485348138909529</v>
      </c>
      <c r="P562" s="66">
        <f t="shared" si="221"/>
        <v>19.947705631817218</v>
      </c>
      <c r="Q562" s="63">
        <f t="shared" si="224"/>
        <v>-4.7670639219935196E-2</v>
      </c>
      <c r="R562" s="63">
        <f t="shared" si="225"/>
        <v>1.0721025593432687E-2</v>
      </c>
      <c r="S562" s="63">
        <f t="shared" si="226"/>
        <v>0.18518518518518512</v>
      </c>
      <c r="T562" s="64">
        <f t="shared" si="227"/>
        <v>-0.14720413465554139</v>
      </c>
      <c r="U562" s="63">
        <f t="shared" si="208"/>
        <v>-1.7270363115413412E-2</v>
      </c>
      <c r="V562" s="63">
        <f t="shared" si="209"/>
        <v>3.7924024101326337E-2</v>
      </c>
      <c r="W562" s="63">
        <f t="shared" si="210"/>
        <v>5.9010593212700524E-2</v>
      </c>
      <c r="X562" s="64">
        <f t="shared" si="211"/>
        <v>-1.9911575244403013E-2</v>
      </c>
      <c r="Y562" s="63">
        <f t="shared" si="204"/>
        <v>7.7120389268106049E-3</v>
      </c>
      <c r="Z562" s="63">
        <f t="shared" si="205"/>
        <v>6.2004056072147984E-2</v>
      </c>
      <c r="AA562" s="63">
        <f t="shared" si="206"/>
        <v>3.3249282443068129E-2</v>
      </c>
      <c r="AB562" s="64">
        <f t="shared" si="207"/>
        <v>2.7829463922869335E-2</v>
      </c>
      <c r="AC562" s="63">
        <f t="shared" si="200"/>
        <v>3.450525432139151E-2</v>
      </c>
      <c r="AD562" s="63">
        <f t="shared" si="201"/>
        <v>8.3476616962142591E-2</v>
      </c>
      <c r="AE562" s="63">
        <f t="shared" si="202"/>
        <v>3.6248354005695704E-2</v>
      </c>
      <c r="AF562" s="64">
        <f t="shared" si="203"/>
        <v>4.5576200699265268E-2</v>
      </c>
      <c r="AG562" s="69">
        <f t="shared" ca="1" si="212"/>
        <v>1498</v>
      </c>
      <c r="AH562" s="75">
        <f t="shared" si="222"/>
        <v>0</v>
      </c>
      <c r="AI562" s="76">
        <f t="shared" si="223"/>
        <v>1</v>
      </c>
      <c r="AJ562" s="75"/>
      <c r="AK562" s="76"/>
    </row>
    <row r="563" spans="2:37" x14ac:dyDescent="0.25">
      <c r="B563" s="43">
        <v>1917</v>
      </c>
      <c r="C563" s="44">
        <v>8</v>
      </c>
      <c r="D563" s="67">
        <f t="shared" si="228"/>
        <v>6453</v>
      </c>
      <c r="E563" s="61">
        <f>Data!E562</f>
        <v>8.5299999999999994</v>
      </c>
      <c r="F563" s="61">
        <f>Data!H562</f>
        <v>13</v>
      </c>
      <c r="G563" s="62">
        <f>IF(MOD(C563,3)=0,SUM(Data!G560:G562),0)</f>
        <v>0</v>
      </c>
      <c r="H563" s="63">
        <f t="shared" si="213"/>
        <v>-2.9579067121729197E-2</v>
      </c>
      <c r="I563" s="63">
        <f t="shared" si="214"/>
        <v>0</v>
      </c>
      <c r="J563" s="63">
        <f t="shared" si="215"/>
        <v>-2.9579067121729197E-2</v>
      </c>
      <c r="K563" s="63">
        <f t="shared" si="216"/>
        <v>1.5625E-2</v>
      </c>
      <c r="L563" s="64">
        <f t="shared" si="217"/>
        <v>-4.4508619935241023E-2</v>
      </c>
      <c r="M563" s="65">
        <f t="shared" si="218"/>
        <v>1.9211711711711708</v>
      </c>
      <c r="N563" s="65">
        <f t="shared" si="219"/>
        <v>1.0429987331673203</v>
      </c>
      <c r="O563" s="65">
        <f t="shared" si="220"/>
        <v>19.879410651296734</v>
      </c>
      <c r="P563" s="66">
        <f t="shared" si="221"/>
        <v>19.059860783270597</v>
      </c>
      <c r="Q563" s="63">
        <f t="shared" si="224"/>
        <v>-8.2795698924731487E-2</v>
      </c>
      <c r="R563" s="63">
        <f t="shared" si="225"/>
        <v>-2.6557712027113101E-2</v>
      </c>
      <c r="S563" s="63">
        <f t="shared" si="226"/>
        <v>0.19266055045871555</v>
      </c>
      <c r="T563" s="64">
        <f t="shared" si="227"/>
        <v>-0.18380608162273337</v>
      </c>
      <c r="U563" s="63">
        <f t="shared" si="208"/>
        <v>-2.7575248093412275E-2</v>
      </c>
      <c r="V563" s="63">
        <f t="shared" si="209"/>
        <v>2.704037178961527E-2</v>
      </c>
      <c r="W563" s="63">
        <f t="shared" si="210"/>
        <v>6.0207914306302346E-2</v>
      </c>
      <c r="X563" s="64">
        <f t="shared" si="211"/>
        <v>-3.1283998231977916E-2</v>
      </c>
      <c r="Y563" s="63">
        <f t="shared" si="204"/>
        <v>1.2547499484392599E-2</v>
      </c>
      <c r="Z563" s="63">
        <f t="shared" si="205"/>
        <v>6.7100034413934972E-2</v>
      </c>
      <c r="AA563" s="63">
        <f t="shared" si="206"/>
        <v>3.48524939077135E-2</v>
      </c>
      <c r="AB563" s="64">
        <f t="shared" si="207"/>
        <v>3.1161485038752934E-2</v>
      </c>
      <c r="AC563" s="63">
        <f t="shared" si="200"/>
        <v>2.9704880266769651E-2</v>
      </c>
      <c r="AD563" s="63">
        <f t="shared" si="201"/>
        <v>7.8449003019025021E-2</v>
      </c>
      <c r="AE563" s="63">
        <f t="shared" si="202"/>
        <v>3.474957759135E-2</v>
      </c>
      <c r="AF563" s="64">
        <f t="shared" si="203"/>
        <v>4.2231885254204959E-2</v>
      </c>
      <c r="AG563" s="69">
        <f t="shared" ca="1" si="212"/>
        <v>1516</v>
      </c>
      <c r="AH563" s="75">
        <f t="shared" si="222"/>
        <v>0</v>
      </c>
      <c r="AI563" s="76">
        <f t="shared" si="223"/>
        <v>2</v>
      </c>
      <c r="AJ563" s="75"/>
      <c r="AK563" s="76"/>
    </row>
    <row r="564" spans="2:37" x14ac:dyDescent="0.25">
      <c r="B564" s="43">
        <v>1917</v>
      </c>
      <c r="C564" s="44">
        <v>9</v>
      </c>
      <c r="D564" s="67">
        <f t="shared" si="228"/>
        <v>6483</v>
      </c>
      <c r="E564" s="61">
        <f>Data!E563</f>
        <v>8.1199999999999992</v>
      </c>
      <c r="F564" s="61">
        <f>Data!H563</f>
        <v>13.3</v>
      </c>
      <c r="G564" s="62">
        <f>IF(MOD(C564,3)=0,SUM(Data!G561:G563),0)</f>
        <v>0.16166666666666665</v>
      </c>
      <c r="H564" s="63">
        <f t="shared" si="213"/>
        <v>-4.8065650644783187E-2</v>
      </c>
      <c r="I564" s="63">
        <f t="shared" si="214"/>
        <v>1.8952715904650252E-2</v>
      </c>
      <c r="J564" s="63">
        <f t="shared" si="215"/>
        <v>-2.9112934740132768E-2</v>
      </c>
      <c r="K564" s="63">
        <f t="shared" si="216"/>
        <v>2.3076923076923217E-2</v>
      </c>
      <c r="L564" s="64">
        <f t="shared" si="217"/>
        <v>-5.1012642979077261E-2</v>
      </c>
      <c r="M564" s="65">
        <f t="shared" si="218"/>
        <v>1.8288288288288286</v>
      </c>
      <c r="N564" s="65">
        <f t="shared" si="219"/>
        <v>1.0670679347019507</v>
      </c>
      <c r="O564" s="65">
        <f t="shared" si="220"/>
        <v>19.300662666333231</v>
      </c>
      <c r="P564" s="66">
        <f t="shared" si="221"/>
        <v>18.087566909902698</v>
      </c>
      <c r="Q564" s="63">
        <f t="shared" si="224"/>
        <v>-0.16115702479338856</v>
      </c>
      <c r="R564" s="63">
        <f t="shared" si="225"/>
        <v>-0.10395512768197335</v>
      </c>
      <c r="S564" s="63">
        <f t="shared" si="226"/>
        <v>0.19819819819819839</v>
      </c>
      <c r="T564" s="64">
        <f t="shared" si="227"/>
        <v>-0.25217307648645926</v>
      </c>
      <c r="U564" s="63">
        <f t="shared" si="208"/>
        <v>-3.8086936409554406E-2</v>
      </c>
      <c r="V564" s="63">
        <f t="shared" si="209"/>
        <v>1.7504186653922726E-2</v>
      </c>
      <c r="W564" s="63">
        <f t="shared" si="210"/>
        <v>6.2980048262344379E-2</v>
      </c>
      <c r="X564" s="64">
        <f t="shared" si="211"/>
        <v>-4.2781481818742972E-2</v>
      </c>
      <c r="Y564" s="63">
        <f t="shared" si="204"/>
        <v>8.6487987792462917E-3</v>
      </c>
      <c r="Z564" s="63">
        <f t="shared" si="205"/>
        <v>6.3575872069391526E-2</v>
      </c>
      <c r="AA564" s="63">
        <f t="shared" si="206"/>
        <v>3.7216171828357014E-2</v>
      </c>
      <c r="AB564" s="64">
        <f t="shared" si="207"/>
        <v>2.5413892452687659E-2</v>
      </c>
      <c r="AC564" s="63">
        <f t="shared" si="200"/>
        <v>2.4746241997106955E-2</v>
      </c>
      <c r="AD564" s="63">
        <f t="shared" si="201"/>
        <v>7.3830972673634143E-2</v>
      </c>
      <c r="AE564" s="63">
        <f t="shared" si="202"/>
        <v>3.445169002757309E-2</v>
      </c>
      <c r="AF564" s="64">
        <f t="shared" si="203"/>
        <v>3.8067783179909886E-2</v>
      </c>
      <c r="AG564" s="69">
        <f t="shared" ca="1" si="212"/>
        <v>1661</v>
      </c>
      <c r="AH564" s="75">
        <f t="shared" si="222"/>
        <v>0</v>
      </c>
      <c r="AI564" s="76">
        <f t="shared" si="223"/>
        <v>3</v>
      </c>
      <c r="AJ564" s="75"/>
      <c r="AK564" s="76"/>
    </row>
    <row r="565" spans="2:37" x14ac:dyDescent="0.25">
      <c r="B565" s="43">
        <v>1917</v>
      </c>
      <c r="C565" s="44">
        <v>10</v>
      </c>
      <c r="D565" s="67">
        <f t="shared" si="228"/>
        <v>6514</v>
      </c>
      <c r="E565" s="61">
        <f>Data!E564</f>
        <v>7.68</v>
      </c>
      <c r="F565" s="61">
        <f>Data!H564</f>
        <v>13.5</v>
      </c>
      <c r="G565" s="62">
        <f>IF(MOD(C565,3)=0,SUM(Data!G562:G564),0)</f>
        <v>0</v>
      </c>
      <c r="H565" s="63">
        <f t="shared" si="213"/>
        <v>-5.4187192118226535E-2</v>
      </c>
      <c r="I565" s="63">
        <f t="shared" si="214"/>
        <v>0</v>
      </c>
      <c r="J565" s="63">
        <f t="shared" si="215"/>
        <v>-5.4187192118226535E-2</v>
      </c>
      <c r="K565" s="63">
        <f t="shared" si="216"/>
        <v>1.5037593984962294E-2</v>
      </c>
      <c r="L565" s="64">
        <f t="shared" si="217"/>
        <v>-6.8199233716474961E-2</v>
      </c>
      <c r="M565" s="65">
        <f t="shared" si="218"/>
        <v>1.7297297297297296</v>
      </c>
      <c r="N565" s="65">
        <f t="shared" si="219"/>
        <v>1.0831140690583709</v>
      </c>
      <c r="O565" s="65">
        <f t="shared" si="220"/>
        <v>18.25481395042355</v>
      </c>
      <c r="P565" s="66">
        <f t="shared" si="221"/>
        <v>16.854008706851864</v>
      </c>
      <c r="Q565" s="63">
        <f t="shared" si="224"/>
        <v>-0.23046092184368738</v>
      </c>
      <c r="R565" s="63">
        <f t="shared" si="225"/>
        <v>-0.17798495617076937</v>
      </c>
      <c r="S565" s="63">
        <f t="shared" si="226"/>
        <v>0.19469026548672552</v>
      </c>
      <c r="T565" s="64">
        <f t="shared" si="227"/>
        <v>-0.31194296331331095</v>
      </c>
      <c r="U565" s="63">
        <f t="shared" si="208"/>
        <v>-4.8358825497008762E-2</v>
      </c>
      <c r="V565" s="63">
        <f t="shared" si="209"/>
        <v>6.638661954302183E-3</v>
      </c>
      <c r="W565" s="63">
        <f t="shared" si="210"/>
        <v>6.6157922764366495E-2</v>
      </c>
      <c r="X565" s="64">
        <f t="shared" si="211"/>
        <v>-5.5825933043522458E-2</v>
      </c>
      <c r="Y565" s="63">
        <f t="shared" si="204"/>
        <v>1.4657135983746405E-2</v>
      </c>
      <c r="Z565" s="63">
        <f t="shared" si="205"/>
        <v>6.9911399846450673E-2</v>
      </c>
      <c r="AA565" s="63">
        <f t="shared" si="206"/>
        <v>3.7700353687030619E-2</v>
      </c>
      <c r="AB565" s="64">
        <f t="shared" si="207"/>
        <v>3.1040797128931708E-2</v>
      </c>
      <c r="AC565" s="63">
        <f t="shared" ref="AC565:AC628" si="229">($M565/$M325)^(1/20)-1</f>
        <v>2.3565664580611712E-2</v>
      </c>
      <c r="AD565" s="63">
        <f t="shared" ref="AD565:AD628" si="230">($O565/$O325)^(1/20)-1</f>
        <v>7.2593846306621579E-2</v>
      </c>
      <c r="AE565" s="63">
        <f t="shared" ref="AE565:AE628" si="231">($N565/$N325)^(1/20)-1</f>
        <v>3.5958472116066176E-2</v>
      </c>
      <c r="AF565" s="64">
        <f t="shared" ref="AF565:AF628" si="232">($P565/$P325)^(1/20)-1</f>
        <v>3.5363747849586513E-2</v>
      </c>
      <c r="AG565" s="69">
        <f t="shared" ca="1" si="212"/>
        <v>1691</v>
      </c>
      <c r="AH565" s="75">
        <f t="shared" si="222"/>
        <v>0</v>
      </c>
      <c r="AI565" s="76">
        <f t="shared" si="223"/>
        <v>4</v>
      </c>
      <c r="AJ565" s="75"/>
      <c r="AK565" s="76"/>
    </row>
    <row r="566" spans="2:37" x14ac:dyDescent="0.25">
      <c r="B566" s="43">
        <v>1917</v>
      </c>
      <c r="C566" s="44">
        <v>11</v>
      </c>
      <c r="D566" s="67">
        <f t="shared" si="228"/>
        <v>6544</v>
      </c>
      <c r="E566" s="61">
        <f>Data!E565</f>
        <v>7.04</v>
      </c>
      <c r="F566" s="61">
        <f>Data!H565</f>
        <v>13.5</v>
      </c>
      <c r="G566" s="62">
        <f>IF(MOD(C566,3)=0,SUM(Data!G563:G565),0)</f>
        <v>0</v>
      </c>
      <c r="H566" s="63">
        <f t="shared" si="213"/>
        <v>-8.3333333333333259E-2</v>
      </c>
      <c r="I566" s="63">
        <f t="shared" si="214"/>
        <v>0</v>
      </c>
      <c r="J566" s="63">
        <f t="shared" si="215"/>
        <v>-8.333333333333337E-2</v>
      </c>
      <c r="K566" s="63">
        <f t="shared" si="216"/>
        <v>0</v>
      </c>
      <c r="L566" s="64">
        <f t="shared" si="217"/>
        <v>-8.333333333333337E-2</v>
      </c>
      <c r="M566" s="65">
        <f t="shared" si="218"/>
        <v>1.5855855855855854</v>
      </c>
      <c r="N566" s="65">
        <f t="shared" si="219"/>
        <v>1.0831140690583709</v>
      </c>
      <c r="O566" s="65">
        <f t="shared" si="220"/>
        <v>16.733579454554921</v>
      </c>
      <c r="P566" s="66">
        <f t="shared" si="221"/>
        <v>15.449507981280876</v>
      </c>
      <c r="Q566" s="63">
        <f t="shared" si="224"/>
        <v>-0.3104799216454458</v>
      </c>
      <c r="R566" s="63">
        <f t="shared" si="225"/>
        <v>-0.26346056552748176</v>
      </c>
      <c r="S566" s="63">
        <f t="shared" si="226"/>
        <v>0.17391304347826075</v>
      </c>
      <c r="T566" s="64">
        <f t="shared" si="227"/>
        <v>-0.37257751878266987</v>
      </c>
      <c r="U566" s="63">
        <f t="shared" si="208"/>
        <v>-6.267119443118252E-2</v>
      </c>
      <c r="V566" s="63">
        <f t="shared" si="209"/>
        <v>-8.5008510252800873E-3</v>
      </c>
      <c r="W566" s="63">
        <f t="shared" si="210"/>
        <v>6.6157922764366495E-2</v>
      </c>
      <c r="X566" s="64">
        <f t="shared" si="211"/>
        <v>-7.0025999146607898E-2</v>
      </c>
      <c r="Y566" s="63">
        <f t="shared" si="204"/>
        <v>1.1973789313645788E-2</v>
      </c>
      <c r="Z566" s="63">
        <f t="shared" si="205"/>
        <v>6.7081928599202811E-2</v>
      </c>
      <c r="AA566" s="63">
        <f t="shared" si="206"/>
        <v>4.203373455750814E-2</v>
      </c>
      <c r="AB566" s="64">
        <f t="shared" si="207"/>
        <v>2.4037795717171351E-2</v>
      </c>
      <c r="AC566" s="63">
        <f t="shared" si="229"/>
        <v>2.0953554077730807E-2</v>
      </c>
      <c r="AD566" s="63">
        <f t="shared" si="230"/>
        <v>6.9856617276561339E-2</v>
      </c>
      <c r="AE566" s="63">
        <f t="shared" si="231"/>
        <v>3.5958472116066176E-2</v>
      </c>
      <c r="AF566" s="64">
        <f t="shared" si="232"/>
        <v>3.2721528973313374E-2</v>
      </c>
      <c r="AG566" s="69">
        <f t="shared" ca="1" si="212"/>
        <v>1769</v>
      </c>
      <c r="AH566" s="75">
        <f t="shared" si="222"/>
        <v>0</v>
      </c>
      <c r="AI566" s="76">
        <f t="shared" si="223"/>
        <v>5</v>
      </c>
      <c r="AJ566" s="75"/>
      <c r="AK566" s="76"/>
    </row>
    <row r="567" spans="2:37" x14ac:dyDescent="0.25">
      <c r="B567" s="43">
        <v>1917</v>
      </c>
      <c r="C567" s="44">
        <v>12</v>
      </c>
      <c r="D567" s="67">
        <f t="shared" si="228"/>
        <v>6575</v>
      </c>
      <c r="E567" s="61">
        <f>Data!E566</f>
        <v>6.8</v>
      </c>
      <c r="F567" s="61">
        <f>Data!H566</f>
        <v>13.7</v>
      </c>
      <c r="G567" s="62">
        <f>IF(MOD(C567,3)=0,SUM(Data!G564:G566),0)</f>
        <v>0.16979166666666667</v>
      </c>
      <c r="H567" s="63">
        <f t="shared" si="213"/>
        <v>-3.4090909090909172E-2</v>
      </c>
      <c r="I567" s="63">
        <f t="shared" si="214"/>
        <v>2.4118134469696972E-2</v>
      </c>
      <c r="J567" s="63">
        <f t="shared" si="215"/>
        <v>-9.9727746212120438E-3</v>
      </c>
      <c r="K567" s="63">
        <f t="shared" si="216"/>
        <v>1.4814814814814836E-2</v>
      </c>
      <c r="L567" s="64">
        <f t="shared" si="217"/>
        <v>-2.4425726816522886E-2</v>
      </c>
      <c r="M567" s="65">
        <f t="shared" si="218"/>
        <v>1.5315315315315314</v>
      </c>
      <c r="N567" s="65">
        <f t="shared" si="219"/>
        <v>1.0991602034147914</v>
      </c>
      <c r="O567" s="65">
        <f t="shared" si="220"/>
        <v>16.5666992380485</v>
      </c>
      <c r="P567" s="66">
        <f t="shared" si="221"/>
        <v>15.072142519880419</v>
      </c>
      <c r="Q567" s="63">
        <f t="shared" si="224"/>
        <v>-0.30612244897959195</v>
      </c>
      <c r="R567" s="63">
        <f t="shared" si="225"/>
        <v>-0.25079468972739261</v>
      </c>
      <c r="S567" s="63">
        <f t="shared" si="226"/>
        <v>0.18103448275862077</v>
      </c>
      <c r="T567" s="64">
        <f t="shared" si="227"/>
        <v>-0.36563637962319395</v>
      </c>
      <c r="U567" s="63">
        <f t="shared" si="208"/>
        <v>-6.2305832110776227E-2</v>
      </c>
      <c r="V567" s="63">
        <f t="shared" si="209"/>
        <v>-5.7364344477925933E-3</v>
      </c>
      <c r="W567" s="63">
        <f t="shared" si="210"/>
        <v>7.138727727737848E-2</v>
      </c>
      <c r="X567" s="64">
        <f t="shared" si="211"/>
        <v>-7.1984905328686621E-2</v>
      </c>
      <c r="Y567" s="63">
        <f t="shared" si="204"/>
        <v>3.4468045847895201E-3</v>
      </c>
      <c r="Z567" s="63">
        <f t="shared" si="205"/>
        <v>5.8956821937036663E-2</v>
      </c>
      <c r="AA567" s="63">
        <f t="shared" si="206"/>
        <v>4.5813530272509784E-2</v>
      </c>
      <c r="AB567" s="64">
        <f t="shared" si="207"/>
        <v>1.2567528803248518E-2</v>
      </c>
      <c r="AC567" s="63">
        <f t="shared" si="229"/>
        <v>1.8100768233873632E-2</v>
      </c>
      <c r="AD567" s="63">
        <f t="shared" si="230"/>
        <v>6.7680107352010133E-2</v>
      </c>
      <c r="AE567" s="63">
        <f t="shared" si="231"/>
        <v>3.6720500143170964E-2</v>
      </c>
      <c r="AF567" s="64">
        <f t="shared" si="232"/>
        <v>2.9863022101485948E-2</v>
      </c>
      <c r="AG567" s="69">
        <f t="shared" ca="1" si="212"/>
        <v>1564</v>
      </c>
      <c r="AH567" s="75">
        <f t="shared" si="222"/>
        <v>0</v>
      </c>
      <c r="AI567" s="76">
        <f t="shared" si="223"/>
        <v>6</v>
      </c>
      <c r="AJ567" s="75"/>
      <c r="AK567" s="76"/>
    </row>
    <row r="568" spans="2:37" x14ac:dyDescent="0.25">
      <c r="B568" s="43">
        <v>1918</v>
      </c>
      <c r="C568" s="39">
        <v>1</v>
      </c>
      <c r="D568" s="67">
        <f t="shared" si="228"/>
        <v>6606</v>
      </c>
      <c r="E568" s="61">
        <f>Data!E567</f>
        <v>7.21</v>
      </c>
      <c r="F568" s="61">
        <f>Data!H567</f>
        <v>14</v>
      </c>
      <c r="G568" s="62">
        <f>IF(MOD(C568,3)=0,SUM(Data!G565:G567),0)</f>
        <v>0</v>
      </c>
      <c r="H568" s="63">
        <f t="shared" si="213"/>
        <v>6.0294117647058831E-2</v>
      </c>
      <c r="I568" s="63">
        <f t="shared" si="214"/>
        <v>0</v>
      </c>
      <c r="J568" s="63">
        <f t="shared" si="215"/>
        <v>6.0294117647058831E-2</v>
      </c>
      <c r="K568" s="63">
        <f t="shared" si="216"/>
        <v>2.1897810218978186E-2</v>
      </c>
      <c r="L568" s="64">
        <f t="shared" si="217"/>
        <v>3.7573529411764728E-2</v>
      </c>
      <c r="M568" s="65">
        <f t="shared" si="218"/>
        <v>1.6238738738738738</v>
      </c>
      <c r="N568" s="65">
        <f t="shared" si="219"/>
        <v>1.1232294049494218</v>
      </c>
      <c r="O568" s="65">
        <f t="shared" si="220"/>
        <v>17.565573750930835</v>
      </c>
      <c r="P568" s="66">
        <f t="shared" si="221"/>
        <v>15.638456110149455</v>
      </c>
      <c r="Q568" s="63">
        <f t="shared" si="224"/>
        <v>-0.24660397074190177</v>
      </c>
      <c r="R568" s="63">
        <f t="shared" si="225"/>
        <v>-0.18653038273339029</v>
      </c>
      <c r="S568" s="63">
        <f t="shared" si="226"/>
        <v>0.19658119658119655</v>
      </c>
      <c r="T568" s="64">
        <f t="shared" si="227"/>
        <v>-0.32017181985576215</v>
      </c>
      <c r="U568" s="63">
        <f t="shared" si="208"/>
        <v>-4.9634935490429966E-2</v>
      </c>
      <c r="V568" s="63">
        <f t="shared" si="209"/>
        <v>7.6988745089088262E-3</v>
      </c>
      <c r="W568" s="63">
        <f t="shared" si="210"/>
        <v>7.3940923785779322E-2</v>
      </c>
      <c r="X568" s="64">
        <f t="shared" si="211"/>
        <v>-6.1681278559866159E-2</v>
      </c>
      <c r="Y568" s="63">
        <f t="shared" si="204"/>
        <v>5.1351699223785019E-3</v>
      </c>
      <c r="Z568" s="63">
        <f t="shared" si="205"/>
        <v>6.0738586534813788E-2</v>
      </c>
      <c r="AA568" s="63">
        <f t="shared" si="206"/>
        <v>4.9227690662615897E-2</v>
      </c>
      <c r="AB568" s="64">
        <f t="shared" si="207"/>
        <v>1.0970827375827552E-2</v>
      </c>
      <c r="AC568" s="63">
        <f t="shared" si="229"/>
        <v>1.9707872301550688E-2</v>
      </c>
      <c r="AD568" s="63">
        <f t="shared" si="230"/>
        <v>6.9365473965061542E-2</v>
      </c>
      <c r="AE568" s="63">
        <f t="shared" si="231"/>
        <v>3.7843954314663364E-2</v>
      </c>
      <c r="AF568" s="64">
        <f t="shared" si="232"/>
        <v>3.0372118582328911E-2</v>
      </c>
      <c r="AG568" s="69">
        <f t="shared" ca="1" si="212"/>
        <v>116</v>
      </c>
      <c r="AH568" s="75">
        <f t="shared" si="222"/>
        <v>1</v>
      </c>
      <c r="AI568" s="76">
        <f t="shared" si="223"/>
        <v>0</v>
      </c>
      <c r="AJ568" s="75"/>
      <c r="AK568" s="76"/>
    </row>
    <row r="569" spans="2:37" x14ac:dyDescent="0.25">
      <c r="B569" s="43">
        <v>1918</v>
      </c>
      <c r="C569" s="44">
        <v>2</v>
      </c>
      <c r="D569" s="67">
        <f t="shared" si="228"/>
        <v>6634</v>
      </c>
      <c r="E569" s="61">
        <f>Data!E568</f>
        <v>7.43</v>
      </c>
      <c r="F569" s="61">
        <f>Data!H568</f>
        <v>14.1</v>
      </c>
      <c r="G569" s="62">
        <f>IF(MOD(C569,3)=0,SUM(Data!G566:G568),0)</f>
        <v>0</v>
      </c>
      <c r="H569" s="63">
        <f t="shared" si="213"/>
        <v>3.0513176144244092E-2</v>
      </c>
      <c r="I569" s="63">
        <f t="shared" si="214"/>
        <v>0</v>
      </c>
      <c r="J569" s="63">
        <f t="shared" si="215"/>
        <v>3.0513176144244092E-2</v>
      </c>
      <c r="K569" s="63">
        <f t="shared" si="216"/>
        <v>7.1428571428571175E-3</v>
      </c>
      <c r="L569" s="64">
        <f t="shared" si="217"/>
        <v>2.3204572058114659E-2</v>
      </c>
      <c r="M569" s="65">
        <f t="shared" si="218"/>
        <v>1.6734234234234233</v>
      </c>
      <c r="N569" s="65">
        <f t="shared" si="219"/>
        <v>1.131252472127632</v>
      </c>
      <c r="O569" s="65">
        <f t="shared" si="220"/>
        <v>18.101555196867697</v>
      </c>
      <c r="P569" s="66">
        <f t="shared" si="221"/>
        <v>16.001339791835083</v>
      </c>
      <c r="Q569" s="63">
        <f t="shared" si="224"/>
        <v>-0.17718715393133988</v>
      </c>
      <c r="R569" s="63">
        <f t="shared" si="225"/>
        <v>-0.11157847270227295</v>
      </c>
      <c r="S569" s="63">
        <f t="shared" si="226"/>
        <v>0.17500000000000004</v>
      </c>
      <c r="T569" s="64">
        <f t="shared" si="227"/>
        <v>-0.24389657251257291</v>
      </c>
      <c r="U569" s="63">
        <f t="shared" si="208"/>
        <v>-3.6971202291103511E-2</v>
      </c>
      <c r="V569" s="63">
        <f t="shared" si="209"/>
        <v>2.1126587888322446E-2</v>
      </c>
      <c r="W569" s="63">
        <f t="shared" si="210"/>
        <v>7.5470760365846212E-2</v>
      </c>
      <c r="X569" s="64">
        <f t="shared" si="211"/>
        <v>-5.0530590398420117E-2</v>
      </c>
      <c r="Y569" s="63">
        <f t="shared" si="204"/>
        <v>1.1916058187238843E-2</v>
      </c>
      <c r="Z569" s="63">
        <f t="shared" si="205"/>
        <v>6.7894589079301459E-2</v>
      </c>
      <c r="AA569" s="63">
        <f t="shared" si="206"/>
        <v>5.1135827391892041E-2</v>
      </c>
      <c r="AB569" s="64">
        <f t="shared" si="207"/>
        <v>1.5943478711967884E-2</v>
      </c>
      <c r="AC569" s="63">
        <f t="shared" si="229"/>
        <v>2.1346235787613077E-2</v>
      </c>
      <c r="AD569" s="63">
        <f t="shared" si="230"/>
        <v>7.10836222635991E-2</v>
      </c>
      <c r="AE569" s="63">
        <f t="shared" si="231"/>
        <v>3.7477261606984502E-2</v>
      </c>
      <c r="AF569" s="64">
        <f t="shared" si="232"/>
        <v>3.2392382850454426E-2</v>
      </c>
      <c r="AG569" s="69">
        <f t="shared" ca="1" si="212"/>
        <v>456</v>
      </c>
      <c r="AH569" s="75">
        <f t="shared" si="222"/>
        <v>2</v>
      </c>
      <c r="AI569" s="76">
        <f t="shared" si="223"/>
        <v>0</v>
      </c>
      <c r="AJ569" s="75"/>
      <c r="AK569" s="76"/>
    </row>
    <row r="570" spans="2:37" x14ac:dyDescent="0.25">
      <c r="B570" s="43">
        <v>1918</v>
      </c>
      <c r="C570" s="44">
        <v>3</v>
      </c>
      <c r="D570" s="67">
        <f t="shared" si="228"/>
        <v>6665</v>
      </c>
      <c r="E570" s="61">
        <f>Data!E569</f>
        <v>7.28</v>
      </c>
      <c r="F570" s="61">
        <f>Data!H569</f>
        <v>14</v>
      </c>
      <c r="G570" s="62">
        <f>IF(MOD(C570,3)=0,SUM(Data!G567:G569),0)</f>
        <v>0.16750000000000001</v>
      </c>
      <c r="H570" s="63">
        <f t="shared" si="213"/>
        <v>-2.0188425302826274E-2</v>
      </c>
      <c r="I570" s="63">
        <f t="shared" si="214"/>
        <v>2.2543741588156127E-2</v>
      </c>
      <c r="J570" s="63">
        <f t="shared" si="215"/>
        <v>2.3553162853298115E-3</v>
      </c>
      <c r="K570" s="63">
        <f t="shared" si="216"/>
        <v>-7.0921985815602939E-3</v>
      </c>
      <c r="L570" s="64">
        <f t="shared" si="217"/>
        <v>9.5149971159393942E-3</v>
      </c>
      <c r="M570" s="65">
        <f t="shared" si="218"/>
        <v>1.6396396396396395</v>
      </c>
      <c r="N570" s="65">
        <f t="shared" si="219"/>
        <v>1.1232294049494218</v>
      </c>
      <c r="O570" s="65">
        <f t="shared" si="220"/>
        <v>18.144190084612674</v>
      </c>
      <c r="P570" s="66">
        <f t="shared" si="221"/>
        <v>16.153592493805558</v>
      </c>
      <c r="Q570" s="63">
        <f t="shared" si="224"/>
        <v>-0.21804511278195482</v>
      </c>
      <c r="R570" s="63">
        <f t="shared" si="225"/>
        <v>-0.14955183112333592</v>
      </c>
      <c r="S570" s="63">
        <f t="shared" si="226"/>
        <v>0.16666666666666674</v>
      </c>
      <c r="T570" s="64">
        <f t="shared" si="227"/>
        <v>-0.27104442667714534</v>
      </c>
      <c r="U570" s="63">
        <f t="shared" si="208"/>
        <v>-3.7214055604608998E-2</v>
      </c>
      <c r="V570" s="63">
        <f t="shared" si="209"/>
        <v>2.2749890729745426E-2</v>
      </c>
      <c r="W570" s="63">
        <f t="shared" si="210"/>
        <v>7.3940923785779322E-2</v>
      </c>
      <c r="X570" s="64">
        <f t="shared" si="211"/>
        <v>-4.766652608374311E-2</v>
      </c>
      <c r="Y570" s="63">
        <f t="shared" si="204"/>
        <v>5.8135088313056027E-3</v>
      </c>
      <c r="Z570" s="63">
        <f t="shared" si="205"/>
        <v>6.2208514424628492E-2</v>
      </c>
      <c r="AA570" s="63">
        <f t="shared" si="206"/>
        <v>5.0387951035540945E-2</v>
      </c>
      <c r="AB570" s="64">
        <f t="shared" si="207"/>
        <v>1.125352149882719E-2</v>
      </c>
      <c r="AC570" s="63">
        <f t="shared" si="229"/>
        <v>2.2666244605640928E-2</v>
      </c>
      <c r="AD570" s="63">
        <f t="shared" si="230"/>
        <v>7.3161979547172074E-2</v>
      </c>
      <c r="AE570" s="63">
        <f t="shared" si="231"/>
        <v>3.7108116746775499E-2</v>
      </c>
      <c r="AF570" s="64">
        <f t="shared" si="232"/>
        <v>3.4763842089570174E-2</v>
      </c>
      <c r="AG570" s="69">
        <f t="shared" ca="1" si="212"/>
        <v>1401</v>
      </c>
      <c r="AH570" s="75">
        <f t="shared" si="222"/>
        <v>0</v>
      </c>
      <c r="AI570" s="76">
        <f t="shared" si="223"/>
        <v>1</v>
      </c>
      <c r="AJ570" s="75"/>
      <c r="AK570" s="76"/>
    </row>
    <row r="571" spans="2:37" x14ac:dyDescent="0.25">
      <c r="B571" s="43">
        <v>1918</v>
      </c>
      <c r="C571" s="44">
        <v>4</v>
      </c>
      <c r="D571" s="67">
        <f t="shared" si="228"/>
        <v>6695</v>
      </c>
      <c r="E571" s="61">
        <f>Data!E570</f>
        <v>7.21</v>
      </c>
      <c r="F571" s="61">
        <f>Data!H570</f>
        <v>14.2</v>
      </c>
      <c r="G571" s="62">
        <f>IF(MOD(C571,3)=0,SUM(Data!G568:G570),0)</f>
        <v>0</v>
      </c>
      <c r="H571" s="63">
        <f t="shared" si="213"/>
        <v>-9.6153846153846922E-3</v>
      </c>
      <c r="I571" s="63">
        <f t="shared" si="214"/>
        <v>0</v>
      </c>
      <c r="J571" s="63">
        <f t="shared" si="215"/>
        <v>-9.6153846153846922E-3</v>
      </c>
      <c r="K571" s="63">
        <f t="shared" si="216"/>
        <v>1.4285714285714235E-2</v>
      </c>
      <c r="L571" s="64">
        <f t="shared" si="217"/>
        <v>-2.3564463705308847E-2</v>
      </c>
      <c r="M571" s="65">
        <f t="shared" si="218"/>
        <v>1.6238738738738738</v>
      </c>
      <c r="N571" s="65">
        <f t="shared" si="219"/>
        <v>1.139275539305842</v>
      </c>
      <c r="O571" s="65">
        <f t="shared" si="220"/>
        <v>17.969726718414474</v>
      </c>
      <c r="P571" s="66">
        <f t="shared" si="221"/>
        <v>15.772941749774928</v>
      </c>
      <c r="Q571" s="63">
        <f t="shared" si="224"/>
        <v>-0.2137404580152672</v>
      </c>
      <c r="R571" s="63">
        <f t="shared" si="225"/>
        <v>-0.14487012144440525</v>
      </c>
      <c r="S571" s="63">
        <f t="shared" si="226"/>
        <v>0.12698412698412698</v>
      </c>
      <c r="T571" s="64">
        <f t="shared" si="227"/>
        <v>-0.24122278381686679</v>
      </c>
      <c r="U571" s="63">
        <f t="shared" si="208"/>
        <v>-3.885418800667384E-2</v>
      </c>
      <c r="V571" s="63">
        <f t="shared" si="209"/>
        <v>2.100760809178337E-2</v>
      </c>
      <c r="W571" s="63">
        <f t="shared" si="210"/>
        <v>7.6991941498149918E-2</v>
      </c>
      <c r="X571" s="64">
        <f t="shared" si="211"/>
        <v>-5.1982128416383278E-2</v>
      </c>
      <c r="Y571" s="63">
        <f t="shared" si="204"/>
        <v>-4.1513931589509667E-4</v>
      </c>
      <c r="Z571" s="63">
        <f t="shared" si="205"/>
        <v>5.5630631907422012E-2</v>
      </c>
      <c r="AA571" s="63">
        <f t="shared" si="206"/>
        <v>5.0717037886784944E-2</v>
      </c>
      <c r="AB571" s="64">
        <f t="shared" si="207"/>
        <v>4.6764198575472982E-3</v>
      </c>
      <c r="AC571" s="63">
        <f t="shared" si="229"/>
        <v>2.3059642996685836E-2</v>
      </c>
      <c r="AD571" s="63">
        <f t="shared" si="230"/>
        <v>7.3574802595073763E-2</v>
      </c>
      <c r="AE571" s="63">
        <f t="shared" si="231"/>
        <v>3.7843927650321962E-2</v>
      </c>
      <c r="AF571" s="64">
        <f t="shared" si="232"/>
        <v>3.4427984779606069E-2</v>
      </c>
      <c r="AG571" s="69">
        <f t="shared" ca="1" si="212"/>
        <v>1231</v>
      </c>
      <c r="AH571" s="75">
        <f t="shared" si="222"/>
        <v>0</v>
      </c>
      <c r="AI571" s="76">
        <f t="shared" si="223"/>
        <v>2</v>
      </c>
      <c r="AJ571" s="75"/>
      <c r="AK571" s="76"/>
    </row>
    <row r="572" spans="2:37" x14ac:dyDescent="0.25">
      <c r="B572" s="43">
        <v>1918</v>
      </c>
      <c r="C572" s="44">
        <v>5</v>
      </c>
      <c r="D572" s="67">
        <f t="shared" si="228"/>
        <v>6726</v>
      </c>
      <c r="E572" s="61">
        <f>Data!E571</f>
        <v>7.44</v>
      </c>
      <c r="F572" s="61">
        <f>Data!H571</f>
        <v>14.5</v>
      </c>
      <c r="G572" s="62">
        <f>IF(MOD(C572,3)=0,SUM(Data!G569:G571),0)</f>
        <v>0</v>
      </c>
      <c r="H572" s="63">
        <f t="shared" si="213"/>
        <v>3.1900138696255187E-2</v>
      </c>
      <c r="I572" s="63">
        <f t="shared" si="214"/>
        <v>0</v>
      </c>
      <c r="J572" s="63">
        <f t="shared" si="215"/>
        <v>3.1900138696255187E-2</v>
      </c>
      <c r="K572" s="63">
        <f t="shared" si="216"/>
        <v>2.1126760563380254E-2</v>
      </c>
      <c r="L572" s="64">
        <f t="shared" si="217"/>
        <v>1.0550480654263783E-2</v>
      </c>
      <c r="M572" s="65">
        <f t="shared" si="218"/>
        <v>1.6756756756756757</v>
      </c>
      <c r="N572" s="65">
        <f t="shared" si="219"/>
        <v>1.1633447408404727</v>
      </c>
      <c r="O572" s="65">
        <f t="shared" si="220"/>
        <v>18.542963493065699</v>
      </c>
      <c r="P572" s="66">
        <f t="shared" si="221"/>
        <v>15.939353866566758</v>
      </c>
      <c r="Q572" s="63">
        <f t="shared" si="224"/>
        <v>-0.16027088036117365</v>
      </c>
      <c r="R572" s="63">
        <f t="shared" si="225"/>
        <v>-8.6717016770666899E-2</v>
      </c>
      <c r="S572" s="63">
        <f t="shared" si="226"/>
        <v>0.1328125</v>
      </c>
      <c r="T572" s="64">
        <f t="shared" si="227"/>
        <v>-0.19379157342514031</v>
      </c>
      <c r="U572" s="63">
        <f t="shared" si="208"/>
        <v>-2.7428891440011149E-2</v>
      </c>
      <c r="V572" s="63">
        <f t="shared" si="209"/>
        <v>3.3144491563267042E-2</v>
      </c>
      <c r="W572" s="63">
        <f t="shared" si="210"/>
        <v>8.3725403132385745E-2</v>
      </c>
      <c r="X572" s="64">
        <f t="shared" si="211"/>
        <v>-4.6673180699576156E-2</v>
      </c>
      <c r="Y572" s="63">
        <f t="shared" si="204"/>
        <v>-2.5185228314706931E-3</v>
      </c>
      <c r="Z572" s="63">
        <f t="shared" si="205"/>
        <v>5.3409313681202386E-2</v>
      </c>
      <c r="AA572" s="63">
        <f t="shared" si="206"/>
        <v>5.2916036769184993E-2</v>
      </c>
      <c r="AB572" s="64">
        <f t="shared" si="207"/>
        <v>4.6848646500929902E-4</v>
      </c>
      <c r="AC572" s="63">
        <f t="shared" si="229"/>
        <v>2.1414923126755303E-2</v>
      </c>
      <c r="AD572" s="63">
        <f t="shared" si="230"/>
        <v>7.1848872125846563E-2</v>
      </c>
      <c r="AE572" s="63">
        <f t="shared" si="231"/>
        <v>3.540025263504698E-2</v>
      </c>
      <c r="AF572" s="64">
        <f t="shared" si="232"/>
        <v>3.5202444077099049E-2</v>
      </c>
      <c r="AG572" s="69">
        <f t="shared" ca="1" si="212"/>
        <v>438</v>
      </c>
      <c r="AH572" s="75">
        <f t="shared" si="222"/>
        <v>1</v>
      </c>
      <c r="AI572" s="76">
        <f t="shared" si="223"/>
        <v>0</v>
      </c>
      <c r="AJ572" s="75"/>
      <c r="AK572" s="76"/>
    </row>
    <row r="573" spans="2:37" x14ac:dyDescent="0.25">
      <c r="B573" s="43">
        <v>1918</v>
      </c>
      <c r="C573" s="44">
        <v>6</v>
      </c>
      <c r="D573" s="67">
        <f t="shared" si="228"/>
        <v>6756</v>
      </c>
      <c r="E573" s="61">
        <f>Data!E572</f>
        <v>7.45</v>
      </c>
      <c r="F573" s="61">
        <f>Data!H572</f>
        <v>14.7</v>
      </c>
      <c r="G573" s="62">
        <f>IF(MOD(C573,3)=0,SUM(Data!G570:G572),0)</f>
        <v>0.16</v>
      </c>
      <c r="H573" s="63">
        <f t="shared" si="213"/>
        <v>1.3440860215052641E-3</v>
      </c>
      <c r="I573" s="63">
        <f t="shared" si="214"/>
        <v>2.150537634408602E-2</v>
      </c>
      <c r="J573" s="63">
        <f t="shared" si="215"/>
        <v>2.2849462365591489E-2</v>
      </c>
      <c r="K573" s="63">
        <f t="shared" si="216"/>
        <v>1.379310344827589E-2</v>
      </c>
      <c r="L573" s="64">
        <f t="shared" si="217"/>
        <v>8.933143149733036E-3</v>
      </c>
      <c r="M573" s="65">
        <f t="shared" si="218"/>
        <v>1.6779279279279278</v>
      </c>
      <c r="N573" s="65">
        <f t="shared" si="219"/>
        <v>1.1793908751968929</v>
      </c>
      <c r="O573" s="65">
        <f t="shared" si="220"/>
        <v>18.966660239547039</v>
      </c>
      <c r="P573" s="66">
        <f t="shared" si="221"/>
        <v>16.081742396371052</v>
      </c>
      <c r="Q573" s="63">
        <f t="shared" si="224"/>
        <v>-0.1758849557522123</v>
      </c>
      <c r="R573" s="63">
        <f t="shared" si="225"/>
        <v>-9.9739987660159235E-2</v>
      </c>
      <c r="S573" s="63">
        <f t="shared" si="226"/>
        <v>0.13076923076923075</v>
      </c>
      <c r="T573" s="64">
        <f t="shared" si="227"/>
        <v>-0.20385168976748747</v>
      </c>
      <c r="U573" s="63">
        <f t="shared" si="208"/>
        <v>-1.7075752488598495E-2</v>
      </c>
      <c r="V573" s="63">
        <f t="shared" si="209"/>
        <v>4.551721800737063E-2</v>
      </c>
      <c r="W573" s="63">
        <f t="shared" si="210"/>
        <v>8.4471771197698553E-2</v>
      </c>
      <c r="X573" s="64">
        <f t="shared" si="211"/>
        <v>-3.5920301685037237E-2</v>
      </c>
      <c r="Y573" s="63">
        <f t="shared" ref="Y573:Y636" si="233">($M573/$M453)^(1/10)-1</f>
        <v>-2.5151886777878829E-3</v>
      </c>
      <c r="Z573" s="63">
        <f t="shared" ref="Z573:Z636" si="234">($O573/$O453)^(1/10)-1</f>
        <v>5.4202313472335728E-2</v>
      </c>
      <c r="AA573" s="63">
        <f t="shared" ref="AA573:AA636" si="235">($N573/$N453)^(1/10)-1</f>
        <v>5.435939845381399E-2</v>
      </c>
      <c r="AB573" s="64">
        <f t="shared" ref="AB573:AB636" si="236">($P573/$P453)^(1/10)-1</f>
        <v>-1.4898618223413429E-4</v>
      </c>
      <c r="AC573" s="63">
        <f t="shared" si="229"/>
        <v>1.9530653178278845E-2</v>
      </c>
      <c r="AD573" s="63">
        <f t="shared" si="230"/>
        <v>7.0512991585582219E-2</v>
      </c>
      <c r="AE573" s="63">
        <f t="shared" si="231"/>
        <v>3.9641239040706822E-2</v>
      </c>
      <c r="AF573" s="64">
        <f t="shared" si="232"/>
        <v>2.969462097652209E-2</v>
      </c>
      <c r="AG573" s="69">
        <f t="shared" ca="1" si="212"/>
        <v>1003</v>
      </c>
      <c r="AH573" s="75">
        <f t="shared" si="222"/>
        <v>2</v>
      </c>
      <c r="AI573" s="76">
        <f t="shared" si="223"/>
        <v>0</v>
      </c>
      <c r="AJ573" s="75"/>
      <c r="AK573" s="76"/>
    </row>
    <row r="574" spans="2:37" x14ac:dyDescent="0.25">
      <c r="B574" s="43">
        <v>1918</v>
      </c>
      <c r="C574" s="44">
        <v>7</v>
      </c>
      <c r="D574" s="67">
        <f t="shared" si="228"/>
        <v>6787</v>
      </c>
      <c r="E574" s="61">
        <f>Data!E573</f>
        <v>7.51</v>
      </c>
      <c r="F574" s="61">
        <f>Data!H573</f>
        <v>15.1</v>
      </c>
      <c r="G574" s="62">
        <f>IF(MOD(C574,3)=0,SUM(Data!G571:G573),0)</f>
        <v>0</v>
      </c>
      <c r="H574" s="63">
        <f t="shared" si="213"/>
        <v>8.0536912751676404E-3</v>
      </c>
      <c r="I574" s="63">
        <f t="shared" si="214"/>
        <v>0</v>
      </c>
      <c r="J574" s="63">
        <f t="shared" si="215"/>
        <v>8.0536912751676404E-3</v>
      </c>
      <c r="K574" s="63">
        <f t="shared" si="216"/>
        <v>2.7210884353741527E-2</v>
      </c>
      <c r="L574" s="64">
        <f t="shared" si="217"/>
        <v>-1.8649717765234164E-2</v>
      </c>
      <c r="M574" s="65">
        <f t="shared" si="218"/>
        <v>1.6914414414414412</v>
      </c>
      <c r="N574" s="65">
        <f t="shared" si="219"/>
        <v>1.2114831439097336</v>
      </c>
      <c r="O574" s="65">
        <f t="shared" si="220"/>
        <v>19.11941186563735</v>
      </c>
      <c r="P574" s="66">
        <f t="shared" si="221"/>
        <v>15.781822439505531</v>
      </c>
      <c r="Q574" s="63">
        <f t="shared" si="224"/>
        <v>-0.14562002275312858</v>
      </c>
      <c r="R574" s="63">
        <f t="shared" si="225"/>
        <v>-6.6678694646040371E-2</v>
      </c>
      <c r="S574" s="63">
        <f t="shared" si="226"/>
        <v>0.17968749999999978</v>
      </c>
      <c r="T574" s="64">
        <f t="shared" si="227"/>
        <v>-0.20884021797810037</v>
      </c>
      <c r="U574" s="63">
        <f t="shared" si="208"/>
        <v>-1.8143498164521765E-2</v>
      </c>
      <c r="V574" s="63">
        <f t="shared" si="209"/>
        <v>4.4381477901806132E-2</v>
      </c>
      <c r="W574" s="63">
        <f t="shared" si="210"/>
        <v>8.8098848095772286E-2</v>
      </c>
      <c r="X574" s="64">
        <f t="shared" si="211"/>
        <v>-4.0177756157424582E-2</v>
      </c>
      <c r="Y574" s="63">
        <f t="shared" si="233"/>
        <v>-5.3014713405113989E-3</v>
      </c>
      <c r="Z574" s="63">
        <f t="shared" si="234"/>
        <v>5.1257601336681669E-2</v>
      </c>
      <c r="AA574" s="63">
        <f t="shared" si="235"/>
        <v>5.603884697078354E-2</v>
      </c>
      <c r="AB574" s="64">
        <f t="shared" si="236"/>
        <v>-4.5275281755179364E-3</v>
      </c>
      <c r="AC574" s="63">
        <f t="shared" si="229"/>
        <v>1.9738488100857543E-2</v>
      </c>
      <c r="AD574" s="63">
        <f t="shared" si="230"/>
        <v>7.0731219437812243E-2</v>
      </c>
      <c r="AE574" s="63">
        <f t="shared" si="231"/>
        <v>4.1776377237894513E-2</v>
      </c>
      <c r="AF574" s="64">
        <f t="shared" si="232"/>
        <v>2.7793721217490797E-2</v>
      </c>
      <c r="AG574" s="69">
        <f t="shared" ca="1" si="212"/>
        <v>882</v>
      </c>
      <c r="AH574" s="75">
        <f t="shared" si="222"/>
        <v>3</v>
      </c>
      <c r="AI574" s="76">
        <f t="shared" si="223"/>
        <v>0</v>
      </c>
      <c r="AJ574" s="75"/>
      <c r="AK574" s="76"/>
    </row>
    <row r="575" spans="2:37" x14ac:dyDescent="0.25">
      <c r="B575" s="43">
        <v>1918</v>
      </c>
      <c r="C575" s="44">
        <v>8</v>
      </c>
      <c r="D575" s="67">
        <f t="shared" si="228"/>
        <v>6818</v>
      </c>
      <c r="E575" s="61">
        <f>Data!E574</f>
        <v>7.58</v>
      </c>
      <c r="F575" s="61">
        <f>Data!H574</f>
        <v>15.4</v>
      </c>
      <c r="G575" s="62">
        <f>IF(MOD(C575,3)=0,SUM(Data!G572:G574),0)</f>
        <v>0</v>
      </c>
      <c r="H575" s="63">
        <f t="shared" si="213"/>
        <v>9.320905459387463E-3</v>
      </c>
      <c r="I575" s="63">
        <f t="shared" si="214"/>
        <v>0</v>
      </c>
      <c r="J575" s="63">
        <f t="shared" si="215"/>
        <v>9.320905459387463E-3</v>
      </c>
      <c r="K575" s="63">
        <f t="shared" si="216"/>
        <v>1.9867549668874274E-2</v>
      </c>
      <c r="L575" s="64">
        <f t="shared" si="217"/>
        <v>-1.0341190101509801E-2</v>
      </c>
      <c r="M575" s="65">
        <f t="shared" si="218"/>
        <v>1.7072072072072071</v>
      </c>
      <c r="N575" s="65">
        <f t="shared" si="219"/>
        <v>1.235552345444364</v>
      </c>
      <c r="O575" s="65">
        <f t="shared" si="220"/>
        <v>19.297622096076047</v>
      </c>
      <c r="P575" s="66">
        <f t="shared" si="221"/>
        <v>15.618619613510331</v>
      </c>
      <c r="Q575" s="63">
        <f t="shared" si="224"/>
        <v>-0.11137162954279001</v>
      </c>
      <c r="R575" s="63">
        <f t="shared" si="225"/>
        <v>-2.926588546440323E-2</v>
      </c>
      <c r="S575" s="63">
        <f t="shared" si="226"/>
        <v>0.18461538461538463</v>
      </c>
      <c r="T575" s="64">
        <f t="shared" si="227"/>
        <v>-0.18054912409332735</v>
      </c>
      <c r="U575" s="63">
        <f t="shared" si="208"/>
        <v>-2.149623883149121E-2</v>
      </c>
      <c r="V575" s="63">
        <f t="shared" si="209"/>
        <v>4.0815233500261394E-2</v>
      </c>
      <c r="W575" s="63">
        <f t="shared" si="210"/>
        <v>9.2388464140372939E-2</v>
      </c>
      <c r="X575" s="64">
        <f t="shared" si="211"/>
        <v>-4.7211438360158953E-2</v>
      </c>
      <c r="Y575" s="63">
        <f t="shared" si="233"/>
        <v>-8.5543404104150289E-3</v>
      </c>
      <c r="Z575" s="63">
        <f t="shared" si="234"/>
        <v>4.7819772449473552E-2</v>
      </c>
      <c r="AA575" s="63">
        <f t="shared" si="235"/>
        <v>5.8118412310124601E-2</v>
      </c>
      <c r="AB575" s="64">
        <f t="shared" si="236"/>
        <v>-9.7329748172199082E-3</v>
      </c>
      <c r="AC575" s="63">
        <f t="shared" si="229"/>
        <v>1.8340296618234664E-2</v>
      </c>
      <c r="AD575" s="63">
        <f t="shared" si="230"/>
        <v>6.9263110419014229E-2</v>
      </c>
      <c r="AE575" s="63">
        <f t="shared" si="231"/>
        <v>4.2801612509344E-2</v>
      </c>
      <c r="AF575" s="64">
        <f t="shared" si="232"/>
        <v>2.5375390287318833E-2</v>
      </c>
      <c r="AG575" s="69">
        <f t="shared" ca="1" si="212"/>
        <v>857</v>
      </c>
      <c r="AH575" s="75">
        <f t="shared" si="222"/>
        <v>4</v>
      </c>
      <c r="AI575" s="76">
        <f t="shared" si="223"/>
        <v>0</v>
      </c>
      <c r="AJ575" s="75"/>
      <c r="AK575" s="76"/>
    </row>
    <row r="576" spans="2:37" x14ac:dyDescent="0.25">
      <c r="B576" s="43">
        <v>1918</v>
      </c>
      <c r="C576" s="44">
        <v>9</v>
      </c>
      <c r="D576" s="67">
        <f t="shared" si="228"/>
        <v>6848</v>
      </c>
      <c r="E576" s="61">
        <f>Data!E575</f>
        <v>7.54</v>
      </c>
      <c r="F576" s="61">
        <f>Data!H575</f>
        <v>15.7</v>
      </c>
      <c r="G576" s="62">
        <f>IF(MOD(C576,3)=0,SUM(Data!G573:G575),0)</f>
        <v>0.1525</v>
      </c>
      <c r="H576" s="63">
        <f t="shared" si="213"/>
        <v>-5.2770448548812299E-3</v>
      </c>
      <c r="I576" s="63">
        <f t="shared" si="214"/>
        <v>2.0118733509234828E-2</v>
      </c>
      <c r="J576" s="63">
        <f t="shared" si="215"/>
        <v>1.4841688654353646E-2</v>
      </c>
      <c r="K576" s="63">
        <f t="shared" si="216"/>
        <v>1.9480519480519431E-2</v>
      </c>
      <c r="L576" s="64">
        <f t="shared" si="217"/>
        <v>-4.5501907466849456E-3</v>
      </c>
      <c r="M576" s="65">
        <f t="shared" si="218"/>
        <v>1.698198198198198</v>
      </c>
      <c r="N576" s="65">
        <f t="shared" si="219"/>
        <v>1.2596215469789944</v>
      </c>
      <c r="O576" s="65">
        <f t="shared" si="220"/>
        <v>19.584031394995382</v>
      </c>
      <c r="P576" s="66">
        <f t="shared" si="221"/>
        <v>15.547551915068945</v>
      </c>
      <c r="Q576" s="63">
        <f t="shared" si="224"/>
        <v>-7.1428571428571397E-2</v>
      </c>
      <c r="R576" s="63">
        <f t="shared" si="225"/>
        <v>1.4681813446563163E-2</v>
      </c>
      <c r="S576" s="63">
        <f t="shared" si="226"/>
        <v>0.18045112781954886</v>
      </c>
      <c r="T576" s="64">
        <f t="shared" si="227"/>
        <v>-0.14042878223953537</v>
      </c>
      <c r="U576" s="63">
        <f t="shared" si="208"/>
        <v>-2.437153475365772E-2</v>
      </c>
      <c r="V576" s="63">
        <f t="shared" si="209"/>
        <v>3.9014049584586097E-2</v>
      </c>
      <c r="W576" s="63">
        <f t="shared" si="210"/>
        <v>9.4409692033879056E-2</v>
      </c>
      <c r="X576" s="64">
        <f t="shared" si="211"/>
        <v>-5.0616915084463754E-2</v>
      </c>
      <c r="Y576" s="63">
        <f t="shared" si="233"/>
        <v>-7.9925609521441787E-3</v>
      </c>
      <c r="Z576" s="63">
        <f t="shared" si="234"/>
        <v>4.9195385360076616E-2</v>
      </c>
      <c r="AA576" s="63">
        <f t="shared" si="235"/>
        <v>6.0161832207777044E-2</v>
      </c>
      <c r="AB576" s="64">
        <f t="shared" si="236"/>
        <v>-1.0344125316097297E-2</v>
      </c>
      <c r="AC576" s="63">
        <f t="shared" si="229"/>
        <v>1.816761694643243E-2</v>
      </c>
      <c r="AD576" s="63">
        <f t="shared" si="230"/>
        <v>6.9663361218522457E-2</v>
      </c>
      <c r="AE576" s="63">
        <f t="shared" si="231"/>
        <v>4.3808047021467456E-2</v>
      </c>
      <c r="AF576" s="64">
        <f t="shared" si="232"/>
        <v>2.4770180945465681E-2</v>
      </c>
      <c r="AG576" s="69">
        <f t="shared" ca="1" si="212"/>
        <v>1153</v>
      </c>
      <c r="AH576" s="75">
        <f t="shared" si="222"/>
        <v>0</v>
      </c>
      <c r="AI576" s="76">
        <f t="shared" si="223"/>
        <v>1</v>
      </c>
      <c r="AJ576" s="75"/>
      <c r="AK576" s="76"/>
    </row>
    <row r="577" spans="2:37" x14ac:dyDescent="0.25">
      <c r="B577" s="43">
        <v>1918</v>
      </c>
      <c r="C577" s="44">
        <v>10</v>
      </c>
      <c r="D577" s="67">
        <f t="shared" si="228"/>
        <v>6879</v>
      </c>
      <c r="E577" s="61">
        <f>Data!E576</f>
        <v>7.86</v>
      </c>
      <c r="F577" s="61">
        <f>Data!H576</f>
        <v>16</v>
      </c>
      <c r="G577" s="62">
        <f>IF(MOD(C577,3)=0,SUM(Data!G574:G576),0)</f>
        <v>0</v>
      </c>
      <c r="H577" s="63">
        <f t="shared" si="213"/>
        <v>4.244031830238737E-2</v>
      </c>
      <c r="I577" s="63">
        <f t="shared" si="214"/>
        <v>0</v>
      </c>
      <c r="J577" s="63">
        <f t="shared" si="215"/>
        <v>4.244031830238737E-2</v>
      </c>
      <c r="K577" s="63">
        <f t="shared" si="216"/>
        <v>1.9108280254777066E-2</v>
      </c>
      <c r="L577" s="64">
        <f t="shared" si="217"/>
        <v>2.2894562334217605E-2</v>
      </c>
      <c r="M577" s="65">
        <f t="shared" si="218"/>
        <v>1.7702702702702702</v>
      </c>
      <c r="N577" s="65">
        <f t="shared" si="219"/>
        <v>1.2836907485136249</v>
      </c>
      <c r="O577" s="65">
        <f t="shared" si="220"/>
        <v>20.415183921042932</v>
      </c>
      <c r="P577" s="66">
        <f t="shared" si="221"/>
        <v>15.903506311532976</v>
      </c>
      <c r="Q577" s="63">
        <f t="shared" si="224"/>
        <v>2.34375E-2</v>
      </c>
      <c r="R577" s="63">
        <f t="shared" si="225"/>
        <v>0.11834521986838742</v>
      </c>
      <c r="S577" s="63">
        <f t="shared" si="226"/>
        <v>0.18518518518518534</v>
      </c>
      <c r="T577" s="64">
        <f t="shared" si="227"/>
        <v>-5.6396220736047775E-2</v>
      </c>
      <c r="U577" s="63">
        <f t="shared" ref="U577:U640" si="237">($M577/$M517)^(1/5)-1</f>
        <v>-9.8784803037152979E-3</v>
      </c>
      <c r="V577" s="63">
        <f t="shared" ref="V577:V640" si="238">($O577/$O517)^(1/5)-1</f>
        <v>5.4448702970885554E-2</v>
      </c>
      <c r="W577" s="63">
        <f t="shared" ref="W577:W640" si="239">($N577/$N517)^(1/5)-1</f>
        <v>9.8560543306117632E-2</v>
      </c>
      <c r="X577" s="64">
        <f t="shared" ref="X577:X640" si="240">($P577/$P517)^(1/5)-1</f>
        <v>-4.0154218721962898E-2</v>
      </c>
      <c r="Y577" s="63">
        <f t="shared" si="233"/>
        <v>-5.0718845969185411E-3</v>
      </c>
      <c r="Z577" s="63">
        <f t="shared" si="234"/>
        <v>5.2284434931090029E-2</v>
      </c>
      <c r="AA577" s="63">
        <f t="shared" si="235"/>
        <v>6.1023463785002008E-2</v>
      </c>
      <c r="AB577" s="64">
        <f t="shared" si="236"/>
        <v>-8.2364143227682263E-3</v>
      </c>
      <c r="AC577" s="63">
        <f t="shared" si="229"/>
        <v>2.1364516523467048E-2</v>
      </c>
      <c r="AD577" s="63">
        <f t="shared" si="230"/>
        <v>7.3021950010910608E-2</v>
      </c>
      <c r="AE577" s="63">
        <f t="shared" si="231"/>
        <v>4.4796375076409323E-2</v>
      </c>
      <c r="AF577" s="64">
        <f t="shared" si="232"/>
        <v>2.7015383674581672E-2</v>
      </c>
      <c r="AG577" s="69">
        <f t="shared" ca="1" si="212"/>
        <v>269</v>
      </c>
      <c r="AH577" s="75">
        <f t="shared" si="222"/>
        <v>1</v>
      </c>
      <c r="AI577" s="76">
        <f t="shared" si="223"/>
        <v>0</v>
      </c>
      <c r="AJ577" s="75"/>
      <c r="AK577" s="76"/>
    </row>
    <row r="578" spans="2:37" x14ac:dyDescent="0.25">
      <c r="B578" s="43">
        <v>1918</v>
      </c>
      <c r="C578" s="44">
        <v>11</v>
      </c>
      <c r="D578" s="67">
        <f t="shared" si="228"/>
        <v>6909</v>
      </c>
      <c r="E578" s="61">
        <f>Data!E577</f>
        <v>8.06</v>
      </c>
      <c r="F578" s="61">
        <f>Data!H577</f>
        <v>16.3</v>
      </c>
      <c r="G578" s="62">
        <f>IF(MOD(C578,3)=0,SUM(Data!G575:G577),0)</f>
        <v>0</v>
      </c>
      <c r="H578" s="63">
        <f t="shared" si="213"/>
        <v>2.5445292620865256E-2</v>
      </c>
      <c r="I578" s="63">
        <f t="shared" si="214"/>
        <v>0</v>
      </c>
      <c r="J578" s="63">
        <f t="shared" si="215"/>
        <v>2.5445292620865256E-2</v>
      </c>
      <c r="K578" s="63">
        <f t="shared" si="216"/>
        <v>1.8750000000000044E-2</v>
      </c>
      <c r="L578" s="64">
        <f t="shared" si="217"/>
        <v>6.5720663763093601E-3</v>
      </c>
      <c r="M578" s="65">
        <f t="shared" si="218"/>
        <v>1.8153153153153152</v>
      </c>
      <c r="N578" s="65">
        <f t="shared" si="219"/>
        <v>1.3077599500482555</v>
      </c>
      <c r="O578" s="65">
        <f t="shared" si="220"/>
        <v>20.934654249822653</v>
      </c>
      <c r="P578" s="66">
        <f t="shared" si="221"/>
        <v>16.008025210628425</v>
      </c>
      <c r="Q578" s="63">
        <f t="shared" si="224"/>
        <v>0.14488636363636376</v>
      </c>
      <c r="R578" s="63">
        <f t="shared" si="225"/>
        <v>0.25105655407900129</v>
      </c>
      <c r="S578" s="63">
        <f t="shared" si="226"/>
        <v>0.20740740740740771</v>
      </c>
      <c r="T578" s="64">
        <f t="shared" si="227"/>
        <v>3.6151133746412212E-2</v>
      </c>
      <c r="U578" s="63">
        <f t="shared" si="237"/>
        <v>2.4832384487560866E-4</v>
      </c>
      <c r="V578" s="63">
        <f t="shared" si="238"/>
        <v>6.5233435235867887E-2</v>
      </c>
      <c r="W578" s="63">
        <f t="shared" si="239"/>
        <v>0.10045742777046063</v>
      </c>
      <c r="X578" s="64">
        <f t="shared" si="240"/>
        <v>-3.2008500870367107E-2</v>
      </c>
      <c r="Y578" s="63">
        <f t="shared" si="233"/>
        <v>-9.0826471006859588E-3</v>
      </c>
      <c r="Z578" s="63">
        <f t="shared" si="234"/>
        <v>4.8042457154424456E-2</v>
      </c>
      <c r="AA578" s="63">
        <f t="shared" si="235"/>
        <v>6.1859758396487274E-2</v>
      </c>
      <c r="AB578" s="64">
        <f t="shared" si="236"/>
        <v>-1.3012359808161844E-2</v>
      </c>
      <c r="AC578" s="63">
        <f t="shared" si="229"/>
        <v>2.0989252475277942E-2</v>
      </c>
      <c r="AD578" s="63">
        <f t="shared" si="230"/>
        <v>7.2627706276922943E-2</v>
      </c>
      <c r="AE578" s="63">
        <f t="shared" si="231"/>
        <v>4.5767252907065181E-2</v>
      </c>
      <c r="AF578" s="64">
        <f t="shared" si="232"/>
        <v>2.5684924915357454E-2</v>
      </c>
      <c r="AG578" s="69">
        <f t="shared" ca="1" si="212"/>
        <v>533</v>
      </c>
      <c r="AH578" s="75">
        <f t="shared" si="222"/>
        <v>2</v>
      </c>
      <c r="AI578" s="76">
        <f t="shared" si="223"/>
        <v>0</v>
      </c>
      <c r="AJ578" s="75"/>
      <c r="AK578" s="76"/>
    </row>
    <row r="579" spans="2:37" x14ac:dyDescent="0.25">
      <c r="B579" s="43">
        <v>1918</v>
      </c>
      <c r="C579" s="44">
        <v>12</v>
      </c>
      <c r="D579" s="67">
        <f t="shared" si="228"/>
        <v>6940</v>
      </c>
      <c r="E579" s="61">
        <f>Data!E578</f>
        <v>7.9</v>
      </c>
      <c r="F579" s="61">
        <f>Data!H578</f>
        <v>16.5</v>
      </c>
      <c r="G579" s="62">
        <f>IF(MOD(C579,3)=0,SUM(Data!G576:G578),0)</f>
        <v>0.14499999999999999</v>
      </c>
      <c r="H579" s="63">
        <f t="shared" si="213"/>
        <v>-1.9851116625310139E-2</v>
      </c>
      <c r="I579" s="63">
        <f t="shared" si="214"/>
        <v>1.7990074441687341E-2</v>
      </c>
      <c r="J579" s="63">
        <f t="shared" si="215"/>
        <v>-1.8610421836229296E-3</v>
      </c>
      <c r="K579" s="63">
        <f t="shared" si="216"/>
        <v>1.2269938650306678E-2</v>
      </c>
      <c r="L579" s="64">
        <f t="shared" si="217"/>
        <v>-1.395969621776072E-2</v>
      </c>
      <c r="M579" s="65">
        <f t="shared" si="218"/>
        <v>1.7792792792792793</v>
      </c>
      <c r="N579" s="65">
        <f t="shared" si="219"/>
        <v>1.3238060844046757</v>
      </c>
      <c r="O579" s="65">
        <f t="shared" si="220"/>
        <v>20.895693975164171</v>
      </c>
      <c r="P579" s="66">
        <f t="shared" si="221"/>
        <v>15.784558041641796</v>
      </c>
      <c r="Q579" s="63">
        <f t="shared" si="224"/>
        <v>0.16176470588235303</v>
      </c>
      <c r="R579" s="63">
        <f t="shared" si="225"/>
        <v>0.2613070156530235</v>
      </c>
      <c r="S579" s="63">
        <f t="shared" si="226"/>
        <v>0.20437956204379559</v>
      </c>
      <c r="T579" s="64">
        <f t="shared" si="227"/>
        <v>4.7267037239177467E-2</v>
      </c>
      <c r="U579" s="63">
        <f t="shared" si="237"/>
        <v>-3.5071004500453196E-3</v>
      </c>
      <c r="V579" s="63">
        <f t="shared" si="238"/>
        <v>6.1950161099992851E-2</v>
      </c>
      <c r="W579" s="63">
        <f t="shared" si="239"/>
        <v>0.10534229649286941</v>
      </c>
      <c r="X579" s="64">
        <f t="shared" si="240"/>
        <v>-3.92567402247751E-2</v>
      </c>
      <c r="Y579" s="63">
        <f t="shared" si="233"/>
        <v>-1.3279993148845204E-2</v>
      </c>
      <c r="Z579" s="63">
        <f t="shared" si="234"/>
        <v>4.4342629737069927E-2</v>
      </c>
      <c r="AA579" s="63">
        <f t="shared" si="235"/>
        <v>6.2030834740663732E-2</v>
      </c>
      <c r="AB579" s="64">
        <f t="shared" si="236"/>
        <v>-1.6655076693618764E-2</v>
      </c>
      <c r="AC579" s="63">
        <f t="shared" si="229"/>
        <v>1.6901603551664035E-2</v>
      </c>
      <c r="AD579" s="63">
        <f t="shared" si="230"/>
        <v>6.8838249946612473E-2</v>
      </c>
      <c r="AE579" s="63">
        <f t="shared" si="231"/>
        <v>4.5663210738655424E-2</v>
      </c>
      <c r="AF579" s="64">
        <f t="shared" si="232"/>
        <v>2.2163005229557831E-2</v>
      </c>
      <c r="AG579" s="69">
        <f t="shared" ca="1" si="212"/>
        <v>1395</v>
      </c>
      <c r="AH579" s="75">
        <f t="shared" si="222"/>
        <v>0</v>
      </c>
      <c r="AI579" s="76">
        <f t="shared" si="223"/>
        <v>1</v>
      </c>
      <c r="AJ579" s="75"/>
      <c r="AK579" s="76"/>
    </row>
    <row r="580" spans="2:37" x14ac:dyDescent="0.25">
      <c r="B580" s="43">
        <v>1919</v>
      </c>
      <c r="C580" s="39">
        <v>1</v>
      </c>
      <c r="D580" s="67">
        <f t="shared" si="228"/>
        <v>6971</v>
      </c>
      <c r="E580" s="61">
        <f>Data!E579</f>
        <v>7.85</v>
      </c>
      <c r="F580" s="61">
        <f>Data!H579</f>
        <v>16.5</v>
      </c>
      <c r="G580" s="62">
        <f>IF(MOD(C580,3)=0,SUM(Data!G577:G579),0)</f>
        <v>0</v>
      </c>
      <c r="H580" s="63">
        <f t="shared" si="213"/>
        <v>-6.3291139240507777E-3</v>
      </c>
      <c r="I580" s="63">
        <f t="shared" si="214"/>
        <v>0</v>
      </c>
      <c r="J580" s="63">
        <f t="shared" si="215"/>
        <v>-6.3291139240507777E-3</v>
      </c>
      <c r="K580" s="63">
        <f t="shared" si="216"/>
        <v>0</v>
      </c>
      <c r="L580" s="64">
        <f t="shared" si="217"/>
        <v>-6.3291139240507777E-3</v>
      </c>
      <c r="M580" s="65">
        <f t="shared" si="218"/>
        <v>1.7680180180180178</v>
      </c>
      <c r="N580" s="65">
        <f t="shared" si="219"/>
        <v>1.3238060844046757</v>
      </c>
      <c r="O580" s="65">
        <f t="shared" si="220"/>
        <v>20.763442747473256</v>
      </c>
      <c r="P580" s="66">
        <f t="shared" si="221"/>
        <v>15.684655775555454</v>
      </c>
      <c r="Q580" s="63">
        <f t="shared" si="224"/>
        <v>8.8765603328710085E-2</v>
      </c>
      <c r="R580" s="63">
        <f t="shared" si="225"/>
        <v>0.18205320485890542</v>
      </c>
      <c r="S580" s="63">
        <f t="shared" si="226"/>
        <v>0.1785714285714286</v>
      </c>
      <c r="T580" s="64">
        <f t="shared" si="227"/>
        <v>2.9542344257380559E-3</v>
      </c>
      <c r="U580" s="63">
        <f t="shared" si="237"/>
        <v>-1.2746141548988232E-2</v>
      </c>
      <c r="V580" s="63">
        <f t="shared" si="238"/>
        <v>5.2104229244519296E-2</v>
      </c>
      <c r="W580" s="63">
        <f t="shared" si="239"/>
        <v>0.10534229649286941</v>
      </c>
      <c r="X580" s="64">
        <f t="shared" si="240"/>
        <v>-4.8164326487160514E-2</v>
      </c>
      <c r="Y580" s="63">
        <f t="shared" si="233"/>
        <v>-1.423329396052142E-2</v>
      </c>
      <c r="Z580" s="63">
        <f t="shared" si="234"/>
        <v>4.3333657921677871E-2</v>
      </c>
      <c r="AA580" s="63">
        <f t="shared" si="235"/>
        <v>6.3155515315467481E-2</v>
      </c>
      <c r="AB580" s="64">
        <f t="shared" si="236"/>
        <v>-1.864436303837258E-2</v>
      </c>
      <c r="AC580" s="63">
        <f t="shared" si="229"/>
        <v>1.2857396377433439E-2</v>
      </c>
      <c r="AD580" s="63">
        <f t="shared" si="230"/>
        <v>6.4587491266098196E-2</v>
      </c>
      <c r="AE580" s="63">
        <f t="shared" si="231"/>
        <v>4.5663210738655424E-2</v>
      </c>
      <c r="AF580" s="64">
        <f t="shared" si="232"/>
        <v>1.8097873515196872E-2</v>
      </c>
      <c r="AG580" s="69">
        <f t="shared" ca="1" si="212"/>
        <v>1175</v>
      </c>
      <c r="AH580" s="75">
        <f t="shared" si="222"/>
        <v>0</v>
      </c>
      <c r="AI580" s="76">
        <f t="shared" si="223"/>
        <v>2</v>
      </c>
      <c r="AJ580" s="75"/>
      <c r="AK580" s="76"/>
    </row>
    <row r="581" spans="2:37" x14ac:dyDescent="0.25">
      <c r="B581" s="43">
        <v>1919</v>
      </c>
      <c r="C581" s="44">
        <v>2</v>
      </c>
      <c r="D581" s="67">
        <f t="shared" si="228"/>
        <v>6999</v>
      </c>
      <c r="E581" s="61">
        <f>Data!E580</f>
        <v>7.88</v>
      </c>
      <c r="F581" s="61">
        <f>Data!H580</f>
        <v>16.2</v>
      </c>
      <c r="G581" s="62">
        <f>IF(MOD(C581,3)=0,SUM(Data!G578:G580),0)</f>
        <v>0</v>
      </c>
      <c r="H581" s="63">
        <f t="shared" si="213"/>
        <v>3.8216560509554132E-3</v>
      </c>
      <c r="I581" s="63">
        <f t="shared" si="214"/>
        <v>0</v>
      </c>
      <c r="J581" s="63">
        <f t="shared" si="215"/>
        <v>3.8216560509554132E-3</v>
      </c>
      <c r="K581" s="63">
        <f t="shared" si="216"/>
        <v>-1.8181818181818188E-2</v>
      </c>
      <c r="L581" s="64">
        <f t="shared" si="217"/>
        <v>2.2410945977825003E-2</v>
      </c>
      <c r="M581" s="65">
        <f t="shared" si="218"/>
        <v>1.7747747747747746</v>
      </c>
      <c r="N581" s="65">
        <f t="shared" si="219"/>
        <v>1.2997368828700451</v>
      </c>
      <c r="O581" s="65">
        <f t="shared" si="220"/>
        <v>20.842793484087803</v>
      </c>
      <c r="P581" s="66">
        <f t="shared" si="221"/>
        <v>16.036163748822208</v>
      </c>
      <c r="Q581" s="63">
        <f t="shared" si="224"/>
        <v>6.0565275908479155E-2</v>
      </c>
      <c r="R581" s="63">
        <f t="shared" si="225"/>
        <v>0.15143661731862967</v>
      </c>
      <c r="S581" s="63">
        <f t="shared" si="226"/>
        <v>0.14893617021276584</v>
      </c>
      <c r="T581" s="64">
        <f t="shared" si="227"/>
        <v>2.1763150736224812E-3</v>
      </c>
      <c r="U581" s="63">
        <f t="shared" si="237"/>
        <v>-1.4569334184785565E-2</v>
      </c>
      <c r="V581" s="63">
        <f t="shared" si="238"/>
        <v>5.0161275396904736E-2</v>
      </c>
      <c r="W581" s="63">
        <f t="shared" si="239"/>
        <v>0.10350921459993478</v>
      </c>
      <c r="X581" s="64">
        <f t="shared" si="240"/>
        <v>-4.8343900075515811E-2</v>
      </c>
      <c r="Y581" s="63">
        <f t="shared" si="233"/>
        <v>-1.098163845314426E-2</v>
      </c>
      <c r="Z581" s="63">
        <f t="shared" si="234"/>
        <v>4.6775204094852363E-2</v>
      </c>
      <c r="AA581" s="63">
        <f t="shared" si="235"/>
        <v>6.0083886422507948E-2</v>
      </c>
      <c r="AB581" s="64">
        <f t="shared" si="236"/>
        <v>-1.255436715727154E-2</v>
      </c>
      <c r="AC581" s="63">
        <f t="shared" si="229"/>
        <v>1.1171552265440088E-2</v>
      </c>
      <c r="AD581" s="63">
        <f t="shared" si="230"/>
        <v>6.2815545323587685E-2</v>
      </c>
      <c r="AE581" s="63">
        <f t="shared" si="231"/>
        <v>4.3254244927565466E-2</v>
      </c>
      <c r="AF581" s="64">
        <f t="shared" si="232"/>
        <v>1.8750271557611109E-2</v>
      </c>
      <c r="AG581" s="69">
        <f t="shared" ref="AG581:AG644" ca="1" si="241">RANK($H581,OFFSET($H$5,0,0,$AN$3,1),0)</f>
        <v>963</v>
      </c>
      <c r="AH581" s="75">
        <f t="shared" si="222"/>
        <v>1</v>
      </c>
      <c r="AI581" s="76">
        <f t="shared" si="223"/>
        <v>0</v>
      </c>
      <c r="AJ581" s="75"/>
      <c r="AK581" s="76"/>
    </row>
    <row r="582" spans="2:37" x14ac:dyDescent="0.25">
      <c r="B582" s="43">
        <v>1919</v>
      </c>
      <c r="C582" s="44">
        <v>3</v>
      </c>
      <c r="D582" s="67">
        <f t="shared" si="228"/>
        <v>7030</v>
      </c>
      <c r="E582" s="61">
        <f>Data!E581</f>
        <v>8.1199999999999992</v>
      </c>
      <c r="F582" s="61">
        <f>Data!H581</f>
        <v>16.399999999999999</v>
      </c>
      <c r="G582" s="62">
        <f>IF(MOD(C582,3)=0,SUM(Data!G579:G581),0)</f>
        <v>0.14083333333333334</v>
      </c>
      <c r="H582" s="63">
        <f t="shared" ref="H582:H645" si="242">E582/E581-1</f>
        <v>3.0456852791878042E-2</v>
      </c>
      <c r="I582" s="63">
        <f t="shared" ref="I582:I645" si="243">G582/E581</f>
        <v>1.7872250423011844E-2</v>
      </c>
      <c r="J582" s="63">
        <f t="shared" ref="J582:J645" si="244">O582/O581-1</f>
        <v>4.8329103214889813E-2</v>
      </c>
      <c r="K582" s="63">
        <f t="shared" ref="K582:K645" si="245">F582/F581-1</f>
        <v>1.2345679012345734E-2</v>
      </c>
      <c r="L582" s="64">
        <f t="shared" ref="L582:L645" si="246">(1+J582)/(1+K582)-1</f>
        <v>3.5544601956171595E-2</v>
      </c>
      <c r="M582" s="65">
        <f t="shared" ref="M582:M645" si="247">E582/$E$4</f>
        <v>1.8288288288288286</v>
      </c>
      <c r="N582" s="65">
        <f t="shared" ref="N582:N645" si="248">F582/$F$4</f>
        <v>1.3157830172264655</v>
      </c>
      <c r="O582" s="65">
        <f t="shared" ref="O582:O645" si="249">O581*((E582+G582)/(E581))</f>
        <v>21.850107001666917</v>
      </c>
      <c r="P582" s="66">
        <f t="shared" ref="P582:P645" si="250">P581*(1+L582)</f>
        <v>16.60616280617808</v>
      </c>
      <c r="Q582" s="63">
        <f t="shared" si="224"/>
        <v>0.1153846153846152</v>
      </c>
      <c r="R582" s="63">
        <f t="shared" si="225"/>
        <v>0.2042481312074147</v>
      </c>
      <c r="S582" s="63">
        <f t="shared" si="226"/>
        <v>0.17142857142857149</v>
      </c>
      <c r="T582" s="64">
        <f t="shared" si="227"/>
        <v>2.8016697372183375E-2</v>
      </c>
      <c r="U582" s="63">
        <f t="shared" si="237"/>
        <v>-4.8545982939071086E-3</v>
      </c>
      <c r="V582" s="63">
        <f t="shared" si="238"/>
        <v>6.1187049945463201E-2</v>
      </c>
      <c r="W582" s="63">
        <f t="shared" si="239"/>
        <v>0.10622057214786707</v>
      </c>
      <c r="X582" s="64">
        <f t="shared" si="240"/>
        <v>-4.0709351585250131E-2</v>
      </c>
      <c r="Y582" s="63">
        <f t="shared" si="233"/>
        <v>-9.3525693464724391E-3</v>
      </c>
      <c r="Z582" s="63">
        <f t="shared" si="234"/>
        <v>4.9114236309415915E-2</v>
      </c>
      <c r="AA582" s="63">
        <f t="shared" si="235"/>
        <v>6.138541749870452E-2</v>
      </c>
      <c r="AB582" s="64">
        <f t="shared" si="236"/>
        <v>-1.1561475206817273E-2</v>
      </c>
      <c r="AC582" s="63">
        <f t="shared" si="229"/>
        <v>1.1972714140877194E-2</v>
      </c>
      <c r="AD582" s="63">
        <f t="shared" si="230"/>
        <v>6.4154925822921705E-2</v>
      </c>
      <c r="AE582" s="63">
        <f t="shared" si="231"/>
        <v>4.3894482610978613E-2</v>
      </c>
      <c r="AF582" s="64">
        <f t="shared" si="232"/>
        <v>1.9408516425211797E-2</v>
      </c>
      <c r="AG582" s="69">
        <f t="shared" ca="1" si="241"/>
        <v>458</v>
      </c>
      <c r="AH582" s="75">
        <f t="shared" si="222"/>
        <v>2</v>
      </c>
      <c r="AI582" s="76">
        <f t="shared" si="223"/>
        <v>0</v>
      </c>
      <c r="AJ582" s="75"/>
      <c r="AK582" s="76"/>
    </row>
    <row r="583" spans="2:37" x14ac:dyDescent="0.25">
      <c r="B583" s="43">
        <v>1919</v>
      </c>
      <c r="C583" s="44">
        <v>4</v>
      </c>
      <c r="D583" s="67">
        <f t="shared" si="228"/>
        <v>7060</v>
      </c>
      <c r="E583" s="61">
        <f>Data!E582</f>
        <v>8.39</v>
      </c>
      <c r="F583" s="61">
        <f>Data!H582</f>
        <v>16.7</v>
      </c>
      <c r="G583" s="62">
        <f>IF(MOD(C583,3)=0,SUM(Data!G580:G582),0)</f>
        <v>0</v>
      </c>
      <c r="H583" s="63">
        <f t="shared" si="242"/>
        <v>3.3251231527093861E-2</v>
      </c>
      <c r="I583" s="63">
        <f t="shared" si="243"/>
        <v>0</v>
      </c>
      <c r="J583" s="63">
        <f t="shared" si="244"/>
        <v>3.3251231527093861E-2</v>
      </c>
      <c r="K583" s="63">
        <f t="shared" si="245"/>
        <v>1.8292682926829285E-2</v>
      </c>
      <c r="L583" s="64">
        <f t="shared" si="246"/>
        <v>1.4689832158343741E-2</v>
      </c>
      <c r="M583" s="65">
        <f t="shared" si="247"/>
        <v>1.8896396396396395</v>
      </c>
      <c r="N583" s="65">
        <f t="shared" si="248"/>
        <v>1.3398522187610959</v>
      </c>
      <c r="O583" s="65">
        <f t="shared" si="249"/>
        <v>22.576649968471116</v>
      </c>
      <c r="P583" s="66">
        <f t="shared" si="250"/>
        <v>16.850104550594967</v>
      </c>
      <c r="Q583" s="63">
        <f t="shared" si="224"/>
        <v>0.16366158113730922</v>
      </c>
      <c r="R583" s="63">
        <f t="shared" si="225"/>
        <v>0.25637135846566306</v>
      </c>
      <c r="S583" s="63">
        <f t="shared" si="226"/>
        <v>0.176056338028169</v>
      </c>
      <c r="T583" s="64">
        <f t="shared" si="227"/>
        <v>6.8291813785174904E-2</v>
      </c>
      <c r="U583" s="63">
        <f t="shared" si="237"/>
        <v>6.5635193642010758E-3</v>
      </c>
      <c r="V583" s="63">
        <f t="shared" si="238"/>
        <v>7.3362917484784518E-2</v>
      </c>
      <c r="W583" s="63">
        <f t="shared" si="239"/>
        <v>0.11249502901731945</v>
      </c>
      <c r="X583" s="64">
        <f t="shared" si="240"/>
        <v>-3.5175088887454242E-2</v>
      </c>
      <c r="Y583" s="63">
        <f t="shared" si="233"/>
        <v>-1.0457150637308676E-2</v>
      </c>
      <c r="Z583" s="63">
        <f t="shared" si="234"/>
        <v>4.7944463975162943E-2</v>
      </c>
      <c r="AA583" s="63">
        <f t="shared" si="235"/>
        <v>6.1098651232222689E-2</v>
      </c>
      <c r="AB583" s="64">
        <f t="shared" si="236"/>
        <v>-1.2396761829622904E-2</v>
      </c>
      <c r="AC583" s="63">
        <f t="shared" si="229"/>
        <v>1.2999772317335401E-2</v>
      </c>
      <c r="AD583" s="63">
        <f t="shared" si="230"/>
        <v>6.5234944090521552E-2</v>
      </c>
      <c r="AE583" s="63">
        <f t="shared" si="231"/>
        <v>4.413055442465641E-2</v>
      </c>
      <c r="AF583" s="64">
        <f t="shared" si="232"/>
        <v>2.0212405025819891E-2</v>
      </c>
      <c r="AG583" s="69">
        <f t="shared" ca="1" si="241"/>
        <v>410</v>
      </c>
      <c r="AH583" s="75">
        <f t="shared" ref="AH583:AH646" si="251">IF($H583&gt;0,IF($H582&gt;0,AH582+1,1),0)</f>
        <v>3</v>
      </c>
      <c r="AI583" s="76">
        <f t="shared" ref="AI583:AI646" si="252">IF($H583&lt;0,IF($H582&lt;0,AI582+1,1),0)</f>
        <v>0</v>
      </c>
      <c r="AJ583" s="75"/>
      <c r="AK583" s="76"/>
    </row>
    <row r="584" spans="2:37" x14ac:dyDescent="0.25">
      <c r="B584" s="43">
        <v>1919</v>
      </c>
      <c r="C584" s="44">
        <v>5</v>
      </c>
      <c r="D584" s="67">
        <f t="shared" si="228"/>
        <v>7091</v>
      </c>
      <c r="E584" s="61">
        <f>Data!E583</f>
        <v>8.9700000000000006</v>
      </c>
      <c r="F584" s="61">
        <f>Data!H583</f>
        <v>16.899999999999999</v>
      </c>
      <c r="G584" s="62">
        <f>IF(MOD(C584,3)=0,SUM(Data!G581:G583),0)</f>
        <v>0</v>
      </c>
      <c r="H584" s="63">
        <f t="shared" si="242"/>
        <v>6.912991656734202E-2</v>
      </c>
      <c r="I584" s="63">
        <f t="shared" si="243"/>
        <v>0</v>
      </c>
      <c r="J584" s="63">
        <f t="shared" si="244"/>
        <v>6.912991656734202E-2</v>
      </c>
      <c r="K584" s="63">
        <f t="shared" si="245"/>
        <v>1.1976047904191489E-2</v>
      </c>
      <c r="L584" s="64">
        <f t="shared" si="246"/>
        <v>5.647749151920789E-2</v>
      </c>
      <c r="M584" s="65">
        <f t="shared" si="247"/>
        <v>2.0202702702702702</v>
      </c>
      <c r="N584" s="65">
        <f t="shared" si="248"/>
        <v>1.3558983531175162</v>
      </c>
      <c r="O584" s="65">
        <f t="shared" si="249"/>
        <v>24.137371897161611</v>
      </c>
      <c r="P584" s="66">
        <f t="shared" si="250"/>
        <v>17.801756187448959</v>
      </c>
      <c r="Q584" s="63">
        <f t="shared" si="224"/>
        <v>0.20564516129032251</v>
      </c>
      <c r="R584" s="63">
        <f t="shared" si="225"/>
        <v>0.30169980144694719</v>
      </c>
      <c r="S584" s="63">
        <f t="shared" si="226"/>
        <v>0.16551724137931001</v>
      </c>
      <c r="T584" s="64">
        <f t="shared" si="227"/>
        <v>0.11684302491010268</v>
      </c>
      <c r="U584" s="63">
        <f t="shared" si="237"/>
        <v>1.8858979342866178E-2</v>
      </c>
      <c r="V584" s="63">
        <f t="shared" si="238"/>
        <v>8.6474351130674698E-2</v>
      </c>
      <c r="W584" s="63">
        <f t="shared" si="239"/>
        <v>0.11288503377742298</v>
      </c>
      <c r="X584" s="64">
        <f t="shared" si="240"/>
        <v>-2.3731725960141392E-2</v>
      </c>
      <c r="Y584" s="63">
        <f t="shared" si="233"/>
        <v>-7.0746112535283734E-3</v>
      </c>
      <c r="Z584" s="63">
        <f t="shared" si="234"/>
        <v>5.1526636716538787E-2</v>
      </c>
      <c r="AA584" s="63">
        <f t="shared" si="235"/>
        <v>6.1273349318531123E-2</v>
      </c>
      <c r="AB584" s="64">
        <f t="shared" si="236"/>
        <v>-9.1839794226915572E-3</v>
      </c>
      <c r="AC584" s="63">
        <f t="shared" si="229"/>
        <v>1.8556306600856498E-2</v>
      </c>
      <c r="AD584" s="63">
        <f t="shared" si="230"/>
        <v>7.1078000178582679E-2</v>
      </c>
      <c r="AE584" s="63">
        <f t="shared" si="231"/>
        <v>4.4752253060555747E-2</v>
      </c>
      <c r="AF584" s="64">
        <f t="shared" si="232"/>
        <v>2.5198076425206883E-2</v>
      </c>
      <c r="AG584" s="69">
        <f t="shared" ca="1" si="241"/>
        <v>82</v>
      </c>
      <c r="AH584" s="75">
        <f t="shared" si="251"/>
        <v>4</v>
      </c>
      <c r="AI584" s="76">
        <f t="shared" si="252"/>
        <v>0</v>
      </c>
      <c r="AJ584" s="75"/>
      <c r="AK584" s="76"/>
    </row>
    <row r="585" spans="2:37" x14ac:dyDescent="0.25">
      <c r="B585" s="43">
        <v>1919</v>
      </c>
      <c r="C585" s="44">
        <v>6</v>
      </c>
      <c r="D585" s="67">
        <f t="shared" si="228"/>
        <v>7121</v>
      </c>
      <c r="E585" s="61">
        <f>Data!E584</f>
        <v>9.2100000000000009</v>
      </c>
      <c r="F585" s="61">
        <f>Data!H584</f>
        <v>16.899999999999999</v>
      </c>
      <c r="G585" s="62">
        <f>IF(MOD(C585,3)=0,SUM(Data!G582:G584),0)</f>
        <v>0.13833333333333334</v>
      </c>
      <c r="H585" s="63">
        <f t="shared" si="242"/>
        <v>2.6755852842809347E-2</v>
      </c>
      <c r="I585" s="63">
        <f t="shared" si="243"/>
        <v>1.5421776291341508E-2</v>
      </c>
      <c r="J585" s="63">
        <f t="shared" si="244"/>
        <v>4.2177629134150907E-2</v>
      </c>
      <c r="K585" s="63">
        <f t="shared" si="245"/>
        <v>0</v>
      </c>
      <c r="L585" s="64">
        <f t="shared" si="246"/>
        <v>4.2177629134150907E-2</v>
      </c>
      <c r="M585" s="65">
        <f t="shared" si="247"/>
        <v>2.0743243243243241</v>
      </c>
      <c r="N585" s="65">
        <f t="shared" si="248"/>
        <v>1.3558983531175162</v>
      </c>
      <c r="O585" s="65">
        <f t="shared" si="249"/>
        <v>25.155429017313171</v>
      </c>
      <c r="P585" s="66">
        <f t="shared" si="250"/>
        <v>18.552592057859759</v>
      </c>
      <c r="Q585" s="63">
        <f t="shared" si="224"/>
        <v>0.236241610738255</v>
      </c>
      <c r="R585" s="63">
        <f t="shared" si="225"/>
        <v>0.32629723417842649</v>
      </c>
      <c r="S585" s="63">
        <f t="shared" si="226"/>
        <v>0.14965986394557818</v>
      </c>
      <c r="T585" s="64">
        <f t="shared" si="227"/>
        <v>0.1536431563563827</v>
      </c>
      <c r="U585" s="63">
        <f t="shared" si="237"/>
        <v>2.5259534922104754E-2</v>
      </c>
      <c r="V585" s="63">
        <f t="shared" si="238"/>
        <v>9.3521374140791869E-2</v>
      </c>
      <c r="W585" s="63">
        <f t="shared" si="239"/>
        <v>0.11288503377742298</v>
      </c>
      <c r="X585" s="64">
        <f t="shared" si="240"/>
        <v>-1.7399514818620565E-2</v>
      </c>
      <c r="Y585" s="63">
        <f t="shared" si="233"/>
        <v>-6.1900159637556795E-3</v>
      </c>
      <c r="Z585" s="63">
        <f t="shared" si="234"/>
        <v>5.2919788465680462E-2</v>
      </c>
      <c r="AA585" s="63">
        <f t="shared" si="235"/>
        <v>6.0196228680539976E-2</v>
      </c>
      <c r="AB585" s="64">
        <f t="shared" si="236"/>
        <v>-6.8632956975478443E-3</v>
      </c>
      <c r="AC585" s="63">
        <f t="shared" si="229"/>
        <v>2.1065369654445387E-2</v>
      </c>
      <c r="AD585" s="63">
        <f t="shared" si="230"/>
        <v>7.4067312141369968E-2</v>
      </c>
      <c r="AE585" s="63">
        <f t="shared" si="231"/>
        <v>4.4051276150293583E-2</v>
      </c>
      <c r="AF585" s="64">
        <f t="shared" si="232"/>
        <v>2.8749580290494681E-2</v>
      </c>
      <c r="AG585" s="69">
        <f t="shared" ca="1" si="241"/>
        <v>508</v>
      </c>
      <c r="AH585" s="75">
        <f t="shared" si="251"/>
        <v>5</v>
      </c>
      <c r="AI585" s="76">
        <f t="shared" si="252"/>
        <v>0</v>
      </c>
      <c r="AJ585" s="75"/>
      <c r="AK585" s="76"/>
    </row>
    <row r="586" spans="2:37" x14ac:dyDescent="0.25">
      <c r="B586" s="43">
        <v>1919</v>
      </c>
      <c r="C586" s="44">
        <v>7</v>
      </c>
      <c r="D586" s="67">
        <f t="shared" si="228"/>
        <v>7152</v>
      </c>
      <c r="E586" s="61">
        <f>Data!E585</f>
        <v>9.51</v>
      </c>
      <c r="F586" s="61">
        <f>Data!H585</f>
        <v>17.399999999999999</v>
      </c>
      <c r="G586" s="62">
        <f>IF(MOD(C586,3)=0,SUM(Data!G583:G585),0)</f>
        <v>0</v>
      </c>
      <c r="H586" s="63">
        <f t="shared" si="242"/>
        <v>3.2573289902279923E-2</v>
      </c>
      <c r="I586" s="63">
        <f t="shared" si="243"/>
        <v>0</v>
      </c>
      <c r="J586" s="63">
        <f t="shared" si="244"/>
        <v>3.2573289902279923E-2</v>
      </c>
      <c r="K586" s="63">
        <f t="shared" si="245"/>
        <v>2.9585798816567976E-2</v>
      </c>
      <c r="L586" s="64">
        <f t="shared" si="246"/>
        <v>2.9016436407203194E-3</v>
      </c>
      <c r="M586" s="65">
        <f t="shared" si="247"/>
        <v>2.1418918918918917</v>
      </c>
      <c r="N586" s="65">
        <f t="shared" si="248"/>
        <v>1.396013689008567</v>
      </c>
      <c r="O586" s="65">
        <f t="shared" si="249"/>
        <v>25.974824099310336</v>
      </c>
      <c r="P586" s="66">
        <f t="shared" si="250"/>
        <v>18.606425068623327</v>
      </c>
      <c r="Q586" s="63">
        <f t="shared" si="224"/>
        <v>0.26631158455392812</v>
      </c>
      <c r="R586" s="63">
        <f t="shared" si="225"/>
        <v>0.35855769423503969</v>
      </c>
      <c r="S586" s="63">
        <f t="shared" si="226"/>
        <v>0.15231788079470188</v>
      </c>
      <c r="T586" s="64">
        <f t="shared" si="227"/>
        <v>0.17897822890512094</v>
      </c>
      <c r="U586" s="63">
        <f t="shared" si="237"/>
        <v>4.3671584647853035E-2</v>
      </c>
      <c r="V586" s="63">
        <f t="shared" si="238"/>
        <v>0.11315929920371604</v>
      </c>
      <c r="W586" s="63">
        <f t="shared" si="239"/>
        <v>0.11714578086971739</v>
      </c>
      <c r="X586" s="64">
        <f t="shared" si="240"/>
        <v>-3.5684525101978837E-3</v>
      </c>
      <c r="Y586" s="63">
        <f t="shared" si="233"/>
        <v>-4.4125503772548536E-3</v>
      </c>
      <c r="Z586" s="63">
        <f t="shared" si="234"/>
        <v>5.4802974104188884E-2</v>
      </c>
      <c r="AA586" s="63">
        <f t="shared" si="235"/>
        <v>6.3291909532177115E-2</v>
      </c>
      <c r="AB586" s="64">
        <f t="shared" si="236"/>
        <v>-7.9836358688397668E-3</v>
      </c>
      <c r="AC586" s="63">
        <f t="shared" si="229"/>
        <v>2.0965445474120603E-2</v>
      </c>
      <c r="AD586" s="63">
        <f t="shared" si="230"/>
        <v>7.3962201049593501E-2</v>
      </c>
      <c r="AE586" s="63">
        <f t="shared" si="231"/>
        <v>4.4882195332527575E-2</v>
      </c>
      <c r="AF586" s="64">
        <f t="shared" si="232"/>
        <v>2.7830894092143454E-2</v>
      </c>
      <c r="AG586" s="69">
        <f t="shared" ca="1" si="241"/>
        <v>426</v>
      </c>
      <c r="AH586" s="75">
        <f t="shared" si="251"/>
        <v>6</v>
      </c>
      <c r="AI586" s="76">
        <f t="shared" si="252"/>
        <v>0</v>
      </c>
      <c r="AJ586" s="75"/>
      <c r="AK586" s="76"/>
    </row>
    <row r="587" spans="2:37" x14ac:dyDescent="0.25">
      <c r="B587" s="43">
        <v>1919</v>
      </c>
      <c r="C587" s="44">
        <v>8</v>
      </c>
      <c r="D587" s="67">
        <f t="shared" si="228"/>
        <v>7183</v>
      </c>
      <c r="E587" s="61">
        <f>Data!E586</f>
        <v>8.8699999999999992</v>
      </c>
      <c r="F587" s="61">
        <f>Data!H586</f>
        <v>17.7</v>
      </c>
      <c r="G587" s="62">
        <f>IF(MOD(C587,3)=0,SUM(Data!G584:G586),0)</f>
        <v>0</v>
      </c>
      <c r="H587" s="63">
        <f t="shared" si="242"/>
        <v>-6.7297581493165115E-2</v>
      </c>
      <c r="I587" s="63">
        <f t="shared" si="243"/>
        <v>0</v>
      </c>
      <c r="J587" s="63">
        <f t="shared" si="244"/>
        <v>-6.7297581493165115E-2</v>
      </c>
      <c r="K587" s="63">
        <f t="shared" si="245"/>
        <v>1.7241379310344973E-2</v>
      </c>
      <c r="L587" s="64">
        <f t="shared" si="246"/>
        <v>-8.3106097061077744E-2</v>
      </c>
      <c r="M587" s="65">
        <f t="shared" si="247"/>
        <v>1.9977477477477474</v>
      </c>
      <c r="N587" s="65">
        <f t="shared" si="248"/>
        <v>1.4200828905431975</v>
      </c>
      <c r="O587" s="65">
        <f t="shared" si="249"/>
        <v>24.226781257716368</v>
      </c>
      <c r="P587" s="66">
        <f t="shared" si="250"/>
        <v>17.060117700910649</v>
      </c>
      <c r="Q587" s="63">
        <f t="shared" si="224"/>
        <v>0.17018469656992075</v>
      </c>
      <c r="R587" s="63">
        <f t="shared" si="225"/>
        <v>0.25542831842699476</v>
      </c>
      <c r="S587" s="63">
        <f t="shared" si="226"/>
        <v>0.14935064935064934</v>
      </c>
      <c r="T587" s="64">
        <f t="shared" si="227"/>
        <v>9.2293565185069371E-2</v>
      </c>
      <c r="U587" s="63">
        <f t="shared" si="237"/>
        <v>2.9230102900640542E-2</v>
      </c>
      <c r="V587" s="63">
        <f t="shared" si="238"/>
        <v>9.7756302765315883E-2</v>
      </c>
      <c r="W587" s="63">
        <f t="shared" si="239"/>
        <v>0.11654085522403057</v>
      </c>
      <c r="X587" s="64">
        <f t="shared" si="240"/>
        <v>-1.6823882772248222E-2</v>
      </c>
      <c r="Y587" s="63">
        <f t="shared" si="233"/>
        <v>-1.3680580013441745E-2</v>
      </c>
      <c r="Z587" s="63">
        <f t="shared" si="234"/>
        <v>4.4983700841915386E-2</v>
      </c>
      <c r="AA587" s="63">
        <f t="shared" si="235"/>
        <v>6.4040947008431104E-2</v>
      </c>
      <c r="AB587" s="64">
        <f t="shared" si="236"/>
        <v>-1.7910256386368784E-2</v>
      </c>
      <c r="AC587" s="63">
        <f t="shared" si="229"/>
        <v>1.6136116189542138E-2</v>
      </c>
      <c r="AD587" s="63">
        <f t="shared" si="230"/>
        <v>6.8882188664208144E-2</v>
      </c>
      <c r="AE587" s="63">
        <f t="shared" si="231"/>
        <v>4.5092394104126798E-2</v>
      </c>
      <c r="AF587" s="64">
        <f t="shared" si="232"/>
        <v>2.2763341015867411E-2</v>
      </c>
      <c r="AG587" s="69">
        <f t="shared" ca="1" si="241"/>
        <v>1740</v>
      </c>
      <c r="AH587" s="75">
        <f t="shared" si="251"/>
        <v>0</v>
      </c>
      <c r="AI587" s="76">
        <f t="shared" si="252"/>
        <v>1</v>
      </c>
      <c r="AJ587" s="75"/>
      <c r="AK587" s="76"/>
    </row>
    <row r="588" spans="2:37" x14ac:dyDescent="0.25">
      <c r="B588" s="43">
        <v>1919</v>
      </c>
      <c r="C588" s="44">
        <v>9</v>
      </c>
      <c r="D588" s="67">
        <f t="shared" si="228"/>
        <v>7213</v>
      </c>
      <c r="E588" s="61">
        <f>Data!E587</f>
        <v>9.01</v>
      </c>
      <c r="F588" s="61">
        <f>Data!H587</f>
        <v>17.8</v>
      </c>
      <c r="G588" s="62">
        <f>IF(MOD(C588,3)=0,SUM(Data!G585:G587),0)</f>
        <v>0.13583333333333333</v>
      </c>
      <c r="H588" s="63">
        <f t="shared" si="242"/>
        <v>1.5783540022547893E-2</v>
      </c>
      <c r="I588" s="63">
        <f t="shared" si="243"/>
        <v>1.5313791807591133E-2</v>
      </c>
      <c r="J588" s="63">
        <f t="shared" si="244"/>
        <v>3.1097331830139296E-2</v>
      </c>
      <c r="K588" s="63">
        <f t="shared" si="245"/>
        <v>5.6497175141243527E-3</v>
      </c>
      <c r="L588" s="64">
        <f t="shared" si="246"/>
        <v>2.5304650190643985E-2</v>
      </c>
      <c r="M588" s="65">
        <f t="shared" si="247"/>
        <v>2.0292792792792791</v>
      </c>
      <c r="N588" s="65">
        <f t="shared" si="248"/>
        <v>1.4281059577214077</v>
      </c>
      <c r="O588" s="65">
        <f t="shared" si="249"/>
        <v>24.980169513663775</v>
      </c>
      <c r="P588" s="66">
        <f t="shared" si="250"/>
        <v>17.491818011543405</v>
      </c>
      <c r="Q588" s="63">
        <f t="shared" si="224"/>
        <v>0.19496021220159165</v>
      </c>
      <c r="R588" s="63">
        <f t="shared" si="225"/>
        <v>0.27553765666691854</v>
      </c>
      <c r="S588" s="63">
        <f t="shared" si="226"/>
        <v>0.13375796178343946</v>
      </c>
      <c r="T588" s="64">
        <f t="shared" si="227"/>
        <v>0.12505287694778788</v>
      </c>
      <c r="U588" s="63">
        <f t="shared" si="237"/>
        <v>3.2458761781405165E-2</v>
      </c>
      <c r="V588" s="63">
        <f t="shared" si="238"/>
        <v>0.10136336006272839</v>
      </c>
      <c r="W588" s="63">
        <f t="shared" si="239"/>
        <v>0.11779964179892599</v>
      </c>
      <c r="X588" s="64">
        <f t="shared" si="240"/>
        <v>-1.4704139383821979E-2</v>
      </c>
      <c r="Y588" s="63">
        <f t="shared" si="233"/>
        <v>-1.2231753985863625E-2</v>
      </c>
      <c r="Z588" s="63">
        <f t="shared" si="234"/>
        <v>4.699497022078436E-2</v>
      </c>
      <c r="AA588" s="63">
        <f t="shared" si="235"/>
        <v>6.3582432719180737E-2</v>
      </c>
      <c r="AB588" s="64">
        <f t="shared" si="236"/>
        <v>-1.5595840988073095E-2</v>
      </c>
      <c r="AC588" s="63">
        <f t="shared" si="229"/>
        <v>1.7487934319660559E-2</v>
      </c>
      <c r="AD588" s="63">
        <f t="shared" si="230"/>
        <v>7.0672699174562981E-2</v>
      </c>
      <c r="AE588" s="63">
        <f t="shared" si="231"/>
        <v>4.3390922828898004E-2</v>
      </c>
      <c r="AF588" s="64">
        <f t="shared" si="232"/>
        <v>2.6147224159950744E-2</v>
      </c>
      <c r="AG588" s="69">
        <f t="shared" ca="1" si="241"/>
        <v>723</v>
      </c>
      <c r="AH588" s="75">
        <f t="shared" si="251"/>
        <v>1</v>
      </c>
      <c r="AI588" s="76">
        <f t="shared" si="252"/>
        <v>0</v>
      </c>
      <c r="AJ588" s="75"/>
      <c r="AK588" s="76"/>
    </row>
    <row r="589" spans="2:37" x14ac:dyDescent="0.25">
      <c r="B589" s="43">
        <v>1919</v>
      </c>
      <c r="C589" s="44">
        <v>10</v>
      </c>
      <c r="D589" s="67">
        <f t="shared" si="228"/>
        <v>7244</v>
      </c>
      <c r="E589" s="61">
        <f>Data!E588</f>
        <v>9.4700000000000006</v>
      </c>
      <c r="F589" s="61">
        <f>Data!H588</f>
        <v>18.100000000000001</v>
      </c>
      <c r="G589" s="62">
        <f>IF(MOD(C589,3)=0,SUM(Data!G586:G588),0)</f>
        <v>0</v>
      </c>
      <c r="H589" s="63">
        <f t="shared" si="242"/>
        <v>5.1054384017758192E-2</v>
      </c>
      <c r="I589" s="63">
        <f t="shared" si="243"/>
        <v>0</v>
      </c>
      <c r="J589" s="63">
        <f t="shared" si="244"/>
        <v>5.1054384017758192E-2</v>
      </c>
      <c r="K589" s="63">
        <f t="shared" si="245"/>
        <v>1.6853932584269593E-2</v>
      </c>
      <c r="L589" s="64">
        <f t="shared" si="246"/>
        <v>3.3633593122436301E-2</v>
      </c>
      <c r="M589" s="65">
        <f t="shared" si="247"/>
        <v>2.1328828828828827</v>
      </c>
      <c r="N589" s="65">
        <f t="shared" si="248"/>
        <v>1.4521751592560384</v>
      </c>
      <c r="O589" s="65">
        <f t="shared" si="249"/>
        <v>26.255516680843062</v>
      </c>
      <c r="P589" s="66">
        <f t="shared" si="250"/>
        <v>18.080130701515358</v>
      </c>
      <c r="Q589" s="63">
        <f t="shared" si="224"/>
        <v>0.2048346055979644</v>
      </c>
      <c r="R589" s="63">
        <f t="shared" si="225"/>
        <v>0.2860778909652737</v>
      </c>
      <c r="S589" s="63">
        <f t="shared" si="226"/>
        <v>0.13125000000000009</v>
      </c>
      <c r="T589" s="64">
        <f t="shared" si="227"/>
        <v>0.13686443400245185</v>
      </c>
      <c r="U589" s="63">
        <f t="shared" si="237"/>
        <v>4.2792146630267869E-2</v>
      </c>
      <c r="V589" s="63">
        <f t="shared" si="238"/>
        <v>0.11238637800712414</v>
      </c>
      <c r="W589" s="63">
        <f t="shared" si="239"/>
        <v>0.12375449060524368</v>
      </c>
      <c r="X589" s="64">
        <f t="shared" si="240"/>
        <v>-1.011618880561449E-2</v>
      </c>
      <c r="Y589" s="63">
        <f t="shared" si="233"/>
        <v>-7.6898479397293773E-3</v>
      </c>
      <c r="Z589" s="63">
        <f t="shared" si="234"/>
        <v>5.18092095979934E-2</v>
      </c>
      <c r="AA589" s="63">
        <f t="shared" si="235"/>
        <v>6.3274136163691264E-2</v>
      </c>
      <c r="AB589" s="64">
        <f t="shared" si="236"/>
        <v>-1.0782662886039351E-2</v>
      </c>
      <c r="AC589" s="63">
        <f t="shared" si="229"/>
        <v>2.0265111681160297E-2</v>
      </c>
      <c r="AD589" s="63">
        <f t="shared" si="230"/>
        <v>7.3595041426917751E-2</v>
      </c>
      <c r="AE589" s="63">
        <f t="shared" si="231"/>
        <v>4.3614835861043977E-2</v>
      </c>
      <c r="AF589" s="64">
        <f t="shared" si="232"/>
        <v>2.872727038336742E-2</v>
      </c>
      <c r="AG589" s="69">
        <f t="shared" ca="1" si="241"/>
        <v>188</v>
      </c>
      <c r="AH589" s="75">
        <f t="shared" si="251"/>
        <v>2</v>
      </c>
      <c r="AI589" s="76">
        <f t="shared" si="252"/>
        <v>0</v>
      </c>
      <c r="AJ589" s="75"/>
      <c r="AK589" s="76"/>
    </row>
    <row r="590" spans="2:37" x14ac:dyDescent="0.25">
      <c r="B590" s="43">
        <v>1919</v>
      </c>
      <c r="C590" s="44">
        <v>11</v>
      </c>
      <c r="D590" s="67">
        <f t="shared" si="228"/>
        <v>7274</v>
      </c>
      <c r="E590" s="61">
        <f>Data!E589</f>
        <v>9.19</v>
      </c>
      <c r="F590" s="61">
        <f>Data!H589</f>
        <v>18.5</v>
      </c>
      <c r="G590" s="62">
        <f>IF(MOD(C590,3)=0,SUM(Data!G587:G589),0)</f>
        <v>0</v>
      </c>
      <c r="H590" s="63">
        <f t="shared" si="242"/>
        <v>-2.9567053854276826E-2</v>
      </c>
      <c r="I590" s="63">
        <f t="shared" si="243"/>
        <v>0</v>
      </c>
      <c r="J590" s="63">
        <f t="shared" si="244"/>
        <v>-2.9567053854276826E-2</v>
      </c>
      <c r="K590" s="63">
        <f t="shared" si="245"/>
        <v>2.2099447513812098E-2</v>
      </c>
      <c r="L590" s="64">
        <f t="shared" si="246"/>
        <v>-5.0549387824995073E-2</v>
      </c>
      <c r="M590" s="65">
        <f t="shared" si="247"/>
        <v>2.0698198198198194</v>
      </c>
      <c r="N590" s="65">
        <f t="shared" si="248"/>
        <v>1.4842674279688788</v>
      </c>
      <c r="O590" s="65">
        <f t="shared" si="249"/>
        <v>25.479218405168712</v>
      </c>
      <c r="P590" s="66">
        <f t="shared" si="250"/>
        <v>17.166191162757858</v>
      </c>
      <c r="Q590" s="63">
        <f t="shared" si="224"/>
        <v>0.14019851116625293</v>
      </c>
      <c r="R590" s="63">
        <f t="shared" si="225"/>
        <v>0.21708331559307026</v>
      </c>
      <c r="S590" s="63">
        <f t="shared" si="226"/>
        <v>0.13496932515337412</v>
      </c>
      <c r="T590" s="64">
        <f t="shared" si="227"/>
        <v>7.2349083468489006E-2</v>
      </c>
      <c r="U590" s="63">
        <f t="shared" si="237"/>
        <v>3.655143753478618E-2</v>
      </c>
      <c r="V590" s="63">
        <f t="shared" si="238"/>
        <v>0.10572917425913642</v>
      </c>
      <c r="W590" s="63">
        <f t="shared" si="239"/>
        <v>0.12645620418579684</v>
      </c>
      <c r="X590" s="64">
        <f t="shared" si="240"/>
        <v>-1.8400209302093518E-2</v>
      </c>
      <c r="Y590" s="63">
        <f t="shared" si="233"/>
        <v>-1.0178749766703521E-2</v>
      </c>
      <c r="Z590" s="63">
        <f t="shared" si="234"/>
        <v>4.9171072864270249E-2</v>
      </c>
      <c r="AA590" s="63">
        <f t="shared" si="235"/>
        <v>6.4571578892531623E-2</v>
      </c>
      <c r="AB590" s="64">
        <f t="shared" si="236"/>
        <v>-1.4466388483038828E-2</v>
      </c>
      <c r="AC590" s="63">
        <f t="shared" si="229"/>
        <v>1.7780555886250049E-2</v>
      </c>
      <c r="AD590" s="63">
        <f t="shared" si="230"/>
        <v>7.0980616263276675E-2</v>
      </c>
      <c r="AE590" s="63">
        <f t="shared" si="231"/>
        <v>4.411527795301029E-2</v>
      </c>
      <c r="AF590" s="64">
        <f t="shared" si="232"/>
        <v>2.5730241552384792E-2</v>
      </c>
      <c r="AG590" s="69">
        <f t="shared" ca="1" si="241"/>
        <v>1515</v>
      </c>
      <c r="AH590" s="75">
        <f t="shared" si="251"/>
        <v>0</v>
      </c>
      <c r="AI590" s="76">
        <f t="shared" si="252"/>
        <v>1</v>
      </c>
      <c r="AJ590" s="75"/>
      <c r="AK590" s="76"/>
    </row>
    <row r="591" spans="2:37" x14ac:dyDescent="0.25">
      <c r="B591" s="43">
        <v>1919</v>
      </c>
      <c r="C591" s="44">
        <v>12</v>
      </c>
      <c r="D591" s="67">
        <f t="shared" si="228"/>
        <v>7305</v>
      </c>
      <c r="E591" s="61">
        <f>Data!E590</f>
        <v>8.92</v>
      </c>
      <c r="F591" s="61">
        <f>Data!H590</f>
        <v>18.899999999999999</v>
      </c>
      <c r="G591" s="62">
        <f>IF(MOD(C591,3)=0,SUM(Data!G588:G590),0)</f>
        <v>0.13333333333333333</v>
      </c>
      <c r="H591" s="63">
        <f t="shared" si="242"/>
        <v>-2.9379760609357986E-2</v>
      </c>
      <c r="I591" s="63">
        <f t="shared" si="243"/>
        <v>1.4508523757707654E-2</v>
      </c>
      <c r="J591" s="63">
        <f t="shared" si="244"/>
        <v>-1.4871236851650371E-2</v>
      </c>
      <c r="K591" s="63">
        <f t="shared" si="245"/>
        <v>2.1621621621621623E-2</v>
      </c>
      <c r="L591" s="64">
        <f t="shared" si="246"/>
        <v>-3.5720522844208014E-2</v>
      </c>
      <c r="M591" s="65">
        <f t="shared" si="247"/>
        <v>2.0090090090090089</v>
      </c>
      <c r="N591" s="65">
        <f t="shared" si="248"/>
        <v>1.5163596966817192</v>
      </c>
      <c r="O591" s="65">
        <f t="shared" si="249"/>
        <v>25.100310913470519</v>
      </c>
      <c r="P591" s="66">
        <f t="shared" si="250"/>
        <v>16.553005839180525</v>
      </c>
      <c r="Q591" s="63">
        <f t="shared" si="224"/>
        <v>0.12911392405063293</v>
      </c>
      <c r="R591" s="63">
        <f t="shared" si="225"/>
        <v>0.20121930112987862</v>
      </c>
      <c r="S591" s="63">
        <f t="shared" si="226"/>
        <v>0.14545454545454528</v>
      </c>
      <c r="T591" s="64">
        <f t="shared" si="227"/>
        <v>4.8683516859417963E-2</v>
      </c>
      <c r="U591" s="63">
        <f t="shared" si="237"/>
        <v>3.9478480865366761E-2</v>
      </c>
      <c r="V591" s="63">
        <f t="shared" si="238"/>
        <v>0.10895907729069276</v>
      </c>
      <c r="W591" s="63">
        <f t="shared" si="239"/>
        <v>0.13351712581614761</v>
      </c>
      <c r="X591" s="64">
        <f t="shared" si="240"/>
        <v>-2.1665352879227884E-2</v>
      </c>
      <c r="Y591" s="63">
        <f t="shared" si="233"/>
        <v>-1.4281828013002817E-2</v>
      </c>
      <c r="Z591" s="63">
        <f t="shared" si="234"/>
        <v>4.5270730414066263E-2</v>
      </c>
      <c r="AA591" s="63">
        <f t="shared" si="235"/>
        <v>6.5830624088005774E-2</v>
      </c>
      <c r="AB591" s="64">
        <f t="shared" si="236"/>
        <v>-1.92900196422221E-2</v>
      </c>
      <c r="AC591" s="63">
        <f t="shared" si="229"/>
        <v>1.985497351984189E-2</v>
      </c>
      <c r="AD591" s="63">
        <f t="shared" si="230"/>
        <v>7.3495566807089574E-2</v>
      </c>
      <c r="AE591" s="63">
        <f t="shared" si="231"/>
        <v>4.4599305784218224E-2</v>
      </c>
      <c r="AF591" s="64">
        <f t="shared" si="232"/>
        <v>2.766253132934815E-2</v>
      </c>
      <c r="AG591" s="69">
        <f t="shared" ca="1" si="241"/>
        <v>1514</v>
      </c>
      <c r="AH591" s="75">
        <f t="shared" si="251"/>
        <v>0</v>
      </c>
      <c r="AI591" s="76">
        <f t="shared" si="252"/>
        <v>2</v>
      </c>
      <c r="AJ591" s="75"/>
      <c r="AK591" s="76"/>
    </row>
    <row r="592" spans="2:37" x14ac:dyDescent="0.25">
      <c r="B592" s="43">
        <v>1920</v>
      </c>
      <c r="C592" s="39">
        <v>1</v>
      </c>
      <c r="D592" s="67">
        <f t="shared" si="228"/>
        <v>7336</v>
      </c>
      <c r="E592" s="61">
        <f>Data!E591</f>
        <v>8.83</v>
      </c>
      <c r="F592" s="61">
        <f>Data!H591</f>
        <v>19.3</v>
      </c>
      <c r="G592" s="62">
        <f>IF(MOD(C592,3)=0,SUM(Data!G589:G591),0)</f>
        <v>0</v>
      </c>
      <c r="H592" s="63">
        <f t="shared" si="242"/>
        <v>-1.0089686098654682E-2</v>
      </c>
      <c r="I592" s="63">
        <f t="shared" si="243"/>
        <v>0</v>
      </c>
      <c r="J592" s="63">
        <f t="shared" si="244"/>
        <v>-1.0089686098654571E-2</v>
      </c>
      <c r="K592" s="63">
        <f t="shared" si="245"/>
        <v>2.1164021164021385E-2</v>
      </c>
      <c r="L592" s="64">
        <f t="shared" si="246"/>
        <v>-3.0605962034433998E-2</v>
      </c>
      <c r="M592" s="65">
        <f t="shared" si="247"/>
        <v>1.9887387387387385</v>
      </c>
      <c r="N592" s="65">
        <f t="shared" si="248"/>
        <v>1.5484519653945601</v>
      </c>
      <c r="O592" s="65">
        <f t="shared" si="249"/>
        <v>24.847056655374967</v>
      </c>
      <c r="P592" s="66">
        <f t="shared" si="250"/>
        <v>16.046385170910803</v>
      </c>
      <c r="Q592" s="63">
        <f t="shared" si="224"/>
        <v>0.12484076433121016</v>
      </c>
      <c r="R592" s="63">
        <f t="shared" si="225"/>
        <v>0.19667325681809933</v>
      </c>
      <c r="S592" s="63">
        <f t="shared" si="226"/>
        <v>0.16969696969696968</v>
      </c>
      <c r="T592" s="64">
        <f t="shared" si="227"/>
        <v>2.3062628885939906E-2</v>
      </c>
      <c r="U592" s="63">
        <f t="shared" si="237"/>
        <v>3.3741189562169538E-2</v>
      </c>
      <c r="V592" s="63">
        <f t="shared" si="238"/>
        <v>0.10283829519961474</v>
      </c>
      <c r="W592" s="63">
        <f t="shared" si="239"/>
        <v>0.13827497254553944</v>
      </c>
      <c r="X592" s="64">
        <f t="shared" si="240"/>
        <v>-3.1131912938995088E-2</v>
      </c>
      <c r="Y592" s="63">
        <f t="shared" si="233"/>
        <v>-1.3152563853412014E-2</v>
      </c>
      <c r="Z592" s="63">
        <f t="shared" si="234"/>
        <v>4.6468219520457099E-2</v>
      </c>
      <c r="AA592" s="63">
        <f t="shared" si="235"/>
        <v>6.908792803979602E-2</v>
      </c>
      <c r="AB592" s="64">
        <f t="shared" si="236"/>
        <v>-2.1157949618618277E-2</v>
      </c>
      <c r="AC592" s="63">
        <f t="shared" si="229"/>
        <v>1.8665372487820298E-2</v>
      </c>
      <c r="AD592" s="63">
        <f t="shared" si="230"/>
        <v>7.2243397167972345E-2</v>
      </c>
      <c r="AE592" s="63">
        <f t="shared" si="231"/>
        <v>4.5693739950318557E-2</v>
      </c>
      <c r="AF592" s="64">
        <f t="shared" si="232"/>
        <v>2.5389515307718158E-2</v>
      </c>
      <c r="AG592" s="69">
        <f t="shared" ca="1" si="241"/>
        <v>1238</v>
      </c>
      <c r="AH592" s="75">
        <f t="shared" si="251"/>
        <v>0</v>
      </c>
      <c r="AI592" s="76">
        <f t="shared" si="252"/>
        <v>3</v>
      </c>
      <c r="AJ592" s="75"/>
      <c r="AK592" s="76"/>
    </row>
    <row r="593" spans="2:37" x14ac:dyDescent="0.25">
      <c r="B593" s="43">
        <v>1920</v>
      </c>
      <c r="C593" s="44">
        <v>2</v>
      </c>
      <c r="D593" s="67">
        <f t="shared" si="228"/>
        <v>7365</v>
      </c>
      <c r="E593" s="61">
        <f>Data!E592</f>
        <v>8.1</v>
      </c>
      <c r="F593" s="61">
        <f>Data!H592</f>
        <v>19.5</v>
      </c>
      <c r="G593" s="62">
        <f>IF(MOD(C593,3)=0,SUM(Data!G590:G592),0)</f>
        <v>0</v>
      </c>
      <c r="H593" s="63">
        <f t="shared" si="242"/>
        <v>-8.2672706681766739E-2</v>
      </c>
      <c r="I593" s="63">
        <f t="shared" si="243"/>
        <v>0</v>
      </c>
      <c r="J593" s="63">
        <f t="shared" si="244"/>
        <v>-8.2672706681766739E-2</v>
      </c>
      <c r="K593" s="63">
        <f t="shared" si="245"/>
        <v>1.0362694300518172E-2</v>
      </c>
      <c r="L593" s="64">
        <f t="shared" si="246"/>
        <v>-9.2081191741440915E-2</v>
      </c>
      <c r="M593" s="65">
        <f t="shared" si="247"/>
        <v>1.8243243243243241</v>
      </c>
      <c r="N593" s="65">
        <f t="shared" si="248"/>
        <v>1.5644980997509803</v>
      </c>
      <c r="O593" s="65">
        <f t="shared" si="249"/>
        <v>22.792883228599912</v>
      </c>
      <c r="P593" s="66">
        <f t="shared" si="250"/>
        <v>14.568814901231152</v>
      </c>
      <c r="Q593" s="63">
        <f t="shared" ref="Q593:Q656" si="253">$M593/$M581-1</f>
        <v>2.7918781725888353E-2</v>
      </c>
      <c r="R593" s="63">
        <f t="shared" ref="R593:R656" si="254">$O593/$O581-1</f>
        <v>9.3561822507183701E-2</v>
      </c>
      <c r="S593" s="63">
        <f t="shared" ref="S593:S656" si="255">$N593/$N581-1</f>
        <v>0.20370370370370372</v>
      </c>
      <c r="T593" s="64">
        <f t="shared" ref="T593:T656" si="256">$P593/$P581-1</f>
        <v>-9.1502485917108856E-2</v>
      </c>
      <c r="U593" s="63">
        <f t="shared" si="237"/>
        <v>1.8792481782990533E-2</v>
      </c>
      <c r="V593" s="63">
        <f t="shared" si="238"/>
        <v>8.689038911916791E-2</v>
      </c>
      <c r="W593" s="63">
        <f t="shared" si="239"/>
        <v>0.14289655141156077</v>
      </c>
      <c r="X593" s="64">
        <f t="shared" si="240"/>
        <v>-4.9003702236410929E-2</v>
      </c>
      <c r="Y593" s="63">
        <f t="shared" si="233"/>
        <v>-1.806695543808734E-2</v>
      </c>
      <c r="Z593" s="63">
        <f t="shared" si="234"/>
        <v>4.1256922998552215E-2</v>
      </c>
      <c r="AA593" s="63">
        <f t="shared" si="235"/>
        <v>7.0190658629791125E-2</v>
      </c>
      <c r="AB593" s="64">
        <f t="shared" si="236"/>
        <v>-2.7036056984728329E-2</v>
      </c>
      <c r="AC593" s="63">
        <f t="shared" si="229"/>
        <v>1.3373798098356149E-2</v>
      </c>
      <c r="AD593" s="63">
        <f t="shared" si="230"/>
        <v>6.6673505569645686E-2</v>
      </c>
      <c r="AE593" s="63">
        <f t="shared" si="231"/>
        <v>4.5606624984424249E-2</v>
      </c>
      <c r="AF593" s="64">
        <f t="shared" si="232"/>
        <v>2.0147998378965193E-2</v>
      </c>
      <c r="AG593" s="69">
        <f t="shared" ca="1" si="241"/>
        <v>1768</v>
      </c>
      <c r="AH593" s="75">
        <f t="shared" si="251"/>
        <v>0</v>
      </c>
      <c r="AI593" s="76">
        <f t="shared" si="252"/>
        <v>4</v>
      </c>
      <c r="AJ593" s="75"/>
      <c r="AK593" s="76"/>
    </row>
    <row r="594" spans="2:37" x14ac:dyDescent="0.25">
      <c r="B594" s="43">
        <v>1920</v>
      </c>
      <c r="C594" s="44">
        <v>3</v>
      </c>
      <c r="D594" s="67">
        <f t="shared" si="228"/>
        <v>7396</v>
      </c>
      <c r="E594" s="61">
        <f>Data!E593</f>
        <v>8.67</v>
      </c>
      <c r="F594" s="61">
        <f>Data!H593</f>
        <v>19.7</v>
      </c>
      <c r="G594" s="62">
        <f>IF(MOD(C594,3)=0,SUM(Data!G591:G593),0)</f>
        <v>0.13166666666666668</v>
      </c>
      <c r="H594" s="63">
        <f t="shared" si="242"/>
        <v>7.0370370370370416E-2</v>
      </c>
      <c r="I594" s="63">
        <f t="shared" si="243"/>
        <v>1.6255144032921814E-2</v>
      </c>
      <c r="J594" s="63">
        <f t="shared" si="244"/>
        <v>8.6625514403292136E-2</v>
      </c>
      <c r="K594" s="63">
        <f t="shared" si="245"/>
        <v>1.025641025641022E-2</v>
      </c>
      <c r="L594" s="64">
        <f t="shared" si="246"/>
        <v>7.5593783292598804E-2</v>
      </c>
      <c r="M594" s="65">
        <f t="shared" si="247"/>
        <v>1.9527027027027024</v>
      </c>
      <c r="N594" s="65">
        <f t="shared" si="248"/>
        <v>1.5805442341074005</v>
      </c>
      <c r="O594" s="65">
        <f t="shared" si="249"/>
        <v>24.767328463011548</v>
      </c>
      <c r="P594" s="66">
        <f t="shared" si="250"/>
        <v>15.670126737704804</v>
      </c>
      <c r="Q594" s="63">
        <f t="shared" si="253"/>
        <v>6.7733990147783141E-2</v>
      </c>
      <c r="R594" s="63">
        <f t="shared" si="254"/>
        <v>0.13351062588032536</v>
      </c>
      <c r="S594" s="63">
        <f t="shared" si="255"/>
        <v>0.20121951219512191</v>
      </c>
      <c r="T594" s="64">
        <f t="shared" si="256"/>
        <v>-5.6366788607241536E-2</v>
      </c>
      <c r="U594" s="63">
        <f t="shared" si="237"/>
        <v>2.75066554271306E-2</v>
      </c>
      <c r="V594" s="63">
        <f t="shared" si="238"/>
        <v>9.6459534330479491E-2</v>
      </c>
      <c r="W594" s="63">
        <f t="shared" si="239"/>
        <v>0.14753570245681202</v>
      </c>
      <c r="X594" s="64">
        <f t="shared" si="240"/>
        <v>-4.4509437063248947E-2</v>
      </c>
      <c r="Y594" s="63">
        <f t="shared" si="233"/>
        <v>-1.377507139737566E-2</v>
      </c>
      <c r="Z594" s="63">
        <f t="shared" si="234"/>
        <v>4.6222800794475161E-2</v>
      </c>
      <c r="AA594" s="63">
        <f t="shared" si="235"/>
        <v>6.9245043568430198E-2</v>
      </c>
      <c r="AB594" s="64">
        <f t="shared" si="236"/>
        <v>-2.1531306516158422E-2</v>
      </c>
      <c r="AC594" s="63">
        <f t="shared" si="229"/>
        <v>1.641774428328846E-2</v>
      </c>
      <c r="AD594" s="63">
        <f t="shared" si="230"/>
        <v>7.0205349301245334E-2</v>
      </c>
      <c r="AE594" s="63">
        <f t="shared" si="231"/>
        <v>4.6140238496758634E-2</v>
      </c>
      <c r="AF594" s="64">
        <f t="shared" si="232"/>
        <v>2.3003713956234684E-2</v>
      </c>
      <c r="AG594" s="69">
        <f t="shared" ca="1" si="241"/>
        <v>76</v>
      </c>
      <c r="AH594" s="75">
        <f t="shared" si="251"/>
        <v>1</v>
      </c>
      <c r="AI594" s="76">
        <f t="shared" si="252"/>
        <v>0</v>
      </c>
      <c r="AJ594" s="75"/>
      <c r="AK594" s="76"/>
    </row>
    <row r="595" spans="2:37" x14ac:dyDescent="0.25">
      <c r="B595" s="43">
        <v>1920</v>
      </c>
      <c r="C595" s="44">
        <v>4</v>
      </c>
      <c r="D595" s="67">
        <f t="shared" si="228"/>
        <v>7426</v>
      </c>
      <c r="E595" s="61">
        <f>Data!E594</f>
        <v>8.6</v>
      </c>
      <c r="F595" s="61">
        <f>Data!H594</f>
        <v>20.3</v>
      </c>
      <c r="G595" s="62">
        <f>IF(MOD(C595,3)=0,SUM(Data!G592:G594),0)</f>
        <v>0</v>
      </c>
      <c r="H595" s="63">
        <f t="shared" si="242"/>
        <v>-8.073817762399127E-3</v>
      </c>
      <c r="I595" s="63">
        <f t="shared" si="243"/>
        <v>0</v>
      </c>
      <c r="J595" s="63">
        <f t="shared" si="244"/>
        <v>-8.073817762399127E-3</v>
      </c>
      <c r="K595" s="63">
        <f t="shared" si="245"/>
        <v>3.0456852791878264E-2</v>
      </c>
      <c r="L595" s="64">
        <f t="shared" si="246"/>
        <v>-3.7391833000948949E-2</v>
      </c>
      <c r="M595" s="65">
        <f t="shared" si="247"/>
        <v>1.9369369369369367</v>
      </c>
      <c r="N595" s="65">
        <f t="shared" si="248"/>
        <v>1.6286826371766616</v>
      </c>
      <c r="O595" s="65">
        <f t="shared" si="249"/>
        <v>24.567361566539713</v>
      </c>
      <c r="P595" s="66">
        <f t="shared" si="250"/>
        <v>15.08419197562484</v>
      </c>
      <c r="Q595" s="63">
        <f t="shared" si="253"/>
        <v>2.502979737783062E-2</v>
      </c>
      <c r="R595" s="63">
        <f t="shared" si="254"/>
        <v>8.8175685978596263E-2</v>
      </c>
      <c r="S595" s="63">
        <f t="shared" si="255"/>
        <v>0.21556886227544925</v>
      </c>
      <c r="T595" s="64">
        <f t="shared" si="256"/>
        <v>-0.10480128296342073</v>
      </c>
      <c r="U595" s="63">
        <f t="shared" si="237"/>
        <v>1.105506522092492E-2</v>
      </c>
      <c r="V595" s="63">
        <f t="shared" si="238"/>
        <v>7.8903927423978448E-2</v>
      </c>
      <c r="W595" s="63">
        <f t="shared" si="239"/>
        <v>0.15212395764884468</v>
      </c>
      <c r="X595" s="64">
        <f t="shared" si="240"/>
        <v>-6.3552215661140665E-2</v>
      </c>
      <c r="Y595" s="63">
        <f t="shared" si="233"/>
        <v>-1.2167708928014442E-2</v>
      </c>
      <c r="Z595" s="63">
        <f t="shared" si="234"/>
        <v>4.7927948591712122E-2</v>
      </c>
      <c r="AA595" s="63">
        <f t="shared" si="235"/>
        <v>7.1451089935276491E-2</v>
      </c>
      <c r="AB595" s="64">
        <f t="shared" si="236"/>
        <v>-2.1954470497561718E-2</v>
      </c>
      <c r="AC595" s="63">
        <f t="shared" si="229"/>
        <v>1.5360956802428882E-2</v>
      </c>
      <c r="AD595" s="63">
        <f t="shared" si="230"/>
        <v>6.9092637897443465E-2</v>
      </c>
      <c r="AE595" s="63">
        <f t="shared" si="231"/>
        <v>4.7710744234313429E-2</v>
      </c>
      <c r="AF595" s="64">
        <f t="shared" si="232"/>
        <v>2.0408203104527844E-2</v>
      </c>
      <c r="AG595" s="69">
        <f t="shared" ca="1" si="241"/>
        <v>1207</v>
      </c>
      <c r="AH595" s="75">
        <f t="shared" si="251"/>
        <v>0</v>
      </c>
      <c r="AI595" s="76">
        <f t="shared" si="252"/>
        <v>1</v>
      </c>
      <c r="AJ595" s="75"/>
      <c r="AK595" s="76"/>
    </row>
    <row r="596" spans="2:37" x14ac:dyDescent="0.25">
      <c r="B596" s="43">
        <v>1920</v>
      </c>
      <c r="C596" s="44">
        <v>5</v>
      </c>
      <c r="D596" s="67">
        <f t="shared" si="228"/>
        <v>7457</v>
      </c>
      <c r="E596" s="61">
        <f>Data!E595</f>
        <v>8.06</v>
      </c>
      <c r="F596" s="61">
        <f>Data!H595</f>
        <v>20.6</v>
      </c>
      <c r="G596" s="62">
        <f>IF(MOD(C596,3)=0,SUM(Data!G593:G595),0)</f>
        <v>0</v>
      </c>
      <c r="H596" s="63">
        <f t="shared" si="242"/>
        <v>-6.2790697674418472E-2</v>
      </c>
      <c r="I596" s="63">
        <f t="shared" si="243"/>
        <v>0</v>
      </c>
      <c r="J596" s="63">
        <f t="shared" si="244"/>
        <v>-6.2790697674418583E-2</v>
      </c>
      <c r="K596" s="63">
        <f t="shared" si="245"/>
        <v>1.4778325123152802E-2</v>
      </c>
      <c r="L596" s="64">
        <f t="shared" si="246"/>
        <v>-7.6439376834499972E-2</v>
      </c>
      <c r="M596" s="65">
        <f t="shared" si="247"/>
        <v>1.8153153153153152</v>
      </c>
      <c r="N596" s="65">
        <f t="shared" si="248"/>
        <v>1.6527518387112923</v>
      </c>
      <c r="O596" s="65">
        <f t="shared" si="249"/>
        <v>23.024759793756989</v>
      </c>
      <c r="P596" s="66">
        <f t="shared" si="250"/>
        <v>13.931165740956112</v>
      </c>
      <c r="Q596" s="63">
        <f t="shared" si="253"/>
        <v>-0.10144927536231885</v>
      </c>
      <c r="R596" s="63">
        <f t="shared" si="254"/>
        <v>-4.6094997754724809E-2</v>
      </c>
      <c r="S596" s="63">
        <f t="shared" si="255"/>
        <v>0.21893491124260378</v>
      </c>
      <c r="T596" s="64">
        <f t="shared" si="256"/>
        <v>-0.21742744961431315</v>
      </c>
      <c r="U596" s="63">
        <f t="shared" si="237"/>
        <v>2.7521056793766707E-3</v>
      </c>
      <c r="V596" s="63">
        <f t="shared" si="238"/>
        <v>7.0043781259079729E-2</v>
      </c>
      <c r="W596" s="63">
        <f t="shared" si="239"/>
        <v>0.15321204363112106</v>
      </c>
      <c r="X596" s="64">
        <f t="shared" si="240"/>
        <v>-7.2118794484810733E-2</v>
      </c>
      <c r="Y596" s="63">
        <f t="shared" si="233"/>
        <v>-1.6922593782263462E-2</v>
      </c>
      <c r="Z596" s="63">
        <f t="shared" si="234"/>
        <v>4.2883796081071068E-2</v>
      </c>
      <c r="AA596" s="63">
        <f t="shared" si="235"/>
        <v>7.5050179687373264E-2</v>
      </c>
      <c r="AB596" s="64">
        <f t="shared" si="236"/>
        <v>-2.9920820640815249E-2</v>
      </c>
      <c r="AC596" s="63">
        <f t="shared" si="229"/>
        <v>1.453002654490354E-2</v>
      </c>
      <c r="AD596" s="63">
        <f t="shared" si="230"/>
        <v>6.8217735809693147E-2</v>
      </c>
      <c r="AE596" s="63">
        <f t="shared" si="231"/>
        <v>4.9743574986241601E-2</v>
      </c>
      <c r="AF596" s="64">
        <f t="shared" si="232"/>
        <v>1.7598736742631571E-2</v>
      </c>
      <c r="AG596" s="69">
        <f t="shared" ca="1" si="241"/>
        <v>1729</v>
      </c>
      <c r="AH596" s="75">
        <f t="shared" si="251"/>
        <v>0</v>
      </c>
      <c r="AI596" s="76">
        <f t="shared" si="252"/>
        <v>2</v>
      </c>
      <c r="AJ596" s="75"/>
      <c r="AK596" s="76"/>
    </row>
    <row r="597" spans="2:37" x14ac:dyDescent="0.25">
      <c r="B597" s="43">
        <v>1920</v>
      </c>
      <c r="C597" s="44">
        <v>6</v>
      </c>
      <c r="D597" s="67">
        <f t="shared" si="228"/>
        <v>7487</v>
      </c>
      <c r="E597" s="61">
        <f>Data!E596</f>
        <v>7.92</v>
      </c>
      <c r="F597" s="61">
        <f>Data!H596</f>
        <v>20.9</v>
      </c>
      <c r="G597" s="62">
        <f>IF(MOD(C597,3)=0,SUM(Data!G594:G596),0)</f>
        <v>0.13041666666666668</v>
      </c>
      <c r="H597" s="63">
        <f t="shared" si="242"/>
        <v>-1.7369727047146455E-2</v>
      </c>
      <c r="I597" s="63">
        <f t="shared" si="243"/>
        <v>1.6180727874276261E-2</v>
      </c>
      <c r="J597" s="63">
        <f t="shared" si="244"/>
        <v>-1.1889991728701865E-3</v>
      </c>
      <c r="K597" s="63">
        <f t="shared" si="245"/>
        <v>1.4563106796116276E-2</v>
      </c>
      <c r="L597" s="64">
        <f t="shared" si="246"/>
        <v>-1.5525999184742623E-2</v>
      </c>
      <c r="M597" s="65">
        <f t="shared" si="247"/>
        <v>1.7837837837837835</v>
      </c>
      <c r="N597" s="65">
        <f t="shared" si="248"/>
        <v>1.6768210402459225</v>
      </c>
      <c r="O597" s="65">
        <f t="shared" si="249"/>
        <v>22.997383373406677</v>
      </c>
      <c r="P597" s="66">
        <f t="shared" si="250"/>
        <v>13.714870473019513</v>
      </c>
      <c r="Q597" s="63">
        <f t="shared" si="253"/>
        <v>-0.14006514657980462</v>
      </c>
      <c r="R597" s="63">
        <f t="shared" si="254"/>
        <v>-8.578846508327187E-2</v>
      </c>
      <c r="S597" s="63">
        <f t="shared" si="255"/>
        <v>0.23668639053254448</v>
      </c>
      <c r="T597" s="64">
        <f t="shared" si="256"/>
        <v>-0.26075717989987046</v>
      </c>
      <c r="U597" s="63">
        <f t="shared" si="237"/>
        <v>-3.0030572485640894E-3</v>
      </c>
      <c r="V597" s="63">
        <f t="shared" si="238"/>
        <v>6.4589825155186409E-2</v>
      </c>
      <c r="W597" s="63">
        <f t="shared" si="239"/>
        <v>0.1565515166712157</v>
      </c>
      <c r="X597" s="64">
        <f t="shared" si="240"/>
        <v>-7.9513701024502059E-2</v>
      </c>
      <c r="Y597" s="63">
        <f t="shared" si="233"/>
        <v>-1.3792322972685067E-2</v>
      </c>
      <c r="Z597" s="63">
        <f t="shared" si="234"/>
        <v>4.6620758436240139E-2</v>
      </c>
      <c r="AA597" s="63">
        <f t="shared" si="235"/>
        <v>7.7636575940219998E-2</v>
      </c>
      <c r="AB597" s="64">
        <f t="shared" si="236"/>
        <v>-2.8781333333010695E-2</v>
      </c>
      <c r="AC597" s="63">
        <f t="shared" si="229"/>
        <v>1.5176084904464648E-2</v>
      </c>
      <c r="AD597" s="63">
        <f t="shared" si="230"/>
        <v>6.9209565254317429E-2</v>
      </c>
      <c r="AE597" s="63">
        <f t="shared" si="231"/>
        <v>5.114742292705321E-2</v>
      </c>
      <c r="AF597" s="64">
        <f t="shared" si="232"/>
        <v>1.7183262721576886E-2</v>
      </c>
      <c r="AG597" s="69">
        <f t="shared" ca="1" si="241"/>
        <v>1353</v>
      </c>
      <c r="AH597" s="75">
        <f t="shared" si="251"/>
        <v>0</v>
      </c>
      <c r="AI597" s="76">
        <f t="shared" si="252"/>
        <v>3</v>
      </c>
      <c r="AJ597" s="75"/>
      <c r="AK597" s="76"/>
    </row>
    <row r="598" spans="2:37" x14ac:dyDescent="0.25">
      <c r="B598" s="43">
        <v>1920</v>
      </c>
      <c r="C598" s="44">
        <v>7</v>
      </c>
      <c r="D598" s="67">
        <f t="shared" si="228"/>
        <v>7518</v>
      </c>
      <c r="E598" s="61">
        <f>Data!E597</f>
        <v>7.91</v>
      </c>
      <c r="F598" s="61">
        <f>Data!H597</f>
        <v>20.8</v>
      </c>
      <c r="G598" s="62">
        <f>IF(MOD(C598,3)=0,SUM(Data!G595:G597),0)</f>
        <v>0</v>
      </c>
      <c r="H598" s="63">
        <f t="shared" si="242"/>
        <v>-1.2626262626261875E-3</v>
      </c>
      <c r="I598" s="63">
        <f t="shared" si="243"/>
        <v>0</v>
      </c>
      <c r="J598" s="63">
        <f t="shared" si="244"/>
        <v>-1.2626262626261875E-3</v>
      </c>
      <c r="K598" s="63">
        <f t="shared" si="245"/>
        <v>-4.7846889952152249E-3</v>
      </c>
      <c r="L598" s="64">
        <f t="shared" si="246"/>
        <v>3.5389957264957417E-3</v>
      </c>
      <c r="M598" s="65">
        <f t="shared" si="247"/>
        <v>1.7815315315315314</v>
      </c>
      <c r="N598" s="65">
        <f t="shared" si="248"/>
        <v>1.6687979730677125</v>
      </c>
      <c r="O598" s="65">
        <f t="shared" si="249"/>
        <v>22.968346273187731</v>
      </c>
      <c r="P598" s="66">
        <f t="shared" si="250"/>
        <v>13.763407341012972</v>
      </c>
      <c r="Q598" s="63">
        <f t="shared" si="253"/>
        <v>-0.16824395373291268</v>
      </c>
      <c r="R598" s="63">
        <f t="shared" si="254"/>
        <v>-0.11574583968799357</v>
      </c>
      <c r="S598" s="63">
        <f t="shared" si="255"/>
        <v>0.19540229885057481</v>
      </c>
      <c r="T598" s="64">
        <f t="shared" si="256"/>
        <v>-0.26028738512361027</v>
      </c>
      <c r="U598" s="63">
        <f t="shared" si="237"/>
        <v>-2.5094419332304385E-3</v>
      </c>
      <c r="V598" s="63">
        <f t="shared" si="238"/>
        <v>6.5116905850935325E-2</v>
      </c>
      <c r="W598" s="63">
        <f t="shared" si="239"/>
        <v>0.15544264452931067</v>
      </c>
      <c r="X598" s="64">
        <f t="shared" si="240"/>
        <v>-7.8174143135569585E-2</v>
      </c>
      <c r="Y598" s="63">
        <f t="shared" si="233"/>
        <v>-8.7886322946096884E-3</v>
      </c>
      <c r="Z598" s="63">
        <f t="shared" si="234"/>
        <v>5.1930965053423872E-2</v>
      </c>
      <c r="AA598" s="63">
        <f t="shared" si="235"/>
        <v>7.7119846800658642E-2</v>
      </c>
      <c r="AB598" s="64">
        <f t="shared" si="236"/>
        <v>-2.338540304688741E-2</v>
      </c>
      <c r="AC598" s="63">
        <f t="shared" si="229"/>
        <v>1.5111957036134438E-2</v>
      </c>
      <c r="AD598" s="63">
        <f t="shared" si="230"/>
        <v>6.9142024133877822E-2</v>
      </c>
      <c r="AE598" s="63">
        <f t="shared" si="231"/>
        <v>5.025082394631708E-2</v>
      </c>
      <c r="AF598" s="64">
        <f t="shared" si="232"/>
        <v>1.7987322415589091E-2</v>
      </c>
      <c r="AG598" s="69">
        <f t="shared" ca="1" si="241"/>
        <v>1072</v>
      </c>
      <c r="AH598" s="75">
        <f t="shared" si="251"/>
        <v>0</v>
      </c>
      <c r="AI598" s="76">
        <f t="shared" si="252"/>
        <v>4</v>
      </c>
      <c r="AJ598" s="75"/>
      <c r="AK598" s="76"/>
    </row>
    <row r="599" spans="2:37" x14ac:dyDescent="0.25">
      <c r="B599" s="43">
        <v>1920</v>
      </c>
      <c r="C599" s="44">
        <v>8</v>
      </c>
      <c r="D599" s="67">
        <f t="shared" si="228"/>
        <v>7549</v>
      </c>
      <c r="E599" s="61">
        <f>Data!E598</f>
        <v>7.6</v>
      </c>
      <c r="F599" s="61">
        <f>Data!H598</f>
        <v>20.3</v>
      </c>
      <c r="G599" s="62">
        <f>IF(MOD(C599,3)=0,SUM(Data!G596:G598),0)</f>
        <v>0</v>
      </c>
      <c r="H599" s="63">
        <f t="shared" si="242"/>
        <v>-3.9190897597977337E-2</v>
      </c>
      <c r="I599" s="63">
        <f t="shared" si="243"/>
        <v>0</v>
      </c>
      <c r="J599" s="63">
        <f t="shared" si="244"/>
        <v>-3.9190897597977448E-2</v>
      </c>
      <c r="K599" s="63">
        <f t="shared" si="245"/>
        <v>-2.4038461538461564E-2</v>
      </c>
      <c r="L599" s="64">
        <f t="shared" si="246"/>
        <v>-1.5525648770341349E-2</v>
      </c>
      <c r="M599" s="65">
        <f t="shared" si="247"/>
        <v>1.7117117117117115</v>
      </c>
      <c r="N599" s="65">
        <f t="shared" si="248"/>
        <v>1.6286826371766616</v>
      </c>
      <c r="O599" s="65">
        <f t="shared" si="249"/>
        <v>22.068196166400345</v>
      </c>
      <c r="P599" s="66">
        <f t="shared" si="250"/>
        <v>13.549721512753267</v>
      </c>
      <c r="Q599" s="63">
        <f t="shared" si="253"/>
        <v>-0.14317925591882741</v>
      </c>
      <c r="R599" s="63">
        <f t="shared" si="254"/>
        <v>-8.9099128289215179E-2</v>
      </c>
      <c r="S599" s="63">
        <f t="shared" si="255"/>
        <v>0.14689265536723162</v>
      </c>
      <c r="T599" s="64">
        <f t="shared" si="256"/>
        <v>-0.20576623501079361</v>
      </c>
      <c r="U599" s="63">
        <f t="shared" si="237"/>
        <v>-1.8646618324925757E-2</v>
      </c>
      <c r="V599" s="63">
        <f t="shared" si="238"/>
        <v>4.788568571707752E-2</v>
      </c>
      <c r="W599" s="63">
        <f t="shared" si="239"/>
        <v>0.1498334346384711</v>
      </c>
      <c r="X599" s="64">
        <f t="shared" si="240"/>
        <v>-8.8663058361533875E-2</v>
      </c>
      <c r="Y599" s="63">
        <f t="shared" si="233"/>
        <v>-1.5111577792193409E-2</v>
      </c>
      <c r="Z599" s="63">
        <f t="shared" si="234"/>
        <v>4.5220688743083493E-2</v>
      </c>
      <c r="AA599" s="63">
        <f t="shared" si="235"/>
        <v>7.5541063708897793E-2</v>
      </c>
      <c r="AB599" s="64">
        <f t="shared" si="236"/>
        <v>-2.8190811107906333E-2</v>
      </c>
      <c r="AC599" s="63">
        <f t="shared" si="229"/>
        <v>1.2398183763171255E-2</v>
      </c>
      <c r="AD599" s="63">
        <f t="shared" si="230"/>
        <v>6.6283808318385207E-2</v>
      </c>
      <c r="AE599" s="63">
        <f t="shared" si="231"/>
        <v>4.9617631750966451E-2</v>
      </c>
      <c r="AF599" s="64">
        <f t="shared" si="232"/>
        <v>1.5878331368744281E-2</v>
      </c>
      <c r="AG599" s="69">
        <f t="shared" ca="1" si="241"/>
        <v>1608</v>
      </c>
      <c r="AH599" s="75">
        <f t="shared" si="251"/>
        <v>0</v>
      </c>
      <c r="AI599" s="76">
        <f t="shared" si="252"/>
        <v>5</v>
      </c>
      <c r="AJ599" s="75"/>
      <c r="AK599" s="76"/>
    </row>
    <row r="600" spans="2:37" x14ac:dyDescent="0.25">
      <c r="B600" s="43">
        <v>1920</v>
      </c>
      <c r="C600" s="44">
        <v>9</v>
      </c>
      <c r="D600" s="67">
        <f t="shared" si="228"/>
        <v>7579</v>
      </c>
      <c r="E600" s="61">
        <f>Data!E599</f>
        <v>7.87</v>
      </c>
      <c r="F600" s="61">
        <f>Data!H599</f>
        <v>20</v>
      </c>
      <c r="G600" s="62">
        <f>IF(MOD(C600,3)=0,SUM(Data!G597:G599),0)</f>
        <v>0.12916666666666665</v>
      </c>
      <c r="H600" s="63">
        <f t="shared" si="242"/>
        <v>3.552631578947385E-2</v>
      </c>
      <c r="I600" s="63">
        <f t="shared" si="243"/>
        <v>1.6995614035087717E-2</v>
      </c>
      <c r="J600" s="63">
        <f t="shared" si="244"/>
        <v>5.2521929824561386E-2</v>
      </c>
      <c r="K600" s="63">
        <f t="shared" si="245"/>
        <v>-1.4778325123152691E-2</v>
      </c>
      <c r="L600" s="64">
        <f t="shared" si="246"/>
        <v>6.8309758771929685E-2</v>
      </c>
      <c r="M600" s="65">
        <f t="shared" si="247"/>
        <v>1.7725225225225223</v>
      </c>
      <c r="N600" s="65">
        <f t="shared" si="248"/>
        <v>1.6046134356420312</v>
      </c>
      <c r="O600" s="65">
        <f t="shared" si="249"/>
        <v>23.227260416806679</v>
      </c>
      <c r="P600" s="66">
        <f t="shared" si="250"/>
        <v>14.475299720716269</v>
      </c>
      <c r="Q600" s="63">
        <f t="shared" si="253"/>
        <v>-0.12652608213096561</v>
      </c>
      <c r="R600" s="63">
        <f t="shared" si="254"/>
        <v>-7.0172025690149131E-2</v>
      </c>
      <c r="S600" s="63">
        <f t="shared" si="255"/>
        <v>0.12359550561797761</v>
      </c>
      <c r="T600" s="64">
        <f t="shared" si="256"/>
        <v>-0.17245310286423288</v>
      </c>
      <c r="U600" s="63">
        <f t="shared" si="237"/>
        <v>-1.8949489572286149E-2</v>
      </c>
      <c r="V600" s="63">
        <f t="shared" si="238"/>
        <v>4.840850370802241E-2</v>
      </c>
      <c r="W600" s="63">
        <f t="shared" si="239"/>
        <v>0.14641464238379465</v>
      </c>
      <c r="X600" s="64">
        <f t="shared" si="240"/>
        <v>-8.5489259341614443E-2</v>
      </c>
      <c r="Y600" s="63">
        <f t="shared" si="233"/>
        <v>-1.2334911454178199E-2</v>
      </c>
      <c r="Z600" s="63">
        <f t="shared" si="234"/>
        <v>4.8529657105747193E-2</v>
      </c>
      <c r="AA600" s="63">
        <f t="shared" si="235"/>
        <v>7.4989408357307274E-2</v>
      </c>
      <c r="AB600" s="64">
        <f t="shared" si="236"/>
        <v>-2.4613964608259153E-2</v>
      </c>
      <c r="AC600" s="63">
        <f t="shared" si="229"/>
        <v>1.5377035681550133E-2</v>
      </c>
      <c r="AD600" s="63">
        <f t="shared" si="230"/>
        <v>6.9673013972079145E-2</v>
      </c>
      <c r="AE600" s="63">
        <f t="shared" si="231"/>
        <v>4.8193262765878764E-2</v>
      </c>
      <c r="AF600" s="64">
        <f t="shared" si="232"/>
        <v>2.0492166825725855E-2</v>
      </c>
      <c r="AG600" s="69">
        <f t="shared" ca="1" si="241"/>
        <v>376</v>
      </c>
      <c r="AH600" s="75">
        <f t="shared" si="251"/>
        <v>1</v>
      </c>
      <c r="AI600" s="76">
        <f t="shared" si="252"/>
        <v>0</v>
      </c>
      <c r="AJ600" s="75"/>
      <c r="AK600" s="76"/>
    </row>
    <row r="601" spans="2:37" x14ac:dyDescent="0.25">
      <c r="B601" s="43">
        <v>1920</v>
      </c>
      <c r="C601" s="44">
        <v>10</v>
      </c>
      <c r="D601" s="67">
        <f t="shared" si="228"/>
        <v>7610</v>
      </c>
      <c r="E601" s="61">
        <f>Data!E600</f>
        <v>7.88</v>
      </c>
      <c r="F601" s="61">
        <f>Data!H600</f>
        <v>19.899999999999999</v>
      </c>
      <c r="G601" s="62">
        <f>IF(MOD(C601,3)=0,SUM(Data!G598:G600),0)</f>
        <v>0</v>
      </c>
      <c r="H601" s="63">
        <f t="shared" si="242"/>
        <v>1.2706480304955914E-3</v>
      </c>
      <c r="I601" s="63">
        <f t="shared" si="243"/>
        <v>0</v>
      </c>
      <c r="J601" s="63">
        <f t="shared" si="244"/>
        <v>1.2706480304955914E-3</v>
      </c>
      <c r="K601" s="63">
        <f t="shared" si="245"/>
        <v>-5.0000000000001155E-3</v>
      </c>
      <c r="L601" s="64">
        <f t="shared" si="246"/>
        <v>6.3021588246188198E-3</v>
      </c>
      <c r="M601" s="65">
        <f t="shared" si="247"/>
        <v>1.7747747747747746</v>
      </c>
      <c r="N601" s="65">
        <f t="shared" si="248"/>
        <v>1.596590368463821</v>
      </c>
      <c r="O601" s="65">
        <f t="shared" si="249"/>
        <v>23.256774089509104</v>
      </c>
      <c r="P601" s="66">
        <f t="shared" si="250"/>
        <v>14.566525358590184</v>
      </c>
      <c r="Q601" s="63">
        <f t="shared" si="253"/>
        <v>-0.16789862724392823</v>
      </c>
      <c r="R601" s="63">
        <f t="shared" si="254"/>
        <v>-0.11421380991225916</v>
      </c>
      <c r="S601" s="63">
        <f t="shared" si="255"/>
        <v>9.9447513812154664E-2</v>
      </c>
      <c r="T601" s="64">
        <f t="shared" si="256"/>
        <v>-0.19433517383979348</v>
      </c>
      <c r="U601" s="63">
        <f t="shared" si="237"/>
        <v>-2.9230765319330887E-2</v>
      </c>
      <c r="V601" s="63">
        <f t="shared" si="238"/>
        <v>3.7421325364402458E-2</v>
      </c>
      <c r="W601" s="63">
        <f t="shared" si="239"/>
        <v>0.14301145003169879</v>
      </c>
      <c r="X601" s="64">
        <f t="shared" si="240"/>
        <v>-9.2378886199581012E-2</v>
      </c>
      <c r="Y601" s="63">
        <f t="shared" si="233"/>
        <v>-1.6643414655377997E-2</v>
      </c>
      <c r="Z601" s="63">
        <f t="shared" si="234"/>
        <v>4.3955643670844369E-2</v>
      </c>
      <c r="AA601" s="63">
        <f t="shared" si="235"/>
        <v>7.7662801398822978E-2</v>
      </c>
      <c r="AB601" s="64">
        <f t="shared" si="236"/>
        <v>-3.127801913940631E-2</v>
      </c>
      <c r="AC601" s="63">
        <f t="shared" si="229"/>
        <v>1.3637309013249554E-2</v>
      </c>
      <c r="AD601" s="63">
        <f t="shared" si="230"/>
        <v>6.7840257662478587E-2</v>
      </c>
      <c r="AE601" s="63">
        <f t="shared" si="231"/>
        <v>4.8573721089598898E-2</v>
      </c>
      <c r="AF601" s="64">
        <f t="shared" si="232"/>
        <v>1.8374041028664356E-2</v>
      </c>
      <c r="AG601" s="69">
        <f t="shared" ca="1" si="241"/>
        <v>1006</v>
      </c>
      <c r="AH601" s="75">
        <f t="shared" si="251"/>
        <v>2</v>
      </c>
      <c r="AI601" s="76">
        <f t="shared" si="252"/>
        <v>0</v>
      </c>
      <c r="AJ601" s="75"/>
      <c r="AK601" s="76"/>
    </row>
    <row r="602" spans="2:37" x14ac:dyDescent="0.25">
      <c r="B602" s="43">
        <v>1920</v>
      </c>
      <c r="C602" s="44">
        <v>11</v>
      </c>
      <c r="D602" s="67">
        <f t="shared" si="228"/>
        <v>7640</v>
      </c>
      <c r="E602" s="61">
        <f>Data!E601</f>
        <v>7.48</v>
      </c>
      <c r="F602" s="61">
        <f>Data!H601</f>
        <v>19.8</v>
      </c>
      <c r="G602" s="62">
        <f>IF(MOD(C602,3)=0,SUM(Data!G599:G601),0)</f>
        <v>0</v>
      </c>
      <c r="H602" s="63">
        <f t="shared" si="242"/>
        <v>-5.0761421319796884E-2</v>
      </c>
      <c r="I602" s="63">
        <f t="shared" si="243"/>
        <v>0</v>
      </c>
      <c r="J602" s="63">
        <f t="shared" si="244"/>
        <v>-5.0761421319796884E-2</v>
      </c>
      <c r="K602" s="63">
        <f t="shared" si="245"/>
        <v>-5.0251256281406143E-3</v>
      </c>
      <c r="L602" s="64">
        <f t="shared" si="246"/>
        <v>-4.5967287084038411E-2</v>
      </c>
      <c r="M602" s="65">
        <f t="shared" si="247"/>
        <v>1.6846846846846846</v>
      </c>
      <c r="N602" s="65">
        <f t="shared" si="248"/>
        <v>1.588567301285611</v>
      </c>
      <c r="O602" s="65">
        <f t="shared" si="249"/>
        <v>22.076227181412197</v>
      </c>
      <c r="P602" s="66">
        <f t="shared" si="250"/>
        <v>13.896941705614942</v>
      </c>
      <c r="Q602" s="63">
        <f t="shared" si="253"/>
        <v>-0.18607181719260057</v>
      </c>
      <c r="R602" s="63">
        <f t="shared" si="254"/>
        <v>-0.13355948246301719</v>
      </c>
      <c r="S602" s="63">
        <f t="shared" si="255"/>
        <v>7.0270270270270441E-2</v>
      </c>
      <c r="T602" s="64">
        <f t="shared" si="256"/>
        <v>-0.19044699119019304</v>
      </c>
      <c r="U602" s="63">
        <f t="shared" si="237"/>
        <v>-4.588199309232821E-2</v>
      </c>
      <c r="V602" s="63">
        <f t="shared" si="238"/>
        <v>1.9626840158152747E-2</v>
      </c>
      <c r="W602" s="63">
        <f t="shared" si="239"/>
        <v>0.13963451313922404</v>
      </c>
      <c r="X602" s="64">
        <f t="shared" si="240"/>
        <v>-0.10530364919407331</v>
      </c>
      <c r="Y602" s="63">
        <f t="shared" si="233"/>
        <v>-2.1647877146697803E-2</v>
      </c>
      <c r="Z602" s="63">
        <f t="shared" si="234"/>
        <v>3.8642782660693653E-2</v>
      </c>
      <c r="AA602" s="63">
        <f t="shared" si="235"/>
        <v>7.9321018246611752E-2</v>
      </c>
      <c r="AB602" s="64">
        <f t="shared" si="236"/>
        <v>-3.7688727355649099E-2</v>
      </c>
      <c r="AC602" s="63">
        <f t="shared" si="229"/>
        <v>7.2014204885098021E-3</v>
      </c>
      <c r="AD602" s="63">
        <f t="shared" si="230"/>
        <v>6.1060218293924606E-2</v>
      </c>
      <c r="AE602" s="63">
        <f t="shared" si="231"/>
        <v>4.83096294303762E-2</v>
      </c>
      <c r="AF602" s="64">
        <f t="shared" si="232"/>
        <v>1.2162998894207133E-2</v>
      </c>
      <c r="AG602" s="69">
        <f t="shared" ca="1" si="241"/>
        <v>1677</v>
      </c>
      <c r="AH602" s="75">
        <f t="shared" si="251"/>
        <v>0</v>
      </c>
      <c r="AI602" s="76">
        <f t="shared" si="252"/>
        <v>1</v>
      </c>
      <c r="AJ602" s="75"/>
      <c r="AK602" s="76"/>
    </row>
    <row r="603" spans="2:37" x14ac:dyDescent="0.25">
      <c r="B603" s="43">
        <v>1920</v>
      </c>
      <c r="C603" s="44">
        <v>12</v>
      </c>
      <c r="D603" s="67">
        <f t="shared" si="228"/>
        <v>7671</v>
      </c>
      <c r="E603" s="61">
        <f>Data!E602</f>
        <v>6.81</v>
      </c>
      <c r="F603" s="61">
        <f>Data!H602</f>
        <v>19.399999999999999</v>
      </c>
      <c r="G603" s="62">
        <f>IF(MOD(C603,3)=0,SUM(Data!G600:G602),0)</f>
        <v>0.12791666666666668</v>
      </c>
      <c r="H603" s="63">
        <f t="shared" si="242"/>
        <v>-8.957219251336912E-2</v>
      </c>
      <c r="I603" s="63">
        <f t="shared" si="243"/>
        <v>1.7101158645276292E-2</v>
      </c>
      <c r="J603" s="63">
        <f t="shared" si="244"/>
        <v>-7.2471033868092838E-2</v>
      </c>
      <c r="K603" s="63">
        <f t="shared" si="245"/>
        <v>-2.0202020202020332E-2</v>
      </c>
      <c r="L603" s="64">
        <f t="shared" si="246"/>
        <v>-5.3346725288053398E-2</v>
      </c>
      <c r="M603" s="65">
        <f t="shared" si="247"/>
        <v>1.5337837837837835</v>
      </c>
      <c r="N603" s="65">
        <f t="shared" si="248"/>
        <v>1.5564750325727701</v>
      </c>
      <c r="O603" s="65">
        <f t="shared" si="249"/>
        <v>20.476340173668362</v>
      </c>
      <c r="P603" s="66">
        <f t="shared" si="250"/>
        <v>13.15558537410141</v>
      </c>
      <c r="Q603" s="63">
        <f t="shared" si="253"/>
        <v>-0.23654708520179379</v>
      </c>
      <c r="R603" s="63">
        <f t="shared" si="254"/>
        <v>-0.1842196598975443</v>
      </c>
      <c r="S603" s="63">
        <f t="shared" si="255"/>
        <v>2.6455026455026509E-2</v>
      </c>
      <c r="T603" s="64">
        <f t="shared" si="256"/>
        <v>-0.20524492639503045</v>
      </c>
      <c r="U603" s="63">
        <f t="shared" si="237"/>
        <v>-6.4017443804149199E-2</v>
      </c>
      <c r="V603" s="63">
        <f t="shared" si="238"/>
        <v>1.7187310314557003E-3</v>
      </c>
      <c r="W603" s="63">
        <f t="shared" si="239"/>
        <v>0.13499226299624834</v>
      </c>
      <c r="X603" s="64">
        <f t="shared" si="240"/>
        <v>-0.11742241450436508</v>
      </c>
      <c r="Y603" s="63">
        <f t="shared" si="233"/>
        <v>-2.8036730440797797E-2</v>
      </c>
      <c r="Z603" s="63">
        <f t="shared" si="234"/>
        <v>3.2456571602308193E-2</v>
      </c>
      <c r="AA603" s="63">
        <f t="shared" si="235"/>
        <v>7.7120492112162209E-2</v>
      </c>
      <c r="AB603" s="64">
        <f t="shared" si="236"/>
        <v>-4.1466039163614021E-2</v>
      </c>
      <c r="AC603" s="63">
        <f t="shared" si="229"/>
        <v>-4.3850313302795652E-4</v>
      </c>
      <c r="AD603" s="63">
        <f t="shared" si="230"/>
        <v>5.3434184268949192E-2</v>
      </c>
      <c r="AE603" s="63">
        <f t="shared" si="231"/>
        <v>4.7891072873142759E-2</v>
      </c>
      <c r="AF603" s="64">
        <f t="shared" si="232"/>
        <v>5.2897782406029492E-3</v>
      </c>
      <c r="AG603" s="69">
        <f t="shared" ca="1" si="241"/>
        <v>1782</v>
      </c>
      <c r="AH603" s="75">
        <f t="shared" si="251"/>
        <v>0</v>
      </c>
      <c r="AI603" s="76">
        <f t="shared" si="252"/>
        <v>2</v>
      </c>
      <c r="AJ603" s="75"/>
      <c r="AK603" s="76"/>
    </row>
    <row r="604" spans="2:37" x14ac:dyDescent="0.25">
      <c r="B604" s="43">
        <v>1921</v>
      </c>
      <c r="C604" s="39">
        <v>1</v>
      </c>
      <c r="D604" s="67">
        <f t="shared" si="228"/>
        <v>7702</v>
      </c>
      <c r="E604" s="61">
        <f>Data!E603</f>
        <v>7.11</v>
      </c>
      <c r="F604" s="61">
        <f>Data!H603</f>
        <v>19</v>
      </c>
      <c r="G604" s="62">
        <f>IF(MOD(C604,3)=0,SUM(Data!G601:G603),0)</f>
        <v>0</v>
      </c>
      <c r="H604" s="63">
        <f t="shared" si="242"/>
        <v>4.4052863436123468E-2</v>
      </c>
      <c r="I604" s="63">
        <f t="shared" si="243"/>
        <v>0</v>
      </c>
      <c r="J604" s="63">
        <f t="shared" si="244"/>
        <v>4.4052863436123468E-2</v>
      </c>
      <c r="K604" s="63">
        <f t="shared" si="245"/>
        <v>-2.0618556701030855E-2</v>
      </c>
      <c r="L604" s="64">
        <f t="shared" si="246"/>
        <v>6.6032923718989167E-2</v>
      </c>
      <c r="M604" s="65">
        <f t="shared" si="247"/>
        <v>1.6013513513513513</v>
      </c>
      <c r="N604" s="65">
        <f t="shared" si="248"/>
        <v>1.5243827638599297</v>
      </c>
      <c r="O604" s="65">
        <f t="shared" si="249"/>
        <v>21.378381591010584</v>
      </c>
      <c r="P604" s="66">
        <f t="shared" si="250"/>
        <v>14.024287139588097</v>
      </c>
      <c r="Q604" s="63">
        <f t="shared" si="253"/>
        <v>-0.19479048697621737</v>
      </c>
      <c r="R604" s="63">
        <f t="shared" si="254"/>
        <v>-0.13960104460155576</v>
      </c>
      <c r="S604" s="63">
        <f t="shared" si="255"/>
        <v>-1.5544041450777146E-2</v>
      </c>
      <c r="T604" s="64">
        <f t="shared" si="256"/>
        <v>-0.12601579793736994</v>
      </c>
      <c r="U604" s="63">
        <f t="shared" si="237"/>
        <v>-5.2896173195640661E-2</v>
      </c>
      <c r="V604" s="63">
        <f t="shared" si="238"/>
        <v>1.3621073663449668E-2</v>
      </c>
      <c r="W604" s="63">
        <f t="shared" si="239"/>
        <v>0.12809078681681574</v>
      </c>
      <c r="X604" s="64">
        <f t="shared" si="240"/>
        <v>-0.10147207520094237</v>
      </c>
      <c r="Y604" s="63">
        <f t="shared" si="233"/>
        <v>-2.6179334130864262E-2</v>
      </c>
      <c r="Z604" s="63">
        <f t="shared" si="234"/>
        <v>3.4429569025482776E-2</v>
      </c>
      <c r="AA604" s="63">
        <f t="shared" si="235"/>
        <v>7.487874596598898E-2</v>
      </c>
      <c r="AB604" s="64">
        <f t="shared" si="236"/>
        <v>-3.7631385951496066E-2</v>
      </c>
      <c r="AC604" s="63">
        <f t="shared" si="229"/>
        <v>2.8212798594973165E-4</v>
      </c>
      <c r="AD604" s="63">
        <f t="shared" si="230"/>
        <v>5.4193654754115528E-2</v>
      </c>
      <c r="AE604" s="63">
        <f t="shared" si="231"/>
        <v>4.6150087314432042E-2</v>
      </c>
      <c r="AF604" s="64">
        <f t="shared" si="232"/>
        <v>7.6887317959624113E-3</v>
      </c>
      <c r="AG604" s="69">
        <f t="shared" ca="1" si="241"/>
        <v>248</v>
      </c>
      <c r="AH604" s="75">
        <f t="shared" si="251"/>
        <v>1</v>
      </c>
      <c r="AI604" s="76">
        <f t="shared" si="252"/>
        <v>0</v>
      </c>
      <c r="AJ604" s="75"/>
      <c r="AK604" s="76"/>
    </row>
    <row r="605" spans="2:37" x14ac:dyDescent="0.25">
      <c r="B605" s="43">
        <v>1921</v>
      </c>
      <c r="C605" s="44">
        <v>2</v>
      </c>
      <c r="D605" s="67">
        <f t="shared" si="228"/>
        <v>7730</v>
      </c>
      <c r="E605" s="61">
        <f>Data!E604</f>
        <v>7.06</v>
      </c>
      <c r="F605" s="61">
        <f>Data!H604</f>
        <v>18.399999999999999</v>
      </c>
      <c r="G605" s="62">
        <f>IF(MOD(C605,3)=0,SUM(Data!G602:G604),0)</f>
        <v>0</v>
      </c>
      <c r="H605" s="63">
        <f t="shared" si="242"/>
        <v>-7.0323488045007654E-3</v>
      </c>
      <c r="I605" s="63">
        <f t="shared" si="243"/>
        <v>0</v>
      </c>
      <c r="J605" s="63">
        <f t="shared" si="244"/>
        <v>-7.0323488045007654E-3</v>
      </c>
      <c r="K605" s="63">
        <f t="shared" si="245"/>
        <v>-3.1578947368421151E-2</v>
      </c>
      <c r="L605" s="64">
        <f t="shared" si="246"/>
        <v>2.5347031125787289E-2</v>
      </c>
      <c r="M605" s="65">
        <f t="shared" si="247"/>
        <v>1.5900900900900898</v>
      </c>
      <c r="N605" s="65">
        <f t="shared" si="248"/>
        <v>1.4762443607906686</v>
      </c>
      <c r="O605" s="65">
        <f t="shared" si="249"/>
        <v>21.228041354786878</v>
      </c>
      <c r="P605" s="66">
        <f t="shared" si="250"/>
        <v>14.379761182232215</v>
      </c>
      <c r="Q605" s="63">
        <f t="shared" si="253"/>
        <v>-0.1283950617283951</v>
      </c>
      <c r="R605" s="63">
        <f t="shared" si="254"/>
        <v>-6.8654845379522267E-2</v>
      </c>
      <c r="S605" s="63">
        <f t="shared" si="255"/>
        <v>-5.6410256410256432E-2</v>
      </c>
      <c r="T605" s="64">
        <f t="shared" si="256"/>
        <v>-1.2976602440254781E-2</v>
      </c>
      <c r="U605" s="63">
        <f t="shared" si="237"/>
        <v>-5.1574166862554005E-2</v>
      </c>
      <c r="V605" s="63">
        <f t="shared" si="238"/>
        <v>1.5035927495531176E-2</v>
      </c>
      <c r="W605" s="63">
        <f t="shared" si="239"/>
        <v>0.12087426179583294</v>
      </c>
      <c r="X605" s="64">
        <f t="shared" si="240"/>
        <v>-9.4424805625147101E-2</v>
      </c>
      <c r="Y605" s="63">
        <f t="shared" si="233"/>
        <v>-2.85302076907753E-2</v>
      </c>
      <c r="Z605" s="63">
        <f t="shared" si="234"/>
        <v>3.193238118726649E-2</v>
      </c>
      <c r="AA605" s="63">
        <f t="shared" si="235"/>
        <v>7.4806252968397269E-2</v>
      </c>
      <c r="AB605" s="64">
        <f t="shared" si="236"/>
        <v>-3.9889860765809471E-2</v>
      </c>
      <c r="AC605" s="63">
        <f t="shared" si="229"/>
        <v>-1.3269397039953335E-3</v>
      </c>
      <c r="AD605" s="63">
        <f t="shared" si="230"/>
        <v>5.2497864235269143E-2</v>
      </c>
      <c r="AE605" s="63">
        <f t="shared" si="231"/>
        <v>4.5121892678646081E-2</v>
      </c>
      <c r="AF605" s="64">
        <f t="shared" si="232"/>
        <v>7.0575227715481414E-3</v>
      </c>
      <c r="AG605" s="69">
        <f t="shared" ca="1" si="241"/>
        <v>1188</v>
      </c>
      <c r="AH605" s="75">
        <f t="shared" si="251"/>
        <v>0</v>
      </c>
      <c r="AI605" s="76">
        <f t="shared" si="252"/>
        <v>1</v>
      </c>
      <c r="AJ605" s="75"/>
      <c r="AK605" s="76"/>
    </row>
    <row r="606" spans="2:37" x14ac:dyDescent="0.25">
      <c r="B606" s="43">
        <v>1921</v>
      </c>
      <c r="C606" s="44">
        <v>3</v>
      </c>
      <c r="D606" s="67">
        <f t="shared" si="228"/>
        <v>7761</v>
      </c>
      <c r="E606" s="61">
        <f>Data!E605</f>
        <v>6.88</v>
      </c>
      <c r="F606" s="61">
        <f>Data!H605</f>
        <v>18.3</v>
      </c>
      <c r="G606" s="62">
        <f>IF(MOD(C606,3)=0,SUM(Data!G603:G605),0)</f>
        <v>0.12541666666666668</v>
      </c>
      <c r="H606" s="63">
        <f t="shared" si="242"/>
        <v>-2.5495750708215303E-2</v>
      </c>
      <c r="I606" s="63">
        <f t="shared" si="243"/>
        <v>1.7764400377714828E-2</v>
      </c>
      <c r="J606" s="63">
        <f t="shared" si="244"/>
        <v>-7.7313503305004305E-3</v>
      </c>
      <c r="K606" s="63">
        <f t="shared" si="245"/>
        <v>-5.4347826086955653E-3</v>
      </c>
      <c r="L606" s="64">
        <f t="shared" si="246"/>
        <v>-2.3091172721972919E-3</v>
      </c>
      <c r="M606" s="65">
        <f t="shared" si="247"/>
        <v>1.5495495495495495</v>
      </c>
      <c r="N606" s="65">
        <f t="shared" si="248"/>
        <v>1.4682212936124586</v>
      </c>
      <c r="O606" s="65">
        <f t="shared" si="249"/>
        <v>21.063919930242669</v>
      </c>
      <c r="P606" s="66">
        <f t="shared" si="250"/>
        <v>14.34655662731625</v>
      </c>
      <c r="Q606" s="63">
        <f t="shared" si="253"/>
        <v>-0.20645905420991917</v>
      </c>
      <c r="R606" s="63">
        <f t="shared" si="254"/>
        <v>-0.14952797748451907</v>
      </c>
      <c r="S606" s="63">
        <f t="shared" si="255"/>
        <v>-7.1065989847715616E-2</v>
      </c>
      <c r="T606" s="64">
        <f t="shared" si="256"/>
        <v>-8.4464544068034497E-2</v>
      </c>
      <c r="U606" s="63">
        <f t="shared" si="237"/>
        <v>-5.5843862731319471E-2</v>
      </c>
      <c r="V606" s="63">
        <f t="shared" si="238"/>
        <v>1.1644544055974038E-2</v>
      </c>
      <c r="W606" s="63">
        <f t="shared" si="239"/>
        <v>0.11751241888136343</v>
      </c>
      <c r="X606" s="64">
        <f t="shared" si="240"/>
        <v>-9.4735300509110942E-2</v>
      </c>
      <c r="Y606" s="63">
        <f t="shared" si="233"/>
        <v>-2.9898329156842984E-2</v>
      </c>
      <c r="Z606" s="63">
        <f t="shared" si="234"/>
        <v>3.1049795165441374E-2</v>
      </c>
      <c r="AA606" s="63">
        <f t="shared" si="235"/>
        <v>7.3084299521280149E-2</v>
      </c>
      <c r="AB606" s="64">
        <f t="shared" si="236"/>
        <v>-3.917167027286772E-2</v>
      </c>
      <c r="AC606" s="63">
        <f t="shared" si="229"/>
        <v>-4.3712588063015145E-3</v>
      </c>
      <c r="AD606" s="63">
        <f t="shared" si="230"/>
        <v>4.9710212036529811E-2</v>
      </c>
      <c r="AE606" s="63">
        <f t="shared" si="231"/>
        <v>4.4837156410459489E-2</v>
      </c>
      <c r="AF606" s="64">
        <f t="shared" si="232"/>
        <v>4.6639379124031599E-3</v>
      </c>
      <c r="AG606" s="69">
        <f t="shared" ca="1" si="241"/>
        <v>1477</v>
      </c>
      <c r="AH606" s="75">
        <f t="shared" si="251"/>
        <v>0</v>
      </c>
      <c r="AI606" s="76">
        <f t="shared" si="252"/>
        <v>2</v>
      </c>
      <c r="AJ606" s="75"/>
      <c r="AK606" s="76"/>
    </row>
    <row r="607" spans="2:37" x14ac:dyDescent="0.25">
      <c r="B607" s="43">
        <v>1921</v>
      </c>
      <c r="C607" s="44">
        <v>4</v>
      </c>
      <c r="D607" s="67">
        <f t="shared" si="228"/>
        <v>7791</v>
      </c>
      <c r="E607" s="61">
        <f>Data!E606</f>
        <v>6.91</v>
      </c>
      <c r="F607" s="61">
        <f>Data!H606</f>
        <v>18.100000000000001</v>
      </c>
      <c r="G607" s="62">
        <f>IF(MOD(C607,3)=0,SUM(Data!G604:G606),0)</f>
        <v>0</v>
      </c>
      <c r="H607" s="63">
        <f t="shared" si="242"/>
        <v>4.3604651162791885E-3</v>
      </c>
      <c r="I607" s="63">
        <f t="shared" si="243"/>
        <v>0</v>
      </c>
      <c r="J607" s="63">
        <f t="shared" si="244"/>
        <v>4.3604651162791885E-3</v>
      </c>
      <c r="K607" s="63">
        <f t="shared" si="245"/>
        <v>-1.0928961748633892E-2</v>
      </c>
      <c r="L607" s="64">
        <f t="shared" si="246"/>
        <v>1.5458370808171695E-2</v>
      </c>
      <c r="M607" s="65">
        <f t="shared" si="247"/>
        <v>1.5563063063063063</v>
      </c>
      <c r="N607" s="65">
        <f t="shared" si="248"/>
        <v>1.4521751592560384</v>
      </c>
      <c r="O607" s="65">
        <f t="shared" si="249"/>
        <v>21.15576841831059</v>
      </c>
      <c r="P607" s="66">
        <f t="shared" si="250"/>
        <v>14.568331019481738</v>
      </c>
      <c r="Q607" s="63">
        <f t="shared" si="253"/>
        <v>-0.19651162790697663</v>
      </c>
      <c r="R607" s="63">
        <f t="shared" si="254"/>
        <v>-0.1388668921157431</v>
      </c>
      <c r="S607" s="63">
        <f t="shared" si="255"/>
        <v>-0.10837438423645307</v>
      </c>
      <c r="T607" s="64">
        <f t="shared" si="256"/>
        <v>-3.4198779555225989E-2</v>
      </c>
      <c r="U607" s="63">
        <f t="shared" si="237"/>
        <v>-5.2947288014367655E-2</v>
      </c>
      <c r="V607" s="63">
        <f t="shared" si="238"/>
        <v>1.4748166320541101E-2</v>
      </c>
      <c r="W607" s="63">
        <f t="shared" si="239"/>
        <v>0.11294715060264693</v>
      </c>
      <c r="X607" s="64">
        <f t="shared" si="240"/>
        <v>-8.8233286036028091E-2</v>
      </c>
      <c r="Y607" s="63">
        <f t="shared" si="233"/>
        <v>-2.9058627414935034E-2</v>
      </c>
      <c r="Z607" s="63">
        <f t="shared" si="234"/>
        <v>3.1942252456275355E-2</v>
      </c>
      <c r="AA607" s="63">
        <f t="shared" si="235"/>
        <v>7.5350538720198257E-2</v>
      </c>
      <c r="AB607" s="64">
        <f t="shared" si="236"/>
        <v>-4.0366638320174286E-2</v>
      </c>
      <c r="AC607" s="63">
        <f t="shared" si="229"/>
        <v>-8.1575720552450326E-3</v>
      </c>
      <c r="AD607" s="63">
        <f t="shared" si="230"/>
        <v>4.5718230368122059E-2</v>
      </c>
      <c r="AE607" s="63">
        <f t="shared" si="231"/>
        <v>4.492023046207283E-2</v>
      </c>
      <c r="AF607" s="64">
        <f t="shared" si="232"/>
        <v>7.6369456996361329E-4</v>
      </c>
      <c r="AG607" s="69">
        <f t="shared" ca="1" si="241"/>
        <v>945</v>
      </c>
      <c r="AH607" s="75">
        <f t="shared" si="251"/>
        <v>1</v>
      </c>
      <c r="AI607" s="76">
        <f t="shared" si="252"/>
        <v>0</v>
      </c>
      <c r="AJ607" s="75"/>
      <c r="AK607" s="76"/>
    </row>
    <row r="608" spans="2:37" x14ac:dyDescent="0.25">
      <c r="B608" s="43">
        <v>1921</v>
      </c>
      <c r="C608" s="44">
        <v>5</v>
      </c>
      <c r="D608" s="67">
        <f t="shared" ref="D608:D671" si="257">EOMONTH(DATE(B608,C608,1),0)</f>
        <v>7822</v>
      </c>
      <c r="E608" s="61">
        <f>Data!E607</f>
        <v>7.12</v>
      </c>
      <c r="F608" s="61">
        <f>Data!H607</f>
        <v>17.7</v>
      </c>
      <c r="G608" s="62">
        <f>IF(MOD(C608,3)=0,SUM(Data!G605:G607),0)</f>
        <v>0</v>
      </c>
      <c r="H608" s="63">
        <f t="shared" si="242"/>
        <v>3.0390738060781519E-2</v>
      </c>
      <c r="I608" s="63">
        <f t="shared" si="243"/>
        <v>0</v>
      </c>
      <c r="J608" s="63">
        <f t="shared" si="244"/>
        <v>3.0390738060781519E-2</v>
      </c>
      <c r="K608" s="63">
        <f t="shared" si="245"/>
        <v>-2.209944751381232E-2</v>
      </c>
      <c r="L608" s="64">
        <f t="shared" si="246"/>
        <v>5.367640445763544E-2</v>
      </c>
      <c r="M608" s="65">
        <f t="shared" si="247"/>
        <v>1.6036036036036034</v>
      </c>
      <c r="N608" s="65">
        <f t="shared" si="248"/>
        <v>1.4200828905431975</v>
      </c>
      <c r="O608" s="65">
        <f t="shared" si="249"/>
        <v>21.798707834786022</v>
      </c>
      <c r="P608" s="66">
        <f t="shared" si="250"/>
        <v>15.350306647556156</v>
      </c>
      <c r="Q608" s="63">
        <f t="shared" si="253"/>
        <v>-0.11662531017369726</v>
      </c>
      <c r="R608" s="63">
        <f t="shared" si="254"/>
        <v>-5.3249283378122514E-2</v>
      </c>
      <c r="S608" s="63">
        <f t="shared" si="255"/>
        <v>-0.14077669902912637</v>
      </c>
      <c r="T608" s="64">
        <f t="shared" si="256"/>
        <v>0.10186806567291939</v>
      </c>
      <c r="U608" s="63">
        <f t="shared" si="237"/>
        <v>-5.1406702112428926E-2</v>
      </c>
      <c r="V608" s="63">
        <f t="shared" si="238"/>
        <v>1.6398873508501222E-2</v>
      </c>
      <c r="W608" s="63">
        <f t="shared" si="239"/>
        <v>0.10590519389721154</v>
      </c>
      <c r="X608" s="64">
        <f t="shared" si="240"/>
        <v>-8.0934894675094293E-2</v>
      </c>
      <c r="Y608" s="63">
        <f t="shared" si="233"/>
        <v>-2.8221770091635734E-2</v>
      </c>
      <c r="Z608" s="63">
        <f t="shared" si="234"/>
        <v>3.28316866235423E-2</v>
      </c>
      <c r="AA608" s="63">
        <f t="shared" si="235"/>
        <v>7.2950103912126973E-2</v>
      </c>
      <c r="AB608" s="64">
        <f t="shared" si="236"/>
        <v>-3.7390757633842808E-2</v>
      </c>
      <c r="AC608" s="63">
        <f t="shared" si="229"/>
        <v>-4.1016221347697224E-3</v>
      </c>
      <c r="AD608" s="63">
        <f t="shared" si="230"/>
        <v>4.9994495078928836E-2</v>
      </c>
      <c r="AE608" s="63">
        <f t="shared" si="231"/>
        <v>4.375332528796938E-2</v>
      </c>
      <c r="AF608" s="64">
        <f t="shared" si="232"/>
        <v>5.9795448213182389E-3</v>
      </c>
      <c r="AG608" s="69">
        <f t="shared" ca="1" si="241"/>
        <v>459</v>
      </c>
      <c r="AH608" s="75">
        <f t="shared" si="251"/>
        <v>2</v>
      </c>
      <c r="AI608" s="76">
        <f t="shared" si="252"/>
        <v>0</v>
      </c>
      <c r="AJ608" s="75"/>
      <c r="AK608" s="76"/>
    </row>
    <row r="609" spans="2:37" x14ac:dyDescent="0.25">
      <c r="B609" s="43">
        <v>1921</v>
      </c>
      <c r="C609" s="44">
        <v>6</v>
      </c>
      <c r="D609" s="67">
        <f t="shared" si="257"/>
        <v>7852</v>
      </c>
      <c r="E609" s="61">
        <f>Data!E608</f>
        <v>6.55</v>
      </c>
      <c r="F609" s="61">
        <f>Data!H608</f>
        <v>17.600000000000001</v>
      </c>
      <c r="G609" s="62">
        <f>IF(MOD(C609,3)=0,SUM(Data!G606:G608),0)</f>
        <v>0.12229166666666666</v>
      </c>
      <c r="H609" s="63">
        <f t="shared" si="242"/>
        <v>-8.00561797752809E-2</v>
      </c>
      <c r="I609" s="63">
        <f t="shared" si="243"/>
        <v>1.7175795880149811E-2</v>
      </c>
      <c r="J609" s="63">
        <f t="shared" si="244"/>
        <v>-6.2880383895131176E-2</v>
      </c>
      <c r="K609" s="63">
        <f t="shared" si="245"/>
        <v>-5.6497175141241307E-3</v>
      </c>
      <c r="L609" s="64">
        <f t="shared" si="246"/>
        <v>-5.7555840621808185E-2</v>
      </c>
      <c r="M609" s="65">
        <f t="shared" si="247"/>
        <v>1.4752252252252251</v>
      </c>
      <c r="N609" s="65">
        <f t="shared" si="248"/>
        <v>1.4120598233649875</v>
      </c>
      <c r="O609" s="65">
        <f t="shared" si="249"/>
        <v>20.427996717716873</v>
      </c>
      <c r="P609" s="66">
        <f t="shared" si="250"/>
        <v>14.466806844653531</v>
      </c>
      <c r="Q609" s="63">
        <f t="shared" si="253"/>
        <v>-0.1729797979797979</v>
      </c>
      <c r="R609" s="63">
        <f t="shared" si="254"/>
        <v>-0.11172517385873337</v>
      </c>
      <c r="S609" s="63">
        <f t="shared" si="255"/>
        <v>-0.1578947368421052</v>
      </c>
      <c r="T609" s="64">
        <f t="shared" si="256"/>
        <v>5.4826356042753766E-2</v>
      </c>
      <c r="U609" s="63">
        <f t="shared" si="237"/>
        <v>-6.890693860659336E-2</v>
      </c>
      <c r="V609" s="63">
        <f t="shared" si="238"/>
        <v>-1.2244171203388277E-3</v>
      </c>
      <c r="W609" s="63">
        <f t="shared" si="239"/>
        <v>0.1025994778190622</v>
      </c>
      <c r="X609" s="64">
        <f t="shared" si="240"/>
        <v>-9.4162837030146607E-2</v>
      </c>
      <c r="Y609" s="63">
        <f t="shared" si="233"/>
        <v>-3.8207286418417641E-2</v>
      </c>
      <c r="Z609" s="63">
        <f t="shared" si="234"/>
        <v>2.2875349198493877E-2</v>
      </c>
      <c r="AA609" s="63">
        <f t="shared" si="235"/>
        <v>7.2342370723456728E-2</v>
      </c>
      <c r="AB609" s="64">
        <f t="shared" si="236"/>
        <v>-4.6129876870937947E-2</v>
      </c>
      <c r="AC609" s="63">
        <f t="shared" si="229"/>
        <v>-1.2945532031068185E-2</v>
      </c>
      <c r="AD609" s="63">
        <f t="shared" si="230"/>
        <v>4.1163097566110807E-2</v>
      </c>
      <c r="AE609" s="63">
        <f t="shared" si="231"/>
        <v>4.3457685545722491E-2</v>
      </c>
      <c r="AF609" s="64">
        <f t="shared" si="232"/>
        <v>-2.1990235075145526E-3</v>
      </c>
      <c r="AG609" s="69">
        <f t="shared" ca="1" si="241"/>
        <v>1762</v>
      </c>
      <c r="AH609" s="75">
        <f t="shared" si="251"/>
        <v>0</v>
      </c>
      <c r="AI609" s="76">
        <f t="shared" si="252"/>
        <v>1</v>
      </c>
      <c r="AJ609" s="75"/>
      <c r="AK609" s="76"/>
    </row>
    <row r="610" spans="2:37" x14ac:dyDescent="0.25">
      <c r="B610" s="43">
        <v>1921</v>
      </c>
      <c r="C610" s="44">
        <v>7</v>
      </c>
      <c r="D610" s="67">
        <f t="shared" si="257"/>
        <v>7883</v>
      </c>
      <c r="E610" s="61">
        <f>Data!E609</f>
        <v>6.53</v>
      </c>
      <c r="F610" s="61">
        <f>Data!H609</f>
        <v>17.7</v>
      </c>
      <c r="G610" s="62">
        <f>IF(MOD(C610,3)=0,SUM(Data!G607:G609),0)</f>
        <v>0</v>
      </c>
      <c r="H610" s="63">
        <f t="shared" si="242"/>
        <v>-3.0534351145037331E-3</v>
      </c>
      <c r="I610" s="63">
        <f t="shared" si="243"/>
        <v>0</v>
      </c>
      <c r="J610" s="63">
        <f t="shared" si="244"/>
        <v>-3.0534351145037331E-3</v>
      </c>
      <c r="K610" s="63">
        <f t="shared" si="245"/>
        <v>5.6818181818181213E-3</v>
      </c>
      <c r="L610" s="64">
        <f t="shared" si="246"/>
        <v>-8.685901582783262E-3</v>
      </c>
      <c r="M610" s="65">
        <f t="shared" si="247"/>
        <v>1.4707207207207207</v>
      </c>
      <c r="N610" s="65">
        <f t="shared" si="248"/>
        <v>1.4200828905431975</v>
      </c>
      <c r="O610" s="65">
        <f t="shared" si="249"/>
        <v>20.36562115522003</v>
      </c>
      <c r="P610" s="66">
        <f t="shared" si="250"/>
        <v>14.341149584183736</v>
      </c>
      <c r="Q610" s="63">
        <f t="shared" si="253"/>
        <v>-0.17446270543615672</v>
      </c>
      <c r="R610" s="63">
        <f t="shared" si="254"/>
        <v>-0.11331791531748248</v>
      </c>
      <c r="S610" s="63">
        <f t="shared" si="255"/>
        <v>-0.14903846153846168</v>
      </c>
      <c r="T610" s="64">
        <f t="shared" si="256"/>
        <v>4.1976687084540165E-2</v>
      </c>
      <c r="U610" s="63">
        <f t="shared" si="237"/>
        <v>-6.6869690836400597E-2</v>
      </c>
      <c r="V610" s="63">
        <f t="shared" si="238"/>
        <v>9.609211809684659E-4</v>
      </c>
      <c r="W610" s="63">
        <f t="shared" si="239"/>
        <v>0.10384959381787073</v>
      </c>
      <c r="X610" s="64">
        <f t="shared" si="240"/>
        <v>-9.3208960000648711E-2</v>
      </c>
      <c r="Y610" s="63">
        <f t="shared" si="233"/>
        <v>-3.8102736051981334E-2</v>
      </c>
      <c r="Z610" s="63">
        <f t="shared" si="234"/>
        <v>2.2986539469606715E-2</v>
      </c>
      <c r="AA610" s="63">
        <f t="shared" si="235"/>
        <v>7.1791519765380896E-2</v>
      </c>
      <c r="AB610" s="64">
        <f t="shared" si="236"/>
        <v>-4.5535889579027322E-2</v>
      </c>
      <c r="AC610" s="63">
        <f t="shared" si="229"/>
        <v>-9.6652925091690323E-3</v>
      </c>
      <c r="AD610" s="63">
        <f t="shared" si="230"/>
        <v>4.4623154181230529E-2</v>
      </c>
      <c r="AE610" s="63">
        <f t="shared" si="231"/>
        <v>4.309705050801349E-2</v>
      </c>
      <c r="AF610" s="64">
        <f t="shared" si="232"/>
        <v>1.4630505114301418E-3</v>
      </c>
      <c r="AG610" s="69">
        <f t="shared" ca="1" si="241"/>
        <v>1109</v>
      </c>
      <c r="AH610" s="75">
        <f t="shared" si="251"/>
        <v>0</v>
      </c>
      <c r="AI610" s="76">
        <f t="shared" si="252"/>
        <v>2</v>
      </c>
      <c r="AJ610" s="75"/>
      <c r="AK610" s="76"/>
    </row>
    <row r="611" spans="2:37" x14ac:dyDescent="0.25">
      <c r="B611" s="43">
        <v>1921</v>
      </c>
      <c r="C611" s="44">
        <v>8</v>
      </c>
      <c r="D611" s="67">
        <f t="shared" si="257"/>
        <v>7914</v>
      </c>
      <c r="E611" s="61">
        <f>Data!E610</f>
        <v>6.45</v>
      </c>
      <c r="F611" s="61">
        <f>Data!H610</f>
        <v>17.7</v>
      </c>
      <c r="G611" s="62">
        <f>IF(MOD(C611,3)=0,SUM(Data!G608:G610),0)</f>
        <v>0</v>
      </c>
      <c r="H611" s="63">
        <f t="shared" si="242"/>
        <v>-1.2251148545176171E-2</v>
      </c>
      <c r="I611" s="63">
        <f t="shared" si="243"/>
        <v>0</v>
      </c>
      <c r="J611" s="63">
        <f t="shared" si="244"/>
        <v>-1.2251148545176171E-2</v>
      </c>
      <c r="K611" s="63">
        <f t="shared" si="245"/>
        <v>0</v>
      </c>
      <c r="L611" s="64">
        <f t="shared" si="246"/>
        <v>-1.2251148545176171E-2</v>
      </c>
      <c r="M611" s="65">
        <f t="shared" si="247"/>
        <v>1.4527027027027026</v>
      </c>
      <c r="N611" s="65">
        <f t="shared" si="248"/>
        <v>1.4200828905431975</v>
      </c>
      <c r="O611" s="65">
        <f t="shared" si="249"/>
        <v>20.116118905232646</v>
      </c>
      <c r="P611" s="66">
        <f t="shared" si="250"/>
        <v>14.16545403031931</v>
      </c>
      <c r="Q611" s="63">
        <f t="shared" si="253"/>
        <v>-0.15131578947368418</v>
      </c>
      <c r="R611" s="63">
        <f t="shared" si="254"/>
        <v>-8.8456584600231536E-2</v>
      </c>
      <c r="S611" s="63">
        <f t="shared" si="255"/>
        <v>-0.12807881773399021</v>
      </c>
      <c r="T611" s="64">
        <f t="shared" si="256"/>
        <v>4.5442448170355698E-2</v>
      </c>
      <c r="U611" s="63">
        <f t="shared" si="237"/>
        <v>-7.0572853259934676E-2</v>
      </c>
      <c r="V611" s="63">
        <f t="shared" si="238"/>
        <v>-3.0114295554102277E-3</v>
      </c>
      <c r="W611" s="63">
        <f t="shared" si="239"/>
        <v>0.1018167078356047</v>
      </c>
      <c r="X611" s="64">
        <f t="shared" si="240"/>
        <v>-9.5141176064518218E-2</v>
      </c>
      <c r="Y611" s="63">
        <f t="shared" si="233"/>
        <v>-3.4573895028639057E-2</v>
      </c>
      <c r="Z611" s="63">
        <f t="shared" si="234"/>
        <v>2.6739494179125689E-2</v>
      </c>
      <c r="AA611" s="63">
        <f t="shared" si="235"/>
        <v>6.8393414334732228E-2</v>
      </c>
      <c r="AB611" s="64">
        <f t="shared" si="236"/>
        <v>-3.8987436272754916E-2</v>
      </c>
      <c r="AC611" s="63">
        <f t="shared" si="229"/>
        <v>-1.0956977821157676E-2</v>
      </c>
      <c r="AD611" s="63">
        <f t="shared" si="230"/>
        <v>4.3260660900309444E-2</v>
      </c>
      <c r="AE611" s="63">
        <f t="shared" si="231"/>
        <v>4.2449388474501415E-2</v>
      </c>
      <c r="AF611" s="64">
        <f t="shared" si="232"/>
        <v>7.782367516135924E-4</v>
      </c>
      <c r="AG611" s="69">
        <f t="shared" ca="1" si="241"/>
        <v>1277</v>
      </c>
      <c r="AH611" s="75">
        <f t="shared" si="251"/>
        <v>0</v>
      </c>
      <c r="AI611" s="76">
        <f t="shared" si="252"/>
        <v>3</v>
      </c>
      <c r="AJ611" s="75"/>
      <c r="AK611" s="76"/>
    </row>
    <row r="612" spans="2:37" x14ac:dyDescent="0.25">
      <c r="B612" s="43">
        <v>1921</v>
      </c>
      <c r="C612" s="44">
        <v>9</v>
      </c>
      <c r="D612" s="67">
        <f t="shared" si="257"/>
        <v>7944</v>
      </c>
      <c r="E612" s="61">
        <f>Data!E611</f>
        <v>6.61</v>
      </c>
      <c r="F612" s="61">
        <f>Data!H611</f>
        <v>17.5</v>
      </c>
      <c r="G612" s="62">
        <f>IF(MOD(C612,3)=0,SUM(Data!G609:G611),0)</f>
        <v>0.11916666666666667</v>
      </c>
      <c r="H612" s="63">
        <f t="shared" si="242"/>
        <v>2.4806201550387597E-2</v>
      </c>
      <c r="I612" s="63">
        <f t="shared" si="243"/>
        <v>1.8475452196382428E-2</v>
      </c>
      <c r="J612" s="63">
        <f t="shared" si="244"/>
        <v>4.3281653746769955E-2</v>
      </c>
      <c r="K612" s="63">
        <f t="shared" si="245"/>
        <v>-1.1299435028248594E-2</v>
      </c>
      <c r="L612" s="64">
        <f t="shared" si="246"/>
        <v>5.5204872646733127E-2</v>
      </c>
      <c r="M612" s="65">
        <f t="shared" si="247"/>
        <v>1.4887387387387387</v>
      </c>
      <c r="N612" s="65">
        <f t="shared" si="248"/>
        <v>1.4040367561867773</v>
      </c>
      <c r="O612" s="65">
        <f t="shared" si="249"/>
        <v>20.98677779841778</v>
      </c>
      <c r="P612" s="66">
        <f t="shared" si="250"/>
        <v>14.94745611604624</v>
      </c>
      <c r="Q612" s="63">
        <f t="shared" si="253"/>
        <v>-0.16010165184243952</v>
      </c>
      <c r="R612" s="63">
        <f t="shared" si="254"/>
        <v>-9.6459185378906742E-2</v>
      </c>
      <c r="S612" s="63">
        <f t="shared" si="255"/>
        <v>-0.125</v>
      </c>
      <c r="T612" s="64">
        <f t="shared" si="256"/>
        <v>3.2618073852678009E-2</v>
      </c>
      <c r="U612" s="63">
        <f t="shared" si="237"/>
        <v>-7.3457765672886088E-2</v>
      </c>
      <c r="V612" s="63">
        <f t="shared" si="238"/>
        <v>-5.1888125897810999E-3</v>
      </c>
      <c r="W612" s="63">
        <f t="shared" si="239"/>
        <v>9.5325034654215601E-2</v>
      </c>
      <c r="X612" s="64">
        <f t="shared" si="240"/>
        <v>-9.1766228346755518E-2</v>
      </c>
      <c r="Y612" s="63">
        <f t="shared" si="233"/>
        <v>-2.6763840685762652E-2</v>
      </c>
      <c r="Z612" s="63">
        <f t="shared" si="234"/>
        <v>3.5501719864068804E-2</v>
      </c>
      <c r="AA612" s="63">
        <f t="shared" si="235"/>
        <v>6.6075395729635833E-2</v>
      </c>
      <c r="AB612" s="64">
        <f t="shared" si="236"/>
        <v>-2.8678718210771725E-2</v>
      </c>
      <c r="AC612" s="63">
        <f t="shared" si="229"/>
        <v>-9.4975054694402816E-3</v>
      </c>
      <c r="AD612" s="63">
        <f t="shared" si="230"/>
        <v>4.5224603156153176E-2</v>
      </c>
      <c r="AE612" s="63">
        <f t="shared" si="231"/>
        <v>4.121823798955071E-2</v>
      </c>
      <c r="AF612" s="64">
        <f t="shared" si="232"/>
        <v>3.8477669910375045E-3</v>
      </c>
      <c r="AG612" s="69">
        <f t="shared" ca="1" si="241"/>
        <v>544</v>
      </c>
      <c r="AH612" s="75">
        <f t="shared" si="251"/>
        <v>1</v>
      </c>
      <c r="AI612" s="76">
        <f t="shared" si="252"/>
        <v>0</v>
      </c>
      <c r="AJ612" s="75"/>
      <c r="AK612" s="76"/>
    </row>
    <row r="613" spans="2:37" x14ac:dyDescent="0.25">
      <c r="B613" s="43">
        <v>1921</v>
      </c>
      <c r="C613" s="44">
        <v>10</v>
      </c>
      <c r="D613" s="67">
        <f t="shared" si="257"/>
        <v>7975</v>
      </c>
      <c r="E613" s="61">
        <f>Data!E612</f>
        <v>6.7</v>
      </c>
      <c r="F613" s="61">
        <f>Data!H612</f>
        <v>17.5</v>
      </c>
      <c r="G613" s="62">
        <f>IF(MOD(C613,3)=0,SUM(Data!G610:G612),0)</f>
        <v>0</v>
      </c>
      <c r="H613" s="63">
        <f t="shared" si="242"/>
        <v>1.3615733736762392E-2</v>
      </c>
      <c r="I613" s="63">
        <f t="shared" si="243"/>
        <v>0</v>
      </c>
      <c r="J613" s="63">
        <f t="shared" si="244"/>
        <v>1.3615733736762392E-2</v>
      </c>
      <c r="K613" s="63">
        <f t="shared" si="245"/>
        <v>0</v>
      </c>
      <c r="L613" s="64">
        <f t="shared" si="246"/>
        <v>1.3615733736762392E-2</v>
      </c>
      <c r="M613" s="65">
        <f t="shared" si="247"/>
        <v>1.5090090090090089</v>
      </c>
      <c r="N613" s="65">
        <f t="shared" si="248"/>
        <v>1.4040367561867773</v>
      </c>
      <c r="O613" s="65">
        <f t="shared" si="249"/>
        <v>21.272528176913632</v>
      </c>
      <c r="P613" s="66">
        <f t="shared" si="250"/>
        <v>15.150976698564266</v>
      </c>
      <c r="Q613" s="63">
        <f t="shared" si="253"/>
        <v>-0.14974619289340096</v>
      </c>
      <c r="R613" s="63">
        <f t="shared" si="254"/>
        <v>-8.5319051772126286E-2</v>
      </c>
      <c r="S613" s="63">
        <f t="shared" si="255"/>
        <v>-0.12060301507537685</v>
      </c>
      <c r="T613" s="64">
        <f t="shared" si="256"/>
        <v>4.0122906841981942E-2</v>
      </c>
      <c r="U613" s="63">
        <f t="shared" si="237"/>
        <v>-7.6602164332600697E-2</v>
      </c>
      <c r="V613" s="63">
        <f t="shared" si="238"/>
        <v>-8.5648950266853374E-3</v>
      </c>
      <c r="W613" s="63">
        <f t="shared" si="239"/>
        <v>9.1420033127979083E-2</v>
      </c>
      <c r="X613" s="64">
        <f t="shared" si="240"/>
        <v>-9.1609944036037616E-2</v>
      </c>
      <c r="Y613" s="63">
        <f t="shared" si="233"/>
        <v>-2.6007008696445566E-2</v>
      </c>
      <c r="Z613" s="63">
        <f t="shared" si="234"/>
        <v>3.6306972339622323E-2</v>
      </c>
      <c r="AA613" s="63">
        <f t="shared" si="235"/>
        <v>6.6075395729635833E-2</v>
      </c>
      <c r="AB613" s="64">
        <f t="shared" si="236"/>
        <v>-2.7923375315907939E-2</v>
      </c>
      <c r="AC613" s="63">
        <f t="shared" si="229"/>
        <v>-8.2666544978463596E-3</v>
      </c>
      <c r="AD613" s="63">
        <f t="shared" si="230"/>
        <v>4.6523454724354929E-2</v>
      </c>
      <c r="AE613" s="63">
        <f t="shared" si="231"/>
        <v>4.121823798955071E-2</v>
      </c>
      <c r="AF613" s="64">
        <f t="shared" si="232"/>
        <v>5.0952015065042211E-3</v>
      </c>
      <c r="AG613" s="69">
        <f t="shared" ca="1" si="241"/>
        <v>763</v>
      </c>
      <c r="AH613" s="75">
        <f t="shared" si="251"/>
        <v>2</v>
      </c>
      <c r="AI613" s="76">
        <f t="shared" si="252"/>
        <v>0</v>
      </c>
      <c r="AJ613" s="75"/>
      <c r="AK613" s="76"/>
    </row>
    <row r="614" spans="2:37" x14ac:dyDescent="0.25">
      <c r="B614" s="43">
        <v>1921</v>
      </c>
      <c r="C614" s="44">
        <v>11</v>
      </c>
      <c r="D614" s="67">
        <f t="shared" si="257"/>
        <v>8005</v>
      </c>
      <c r="E614" s="61">
        <f>Data!E613</f>
        <v>7.06</v>
      </c>
      <c r="F614" s="61">
        <f>Data!H613</f>
        <v>17.399999999999999</v>
      </c>
      <c r="G614" s="62">
        <f>IF(MOD(C614,3)=0,SUM(Data!G611:G613),0)</f>
        <v>0</v>
      </c>
      <c r="H614" s="63">
        <f t="shared" si="242"/>
        <v>5.3731343283581978E-2</v>
      </c>
      <c r="I614" s="63">
        <f t="shared" si="243"/>
        <v>0</v>
      </c>
      <c r="J614" s="63">
        <f t="shared" si="244"/>
        <v>5.3731343283581978E-2</v>
      </c>
      <c r="K614" s="63">
        <f t="shared" si="245"/>
        <v>-5.7142857142857828E-3</v>
      </c>
      <c r="L614" s="64">
        <f t="shared" si="246"/>
        <v>5.9787270543832483E-2</v>
      </c>
      <c r="M614" s="65">
        <f t="shared" si="247"/>
        <v>1.5900900900900898</v>
      </c>
      <c r="N614" s="65">
        <f t="shared" si="248"/>
        <v>1.396013689008567</v>
      </c>
      <c r="O614" s="65">
        <f t="shared" si="249"/>
        <v>22.415529690897049</v>
      </c>
      <c r="P614" s="66">
        <f t="shared" si="250"/>
        <v>16.056812241444629</v>
      </c>
      <c r="Q614" s="63">
        <f t="shared" si="253"/>
        <v>-5.6149732620320969E-2</v>
      </c>
      <c r="R614" s="63">
        <f t="shared" si="254"/>
        <v>1.5369587687996678E-2</v>
      </c>
      <c r="S614" s="63">
        <f t="shared" si="255"/>
        <v>-0.12121212121212133</v>
      </c>
      <c r="T614" s="64">
        <f t="shared" si="256"/>
        <v>0.15542056530013415</v>
      </c>
      <c r="U614" s="63">
        <f t="shared" si="237"/>
        <v>-7.1128170829950821E-2</v>
      </c>
      <c r="V614" s="63">
        <f t="shared" si="238"/>
        <v>-2.6875698767943046E-3</v>
      </c>
      <c r="W614" s="63">
        <f t="shared" si="239"/>
        <v>8.635128294875849E-2</v>
      </c>
      <c r="X614" s="64">
        <f t="shared" si="240"/>
        <v>-8.1961382310764552E-2</v>
      </c>
      <c r="Y614" s="63">
        <f t="shared" si="233"/>
        <v>-2.4741506185826823E-2</v>
      </c>
      <c r="Z614" s="63">
        <f t="shared" si="234"/>
        <v>3.7653438984635912E-2</v>
      </c>
      <c r="AA614" s="63">
        <f t="shared" si="235"/>
        <v>6.6568616471087916E-2</v>
      </c>
      <c r="AB614" s="64">
        <f t="shared" si="236"/>
        <v>-2.7110470943840892E-2</v>
      </c>
      <c r="AC614" s="63">
        <f t="shared" si="229"/>
        <v>-6.7246288567780477E-3</v>
      </c>
      <c r="AD614" s="63">
        <f t="shared" si="230"/>
        <v>4.8150672371601866E-2</v>
      </c>
      <c r="AE614" s="63">
        <f t="shared" si="231"/>
        <v>4.0289236651202209E-2</v>
      </c>
      <c r="AF614" s="64">
        <f t="shared" si="232"/>
        <v>7.556971122479661E-3</v>
      </c>
      <c r="AG614" s="69">
        <f t="shared" ca="1" si="241"/>
        <v>167</v>
      </c>
      <c r="AH614" s="75">
        <f t="shared" si="251"/>
        <v>3</v>
      </c>
      <c r="AI614" s="76">
        <f t="shared" si="252"/>
        <v>0</v>
      </c>
      <c r="AJ614" s="75"/>
      <c r="AK614" s="76"/>
    </row>
    <row r="615" spans="2:37" x14ac:dyDescent="0.25">
      <c r="B615" s="43">
        <v>1921</v>
      </c>
      <c r="C615" s="44">
        <v>12</v>
      </c>
      <c r="D615" s="67">
        <f t="shared" si="257"/>
        <v>8036</v>
      </c>
      <c r="E615" s="61">
        <f>Data!E614</f>
        <v>7.31</v>
      </c>
      <c r="F615" s="61">
        <f>Data!H614</f>
        <v>17.3</v>
      </c>
      <c r="G615" s="62">
        <f>IF(MOD(C615,3)=0,SUM(Data!G612:G614),0)</f>
        <v>0.11604166666666665</v>
      </c>
      <c r="H615" s="63">
        <f t="shared" si="242"/>
        <v>3.5410764872521261E-2</v>
      </c>
      <c r="I615" s="63">
        <f t="shared" si="243"/>
        <v>1.6436496694995278E-2</v>
      </c>
      <c r="J615" s="63">
        <f t="shared" si="244"/>
        <v>5.1847261567516512E-2</v>
      </c>
      <c r="K615" s="63">
        <f t="shared" si="245"/>
        <v>-5.7471264367814356E-3</v>
      </c>
      <c r="L615" s="64">
        <f t="shared" si="246"/>
        <v>5.7927303541895014E-2</v>
      </c>
      <c r="M615" s="65">
        <f t="shared" si="247"/>
        <v>1.6463963963963961</v>
      </c>
      <c r="N615" s="65">
        <f t="shared" si="248"/>
        <v>1.387990621830357</v>
      </c>
      <c r="O615" s="65">
        <f t="shared" si="249"/>
        <v>23.57771352195542</v>
      </c>
      <c r="P615" s="66">
        <f t="shared" si="250"/>
        <v>16.986940078070006</v>
      </c>
      <c r="Q615" s="63">
        <f t="shared" si="253"/>
        <v>7.3421439060205484E-2</v>
      </c>
      <c r="R615" s="63">
        <f t="shared" si="254"/>
        <v>0.15146131203052016</v>
      </c>
      <c r="S615" s="63">
        <f t="shared" si="255"/>
        <v>-0.10824742268041221</v>
      </c>
      <c r="T615" s="64">
        <f t="shared" si="256"/>
        <v>0.29123407245040944</v>
      </c>
      <c r="U615" s="63">
        <f t="shared" si="237"/>
        <v>-5.6942311185825045E-2</v>
      </c>
      <c r="V615" s="63">
        <f t="shared" si="238"/>
        <v>1.2915715061014854E-2</v>
      </c>
      <c r="W615" s="63">
        <f t="shared" si="239"/>
        <v>8.3222376437729784E-2</v>
      </c>
      <c r="X615" s="64">
        <f t="shared" si="240"/>
        <v>-6.4905104349786802E-2</v>
      </c>
      <c r="Y615" s="63">
        <f t="shared" si="233"/>
        <v>-2.177242696488102E-2</v>
      </c>
      <c r="Z615" s="63">
        <f t="shared" si="234"/>
        <v>4.1117918549053112E-2</v>
      </c>
      <c r="AA615" s="63">
        <f t="shared" si="235"/>
        <v>6.7071061081458661E-2</v>
      </c>
      <c r="AB615" s="64">
        <f t="shared" si="236"/>
        <v>-2.4321850230014319E-2</v>
      </c>
      <c r="AC615" s="63">
        <f t="shared" si="229"/>
        <v>-4.1876400249880597E-3</v>
      </c>
      <c r="AD615" s="63">
        <f t="shared" si="230"/>
        <v>5.113202703781683E-2</v>
      </c>
      <c r="AE615" s="63">
        <f t="shared" si="231"/>
        <v>3.9366945082351945E-2</v>
      </c>
      <c r="AF615" s="64">
        <f t="shared" si="232"/>
        <v>1.1319469039428265E-2</v>
      </c>
      <c r="AG615" s="69">
        <f t="shared" ca="1" si="241"/>
        <v>379</v>
      </c>
      <c r="AH615" s="75">
        <f t="shared" si="251"/>
        <v>4</v>
      </c>
      <c r="AI615" s="76">
        <f t="shared" si="252"/>
        <v>0</v>
      </c>
      <c r="AJ615" s="75"/>
      <c r="AK615" s="76"/>
    </row>
    <row r="616" spans="2:37" x14ac:dyDescent="0.25">
      <c r="B616" s="43">
        <v>1922</v>
      </c>
      <c r="C616" s="39">
        <v>1</v>
      </c>
      <c r="D616" s="67">
        <f t="shared" si="257"/>
        <v>8067</v>
      </c>
      <c r="E616" s="61">
        <f>Data!E615</f>
        <v>7.3</v>
      </c>
      <c r="F616" s="61">
        <f>Data!H615</f>
        <v>16.899999999999999</v>
      </c>
      <c r="G616" s="62">
        <f>IF(MOD(C616,3)=0,SUM(Data!G613:G615),0)</f>
        <v>0</v>
      </c>
      <c r="H616" s="63">
        <f t="shared" si="242"/>
        <v>-1.3679890560874819E-3</v>
      </c>
      <c r="I616" s="63">
        <f t="shared" si="243"/>
        <v>0</v>
      </c>
      <c r="J616" s="63">
        <f t="shared" si="244"/>
        <v>-1.3679890560874819E-3</v>
      </c>
      <c r="K616" s="63">
        <f t="shared" si="245"/>
        <v>-2.3121387283237094E-2</v>
      </c>
      <c r="L616" s="64">
        <f t="shared" si="246"/>
        <v>2.2268271557969621E-2</v>
      </c>
      <c r="M616" s="65">
        <f t="shared" si="247"/>
        <v>1.644144144144144</v>
      </c>
      <c r="N616" s="65">
        <f t="shared" si="248"/>
        <v>1.3558983531175162</v>
      </c>
      <c r="O616" s="65">
        <f t="shared" si="249"/>
        <v>23.54545946788982</v>
      </c>
      <c r="P616" s="66">
        <f t="shared" si="250"/>
        <v>17.365209872667428</v>
      </c>
      <c r="Q616" s="63">
        <f t="shared" si="253"/>
        <v>2.6722925457102642E-2</v>
      </c>
      <c r="R616" s="63">
        <f t="shared" si="254"/>
        <v>0.10136772363491131</v>
      </c>
      <c r="S616" s="63">
        <f t="shared" si="255"/>
        <v>-0.11052631578947381</v>
      </c>
      <c r="T616" s="64">
        <f t="shared" si="256"/>
        <v>0.23822406799191187</v>
      </c>
      <c r="U616" s="63">
        <f t="shared" si="237"/>
        <v>-5.2711675742952546E-2</v>
      </c>
      <c r="V616" s="63">
        <f t="shared" si="238"/>
        <v>1.7459739435778276E-2</v>
      </c>
      <c r="W616" s="63">
        <f t="shared" si="239"/>
        <v>7.6316922514810814E-2</v>
      </c>
      <c r="X616" s="64">
        <f t="shared" si="240"/>
        <v>-5.4683877813156534E-2</v>
      </c>
      <c r="Y616" s="63">
        <f t="shared" si="233"/>
        <v>-2.2013629944682478E-2</v>
      </c>
      <c r="Z616" s="63">
        <f t="shared" si="234"/>
        <v>4.0861208606294497E-2</v>
      </c>
      <c r="AA616" s="63">
        <f t="shared" si="235"/>
        <v>6.3463395775466003E-2</v>
      </c>
      <c r="AB616" s="64">
        <f t="shared" si="236"/>
        <v>-2.125337577104891E-2</v>
      </c>
      <c r="AC616" s="63">
        <f t="shared" si="229"/>
        <v>-5.308649353558903E-3</v>
      </c>
      <c r="AD616" s="63">
        <f t="shared" si="230"/>
        <v>4.9948743062612433E-2</v>
      </c>
      <c r="AE616" s="63">
        <f t="shared" si="231"/>
        <v>3.8773777519100827E-2</v>
      </c>
      <c r="AF616" s="64">
        <f t="shared" si="232"/>
        <v>1.0757843320035265E-2</v>
      </c>
      <c r="AG616" s="69">
        <f t="shared" ca="1" si="241"/>
        <v>1077</v>
      </c>
      <c r="AH616" s="75">
        <f t="shared" si="251"/>
        <v>0</v>
      </c>
      <c r="AI616" s="76">
        <f t="shared" si="252"/>
        <v>1</v>
      </c>
      <c r="AJ616" s="75"/>
      <c r="AK616" s="76"/>
    </row>
    <row r="617" spans="2:37" x14ac:dyDescent="0.25">
      <c r="B617" s="43">
        <v>1922</v>
      </c>
      <c r="C617" s="44">
        <v>2</v>
      </c>
      <c r="D617" s="67">
        <f t="shared" si="257"/>
        <v>8095</v>
      </c>
      <c r="E617" s="61">
        <f>Data!E616</f>
        <v>7.46</v>
      </c>
      <c r="F617" s="61">
        <f>Data!H616</f>
        <v>16.899999999999999</v>
      </c>
      <c r="G617" s="62">
        <f>IF(MOD(C617,3)=0,SUM(Data!G614:G616),0)</f>
        <v>0</v>
      </c>
      <c r="H617" s="63">
        <f t="shared" si="242"/>
        <v>2.1917808219177992E-2</v>
      </c>
      <c r="I617" s="63">
        <f t="shared" si="243"/>
        <v>0</v>
      </c>
      <c r="J617" s="63">
        <f t="shared" si="244"/>
        <v>2.1917808219177992E-2</v>
      </c>
      <c r="K617" s="63">
        <f t="shared" si="245"/>
        <v>0</v>
      </c>
      <c r="L617" s="64">
        <f t="shared" si="246"/>
        <v>2.1917808219177992E-2</v>
      </c>
      <c r="M617" s="65">
        <f t="shared" si="247"/>
        <v>1.6801801801801801</v>
      </c>
      <c r="N617" s="65">
        <f t="shared" si="248"/>
        <v>1.3558983531175162</v>
      </c>
      <c r="O617" s="65">
        <f t="shared" si="249"/>
        <v>24.061524332939459</v>
      </c>
      <c r="P617" s="66">
        <f t="shared" si="250"/>
        <v>17.745817212342327</v>
      </c>
      <c r="Q617" s="63">
        <f t="shared" si="253"/>
        <v>5.6657223796034106E-2</v>
      </c>
      <c r="R617" s="63">
        <f t="shared" si="254"/>
        <v>0.13347830498331104</v>
      </c>
      <c r="S617" s="63">
        <f t="shared" si="255"/>
        <v>-8.1521739130434812E-2</v>
      </c>
      <c r="T617" s="64">
        <f t="shared" si="256"/>
        <v>0.23408288826585277</v>
      </c>
      <c r="U617" s="63">
        <f t="shared" si="237"/>
        <v>-3.7478995924928871E-2</v>
      </c>
      <c r="V617" s="63">
        <f t="shared" si="238"/>
        <v>3.3820796615186222E-2</v>
      </c>
      <c r="W617" s="63">
        <f t="shared" si="239"/>
        <v>7.0880700417871312E-2</v>
      </c>
      <c r="X617" s="64">
        <f t="shared" si="240"/>
        <v>-3.4606939678924142E-2</v>
      </c>
      <c r="Y617" s="63">
        <f t="shared" si="233"/>
        <v>-1.9027032654162501E-2</v>
      </c>
      <c r="Z617" s="63">
        <f t="shared" si="234"/>
        <v>4.4039814526185772E-2</v>
      </c>
      <c r="AA617" s="63">
        <f t="shared" si="235"/>
        <v>6.2362631060021156E-2</v>
      </c>
      <c r="AB617" s="64">
        <f t="shared" si="236"/>
        <v>-1.724723366403913E-2</v>
      </c>
      <c r="AC617" s="63">
        <f t="shared" si="229"/>
        <v>-4.6570463565829279E-3</v>
      </c>
      <c r="AD617" s="63">
        <f t="shared" si="230"/>
        <v>5.0636544104821324E-2</v>
      </c>
      <c r="AE617" s="63">
        <f t="shared" si="231"/>
        <v>3.8773777519100827E-2</v>
      </c>
      <c r="AF617" s="64">
        <f t="shared" si="232"/>
        <v>1.1419971164513099E-2</v>
      </c>
      <c r="AG617" s="69">
        <f t="shared" ca="1" si="241"/>
        <v>598</v>
      </c>
      <c r="AH617" s="75">
        <f t="shared" si="251"/>
        <v>1</v>
      </c>
      <c r="AI617" s="76">
        <f t="shared" si="252"/>
        <v>0</v>
      </c>
      <c r="AJ617" s="75"/>
      <c r="AK617" s="76"/>
    </row>
    <row r="618" spans="2:37" x14ac:dyDescent="0.25">
      <c r="B618" s="43">
        <v>1922</v>
      </c>
      <c r="C618" s="44">
        <v>3</v>
      </c>
      <c r="D618" s="67">
        <f t="shared" si="257"/>
        <v>8126</v>
      </c>
      <c r="E618" s="61">
        <f>Data!E617</f>
        <v>7.74</v>
      </c>
      <c r="F618" s="61">
        <f>Data!H617</f>
        <v>16.7</v>
      </c>
      <c r="G618" s="62">
        <f>IF(MOD(C618,3)=0,SUM(Data!G615:G617),0)</f>
        <v>0.11708333333333332</v>
      </c>
      <c r="H618" s="63">
        <f t="shared" si="242"/>
        <v>3.7533512064343189E-2</v>
      </c>
      <c r="I618" s="63">
        <f t="shared" si="243"/>
        <v>1.5694816800714922E-2</v>
      </c>
      <c r="J618" s="63">
        <f t="shared" si="244"/>
        <v>5.3228328865058128E-2</v>
      </c>
      <c r="K618" s="63">
        <f t="shared" si="245"/>
        <v>-1.1834319526627168E-2</v>
      </c>
      <c r="L618" s="64">
        <f t="shared" si="246"/>
        <v>6.584184178559771E-2</v>
      </c>
      <c r="M618" s="65">
        <f t="shared" si="247"/>
        <v>1.7432432432432432</v>
      </c>
      <c r="N618" s="65">
        <f t="shared" si="248"/>
        <v>1.3398522187610959</v>
      </c>
      <c r="O618" s="65">
        <f t="shared" si="249"/>
        <v>25.342279063127759</v>
      </c>
      <c r="P618" s="66">
        <f t="shared" si="250"/>
        <v>18.914234501593508</v>
      </c>
      <c r="Q618" s="63">
        <f t="shared" si="253"/>
        <v>0.125</v>
      </c>
      <c r="R618" s="63">
        <f t="shared" si="254"/>
        <v>0.20311315021390697</v>
      </c>
      <c r="S618" s="63">
        <f t="shared" si="255"/>
        <v>-8.7431693989071135E-2</v>
      </c>
      <c r="T618" s="64">
        <f t="shared" si="256"/>
        <v>0.31838147598290378</v>
      </c>
      <c r="U618" s="63">
        <f t="shared" si="237"/>
        <v>-3.6263614446265247E-2</v>
      </c>
      <c r="V618" s="63">
        <f t="shared" si="238"/>
        <v>3.5025826000235849E-2</v>
      </c>
      <c r="W618" s="63">
        <f t="shared" si="239"/>
        <v>6.8333987391150153E-2</v>
      </c>
      <c r="X618" s="64">
        <f t="shared" si="240"/>
        <v>-3.1177667081670357E-2</v>
      </c>
      <c r="Y618" s="63">
        <f t="shared" si="233"/>
        <v>-1.8193730104616668E-2</v>
      </c>
      <c r="Z618" s="63">
        <f t="shared" si="234"/>
        <v>4.5178994093434399E-2</v>
      </c>
      <c r="AA618" s="63">
        <f t="shared" si="235"/>
        <v>5.8934826399076989E-2</v>
      </c>
      <c r="AB618" s="64">
        <f t="shared" si="236"/>
        <v>-1.2990253944541341E-2</v>
      </c>
      <c r="AC618" s="63">
        <f t="shared" si="229"/>
        <v>-2.8824610422462094E-3</v>
      </c>
      <c r="AD618" s="63">
        <f t="shared" si="230"/>
        <v>5.2786275913955905E-2</v>
      </c>
      <c r="AE618" s="63">
        <f t="shared" si="231"/>
        <v>3.8155636482697375E-2</v>
      </c>
      <c r="AF618" s="64">
        <f t="shared" si="232"/>
        <v>1.4092915278895557E-2</v>
      </c>
      <c r="AG618" s="69">
        <f t="shared" ca="1" si="241"/>
        <v>339</v>
      </c>
      <c r="AH618" s="75">
        <f t="shared" si="251"/>
        <v>2</v>
      </c>
      <c r="AI618" s="76">
        <f t="shared" si="252"/>
        <v>0</v>
      </c>
      <c r="AJ618" s="75"/>
      <c r="AK618" s="76"/>
    </row>
    <row r="619" spans="2:37" x14ac:dyDescent="0.25">
      <c r="B619" s="43">
        <v>1922</v>
      </c>
      <c r="C619" s="44">
        <v>4</v>
      </c>
      <c r="D619" s="67">
        <f t="shared" si="257"/>
        <v>8156</v>
      </c>
      <c r="E619" s="61">
        <f>Data!E618</f>
        <v>8.2100000000000009</v>
      </c>
      <c r="F619" s="61">
        <f>Data!H618</f>
        <v>16.7</v>
      </c>
      <c r="G619" s="62">
        <f>IF(MOD(C619,3)=0,SUM(Data!G616:G618),0)</f>
        <v>0</v>
      </c>
      <c r="H619" s="63">
        <f t="shared" si="242"/>
        <v>6.0723514211886487E-2</v>
      </c>
      <c r="I619" s="63">
        <f t="shared" si="243"/>
        <v>0</v>
      </c>
      <c r="J619" s="63">
        <f t="shared" si="244"/>
        <v>6.0723514211886487E-2</v>
      </c>
      <c r="K619" s="63">
        <f t="shared" si="245"/>
        <v>0</v>
      </c>
      <c r="L619" s="64">
        <f t="shared" si="246"/>
        <v>6.0723514211886487E-2</v>
      </c>
      <c r="M619" s="65">
        <f t="shared" si="247"/>
        <v>1.8490990990990992</v>
      </c>
      <c r="N619" s="65">
        <f t="shared" si="248"/>
        <v>1.3398522187610959</v>
      </c>
      <c r="O619" s="65">
        <f t="shared" si="249"/>
        <v>26.881151305979191</v>
      </c>
      <c r="P619" s="66">
        <f t="shared" si="250"/>
        <v>20.062773289157974</v>
      </c>
      <c r="Q619" s="63">
        <f t="shared" si="253"/>
        <v>0.18813314037626627</v>
      </c>
      <c r="R619" s="63">
        <f t="shared" si="254"/>
        <v>0.27062987145922857</v>
      </c>
      <c r="S619" s="63">
        <f t="shared" si="255"/>
        <v>-7.7348066298342677E-2</v>
      </c>
      <c r="T619" s="64">
        <f t="shared" si="256"/>
        <v>0.37714974092287612</v>
      </c>
      <c r="U619" s="63">
        <f t="shared" si="237"/>
        <v>-2.1874087709418122E-2</v>
      </c>
      <c r="V619" s="63">
        <f t="shared" si="238"/>
        <v>5.0479773801532568E-2</v>
      </c>
      <c r="W619" s="63">
        <f t="shared" si="239"/>
        <v>5.7959847183002289E-2</v>
      </c>
      <c r="X619" s="64">
        <f t="shared" si="240"/>
        <v>-7.0702809765293972E-3</v>
      </c>
      <c r="Y619" s="63">
        <f t="shared" si="233"/>
        <v>-1.5416723175813107E-2</v>
      </c>
      <c r="Z619" s="63">
        <f t="shared" si="234"/>
        <v>4.8135248700309718E-2</v>
      </c>
      <c r="AA619" s="63">
        <f t="shared" si="235"/>
        <v>5.5778546382772909E-2</v>
      </c>
      <c r="AB619" s="64">
        <f t="shared" si="236"/>
        <v>-7.2394894825721368E-3</v>
      </c>
      <c r="AC619" s="63">
        <f t="shared" si="229"/>
        <v>-1.6165682606047449E-3</v>
      </c>
      <c r="AD619" s="63">
        <f t="shared" si="230"/>
        <v>5.4122843063986847E-2</v>
      </c>
      <c r="AE619" s="63">
        <f t="shared" si="231"/>
        <v>3.7534195461509157E-2</v>
      </c>
      <c r="AF619" s="64">
        <f t="shared" si="232"/>
        <v>1.5988530956417168E-2</v>
      </c>
      <c r="AG619" s="69">
        <f t="shared" ca="1" si="241"/>
        <v>113</v>
      </c>
      <c r="AH619" s="75">
        <f t="shared" si="251"/>
        <v>3</v>
      </c>
      <c r="AI619" s="76">
        <f t="shared" si="252"/>
        <v>0</v>
      </c>
      <c r="AJ619" s="75"/>
      <c r="AK619" s="76"/>
    </row>
    <row r="620" spans="2:37" x14ac:dyDescent="0.25">
      <c r="B620" s="43">
        <v>1922</v>
      </c>
      <c r="C620" s="44">
        <v>5</v>
      </c>
      <c r="D620" s="67">
        <f t="shared" si="257"/>
        <v>8187</v>
      </c>
      <c r="E620" s="61">
        <f>Data!E619</f>
        <v>8.5299999999999994</v>
      </c>
      <c r="F620" s="61">
        <f>Data!H619</f>
        <v>16.7</v>
      </c>
      <c r="G620" s="62">
        <f>IF(MOD(C620,3)=0,SUM(Data!G617:G619),0)</f>
        <v>0</v>
      </c>
      <c r="H620" s="63">
        <f t="shared" si="242"/>
        <v>3.8976857490864658E-2</v>
      </c>
      <c r="I620" s="63">
        <f t="shared" si="243"/>
        <v>0</v>
      </c>
      <c r="J620" s="63">
        <f t="shared" si="244"/>
        <v>3.8976857490864658E-2</v>
      </c>
      <c r="K620" s="63">
        <f t="shared" si="245"/>
        <v>0</v>
      </c>
      <c r="L620" s="64">
        <f t="shared" si="246"/>
        <v>3.8976857490864658E-2</v>
      </c>
      <c r="M620" s="65">
        <f t="shared" si="247"/>
        <v>1.9211711711711708</v>
      </c>
      <c r="N620" s="65">
        <f t="shared" si="248"/>
        <v>1.3398522187610959</v>
      </c>
      <c r="O620" s="65">
        <f t="shared" si="249"/>
        <v>27.928894109622714</v>
      </c>
      <c r="P620" s="66">
        <f t="shared" si="250"/>
        <v>20.844757144521012</v>
      </c>
      <c r="Q620" s="63">
        <f t="shared" si="253"/>
        <v>0.19803370786516838</v>
      </c>
      <c r="R620" s="63">
        <f t="shared" si="254"/>
        <v>0.28121787407298715</v>
      </c>
      <c r="S620" s="63">
        <f t="shared" si="255"/>
        <v>-5.6497175141242972E-2</v>
      </c>
      <c r="T620" s="64">
        <f t="shared" si="256"/>
        <v>0.35793750725100981</v>
      </c>
      <c r="U620" s="63">
        <f t="shared" si="237"/>
        <v>-7.5627381123838378E-3</v>
      </c>
      <c r="V620" s="63">
        <f t="shared" si="238"/>
        <v>6.5849761549102714E-2</v>
      </c>
      <c r="W620" s="63">
        <f t="shared" si="239"/>
        <v>5.4632863519783914E-2</v>
      </c>
      <c r="X620" s="64">
        <f t="shared" si="240"/>
        <v>1.0635832067552586E-2</v>
      </c>
      <c r="Y620" s="63">
        <f t="shared" si="233"/>
        <v>-1.1541700650061437E-2</v>
      </c>
      <c r="Z620" s="63">
        <f t="shared" si="234"/>
        <v>5.2260392600629535E-2</v>
      </c>
      <c r="AA620" s="63">
        <f t="shared" si="235"/>
        <v>5.5778546382772909E-2</v>
      </c>
      <c r="AB620" s="64">
        <f t="shared" si="236"/>
        <v>-3.3322838337616068E-3</v>
      </c>
      <c r="AC620" s="63">
        <f t="shared" si="229"/>
        <v>4.1209428180111196E-4</v>
      </c>
      <c r="AD620" s="63">
        <f t="shared" si="230"/>
        <v>5.6264765154072638E-2</v>
      </c>
      <c r="AE620" s="63">
        <f t="shared" si="231"/>
        <v>3.6920422087314053E-2</v>
      </c>
      <c r="AF620" s="64">
        <f t="shared" si="232"/>
        <v>1.8655571492958378E-2</v>
      </c>
      <c r="AG620" s="69">
        <f t="shared" ca="1" si="241"/>
        <v>315</v>
      </c>
      <c r="AH620" s="75">
        <f t="shared" si="251"/>
        <v>4</v>
      </c>
      <c r="AI620" s="76">
        <f t="shared" si="252"/>
        <v>0</v>
      </c>
      <c r="AJ620" s="75"/>
      <c r="AK620" s="76"/>
    </row>
    <row r="621" spans="2:37" x14ac:dyDescent="0.25">
      <c r="B621" s="43">
        <v>1922</v>
      </c>
      <c r="C621" s="44">
        <v>6</v>
      </c>
      <c r="D621" s="67">
        <f t="shared" si="257"/>
        <v>8217</v>
      </c>
      <c r="E621" s="61">
        <f>Data!E620</f>
        <v>8.4499999999999993</v>
      </c>
      <c r="F621" s="61">
        <f>Data!H620</f>
        <v>16.7</v>
      </c>
      <c r="G621" s="62">
        <f>IF(MOD(C621,3)=0,SUM(Data!G618:G620),0)</f>
        <v>0.12020833333333333</v>
      </c>
      <c r="H621" s="63">
        <f t="shared" si="242"/>
        <v>-9.3786635404454755E-3</v>
      </c>
      <c r="I621" s="63">
        <f t="shared" si="243"/>
        <v>1.4092418913638141E-2</v>
      </c>
      <c r="J621" s="63">
        <f t="shared" si="244"/>
        <v>4.7137553731926296E-3</v>
      </c>
      <c r="K621" s="63">
        <f t="shared" si="245"/>
        <v>0</v>
      </c>
      <c r="L621" s="64">
        <f t="shared" si="246"/>
        <v>4.7137553731926296E-3</v>
      </c>
      <c r="M621" s="65">
        <f t="shared" si="247"/>
        <v>1.9031531531531529</v>
      </c>
      <c r="N621" s="65">
        <f t="shared" si="248"/>
        <v>1.3398522187610959</v>
      </c>
      <c r="O621" s="65">
        <f t="shared" si="249"/>
        <v>28.060544084299277</v>
      </c>
      <c r="P621" s="66">
        <f t="shared" si="250"/>
        <v>20.943014230513892</v>
      </c>
      <c r="Q621" s="63">
        <f t="shared" si="253"/>
        <v>0.29007633587786241</v>
      </c>
      <c r="R621" s="63">
        <f t="shared" si="254"/>
        <v>0.37363171103130344</v>
      </c>
      <c r="S621" s="63">
        <f t="shared" si="255"/>
        <v>-5.1136363636363757E-2</v>
      </c>
      <c r="T621" s="64">
        <f t="shared" si="256"/>
        <v>0.44765976731442714</v>
      </c>
      <c r="U621" s="63">
        <f t="shared" si="237"/>
        <v>-1.3407849777184899E-2</v>
      </c>
      <c r="V621" s="63">
        <f t="shared" si="238"/>
        <v>5.8996772816692467E-2</v>
      </c>
      <c r="W621" s="63">
        <f t="shared" si="239"/>
        <v>5.1367683603317005E-2</v>
      </c>
      <c r="X621" s="64">
        <f t="shared" si="240"/>
        <v>7.2563474532794103E-3</v>
      </c>
      <c r="Y621" s="63">
        <f t="shared" si="233"/>
        <v>-1.2472678315872399E-2</v>
      </c>
      <c r="Z621" s="63">
        <f t="shared" si="234"/>
        <v>5.1461477103812658E-2</v>
      </c>
      <c r="AA621" s="63">
        <f t="shared" si="235"/>
        <v>5.6819461600559062E-2</v>
      </c>
      <c r="AB621" s="64">
        <f t="shared" si="236"/>
        <v>-5.0699146745764034E-3</v>
      </c>
      <c r="AC621" s="63">
        <f t="shared" si="229"/>
        <v>2.3727651483151924E-4</v>
      </c>
      <c r="AD621" s="63">
        <f t="shared" si="230"/>
        <v>5.6319701216392959E-2</v>
      </c>
      <c r="AE621" s="63">
        <f t="shared" si="231"/>
        <v>3.631428708942841E-2</v>
      </c>
      <c r="AF621" s="64">
        <f t="shared" si="232"/>
        <v>1.9304389002636757E-2</v>
      </c>
      <c r="AG621" s="69">
        <f t="shared" ca="1" si="241"/>
        <v>1229</v>
      </c>
      <c r="AH621" s="75">
        <f t="shared" si="251"/>
        <v>0</v>
      </c>
      <c r="AI621" s="76">
        <f t="shared" si="252"/>
        <v>1</v>
      </c>
      <c r="AJ621" s="75"/>
      <c r="AK621" s="76"/>
    </row>
    <row r="622" spans="2:37" x14ac:dyDescent="0.25">
      <c r="B622" s="43">
        <v>1922</v>
      </c>
      <c r="C622" s="44">
        <v>7</v>
      </c>
      <c r="D622" s="67">
        <f t="shared" si="257"/>
        <v>8248</v>
      </c>
      <c r="E622" s="61">
        <f>Data!E621</f>
        <v>8.51</v>
      </c>
      <c r="F622" s="61">
        <f>Data!H621</f>
        <v>16.8</v>
      </c>
      <c r="G622" s="62">
        <f>IF(MOD(C622,3)=0,SUM(Data!G619:G621),0)</f>
        <v>0</v>
      </c>
      <c r="H622" s="63">
        <f t="shared" si="242"/>
        <v>7.1005917159763232E-3</v>
      </c>
      <c r="I622" s="63">
        <f t="shared" si="243"/>
        <v>0</v>
      </c>
      <c r="J622" s="63">
        <f t="shared" si="244"/>
        <v>7.1005917159763232E-3</v>
      </c>
      <c r="K622" s="63">
        <f t="shared" si="245"/>
        <v>5.9880239520959666E-3</v>
      </c>
      <c r="L622" s="64">
        <f t="shared" si="246"/>
        <v>1.1059453367143757E-3</v>
      </c>
      <c r="M622" s="65">
        <f t="shared" si="247"/>
        <v>1.9166666666666665</v>
      </c>
      <c r="N622" s="65">
        <f t="shared" si="248"/>
        <v>1.3478752859393062</v>
      </c>
      <c r="O622" s="65">
        <f t="shared" si="249"/>
        <v>28.259790551170042</v>
      </c>
      <c r="P622" s="66">
        <f t="shared" si="250"/>
        <v>20.966176059438872</v>
      </c>
      <c r="Q622" s="63">
        <f t="shared" si="253"/>
        <v>0.30321592649310869</v>
      </c>
      <c r="R622" s="63">
        <f t="shared" si="254"/>
        <v>0.38762232370833494</v>
      </c>
      <c r="S622" s="63">
        <f t="shared" si="255"/>
        <v>-5.084745762711862E-2</v>
      </c>
      <c r="T622" s="64">
        <f t="shared" si="256"/>
        <v>0.46195923390699489</v>
      </c>
      <c r="U622" s="63">
        <f t="shared" si="237"/>
        <v>-6.4536390610206995E-3</v>
      </c>
      <c r="V622" s="63">
        <f t="shared" si="238"/>
        <v>6.6461343363135583E-2</v>
      </c>
      <c r="W622" s="63">
        <f t="shared" si="239"/>
        <v>5.5892882483376871E-2</v>
      </c>
      <c r="X622" s="64">
        <f t="shared" si="240"/>
        <v>1.0009027482884569E-2</v>
      </c>
      <c r="Y622" s="63">
        <f t="shared" si="233"/>
        <v>-1.1876801955563066E-2</v>
      </c>
      <c r="Z622" s="63">
        <f t="shared" si="234"/>
        <v>5.2095931487225133E-2</v>
      </c>
      <c r="AA622" s="63">
        <f t="shared" si="235"/>
        <v>5.7450588844599082E-2</v>
      </c>
      <c r="AB622" s="64">
        <f t="shared" si="236"/>
        <v>-5.0637423761094036E-3</v>
      </c>
      <c r="AC622" s="63">
        <f t="shared" si="229"/>
        <v>-5.2587471310705514E-4</v>
      </c>
      <c r="AD622" s="63">
        <f t="shared" si="230"/>
        <v>5.5513760770054432E-2</v>
      </c>
      <c r="AE622" s="63">
        <f t="shared" si="231"/>
        <v>3.6623681732794289E-2</v>
      </c>
      <c r="AF622" s="64">
        <f t="shared" si="232"/>
        <v>1.8222696789720105E-2</v>
      </c>
      <c r="AG622" s="69">
        <f t="shared" ca="1" si="241"/>
        <v>899</v>
      </c>
      <c r="AH622" s="75">
        <f t="shared" si="251"/>
        <v>1</v>
      </c>
      <c r="AI622" s="76">
        <f t="shared" si="252"/>
        <v>0</v>
      </c>
      <c r="AJ622" s="75"/>
      <c r="AK622" s="76"/>
    </row>
    <row r="623" spans="2:37" x14ac:dyDescent="0.25">
      <c r="B623" s="43">
        <v>1922</v>
      </c>
      <c r="C623" s="44">
        <v>8</v>
      </c>
      <c r="D623" s="67">
        <f t="shared" si="257"/>
        <v>8279</v>
      </c>
      <c r="E623" s="61">
        <f>Data!E622</f>
        <v>8.83</v>
      </c>
      <c r="F623" s="61">
        <f>Data!H622</f>
        <v>16.600000000000001</v>
      </c>
      <c r="G623" s="62">
        <f>IF(MOD(C623,3)=0,SUM(Data!G620:G622),0)</f>
        <v>0</v>
      </c>
      <c r="H623" s="63">
        <f t="shared" si="242"/>
        <v>3.7602820211515953E-2</v>
      </c>
      <c r="I623" s="63">
        <f t="shared" si="243"/>
        <v>0</v>
      </c>
      <c r="J623" s="63">
        <f t="shared" si="244"/>
        <v>3.7602820211515953E-2</v>
      </c>
      <c r="K623" s="63">
        <f t="shared" si="245"/>
        <v>-1.1904761904761862E-2</v>
      </c>
      <c r="L623" s="64">
        <f t="shared" si="246"/>
        <v>5.0104059009244972E-2</v>
      </c>
      <c r="M623" s="65">
        <f t="shared" si="247"/>
        <v>1.9887387387387385</v>
      </c>
      <c r="N623" s="65">
        <f t="shared" si="248"/>
        <v>1.331829151582886</v>
      </c>
      <c r="O623" s="65">
        <f t="shared" si="249"/>
        <v>29.322438374480786</v>
      </c>
      <c r="P623" s="66">
        <f t="shared" si="250"/>
        <v>22.016666581919218</v>
      </c>
      <c r="Q623" s="63">
        <f t="shared" si="253"/>
        <v>0.36899224806201536</v>
      </c>
      <c r="R623" s="63">
        <f t="shared" si="254"/>
        <v>0.4576588313391492</v>
      </c>
      <c r="S623" s="63">
        <f t="shared" si="255"/>
        <v>-6.2146892655367103E-2</v>
      </c>
      <c r="T623" s="64">
        <f t="shared" si="256"/>
        <v>0.55425068160860991</v>
      </c>
      <c r="U623" s="63">
        <f t="shared" si="237"/>
        <v>6.9370814699265537E-3</v>
      </c>
      <c r="V623" s="63">
        <f t="shared" si="238"/>
        <v>8.0834790207163776E-2</v>
      </c>
      <c r="W623" s="63">
        <f t="shared" si="239"/>
        <v>5.0105533884466924E-2</v>
      </c>
      <c r="X623" s="64">
        <f t="shared" si="240"/>
        <v>2.9263017221731413E-2</v>
      </c>
      <c r="Y623" s="63">
        <f t="shared" si="233"/>
        <v>-1.0469534762098998E-2</v>
      </c>
      <c r="Z623" s="63">
        <f t="shared" si="234"/>
        <v>5.359430749103633E-2</v>
      </c>
      <c r="AA623" s="63">
        <f t="shared" si="235"/>
        <v>5.5144633631407425E-2</v>
      </c>
      <c r="AB623" s="64">
        <f t="shared" si="236"/>
        <v>-1.4693020188479844E-3</v>
      </c>
      <c r="AC623" s="63">
        <f t="shared" si="229"/>
        <v>0</v>
      </c>
      <c r="AD623" s="63">
        <f t="shared" si="230"/>
        <v>5.6069120815984697E-2</v>
      </c>
      <c r="AE623" s="63">
        <f t="shared" si="231"/>
        <v>3.6609080387618231E-2</v>
      </c>
      <c r="AF623" s="64">
        <f t="shared" si="232"/>
        <v>1.8772785996713059E-2</v>
      </c>
      <c r="AG623" s="69">
        <f t="shared" ca="1" si="241"/>
        <v>337</v>
      </c>
      <c r="AH623" s="75">
        <f t="shared" si="251"/>
        <v>2</v>
      </c>
      <c r="AI623" s="76">
        <f t="shared" si="252"/>
        <v>0</v>
      </c>
      <c r="AJ623" s="75"/>
      <c r="AK623" s="76"/>
    </row>
    <row r="624" spans="2:37" x14ac:dyDescent="0.25">
      <c r="B624" s="43">
        <v>1922</v>
      </c>
      <c r="C624" s="44">
        <v>9</v>
      </c>
      <c r="D624" s="67">
        <f t="shared" si="257"/>
        <v>8309</v>
      </c>
      <c r="E624" s="61">
        <f>Data!E623</f>
        <v>9.06</v>
      </c>
      <c r="F624" s="61">
        <f>Data!H623</f>
        <v>16.600000000000001</v>
      </c>
      <c r="G624" s="62">
        <f>IF(MOD(C624,3)=0,SUM(Data!G621:G623),0)</f>
        <v>0.12333333333333334</v>
      </c>
      <c r="H624" s="63">
        <f t="shared" si="242"/>
        <v>2.604756511891293E-2</v>
      </c>
      <c r="I624" s="63">
        <f t="shared" si="243"/>
        <v>1.3967534918837298E-2</v>
      </c>
      <c r="J624" s="63">
        <f t="shared" si="244"/>
        <v>4.0015100037750218E-2</v>
      </c>
      <c r="K624" s="63">
        <f t="shared" si="245"/>
        <v>0</v>
      </c>
      <c r="L624" s="64">
        <f t="shared" si="246"/>
        <v>4.0015100037750218E-2</v>
      </c>
      <c r="M624" s="65">
        <f t="shared" si="247"/>
        <v>2.0405405405405403</v>
      </c>
      <c r="N624" s="65">
        <f t="shared" si="248"/>
        <v>1.331829151582886</v>
      </c>
      <c r="O624" s="65">
        <f t="shared" si="249"/>
        <v>30.495778679386401</v>
      </c>
      <c r="P624" s="66">
        <f t="shared" si="250"/>
        <v>22.897665697692506</v>
      </c>
      <c r="Q624" s="63">
        <f t="shared" si="253"/>
        <v>0.37065052950075628</v>
      </c>
      <c r="R624" s="63">
        <f t="shared" si="254"/>
        <v>0.45309484725594773</v>
      </c>
      <c r="S624" s="63">
        <f t="shared" si="255"/>
        <v>-5.1428571428571379E-2</v>
      </c>
      <c r="T624" s="64">
        <f t="shared" si="256"/>
        <v>0.5318770980107872</v>
      </c>
      <c r="U624" s="63">
        <f t="shared" si="237"/>
        <v>2.2149530963459618E-2</v>
      </c>
      <c r="V624" s="63">
        <f t="shared" si="238"/>
        <v>9.5805564290300183E-2</v>
      </c>
      <c r="W624" s="63">
        <f t="shared" si="239"/>
        <v>4.5324885199757414E-2</v>
      </c>
      <c r="X624" s="64">
        <f t="shared" si="240"/>
        <v>4.8291856249931486E-2</v>
      </c>
      <c r="Y624" s="63">
        <f t="shared" si="233"/>
        <v>-8.4260053951604741E-3</v>
      </c>
      <c r="Z624" s="63">
        <f t="shared" si="234"/>
        <v>5.5929329748939605E-2</v>
      </c>
      <c r="AA624" s="63">
        <f t="shared" si="235"/>
        <v>5.4115504543722937E-2</v>
      </c>
      <c r="AB624" s="64">
        <f t="shared" si="236"/>
        <v>1.7207082121437622E-3</v>
      </c>
      <c r="AC624" s="63">
        <f t="shared" si="229"/>
        <v>1.1732707960452338E-3</v>
      </c>
      <c r="AD624" s="63">
        <f t="shared" si="230"/>
        <v>5.7537402484745481E-2</v>
      </c>
      <c r="AE624" s="63">
        <f t="shared" si="231"/>
        <v>3.600312738547351E-2</v>
      </c>
      <c r="AF624" s="64">
        <f t="shared" si="232"/>
        <v>2.0785917078858018E-2</v>
      </c>
      <c r="AG624" s="69">
        <f t="shared" ca="1" si="241"/>
        <v>521</v>
      </c>
      <c r="AH624" s="75">
        <f t="shared" si="251"/>
        <v>3</v>
      </c>
      <c r="AI624" s="76">
        <f t="shared" si="252"/>
        <v>0</v>
      </c>
      <c r="AJ624" s="75"/>
      <c r="AK624" s="76"/>
    </row>
    <row r="625" spans="2:37" x14ac:dyDescent="0.25">
      <c r="B625" s="43">
        <v>1922</v>
      </c>
      <c r="C625" s="44">
        <v>10</v>
      </c>
      <c r="D625" s="67">
        <f t="shared" si="257"/>
        <v>8340</v>
      </c>
      <c r="E625" s="61">
        <f>Data!E624</f>
        <v>9.26</v>
      </c>
      <c r="F625" s="61">
        <f>Data!H624</f>
        <v>16.7</v>
      </c>
      <c r="G625" s="62">
        <f>IF(MOD(C625,3)=0,SUM(Data!G622:G624),0)</f>
        <v>0</v>
      </c>
      <c r="H625" s="63">
        <f t="shared" si="242"/>
        <v>2.207505518763786E-2</v>
      </c>
      <c r="I625" s="63">
        <f t="shared" si="243"/>
        <v>0</v>
      </c>
      <c r="J625" s="63">
        <f t="shared" si="244"/>
        <v>2.207505518763786E-2</v>
      </c>
      <c r="K625" s="63">
        <f t="shared" si="245"/>
        <v>6.0240963855420215E-3</v>
      </c>
      <c r="L625" s="64">
        <f t="shared" si="246"/>
        <v>1.5954845276334728E-2</v>
      </c>
      <c r="M625" s="65">
        <f t="shared" si="247"/>
        <v>2.0855855855855854</v>
      </c>
      <c r="N625" s="65">
        <f t="shared" si="248"/>
        <v>1.3398522187610959</v>
      </c>
      <c r="O625" s="65">
        <f t="shared" si="249"/>
        <v>31.168974676723845</v>
      </c>
      <c r="P625" s="66">
        <f t="shared" si="250"/>
        <v>23.262994411088428</v>
      </c>
      <c r="Q625" s="63">
        <f t="shared" si="253"/>
        <v>0.38208955223880592</v>
      </c>
      <c r="R625" s="63">
        <f t="shared" si="254"/>
        <v>0.46522192461122214</v>
      </c>
      <c r="S625" s="63">
        <f t="shared" si="255"/>
        <v>-4.5714285714285707E-2</v>
      </c>
      <c r="T625" s="64">
        <f t="shared" si="256"/>
        <v>0.53541219644888449</v>
      </c>
      <c r="U625" s="63">
        <f t="shared" si="237"/>
        <v>3.8125725560639534E-2</v>
      </c>
      <c r="V625" s="63">
        <f t="shared" si="238"/>
        <v>0.1129330025030566</v>
      </c>
      <c r="W625" s="63">
        <f t="shared" si="239"/>
        <v>4.3461766088844112E-2</v>
      </c>
      <c r="X625" s="64">
        <f t="shared" si="240"/>
        <v>6.6577653989765118E-2</v>
      </c>
      <c r="Y625" s="63">
        <f t="shared" si="233"/>
        <v>-6.0567497315064944E-3</v>
      </c>
      <c r="Z625" s="63">
        <f t="shared" si="234"/>
        <v>5.845235532094728E-2</v>
      </c>
      <c r="AA625" s="63">
        <f t="shared" si="235"/>
        <v>5.4748799012029892E-2</v>
      </c>
      <c r="AB625" s="64">
        <f t="shared" si="236"/>
        <v>3.5113159762649726E-3</v>
      </c>
      <c r="AC625" s="63">
        <f t="shared" si="229"/>
        <v>3.8793209642993265E-3</v>
      </c>
      <c r="AD625" s="63">
        <f t="shared" si="230"/>
        <v>6.0395798078600516E-2</v>
      </c>
      <c r="AE625" s="63">
        <f t="shared" si="231"/>
        <v>3.2825431965439744E-2</v>
      </c>
      <c r="AF625" s="64">
        <f t="shared" si="232"/>
        <v>2.6694120090260398E-2</v>
      </c>
      <c r="AG625" s="69">
        <f t="shared" ca="1" si="241"/>
        <v>596</v>
      </c>
      <c r="AH625" s="75">
        <f t="shared" si="251"/>
        <v>4</v>
      </c>
      <c r="AI625" s="76">
        <f t="shared" si="252"/>
        <v>0</v>
      </c>
      <c r="AJ625" s="75"/>
      <c r="AK625" s="76"/>
    </row>
    <row r="626" spans="2:37" x14ac:dyDescent="0.25">
      <c r="B626" s="43">
        <v>1922</v>
      </c>
      <c r="C626" s="44">
        <v>11</v>
      </c>
      <c r="D626" s="67">
        <f t="shared" si="257"/>
        <v>8370</v>
      </c>
      <c r="E626" s="61">
        <f>Data!E625</f>
        <v>8.8000000000000007</v>
      </c>
      <c r="F626" s="61">
        <f>Data!H625</f>
        <v>16.8</v>
      </c>
      <c r="G626" s="62">
        <f>IF(MOD(C626,3)=0,SUM(Data!G623:G625),0)</f>
        <v>0</v>
      </c>
      <c r="H626" s="63">
        <f t="shared" si="242"/>
        <v>-4.9676025917926414E-2</v>
      </c>
      <c r="I626" s="63">
        <f t="shared" si="243"/>
        <v>0</v>
      </c>
      <c r="J626" s="63">
        <f t="shared" si="244"/>
        <v>-4.9676025917926414E-2</v>
      </c>
      <c r="K626" s="63">
        <f t="shared" si="245"/>
        <v>5.9880239520959666E-3</v>
      </c>
      <c r="L626" s="64">
        <f t="shared" si="246"/>
        <v>-5.5332716239843704E-2</v>
      </c>
      <c r="M626" s="65">
        <f t="shared" si="247"/>
        <v>1.9819819819819819</v>
      </c>
      <c r="N626" s="65">
        <f t="shared" si="248"/>
        <v>1.3478752859393062</v>
      </c>
      <c r="O626" s="65">
        <f t="shared" si="249"/>
        <v>29.62062388284772</v>
      </c>
      <c r="P626" s="66">
        <f t="shared" si="250"/>
        <v>21.975789742450601</v>
      </c>
      <c r="Q626" s="63">
        <f t="shared" si="253"/>
        <v>0.24645892351274812</v>
      </c>
      <c r="R626" s="63">
        <f t="shared" si="254"/>
        <v>0.32143314440062776</v>
      </c>
      <c r="S626" s="63">
        <f t="shared" si="255"/>
        <v>-3.4482758620689613E-2</v>
      </c>
      <c r="T626" s="64">
        <f t="shared" si="256"/>
        <v>0.3686271852720775</v>
      </c>
      <c r="U626" s="63">
        <f t="shared" si="237"/>
        <v>4.5639552591273169E-2</v>
      </c>
      <c r="V626" s="63">
        <f t="shared" si="238"/>
        <v>0.12098827545467872</v>
      </c>
      <c r="W626" s="63">
        <f t="shared" si="239"/>
        <v>4.4708438422444985E-2</v>
      </c>
      <c r="X626" s="64">
        <f t="shared" si="240"/>
        <v>7.3015431125855068E-2</v>
      </c>
      <c r="Y626" s="63">
        <f t="shared" si="233"/>
        <v>-9.9959227932994166E-3</v>
      </c>
      <c r="Z626" s="63">
        <f t="shared" si="234"/>
        <v>5.4257521255576702E-2</v>
      </c>
      <c r="AA626" s="63">
        <f t="shared" si="235"/>
        <v>5.5378689666831793E-2</v>
      </c>
      <c r="AB626" s="64">
        <f t="shared" si="236"/>
        <v>-1.0623375497653686E-3</v>
      </c>
      <c r="AC626" s="63">
        <f t="shared" si="229"/>
        <v>3.2929788596409715E-3</v>
      </c>
      <c r="AD626" s="63">
        <f t="shared" si="230"/>
        <v>5.9776446039932152E-2</v>
      </c>
      <c r="AE626" s="63">
        <f t="shared" si="231"/>
        <v>3.4848093438364813E-2</v>
      </c>
      <c r="AF626" s="64">
        <f t="shared" si="232"/>
        <v>2.4088900351297626E-2</v>
      </c>
      <c r="AG626" s="69">
        <f t="shared" ca="1" si="241"/>
        <v>1669</v>
      </c>
      <c r="AH626" s="75">
        <f t="shared" si="251"/>
        <v>0</v>
      </c>
      <c r="AI626" s="76">
        <f t="shared" si="252"/>
        <v>1</v>
      </c>
      <c r="AJ626" s="75"/>
      <c r="AK626" s="76"/>
    </row>
    <row r="627" spans="2:37" x14ac:dyDescent="0.25">
      <c r="B627" s="43">
        <v>1922</v>
      </c>
      <c r="C627" s="44">
        <v>12</v>
      </c>
      <c r="D627" s="67">
        <f t="shared" si="257"/>
        <v>8401</v>
      </c>
      <c r="E627" s="61">
        <f>Data!E626</f>
        <v>8.7799999999999994</v>
      </c>
      <c r="F627" s="61">
        <f>Data!H626</f>
        <v>16.899999999999999</v>
      </c>
      <c r="G627" s="62">
        <f>IF(MOD(C627,3)=0,SUM(Data!G624:G626),0)</f>
        <v>0.12645833333333334</v>
      </c>
      <c r="H627" s="63">
        <f t="shared" si="242"/>
        <v>-2.2727272727274261E-3</v>
      </c>
      <c r="I627" s="63">
        <f t="shared" si="243"/>
        <v>1.4370265151515151E-2</v>
      </c>
      <c r="J627" s="63">
        <f t="shared" si="244"/>
        <v>1.2097537878787756E-2</v>
      </c>
      <c r="K627" s="63">
        <f t="shared" si="245"/>
        <v>5.9523809523809312E-3</v>
      </c>
      <c r="L627" s="64">
        <f t="shared" si="246"/>
        <v>6.1087950511027334E-3</v>
      </c>
      <c r="M627" s="65">
        <f t="shared" si="247"/>
        <v>1.9774774774774773</v>
      </c>
      <c r="N627" s="65">
        <f t="shared" si="248"/>
        <v>1.3558983531175162</v>
      </c>
      <c r="O627" s="65">
        <f t="shared" si="249"/>
        <v>29.978960502263796</v>
      </c>
      <c r="P627" s="66">
        <f t="shared" si="250"/>
        <v>22.110035338073359</v>
      </c>
      <c r="Q627" s="63">
        <f t="shared" si="253"/>
        <v>0.20109439124487016</v>
      </c>
      <c r="R627" s="63">
        <f t="shared" si="254"/>
        <v>0.27149566366338163</v>
      </c>
      <c r="S627" s="63">
        <f t="shared" si="255"/>
        <v>-2.3121387283237205E-2</v>
      </c>
      <c r="T627" s="64">
        <f t="shared" si="256"/>
        <v>0.30159023558440778</v>
      </c>
      <c r="U627" s="63">
        <f t="shared" si="237"/>
        <v>5.2439454067363833E-2</v>
      </c>
      <c r="V627" s="63">
        <f t="shared" si="238"/>
        <v>0.12594225117806235</v>
      </c>
      <c r="W627" s="63">
        <f t="shared" si="239"/>
        <v>4.2877331431939059E-2</v>
      </c>
      <c r="X627" s="64">
        <f t="shared" si="240"/>
        <v>7.9649750975092859E-2</v>
      </c>
      <c r="Y627" s="63">
        <f t="shared" si="233"/>
        <v>-6.5885353311622152E-3</v>
      </c>
      <c r="Z627" s="63">
        <f t="shared" si="234"/>
        <v>5.8056405520130694E-2</v>
      </c>
      <c r="AA627" s="63">
        <f t="shared" si="235"/>
        <v>5.7036188906114837E-2</v>
      </c>
      <c r="AB627" s="64">
        <f t="shared" si="236"/>
        <v>9.6516715768424355E-4</v>
      </c>
      <c r="AC627" s="63">
        <f t="shared" si="229"/>
        <v>4.3496481887181915E-3</v>
      </c>
      <c r="AD627" s="63">
        <f t="shared" si="230"/>
        <v>6.1111679073165392E-2</v>
      </c>
      <c r="AE627" s="63">
        <f t="shared" si="231"/>
        <v>3.4576952039584441E-2</v>
      </c>
      <c r="AF627" s="64">
        <f t="shared" si="232"/>
        <v>2.5647900797780121E-2</v>
      </c>
      <c r="AG627" s="69">
        <f t="shared" ca="1" si="241"/>
        <v>1098</v>
      </c>
      <c r="AH627" s="75">
        <f t="shared" si="251"/>
        <v>0</v>
      </c>
      <c r="AI627" s="76">
        <f t="shared" si="252"/>
        <v>2</v>
      </c>
      <c r="AJ627" s="75"/>
      <c r="AK627" s="76"/>
    </row>
    <row r="628" spans="2:37" x14ac:dyDescent="0.25">
      <c r="B628" s="43">
        <v>1923</v>
      </c>
      <c r="C628" s="39">
        <v>1</v>
      </c>
      <c r="D628" s="67">
        <f t="shared" si="257"/>
        <v>8432</v>
      </c>
      <c r="E628" s="61">
        <f>Data!E627</f>
        <v>8.9</v>
      </c>
      <c r="F628" s="61">
        <f>Data!H627</f>
        <v>16.8</v>
      </c>
      <c r="G628" s="62">
        <f>IF(MOD(C628,3)=0,SUM(Data!G625:G627),0)</f>
        <v>0</v>
      </c>
      <c r="H628" s="63">
        <f t="shared" si="242"/>
        <v>1.3667425968109548E-2</v>
      </c>
      <c r="I628" s="63">
        <f t="shared" si="243"/>
        <v>0</v>
      </c>
      <c r="J628" s="63">
        <f t="shared" si="244"/>
        <v>1.3667425968109548E-2</v>
      </c>
      <c r="K628" s="63">
        <f t="shared" si="245"/>
        <v>-5.9171597633135287E-3</v>
      </c>
      <c r="L628" s="64">
        <f t="shared" si="246"/>
        <v>1.9701160646490967E-2</v>
      </c>
      <c r="M628" s="65">
        <f t="shared" si="247"/>
        <v>2.0045045045045042</v>
      </c>
      <c r="N628" s="65">
        <f t="shared" si="248"/>
        <v>1.3478752859393062</v>
      </c>
      <c r="O628" s="65">
        <f t="shared" si="249"/>
        <v>30.388695725529367</v>
      </c>
      <c r="P628" s="66">
        <f t="shared" si="250"/>
        <v>22.545628696168336</v>
      </c>
      <c r="Q628" s="63">
        <f t="shared" si="253"/>
        <v>0.21917808219178081</v>
      </c>
      <c r="R628" s="63">
        <f t="shared" si="254"/>
        <v>0.29063931697625289</v>
      </c>
      <c r="S628" s="63">
        <f t="shared" si="255"/>
        <v>-5.9171597633135287E-3</v>
      </c>
      <c r="T628" s="64">
        <f t="shared" si="256"/>
        <v>0.29832169386301555</v>
      </c>
      <c r="U628" s="63">
        <f t="shared" si="237"/>
        <v>4.3015946621509427E-2</v>
      </c>
      <c r="V628" s="63">
        <f t="shared" si="238"/>
        <v>0.11586060216103555</v>
      </c>
      <c r="W628" s="63">
        <f t="shared" si="239"/>
        <v>3.7137289336648172E-2</v>
      </c>
      <c r="X628" s="64">
        <f t="shared" si="240"/>
        <v>7.5904428115528111E-2</v>
      </c>
      <c r="Y628" s="63">
        <f t="shared" si="233"/>
        <v>-4.3866627071225128E-3</v>
      </c>
      <c r="Z628" s="63">
        <f t="shared" si="234"/>
        <v>6.0401562101126238E-2</v>
      </c>
      <c r="AA628" s="63">
        <f t="shared" si="235"/>
        <v>5.5378689666831793E-2</v>
      </c>
      <c r="AB628" s="64">
        <f t="shared" si="236"/>
        <v>4.7593081833781081E-3</v>
      </c>
      <c r="AC628" s="63">
        <f t="shared" si="229"/>
        <v>2.5383212522138709E-3</v>
      </c>
      <c r="AD628" s="63">
        <f t="shared" si="230"/>
        <v>5.9197982811698413E-2</v>
      </c>
      <c r="AE628" s="63">
        <f t="shared" si="231"/>
        <v>3.3698614494084955E-2</v>
      </c>
      <c r="AF628" s="64">
        <f t="shared" si="232"/>
        <v>2.4668087932083749E-2</v>
      </c>
      <c r="AG628" s="69">
        <f t="shared" ca="1" si="241"/>
        <v>759</v>
      </c>
      <c r="AH628" s="75">
        <f t="shared" si="251"/>
        <v>1</v>
      </c>
      <c r="AI628" s="76">
        <f t="shared" si="252"/>
        <v>0</v>
      </c>
      <c r="AJ628" s="75"/>
      <c r="AK628" s="76"/>
    </row>
    <row r="629" spans="2:37" x14ac:dyDescent="0.25">
      <c r="B629" s="43">
        <v>1923</v>
      </c>
      <c r="C629" s="44">
        <v>2</v>
      </c>
      <c r="D629" s="67">
        <f t="shared" si="257"/>
        <v>8460</v>
      </c>
      <c r="E629" s="61">
        <f>Data!E628</f>
        <v>9.2799999999999994</v>
      </c>
      <c r="F629" s="61">
        <f>Data!H628</f>
        <v>16.8</v>
      </c>
      <c r="G629" s="62">
        <f>IF(MOD(C629,3)=0,SUM(Data!G626:G628),0)</f>
        <v>0</v>
      </c>
      <c r="H629" s="63">
        <f t="shared" si="242"/>
        <v>4.2696629213482939E-2</v>
      </c>
      <c r="I629" s="63">
        <f t="shared" si="243"/>
        <v>0</v>
      </c>
      <c r="J629" s="63">
        <f t="shared" si="244"/>
        <v>4.2696629213482939E-2</v>
      </c>
      <c r="K629" s="63">
        <f t="shared" si="245"/>
        <v>0</v>
      </c>
      <c r="L629" s="64">
        <f t="shared" si="246"/>
        <v>4.2696629213482939E-2</v>
      </c>
      <c r="M629" s="65">
        <f t="shared" si="247"/>
        <v>2.0900900900900896</v>
      </c>
      <c r="N629" s="65">
        <f t="shared" si="248"/>
        <v>1.3478752859393062</v>
      </c>
      <c r="O629" s="65">
        <f t="shared" si="249"/>
        <v>31.686190599203648</v>
      </c>
      <c r="P629" s="66">
        <f t="shared" si="250"/>
        <v>23.508251044993496</v>
      </c>
      <c r="Q629" s="63">
        <f t="shared" si="253"/>
        <v>0.24396782841823028</v>
      </c>
      <c r="R629" s="63">
        <f t="shared" si="254"/>
        <v>0.31688209611168583</v>
      </c>
      <c r="S629" s="63">
        <f t="shared" si="255"/>
        <v>-5.9171597633135287E-3</v>
      </c>
      <c r="T629" s="64">
        <f t="shared" si="256"/>
        <v>0.32472068001711185</v>
      </c>
      <c r="U629" s="63">
        <f t="shared" si="237"/>
        <v>4.5470619486553288E-2</v>
      </c>
      <c r="V629" s="63">
        <f t="shared" si="238"/>
        <v>0.11848671037171887</v>
      </c>
      <c r="W629" s="63">
        <f t="shared" si="239"/>
        <v>3.5661981385701091E-2</v>
      </c>
      <c r="X629" s="64">
        <f t="shared" si="240"/>
        <v>7.9972742530530105E-2</v>
      </c>
      <c r="Y629" s="63">
        <f t="shared" si="233"/>
        <v>3.4033654139846714E-3</v>
      </c>
      <c r="Z629" s="63">
        <f t="shared" si="234"/>
        <v>6.8698516027933643E-2</v>
      </c>
      <c r="AA629" s="63">
        <f t="shared" si="235"/>
        <v>5.5378689666831793E-2</v>
      </c>
      <c r="AB629" s="64">
        <f t="shared" si="236"/>
        <v>1.262089759014029E-2</v>
      </c>
      <c r="AC629" s="63">
        <f t="shared" ref="AC629:AC692" si="258">($M629/$M389)^(1/20)-1</f>
        <v>4.9341365985686725E-3</v>
      </c>
      <c r="AD629" s="63">
        <f t="shared" ref="AD629:AD692" si="259">($O629/$O389)^(1/20)-1</f>
        <v>6.1729200549967667E-2</v>
      </c>
      <c r="AE629" s="63">
        <f t="shared" ref="AE629:AE692" si="260">($N629/$N389)^(1/20)-1</f>
        <v>3.3698614494084955E-2</v>
      </c>
      <c r="AF629" s="64">
        <f t="shared" ref="AF629:AF692" si="261">($P629/$P389)^(1/20)-1</f>
        <v>2.7116787874966297E-2</v>
      </c>
      <c r="AG629" s="69">
        <f t="shared" ca="1" si="241"/>
        <v>262</v>
      </c>
      <c r="AH629" s="75">
        <f t="shared" si="251"/>
        <v>2</v>
      </c>
      <c r="AI629" s="76">
        <f t="shared" si="252"/>
        <v>0</v>
      </c>
      <c r="AJ629" s="75"/>
      <c r="AK629" s="76"/>
    </row>
    <row r="630" spans="2:37" x14ac:dyDescent="0.25">
      <c r="B630" s="43">
        <v>1923</v>
      </c>
      <c r="C630" s="44">
        <v>3</v>
      </c>
      <c r="D630" s="67">
        <f t="shared" si="257"/>
        <v>8491</v>
      </c>
      <c r="E630" s="61">
        <f>Data!E629</f>
        <v>9.43</v>
      </c>
      <c r="F630" s="61">
        <f>Data!H629</f>
        <v>16.8</v>
      </c>
      <c r="G630" s="62">
        <f>IF(MOD(C630,3)=0,SUM(Data!G627:G629),0)</f>
        <v>0.12833333333333333</v>
      </c>
      <c r="H630" s="63">
        <f t="shared" si="242"/>
        <v>1.6163793103448398E-2</v>
      </c>
      <c r="I630" s="63">
        <f t="shared" si="243"/>
        <v>1.3829022988505748E-2</v>
      </c>
      <c r="J630" s="63">
        <f t="shared" si="244"/>
        <v>2.9992816091954033E-2</v>
      </c>
      <c r="K630" s="63">
        <f t="shared" si="245"/>
        <v>0</v>
      </c>
      <c r="L630" s="64">
        <f t="shared" si="246"/>
        <v>2.9992816091954033E-2</v>
      </c>
      <c r="M630" s="65">
        <f t="shared" si="247"/>
        <v>2.1238738738738738</v>
      </c>
      <c r="N630" s="65">
        <f t="shared" si="248"/>
        <v>1.3478752859393062</v>
      </c>
      <c r="O630" s="65">
        <f t="shared" si="249"/>
        <v>32.636548686500163</v>
      </c>
      <c r="P630" s="66">
        <f t="shared" si="250"/>
        <v>24.213329695229472</v>
      </c>
      <c r="Q630" s="63">
        <f t="shared" si="253"/>
        <v>0.21834625322997425</v>
      </c>
      <c r="R630" s="63">
        <f t="shared" si="254"/>
        <v>0.28783005684699225</v>
      </c>
      <c r="S630" s="63">
        <f t="shared" si="255"/>
        <v>5.9880239520959666E-3</v>
      </c>
      <c r="T630" s="64">
        <f t="shared" si="256"/>
        <v>0.28016440174671198</v>
      </c>
      <c r="U630" s="63">
        <f t="shared" si="237"/>
        <v>5.3115640212823889E-2</v>
      </c>
      <c r="V630" s="63">
        <f t="shared" si="238"/>
        <v>0.12458769636272704</v>
      </c>
      <c r="W630" s="63">
        <f t="shared" si="239"/>
        <v>3.7137289336648172E-2</v>
      </c>
      <c r="X630" s="64">
        <f t="shared" si="240"/>
        <v>8.4319026926523932E-2</v>
      </c>
      <c r="Y630" s="63">
        <f t="shared" si="233"/>
        <v>6.9383974304786378E-3</v>
      </c>
      <c r="Z630" s="63">
        <f t="shared" si="234"/>
        <v>7.2460695583290491E-2</v>
      </c>
      <c r="AA630" s="63">
        <f t="shared" si="235"/>
        <v>5.5378689666831793E-2</v>
      </c>
      <c r="AB630" s="64">
        <f t="shared" si="236"/>
        <v>1.6185664997510063E-2</v>
      </c>
      <c r="AC630" s="63">
        <f t="shared" si="258"/>
        <v>7.7551276370013689E-3</v>
      </c>
      <c r="AD630" s="63">
        <f t="shared" si="259"/>
        <v>6.4883002373320009E-2</v>
      </c>
      <c r="AE630" s="63">
        <f t="shared" si="260"/>
        <v>3.5432547790672508E-2</v>
      </c>
      <c r="AF630" s="64">
        <f t="shared" si="261"/>
        <v>2.844265871831686E-2</v>
      </c>
      <c r="AG630" s="69">
        <f t="shared" ca="1" si="241"/>
        <v>718</v>
      </c>
      <c r="AH630" s="75">
        <f t="shared" si="251"/>
        <v>3</v>
      </c>
      <c r="AI630" s="76">
        <f t="shared" si="252"/>
        <v>0</v>
      </c>
      <c r="AJ630" s="75"/>
      <c r="AK630" s="76"/>
    </row>
    <row r="631" spans="2:37" x14ac:dyDescent="0.25">
      <c r="B631" s="43">
        <v>1923</v>
      </c>
      <c r="C631" s="44">
        <v>4</v>
      </c>
      <c r="D631" s="67">
        <f t="shared" si="257"/>
        <v>8521</v>
      </c>
      <c r="E631" s="61">
        <f>Data!E630</f>
        <v>9.1</v>
      </c>
      <c r="F631" s="61">
        <f>Data!H630</f>
        <v>16.899999999999999</v>
      </c>
      <c r="G631" s="62">
        <f>IF(MOD(C631,3)=0,SUM(Data!G628:G630),0)</f>
        <v>0</v>
      </c>
      <c r="H631" s="63">
        <f t="shared" si="242"/>
        <v>-3.4994697773064742E-2</v>
      </c>
      <c r="I631" s="63">
        <f t="shared" si="243"/>
        <v>0</v>
      </c>
      <c r="J631" s="63">
        <f t="shared" si="244"/>
        <v>-3.4994697773064742E-2</v>
      </c>
      <c r="K631" s="63">
        <f t="shared" si="245"/>
        <v>5.9523809523809312E-3</v>
      </c>
      <c r="L631" s="64">
        <f t="shared" si="246"/>
        <v>-4.0704788318786211E-2</v>
      </c>
      <c r="M631" s="65">
        <f t="shared" si="247"/>
        <v>2.0495495495495493</v>
      </c>
      <c r="N631" s="65">
        <f t="shared" si="248"/>
        <v>1.3558983531175162</v>
      </c>
      <c r="O631" s="65">
        <f t="shared" si="249"/>
        <v>31.494442528860176</v>
      </c>
      <c r="P631" s="66">
        <f t="shared" si="250"/>
        <v>23.227731235492175</v>
      </c>
      <c r="Q631" s="63">
        <f t="shared" si="253"/>
        <v>0.10840438489646753</v>
      </c>
      <c r="R631" s="63">
        <f t="shared" si="254"/>
        <v>0.17161806688893</v>
      </c>
      <c r="S631" s="63">
        <f t="shared" si="255"/>
        <v>1.1976047904191489E-2</v>
      </c>
      <c r="T631" s="64">
        <f t="shared" si="256"/>
        <v>0.15775276432219676</v>
      </c>
      <c r="U631" s="63">
        <f t="shared" si="237"/>
        <v>4.766208135176786E-2</v>
      </c>
      <c r="V631" s="63">
        <f t="shared" si="238"/>
        <v>0.11876401949159643</v>
      </c>
      <c r="W631" s="63">
        <f t="shared" si="239"/>
        <v>3.5427444654066553E-2</v>
      </c>
      <c r="X631" s="64">
        <f t="shared" si="240"/>
        <v>8.0485190215691116E-2</v>
      </c>
      <c r="Y631" s="63">
        <f t="shared" si="233"/>
        <v>3.4719836026628759E-3</v>
      </c>
      <c r="Z631" s="63">
        <f t="shared" si="234"/>
        <v>6.8768719396420153E-2</v>
      </c>
      <c r="AA631" s="63">
        <f t="shared" si="235"/>
        <v>5.6005214901162947E-2</v>
      </c>
      <c r="AB631" s="64">
        <f t="shared" si="236"/>
        <v>1.2086592296281173E-2</v>
      </c>
      <c r="AC631" s="63">
        <f t="shared" si="258"/>
        <v>8.0613979993922058E-3</v>
      </c>
      <c r="AD631" s="63">
        <f t="shared" si="259"/>
        <v>6.520663466661869E-2</v>
      </c>
      <c r="AE631" s="63">
        <f t="shared" si="260"/>
        <v>3.5739844297492329E-2</v>
      </c>
      <c r="AF631" s="64">
        <f t="shared" si="261"/>
        <v>2.8449992081855946E-2</v>
      </c>
      <c r="AG631" s="69">
        <f t="shared" ca="1" si="241"/>
        <v>1572</v>
      </c>
      <c r="AH631" s="75">
        <f t="shared" si="251"/>
        <v>0</v>
      </c>
      <c r="AI631" s="76">
        <f t="shared" si="252"/>
        <v>1</v>
      </c>
      <c r="AJ631" s="75"/>
      <c r="AK631" s="76"/>
    </row>
    <row r="632" spans="2:37" x14ac:dyDescent="0.25">
      <c r="B632" s="43">
        <v>1923</v>
      </c>
      <c r="C632" s="44">
        <v>5</v>
      </c>
      <c r="D632" s="67">
        <f t="shared" si="257"/>
        <v>8552</v>
      </c>
      <c r="E632" s="61">
        <f>Data!E631</f>
        <v>8.67</v>
      </c>
      <c r="F632" s="61">
        <f>Data!H631</f>
        <v>16.899999999999999</v>
      </c>
      <c r="G632" s="62">
        <f>IF(MOD(C632,3)=0,SUM(Data!G629:G631),0)</f>
        <v>0</v>
      </c>
      <c r="H632" s="63">
        <f t="shared" si="242"/>
        <v>-4.7252747252747196E-2</v>
      </c>
      <c r="I632" s="63">
        <f t="shared" si="243"/>
        <v>0</v>
      </c>
      <c r="J632" s="63">
        <f t="shared" si="244"/>
        <v>-4.7252747252747196E-2</v>
      </c>
      <c r="K632" s="63">
        <f t="shared" si="245"/>
        <v>0</v>
      </c>
      <c r="L632" s="64">
        <f t="shared" si="246"/>
        <v>-4.7252747252747196E-2</v>
      </c>
      <c r="M632" s="65">
        <f t="shared" si="247"/>
        <v>1.9527027027027024</v>
      </c>
      <c r="N632" s="65">
        <f t="shared" si="248"/>
        <v>1.3558983531175162</v>
      </c>
      <c r="O632" s="65">
        <f t="shared" si="249"/>
        <v>30.006243596177775</v>
      </c>
      <c r="P632" s="66">
        <f t="shared" si="250"/>
        <v>22.130157122166722</v>
      </c>
      <c r="Q632" s="63">
        <f t="shared" si="253"/>
        <v>1.6412661195779776E-2</v>
      </c>
      <c r="R632" s="63">
        <f t="shared" si="254"/>
        <v>7.437994065935194E-2</v>
      </c>
      <c r="S632" s="63">
        <f t="shared" si="255"/>
        <v>1.1976047904191489E-2</v>
      </c>
      <c r="T632" s="64">
        <f t="shared" si="256"/>
        <v>6.1665385148589991E-2</v>
      </c>
      <c r="U632" s="63">
        <f t="shared" si="237"/>
        <v>3.1072567792414185E-2</v>
      </c>
      <c r="V632" s="63">
        <f t="shared" si="238"/>
        <v>0.10104862136711157</v>
      </c>
      <c r="W632" s="63">
        <f t="shared" si="239"/>
        <v>3.1107012492401553E-2</v>
      </c>
      <c r="X632" s="64">
        <f t="shared" si="240"/>
        <v>6.7831571337727992E-2</v>
      </c>
      <c r="Y632" s="63">
        <f t="shared" si="233"/>
        <v>1.3947225063963842E-3</v>
      </c>
      <c r="Z632" s="63">
        <f t="shared" si="234"/>
        <v>6.6556289235950583E-2</v>
      </c>
      <c r="AA632" s="63">
        <f t="shared" si="235"/>
        <v>5.7088862293968923E-2</v>
      </c>
      <c r="AB632" s="64">
        <f t="shared" si="236"/>
        <v>8.9561315795498864E-3</v>
      </c>
      <c r="AC632" s="63">
        <f t="shared" si="258"/>
        <v>6.6077627427962859E-3</v>
      </c>
      <c r="AD632" s="63">
        <f t="shared" si="259"/>
        <v>6.3670595371012162E-2</v>
      </c>
      <c r="AE632" s="63">
        <f t="shared" si="260"/>
        <v>3.6931331745306384E-2</v>
      </c>
      <c r="AF632" s="64">
        <f t="shared" si="261"/>
        <v>2.5786918388028157E-2</v>
      </c>
      <c r="AG632" s="69">
        <f t="shared" ca="1" si="241"/>
        <v>1652</v>
      </c>
      <c r="AH632" s="75">
        <f t="shared" si="251"/>
        <v>0</v>
      </c>
      <c r="AI632" s="76">
        <f t="shared" si="252"/>
        <v>2</v>
      </c>
      <c r="AJ632" s="75"/>
      <c r="AK632" s="76"/>
    </row>
    <row r="633" spans="2:37" x14ac:dyDescent="0.25">
      <c r="B633" s="43">
        <v>1923</v>
      </c>
      <c r="C633" s="44">
        <v>6</v>
      </c>
      <c r="D633" s="67">
        <f t="shared" si="257"/>
        <v>8582</v>
      </c>
      <c r="E633" s="61">
        <f>Data!E632</f>
        <v>8.34</v>
      </c>
      <c r="F633" s="61">
        <f>Data!H632</f>
        <v>17</v>
      </c>
      <c r="G633" s="62">
        <f>IF(MOD(C633,3)=0,SUM(Data!G630:G632),0)</f>
        <v>0.12958333333333333</v>
      </c>
      <c r="H633" s="63">
        <f t="shared" si="242"/>
        <v>-3.8062283737024249E-2</v>
      </c>
      <c r="I633" s="63">
        <f t="shared" si="243"/>
        <v>1.4946174548250672E-2</v>
      </c>
      <c r="J633" s="63">
        <f t="shared" si="244"/>
        <v>-2.3116109188773604E-2</v>
      </c>
      <c r="K633" s="63">
        <f t="shared" si="245"/>
        <v>5.9171597633136397E-3</v>
      </c>
      <c r="L633" s="64">
        <f t="shared" si="246"/>
        <v>-2.8862485017075001E-2</v>
      </c>
      <c r="M633" s="65">
        <f t="shared" si="247"/>
        <v>1.8783783783783783</v>
      </c>
      <c r="N633" s="65">
        <f t="shared" si="248"/>
        <v>1.3639214202957264</v>
      </c>
      <c r="O633" s="65">
        <f t="shared" si="249"/>
        <v>29.312615992863591</v>
      </c>
      <c r="P633" s="66">
        <f t="shared" si="250"/>
        <v>21.491425793802669</v>
      </c>
      <c r="Q633" s="63">
        <f t="shared" si="253"/>
        <v>-1.3017751479289852E-2</v>
      </c>
      <c r="R633" s="63">
        <f t="shared" si="254"/>
        <v>4.4620371750556664E-2</v>
      </c>
      <c r="S633" s="63">
        <f t="shared" si="255"/>
        <v>1.7964071856287456E-2</v>
      </c>
      <c r="T633" s="64">
        <f t="shared" si="256"/>
        <v>2.6185894602016813E-2</v>
      </c>
      <c r="U633" s="63">
        <f t="shared" si="237"/>
        <v>2.2826462593095842E-2</v>
      </c>
      <c r="V633" s="63">
        <f t="shared" si="238"/>
        <v>9.0969835457607839E-2</v>
      </c>
      <c r="W633" s="63">
        <f t="shared" si="239"/>
        <v>2.9499920284374648E-2</v>
      </c>
      <c r="X633" s="64">
        <f t="shared" si="240"/>
        <v>5.9708518633253771E-2</v>
      </c>
      <c r="Y633" s="63">
        <f t="shared" si="233"/>
        <v>2.6768826890681829E-3</v>
      </c>
      <c r="Z633" s="63">
        <f t="shared" si="234"/>
        <v>6.8001754351366683E-2</v>
      </c>
      <c r="AA633" s="63">
        <f t="shared" si="235"/>
        <v>5.6628412450983268E-2</v>
      </c>
      <c r="AB633" s="64">
        <f t="shared" si="236"/>
        <v>1.076380472677374E-2</v>
      </c>
      <c r="AC633" s="63">
        <f t="shared" si="258"/>
        <v>7.51629828485334E-3</v>
      </c>
      <c r="AD633" s="63">
        <f t="shared" si="259"/>
        <v>6.4827957189650176E-2</v>
      </c>
      <c r="AE633" s="63">
        <f t="shared" si="260"/>
        <v>3.7237257201081064E-2</v>
      </c>
      <c r="AF633" s="64">
        <f t="shared" si="261"/>
        <v>2.6600182163742048E-2</v>
      </c>
      <c r="AG633" s="69">
        <f t="shared" ca="1" si="241"/>
        <v>1597</v>
      </c>
      <c r="AH633" s="75">
        <f t="shared" si="251"/>
        <v>0</v>
      </c>
      <c r="AI633" s="76">
        <f t="shared" si="252"/>
        <v>3</v>
      </c>
      <c r="AJ633" s="75"/>
      <c r="AK633" s="76"/>
    </row>
    <row r="634" spans="2:37" x14ac:dyDescent="0.25">
      <c r="B634" s="43">
        <v>1923</v>
      </c>
      <c r="C634" s="44">
        <v>7</v>
      </c>
      <c r="D634" s="67">
        <f t="shared" si="257"/>
        <v>8613</v>
      </c>
      <c r="E634" s="61">
        <f>Data!E633</f>
        <v>8.06</v>
      </c>
      <c r="F634" s="61">
        <f>Data!H633</f>
        <v>17.2</v>
      </c>
      <c r="G634" s="62">
        <f>IF(MOD(C634,3)=0,SUM(Data!G631:G633),0)</f>
        <v>0</v>
      </c>
      <c r="H634" s="63">
        <f t="shared" si="242"/>
        <v>-3.3573141486810454E-2</v>
      </c>
      <c r="I634" s="63">
        <f t="shared" si="243"/>
        <v>0</v>
      </c>
      <c r="J634" s="63">
        <f t="shared" si="244"/>
        <v>-3.3573141486810454E-2</v>
      </c>
      <c r="K634" s="63">
        <f t="shared" si="245"/>
        <v>1.1764705882352899E-2</v>
      </c>
      <c r="L634" s="64">
        <f t="shared" si="246"/>
        <v>-4.4810663097428871E-2</v>
      </c>
      <c r="M634" s="65">
        <f t="shared" si="247"/>
        <v>1.8153153153153152</v>
      </c>
      <c r="N634" s="65">
        <f t="shared" si="248"/>
        <v>1.3799675546521468</v>
      </c>
      <c r="O634" s="65">
        <f t="shared" si="249"/>
        <v>28.328499388786639</v>
      </c>
      <c r="P634" s="66">
        <f t="shared" si="250"/>
        <v>20.528380753073186</v>
      </c>
      <c r="Q634" s="63">
        <f t="shared" si="253"/>
        <v>-5.2878965922444121E-2</v>
      </c>
      <c r="R634" s="63">
        <f t="shared" si="254"/>
        <v>2.4313286219226349E-3</v>
      </c>
      <c r="S634" s="63">
        <f t="shared" si="255"/>
        <v>2.3809523809523725E-2</v>
      </c>
      <c r="T634" s="64">
        <f t="shared" si="256"/>
        <v>-2.0881027857657108E-2</v>
      </c>
      <c r="U634" s="63">
        <f t="shared" si="237"/>
        <v>1.4235998420103035E-2</v>
      </c>
      <c r="V634" s="63">
        <f t="shared" si="238"/>
        <v>8.1807052103768596E-2</v>
      </c>
      <c r="W634" s="63">
        <f t="shared" si="239"/>
        <v>2.6385008183066994E-2</v>
      </c>
      <c r="X634" s="64">
        <f t="shared" si="240"/>
        <v>5.3997324082910136E-2</v>
      </c>
      <c r="Y634" s="63">
        <f t="shared" si="233"/>
        <v>-2.0850690342507638E-3</v>
      </c>
      <c r="Z634" s="63">
        <f t="shared" si="234"/>
        <v>6.2929559228046772E-2</v>
      </c>
      <c r="AA634" s="63">
        <f t="shared" si="235"/>
        <v>5.6791533419323414E-2</v>
      </c>
      <c r="AB634" s="64">
        <f t="shared" si="236"/>
        <v>5.8081708781894115E-3</v>
      </c>
      <c r="AC634" s="63">
        <f t="shared" si="258"/>
        <v>8.1664099022737968E-3</v>
      </c>
      <c r="AD634" s="63">
        <f t="shared" si="259"/>
        <v>6.5515049821999405E-2</v>
      </c>
      <c r="AE634" s="63">
        <f t="shared" si="260"/>
        <v>3.7844013009994848E-2</v>
      </c>
      <c r="AF634" s="64">
        <f t="shared" si="261"/>
        <v>2.6662038288154388E-2</v>
      </c>
      <c r="AG634" s="69">
        <f t="shared" ca="1" si="241"/>
        <v>1558</v>
      </c>
      <c r="AH634" s="75">
        <f t="shared" si="251"/>
        <v>0</v>
      </c>
      <c r="AI634" s="76">
        <f t="shared" si="252"/>
        <v>4</v>
      </c>
      <c r="AJ634" s="75"/>
      <c r="AK634" s="76"/>
    </row>
    <row r="635" spans="2:37" x14ac:dyDescent="0.25">
      <c r="B635" s="43">
        <v>1923</v>
      </c>
      <c r="C635" s="44">
        <v>8</v>
      </c>
      <c r="D635" s="67">
        <f t="shared" si="257"/>
        <v>8644</v>
      </c>
      <c r="E635" s="61">
        <f>Data!E634</f>
        <v>8.1</v>
      </c>
      <c r="F635" s="61">
        <f>Data!H634</f>
        <v>17.100000000000001</v>
      </c>
      <c r="G635" s="62">
        <f>IF(MOD(C635,3)=0,SUM(Data!G632:G634),0)</f>
        <v>0</v>
      </c>
      <c r="H635" s="63">
        <f t="shared" si="242"/>
        <v>4.9627791563273682E-3</v>
      </c>
      <c r="I635" s="63">
        <f t="shared" si="243"/>
        <v>0</v>
      </c>
      <c r="J635" s="63">
        <f t="shared" si="244"/>
        <v>4.9627791563273682E-3</v>
      </c>
      <c r="K635" s="63">
        <f t="shared" si="245"/>
        <v>-5.8139534883719923E-3</v>
      </c>
      <c r="L635" s="64">
        <f t="shared" si="246"/>
        <v>1.0839754473030982E-2</v>
      </c>
      <c r="M635" s="65">
        <f t="shared" si="247"/>
        <v>1.8243243243243241</v>
      </c>
      <c r="N635" s="65">
        <f t="shared" si="248"/>
        <v>1.3719444874739368</v>
      </c>
      <c r="O635" s="65">
        <f t="shared" si="249"/>
        <v>28.469087475083342</v>
      </c>
      <c r="P635" s="66">
        <f t="shared" si="250"/>
        <v>20.750903360165395</v>
      </c>
      <c r="Q635" s="63">
        <f t="shared" si="253"/>
        <v>-8.2672706681766739E-2</v>
      </c>
      <c r="R635" s="63">
        <f t="shared" si="254"/>
        <v>-2.910231708902189E-2</v>
      </c>
      <c r="S635" s="63">
        <f t="shared" si="255"/>
        <v>3.0120481927710996E-2</v>
      </c>
      <c r="T635" s="64">
        <f t="shared" si="256"/>
        <v>-5.7491138226769878E-2</v>
      </c>
      <c r="U635" s="63">
        <f t="shared" si="237"/>
        <v>1.3358611912160034E-2</v>
      </c>
      <c r="V635" s="63">
        <f t="shared" si="238"/>
        <v>8.0871211812956423E-2</v>
      </c>
      <c r="W635" s="63">
        <f t="shared" si="239"/>
        <v>2.1163017332264111E-2</v>
      </c>
      <c r="X635" s="64">
        <f t="shared" si="240"/>
        <v>5.8470776425763038E-2</v>
      </c>
      <c r="Y635" s="63">
        <f t="shared" si="233"/>
        <v>-4.2213031157235514E-3</v>
      </c>
      <c r="Z635" s="63">
        <f t="shared" si="234"/>
        <v>6.065414848894668E-2</v>
      </c>
      <c r="AA635" s="63">
        <f t="shared" si="235"/>
        <v>5.6175506315376156E-2</v>
      </c>
      <c r="AB635" s="64">
        <f t="shared" si="236"/>
        <v>4.2404336654189301E-3</v>
      </c>
      <c r="AC635" s="63">
        <f t="shared" si="258"/>
        <v>1.00632603221118E-2</v>
      </c>
      <c r="AD635" s="63">
        <f t="shared" si="259"/>
        <v>6.7519800872765323E-2</v>
      </c>
      <c r="AE635" s="63">
        <f t="shared" si="260"/>
        <v>3.7541477826856795E-2</v>
      </c>
      <c r="AF635" s="64">
        <f t="shared" si="261"/>
        <v>2.8893614073818519E-2</v>
      </c>
      <c r="AG635" s="69">
        <f t="shared" ca="1" si="241"/>
        <v>933</v>
      </c>
      <c r="AH635" s="75">
        <f t="shared" si="251"/>
        <v>1</v>
      </c>
      <c r="AI635" s="76">
        <f t="shared" si="252"/>
        <v>0</v>
      </c>
      <c r="AJ635" s="75"/>
      <c r="AK635" s="76"/>
    </row>
    <row r="636" spans="2:37" x14ac:dyDescent="0.25">
      <c r="B636" s="43">
        <v>1923</v>
      </c>
      <c r="C636" s="44">
        <v>9</v>
      </c>
      <c r="D636" s="67">
        <f t="shared" si="257"/>
        <v>8674</v>
      </c>
      <c r="E636" s="61">
        <f>Data!E635</f>
        <v>8.15</v>
      </c>
      <c r="F636" s="61">
        <f>Data!H635</f>
        <v>17.2</v>
      </c>
      <c r="G636" s="62">
        <f>IF(MOD(C636,3)=0,SUM(Data!G633:G635),0)</f>
        <v>0.13083333333333336</v>
      </c>
      <c r="H636" s="63">
        <f t="shared" si="242"/>
        <v>6.1728395061728669E-3</v>
      </c>
      <c r="I636" s="63">
        <f t="shared" si="243"/>
        <v>1.6152263374485599E-2</v>
      </c>
      <c r="J636" s="63">
        <f t="shared" si="244"/>
        <v>2.2325102880658587E-2</v>
      </c>
      <c r="K636" s="63">
        <f t="shared" si="245"/>
        <v>5.8479532163742132E-3</v>
      </c>
      <c r="L636" s="64">
        <f t="shared" si="246"/>
        <v>1.638135228251536E-2</v>
      </c>
      <c r="M636" s="65">
        <f t="shared" si="247"/>
        <v>1.8355855855855856</v>
      </c>
      <c r="N636" s="65">
        <f t="shared" si="248"/>
        <v>1.3799675546521468</v>
      </c>
      <c r="O636" s="65">
        <f t="shared" si="249"/>
        <v>29.104662781883047</v>
      </c>
      <c r="P636" s="66">
        <f t="shared" si="250"/>
        <v>21.090831218288695</v>
      </c>
      <c r="Q636" s="63">
        <f t="shared" si="253"/>
        <v>-0.10044150110375272</v>
      </c>
      <c r="R636" s="63">
        <f t="shared" si="254"/>
        <v>-4.5616670822826944E-2</v>
      </c>
      <c r="S636" s="63">
        <f t="shared" si="255"/>
        <v>3.6144578313253017E-2</v>
      </c>
      <c r="T636" s="64">
        <f t="shared" si="256"/>
        <v>-7.8909112538309678E-2</v>
      </c>
      <c r="U636" s="63">
        <f t="shared" si="237"/>
        <v>1.5680822833912034E-2</v>
      </c>
      <c r="V636" s="63">
        <f t="shared" si="238"/>
        <v>8.2460593495660595E-2</v>
      </c>
      <c r="W636" s="63">
        <f t="shared" si="239"/>
        <v>1.8417278353529687E-2</v>
      </c>
      <c r="X636" s="64">
        <f t="shared" si="240"/>
        <v>6.2885141978020309E-2</v>
      </c>
      <c r="Y636" s="63">
        <f t="shared" si="233"/>
        <v>-4.5467754024844931E-3</v>
      </c>
      <c r="Z636" s="63">
        <f t="shared" si="234"/>
        <v>6.0514858341768285E-2</v>
      </c>
      <c r="AA636" s="63">
        <f t="shared" si="235"/>
        <v>5.572995598536834E-2</v>
      </c>
      <c r="AB636" s="64">
        <f t="shared" si="236"/>
        <v>4.5323165543160737E-3</v>
      </c>
      <c r="AC636" s="63">
        <f t="shared" si="258"/>
        <v>1.1608957882417226E-2</v>
      </c>
      <c r="AD636" s="63">
        <f t="shared" si="259"/>
        <v>6.9300258306729035E-2</v>
      </c>
      <c r="AE636" s="63">
        <f t="shared" si="260"/>
        <v>3.72441459412447E-2</v>
      </c>
      <c r="AF636" s="64">
        <f t="shared" si="261"/>
        <v>3.0905079089547316E-2</v>
      </c>
      <c r="AG636" s="69">
        <f t="shared" ca="1" si="241"/>
        <v>912</v>
      </c>
      <c r="AH636" s="75">
        <f t="shared" si="251"/>
        <v>2</v>
      </c>
      <c r="AI636" s="76">
        <f t="shared" si="252"/>
        <v>0</v>
      </c>
      <c r="AJ636" s="75"/>
      <c r="AK636" s="76"/>
    </row>
    <row r="637" spans="2:37" x14ac:dyDescent="0.25">
      <c r="B637" s="43">
        <v>1923</v>
      </c>
      <c r="C637" s="44">
        <v>10</v>
      </c>
      <c r="D637" s="67">
        <f t="shared" si="257"/>
        <v>8705</v>
      </c>
      <c r="E637" s="61">
        <f>Data!E636</f>
        <v>8.0299999999999994</v>
      </c>
      <c r="F637" s="61">
        <f>Data!H636</f>
        <v>17.3</v>
      </c>
      <c r="G637" s="62">
        <f>IF(MOD(C637,3)=0,SUM(Data!G634:G636),0)</f>
        <v>0</v>
      </c>
      <c r="H637" s="63">
        <f t="shared" si="242"/>
        <v>-1.4723926380368235E-2</v>
      </c>
      <c r="I637" s="63">
        <f t="shared" si="243"/>
        <v>0</v>
      </c>
      <c r="J637" s="63">
        <f t="shared" si="244"/>
        <v>-1.4723926380368235E-2</v>
      </c>
      <c r="K637" s="63">
        <f t="shared" si="245"/>
        <v>5.8139534883721034E-3</v>
      </c>
      <c r="L637" s="64">
        <f t="shared" si="246"/>
        <v>-2.0419163800134865E-2</v>
      </c>
      <c r="M637" s="65">
        <f t="shared" si="247"/>
        <v>1.8085585585585582</v>
      </c>
      <c r="N637" s="65">
        <f t="shared" si="248"/>
        <v>1.387990621830357</v>
      </c>
      <c r="O637" s="65">
        <f t="shared" si="249"/>
        <v>28.676127869757156</v>
      </c>
      <c r="P637" s="66">
        <f t="shared" si="250"/>
        <v>20.660174080961461</v>
      </c>
      <c r="Q637" s="63">
        <f t="shared" si="253"/>
        <v>-0.13282937365010805</v>
      </c>
      <c r="R637" s="63">
        <f t="shared" si="254"/>
        <v>-7.9978466819066729E-2</v>
      </c>
      <c r="S637" s="63">
        <f t="shared" si="255"/>
        <v>3.5928143712574911E-2</v>
      </c>
      <c r="T637" s="64">
        <f t="shared" si="256"/>
        <v>-0.11188672808545741</v>
      </c>
      <c r="U637" s="63">
        <f t="shared" si="237"/>
        <v>4.2887548017229715E-3</v>
      </c>
      <c r="V637" s="63">
        <f t="shared" si="238"/>
        <v>7.0319510937008722E-2</v>
      </c>
      <c r="W637" s="63">
        <f t="shared" si="239"/>
        <v>1.5746241698525898E-2</v>
      </c>
      <c r="X637" s="64">
        <f t="shared" si="240"/>
        <v>5.3727266711049104E-2</v>
      </c>
      <c r="Y637" s="63">
        <f t="shared" ref="Y637:Y700" si="262">($M637/$M517)^(1/10)-1</f>
        <v>-2.820022203528505E-3</v>
      </c>
      <c r="Z637" s="63">
        <f t="shared" ref="Z637:Z700" si="263">($O637/$O517)^(1/10)-1</f>
        <v>6.2354470067294221E-2</v>
      </c>
      <c r="AA637" s="63">
        <f t="shared" ref="AA637:AA700" si="264">($N637/$N517)^(1/10)-1</f>
        <v>5.6342152496756004E-2</v>
      </c>
      <c r="AB637" s="64">
        <f t="shared" ref="AB637:AB700" si="265">($P637/$P517)^(1/10)-1</f>
        <v>5.6916384112166707E-3</v>
      </c>
      <c r="AC637" s="63">
        <f t="shared" si="258"/>
        <v>1.2528043746437234E-2</v>
      </c>
      <c r="AD637" s="63">
        <f t="shared" si="259"/>
        <v>7.0271758948498686E-2</v>
      </c>
      <c r="AE637" s="63">
        <f t="shared" si="260"/>
        <v>3.8144881806253528E-2</v>
      </c>
      <c r="AF637" s="64">
        <f t="shared" si="261"/>
        <v>3.0946429255951147E-2</v>
      </c>
      <c r="AG637" s="69">
        <f t="shared" ca="1" si="241"/>
        <v>1310</v>
      </c>
      <c r="AH637" s="75">
        <f t="shared" si="251"/>
        <v>0</v>
      </c>
      <c r="AI637" s="76">
        <f t="shared" si="252"/>
        <v>1</v>
      </c>
      <c r="AJ637" s="75"/>
      <c r="AK637" s="76"/>
    </row>
    <row r="638" spans="2:37" x14ac:dyDescent="0.25">
      <c r="B638" s="43">
        <v>1923</v>
      </c>
      <c r="C638" s="44">
        <v>11</v>
      </c>
      <c r="D638" s="67">
        <f t="shared" si="257"/>
        <v>8735</v>
      </c>
      <c r="E638" s="61">
        <f>Data!E637</f>
        <v>8.27</v>
      </c>
      <c r="F638" s="61">
        <f>Data!H637</f>
        <v>17.3</v>
      </c>
      <c r="G638" s="62">
        <f>IF(MOD(C638,3)=0,SUM(Data!G635:G637),0)</f>
        <v>0</v>
      </c>
      <c r="H638" s="63">
        <f t="shared" si="242"/>
        <v>2.9887920298879322E-2</v>
      </c>
      <c r="I638" s="63">
        <f t="shared" si="243"/>
        <v>0</v>
      </c>
      <c r="J638" s="63">
        <f t="shared" si="244"/>
        <v>2.9887920298879322E-2</v>
      </c>
      <c r="K638" s="63">
        <f t="shared" si="245"/>
        <v>0</v>
      </c>
      <c r="L638" s="64">
        <f t="shared" si="246"/>
        <v>2.9887920298879322E-2</v>
      </c>
      <c r="M638" s="65">
        <f t="shared" si="247"/>
        <v>1.8626126126126124</v>
      </c>
      <c r="N638" s="65">
        <f t="shared" si="248"/>
        <v>1.387990621830357</v>
      </c>
      <c r="O638" s="65">
        <f t="shared" si="249"/>
        <v>29.53319769400893</v>
      </c>
      <c r="P638" s="66">
        <f t="shared" si="250"/>
        <v>21.27766371725421</v>
      </c>
      <c r="Q638" s="63">
        <f t="shared" si="253"/>
        <v>-6.0227272727272796E-2</v>
      </c>
      <c r="R638" s="63">
        <f t="shared" si="254"/>
        <v>-2.9515309733032513E-3</v>
      </c>
      <c r="S638" s="63">
        <f t="shared" si="255"/>
        <v>2.9761904761904878E-2</v>
      </c>
      <c r="T638" s="64">
        <f t="shared" si="256"/>
        <v>-3.176796071395882E-2</v>
      </c>
      <c r="U638" s="63">
        <f t="shared" si="237"/>
        <v>5.1574445687798676E-3</v>
      </c>
      <c r="V638" s="63">
        <f t="shared" si="238"/>
        <v>7.1245315992762626E-2</v>
      </c>
      <c r="W638" s="63">
        <f t="shared" si="239"/>
        <v>1.1979464575759158E-2</v>
      </c>
      <c r="X638" s="64">
        <f t="shared" si="240"/>
        <v>5.8564282667384671E-2</v>
      </c>
      <c r="Y638" s="63">
        <f t="shared" si="262"/>
        <v>2.6998798893518305E-3</v>
      </c>
      <c r="Z638" s="63">
        <f t="shared" si="263"/>
        <v>6.823514636773842E-2</v>
      </c>
      <c r="AA638" s="63">
        <f t="shared" si="264"/>
        <v>5.5291579869548579E-2</v>
      </c>
      <c r="AB638" s="64">
        <f t="shared" si="265"/>
        <v>1.2265393513127165E-2</v>
      </c>
      <c r="AC638" s="63">
        <f t="shared" si="258"/>
        <v>1.3858375647592069E-2</v>
      </c>
      <c r="AD638" s="63">
        <f t="shared" si="259"/>
        <v>7.1677958680573362E-2</v>
      </c>
      <c r="AE638" s="63">
        <f t="shared" si="260"/>
        <v>3.8752087509752897E-2</v>
      </c>
      <c r="AF638" s="64">
        <f t="shared" si="261"/>
        <v>3.1697525874296861E-2</v>
      </c>
      <c r="AG638" s="69">
        <f t="shared" ca="1" si="241"/>
        <v>468</v>
      </c>
      <c r="AH638" s="75">
        <f t="shared" si="251"/>
        <v>1</v>
      </c>
      <c r="AI638" s="76">
        <f t="shared" si="252"/>
        <v>0</v>
      </c>
      <c r="AJ638" s="75"/>
      <c r="AK638" s="76"/>
    </row>
    <row r="639" spans="2:37" x14ac:dyDescent="0.25">
      <c r="B639" s="43">
        <v>1923</v>
      </c>
      <c r="C639" s="44">
        <v>12</v>
      </c>
      <c r="D639" s="67">
        <f t="shared" si="257"/>
        <v>8766</v>
      </c>
      <c r="E639" s="61">
        <f>Data!E638</f>
        <v>8.5500000000000007</v>
      </c>
      <c r="F639" s="61">
        <f>Data!H638</f>
        <v>17.3</v>
      </c>
      <c r="G639" s="62">
        <f>IF(MOD(C639,3)=0,SUM(Data!G636:G638),0)</f>
        <v>0.13208333333333333</v>
      </c>
      <c r="H639" s="63">
        <f t="shared" si="242"/>
        <v>3.3857315598549098E-2</v>
      </c>
      <c r="I639" s="63">
        <f t="shared" si="243"/>
        <v>1.5971382507053607E-2</v>
      </c>
      <c r="J639" s="63">
        <f t="shared" si="244"/>
        <v>4.9828698105602864E-2</v>
      </c>
      <c r="K639" s="63">
        <f t="shared" si="245"/>
        <v>0</v>
      </c>
      <c r="L639" s="64">
        <f t="shared" si="246"/>
        <v>4.9828698105602864E-2</v>
      </c>
      <c r="M639" s="65">
        <f t="shared" si="247"/>
        <v>1.9256756756756757</v>
      </c>
      <c r="N639" s="65">
        <f t="shared" si="248"/>
        <v>1.387990621830357</v>
      </c>
      <c r="O639" s="65">
        <f t="shared" si="249"/>
        <v>31.004798485996787</v>
      </c>
      <c r="P639" s="66">
        <f t="shared" si="250"/>
        <v>22.337901999013809</v>
      </c>
      <c r="Q639" s="63">
        <f t="shared" si="253"/>
        <v>-2.6195899772209486E-2</v>
      </c>
      <c r="R639" s="63">
        <f t="shared" si="254"/>
        <v>3.4218597527940542E-2</v>
      </c>
      <c r="S639" s="63">
        <f t="shared" si="255"/>
        <v>2.3668639053254559E-2</v>
      </c>
      <c r="T639" s="64">
        <f t="shared" si="256"/>
        <v>1.0306028798970912E-2</v>
      </c>
      <c r="U639" s="63">
        <f t="shared" si="237"/>
        <v>1.5939403034624711E-2</v>
      </c>
      <c r="V639" s="63">
        <f t="shared" si="238"/>
        <v>8.2117505609337282E-2</v>
      </c>
      <c r="W639" s="63">
        <f t="shared" si="239"/>
        <v>9.5141990693543566E-3</v>
      </c>
      <c r="X639" s="64">
        <f t="shared" si="240"/>
        <v>7.1919054340111366E-2</v>
      </c>
      <c r="Y639" s="63">
        <f t="shared" si="262"/>
        <v>6.1691714105651663E-3</v>
      </c>
      <c r="Z639" s="63">
        <f t="shared" si="263"/>
        <v>7.1986408221185405E-2</v>
      </c>
      <c r="AA639" s="63">
        <f t="shared" si="264"/>
        <v>5.6342152496756004E-2</v>
      </c>
      <c r="AB639" s="64">
        <f t="shared" si="265"/>
        <v>1.4809837596135633E-2</v>
      </c>
      <c r="AC639" s="63">
        <f t="shared" si="258"/>
        <v>1.325799051728449E-2</v>
      </c>
      <c r="AD639" s="63">
        <f t="shared" si="259"/>
        <v>7.1159152968380601E-2</v>
      </c>
      <c r="AE639" s="63">
        <f t="shared" si="260"/>
        <v>3.8752087509752897E-2</v>
      </c>
      <c r="AF639" s="64">
        <f t="shared" si="261"/>
        <v>3.1198074928848962E-2</v>
      </c>
      <c r="AG639" s="69">
        <f t="shared" ca="1" si="241"/>
        <v>403</v>
      </c>
      <c r="AH639" s="75">
        <f t="shared" si="251"/>
        <v>2</v>
      </c>
      <c r="AI639" s="76">
        <f t="shared" si="252"/>
        <v>0</v>
      </c>
      <c r="AJ639" s="75"/>
      <c r="AK639" s="76"/>
    </row>
    <row r="640" spans="2:37" x14ac:dyDescent="0.25">
      <c r="B640" s="43">
        <v>1924</v>
      </c>
      <c r="C640" s="39">
        <v>1</v>
      </c>
      <c r="D640" s="67">
        <f t="shared" si="257"/>
        <v>8797</v>
      </c>
      <c r="E640" s="61">
        <f>Data!E639</f>
        <v>8.83</v>
      </c>
      <c r="F640" s="61">
        <f>Data!H639</f>
        <v>17.3</v>
      </c>
      <c r="G640" s="62">
        <f>IF(MOD(C640,3)=0,SUM(Data!G637:G639),0)</f>
        <v>0</v>
      </c>
      <c r="H640" s="63">
        <f t="shared" si="242"/>
        <v>3.274853801169586E-2</v>
      </c>
      <c r="I640" s="63">
        <f t="shared" si="243"/>
        <v>0</v>
      </c>
      <c r="J640" s="63">
        <f t="shared" si="244"/>
        <v>3.274853801169586E-2</v>
      </c>
      <c r="K640" s="63">
        <f t="shared" si="245"/>
        <v>0</v>
      </c>
      <c r="L640" s="64">
        <f t="shared" si="246"/>
        <v>3.274853801169586E-2</v>
      </c>
      <c r="M640" s="65">
        <f t="shared" si="247"/>
        <v>1.9887387387387385</v>
      </c>
      <c r="N640" s="65">
        <f t="shared" si="248"/>
        <v>1.387990621830357</v>
      </c>
      <c r="O640" s="65">
        <f t="shared" si="249"/>
        <v>32.02016030776042</v>
      </c>
      <c r="P640" s="66">
        <f t="shared" si="250"/>
        <v>23.069435631730048</v>
      </c>
      <c r="Q640" s="63">
        <f t="shared" si="253"/>
        <v>-7.8651685393258397E-3</v>
      </c>
      <c r="R640" s="63">
        <f t="shared" si="254"/>
        <v>5.3686561508478059E-2</v>
      </c>
      <c r="S640" s="63">
        <f t="shared" si="255"/>
        <v>2.9761904761904878E-2</v>
      </c>
      <c r="T640" s="64">
        <f t="shared" si="256"/>
        <v>2.3233192678753456E-2</v>
      </c>
      <c r="U640" s="63">
        <f t="shared" si="237"/>
        <v>2.3807270565026961E-2</v>
      </c>
      <c r="V640" s="63">
        <f t="shared" si="238"/>
        <v>9.0497884558152997E-2</v>
      </c>
      <c r="W640" s="63">
        <f t="shared" si="239"/>
        <v>9.5141990693543566E-3</v>
      </c>
      <c r="X640" s="64">
        <f t="shared" si="240"/>
        <v>8.022045213772655E-2</v>
      </c>
      <c r="Y640" s="63">
        <f t="shared" si="262"/>
        <v>5.3644504235874635E-3</v>
      </c>
      <c r="Z640" s="63">
        <f t="shared" si="263"/>
        <v>7.1129047466193196E-2</v>
      </c>
      <c r="AA640" s="63">
        <f t="shared" si="264"/>
        <v>5.6342152496756004E-2</v>
      </c>
      <c r="AB640" s="64">
        <f t="shared" si="265"/>
        <v>1.3998205916981421E-2</v>
      </c>
      <c r="AC640" s="63">
        <f t="shared" si="258"/>
        <v>1.4049632645609877E-2</v>
      </c>
      <c r="AD640" s="63">
        <f t="shared" si="259"/>
        <v>7.1996032341222538E-2</v>
      </c>
      <c r="AE640" s="63">
        <f t="shared" si="260"/>
        <v>3.7544840837301807E-2</v>
      </c>
      <c r="AF640" s="64">
        <f t="shared" si="261"/>
        <v>3.3204532611928794E-2</v>
      </c>
      <c r="AG640" s="69">
        <f t="shared" ca="1" si="241"/>
        <v>423</v>
      </c>
      <c r="AH640" s="75">
        <f t="shared" si="251"/>
        <v>3</v>
      </c>
      <c r="AI640" s="76">
        <f t="shared" si="252"/>
        <v>0</v>
      </c>
      <c r="AJ640" s="75"/>
      <c r="AK640" s="76"/>
    </row>
    <row r="641" spans="2:37" x14ac:dyDescent="0.25">
      <c r="B641" s="43">
        <v>1924</v>
      </c>
      <c r="C641" s="44">
        <v>2</v>
      </c>
      <c r="D641" s="67">
        <f t="shared" si="257"/>
        <v>8826</v>
      </c>
      <c r="E641" s="61">
        <f>Data!E640</f>
        <v>8.8699999999999992</v>
      </c>
      <c r="F641" s="61">
        <f>Data!H640</f>
        <v>17.2</v>
      </c>
      <c r="G641" s="62">
        <f>IF(MOD(C641,3)=0,SUM(Data!G638:G640),0)</f>
        <v>0</v>
      </c>
      <c r="H641" s="63">
        <f t="shared" si="242"/>
        <v>4.5300113250281715E-3</v>
      </c>
      <c r="I641" s="63">
        <f t="shared" si="243"/>
        <v>0</v>
      </c>
      <c r="J641" s="63">
        <f t="shared" si="244"/>
        <v>4.5300113250281715E-3</v>
      </c>
      <c r="K641" s="63">
        <f t="shared" si="245"/>
        <v>-5.7803468208093012E-3</v>
      </c>
      <c r="L641" s="64">
        <f t="shared" si="246"/>
        <v>1.0370302088545724E-2</v>
      </c>
      <c r="M641" s="65">
        <f t="shared" si="247"/>
        <v>1.9977477477477474</v>
      </c>
      <c r="N641" s="65">
        <f t="shared" si="248"/>
        <v>1.3799675546521468</v>
      </c>
      <c r="O641" s="65">
        <f t="shared" si="249"/>
        <v>32.165211996583793</v>
      </c>
      <c r="P641" s="66">
        <f t="shared" si="250"/>
        <v>23.308672648243348</v>
      </c>
      <c r="Q641" s="63">
        <f t="shared" si="253"/>
        <v>-4.4181034482758563E-2</v>
      </c>
      <c r="R641" s="63">
        <f t="shared" si="254"/>
        <v>1.5117670768293179E-2</v>
      </c>
      <c r="S641" s="63">
        <f t="shared" si="255"/>
        <v>2.3809523809523725E-2</v>
      </c>
      <c r="T641" s="64">
        <f t="shared" si="256"/>
        <v>-8.4897169239925852E-3</v>
      </c>
      <c r="U641" s="63">
        <f t="shared" ref="U641:U704" si="266">($M641/$M581)^(1/5)-1</f>
        <v>2.3951721456106911E-2</v>
      </c>
      <c r="V641" s="63">
        <f t="shared" ref="V641:V704" si="267">($O641/$O581)^(1/5)-1</f>
        <v>9.0651744953242908E-2</v>
      </c>
      <c r="W641" s="63">
        <f t="shared" ref="W641:W704" si="268">($N641/$N581)^(1/5)-1</f>
        <v>1.2051671459446522E-2</v>
      </c>
      <c r="X641" s="64">
        <f t="shared" ref="X641:X704" si="269">($P641/$P581)^(1/5)-1</f>
        <v>7.7664091380284628E-2</v>
      </c>
      <c r="Y641" s="63">
        <f t="shared" si="262"/>
        <v>4.5065587825330322E-3</v>
      </c>
      <c r="Z641" s="63">
        <f t="shared" si="263"/>
        <v>7.0215037968518468E-2</v>
      </c>
      <c r="AA641" s="63">
        <f t="shared" si="264"/>
        <v>5.6791533419323414E-2</v>
      </c>
      <c r="AB641" s="64">
        <f t="shared" si="265"/>
        <v>1.2702131049216581E-2</v>
      </c>
      <c r="AC641" s="63">
        <f t="shared" si="258"/>
        <v>1.5665061544424264E-2</v>
      </c>
      <c r="AD641" s="63">
        <f t="shared" si="259"/>
        <v>7.3703772588157079E-2</v>
      </c>
      <c r="AE641" s="63">
        <f t="shared" si="260"/>
        <v>3.606633446240104E-2</v>
      </c>
      <c r="AF641" s="64">
        <f t="shared" si="261"/>
        <v>3.6327247468460167E-2</v>
      </c>
      <c r="AG641" s="69">
        <f t="shared" ca="1" si="241"/>
        <v>941</v>
      </c>
      <c r="AH641" s="75">
        <f t="shared" si="251"/>
        <v>4</v>
      </c>
      <c r="AI641" s="76">
        <f t="shared" si="252"/>
        <v>0</v>
      </c>
      <c r="AJ641" s="75"/>
      <c r="AK641" s="76"/>
    </row>
    <row r="642" spans="2:37" x14ac:dyDescent="0.25">
      <c r="B642" s="43">
        <v>1924</v>
      </c>
      <c r="C642" s="44">
        <v>3</v>
      </c>
      <c r="D642" s="67">
        <f t="shared" si="257"/>
        <v>8857</v>
      </c>
      <c r="E642" s="61">
        <f>Data!E641</f>
        <v>8.6999999999999993</v>
      </c>
      <c r="F642" s="61">
        <f>Data!H641</f>
        <v>17.100000000000001</v>
      </c>
      <c r="G642" s="62">
        <f>IF(MOD(C642,3)=0,SUM(Data!G639:G641),0)</f>
        <v>0.13333333333333333</v>
      </c>
      <c r="H642" s="63">
        <f t="shared" si="242"/>
        <v>-1.916572717023679E-2</v>
      </c>
      <c r="I642" s="63">
        <f t="shared" si="243"/>
        <v>1.5031942878617062E-2</v>
      </c>
      <c r="J642" s="63">
        <f t="shared" si="244"/>
        <v>-4.1337842916198131E-3</v>
      </c>
      <c r="K642" s="63">
        <f t="shared" si="245"/>
        <v>-5.8139534883719923E-3</v>
      </c>
      <c r="L642" s="64">
        <f t="shared" si="246"/>
        <v>1.689994747610335E-3</v>
      </c>
      <c r="M642" s="65">
        <f t="shared" si="247"/>
        <v>1.9594594594594592</v>
      </c>
      <c r="N642" s="65">
        <f t="shared" si="248"/>
        <v>1.3719444874739368</v>
      </c>
      <c r="O642" s="65">
        <f t="shared" si="249"/>
        <v>32.032247948495694</v>
      </c>
      <c r="P642" s="66">
        <f t="shared" si="250"/>
        <v>23.348064182592648</v>
      </c>
      <c r="Q642" s="63">
        <f t="shared" si="253"/>
        <v>-7.7412513255567417E-2</v>
      </c>
      <c r="R642" s="63">
        <f t="shared" si="254"/>
        <v>-1.8516073614561868E-2</v>
      </c>
      <c r="S642" s="63">
        <f t="shared" si="255"/>
        <v>1.7857142857143016E-2</v>
      </c>
      <c r="T642" s="64">
        <f t="shared" si="256"/>
        <v>-3.5735089866938075E-2</v>
      </c>
      <c r="U642" s="63">
        <f t="shared" si="266"/>
        <v>1.3894214014664508E-2</v>
      </c>
      <c r="V642" s="63">
        <f t="shared" si="267"/>
        <v>7.9510248877353362E-2</v>
      </c>
      <c r="W642" s="63">
        <f t="shared" si="268"/>
        <v>8.3944632982586587E-3</v>
      </c>
      <c r="X642" s="64">
        <f t="shared" si="269"/>
        <v>7.0523776327062304E-2</v>
      </c>
      <c r="Y642" s="63">
        <f t="shared" si="262"/>
        <v>4.4760648682011794E-3</v>
      </c>
      <c r="Z642" s="63">
        <f t="shared" si="263"/>
        <v>7.0309439551035302E-2</v>
      </c>
      <c r="AA642" s="63">
        <f t="shared" si="264"/>
        <v>5.6175506315376156E-2</v>
      </c>
      <c r="AB642" s="64">
        <f t="shared" si="265"/>
        <v>1.3382182365663242E-2</v>
      </c>
      <c r="AC642" s="63">
        <f t="shared" si="258"/>
        <v>1.4839148716866646E-2</v>
      </c>
      <c r="AD642" s="63">
        <f t="shared" si="259"/>
        <v>7.2940661423450681E-2</v>
      </c>
      <c r="AE642" s="63">
        <f t="shared" si="260"/>
        <v>3.6349289289804521E-2</v>
      </c>
      <c r="AF642" s="64">
        <f t="shared" si="261"/>
        <v>3.5307953131054504E-2</v>
      </c>
      <c r="AG642" s="69">
        <f t="shared" ca="1" si="241"/>
        <v>1384</v>
      </c>
      <c r="AH642" s="75">
        <f t="shared" si="251"/>
        <v>0</v>
      </c>
      <c r="AI642" s="76">
        <f t="shared" si="252"/>
        <v>1</v>
      </c>
      <c r="AJ642" s="75"/>
      <c r="AK642" s="76"/>
    </row>
    <row r="643" spans="2:37" x14ac:dyDescent="0.25">
      <c r="B643" s="43">
        <v>1924</v>
      </c>
      <c r="C643" s="44">
        <v>4</v>
      </c>
      <c r="D643" s="67">
        <f t="shared" si="257"/>
        <v>8887</v>
      </c>
      <c r="E643" s="61">
        <f>Data!E642</f>
        <v>8.5</v>
      </c>
      <c r="F643" s="61">
        <f>Data!H642</f>
        <v>17</v>
      </c>
      <c r="G643" s="62">
        <f>IF(MOD(C643,3)=0,SUM(Data!G640:G642),0)</f>
        <v>0</v>
      </c>
      <c r="H643" s="63">
        <f t="shared" si="242"/>
        <v>-2.2988505747126409E-2</v>
      </c>
      <c r="I643" s="63">
        <f t="shared" si="243"/>
        <v>0</v>
      </c>
      <c r="J643" s="63">
        <f t="shared" si="244"/>
        <v>-2.2988505747126409E-2</v>
      </c>
      <c r="K643" s="63">
        <f t="shared" si="245"/>
        <v>-5.8479532163743242E-3</v>
      </c>
      <c r="L643" s="64">
        <f t="shared" si="246"/>
        <v>-1.7241379310344751E-2</v>
      </c>
      <c r="M643" s="65">
        <f t="shared" si="247"/>
        <v>1.9144144144144142</v>
      </c>
      <c r="N643" s="65">
        <f t="shared" si="248"/>
        <v>1.3639214202957264</v>
      </c>
      <c r="O643" s="65">
        <f t="shared" si="249"/>
        <v>31.295874432438325</v>
      </c>
      <c r="P643" s="66">
        <f t="shared" si="250"/>
        <v>22.945511351858293</v>
      </c>
      <c r="Q643" s="63">
        <f t="shared" si="253"/>
        <v>-6.5934065934065922E-2</v>
      </c>
      <c r="R643" s="63">
        <f t="shared" si="254"/>
        <v>-6.3048614446784557E-3</v>
      </c>
      <c r="S643" s="63">
        <f t="shared" si="255"/>
        <v>5.9171597633136397E-3</v>
      </c>
      <c r="T643" s="64">
        <f t="shared" si="256"/>
        <v>-1.2150126965592256E-2</v>
      </c>
      <c r="U643" s="63">
        <f t="shared" si="266"/>
        <v>2.6085248995737498E-3</v>
      </c>
      <c r="V643" s="63">
        <f t="shared" si="267"/>
        <v>6.7494185567214204E-2</v>
      </c>
      <c r="W643" s="63">
        <f t="shared" si="268"/>
        <v>3.5672725521043169E-3</v>
      </c>
      <c r="X643" s="64">
        <f t="shared" si="269"/>
        <v>6.3699678898995415E-2</v>
      </c>
      <c r="Y643" s="63">
        <f t="shared" si="262"/>
        <v>4.5840758082247302E-3</v>
      </c>
      <c r="Z643" s="63">
        <f t="shared" si="263"/>
        <v>7.0424529529508062E-2</v>
      </c>
      <c r="AA643" s="63">
        <f t="shared" si="264"/>
        <v>5.6628412450983268E-2</v>
      </c>
      <c r="AB643" s="64">
        <f t="shared" si="265"/>
        <v>1.3056734908843515E-2</v>
      </c>
      <c r="AC643" s="63">
        <f t="shared" si="258"/>
        <v>1.2424257710037967E-2</v>
      </c>
      <c r="AD643" s="63">
        <f t="shared" si="259"/>
        <v>7.0387513215275588E-2</v>
      </c>
      <c r="AE643" s="63">
        <f t="shared" si="260"/>
        <v>3.6637740833229904E-2</v>
      </c>
      <c r="AF643" s="64">
        <f t="shared" si="261"/>
        <v>3.2556958957444593E-2</v>
      </c>
      <c r="AG643" s="69">
        <f t="shared" ca="1" si="241"/>
        <v>1440</v>
      </c>
      <c r="AH643" s="75">
        <f t="shared" si="251"/>
        <v>0</v>
      </c>
      <c r="AI643" s="76">
        <f t="shared" si="252"/>
        <v>2</v>
      </c>
      <c r="AJ643" s="75"/>
      <c r="AK643" s="76"/>
    </row>
    <row r="644" spans="2:37" x14ac:dyDescent="0.25">
      <c r="B644" s="43">
        <v>1924</v>
      </c>
      <c r="C644" s="44">
        <v>5</v>
      </c>
      <c r="D644" s="67">
        <f t="shared" si="257"/>
        <v>8918</v>
      </c>
      <c r="E644" s="61">
        <f>Data!E643</f>
        <v>8.4700000000000006</v>
      </c>
      <c r="F644" s="61">
        <f>Data!H643</f>
        <v>17</v>
      </c>
      <c r="G644" s="62">
        <f>IF(MOD(C644,3)=0,SUM(Data!G641:G643),0)</f>
        <v>0</v>
      </c>
      <c r="H644" s="63">
        <f t="shared" si="242"/>
        <v>-3.529411764705781E-3</v>
      </c>
      <c r="I644" s="63">
        <f t="shared" si="243"/>
        <v>0</v>
      </c>
      <c r="J644" s="63">
        <f t="shared" si="244"/>
        <v>-3.529411764705781E-3</v>
      </c>
      <c r="K644" s="63">
        <f t="shared" si="245"/>
        <v>0</v>
      </c>
      <c r="L644" s="64">
        <f t="shared" si="246"/>
        <v>-3.529411764705781E-3</v>
      </c>
      <c r="M644" s="65">
        <f t="shared" si="247"/>
        <v>1.9076576576576576</v>
      </c>
      <c r="N644" s="65">
        <f t="shared" si="248"/>
        <v>1.3639214202957264</v>
      </c>
      <c r="O644" s="65">
        <f t="shared" si="249"/>
        <v>31.185418405029722</v>
      </c>
      <c r="P644" s="66">
        <f t="shared" si="250"/>
        <v>22.864527194145854</v>
      </c>
      <c r="Q644" s="63">
        <f t="shared" si="253"/>
        <v>-2.3068050749711522E-2</v>
      </c>
      <c r="R644" s="63">
        <f t="shared" si="254"/>
        <v>3.9297648340165914E-2</v>
      </c>
      <c r="S644" s="63">
        <f t="shared" si="255"/>
        <v>5.9171597633136397E-3</v>
      </c>
      <c r="T644" s="64">
        <f t="shared" si="256"/>
        <v>3.3184132761694185E-2</v>
      </c>
      <c r="U644" s="63">
        <f t="shared" si="266"/>
        <v>-1.1405492025573505E-2</v>
      </c>
      <c r="V644" s="63">
        <f t="shared" si="267"/>
        <v>5.2573225678574032E-2</v>
      </c>
      <c r="W644" s="63">
        <f t="shared" si="268"/>
        <v>1.1806408337420304E-3</v>
      </c>
      <c r="X644" s="64">
        <f t="shared" si="269"/>
        <v>5.133198021291574E-2</v>
      </c>
      <c r="Y644" s="63">
        <f t="shared" si="262"/>
        <v>3.6126699971394949E-3</v>
      </c>
      <c r="Z644" s="63">
        <f t="shared" si="263"/>
        <v>6.9389457768613827E-2</v>
      </c>
      <c r="AA644" s="63">
        <f t="shared" si="264"/>
        <v>5.5556228389355367E-2</v>
      </c>
      <c r="AB644" s="64">
        <f t="shared" si="265"/>
        <v>1.3105156321578493E-2</v>
      </c>
      <c r="AC644" s="63">
        <f t="shared" si="258"/>
        <v>1.3324405741932832E-2</v>
      </c>
      <c r="AD644" s="63">
        <f t="shared" si="259"/>
        <v>7.1339196470638244E-2</v>
      </c>
      <c r="AE644" s="63">
        <f t="shared" si="260"/>
        <v>3.7843932039528294E-2</v>
      </c>
      <c r="AF644" s="64">
        <f t="shared" si="261"/>
        <v>3.2273893402533504E-2</v>
      </c>
      <c r="AG644" s="69">
        <f t="shared" ca="1" si="241"/>
        <v>1119</v>
      </c>
      <c r="AH644" s="75">
        <f t="shared" si="251"/>
        <v>0</v>
      </c>
      <c r="AI644" s="76">
        <f t="shared" si="252"/>
        <v>3</v>
      </c>
      <c r="AJ644" s="75"/>
      <c r="AK644" s="76"/>
    </row>
    <row r="645" spans="2:37" x14ac:dyDescent="0.25">
      <c r="B645" s="43">
        <v>1924</v>
      </c>
      <c r="C645" s="44">
        <v>6</v>
      </c>
      <c r="D645" s="67">
        <f t="shared" si="257"/>
        <v>8948</v>
      </c>
      <c r="E645" s="61">
        <f>Data!E644</f>
        <v>8.6300000000000008</v>
      </c>
      <c r="F645" s="61">
        <f>Data!H644</f>
        <v>17</v>
      </c>
      <c r="G645" s="62">
        <f>IF(MOD(C645,3)=0,SUM(Data!G642:G644),0)</f>
        <v>0.13458333333333333</v>
      </c>
      <c r="H645" s="63">
        <f t="shared" si="242"/>
        <v>1.8890200708382432E-2</v>
      </c>
      <c r="I645" s="63">
        <f t="shared" si="243"/>
        <v>1.5889413616686342E-2</v>
      </c>
      <c r="J645" s="63">
        <f t="shared" si="244"/>
        <v>3.477961432506893E-2</v>
      </c>
      <c r="K645" s="63">
        <f t="shared" si="245"/>
        <v>0</v>
      </c>
      <c r="L645" s="64">
        <f t="shared" si="246"/>
        <v>3.477961432506893E-2</v>
      </c>
      <c r="M645" s="65">
        <f t="shared" si="247"/>
        <v>1.9436936936936937</v>
      </c>
      <c r="N645" s="65">
        <f t="shared" si="248"/>
        <v>1.3639214202957264</v>
      </c>
      <c r="O645" s="65">
        <f t="shared" si="249"/>
        <v>32.270035229722559</v>
      </c>
      <c r="P645" s="66">
        <f t="shared" si="250"/>
        <v>23.659746631683298</v>
      </c>
      <c r="Q645" s="63">
        <f t="shared" si="253"/>
        <v>3.4772182254196649E-2</v>
      </c>
      <c r="R645" s="63">
        <f t="shared" si="254"/>
        <v>0.10089236789984812</v>
      </c>
      <c r="S645" s="63">
        <f t="shared" si="255"/>
        <v>0</v>
      </c>
      <c r="T645" s="64">
        <f t="shared" si="256"/>
        <v>0.10089236789984835</v>
      </c>
      <c r="U645" s="63">
        <f t="shared" si="266"/>
        <v>-1.2924816839072317E-2</v>
      </c>
      <c r="V645" s="63">
        <f t="shared" si="267"/>
        <v>5.1074602534489699E-2</v>
      </c>
      <c r="W645" s="63">
        <f t="shared" si="268"/>
        <v>1.1806408337420304E-3</v>
      </c>
      <c r="X645" s="64">
        <f t="shared" si="269"/>
        <v>4.9835124318023061E-2</v>
      </c>
      <c r="Y645" s="63">
        <f t="shared" si="262"/>
        <v>5.9862042894645029E-3</v>
      </c>
      <c r="Z645" s="63">
        <f t="shared" si="263"/>
        <v>7.2087936546252562E-2</v>
      </c>
      <c r="AA645" s="63">
        <f t="shared" si="264"/>
        <v>5.5556228389355367E-2</v>
      </c>
      <c r="AB645" s="64">
        <f t="shared" si="265"/>
        <v>1.5661608270856719E-2</v>
      </c>
      <c r="AC645" s="63">
        <f t="shared" si="258"/>
        <v>1.4195058895520196E-2</v>
      </c>
      <c r="AD645" s="63">
        <f t="shared" si="259"/>
        <v>7.2407404433354028E-2</v>
      </c>
      <c r="AE645" s="63">
        <f t="shared" si="260"/>
        <v>3.7843932039528294E-2</v>
      </c>
      <c r="AF645" s="64">
        <f t="shared" si="261"/>
        <v>3.3303150239461399E-2</v>
      </c>
      <c r="AG645" s="69">
        <f t="shared" ref="AG645:AG708" ca="1" si="270">RANK($H645,OFFSET($H$5,0,0,$AN$3,1),0)</f>
        <v>665</v>
      </c>
      <c r="AH645" s="75">
        <f t="shared" si="251"/>
        <v>1</v>
      </c>
      <c r="AI645" s="76">
        <f t="shared" si="252"/>
        <v>0</v>
      </c>
      <c r="AJ645" s="75"/>
      <c r="AK645" s="76"/>
    </row>
    <row r="646" spans="2:37" x14ac:dyDescent="0.25">
      <c r="B646" s="43">
        <v>1924</v>
      </c>
      <c r="C646" s="44">
        <v>7</v>
      </c>
      <c r="D646" s="67">
        <f t="shared" si="257"/>
        <v>8979</v>
      </c>
      <c r="E646" s="61">
        <f>Data!E645</f>
        <v>9.0299999999999994</v>
      </c>
      <c r="F646" s="61">
        <f>Data!H645</f>
        <v>17.100000000000001</v>
      </c>
      <c r="G646" s="62">
        <f>IF(MOD(C646,3)=0,SUM(Data!G643:G645),0)</f>
        <v>0</v>
      </c>
      <c r="H646" s="63">
        <f t="shared" ref="H646:H709" si="271">E646/E645-1</f>
        <v>4.6349942062572147E-2</v>
      </c>
      <c r="I646" s="63">
        <f t="shared" ref="I646:I709" si="272">G646/E645</f>
        <v>0</v>
      </c>
      <c r="J646" s="63">
        <f t="shared" ref="J646:J709" si="273">O646/O645-1</f>
        <v>4.6349942062572147E-2</v>
      </c>
      <c r="K646" s="63">
        <f t="shared" ref="K646:K709" si="274">F646/F645-1</f>
        <v>5.8823529411764497E-3</v>
      </c>
      <c r="L646" s="64">
        <f t="shared" ref="L646:L709" si="275">(1+J646)/(1+K646)-1</f>
        <v>4.0230936553434349E-2</v>
      </c>
      <c r="M646" s="65">
        <f t="shared" ref="M646:M709" si="276">E646/$E$4</f>
        <v>2.0337837837837833</v>
      </c>
      <c r="N646" s="65">
        <f t="shared" ref="N646:N709" si="277">F646/$F$4</f>
        <v>1.3719444874739368</v>
      </c>
      <c r="O646" s="65">
        <f t="shared" ref="O646:O709" si="278">O645*((E646+G646)/(E645))</f>
        <v>33.765749492977363</v>
      </c>
      <c r="P646" s="66">
        <f t="shared" ref="P646:P709" si="279">P645*(1+L646)</f>
        <v>24.611600397292882</v>
      </c>
      <c r="Q646" s="63">
        <f t="shared" si="253"/>
        <v>0.12034739454094279</v>
      </c>
      <c r="R646" s="63">
        <f t="shared" si="254"/>
        <v>0.191935690965084</v>
      </c>
      <c r="S646" s="63">
        <f t="shared" si="255"/>
        <v>-5.8139534883719923E-3</v>
      </c>
      <c r="T646" s="64">
        <f t="shared" si="256"/>
        <v>0.19890607512277469</v>
      </c>
      <c r="U646" s="63">
        <f t="shared" si="266"/>
        <v>-1.0304839369971952E-2</v>
      </c>
      <c r="V646" s="63">
        <f t="shared" si="267"/>
        <v>5.3864452612743419E-2</v>
      </c>
      <c r="W646" s="63">
        <f t="shared" si="268"/>
        <v>-3.4723060960244467E-3</v>
      </c>
      <c r="X646" s="64">
        <f t="shared" si="269"/>
        <v>5.75365431984598E-2</v>
      </c>
      <c r="Y646" s="63">
        <f t="shared" si="262"/>
        <v>1.6325103799494256E-2</v>
      </c>
      <c r="Z646" s="63">
        <f t="shared" si="263"/>
        <v>8.310618848112461E-2</v>
      </c>
      <c r="AA646" s="63">
        <f t="shared" si="264"/>
        <v>5.5114547698331906E-2</v>
      </c>
      <c r="AB646" s="64">
        <f t="shared" si="265"/>
        <v>2.6529480466224831E-2</v>
      </c>
      <c r="AC646" s="63">
        <f t="shared" si="258"/>
        <v>1.4431912078407994E-2</v>
      </c>
      <c r="AD646" s="63">
        <f t="shared" si="259"/>
        <v>7.2657852416574631E-2</v>
      </c>
      <c r="AE646" s="63">
        <f t="shared" si="260"/>
        <v>3.8148330602413072E-2</v>
      </c>
      <c r="AF646" s="64">
        <f t="shared" si="261"/>
        <v>3.3241417239612048E-2</v>
      </c>
      <c r="AG646" s="69">
        <f t="shared" ca="1" si="270"/>
        <v>223</v>
      </c>
      <c r="AH646" s="75">
        <f t="shared" si="251"/>
        <v>2</v>
      </c>
      <c r="AI646" s="76">
        <f t="shared" si="252"/>
        <v>0</v>
      </c>
      <c r="AJ646" s="75"/>
      <c r="AK646" s="76"/>
    </row>
    <row r="647" spans="2:37" x14ac:dyDescent="0.25">
      <c r="B647" s="43">
        <v>1924</v>
      </c>
      <c r="C647" s="44">
        <v>8</v>
      </c>
      <c r="D647" s="67">
        <f t="shared" si="257"/>
        <v>9010</v>
      </c>
      <c r="E647" s="61">
        <f>Data!E646</f>
        <v>9.34</v>
      </c>
      <c r="F647" s="61">
        <f>Data!H646</f>
        <v>17</v>
      </c>
      <c r="G647" s="62">
        <f>IF(MOD(C647,3)=0,SUM(Data!G644:G646),0)</f>
        <v>0</v>
      </c>
      <c r="H647" s="63">
        <f t="shared" si="271"/>
        <v>3.4330011074197087E-2</v>
      </c>
      <c r="I647" s="63">
        <f t="shared" si="272"/>
        <v>0</v>
      </c>
      <c r="J647" s="63">
        <f t="shared" si="273"/>
        <v>3.4330011074197087E-2</v>
      </c>
      <c r="K647" s="63">
        <f t="shared" si="274"/>
        <v>-5.8479532163743242E-3</v>
      </c>
      <c r="L647" s="64">
        <f t="shared" si="275"/>
        <v>4.0414305256986527E-2</v>
      </c>
      <c r="M647" s="65">
        <f t="shared" si="276"/>
        <v>2.1036036036036032</v>
      </c>
      <c r="N647" s="65">
        <f t="shared" si="277"/>
        <v>1.3639214202957264</v>
      </c>
      <c r="O647" s="65">
        <f t="shared" si="278"/>
        <v>34.924928046999838</v>
      </c>
      <c r="P647" s="66">
        <f t="shared" si="279"/>
        <v>25.606261128612047</v>
      </c>
      <c r="Q647" s="63">
        <f t="shared" si="253"/>
        <v>0.15308641975308634</v>
      </c>
      <c r="R647" s="63">
        <f t="shared" si="254"/>
        <v>0.22676668430509994</v>
      </c>
      <c r="S647" s="63">
        <f t="shared" si="255"/>
        <v>-5.8479532163744352E-3</v>
      </c>
      <c r="T647" s="64">
        <f t="shared" si="256"/>
        <v>0.2339829589186595</v>
      </c>
      <c r="U647" s="63">
        <f t="shared" si="266"/>
        <v>1.0379791322753462E-2</v>
      </c>
      <c r="V647" s="63">
        <f t="shared" si="267"/>
        <v>7.5890221626920606E-2</v>
      </c>
      <c r="W647" s="63">
        <f t="shared" si="268"/>
        <v>-8.037781988675996E-3</v>
      </c>
      <c r="X647" s="64">
        <f t="shared" si="269"/>
        <v>8.4608064794901683E-2</v>
      </c>
      <c r="Y647" s="63">
        <f t="shared" si="262"/>
        <v>1.9761391989246313E-2</v>
      </c>
      <c r="Z647" s="63">
        <f t="shared" si="263"/>
        <v>8.6768269629972528E-2</v>
      </c>
      <c r="AA647" s="63">
        <f t="shared" si="264"/>
        <v>5.2409779148925528E-2</v>
      </c>
      <c r="AB647" s="64">
        <f t="shared" si="265"/>
        <v>3.2647445093898941E-2</v>
      </c>
      <c r="AC647" s="63">
        <f t="shared" si="258"/>
        <v>1.4451860353669632E-2</v>
      </c>
      <c r="AD647" s="63">
        <f t="shared" si="259"/>
        <v>7.2678945674630402E-2</v>
      </c>
      <c r="AE647" s="63">
        <f t="shared" si="260"/>
        <v>3.7237257201081064E-2</v>
      </c>
      <c r="AF647" s="64">
        <f t="shared" si="261"/>
        <v>3.4169316834208763E-2</v>
      </c>
      <c r="AG647" s="69">
        <f t="shared" ca="1" si="270"/>
        <v>396</v>
      </c>
      <c r="AH647" s="75">
        <f t="shared" ref="AH647:AH710" si="280">IF($H647&gt;0,IF($H646&gt;0,AH646+1,1),0)</f>
        <v>3</v>
      </c>
      <c r="AI647" s="76">
        <f t="shared" ref="AI647:AI710" si="281">IF($H647&lt;0,IF($H646&lt;0,AI646+1,1),0)</f>
        <v>0</v>
      </c>
      <c r="AJ647" s="75"/>
      <c r="AK647" s="76"/>
    </row>
    <row r="648" spans="2:37" x14ac:dyDescent="0.25">
      <c r="B648" s="43">
        <v>1924</v>
      </c>
      <c r="C648" s="44">
        <v>9</v>
      </c>
      <c r="D648" s="67">
        <f t="shared" si="257"/>
        <v>9040</v>
      </c>
      <c r="E648" s="61">
        <f>Data!E647</f>
        <v>9.25</v>
      </c>
      <c r="F648" s="61">
        <f>Data!H647</f>
        <v>17.100000000000001</v>
      </c>
      <c r="G648" s="62">
        <f>IF(MOD(C648,3)=0,SUM(Data!G645:G647),0)</f>
        <v>0.13583333333333333</v>
      </c>
      <c r="H648" s="63">
        <f t="shared" si="271"/>
        <v>-9.6359743040684842E-3</v>
      </c>
      <c r="I648" s="63">
        <f t="shared" si="272"/>
        <v>1.4543183440399714E-2</v>
      </c>
      <c r="J648" s="63">
        <f t="shared" si="273"/>
        <v>4.9072091363313586E-3</v>
      </c>
      <c r="K648" s="63">
        <f t="shared" si="274"/>
        <v>5.8823529411764497E-3</v>
      </c>
      <c r="L648" s="64">
        <f t="shared" si="275"/>
        <v>-9.6944120949515877E-4</v>
      </c>
      <c r="M648" s="65">
        <f t="shared" si="276"/>
        <v>2.083333333333333</v>
      </c>
      <c r="N648" s="65">
        <f t="shared" si="277"/>
        <v>1.3719444874739368</v>
      </c>
      <c r="O648" s="65">
        <f t="shared" si="278"/>
        <v>35.096311972997789</v>
      </c>
      <c r="P648" s="66">
        <f t="shared" si="279"/>
        <v>25.581437363852878</v>
      </c>
      <c r="Q648" s="63">
        <f t="shared" si="253"/>
        <v>0.13496932515337412</v>
      </c>
      <c r="R648" s="63">
        <f t="shared" si="254"/>
        <v>0.20586561115713731</v>
      </c>
      <c r="S648" s="63">
        <f t="shared" si="255"/>
        <v>-5.8139534883719923E-3</v>
      </c>
      <c r="T648" s="64">
        <f t="shared" si="256"/>
        <v>0.21291745683641894</v>
      </c>
      <c r="U648" s="63">
        <f t="shared" si="266"/>
        <v>5.2715419196074365E-3</v>
      </c>
      <c r="V648" s="63">
        <f t="shared" si="267"/>
        <v>7.0368254622081849E-2</v>
      </c>
      <c r="W648" s="63">
        <f t="shared" si="268"/>
        <v>-7.9918924110043976E-3</v>
      </c>
      <c r="X648" s="64">
        <f t="shared" si="269"/>
        <v>7.8991438107834488E-2</v>
      </c>
      <c r="Y648" s="63">
        <f t="shared" si="262"/>
        <v>1.8774465435997145E-2</v>
      </c>
      <c r="Z648" s="63">
        <f t="shared" si="263"/>
        <v>8.5755210632237455E-2</v>
      </c>
      <c r="AA648" s="63">
        <f t="shared" si="264"/>
        <v>5.302721110359232E-2</v>
      </c>
      <c r="AB648" s="64">
        <f t="shared" si="265"/>
        <v>3.1079918147932206E-2</v>
      </c>
      <c r="AC648" s="63">
        <f t="shared" si="258"/>
        <v>1.1769381677102508E-2</v>
      </c>
      <c r="AD648" s="63">
        <f t="shared" si="259"/>
        <v>7.0034854396786583E-2</v>
      </c>
      <c r="AE648" s="63">
        <f t="shared" si="260"/>
        <v>3.6941785621468659E-2</v>
      </c>
      <c r="AF648" s="64">
        <f t="shared" si="261"/>
        <v>3.1914104759009465E-2</v>
      </c>
      <c r="AG648" s="69">
        <f t="shared" ca="1" si="270"/>
        <v>1232</v>
      </c>
      <c r="AH648" s="75">
        <f t="shared" si="280"/>
        <v>0</v>
      </c>
      <c r="AI648" s="76">
        <f t="shared" si="281"/>
        <v>1</v>
      </c>
      <c r="AJ648" s="75"/>
      <c r="AK648" s="76"/>
    </row>
    <row r="649" spans="2:37" x14ac:dyDescent="0.25">
      <c r="B649" s="43">
        <v>1924</v>
      </c>
      <c r="C649" s="44">
        <v>10</v>
      </c>
      <c r="D649" s="67">
        <f t="shared" si="257"/>
        <v>9071</v>
      </c>
      <c r="E649" s="61">
        <f>Data!E648</f>
        <v>9.1300000000000008</v>
      </c>
      <c r="F649" s="61">
        <f>Data!H648</f>
        <v>17.2</v>
      </c>
      <c r="G649" s="62">
        <f>IF(MOD(C649,3)=0,SUM(Data!G646:G648),0)</f>
        <v>0</v>
      </c>
      <c r="H649" s="63">
        <f t="shared" si="271"/>
        <v>-1.297297297297284E-2</v>
      </c>
      <c r="I649" s="63">
        <f t="shared" si="272"/>
        <v>0</v>
      </c>
      <c r="J649" s="63">
        <f t="shared" si="273"/>
        <v>-1.2972972972972729E-2</v>
      </c>
      <c r="K649" s="63">
        <f t="shared" si="274"/>
        <v>5.8479532163742132E-3</v>
      </c>
      <c r="L649" s="64">
        <f t="shared" si="275"/>
        <v>-1.8711502199873942E-2</v>
      </c>
      <c r="M649" s="65">
        <f t="shared" si="276"/>
        <v>2.0563063063063063</v>
      </c>
      <c r="N649" s="65">
        <f t="shared" si="277"/>
        <v>1.3799675546521468</v>
      </c>
      <c r="O649" s="65">
        <f t="shared" si="278"/>
        <v>34.641008466321068</v>
      </c>
      <c r="P649" s="66">
        <f t="shared" si="279"/>
        <v>25.102770242343208</v>
      </c>
      <c r="Q649" s="63">
        <f t="shared" si="253"/>
        <v>0.13698630136986334</v>
      </c>
      <c r="R649" s="63">
        <f t="shared" si="254"/>
        <v>0.2080085785520116</v>
      </c>
      <c r="S649" s="63">
        <f t="shared" si="255"/>
        <v>-5.7803468208093012E-3</v>
      </c>
      <c r="T649" s="64">
        <f t="shared" si="256"/>
        <v>0.21503188424126773</v>
      </c>
      <c r="U649" s="63">
        <f t="shared" si="266"/>
        <v>-7.2859702025588335E-3</v>
      </c>
      <c r="V649" s="63">
        <f t="shared" si="267"/>
        <v>5.6997576380328097E-2</v>
      </c>
      <c r="W649" s="63">
        <f t="shared" si="268"/>
        <v>-1.0148662123654062E-2</v>
      </c>
      <c r="X649" s="64">
        <f t="shared" si="269"/>
        <v>6.7834669646493984E-2</v>
      </c>
      <c r="Y649" s="63">
        <f t="shared" si="262"/>
        <v>1.7445032482078293E-2</v>
      </c>
      <c r="Z649" s="63">
        <f t="shared" si="263"/>
        <v>8.4338372258411676E-2</v>
      </c>
      <c r="AA649" s="63">
        <f t="shared" si="264"/>
        <v>5.4679992210979744E-2</v>
      </c>
      <c r="AB649" s="64">
        <f t="shared" si="265"/>
        <v>2.8120738296416814E-2</v>
      </c>
      <c r="AC649" s="63">
        <f t="shared" si="258"/>
        <v>8.2273023205026163E-3</v>
      </c>
      <c r="AD649" s="63">
        <f t="shared" si="259"/>
        <v>6.6288794832976894E-2</v>
      </c>
      <c r="AE649" s="63">
        <f t="shared" si="260"/>
        <v>3.72441459412447E-2</v>
      </c>
      <c r="AF649" s="64">
        <f t="shared" si="261"/>
        <v>2.8001747713288783E-2</v>
      </c>
      <c r="AG649" s="69">
        <f t="shared" ca="1" si="270"/>
        <v>1284</v>
      </c>
      <c r="AH649" s="75">
        <f t="shared" si="280"/>
        <v>0</v>
      </c>
      <c r="AI649" s="76">
        <f t="shared" si="281"/>
        <v>2</v>
      </c>
      <c r="AJ649" s="75"/>
      <c r="AK649" s="76"/>
    </row>
    <row r="650" spans="2:37" x14ac:dyDescent="0.25">
      <c r="B650" s="43">
        <v>1924</v>
      </c>
      <c r="C650" s="44">
        <v>11</v>
      </c>
      <c r="D650" s="67">
        <f t="shared" si="257"/>
        <v>9101</v>
      </c>
      <c r="E650" s="61">
        <f>Data!E649</f>
        <v>9.64</v>
      </c>
      <c r="F650" s="61">
        <f>Data!H649</f>
        <v>17.2</v>
      </c>
      <c r="G650" s="62">
        <f>IF(MOD(C650,3)=0,SUM(Data!G647:G649),0)</f>
        <v>0</v>
      </c>
      <c r="H650" s="63">
        <f t="shared" si="271"/>
        <v>5.5859802847754603E-2</v>
      </c>
      <c r="I650" s="63">
        <f t="shared" si="272"/>
        <v>0</v>
      </c>
      <c r="J650" s="63">
        <f t="shared" si="273"/>
        <v>5.5859802847754603E-2</v>
      </c>
      <c r="K650" s="63">
        <f t="shared" si="274"/>
        <v>0</v>
      </c>
      <c r="L650" s="64">
        <f t="shared" si="275"/>
        <v>5.5859802847754603E-2</v>
      </c>
      <c r="M650" s="65">
        <f t="shared" si="276"/>
        <v>2.1711711711711712</v>
      </c>
      <c r="N650" s="65">
        <f t="shared" si="277"/>
        <v>1.3799675546521468</v>
      </c>
      <c r="O650" s="65">
        <f t="shared" si="278"/>
        <v>36.576048369697162</v>
      </c>
      <c r="P650" s="66">
        <f t="shared" si="279"/>
        <v>26.505006039012979</v>
      </c>
      <c r="Q650" s="63">
        <f t="shared" si="253"/>
        <v>0.16565900846432902</v>
      </c>
      <c r="R650" s="63">
        <f t="shared" si="254"/>
        <v>0.23847233708515536</v>
      </c>
      <c r="S650" s="63">
        <f t="shared" si="255"/>
        <v>-5.7803468208093012E-3</v>
      </c>
      <c r="T650" s="64">
        <f t="shared" si="256"/>
        <v>0.24567275764960406</v>
      </c>
      <c r="U650" s="63">
        <f t="shared" si="266"/>
        <v>9.6068871574541692E-3</v>
      </c>
      <c r="V650" s="63">
        <f t="shared" si="267"/>
        <v>7.4984336667493157E-2</v>
      </c>
      <c r="W650" s="63">
        <f t="shared" si="268"/>
        <v>-1.4466607997586811E-2</v>
      </c>
      <c r="X650" s="64">
        <f t="shared" si="269"/>
        <v>9.076399175408234E-2</v>
      </c>
      <c r="Y650" s="63">
        <f t="shared" si="262"/>
        <v>2.2990454612397571E-2</v>
      </c>
      <c r="Z650" s="63">
        <f t="shared" si="263"/>
        <v>9.024838588500228E-2</v>
      </c>
      <c r="AA650" s="63">
        <f t="shared" si="264"/>
        <v>5.3641401926381782E-2</v>
      </c>
      <c r="AB650" s="64">
        <f t="shared" si="265"/>
        <v>3.4743304402893971E-2</v>
      </c>
      <c r="AC650" s="63">
        <f t="shared" si="258"/>
        <v>8.3069225784933032E-3</v>
      </c>
      <c r="AD650" s="63">
        <f t="shared" si="259"/>
        <v>6.6373000238585167E-2</v>
      </c>
      <c r="AE650" s="63">
        <f t="shared" si="260"/>
        <v>3.606633446240104E-2</v>
      </c>
      <c r="AF650" s="64">
        <f t="shared" si="261"/>
        <v>2.9251665427300955E-2</v>
      </c>
      <c r="AG650" s="69">
        <f t="shared" ca="1" si="270"/>
        <v>148</v>
      </c>
      <c r="AH650" s="75">
        <f t="shared" si="280"/>
        <v>1</v>
      </c>
      <c r="AI650" s="76">
        <f t="shared" si="281"/>
        <v>0</v>
      </c>
      <c r="AJ650" s="75"/>
      <c r="AK650" s="76"/>
    </row>
    <row r="651" spans="2:37" x14ac:dyDescent="0.25">
      <c r="B651" s="43">
        <v>1924</v>
      </c>
      <c r="C651" s="44">
        <v>12</v>
      </c>
      <c r="D651" s="67">
        <f t="shared" si="257"/>
        <v>9132</v>
      </c>
      <c r="E651" s="61">
        <f>Data!E650</f>
        <v>10.16</v>
      </c>
      <c r="F651" s="61">
        <f>Data!H650</f>
        <v>17.3</v>
      </c>
      <c r="G651" s="62">
        <f>IF(MOD(C651,3)=0,SUM(Data!G648:G650),0)</f>
        <v>0.13708333333333333</v>
      </c>
      <c r="H651" s="63">
        <f t="shared" si="271"/>
        <v>5.3941908713692976E-2</v>
      </c>
      <c r="I651" s="63">
        <f t="shared" si="272"/>
        <v>1.4220262793914246E-2</v>
      </c>
      <c r="J651" s="63">
        <f t="shared" si="273"/>
        <v>6.8162171507607061E-2</v>
      </c>
      <c r="K651" s="63">
        <f t="shared" si="274"/>
        <v>5.8139534883721034E-3</v>
      </c>
      <c r="L651" s="64">
        <f t="shared" si="275"/>
        <v>6.1987823695424327E-2</v>
      </c>
      <c r="M651" s="65">
        <f t="shared" si="276"/>
        <v>2.288288288288288</v>
      </c>
      <c r="N651" s="65">
        <f t="shared" si="277"/>
        <v>1.387990621830357</v>
      </c>
      <c r="O651" s="65">
        <f t="shared" si="278"/>
        <v>39.069151251742994</v>
      </c>
      <c r="P651" s="66">
        <f t="shared" si="279"/>
        <v>28.147993680405474</v>
      </c>
      <c r="Q651" s="63">
        <f t="shared" si="253"/>
        <v>0.18830409356725131</v>
      </c>
      <c r="R651" s="63">
        <f t="shared" si="254"/>
        <v>0.26010015092949068</v>
      </c>
      <c r="S651" s="63">
        <f t="shared" si="255"/>
        <v>0</v>
      </c>
      <c r="T651" s="64">
        <f t="shared" si="256"/>
        <v>0.26010015092949068</v>
      </c>
      <c r="U651" s="63">
        <f t="shared" si="266"/>
        <v>2.6374304184564545E-2</v>
      </c>
      <c r="V651" s="63">
        <f t="shared" si="267"/>
        <v>9.2523972347389849E-2</v>
      </c>
      <c r="W651" s="63">
        <f t="shared" si="268"/>
        <v>-1.7535515626434184E-2</v>
      </c>
      <c r="X651" s="64">
        <f t="shared" si="269"/>
        <v>0.11202388455191792</v>
      </c>
      <c r="Y651" s="63">
        <f t="shared" si="262"/>
        <v>3.2905611618515351E-2</v>
      </c>
      <c r="Z651" s="63">
        <f t="shared" si="263"/>
        <v>0.10071085044725714</v>
      </c>
      <c r="AA651" s="63">
        <f t="shared" si="264"/>
        <v>5.5291579869548579E-2</v>
      </c>
      <c r="AB651" s="64">
        <f t="shared" si="265"/>
        <v>4.3039546078177615E-2</v>
      </c>
      <c r="AC651" s="63">
        <f t="shared" si="258"/>
        <v>1.046665832311966E-2</v>
      </c>
      <c r="AD651" s="63">
        <f t="shared" si="259"/>
        <v>6.8868302288456862E-2</v>
      </c>
      <c r="AE651" s="63">
        <f t="shared" si="260"/>
        <v>3.6366687913387929E-2</v>
      </c>
      <c r="AF651" s="64">
        <f t="shared" si="261"/>
        <v>3.1361114511029964E-2</v>
      </c>
      <c r="AG651" s="69">
        <f t="shared" ca="1" si="270"/>
        <v>162</v>
      </c>
      <c r="AH651" s="75">
        <f t="shared" si="280"/>
        <v>2</v>
      </c>
      <c r="AI651" s="76">
        <f t="shared" si="281"/>
        <v>0</v>
      </c>
      <c r="AJ651" s="75"/>
      <c r="AK651" s="76"/>
    </row>
    <row r="652" spans="2:37" x14ac:dyDescent="0.25">
      <c r="B652" s="43">
        <v>1925</v>
      </c>
      <c r="C652" s="39">
        <v>1</v>
      </c>
      <c r="D652" s="67">
        <f t="shared" si="257"/>
        <v>9163</v>
      </c>
      <c r="E652" s="61">
        <f>Data!E651</f>
        <v>10.58</v>
      </c>
      <c r="F652" s="61">
        <f>Data!H651</f>
        <v>17.3</v>
      </c>
      <c r="G652" s="62">
        <f>IF(MOD(C652,3)=0,SUM(Data!G649:G651),0)</f>
        <v>0</v>
      </c>
      <c r="H652" s="63">
        <f t="shared" si="271"/>
        <v>4.1338582677165281E-2</v>
      </c>
      <c r="I652" s="63">
        <f t="shared" si="272"/>
        <v>0</v>
      </c>
      <c r="J652" s="63">
        <f t="shared" si="273"/>
        <v>4.1338582677165281E-2</v>
      </c>
      <c r="K652" s="63">
        <f t="shared" si="274"/>
        <v>0</v>
      </c>
      <c r="L652" s="64">
        <f t="shared" si="275"/>
        <v>4.1338582677165281E-2</v>
      </c>
      <c r="M652" s="65">
        <f t="shared" si="276"/>
        <v>2.3828828828828827</v>
      </c>
      <c r="N652" s="65">
        <f t="shared" si="277"/>
        <v>1.387990621830357</v>
      </c>
      <c r="O652" s="65">
        <f t="shared" si="278"/>
        <v>40.684214590889844</v>
      </c>
      <c r="P652" s="66">
        <f t="shared" si="279"/>
        <v>29.311591844359242</v>
      </c>
      <c r="Q652" s="63">
        <f t="shared" si="253"/>
        <v>0.19818799546998878</v>
      </c>
      <c r="R652" s="63">
        <f t="shared" si="254"/>
        <v>0.27058122757210556</v>
      </c>
      <c r="S652" s="63">
        <f t="shared" si="255"/>
        <v>0</v>
      </c>
      <c r="T652" s="64">
        <f t="shared" si="256"/>
        <v>0.27058122757210579</v>
      </c>
      <c r="U652" s="63">
        <f t="shared" si="266"/>
        <v>3.6823883737561625E-2</v>
      </c>
      <c r="V652" s="63">
        <f t="shared" si="267"/>
        <v>0.10364702571696016</v>
      </c>
      <c r="W652" s="63">
        <f t="shared" si="268"/>
        <v>-2.1642094042427007E-2</v>
      </c>
      <c r="X652" s="64">
        <f t="shared" si="269"/>
        <v>0.12806061973481953</v>
      </c>
      <c r="Y652" s="63">
        <f t="shared" si="262"/>
        <v>3.5281389256725415E-2</v>
      </c>
      <c r="Z652" s="63">
        <f t="shared" si="263"/>
        <v>0.10324258635343564</v>
      </c>
      <c r="AA652" s="63">
        <f t="shared" si="264"/>
        <v>5.5291579869548579E-2</v>
      </c>
      <c r="AB652" s="64">
        <f t="shared" si="265"/>
        <v>4.5438632695064651E-2</v>
      </c>
      <c r="AC652" s="63">
        <f t="shared" si="258"/>
        <v>1.1423184645654949E-2</v>
      </c>
      <c r="AD652" s="63">
        <f t="shared" si="259"/>
        <v>6.9880112681250051E-2</v>
      </c>
      <c r="AE652" s="63">
        <f t="shared" si="260"/>
        <v>3.6366687913387929E-2</v>
      </c>
      <c r="AF652" s="64">
        <f t="shared" si="261"/>
        <v>3.2337419910068332E-2</v>
      </c>
      <c r="AG652" s="69">
        <f t="shared" ca="1" si="270"/>
        <v>280</v>
      </c>
      <c r="AH652" s="75">
        <f t="shared" si="280"/>
        <v>3</v>
      </c>
      <c r="AI652" s="76">
        <f t="shared" si="281"/>
        <v>0</v>
      </c>
      <c r="AJ652" s="75"/>
      <c r="AK652" s="76"/>
    </row>
    <row r="653" spans="2:37" x14ac:dyDescent="0.25">
      <c r="B653" s="43">
        <v>1925</v>
      </c>
      <c r="C653" s="44">
        <v>2</v>
      </c>
      <c r="D653" s="67">
        <f t="shared" si="257"/>
        <v>9191</v>
      </c>
      <c r="E653" s="61">
        <f>Data!E652</f>
        <v>10.67</v>
      </c>
      <c r="F653" s="61">
        <f>Data!H652</f>
        <v>17.2</v>
      </c>
      <c r="G653" s="62">
        <f>IF(MOD(C653,3)=0,SUM(Data!G650:G652),0)</f>
        <v>0</v>
      </c>
      <c r="H653" s="63">
        <f t="shared" si="271"/>
        <v>8.5066162570888171E-3</v>
      </c>
      <c r="I653" s="63">
        <f t="shared" si="272"/>
        <v>0</v>
      </c>
      <c r="J653" s="63">
        <f t="shared" si="273"/>
        <v>8.5066162570888171E-3</v>
      </c>
      <c r="K653" s="63">
        <f t="shared" si="274"/>
        <v>-5.7803468208093012E-3</v>
      </c>
      <c r="L653" s="64">
        <f t="shared" si="275"/>
        <v>1.4370026816723058E-2</v>
      </c>
      <c r="M653" s="65">
        <f t="shared" si="276"/>
        <v>2.4031531531531529</v>
      </c>
      <c r="N653" s="65">
        <f t="shared" si="277"/>
        <v>1.3799675546521468</v>
      </c>
      <c r="O653" s="65">
        <f t="shared" si="278"/>
        <v>41.030299592135599</v>
      </c>
      <c r="P653" s="66">
        <f t="shared" si="279"/>
        <v>29.732800205203525</v>
      </c>
      <c r="Q653" s="63">
        <f t="shared" si="253"/>
        <v>0.2029312288613303</v>
      </c>
      <c r="R653" s="63">
        <f t="shared" si="254"/>
        <v>0.27561104203178743</v>
      </c>
      <c r="S653" s="63">
        <f t="shared" si="255"/>
        <v>0</v>
      </c>
      <c r="T653" s="64">
        <f t="shared" si="256"/>
        <v>0.27561104203178766</v>
      </c>
      <c r="U653" s="63">
        <f t="shared" si="266"/>
        <v>5.6661490603990172E-2</v>
      </c>
      <c r="V653" s="63">
        <f t="shared" si="267"/>
        <v>0.12476316333577486</v>
      </c>
      <c r="W653" s="63">
        <f t="shared" si="268"/>
        <v>-2.478860524314519E-2</v>
      </c>
      <c r="X653" s="64">
        <f t="shared" si="269"/>
        <v>0.15335318002124754</v>
      </c>
      <c r="Y653" s="63">
        <f t="shared" si="262"/>
        <v>3.7554231072744138E-2</v>
      </c>
      <c r="Z653" s="63">
        <f t="shared" si="263"/>
        <v>0.10566462920043107</v>
      </c>
      <c r="AA653" s="63">
        <f t="shared" si="264"/>
        <v>5.572995598536834E-2</v>
      </c>
      <c r="AB653" s="64">
        <f t="shared" si="265"/>
        <v>4.7298717756337538E-2</v>
      </c>
      <c r="AC653" s="63">
        <f t="shared" si="258"/>
        <v>9.6807756599357475E-3</v>
      </c>
      <c r="AD653" s="63">
        <f t="shared" si="259"/>
        <v>6.8036998196356224E-2</v>
      </c>
      <c r="AE653" s="63">
        <f t="shared" si="260"/>
        <v>3.606633446240104E-2</v>
      </c>
      <c r="AF653" s="64">
        <f t="shared" si="261"/>
        <v>3.0857738226331088E-2</v>
      </c>
      <c r="AG653" s="69">
        <f t="shared" ca="1" si="270"/>
        <v>877</v>
      </c>
      <c r="AH653" s="75">
        <f t="shared" si="280"/>
        <v>4</v>
      </c>
      <c r="AI653" s="76">
        <f t="shared" si="281"/>
        <v>0</v>
      </c>
      <c r="AJ653" s="75"/>
      <c r="AK653" s="76"/>
    </row>
    <row r="654" spans="2:37" x14ac:dyDescent="0.25">
      <c r="B654" s="43">
        <v>1925</v>
      </c>
      <c r="C654" s="44">
        <v>3</v>
      </c>
      <c r="D654" s="67">
        <f t="shared" si="257"/>
        <v>9222</v>
      </c>
      <c r="E654" s="61">
        <f>Data!E653</f>
        <v>10.39</v>
      </c>
      <c r="F654" s="61">
        <f>Data!H653</f>
        <v>17.3</v>
      </c>
      <c r="G654" s="62">
        <f>IF(MOD(C654,3)=0,SUM(Data!G651:G653),0)</f>
        <v>0.13958333333333334</v>
      </c>
      <c r="H654" s="63">
        <f t="shared" si="271"/>
        <v>-2.6241799437675684E-2</v>
      </c>
      <c r="I654" s="63">
        <f t="shared" si="272"/>
        <v>1.3081849422055609E-2</v>
      </c>
      <c r="J654" s="63">
        <f t="shared" si="273"/>
        <v>-1.3159950015619981E-2</v>
      </c>
      <c r="K654" s="63">
        <f t="shared" si="274"/>
        <v>5.8139534883721034E-3</v>
      </c>
      <c r="L654" s="64">
        <f t="shared" si="275"/>
        <v>-1.8864227761194452E-2</v>
      </c>
      <c r="M654" s="65">
        <f t="shared" si="276"/>
        <v>2.3400900900900901</v>
      </c>
      <c r="N654" s="65">
        <f t="shared" si="277"/>
        <v>1.387990621830357</v>
      </c>
      <c r="O654" s="65">
        <f t="shared" si="278"/>
        <v>40.490342900377179</v>
      </c>
      <c r="P654" s="66">
        <f t="shared" si="279"/>
        <v>29.171913890154475</v>
      </c>
      <c r="Q654" s="63">
        <f t="shared" si="253"/>
        <v>0.19425287356321852</v>
      </c>
      <c r="R654" s="63">
        <f t="shared" si="254"/>
        <v>0.26404937191673739</v>
      </c>
      <c r="S654" s="63">
        <f t="shared" si="255"/>
        <v>1.1695906432748426E-2</v>
      </c>
      <c r="T654" s="64">
        <f t="shared" si="256"/>
        <v>0.24943608438012821</v>
      </c>
      <c r="U654" s="63">
        <f t="shared" si="266"/>
        <v>3.6858017060978687E-2</v>
      </c>
      <c r="V654" s="63">
        <f t="shared" si="267"/>
        <v>0.10330213398371391</v>
      </c>
      <c r="W654" s="63">
        <f t="shared" si="268"/>
        <v>-2.5647788102217017E-2</v>
      </c>
      <c r="X654" s="64">
        <f t="shared" si="269"/>
        <v>0.13234425961303065</v>
      </c>
      <c r="Y654" s="63">
        <f t="shared" si="262"/>
        <v>3.217174601087236E-2</v>
      </c>
      <c r="Z654" s="63">
        <f t="shared" si="263"/>
        <v>9.9875512980267755E-2</v>
      </c>
      <c r="AA654" s="63">
        <f t="shared" si="264"/>
        <v>5.7404345518057287E-2</v>
      </c>
      <c r="AB654" s="64">
        <f t="shared" si="265"/>
        <v>4.0165493590252233E-2</v>
      </c>
      <c r="AC654" s="63">
        <f t="shared" si="258"/>
        <v>6.9278395895622236E-3</v>
      </c>
      <c r="AD654" s="63">
        <f t="shared" si="259"/>
        <v>6.5376701093810441E-2</v>
      </c>
      <c r="AE654" s="63">
        <f t="shared" si="260"/>
        <v>3.6951999926985168E-2</v>
      </c>
      <c r="AF654" s="64">
        <f t="shared" si="261"/>
        <v>2.741178103598485E-2</v>
      </c>
      <c r="AG654" s="69">
        <f t="shared" ca="1" si="270"/>
        <v>1483</v>
      </c>
      <c r="AH654" s="75">
        <f t="shared" si="280"/>
        <v>0</v>
      </c>
      <c r="AI654" s="76">
        <f t="shared" si="281"/>
        <v>1</v>
      </c>
      <c r="AJ654" s="75"/>
      <c r="AK654" s="76"/>
    </row>
    <row r="655" spans="2:37" x14ac:dyDescent="0.25">
      <c r="B655" s="43">
        <v>1925</v>
      </c>
      <c r="C655" s="44">
        <v>4</v>
      </c>
      <c r="D655" s="67">
        <f t="shared" si="257"/>
        <v>9252</v>
      </c>
      <c r="E655" s="61">
        <f>Data!E654</f>
        <v>10.28</v>
      </c>
      <c r="F655" s="61">
        <f>Data!H654</f>
        <v>17.2</v>
      </c>
      <c r="G655" s="62">
        <f>IF(MOD(C655,3)=0,SUM(Data!G652:G654),0)</f>
        <v>0</v>
      </c>
      <c r="H655" s="63">
        <f t="shared" si="271"/>
        <v>-1.0587102983638186E-2</v>
      </c>
      <c r="I655" s="63">
        <f t="shared" si="272"/>
        <v>0</v>
      </c>
      <c r="J655" s="63">
        <f t="shared" si="273"/>
        <v>-1.0587102983638186E-2</v>
      </c>
      <c r="K655" s="63">
        <f t="shared" si="274"/>
        <v>-5.7803468208093012E-3</v>
      </c>
      <c r="L655" s="64">
        <f t="shared" si="275"/>
        <v>-4.8347024195894983E-3</v>
      </c>
      <c r="M655" s="65">
        <f t="shared" si="276"/>
        <v>2.3153153153153148</v>
      </c>
      <c r="N655" s="65">
        <f t="shared" si="277"/>
        <v>1.3799675546521468</v>
      </c>
      <c r="O655" s="65">
        <f t="shared" si="278"/>
        <v>40.061667470248061</v>
      </c>
      <c r="P655" s="66">
        <f t="shared" si="279"/>
        <v>29.030876367485689</v>
      </c>
      <c r="Q655" s="63">
        <f t="shared" si="253"/>
        <v>0.20941176470588219</v>
      </c>
      <c r="R655" s="63">
        <f t="shared" si="254"/>
        <v>0.28009420400549501</v>
      </c>
      <c r="S655" s="63">
        <f t="shared" si="255"/>
        <v>1.1764705882353121E-2</v>
      </c>
      <c r="T655" s="64">
        <f t="shared" si="256"/>
        <v>0.26520938767985047</v>
      </c>
      <c r="U655" s="63">
        <f t="shared" si="266"/>
        <v>3.6332057550791497E-2</v>
      </c>
      <c r="V655" s="63">
        <f t="shared" si="267"/>
        <v>0.10274246984414015</v>
      </c>
      <c r="W655" s="63">
        <f t="shared" si="268"/>
        <v>-3.2599111783616186E-2</v>
      </c>
      <c r="X655" s="64">
        <f t="shared" si="269"/>
        <v>0.13990227141230793</v>
      </c>
      <c r="Y655" s="63">
        <f t="shared" si="262"/>
        <v>2.3615541127405271E-2</v>
      </c>
      <c r="Z655" s="63">
        <f t="shared" si="263"/>
        <v>9.0758076592633463E-2</v>
      </c>
      <c r="AA655" s="63">
        <f t="shared" si="264"/>
        <v>5.572995598536834E-2</v>
      </c>
      <c r="AB655" s="64">
        <f t="shared" si="265"/>
        <v>3.317905342050409E-2</v>
      </c>
      <c r="AC655" s="63">
        <f t="shared" si="258"/>
        <v>7.0076731735282394E-3</v>
      </c>
      <c r="AD655" s="63">
        <f t="shared" si="259"/>
        <v>6.5461168755720278E-2</v>
      </c>
      <c r="AE655" s="63">
        <f t="shared" si="260"/>
        <v>3.665147684445258E-2</v>
      </c>
      <c r="AF655" s="64">
        <f t="shared" si="261"/>
        <v>2.7791106803767729E-2</v>
      </c>
      <c r="AG655" s="69">
        <f t="shared" ca="1" si="270"/>
        <v>1242</v>
      </c>
      <c r="AH655" s="75">
        <f t="shared" si="280"/>
        <v>0</v>
      </c>
      <c r="AI655" s="76">
        <f t="shared" si="281"/>
        <v>2</v>
      </c>
      <c r="AJ655" s="75"/>
      <c r="AK655" s="76"/>
    </row>
    <row r="656" spans="2:37" x14ac:dyDescent="0.25">
      <c r="B656" s="43">
        <v>1925</v>
      </c>
      <c r="C656" s="44">
        <v>5</v>
      </c>
      <c r="D656" s="67">
        <f t="shared" si="257"/>
        <v>9283</v>
      </c>
      <c r="E656" s="61">
        <f>Data!E655</f>
        <v>10.61</v>
      </c>
      <c r="F656" s="61">
        <f>Data!H655</f>
        <v>17.3</v>
      </c>
      <c r="G656" s="62">
        <f>IF(MOD(C656,3)=0,SUM(Data!G653:G655),0)</f>
        <v>0</v>
      </c>
      <c r="H656" s="63">
        <f t="shared" si="271"/>
        <v>3.2101167315175205E-2</v>
      </c>
      <c r="I656" s="63">
        <f t="shared" si="272"/>
        <v>0</v>
      </c>
      <c r="J656" s="63">
        <f t="shared" si="273"/>
        <v>3.2101167315175205E-2</v>
      </c>
      <c r="K656" s="63">
        <f t="shared" si="274"/>
        <v>5.8139534883721034E-3</v>
      </c>
      <c r="L656" s="64">
        <f t="shared" si="275"/>
        <v>2.6135264613931453E-2</v>
      </c>
      <c r="M656" s="65">
        <f t="shared" si="276"/>
        <v>2.3896396396396393</v>
      </c>
      <c r="N656" s="65">
        <f t="shared" si="277"/>
        <v>1.387990621830357</v>
      </c>
      <c r="O656" s="65">
        <f t="shared" si="278"/>
        <v>41.347693760635408</v>
      </c>
      <c r="P656" s="66">
        <f t="shared" si="279"/>
        <v>29.789606003324256</v>
      </c>
      <c r="Q656" s="63">
        <f t="shared" si="253"/>
        <v>0.25265643447461605</v>
      </c>
      <c r="R656" s="63">
        <f t="shared" si="254"/>
        <v>0.32586625016923509</v>
      </c>
      <c r="S656" s="63">
        <f t="shared" si="255"/>
        <v>1.7647058823529571E-2</v>
      </c>
      <c r="T656" s="64">
        <f t="shared" si="256"/>
        <v>0.3028743498772839</v>
      </c>
      <c r="U656" s="63">
        <f t="shared" si="266"/>
        <v>5.6515975613114611E-2</v>
      </c>
      <c r="V656" s="63">
        <f t="shared" si="267"/>
        <v>0.12421981727637221</v>
      </c>
      <c r="W656" s="63">
        <f t="shared" si="268"/>
        <v>-3.4314352946708482E-2</v>
      </c>
      <c r="X656" s="64">
        <f t="shared" si="269"/>
        <v>0.16416747075700489</v>
      </c>
      <c r="Y656" s="63">
        <f t="shared" si="262"/>
        <v>2.9283060790350257E-2</v>
      </c>
      <c r="Z656" s="63">
        <f t="shared" si="263"/>
        <v>9.6797348759013468E-2</v>
      </c>
      <c r="AA656" s="63">
        <f t="shared" si="264"/>
        <v>5.5291579869548579E-2</v>
      </c>
      <c r="AB656" s="64">
        <f t="shared" si="265"/>
        <v>3.9331090744223918E-2</v>
      </c>
      <c r="AC656" s="63">
        <f t="shared" si="258"/>
        <v>1.1148222876174563E-2</v>
      </c>
      <c r="AD656" s="63">
        <f t="shared" si="259"/>
        <v>6.98420638005115E-2</v>
      </c>
      <c r="AE656" s="63">
        <f t="shared" si="260"/>
        <v>3.7544840837301807E-2</v>
      </c>
      <c r="AF656" s="64">
        <f t="shared" si="261"/>
        <v>3.1128508081776696E-2</v>
      </c>
      <c r="AG656" s="69">
        <f t="shared" ca="1" si="270"/>
        <v>435</v>
      </c>
      <c r="AH656" s="75">
        <f t="shared" si="280"/>
        <v>1</v>
      </c>
      <c r="AI656" s="76">
        <f t="shared" si="281"/>
        <v>0</v>
      </c>
      <c r="AJ656" s="75"/>
      <c r="AK656" s="76"/>
    </row>
    <row r="657" spans="2:37" x14ac:dyDescent="0.25">
      <c r="B657" s="43">
        <v>1925</v>
      </c>
      <c r="C657" s="44">
        <v>6</v>
      </c>
      <c r="D657" s="67">
        <f t="shared" si="257"/>
        <v>9313</v>
      </c>
      <c r="E657" s="61">
        <f>Data!E656</f>
        <v>10.8</v>
      </c>
      <c r="F657" s="61">
        <f>Data!H656</f>
        <v>17.5</v>
      </c>
      <c r="G657" s="62">
        <f>IF(MOD(C657,3)=0,SUM(Data!G654:G656),0)</f>
        <v>0.14270833333333333</v>
      </c>
      <c r="H657" s="63">
        <f t="shared" si="271"/>
        <v>1.7907634307257503E-2</v>
      </c>
      <c r="I657" s="63">
        <f t="shared" si="272"/>
        <v>1.3450361294376375E-2</v>
      </c>
      <c r="J657" s="63">
        <f t="shared" si="273"/>
        <v>3.1357995601633881E-2</v>
      </c>
      <c r="K657" s="63">
        <f t="shared" si="274"/>
        <v>1.156069364161838E-2</v>
      </c>
      <c r="L657" s="64">
        <f t="shared" si="275"/>
        <v>1.9571047080472415E-2</v>
      </c>
      <c r="M657" s="65">
        <f t="shared" si="276"/>
        <v>2.4324324324324325</v>
      </c>
      <c r="N657" s="65">
        <f t="shared" si="277"/>
        <v>1.4040367561867773</v>
      </c>
      <c r="O657" s="65">
        <f t="shared" si="278"/>
        <v>42.644274559719115</v>
      </c>
      <c r="P657" s="66">
        <f t="shared" si="279"/>
        <v>30.372619784924037</v>
      </c>
      <c r="Q657" s="63">
        <f t="shared" ref="Q657:Q720" si="282">$M657/$M645-1</f>
        <v>0.2514484356894553</v>
      </c>
      <c r="R657" s="63">
        <f t="shared" ref="R657:R720" si="283">$O657/$O645-1</f>
        <v>0.32148211974808394</v>
      </c>
      <c r="S657" s="63">
        <f t="shared" ref="S657:S720" si="284">$N657/$N645-1</f>
        <v>2.941176470588247E-2</v>
      </c>
      <c r="T657" s="64">
        <f t="shared" ref="T657:T720" si="285">$P657/$P645-1</f>
        <v>0.28372548775528217</v>
      </c>
      <c r="U657" s="63">
        <f t="shared" si="266"/>
        <v>6.3995312815083638E-2</v>
      </c>
      <c r="V657" s="63">
        <f t="shared" si="267"/>
        <v>0.13145285113757299</v>
      </c>
      <c r="W657" s="63">
        <f t="shared" si="268"/>
        <v>-3.4886584572054069E-2</v>
      </c>
      <c r="X657" s="64">
        <f t="shared" si="269"/>
        <v>0.17235221586456695</v>
      </c>
      <c r="Y657" s="63">
        <f t="shared" si="262"/>
        <v>2.9951491080281833E-2</v>
      </c>
      <c r="Z657" s="63">
        <f t="shared" si="263"/>
        <v>9.7512274630168205E-2</v>
      </c>
      <c r="AA657" s="63">
        <f t="shared" si="264"/>
        <v>5.6505269448727358E-2</v>
      </c>
      <c r="AB657" s="64">
        <f t="shared" si="265"/>
        <v>3.8813819833419139E-2</v>
      </c>
      <c r="AC657" s="63">
        <f t="shared" si="258"/>
        <v>1.145430036781514E-2</v>
      </c>
      <c r="AD657" s="63">
        <f t="shared" si="259"/>
        <v>7.0375460317324112E-2</v>
      </c>
      <c r="AE657" s="63">
        <f t="shared" si="260"/>
        <v>3.8141308925236705E-2</v>
      </c>
      <c r="AF657" s="64">
        <f t="shared" si="261"/>
        <v>3.1049868755784749E-2</v>
      </c>
      <c r="AG657" s="69">
        <f t="shared" ca="1" si="270"/>
        <v>682</v>
      </c>
      <c r="AH657" s="75">
        <f t="shared" si="280"/>
        <v>2</v>
      </c>
      <c r="AI657" s="76">
        <f t="shared" si="281"/>
        <v>0</v>
      </c>
      <c r="AJ657" s="75"/>
      <c r="AK657" s="76"/>
    </row>
    <row r="658" spans="2:37" x14ac:dyDescent="0.25">
      <c r="B658" s="43">
        <v>1925</v>
      </c>
      <c r="C658" s="44">
        <v>7</v>
      </c>
      <c r="D658" s="67">
        <f t="shared" si="257"/>
        <v>9344</v>
      </c>
      <c r="E658" s="61">
        <f>Data!E657</f>
        <v>11.1</v>
      </c>
      <c r="F658" s="61">
        <f>Data!H657</f>
        <v>17.7</v>
      </c>
      <c r="G658" s="62">
        <f>IF(MOD(C658,3)=0,SUM(Data!G655:G657),0)</f>
        <v>0</v>
      </c>
      <c r="H658" s="63">
        <f t="shared" si="271"/>
        <v>2.7777777777777679E-2</v>
      </c>
      <c r="I658" s="63">
        <f t="shared" si="272"/>
        <v>0</v>
      </c>
      <c r="J658" s="63">
        <f t="shared" si="273"/>
        <v>2.7777777777777679E-2</v>
      </c>
      <c r="K658" s="63">
        <f t="shared" si="274"/>
        <v>1.1428571428571344E-2</v>
      </c>
      <c r="L658" s="64">
        <f t="shared" si="275"/>
        <v>1.6164469554299954E-2</v>
      </c>
      <c r="M658" s="65">
        <f t="shared" si="276"/>
        <v>2.4999999999999996</v>
      </c>
      <c r="N658" s="65">
        <f t="shared" si="277"/>
        <v>1.4200828905431975</v>
      </c>
      <c r="O658" s="65">
        <f t="shared" si="278"/>
        <v>43.828837741933533</v>
      </c>
      <c r="P658" s="66">
        <f t="shared" si="279"/>
        <v>30.863577072721771</v>
      </c>
      <c r="Q658" s="63">
        <f t="shared" si="282"/>
        <v>0.22923588039867115</v>
      </c>
      <c r="R658" s="63">
        <f t="shared" si="283"/>
        <v>0.29802650318924817</v>
      </c>
      <c r="S658" s="63">
        <f t="shared" si="284"/>
        <v>3.5087719298245501E-2</v>
      </c>
      <c r="T658" s="64">
        <f t="shared" si="285"/>
        <v>0.25402560477605363</v>
      </c>
      <c r="U658" s="63">
        <f t="shared" si="266"/>
        <v>7.0112159890325154E-2</v>
      </c>
      <c r="V658" s="63">
        <f t="shared" si="267"/>
        <v>0.13795750767120318</v>
      </c>
      <c r="W658" s="63">
        <f t="shared" si="268"/>
        <v>-3.1762305254415812E-2</v>
      </c>
      <c r="X658" s="64">
        <f t="shared" si="269"/>
        <v>0.1752873430219164</v>
      </c>
      <c r="Y658" s="63">
        <f t="shared" si="262"/>
        <v>3.3163479592187572E-2</v>
      </c>
      <c r="Z658" s="63">
        <f t="shared" si="263"/>
        <v>0.10093495700726751</v>
      </c>
      <c r="AA658" s="63">
        <f t="shared" si="264"/>
        <v>5.7706538955773379E-2</v>
      </c>
      <c r="AB658" s="64">
        <f t="shared" si="265"/>
        <v>4.0869954433836897E-2</v>
      </c>
      <c r="AC658" s="63">
        <f t="shared" si="258"/>
        <v>1.1276622729566199E-2</v>
      </c>
      <c r="AD658" s="63">
        <f t="shared" si="259"/>
        <v>7.0187432263303595E-2</v>
      </c>
      <c r="AE658" s="63">
        <f t="shared" si="260"/>
        <v>3.8731335896443175E-2</v>
      </c>
      <c r="AF658" s="64">
        <f t="shared" si="261"/>
        <v>3.028318803891028E-2</v>
      </c>
      <c r="AG658" s="69">
        <f t="shared" ca="1" si="270"/>
        <v>493</v>
      </c>
      <c r="AH658" s="75">
        <f t="shared" si="280"/>
        <v>3</v>
      </c>
      <c r="AI658" s="76">
        <f t="shared" si="281"/>
        <v>0</v>
      </c>
      <c r="AJ658" s="75"/>
      <c r="AK658" s="76"/>
    </row>
    <row r="659" spans="2:37" x14ac:dyDescent="0.25">
      <c r="B659" s="43">
        <v>1925</v>
      </c>
      <c r="C659" s="44">
        <v>8</v>
      </c>
      <c r="D659" s="67">
        <f t="shared" si="257"/>
        <v>9375</v>
      </c>
      <c r="E659" s="61">
        <f>Data!E658</f>
        <v>11.25</v>
      </c>
      <c r="F659" s="61">
        <f>Data!H658</f>
        <v>17.7</v>
      </c>
      <c r="G659" s="62">
        <f>IF(MOD(C659,3)=0,SUM(Data!G656:G658),0)</f>
        <v>0</v>
      </c>
      <c r="H659" s="63">
        <f t="shared" si="271"/>
        <v>1.3513513513513598E-2</v>
      </c>
      <c r="I659" s="63">
        <f t="shared" si="272"/>
        <v>0</v>
      </c>
      <c r="J659" s="63">
        <f t="shared" si="273"/>
        <v>1.3513513513513598E-2</v>
      </c>
      <c r="K659" s="63">
        <f t="shared" si="274"/>
        <v>0</v>
      </c>
      <c r="L659" s="64">
        <f t="shared" si="275"/>
        <v>1.3513513513513598E-2</v>
      </c>
      <c r="M659" s="65">
        <f t="shared" si="276"/>
        <v>2.5337837837837838</v>
      </c>
      <c r="N659" s="65">
        <f t="shared" si="277"/>
        <v>1.4200828905431975</v>
      </c>
      <c r="O659" s="65">
        <f t="shared" si="278"/>
        <v>44.42111933304075</v>
      </c>
      <c r="P659" s="66">
        <f t="shared" si="279"/>
        <v>31.280652438569366</v>
      </c>
      <c r="Q659" s="63">
        <f t="shared" si="282"/>
        <v>0.20449678800856552</v>
      </c>
      <c r="R659" s="63">
        <f t="shared" si="283"/>
        <v>0.27190295920614393</v>
      </c>
      <c r="S659" s="63">
        <f t="shared" si="284"/>
        <v>4.117647058823537E-2</v>
      </c>
      <c r="T659" s="64">
        <f t="shared" si="285"/>
        <v>0.22160171223189007</v>
      </c>
      <c r="U659" s="63">
        <f t="shared" si="266"/>
        <v>8.1602758045732138E-2</v>
      </c>
      <c r="V659" s="63">
        <f t="shared" si="267"/>
        <v>0.15017661229283297</v>
      </c>
      <c r="W659" s="63">
        <f t="shared" si="268"/>
        <v>-2.7038970299594123E-2</v>
      </c>
      <c r="X659" s="64">
        <f t="shared" si="269"/>
        <v>0.18214047344423978</v>
      </c>
      <c r="Y659" s="63">
        <f t="shared" si="262"/>
        <v>3.0259445109466654E-2</v>
      </c>
      <c r="Z659" s="63">
        <f t="shared" si="263"/>
        <v>9.7840429237428195E-2</v>
      </c>
      <c r="AA659" s="63">
        <f t="shared" si="264"/>
        <v>5.7706538955773379E-2</v>
      </c>
      <c r="AB659" s="64">
        <f t="shared" si="265"/>
        <v>3.7944258453083801E-2</v>
      </c>
      <c r="AC659" s="63">
        <f t="shared" si="258"/>
        <v>1.0108986270148224E-2</v>
      </c>
      <c r="AD659" s="63">
        <f t="shared" si="259"/>
        <v>6.8951776423708644E-2</v>
      </c>
      <c r="AE659" s="63">
        <f t="shared" si="260"/>
        <v>3.8137817036814514E-2</v>
      </c>
      <c r="AF659" s="64">
        <f t="shared" si="261"/>
        <v>2.9681954439196856E-2</v>
      </c>
      <c r="AG659" s="69">
        <f t="shared" ca="1" si="270"/>
        <v>765</v>
      </c>
      <c r="AH659" s="75">
        <f t="shared" si="280"/>
        <v>4</v>
      </c>
      <c r="AI659" s="76">
        <f t="shared" si="281"/>
        <v>0</v>
      </c>
      <c r="AJ659" s="75"/>
      <c r="AK659" s="76"/>
    </row>
    <row r="660" spans="2:37" x14ac:dyDescent="0.25">
      <c r="B660" s="43">
        <v>1925</v>
      </c>
      <c r="C660" s="44">
        <v>9</v>
      </c>
      <c r="D660" s="67">
        <f t="shared" si="257"/>
        <v>9405</v>
      </c>
      <c r="E660" s="61">
        <f>Data!E659</f>
        <v>11.51</v>
      </c>
      <c r="F660" s="61">
        <f>Data!H659</f>
        <v>17.7</v>
      </c>
      <c r="G660" s="62">
        <f>IF(MOD(C660,3)=0,SUM(Data!G657:G659),0)</f>
        <v>0.14583333333333334</v>
      </c>
      <c r="H660" s="63">
        <f t="shared" si="271"/>
        <v>2.3111111111111082E-2</v>
      </c>
      <c r="I660" s="63">
        <f t="shared" si="272"/>
        <v>1.2962962962962964E-2</v>
      </c>
      <c r="J660" s="63">
        <f t="shared" si="273"/>
        <v>3.6074074074074147E-2</v>
      </c>
      <c r="K660" s="63">
        <f t="shared" si="274"/>
        <v>0</v>
      </c>
      <c r="L660" s="64">
        <f t="shared" si="275"/>
        <v>3.6074074074074147E-2</v>
      </c>
      <c r="M660" s="65">
        <f t="shared" si="276"/>
        <v>2.592342342342342</v>
      </c>
      <c r="N660" s="65">
        <f t="shared" si="277"/>
        <v>1.4200828905431975</v>
      </c>
      <c r="O660" s="65">
        <f t="shared" si="278"/>
        <v>46.023570082314151</v>
      </c>
      <c r="P660" s="66">
        <f t="shared" si="279"/>
        <v>32.409073011723684</v>
      </c>
      <c r="Q660" s="63">
        <f t="shared" si="282"/>
        <v>0.24432432432432427</v>
      </c>
      <c r="R660" s="63">
        <f t="shared" si="283"/>
        <v>0.31135060908176104</v>
      </c>
      <c r="S660" s="63">
        <f t="shared" si="284"/>
        <v>3.5087719298245501E-2</v>
      </c>
      <c r="T660" s="64">
        <f t="shared" si="285"/>
        <v>0.26689804606204048</v>
      </c>
      <c r="U660" s="63">
        <f t="shared" si="266"/>
        <v>7.8996704506937743E-2</v>
      </c>
      <c r="V660" s="63">
        <f t="shared" si="267"/>
        <v>0.14655914600513298</v>
      </c>
      <c r="W660" s="63">
        <f t="shared" si="268"/>
        <v>-2.4137444525703988E-2</v>
      </c>
      <c r="X660" s="64">
        <f t="shared" si="269"/>
        <v>0.17491868047736858</v>
      </c>
      <c r="Y660" s="63">
        <f t="shared" si="262"/>
        <v>2.8858720965299733E-2</v>
      </c>
      <c r="Z660" s="63">
        <f t="shared" si="263"/>
        <v>9.6386044546349359E-2</v>
      </c>
      <c r="AA660" s="63">
        <f t="shared" si="264"/>
        <v>5.7706538955773379E-2</v>
      </c>
      <c r="AB660" s="64">
        <f t="shared" si="265"/>
        <v>3.6569222337192286E-2</v>
      </c>
      <c r="AC660" s="63">
        <f t="shared" si="258"/>
        <v>1.1099000624941624E-2</v>
      </c>
      <c r="AD660" s="63">
        <f t="shared" si="259"/>
        <v>7.0206581364439469E-2</v>
      </c>
      <c r="AE660" s="63">
        <f t="shared" si="260"/>
        <v>3.8731335896443175E-2</v>
      </c>
      <c r="AF660" s="64">
        <f t="shared" si="261"/>
        <v>3.0301623124551869E-2</v>
      </c>
      <c r="AG660" s="69">
        <f t="shared" ca="1" si="270"/>
        <v>574</v>
      </c>
      <c r="AH660" s="75">
        <f t="shared" si="280"/>
        <v>5</v>
      </c>
      <c r="AI660" s="76">
        <f t="shared" si="281"/>
        <v>0</v>
      </c>
      <c r="AJ660" s="75"/>
      <c r="AK660" s="76"/>
    </row>
    <row r="661" spans="2:37" x14ac:dyDescent="0.25">
      <c r="B661" s="43">
        <v>1925</v>
      </c>
      <c r="C661" s="44">
        <v>10</v>
      </c>
      <c r="D661" s="67">
        <f t="shared" si="257"/>
        <v>9436</v>
      </c>
      <c r="E661" s="61">
        <f>Data!E660</f>
        <v>11.89</v>
      </c>
      <c r="F661" s="61">
        <f>Data!H660</f>
        <v>17.7</v>
      </c>
      <c r="G661" s="62">
        <f>IF(MOD(C661,3)=0,SUM(Data!G658:G660),0)</f>
        <v>0</v>
      </c>
      <c r="H661" s="63">
        <f t="shared" si="271"/>
        <v>3.3014769765421503E-2</v>
      </c>
      <c r="I661" s="63">
        <f t="shared" si="272"/>
        <v>0</v>
      </c>
      <c r="J661" s="63">
        <f t="shared" si="273"/>
        <v>3.3014769765421503E-2</v>
      </c>
      <c r="K661" s="63">
        <f t="shared" si="274"/>
        <v>0</v>
      </c>
      <c r="L661" s="64">
        <f t="shared" si="275"/>
        <v>3.3014769765421503E-2</v>
      </c>
      <c r="M661" s="65">
        <f t="shared" si="276"/>
        <v>2.6779279279279278</v>
      </c>
      <c r="N661" s="65">
        <f t="shared" si="277"/>
        <v>1.4200828905431975</v>
      </c>
      <c r="O661" s="65">
        <f t="shared" si="278"/>
        <v>47.543027652364493</v>
      </c>
      <c r="P661" s="66">
        <f t="shared" si="279"/>
        <v>33.479051095516475</v>
      </c>
      <c r="Q661" s="63">
        <f t="shared" si="282"/>
        <v>0.3023001095290252</v>
      </c>
      <c r="R661" s="63">
        <f t="shared" si="283"/>
        <v>0.37244929513490121</v>
      </c>
      <c r="S661" s="63">
        <f t="shared" si="284"/>
        <v>2.9069767441860295E-2</v>
      </c>
      <c r="T661" s="64">
        <f t="shared" si="285"/>
        <v>0.33367954103504505</v>
      </c>
      <c r="U661" s="63">
        <f t="shared" si="266"/>
        <v>8.5753223524643651E-2</v>
      </c>
      <c r="V661" s="63">
        <f t="shared" si="267"/>
        <v>0.15373873111651504</v>
      </c>
      <c r="W661" s="63">
        <f t="shared" si="268"/>
        <v>-2.3158643604956008E-2</v>
      </c>
      <c r="X661" s="64">
        <f t="shared" si="269"/>
        <v>0.18109120131266421</v>
      </c>
      <c r="Y661" s="63">
        <f t="shared" si="262"/>
        <v>2.6652728946398918E-2</v>
      </c>
      <c r="Z661" s="63">
        <f t="shared" si="263"/>
        <v>9.4035266140511053E-2</v>
      </c>
      <c r="AA661" s="63">
        <f t="shared" si="264"/>
        <v>5.6664968296020746E-2</v>
      </c>
      <c r="AB661" s="64">
        <f t="shared" si="265"/>
        <v>3.5366269315006749E-2</v>
      </c>
      <c r="AC661" s="63">
        <f t="shared" si="258"/>
        <v>1.2034459333799763E-2</v>
      </c>
      <c r="AD661" s="63">
        <f t="shared" si="259"/>
        <v>7.1196725817352258E-2</v>
      </c>
      <c r="AE661" s="63">
        <f t="shared" si="260"/>
        <v>3.8731335896443175E-2</v>
      </c>
      <c r="AF661" s="64">
        <f t="shared" si="261"/>
        <v>3.1254847908184891E-2</v>
      </c>
      <c r="AG661" s="69">
        <f t="shared" ca="1" si="270"/>
        <v>416</v>
      </c>
      <c r="AH661" s="75">
        <f t="shared" si="280"/>
        <v>6</v>
      </c>
      <c r="AI661" s="76">
        <f t="shared" si="281"/>
        <v>0</v>
      </c>
      <c r="AJ661" s="75"/>
      <c r="AK661" s="76"/>
    </row>
    <row r="662" spans="2:37" x14ac:dyDescent="0.25">
      <c r="B662" s="43">
        <v>1925</v>
      </c>
      <c r="C662" s="44">
        <v>11</v>
      </c>
      <c r="D662" s="67">
        <f t="shared" si="257"/>
        <v>9466</v>
      </c>
      <c r="E662" s="61">
        <f>Data!E661</f>
        <v>12.26</v>
      </c>
      <c r="F662" s="61">
        <f>Data!H661</f>
        <v>18</v>
      </c>
      <c r="G662" s="62">
        <f>IF(MOD(C662,3)=0,SUM(Data!G659:G661),0)</f>
        <v>0</v>
      </c>
      <c r="H662" s="63">
        <f t="shared" si="271"/>
        <v>3.111858704793935E-2</v>
      </c>
      <c r="I662" s="63">
        <f t="shared" si="272"/>
        <v>0</v>
      </c>
      <c r="J662" s="63">
        <f t="shared" si="273"/>
        <v>3.111858704793935E-2</v>
      </c>
      <c r="K662" s="63">
        <f t="shared" si="274"/>
        <v>1.6949152542372836E-2</v>
      </c>
      <c r="L662" s="64">
        <f t="shared" si="275"/>
        <v>1.3933277263806998E-2</v>
      </c>
      <c r="M662" s="65">
        <f t="shared" si="276"/>
        <v>2.7612612612612608</v>
      </c>
      <c r="N662" s="65">
        <f t="shared" si="277"/>
        <v>1.4441520920778281</v>
      </c>
      <c r="O662" s="65">
        <f t="shared" si="278"/>
        <v>49.022499496887185</v>
      </c>
      <c r="P662" s="66">
        <f t="shared" si="279"/>
        <v>33.945523996959466</v>
      </c>
      <c r="Q662" s="63">
        <f t="shared" si="282"/>
        <v>0.27178423236514493</v>
      </c>
      <c r="R662" s="63">
        <f t="shared" si="283"/>
        <v>0.34028966173124831</v>
      </c>
      <c r="S662" s="63">
        <f t="shared" si="284"/>
        <v>4.6511627906976827E-2</v>
      </c>
      <c r="T662" s="64">
        <f t="shared" si="285"/>
        <v>0.28072123232097046</v>
      </c>
      <c r="U662" s="63">
        <f t="shared" si="266"/>
        <v>0.10386960305517823</v>
      </c>
      <c r="V662" s="63">
        <f t="shared" si="267"/>
        <v>0.17298948559655436</v>
      </c>
      <c r="W662" s="63">
        <f t="shared" si="268"/>
        <v>-1.8881504273735694E-2</v>
      </c>
      <c r="X662" s="64">
        <f t="shared" si="269"/>
        <v>0.19556352337263694</v>
      </c>
      <c r="Y662" s="63">
        <f t="shared" si="262"/>
        <v>2.626598187456719E-2</v>
      </c>
      <c r="Z662" s="63">
        <f t="shared" si="263"/>
        <v>9.3623135608218444E-2</v>
      </c>
      <c r="AA662" s="63">
        <f t="shared" si="264"/>
        <v>5.7410279507859263E-2</v>
      </c>
      <c r="AB662" s="64">
        <f t="shared" si="265"/>
        <v>3.4246741120403268E-2</v>
      </c>
      <c r="AC662" s="63">
        <f t="shared" si="258"/>
        <v>1.3857783081184349E-2</v>
      </c>
      <c r="AD662" s="63">
        <f t="shared" si="259"/>
        <v>7.31266387865106E-2</v>
      </c>
      <c r="AE662" s="63">
        <f t="shared" si="260"/>
        <v>3.9010588960959325E-2</v>
      </c>
      <c r="AF662" s="64">
        <f t="shared" si="261"/>
        <v>3.2835131988085298E-2</v>
      </c>
      <c r="AG662" s="69">
        <f t="shared" ca="1" si="270"/>
        <v>446</v>
      </c>
      <c r="AH662" s="75">
        <f t="shared" si="280"/>
        <v>7</v>
      </c>
      <c r="AI662" s="76">
        <f t="shared" si="281"/>
        <v>0</v>
      </c>
      <c r="AJ662" s="75"/>
      <c r="AK662" s="76"/>
    </row>
    <row r="663" spans="2:37" x14ac:dyDescent="0.25">
      <c r="B663" s="43">
        <v>1925</v>
      </c>
      <c r="C663" s="44">
        <v>12</v>
      </c>
      <c r="D663" s="67">
        <f t="shared" si="257"/>
        <v>9497</v>
      </c>
      <c r="E663" s="61">
        <f>Data!E662</f>
        <v>12.46</v>
      </c>
      <c r="F663" s="61">
        <f>Data!H662</f>
        <v>17.899999999999999</v>
      </c>
      <c r="G663" s="62">
        <f>IF(MOD(C663,3)=0,SUM(Data!G660:G662),0)</f>
        <v>0.14895833333333333</v>
      </c>
      <c r="H663" s="63">
        <f t="shared" si="271"/>
        <v>1.6313213703099683E-2</v>
      </c>
      <c r="I663" s="63">
        <f t="shared" si="272"/>
        <v>1.214994562262099E-2</v>
      </c>
      <c r="J663" s="63">
        <f t="shared" si="273"/>
        <v>2.8463159325720522E-2</v>
      </c>
      <c r="K663" s="63">
        <f t="shared" si="274"/>
        <v>-5.5555555555556468E-3</v>
      </c>
      <c r="L663" s="64">
        <f t="shared" si="275"/>
        <v>3.42087635677637E-2</v>
      </c>
      <c r="M663" s="65">
        <f t="shared" si="276"/>
        <v>2.8063063063063063</v>
      </c>
      <c r="N663" s="65">
        <f t="shared" si="277"/>
        <v>1.4361290248996177</v>
      </c>
      <c r="O663" s="65">
        <f t="shared" si="278"/>
        <v>50.417834710612141</v>
      </c>
      <c r="P663" s="66">
        <f t="shared" si="279"/>
        <v>35.106758401555304</v>
      </c>
      <c r="Q663" s="63">
        <f t="shared" si="282"/>
        <v>0.22637795275590555</v>
      </c>
      <c r="R663" s="63">
        <f t="shared" si="283"/>
        <v>0.2904768364621908</v>
      </c>
      <c r="S663" s="63">
        <f t="shared" si="284"/>
        <v>3.4682080924855363E-2</v>
      </c>
      <c r="T663" s="64">
        <f t="shared" si="285"/>
        <v>0.2472206296534023</v>
      </c>
      <c r="U663" s="63">
        <f t="shared" si="266"/>
        <v>0.12842886314162261</v>
      </c>
      <c r="V663" s="63">
        <f t="shared" si="267"/>
        <v>0.1974747671515622</v>
      </c>
      <c r="W663" s="63">
        <f t="shared" si="268"/>
        <v>-1.5965646695541347E-2</v>
      </c>
      <c r="X663" s="64">
        <f t="shared" si="269"/>
        <v>0.21690341717273909</v>
      </c>
      <c r="Y663" s="63">
        <f t="shared" si="262"/>
        <v>2.7710918404817653E-2</v>
      </c>
      <c r="Z663" s="63">
        <f t="shared" si="263"/>
        <v>9.5231895167982694E-2</v>
      </c>
      <c r="AA663" s="63">
        <f t="shared" si="264"/>
        <v>5.6821355538899665E-2</v>
      </c>
      <c r="AB663" s="64">
        <f t="shared" si="265"/>
        <v>3.6345347704954678E-2</v>
      </c>
      <c r="AC663" s="63">
        <f t="shared" si="258"/>
        <v>1.3441030696182299E-2</v>
      </c>
      <c r="AD663" s="63">
        <f t="shared" si="259"/>
        <v>7.2863427580306173E-2</v>
      </c>
      <c r="AE663" s="63">
        <f t="shared" si="260"/>
        <v>3.8134899874314732E-2</v>
      </c>
      <c r="AF663" s="64">
        <f t="shared" si="261"/>
        <v>3.3452808214227137E-2</v>
      </c>
      <c r="AG663" s="69">
        <f t="shared" ca="1" si="270"/>
        <v>714</v>
      </c>
      <c r="AH663" s="75">
        <f t="shared" si="280"/>
        <v>8</v>
      </c>
      <c r="AI663" s="76">
        <f t="shared" si="281"/>
        <v>0</v>
      </c>
      <c r="AJ663" s="75"/>
      <c r="AK663" s="76"/>
    </row>
    <row r="664" spans="2:37" x14ac:dyDescent="0.25">
      <c r="B664" s="43">
        <v>1926</v>
      </c>
      <c r="C664" s="39">
        <v>1</v>
      </c>
      <c r="D664" s="67">
        <f t="shared" si="257"/>
        <v>9528</v>
      </c>
      <c r="E664" s="61">
        <f>Data!E663</f>
        <v>12.65</v>
      </c>
      <c r="F664" s="61">
        <f>Data!H663</f>
        <v>17.899999999999999</v>
      </c>
      <c r="G664" s="62">
        <f>IF(MOD(C664,3)=0,SUM(Data!G661:G663),0)</f>
        <v>0</v>
      </c>
      <c r="H664" s="63">
        <f t="shared" si="271"/>
        <v>1.5248796147672605E-2</v>
      </c>
      <c r="I664" s="63">
        <f t="shared" si="272"/>
        <v>0</v>
      </c>
      <c r="J664" s="63">
        <f t="shared" si="273"/>
        <v>1.5248796147672605E-2</v>
      </c>
      <c r="K664" s="63">
        <f t="shared" si="274"/>
        <v>0</v>
      </c>
      <c r="L664" s="64">
        <f t="shared" si="275"/>
        <v>1.5248796147672605E-2</v>
      </c>
      <c r="M664" s="65">
        <f t="shared" si="276"/>
        <v>2.849099099099099</v>
      </c>
      <c r="N664" s="65">
        <f t="shared" si="277"/>
        <v>1.4361290248996177</v>
      </c>
      <c r="O664" s="65">
        <f t="shared" si="278"/>
        <v>51.186645994321317</v>
      </c>
      <c r="P664" s="66">
        <f t="shared" si="279"/>
        <v>35.642094203826211</v>
      </c>
      <c r="Q664" s="63">
        <f t="shared" si="282"/>
        <v>0.19565217391304346</v>
      </c>
      <c r="R664" s="63">
        <f t="shared" si="283"/>
        <v>0.25814511866681622</v>
      </c>
      <c r="S664" s="63">
        <f t="shared" si="284"/>
        <v>3.4682080924855363E-2</v>
      </c>
      <c r="T664" s="64">
        <f t="shared" si="285"/>
        <v>0.21597265658859865</v>
      </c>
      <c r="U664" s="63">
        <f t="shared" si="266"/>
        <v>0.12213261384252738</v>
      </c>
      <c r="V664" s="63">
        <f t="shared" si="267"/>
        <v>0.19079326518929274</v>
      </c>
      <c r="W664" s="63">
        <f t="shared" si="268"/>
        <v>-1.1856800788786037E-2</v>
      </c>
      <c r="X664" s="64">
        <f t="shared" si="269"/>
        <v>0.20508167858650861</v>
      </c>
      <c r="Y664" s="63">
        <f t="shared" si="262"/>
        <v>3.0910322361860976E-2</v>
      </c>
      <c r="Z664" s="63">
        <f t="shared" si="263"/>
        <v>9.8641501115070529E-2</v>
      </c>
      <c r="AA664" s="63">
        <f t="shared" si="264"/>
        <v>5.5800757286081915E-2</v>
      </c>
      <c r="AB664" s="64">
        <f t="shared" si="265"/>
        <v>4.0576542054307829E-2</v>
      </c>
      <c r="AC664" s="63">
        <f t="shared" si="258"/>
        <v>1.248516504762831E-2</v>
      </c>
      <c r="AD664" s="63">
        <f t="shared" si="259"/>
        <v>7.1851515426612167E-2</v>
      </c>
      <c r="AE664" s="63">
        <f t="shared" si="260"/>
        <v>3.8134899874314732E-2</v>
      </c>
      <c r="AF664" s="64">
        <f t="shared" si="261"/>
        <v>3.24780676927241E-2</v>
      </c>
      <c r="AG664" s="69">
        <f t="shared" ca="1" si="270"/>
        <v>732</v>
      </c>
      <c r="AH664" s="75">
        <f t="shared" si="280"/>
        <v>9</v>
      </c>
      <c r="AI664" s="76">
        <f t="shared" si="281"/>
        <v>0</v>
      </c>
      <c r="AJ664" s="75"/>
      <c r="AK664" s="76"/>
    </row>
    <row r="665" spans="2:37" x14ac:dyDescent="0.25">
      <c r="B665" s="43">
        <v>1926</v>
      </c>
      <c r="C665" s="44">
        <v>2</v>
      </c>
      <c r="D665" s="67">
        <f t="shared" si="257"/>
        <v>9556</v>
      </c>
      <c r="E665" s="61">
        <f>Data!E664</f>
        <v>12.67</v>
      </c>
      <c r="F665" s="61">
        <f>Data!H664</f>
        <v>17.899999999999999</v>
      </c>
      <c r="G665" s="62">
        <f>IF(MOD(C665,3)=0,SUM(Data!G662:G664),0)</f>
        <v>0</v>
      </c>
      <c r="H665" s="63">
        <f t="shared" si="271"/>
        <v>1.5810276679841806E-3</v>
      </c>
      <c r="I665" s="63">
        <f t="shared" si="272"/>
        <v>0</v>
      </c>
      <c r="J665" s="63">
        <f t="shared" si="273"/>
        <v>1.5810276679841806E-3</v>
      </c>
      <c r="K665" s="63">
        <f t="shared" si="274"/>
        <v>0</v>
      </c>
      <c r="L665" s="64">
        <f t="shared" si="275"/>
        <v>1.5810276679841806E-3</v>
      </c>
      <c r="M665" s="65">
        <f t="shared" si="276"/>
        <v>2.8536036036036032</v>
      </c>
      <c r="N665" s="65">
        <f t="shared" si="277"/>
        <v>1.4361290248996177</v>
      </c>
      <c r="O665" s="65">
        <f t="shared" si="278"/>
        <v>51.267573497869648</v>
      </c>
      <c r="P665" s="66">
        <f t="shared" si="279"/>
        <v>35.698445340907362</v>
      </c>
      <c r="Q665" s="63">
        <f t="shared" si="282"/>
        <v>0.1874414245548266</v>
      </c>
      <c r="R665" s="63">
        <f t="shared" si="283"/>
        <v>0.24950521949628324</v>
      </c>
      <c r="S665" s="63">
        <f t="shared" si="284"/>
        <v>4.0697674418604501E-2</v>
      </c>
      <c r="T665" s="64">
        <f t="shared" si="285"/>
        <v>0.20064188689028328</v>
      </c>
      <c r="U665" s="63">
        <f t="shared" si="266"/>
        <v>0.12407265444180671</v>
      </c>
      <c r="V665" s="63">
        <f t="shared" si="267"/>
        <v>0.19285201230288473</v>
      </c>
      <c r="W665" s="63">
        <f t="shared" si="268"/>
        <v>-5.494838198979779E-3</v>
      </c>
      <c r="X665" s="64">
        <f t="shared" si="269"/>
        <v>0.19944275617701557</v>
      </c>
      <c r="Y665" s="63">
        <f t="shared" si="262"/>
        <v>3.252096530578541E-2</v>
      </c>
      <c r="Z665" s="63">
        <f t="shared" si="263"/>
        <v>0.10035796387937745</v>
      </c>
      <c r="AA665" s="63">
        <f t="shared" si="264"/>
        <v>5.5800757286081915E-2</v>
      </c>
      <c r="AB665" s="64">
        <f t="shared" si="265"/>
        <v>4.2202287018460849E-2</v>
      </c>
      <c r="AC665" s="63">
        <f t="shared" si="258"/>
        <v>1.2925552469229329E-2</v>
      </c>
      <c r="AD665" s="63">
        <f t="shared" si="259"/>
        <v>7.231772465269537E-2</v>
      </c>
      <c r="AE665" s="63">
        <f t="shared" si="260"/>
        <v>3.8134899874314732E-2</v>
      </c>
      <c r="AF665" s="64">
        <f t="shared" si="261"/>
        <v>3.2927151165536461E-2</v>
      </c>
      <c r="AG665" s="69">
        <f t="shared" ca="1" si="270"/>
        <v>999</v>
      </c>
      <c r="AH665" s="75">
        <f t="shared" si="280"/>
        <v>10</v>
      </c>
      <c r="AI665" s="76">
        <f t="shared" si="281"/>
        <v>0</v>
      </c>
      <c r="AJ665" s="75"/>
      <c r="AK665" s="76"/>
    </row>
    <row r="666" spans="2:37" x14ac:dyDescent="0.25">
      <c r="B666" s="43">
        <v>1926</v>
      </c>
      <c r="C666" s="44">
        <v>3</v>
      </c>
      <c r="D666" s="67">
        <f t="shared" si="257"/>
        <v>9587</v>
      </c>
      <c r="E666" s="61">
        <f>Data!E665</f>
        <v>11.81</v>
      </c>
      <c r="F666" s="61">
        <f>Data!H665</f>
        <v>17.8</v>
      </c>
      <c r="G666" s="62">
        <f>IF(MOD(C666,3)=0,SUM(Data!G663:G665),0)</f>
        <v>0.15375</v>
      </c>
      <c r="H666" s="63">
        <f t="shared" si="271"/>
        <v>-6.7876874506708762E-2</v>
      </c>
      <c r="I666" s="63">
        <f t="shared" si="272"/>
        <v>1.2134964483030782E-2</v>
      </c>
      <c r="J666" s="63">
        <f t="shared" si="273"/>
        <v>-5.5741910023677899E-2</v>
      </c>
      <c r="K666" s="63">
        <f t="shared" si="274"/>
        <v>-5.5865921787707773E-3</v>
      </c>
      <c r="L666" s="64">
        <f t="shared" si="275"/>
        <v>-5.0437089293474013E-2</v>
      </c>
      <c r="M666" s="65">
        <f t="shared" si="276"/>
        <v>2.6599099099099099</v>
      </c>
      <c r="N666" s="65">
        <f t="shared" si="277"/>
        <v>1.4281059577214077</v>
      </c>
      <c r="O666" s="65">
        <f t="shared" si="278"/>
        <v>48.409821028819103</v>
      </c>
      <c r="P666" s="66">
        <f t="shared" si="279"/>
        <v>33.89791966560982</v>
      </c>
      <c r="Q666" s="63">
        <f t="shared" si="282"/>
        <v>0.13666987487969195</v>
      </c>
      <c r="R666" s="63">
        <f t="shared" si="283"/>
        <v>0.195589307502954</v>
      </c>
      <c r="S666" s="63">
        <f t="shared" si="284"/>
        <v>2.8901734104046062E-2</v>
      </c>
      <c r="T666" s="64">
        <f t="shared" si="285"/>
        <v>0.16200533819107332</v>
      </c>
      <c r="U666" s="63">
        <f t="shared" si="266"/>
        <v>0.11412082447238969</v>
      </c>
      <c r="V666" s="63">
        <f t="shared" si="267"/>
        <v>0.18107875169488064</v>
      </c>
      <c r="W666" s="63">
        <f t="shared" si="268"/>
        <v>-5.5252001334525902E-3</v>
      </c>
      <c r="X666" s="64">
        <f t="shared" si="269"/>
        <v>0.18764070427262136</v>
      </c>
      <c r="Y666" s="63">
        <f t="shared" si="262"/>
        <v>2.5623719540674994E-2</v>
      </c>
      <c r="Z666" s="63">
        <f t="shared" si="263"/>
        <v>9.3083654279290107E-2</v>
      </c>
      <c r="AA666" s="63">
        <f t="shared" si="264"/>
        <v>5.4200141868433471E-2</v>
      </c>
      <c r="AB666" s="64">
        <f t="shared" si="265"/>
        <v>3.6884374101810113E-2</v>
      </c>
      <c r="AC666" s="63">
        <f t="shared" si="258"/>
        <v>1.0623983117786118E-2</v>
      </c>
      <c r="AD666" s="63">
        <f t="shared" si="259"/>
        <v>7.0097315261782311E-2</v>
      </c>
      <c r="AE666" s="63">
        <f t="shared" si="260"/>
        <v>3.7844145748034297E-2</v>
      </c>
      <c r="AF666" s="64">
        <f t="shared" si="261"/>
        <v>3.107708382408525E-2</v>
      </c>
      <c r="AG666" s="69">
        <f t="shared" ca="1" si="270"/>
        <v>1742</v>
      </c>
      <c r="AH666" s="75">
        <f t="shared" si="280"/>
        <v>0</v>
      </c>
      <c r="AI666" s="76">
        <f t="shared" si="281"/>
        <v>1</v>
      </c>
      <c r="AJ666" s="75"/>
      <c r="AK666" s="76"/>
    </row>
    <row r="667" spans="2:37" x14ac:dyDescent="0.25">
      <c r="B667" s="43">
        <v>1926</v>
      </c>
      <c r="C667" s="44">
        <v>4</v>
      </c>
      <c r="D667" s="67">
        <f t="shared" si="257"/>
        <v>9617</v>
      </c>
      <c r="E667" s="61">
        <f>Data!E666</f>
        <v>11.48</v>
      </c>
      <c r="F667" s="61">
        <f>Data!H666</f>
        <v>17.899999999999999</v>
      </c>
      <c r="G667" s="62">
        <f>IF(MOD(C667,3)=0,SUM(Data!G664:G666),0)</f>
        <v>0</v>
      </c>
      <c r="H667" s="63">
        <f t="shared" si="271"/>
        <v>-2.7942421676545259E-2</v>
      </c>
      <c r="I667" s="63">
        <f t="shared" si="272"/>
        <v>0</v>
      </c>
      <c r="J667" s="63">
        <f t="shared" si="273"/>
        <v>-2.7942421676545148E-2</v>
      </c>
      <c r="K667" s="63">
        <f t="shared" si="274"/>
        <v>5.6179775280897903E-3</v>
      </c>
      <c r="L667" s="64">
        <f t="shared" si="275"/>
        <v>-3.3372910940921874E-2</v>
      </c>
      <c r="M667" s="65">
        <f t="shared" si="276"/>
        <v>2.5855855855855854</v>
      </c>
      <c r="N667" s="65">
        <f t="shared" si="277"/>
        <v>1.4361290248996177</v>
      </c>
      <c r="O667" s="65">
        <f t="shared" si="278"/>
        <v>47.057133396345755</v>
      </c>
      <c r="P667" s="66">
        <f t="shared" si="279"/>
        <v>32.766647411526897</v>
      </c>
      <c r="Q667" s="63">
        <f t="shared" si="282"/>
        <v>0.11673151750972788</v>
      </c>
      <c r="R667" s="63">
        <f t="shared" si="283"/>
        <v>0.1746174427535474</v>
      </c>
      <c r="S667" s="63">
        <f t="shared" si="284"/>
        <v>4.0697674418604501E-2</v>
      </c>
      <c r="T667" s="64">
        <f t="shared" si="285"/>
        <v>0.12868268242240299</v>
      </c>
      <c r="U667" s="63">
        <f t="shared" si="266"/>
        <v>0.10686019129304913</v>
      </c>
      <c r="V667" s="63">
        <f t="shared" si="267"/>
        <v>0.1733817592470186</v>
      </c>
      <c r="W667" s="63">
        <f t="shared" si="268"/>
        <v>-2.2197777264354457E-3</v>
      </c>
      <c r="X667" s="64">
        <f t="shared" si="269"/>
        <v>0.17599220054023945</v>
      </c>
      <c r="Y667" s="63">
        <f t="shared" si="262"/>
        <v>2.3843223327193686E-2</v>
      </c>
      <c r="Z667" s="63">
        <f t="shared" si="263"/>
        <v>9.118604673533226E-2</v>
      </c>
      <c r="AA667" s="63">
        <f t="shared" si="264"/>
        <v>5.3791561603640625E-2</v>
      </c>
      <c r="AB667" s="64">
        <f t="shared" si="265"/>
        <v>3.5485656266582177E-2</v>
      </c>
      <c r="AC667" s="63">
        <f t="shared" si="258"/>
        <v>9.884042354757927E-3</v>
      </c>
      <c r="AD667" s="63">
        <f t="shared" si="259"/>
        <v>6.9313830368096685E-2</v>
      </c>
      <c r="AE667" s="63">
        <f t="shared" si="260"/>
        <v>3.8134899874314732E-2</v>
      </c>
      <c r="AF667" s="64">
        <f t="shared" si="261"/>
        <v>3.0033602085390632E-2</v>
      </c>
      <c r="AG667" s="69">
        <f t="shared" ca="1" si="270"/>
        <v>1501</v>
      </c>
      <c r="AH667" s="75">
        <f t="shared" si="280"/>
        <v>0</v>
      </c>
      <c r="AI667" s="76">
        <f t="shared" si="281"/>
        <v>2</v>
      </c>
      <c r="AJ667" s="75"/>
      <c r="AK667" s="76"/>
    </row>
    <row r="668" spans="2:37" x14ac:dyDescent="0.25">
      <c r="B668" s="43">
        <v>1926</v>
      </c>
      <c r="C668" s="44">
        <v>5</v>
      </c>
      <c r="D668" s="67">
        <f t="shared" si="257"/>
        <v>9648</v>
      </c>
      <c r="E668" s="61">
        <f>Data!E667</f>
        <v>11.56</v>
      </c>
      <c r="F668" s="61">
        <f>Data!H667</f>
        <v>17.8</v>
      </c>
      <c r="G668" s="62">
        <f>IF(MOD(C668,3)=0,SUM(Data!G665:G667),0)</f>
        <v>0</v>
      </c>
      <c r="H668" s="63">
        <f t="shared" si="271"/>
        <v>6.9686411149825211E-3</v>
      </c>
      <c r="I668" s="63">
        <f t="shared" si="272"/>
        <v>0</v>
      </c>
      <c r="J668" s="63">
        <f t="shared" si="273"/>
        <v>6.9686411149825211E-3</v>
      </c>
      <c r="K668" s="63">
        <f t="shared" si="274"/>
        <v>-5.5865921787707773E-3</v>
      </c>
      <c r="L668" s="64">
        <f t="shared" si="275"/>
        <v>1.2625768312257479E-2</v>
      </c>
      <c r="M668" s="65">
        <f t="shared" si="276"/>
        <v>2.6036036036036037</v>
      </c>
      <c r="N668" s="65">
        <f t="shared" si="277"/>
        <v>1.4281059577214077</v>
      </c>
      <c r="O668" s="65">
        <f t="shared" si="278"/>
        <v>47.385057670884748</v>
      </c>
      <c r="P668" s="66">
        <f t="shared" si="279"/>
        <v>33.180351510114264</v>
      </c>
      <c r="Q668" s="63">
        <f t="shared" si="282"/>
        <v>8.9538171536286626E-2</v>
      </c>
      <c r="R668" s="63">
        <f t="shared" si="283"/>
        <v>0.14601452611117915</v>
      </c>
      <c r="S668" s="63">
        <f t="shared" si="284"/>
        <v>2.8901734104046062E-2</v>
      </c>
      <c r="T668" s="64">
        <f t="shared" si="285"/>
        <v>0.11382310683839303</v>
      </c>
      <c r="U668" s="63">
        <f t="shared" si="266"/>
        <v>0.10178173396847501</v>
      </c>
      <c r="V668" s="63">
        <f t="shared" si="267"/>
        <v>0.16799808998449994</v>
      </c>
      <c r="W668" s="63">
        <f t="shared" si="268"/>
        <v>1.1273985801825148E-3</v>
      </c>
      <c r="X668" s="64">
        <f t="shared" si="269"/>
        <v>0.16668277348215277</v>
      </c>
      <c r="Y668" s="63">
        <f t="shared" si="262"/>
        <v>2.2322243021955401E-2</v>
      </c>
      <c r="Z668" s="63">
        <f t="shared" si="263"/>
        <v>8.9565024640717139E-2</v>
      </c>
      <c r="AA668" s="63">
        <f t="shared" si="264"/>
        <v>5.2212901385754629E-2</v>
      </c>
      <c r="AB668" s="64">
        <f t="shared" si="265"/>
        <v>3.5498636450636667E-2</v>
      </c>
      <c r="AC668" s="63">
        <f t="shared" si="258"/>
        <v>1.1592865328634794E-2</v>
      </c>
      <c r="AD668" s="63">
        <f t="shared" si="259"/>
        <v>7.1123214379509081E-2</v>
      </c>
      <c r="AE668" s="63">
        <f t="shared" si="260"/>
        <v>3.7264379191907171E-2</v>
      </c>
      <c r="AF668" s="64">
        <f t="shared" si="261"/>
        <v>3.2642435107990586E-2</v>
      </c>
      <c r="AG668" s="69">
        <f t="shared" ca="1" si="270"/>
        <v>902</v>
      </c>
      <c r="AH668" s="75">
        <f t="shared" si="280"/>
        <v>1</v>
      </c>
      <c r="AI668" s="76">
        <f t="shared" si="281"/>
        <v>0</v>
      </c>
      <c r="AJ668" s="75"/>
      <c r="AK668" s="76"/>
    </row>
    <row r="669" spans="2:37" x14ac:dyDescent="0.25">
      <c r="B669" s="43">
        <v>1926</v>
      </c>
      <c r="C669" s="44">
        <v>6</v>
      </c>
      <c r="D669" s="67">
        <f t="shared" si="257"/>
        <v>9678</v>
      </c>
      <c r="E669" s="61">
        <f>Data!E668</f>
        <v>12.11</v>
      </c>
      <c r="F669" s="61">
        <f>Data!H668</f>
        <v>17.7</v>
      </c>
      <c r="G669" s="62">
        <f>IF(MOD(C669,3)=0,SUM(Data!G666:G668),0)</f>
        <v>0.15937499999999999</v>
      </c>
      <c r="H669" s="63">
        <f t="shared" si="271"/>
        <v>4.7577854671280173E-2</v>
      </c>
      <c r="I669" s="63">
        <f t="shared" si="272"/>
        <v>1.3786764705882351E-2</v>
      </c>
      <c r="J669" s="63">
        <f t="shared" si="273"/>
        <v>6.1364619377162644E-2</v>
      </c>
      <c r="K669" s="63">
        <f t="shared" si="274"/>
        <v>-5.6179775280900124E-3</v>
      </c>
      <c r="L669" s="64">
        <f t="shared" si="275"/>
        <v>6.7361029656129778E-2</v>
      </c>
      <c r="M669" s="65">
        <f t="shared" si="276"/>
        <v>2.727477477477477</v>
      </c>
      <c r="N669" s="65">
        <f t="shared" si="277"/>
        <v>1.4200828905431975</v>
      </c>
      <c r="O669" s="65">
        <f t="shared" si="278"/>
        <v>50.292823699023494</v>
      </c>
      <c r="P669" s="66">
        <f t="shared" si="279"/>
        <v>35.415414152187878</v>
      </c>
      <c r="Q669" s="63">
        <f t="shared" si="282"/>
        <v>0.12129629629629601</v>
      </c>
      <c r="R669" s="63">
        <f t="shared" si="283"/>
        <v>0.17935699969742336</v>
      </c>
      <c r="S669" s="63">
        <f t="shared" si="284"/>
        <v>1.1428571428571344E-2</v>
      </c>
      <c r="T669" s="64">
        <f t="shared" si="285"/>
        <v>0.16603093190423168</v>
      </c>
      <c r="U669" s="63">
        <f t="shared" si="266"/>
        <v>0.13078637930911441</v>
      </c>
      <c r="V669" s="63">
        <f t="shared" si="267"/>
        <v>0.19744630465805502</v>
      </c>
      <c r="W669" s="63">
        <f t="shared" si="268"/>
        <v>1.1337897613385994E-3</v>
      </c>
      <c r="X669" s="64">
        <f t="shared" si="269"/>
        <v>0.19609018984716853</v>
      </c>
      <c r="Y669" s="63">
        <f t="shared" si="262"/>
        <v>2.6093247074986392E-2</v>
      </c>
      <c r="Z669" s="63">
        <f t="shared" si="263"/>
        <v>9.3608765007827222E-2</v>
      </c>
      <c r="AA669" s="63">
        <f t="shared" si="264"/>
        <v>5.0642467168479977E-2</v>
      </c>
      <c r="AB669" s="64">
        <f t="shared" si="265"/>
        <v>4.089526093033613E-2</v>
      </c>
      <c r="AC669" s="63">
        <f t="shared" si="258"/>
        <v>1.3288373865947056E-2</v>
      </c>
      <c r="AD669" s="63">
        <f t="shared" si="259"/>
        <v>7.3104456345927993E-2</v>
      </c>
      <c r="AE669" s="63">
        <f t="shared" si="260"/>
        <v>3.6972232419480111E-2</v>
      </c>
      <c r="AF669" s="64">
        <f t="shared" si="261"/>
        <v>3.4843964762820478E-2</v>
      </c>
      <c r="AG669" s="69">
        <f t="shared" ca="1" si="270"/>
        <v>213</v>
      </c>
      <c r="AH669" s="75">
        <f t="shared" si="280"/>
        <v>2</v>
      </c>
      <c r="AI669" s="76">
        <f t="shared" si="281"/>
        <v>0</v>
      </c>
      <c r="AJ669" s="75"/>
      <c r="AK669" s="76"/>
    </row>
    <row r="670" spans="2:37" x14ac:dyDescent="0.25">
      <c r="B670" s="43">
        <v>1926</v>
      </c>
      <c r="C670" s="44">
        <v>7</v>
      </c>
      <c r="D670" s="67">
        <f t="shared" si="257"/>
        <v>9709</v>
      </c>
      <c r="E670" s="61">
        <f>Data!E669</f>
        <v>12.62</v>
      </c>
      <c r="F670" s="61">
        <f>Data!H669</f>
        <v>17.5</v>
      </c>
      <c r="G670" s="62">
        <f>IF(MOD(C670,3)=0,SUM(Data!G667:G669),0)</f>
        <v>0</v>
      </c>
      <c r="H670" s="63">
        <f t="shared" si="271"/>
        <v>4.2113955408753068E-2</v>
      </c>
      <c r="I670" s="63">
        <f t="shared" si="272"/>
        <v>0</v>
      </c>
      <c r="J670" s="63">
        <f t="shared" si="273"/>
        <v>4.2113955408753068E-2</v>
      </c>
      <c r="K670" s="63">
        <f t="shared" si="274"/>
        <v>-1.1299435028248594E-2</v>
      </c>
      <c r="L670" s="64">
        <f t="shared" si="275"/>
        <v>5.4023829184853156E-2</v>
      </c>
      <c r="M670" s="65">
        <f t="shared" si="276"/>
        <v>2.842342342342342</v>
      </c>
      <c r="N670" s="65">
        <f t="shared" si="277"/>
        <v>1.4040367561867773</v>
      </c>
      <c r="O670" s="65">
        <f t="shared" si="278"/>
        <v>52.41085343366445</v>
      </c>
      <c r="P670" s="66">
        <f t="shared" si="279"/>
        <v>37.328690436856505</v>
      </c>
      <c r="Q670" s="63">
        <f t="shared" si="282"/>
        <v>0.13693693693693709</v>
      </c>
      <c r="R670" s="63">
        <f t="shared" si="283"/>
        <v>0.1958075124479064</v>
      </c>
      <c r="S670" s="63">
        <f t="shared" si="284"/>
        <v>-1.1299435028248483E-2</v>
      </c>
      <c r="T670" s="64">
        <f t="shared" si="285"/>
        <v>0.20947388401873912</v>
      </c>
      <c r="U670" s="63">
        <f t="shared" si="266"/>
        <v>0.14085180728523738</v>
      </c>
      <c r="V670" s="63">
        <f t="shared" si="267"/>
        <v>0.20810509022122581</v>
      </c>
      <c r="W670" s="63">
        <f t="shared" si="268"/>
        <v>-2.2701709853506502E-3</v>
      </c>
      <c r="X670" s="64">
        <f t="shared" si="269"/>
        <v>0.21085393569353483</v>
      </c>
      <c r="Y670" s="63">
        <f t="shared" si="262"/>
        <v>3.1776816778669836E-2</v>
      </c>
      <c r="Z670" s="63">
        <f t="shared" si="263"/>
        <v>9.9666305745181649E-2</v>
      </c>
      <c r="AA670" s="63">
        <f t="shared" si="264"/>
        <v>4.9449220542754135E-2</v>
      </c>
      <c r="AB670" s="64">
        <f t="shared" si="265"/>
        <v>4.7850895707422625E-2</v>
      </c>
      <c r="AC670" s="63">
        <f t="shared" si="258"/>
        <v>1.6708742187366399E-2</v>
      </c>
      <c r="AD670" s="63">
        <f t="shared" si="259"/>
        <v>7.6726734645693462E-2</v>
      </c>
      <c r="AE670" s="63">
        <f t="shared" si="260"/>
        <v>3.8141308925236705E-2</v>
      </c>
      <c r="AF670" s="64">
        <f t="shared" si="261"/>
        <v>3.7167797282243953E-2</v>
      </c>
      <c r="AG670" s="69">
        <f t="shared" ca="1" si="270"/>
        <v>274</v>
      </c>
      <c r="AH670" s="75">
        <f t="shared" si="280"/>
        <v>3</v>
      </c>
      <c r="AI670" s="76">
        <f t="shared" si="281"/>
        <v>0</v>
      </c>
      <c r="AJ670" s="75"/>
      <c r="AK670" s="76"/>
    </row>
    <row r="671" spans="2:37" x14ac:dyDescent="0.25">
      <c r="B671" s="43">
        <v>1926</v>
      </c>
      <c r="C671" s="44">
        <v>8</v>
      </c>
      <c r="D671" s="67">
        <f t="shared" si="257"/>
        <v>9740</v>
      </c>
      <c r="E671" s="61">
        <f>Data!E670</f>
        <v>13.12</v>
      </c>
      <c r="F671" s="61">
        <f>Data!H670</f>
        <v>17.399999999999999</v>
      </c>
      <c r="G671" s="62">
        <f>IF(MOD(C671,3)=0,SUM(Data!G668:G670),0)</f>
        <v>0</v>
      </c>
      <c r="H671" s="63">
        <f t="shared" si="271"/>
        <v>3.961965134706813E-2</v>
      </c>
      <c r="I671" s="63">
        <f t="shared" si="272"/>
        <v>0</v>
      </c>
      <c r="J671" s="63">
        <f t="shared" si="273"/>
        <v>3.961965134706813E-2</v>
      </c>
      <c r="K671" s="63">
        <f t="shared" si="274"/>
        <v>-5.7142857142857828E-3</v>
      </c>
      <c r="L671" s="64">
        <f t="shared" si="275"/>
        <v>4.5594476929522676E-2</v>
      </c>
      <c r="M671" s="65">
        <f t="shared" si="276"/>
        <v>2.9549549549549545</v>
      </c>
      <c r="N671" s="65">
        <f t="shared" si="277"/>
        <v>1.396013689008567</v>
      </c>
      <c r="O671" s="65">
        <f t="shared" si="278"/>
        <v>54.487353173508524</v>
      </c>
      <c r="P671" s="66">
        <f t="shared" si="279"/>
        <v>39.030672551789053</v>
      </c>
      <c r="Q671" s="63">
        <f t="shared" si="282"/>
        <v>0.16622222222222205</v>
      </c>
      <c r="R671" s="63">
        <f t="shared" si="283"/>
        <v>0.22660918931370633</v>
      </c>
      <c r="S671" s="63">
        <f t="shared" si="284"/>
        <v>-1.6949152542372836E-2</v>
      </c>
      <c r="T671" s="64">
        <f t="shared" si="285"/>
        <v>0.24775762361221831</v>
      </c>
      <c r="U671" s="63">
        <f t="shared" si="266"/>
        <v>0.15258993844667823</v>
      </c>
      <c r="V671" s="63">
        <f t="shared" si="267"/>
        <v>0.22053518492350443</v>
      </c>
      <c r="W671" s="63">
        <f t="shared" si="268"/>
        <v>-3.4130489335727487E-3</v>
      </c>
      <c r="X671" s="64">
        <f t="shared" si="269"/>
        <v>0.22471519782336569</v>
      </c>
      <c r="Y671" s="63">
        <f t="shared" si="262"/>
        <v>3.5011293586598269E-2</v>
      </c>
      <c r="Z671" s="63">
        <f t="shared" si="263"/>
        <v>0.10311360665808467</v>
      </c>
      <c r="AA671" s="63">
        <f t="shared" si="264"/>
        <v>4.7881745950340449E-2</v>
      </c>
      <c r="AB671" s="64">
        <f t="shared" si="265"/>
        <v>5.2708104632220198E-2</v>
      </c>
      <c r="AC671" s="63">
        <f t="shared" si="258"/>
        <v>1.5058447282968901E-2</v>
      </c>
      <c r="AD671" s="63">
        <f t="shared" si="259"/>
        <v>7.4979020113612904E-2</v>
      </c>
      <c r="AE671" s="63">
        <f t="shared" si="260"/>
        <v>3.6665396531397887E-2</v>
      </c>
      <c r="AF671" s="64">
        <f t="shared" si="261"/>
        <v>3.6958524621743205E-2</v>
      </c>
      <c r="AG671" s="69">
        <f t="shared" ca="1" si="270"/>
        <v>303</v>
      </c>
      <c r="AH671" s="75">
        <f t="shared" si="280"/>
        <v>4</v>
      </c>
      <c r="AI671" s="76">
        <f t="shared" si="281"/>
        <v>0</v>
      </c>
      <c r="AJ671" s="75"/>
      <c r="AK671" s="76"/>
    </row>
    <row r="672" spans="2:37" x14ac:dyDescent="0.25">
      <c r="B672" s="43">
        <v>1926</v>
      </c>
      <c r="C672" s="44">
        <v>9</v>
      </c>
      <c r="D672" s="67">
        <f t="shared" ref="D672:D735" si="286">EOMONTH(DATE(B672,C672,1),0)</f>
        <v>9770</v>
      </c>
      <c r="E672" s="61">
        <f>Data!E671</f>
        <v>13.32</v>
      </c>
      <c r="F672" s="61">
        <f>Data!H671</f>
        <v>17.5</v>
      </c>
      <c r="G672" s="62">
        <f>IF(MOD(C672,3)=0,SUM(Data!G669:G671),0)</f>
        <v>0.16500000000000001</v>
      </c>
      <c r="H672" s="63">
        <f t="shared" si="271"/>
        <v>1.5243902439024515E-2</v>
      </c>
      <c r="I672" s="63">
        <f t="shared" si="272"/>
        <v>1.2576219512195123E-2</v>
      </c>
      <c r="J672" s="63">
        <f t="shared" si="273"/>
        <v>2.7820121951219523E-2</v>
      </c>
      <c r="K672" s="63">
        <f t="shared" si="274"/>
        <v>5.7471264367816577E-3</v>
      </c>
      <c r="L672" s="64">
        <f t="shared" si="275"/>
        <v>2.1946864111498154E-2</v>
      </c>
      <c r="M672" s="65">
        <f t="shared" si="276"/>
        <v>3</v>
      </c>
      <c r="N672" s="65">
        <f t="shared" si="277"/>
        <v>1.4040367561867773</v>
      </c>
      <c r="O672" s="65">
        <f t="shared" si="278"/>
        <v>56.003197983594696</v>
      </c>
      <c r="P672" s="66">
        <f t="shared" si="279"/>
        <v>39.88727341846355</v>
      </c>
      <c r="Q672" s="63">
        <f t="shared" si="282"/>
        <v>0.15725456125108628</v>
      </c>
      <c r="R672" s="63">
        <f t="shared" si="283"/>
        <v>0.21683732668786382</v>
      </c>
      <c r="S672" s="63">
        <f t="shared" si="284"/>
        <v>-1.1299435028248483E-2</v>
      </c>
      <c r="T672" s="64">
        <f t="shared" si="285"/>
        <v>0.23074403899286766</v>
      </c>
      <c r="U672" s="63">
        <f t="shared" si="266"/>
        <v>0.15043093957859988</v>
      </c>
      <c r="V672" s="63">
        <f t="shared" si="267"/>
        <v>0.21689585728374983</v>
      </c>
      <c r="W672" s="63">
        <f t="shared" si="268"/>
        <v>0</v>
      </c>
      <c r="X672" s="64">
        <f t="shared" si="269"/>
        <v>0.21689585728374983</v>
      </c>
      <c r="Y672" s="63">
        <f t="shared" si="262"/>
        <v>3.2435399042572977E-2</v>
      </c>
      <c r="Z672" s="63">
        <f t="shared" si="263"/>
        <v>0.10026433766573728</v>
      </c>
      <c r="AA672" s="63">
        <f t="shared" si="264"/>
        <v>4.6577772864594857E-2</v>
      </c>
      <c r="AB672" s="64">
        <f t="shared" si="265"/>
        <v>5.1297253002226872E-2</v>
      </c>
      <c r="AC672" s="63">
        <f t="shared" si="258"/>
        <v>1.4285377710233194E-2</v>
      </c>
      <c r="AD672" s="63">
        <f t="shared" si="259"/>
        <v>7.4319656362438646E-2</v>
      </c>
      <c r="AE672" s="63">
        <f t="shared" si="260"/>
        <v>3.6383204665743074E-2</v>
      </c>
      <c r="AF672" s="64">
        <f t="shared" si="261"/>
        <v>3.6604656970421479E-2</v>
      </c>
      <c r="AG672" s="69">
        <f t="shared" ca="1" si="270"/>
        <v>733</v>
      </c>
      <c r="AH672" s="75">
        <f t="shared" si="280"/>
        <v>5</v>
      </c>
      <c r="AI672" s="76">
        <f t="shared" si="281"/>
        <v>0</v>
      </c>
      <c r="AJ672" s="75"/>
      <c r="AK672" s="76"/>
    </row>
    <row r="673" spans="2:37" x14ac:dyDescent="0.25">
      <c r="B673" s="43">
        <v>1926</v>
      </c>
      <c r="C673" s="44">
        <v>10</v>
      </c>
      <c r="D673" s="67">
        <f t="shared" si="286"/>
        <v>9801</v>
      </c>
      <c r="E673" s="61">
        <f>Data!E672</f>
        <v>13.02</v>
      </c>
      <c r="F673" s="61">
        <f>Data!H672</f>
        <v>17.600000000000001</v>
      </c>
      <c r="G673" s="62">
        <f>IF(MOD(C673,3)=0,SUM(Data!G670:G672),0)</f>
        <v>0</v>
      </c>
      <c r="H673" s="63">
        <f t="shared" si="271"/>
        <v>-2.2522522522522626E-2</v>
      </c>
      <c r="I673" s="63">
        <f t="shared" si="272"/>
        <v>0</v>
      </c>
      <c r="J673" s="63">
        <f t="shared" si="273"/>
        <v>-2.2522522522522626E-2</v>
      </c>
      <c r="K673" s="63">
        <f t="shared" si="274"/>
        <v>5.7142857142857828E-3</v>
      </c>
      <c r="L673" s="64">
        <f t="shared" si="275"/>
        <v>-2.8076371826372015E-2</v>
      </c>
      <c r="M673" s="65">
        <f t="shared" si="276"/>
        <v>2.932432432432432</v>
      </c>
      <c r="N673" s="65">
        <f t="shared" si="277"/>
        <v>1.4120598233649875</v>
      </c>
      <c r="O673" s="65">
        <f t="shared" si="278"/>
        <v>54.741864695675893</v>
      </c>
      <c r="P673" s="66">
        <f t="shared" si="279"/>
        <v>38.767383498826604</v>
      </c>
      <c r="Q673" s="63">
        <f t="shared" si="282"/>
        <v>9.5037846930193348E-2</v>
      </c>
      <c r="R673" s="63">
        <f t="shared" si="283"/>
        <v>0.15141730341511761</v>
      </c>
      <c r="S673" s="63">
        <f t="shared" si="284"/>
        <v>-5.6497175141241307E-3</v>
      </c>
      <c r="T673" s="64">
        <f t="shared" si="285"/>
        <v>0.15795944718452137</v>
      </c>
      <c r="U673" s="63">
        <f t="shared" si="266"/>
        <v>0.14210816490468514</v>
      </c>
      <c r="V673" s="63">
        <f t="shared" si="267"/>
        <v>0.20809224320022857</v>
      </c>
      <c r="W673" s="63">
        <f t="shared" si="268"/>
        <v>1.140253818557202E-3</v>
      </c>
      <c r="X673" s="64">
        <f t="shared" si="269"/>
        <v>0.20671628035363998</v>
      </c>
      <c r="Y673" s="63">
        <f t="shared" si="262"/>
        <v>2.6947032505109991E-2</v>
      </c>
      <c r="Z673" s="63">
        <f t="shared" si="263"/>
        <v>9.4415396435314047E-2</v>
      </c>
      <c r="AA673" s="63">
        <f t="shared" si="264"/>
        <v>4.5305949944035806E-2</v>
      </c>
      <c r="AB673" s="64">
        <f t="shared" si="265"/>
        <v>4.6980930792470232E-2</v>
      </c>
      <c r="AC673" s="63">
        <f t="shared" si="258"/>
        <v>1.4670203494194345E-2</v>
      </c>
      <c r="AD673" s="63">
        <f t="shared" si="259"/>
        <v>7.4727259501623955E-2</v>
      </c>
      <c r="AE673" s="63">
        <f t="shared" si="260"/>
        <v>3.5539651932004368E-2</v>
      </c>
      <c r="AF673" s="64">
        <f t="shared" si="261"/>
        <v>3.7842691486035696E-2</v>
      </c>
      <c r="AG673" s="69">
        <f t="shared" ca="1" si="270"/>
        <v>1436</v>
      </c>
      <c r="AH673" s="75">
        <f t="shared" si="280"/>
        <v>0</v>
      </c>
      <c r="AI673" s="76">
        <f t="shared" si="281"/>
        <v>1</v>
      </c>
      <c r="AJ673" s="75"/>
      <c r="AK673" s="76"/>
    </row>
    <row r="674" spans="2:37" x14ac:dyDescent="0.25">
      <c r="B674" s="43">
        <v>1926</v>
      </c>
      <c r="C674" s="44">
        <v>11</v>
      </c>
      <c r="D674" s="67">
        <f t="shared" si="286"/>
        <v>9831</v>
      </c>
      <c r="E674" s="61">
        <f>Data!E673</f>
        <v>13.19</v>
      </c>
      <c r="F674" s="61">
        <f>Data!H673</f>
        <v>17.7</v>
      </c>
      <c r="G674" s="62">
        <f>IF(MOD(C674,3)=0,SUM(Data!G671:G673),0)</f>
        <v>0</v>
      </c>
      <c r="H674" s="63">
        <f t="shared" si="271"/>
        <v>1.3056835637480724E-2</v>
      </c>
      <c r="I674" s="63">
        <f t="shared" si="272"/>
        <v>0</v>
      </c>
      <c r="J674" s="63">
        <f t="shared" si="273"/>
        <v>1.3056835637480724E-2</v>
      </c>
      <c r="K674" s="63">
        <f t="shared" si="274"/>
        <v>5.6818181818181213E-3</v>
      </c>
      <c r="L674" s="64">
        <f t="shared" si="275"/>
        <v>7.3333506903763279E-3</v>
      </c>
      <c r="M674" s="65">
        <f t="shared" si="276"/>
        <v>2.9707207207207205</v>
      </c>
      <c r="N674" s="65">
        <f t="shared" si="277"/>
        <v>1.4200828905431975</v>
      </c>
      <c r="O674" s="65">
        <f t="shared" si="278"/>
        <v>55.456620225496543</v>
      </c>
      <c r="P674" s="66">
        <f t="shared" si="279"/>
        <v>39.05167831737181</v>
      </c>
      <c r="Q674" s="63">
        <f t="shared" si="282"/>
        <v>7.5856443719412914E-2</v>
      </c>
      <c r="R674" s="63">
        <f t="shared" si="283"/>
        <v>0.13124832055978519</v>
      </c>
      <c r="S674" s="63">
        <f t="shared" si="284"/>
        <v>-1.6666666666666829E-2</v>
      </c>
      <c r="T674" s="64">
        <f t="shared" si="285"/>
        <v>0.15042202090825607</v>
      </c>
      <c r="U674" s="63">
        <f t="shared" si="266"/>
        <v>0.13315160667414094</v>
      </c>
      <c r="V674" s="63">
        <f t="shared" si="267"/>
        <v>0.1986182293926182</v>
      </c>
      <c r="W674" s="63">
        <f t="shared" si="268"/>
        <v>3.424737731033467E-3</v>
      </c>
      <c r="X674" s="64">
        <f t="shared" si="269"/>
        <v>0.19452728672302877</v>
      </c>
      <c r="Y674" s="63">
        <f t="shared" si="262"/>
        <v>2.5939864523447431E-2</v>
      </c>
      <c r="Z674" s="63">
        <f t="shared" si="263"/>
        <v>9.3342059533760846E-2</v>
      </c>
      <c r="AA674" s="63">
        <f t="shared" si="264"/>
        <v>4.4065012907064993E-2</v>
      </c>
      <c r="AB674" s="64">
        <f t="shared" si="265"/>
        <v>4.7197297119927706E-2</v>
      </c>
      <c r="AC674" s="63">
        <f t="shared" si="258"/>
        <v>1.4296150773081218E-2</v>
      </c>
      <c r="AD674" s="63">
        <f t="shared" si="259"/>
        <v>7.4331067069357326E-2</v>
      </c>
      <c r="AE674" s="63">
        <f t="shared" si="260"/>
        <v>3.5273644871432586E-2</v>
      </c>
      <c r="AF674" s="64">
        <f t="shared" si="261"/>
        <v>3.7726665207221677E-2</v>
      </c>
      <c r="AG674" s="69">
        <f t="shared" ca="1" si="270"/>
        <v>785</v>
      </c>
      <c r="AH674" s="75">
        <f t="shared" si="280"/>
        <v>1</v>
      </c>
      <c r="AI674" s="76">
        <f t="shared" si="281"/>
        <v>0</v>
      </c>
      <c r="AJ674" s="75"/>
      <c r="AK674" s="76"/>
    </row>
    <row r="675" spans="2:37" x14ac:dyDescent="0.25">
      <c r="B675" s="43">
        <v>1926</v>
      </c>
      <c r="C675" s="44">
        <v>12</v>
      </c>
      <c r="D675" s="67">
        <f t="shared" si="286"/>
        <v>9862</v>
      </c>
      <c r="E675" s="61">
        <f>Data!E674</f>
        <v>13.49</v>
      </c>
      <c r="F675" s="61">
        <f>Data!H674</f>
        <v>17.7</v>
      </c>
      <c r="G675" s="62">
        <f>IF(MOD(C675,3)=0,SUM(Data!G672:G674),0)</f>
        <v>0.170625</v>
      </c>
      <c r="H675" s="63">
        <f t="shared" si="271"/>
        <v>2.2744503411675554E-2</v>
      </c>
      <c r="I675" s="63">
        <f t="shared" si="272"/>
        <v>1.2935936315390448E-2</v>
      </c>
      <c r="J675" s="63">
        <f t="shared" si="273"/>
        <v>3.5680439727066027E-2</v>
      </c>
      <c r="K675" s="63">
        <f t="shared" si="274"/>
        <v>0</v>
      </c>
      <c r="L675" s="64">
        <f t="shared" si="275"/>
        <v>3.5680439727066027E-2</v>
      </c>
      <c r="M675" s="65">
        <f t="shared" si="276"/>
        <v>3.038288288288288</v>
      </c>
      <c r="N675" s="65">
        <f t="shared" si="277"/>
        <v>1.4200828905431975</v>
      </c>
      <c r="O675" s="65">
        <f t="shared" si="278"/>
        <v>57.435336820919161</v>
      </c>
      <c r="P675" s="66">
        <f t="shared" si="279"/>
        <v>40.445059371815567</v>
      </c>
      <c r="Q675" s="63">
        <f t="shared" si="282"/>
        <v>8.26645264847512E-2</v>
      </c>
      <c r="R675" s="63">
        <f t="shared" si="283"/>
        <v>0.13918689984577926</v>
      </c>
      <c r="S675" s="63">
        <f t="shared" si="284"/>
        <v>-1.1173184357541888E-2</v>
      </c>
      <c r="T675" s="64">
        <f t="shared" si="285"/>
        <v>0.15205906820561843</v>
      </c>
      <c r="U675" s="63">
        <f t="shared" si="266"/>
        <v>0.13036555373646497</v>
      </c>
      <c r="V675" s="63">
        <f t="shared" si="267"/>
        <v>0.19491082943429583</v>
      </c>
      <c r="W675" s="63">
        <f t="shared" si="268"/>
        <v>4.5820934472873276E-3</v>
      </c>
      <c r="X675" s="64">
        <f t="shared" si="269"/>
        <v>0.18946060976846923</v>
      </c>
      <c r="Y675" s="63">
        <f t="shared" si="262"/>
        <v>3.2472724396080954E-2</v>
      </c>
      <c r="Z675" s="63">
        <f t="shared" si="263"/>
        <v>0.10015633308661642</v>
      </c>
      <c r="AA675" s="63">
        <f t="shared" si="264"/>
        <v>4.3161446081458665E-2</v>
      </c>
      <c r="AB675" s="64">
        <f t="shared" si="265"/>
        <v>5.4636688519551502E-2</v>
      </c>
      <c r="AC675" s="63">
        <f t="shared" si="258"/>
        <v>1.5899724531044601E-2</v>
      </c>
      <c r="AD675" s="63">
        <f t="shared" si="259"/>
        <v>7.6169681437703529E-2</v>
      </c>
      <c r="AE675" s="63">
        <f t="shared" si="260"/>
        <v>3.4720049461499203E-2</v>
      </c>
      <c r="AF675" s="64">
        <f t="shared" si="261"/>
        <v>4.0058788846099924E-2</v>
      </c>
      <c r="AG675" s="69">
        <f t="shared" ca="1" si="270"/>
        <v>582</v>
      </c>
      <c r="AH675" s="75">
        <f t="shared" si="280"/>
        <v>2</v>
      </c>
      <c r="AI675" s="76">
        <f t="shared" si="281"/>
        <v>0</v>
      </c>
      <c r="AJ675" s="75"/>
      <c r="AK675" s="76"/>
    </row>
    <row r="676" spans="2:37" x14ac:dyDescent="0.25">
      <c r="B676" s="43">
        <v>1927</v>
      </c>
      <c r="C676" s="39">
        <v>1</v>
      </c>
      <c r="D676" s="67">
        <f t="shared" si="286"/>
        <v>9893</v>
      </c>
      <c r="E676" s="61">
        <f>Data!E675</f>
        <v>13.4</v>
      </c>
      <c r="F676" s="61">
        <f>Data!H675</f>
        <v>17.5</v>
      </c>
      <c r="G676" s="62">
        <f>IF(MOD(C676,3)=0,SUM(Data!G673:G675),0)</f>
        <v>0</v>
      </c>
      <c r="H676" s="63">
        <f t="shared" si="271"/>
        <v>-6.6716085989622087E-3</v>
      </c>
      <c r="I676" s="63">
        <f t="shared" si="272"/>
        <v>0</v>
      </c>
      <c r="J676" s="63">
        <f t="shared" si="273"/>
        <v>-6.6716085989622087E-3</v>
      </c>
      <c r="K676" s="63">
        <f t="shared" si="274"/>
        <v>-1.1299435028248594E-2</v>
      </c>
      <c r="L676" s="64">
        <f t="shared" si="275"/>
        <v>4.6807158741926091E-3</v>
      </c>
      <c r="M676" s="65">
        <f t="shared" si="276"/>
        <v>3.0180180180180178</v>
      </c>
      <c r="N676" s="65">
        <f t="shared" si="277"/>
        <v>1.4040367561867773</v>
      </c>
      <c r="O676" s="65">
        <f t="shared" si="278"/>
        <v>57.052150733900426</v>
      </c>
      <c r="P676" s="66">
        <f t="shared" si="279"/>
        <v>40.634371203249884</v>
      </c>
      <c r="Q676" s="63">
        <f t="shared" si="282"/>
        <v>5.9288537549406994E-2</v>
      </c>
      <c r="R676" s="63">
        <f t="shared" si="283"/>
        <v>0.11459052699467409</v>
      </c>
      <c r="S676" s="63">
        <f t="shared" si="284"/>
        <v>-2.2346368715083664E-2</v>
      </c>
      <c r="T676" s="64">
        <f t="shared" si="285"/>
        <v>0.14006688189740957</v>
      </c>
      <c r="U676" s="63">
        <f t="shared" si="266"/>
        <v>0.12916234673483573</v>
      </c>
      <c r="V676" s="63">
        <f t="shared" si="267"/>
        <v>0.19363891781991072</v>
      </c>
      <c r="W676" s="63">
        <f t="shared" si="268"/>
        <v>7.0018509318097166E-3</v>
      </c>
      <c r="X676" s="64">
        <f t="shared" si="269"/>
        <v>0.18533934839881394</v>
      </c>
      <c r="Y676" s="63">
        <f t="shared" si="262"/>
        <v>3.4235131511494155E-2</v>
      </c>
      <c r="Z676" s="63">
        <f t="shared" si="263"/>
        <v>0.10203427456021119</v>
      </c>
      <c r="AA676" s="63">
        <f t="shared" si="264"/>
        <v>4.1082673547900184E-2</v>
      </c>
      <c r="AB676" s="64">
        <f t="shared" si="265"/>
        <v>5.8546360016341614E-2</v>
      </c>
      <c r="AC676" s="63">
        <f t="shared" si="258"/>
        <v>1.702667822094428E-2</v>
      </c>
      <c r="AD676" s="63">
        <f t="shared" si="259"/>
        <v>7.7363493547470741E-2</v>
      </c>
      <c r="AE676" s="63">
        <f t="shared" si="260"/>
        <v>3.4685581960510525E-2</v>
      </c>
      <c r="AF676" s="64">
        <f t="shared" si="261"/>
        <v>4.1247227496970185E-2</v>
      </c>
      <c r="AG676" s="69">
        <f t="shared" ca="1" si="270"/>
        <v>1182</v>
      </c>
      <c r="AH676" s="75">
        <f t="shared" si="280"/>
        <v>0</v>
      </c>
      <c r="AI676" s="76">
        <f t="shared" si="281"/>
        <v>1</v>
      </c>
      <c r="AJ676" s="75"/>
      <c r="AK676" s="76"/>
    </row>
    <row r="677" spans="2:37" x14ac:dyDescent="0.25">
      <c r="B677" s="43">
        <v>1927</v>
      </c>
      <c r="C677" s="44">
        <v>2</v>
      </c>
      <c r="D677" s="67">
        <f t="shared" si="286"/>
        <v>9921</v>
      </c>
      <c r="E677" s="61">
        <f>Data!E676</f>
        <v>13.66</v>
      </c>
      <c r="F677" s="61">
        <f>Data!H676</f>
        <v>17.399999999999999</v>
      </c>
      <c r="G677" s="62">
        <f>IF(MOD(C677,3)=0,SUM(Data!G674:G676),0)</f>
        <v>0</v>
      </c>
      <c r="H677" s="63">
        <f t="shared" si="271"/>
        <v>1.9402985074626899E-2</v>
      </c>
      <c r="I677" s="63">
        <f t="shared" si="272"/>
        <v>0</v>
      </c>
      <c r="J677" s="63">
        <f t="shared" si="273"/>
        <v>1.9402985074626899E-2</v>
      </c>
      <c r="K677" s="63">
        <f t="shared" si="274"/>
        <v>-5.7142857142857828E-3</v>
      </c>
      <c r="L677" s="64">
        <f t="shared" si="275"/>
        <v>2.5261622919883431E-2</v>
      </c>
      <c r="M677" s="65">
        <f t="shared" si="276"/>
        <v>3.0765765765765765</v>
      </c>
      <c r="N677" s="65">
        <f t="shared" si="277"/>
        <v>1.396013689008567</v>
      </c>
      <c r="O677" s="65">
        <f t="shared" si="278"/>
        <v>58.159132763065656</v>
      </c>
      <c r="P677" s="66">
        <f t="shared" si="279"/>
        <v>41.660861366172952</v>
      </c>
      <c r="Q677" s="63">
        <f t="shared" si="282"/>
        <v>7.8137332280978855E-2</v>
      </c>
      <c r="R677" s="63">
        <f t="shared" si="283"/>
        <v>0.13442335564179531</v>
      </c>
      <c r="S677" s="63">
        <f t="shared" si="284"/>
        <v>-2.7932960893854664E-2</v>
      </c>
      <c r="T677" s="64">
        <f t="shared" si="285"/>
        <v>0.16702172793035253</v>
      </c>
      <c r="U677" s="63">
        <f t="shared" si="266"/>
        <v>0.12860605092893151</v>
      </c>
      <c r="V677" s="63">
        <f t="shared" si="267"/>
        <v>0.19305085683322698</v>
      </c>
      <c r="W677" s="63">
        <f t="shared" si="268"/>
        <v>5.8483520829424318E-3</v>
      </c>
      <c r="X677" s="64">
        <f t="shared" si="269"/>
        <v>0.18611404429168643</v>
      </c>
      <c r="Y677" s="63">
        <f t="shared" si="262"/>
        <v>4.2260538131093206E-2</v>
      </c>
      <c r="Z677" s="63">
        <f t="shared" si="263"/>
        <v>0.11058578561665255</v>
      </c>
      <c r="AA677" s="63">
        <f t="shared" si="264"/>
        <v>3.7855282682871527E-2</v>
      </c>
      <c r="AB677" s="64">
        <f t="shared" si="265"/>
        <v>7.0077692089952626E-2</v>
      </c>
      <c r="AC677" s="63">
        <f t="shared" si="258"/>
        <v>1.9628545890385096E-2</v>
      </c>
      <c r="AD677" s="63">
        <f t="shared" si="259"/>
        <v>8.0119721385073284E-2</v>
      </c>
      <c r="AE677" s="63">
        <f t="shared" si="260"/>
        <v>3.328905278647154E-2</v>
      </c>
      <c r="AF677" s="64">
        <f t="shared" si="261"/>
        <v>4.5321944012000515E-2</v>
      </c>
      <c r="AG677" s="69">
        <f t="shared" ca="1" si="270"/>
        <v>649</v>
      </c>
      <c r="AH677" s="75">
        <f t="shared" si="280"/>
        <v>1</v>
      </c>
      <c r="AI677" s="76">
        <f t="shared" si="281"/>
        <v>0</v>
      </c>
      <c r="AJ677" s="75"/>
      <c r="AK677" s="76"/>
    </row>
    <row r="678" spans="2:37" x14ac:dyDescent="0.25">
      <c r="B678" s="43">
        <v>1927</v>
      </c>
      <c r="C678" s="44">
        <v>3</v>
      </c>
      <c r="D678" s="67">
        <f t="shared" si="286"/>
        <v>9952</v>
      </c>
      <c r="E678" s="61">
        <f>Data!E677</f>
        <v>13.87</v>
      </c>
      <c r="F678" s="61">
        <f>Data!H677</f>
        <v>17.3</v>
      </c>
      <c r="G678" s="62">
        <f>IF(MOD(C678,3)=0,SUM(Data!G675:G677),0)</f>
        <v>0.17583333333333334</v>
      </c>
      <c r="H678" s="63">
        <f t="shared" si="271"/>
        <v>1.5373352855051259E-2</v>
      </c>
      <c r="I678" s="63">
        <f t="shared" si="272"/>
        <v>1.2872132747681796E-2</v>
      </c>
      <c r="J678" s="63">
        <f t="shared" si="273"/>
        <v>2.8245485602732989E-2</v>
      </c>
      <c r="K678" s="63">
        <f t="shared" si="274"/>
        <v>-5.7471264367814356E-3</v>
      </c>
      <c r="L678" s="64">
        <f t="shared" si="275"/>
        <v>3.4189101126448129E-2</v>
      </c>
      <c r="M678" s="65">
        <f t="shared" si="276"/>
        <v>3.1238738738738734</v>
      </c>
      <c r="N678" s="65">
        <f t="shared" si="277"/>
        <v>1.387990621830357</v>
      </c>
      <c r="O678" s="65">
        <f t="shared" si="278"/>
        <v>59.801865710192267</v>
      </c>
      <c r="P678" s="66">
        <f t="shared" si="279"/>
        <v>43.085208768435976</v>
      </c>
      <c r="Q678" s="63">
        <f t="shared" si="282"/>
        <v>0.17442845046570676</v>
      </c>
      <c r="R678" s="63">
        <f t="shared" si="283"/>
        <v>0.23532507328608609</v>
      </c>
      <c r="S678" s="63">
        <f t="shared" si="284"/>
        <v>-2.8089887640449396E-2</v>
      </c>
      <c r="T678" s="64">
        <f t="shared" si="285"/>
        <v>0.27102811008626171</v>
      </c>
      <c r="U678" s="63">
        <f t="shared" si="266"/>
        <v>0.12374326037602756</v>
      </c>
      <c r="V678" s="63">
        <f t="shared" si="267"/>
        <v>0.18733648415010129</v>
      </c>
      <c r="W678" s="63">
        <f t="shared" si="268"/>
        <v>7.0845338264862168E-3</v>
      </c>
      <c r="X678" s="64">
        <f t="shared" si="269"/>
        <v>0.17898393259872192</v>
      </c>
      <c r="Y678" s="63">
        <f t="shared" si="262"/>
        <v>4.0669144370660382E-2</v>
      </c>
      <c r="Z678" s="63">
        <f t="shared" si="263"/>
        <v>0.10856841252476368</v>
      </c>
      <c r="AA678" s="63">
        <f t="shared" si="264"/>
        <v>3.7257265900223935E-2</v>
      </c>
      <c r="AB678" s="64">
        <f t="shared" si="265"/>
        <v>6.8749720025002015E-2</v>
      </c>
      <c r="AC678" s="63">
        <f t="shared" si="258"/>
        <v>2.5697977774922665E-2</v>
      </c>
      <c r="AD678" s="63">
        <f t="shared" si="259"/>
        <v>8.6576148612520054E-2</v>
      </c>
      <c r="AE678" s="63">
        <f t="shared" si="260"/>
        <v>3.3538136310471645E-2</v>
      </c>
      <c r="AF678" s="64">
        <f t="shared" si="261"/>
        <v>5.1316937845548471E-2</v>
      </c>
      <c r="AG678" s="69">
        <f t="shared" ca="1" si="270"/>
        <v>729</v>
      </c>
      <c r="AH678" s="75">
        <f t="shared" si="280"/>
        <v>2</v>
      </c>
      <c r="AI678" s="76">
        <f t="shared" si="281"/>
        <v>0</v>
      </c>
      <c r="AJ678" s="75"/>
      <c r="AK678" s="76"/>
    </row>
    <row r="679" spans="2:37" x14ac:dyDescent="0.25">
      <c r="B679" s="43">
        <v>1927</v>
      </c>
      <c r="C679" s="44">
        <v>4</v>
      </c>
      <c r="D679" s="67">
        <f t="shared" si="286"/>
        <v>9982</v>
      </c>
      <c r="E679" s="61">
        <f>Data!E678</f>
        <v>14.21</v>
      </c>
      <c r="F679" s="61">
        <f>Data!H678</f>
        <v>17.3</v>
      </c>
      <c r="G679" s="62">
        <f>IF(MOD(C679,3)=0,SUM(Data!G676:G678),0)</f>
        <v>0</v>
      </c>
      <c r="H679" s="63">
        <f t="shared" si="271"/>
        <v>2.4513338139870333E-2</v>
      </c>
      <c r="I679" s="63">
        <f t="shared" si="272"/>
        <v>0</v>
      </c>
      <c r="J679" s="63">
        <f t="shared" si="273"/>
        <v>2.4513338139870333E-2</v>
      </c>
      <c r="K679" s="63">
        <f t="shared" si="274"/>
        <v>0</v>
      </c>
      <c r="L679" s="64">
        <f t="shared" si="275"/>
        <v>2.4513338139870333E-2</v>
      </c>
      <c r="M679" s="65">
        <f t="shared" si="276"/>
        <v>3.2004504504504503</v>
      </c>
      <c r="N679" s="65">
        <f t="shared" si="277"/>
        <v>1.387990621830357</v>
      </c>
      <c r="O679" s="65">
        <f t="shared" si="278"/>
        <v>61.267809065741325</v>
      </c>
      <c r="P679" s="66">
        <f t="shared" si="279"/>
        <v>44.141371059803554</v>
      </c>
      <c r="Q679" s="63">
        <f t="shared" si="282"/>
        <v>0.23780487804878048</v>
      </c>
      <c r="R679" s="63">
        <f t="shared" si="283"/>
        <v>0.30198770396199071</v>
      </c>
      <c r="S679" s="63">
        <f t="shared" si="284"/>
        <v>-3.3519553072625552E-2</v>
      </c>
      <c r="T679" s="64">
        <f t="shared" si="285"/>
        <v>0.34714334687396708</v>
      </c>
      <c r="U679" s="63">
        <f t="shared" si="266"/>
        <v>0.11596399816383074</v>
      </c>
      <c r="V679" s="63">
        <f t="shared" si="267"/>
        <v>0.17911698938648346</v>
      </c>
      <c r="W679" s="63">
        <f t="shared" si="268"/>
        <v>7.0845338264862168E-3</v>
      </c>
      <c r="X679" s="64">
        <f t="shared" si="269"/>
        <v>0.17082225948436336</v>
      </c>
      <c r="Y679" s="63">
        <f t="shared" si="262"/>
        <v>4.4774283655298452E-2</v>
      </c>
      <c r="Z679" s="63">
        <f t="shared" si="263"/>
        <v>0.11294139481657228</v>
      </c>
      <c r="AA679" s="63">
        <f t="shared" si="264"/>
        <v>3.2208796468735201E-2</v>
      </c>
      <c r="AB679" s="64">
        <f t="shared" si="265"/>
        <v>7.8213437653340545E-2</v>
      </c>
      <c r="AC679" s="63">
        <f t="shared" si="258"/>
        <v>2.6695375505885188E-2</v>
      </c>
      <c r="AD679" s="63">
        <f t="shared" si="259"/>
        <v>8.7632744812012664E-2</v>
      </c>
      <c r="AE679" s="63">
        <f t="shared" si="260"/>
        <v>3.3538136310471645E-2</v>
      </c>
      <c r="AF679" s="64">
        <f t="shared" si="261"/>
        <v>5.2339247678511613E-2</v>
      </c>
      <c r="AG679" s="69">
        <f t="shared" ca="1" si="270"/>
        <v>554</v>
      </c>
      <c r="AH679" s="75">
        <f t="shared" si="280"/>
        <v>3</v>
      </c>
      <c r="AI679" s="76">
        <f t="shared" si="281"/>
        <v>0</v>
      </c>
      <c r="AJ679" s="75"/>
      <c r="AK679" s="76"/>
    </row>
    <row r="680" spans="2:37" x14ac:dyDescent="0.25">
      <c r="B680" s="43">
        <v>1927</v>
      </c>
      <c r="C680" s="44">
        <v>5</v>
      </c>
      <c r="D680" s="67">
        <f t="shared" si="286"/>
        <v>10013</v>
      </c>
      <c r="E680" s="61">
        <f>Data!E679</f>
        <v>14.7</v>
      </c>
      <c r="F680" s="61">
        <f>Data!H679</f>
        <v>17.399999999999999</v>
      </c>
      <c r="G680" s="62">
        <f>IF(MOD(C680,3)=0,SUM(Data!G677:G679),0)</f>
        <v>0</v>
      </c>
      <c r="H680" s="63">
        <f t="shared" si="271"/>
        <v>3.4482758620689502E-2</v>
      </c>
      <c r="I680" s="63">
        <f t="shared" si="272"/>
        <v>0</v>
      </c>
      <c r="J680" s="63">
        <f t="shared" si="273"/>
        <v>3.4482758620689502E-2</v>
      </c>
      <c r="K680" s="63">
        <f t="shared" si="274"/>
        <v>5.7803468208090791E-3</v>
      </c>
      <c r="L680" s="64">
        <f t="shared" si="275"/>
        <v>2.8537455410226009E-2</v>
      </c>
      <c r="M680" s="65">
        <f t="shared" si="276"/>
        <v>3.3108108108108105</v>
      </c>
      <c r="N680" s="65">
        <f t="shared" si="277"/>
        <v>1.396013689008567</v>
      </c>
      <c r="O680" s="65">
        <f t="shared" si="278"/>
        <v>63.380492136973778</v>
      </c>
      <c r="P680" s="66">
        <f t="shared" si="279"/>
        <v>45.401053468168939</v>
      </c>
      <c r="Q680" s="63">
        <f t="shared" si="282"/>
        <v>0.2716262975778545</v>
      </c>
      <c r="R680" s="63">
        <f t="shared" si="283"/>
        <v>0.33756283630983641</v>
      </c>
      <c r="S680" s="63">
        <f t="shared" si="284"/>
        <v>-2.2471910112359605E-2</v>
      </c>
      <c r="T680" s="64">
        <f t="shared" si="285"/>
        <v>0.36831140725948841</v>
      </c>
      <c r="U680" s="63">
        <f t="shared" si="266"/>
        <v>0.1149969020260182</v>
      </c>
      <c r="V680" s="63">
        <f t="shared" si="267"/>
        <v>0.17809516476817944</v>
      </c>
      <c r="W680" s="63">
        <f t="shared" si="268"/>
        <v>8.2461107720681603E-3</v>
      </c>
      <c r="X680" s="64">
        <f t="shared" si="269"/>
        <v>0.16845991487737932</v>
      </c>
      <c r="Y680" s="63">
        <f t="shared" si="262"/>
        <v>5.1933682538911841E-2</v>
      </c>
      <c r="Z680" s="63">
        <f t="shared" si="263"/>
        <v>0.12056791425165958</v>
      </c>
      <c r="AA680" s="63">
        <f t="shared" si="264"/>
        <v>3.1178686230583175E-2</v>
      </c>
      <c r="AB680" s="64">
        <f t="shared" si="265"/>
        <v>8.6686458142219536E-2</v>
      </c>
      <c r="AC680" s="63">
        <f t="shared" si="258"/>
        <v>3.0247610202444708E-2</v>
      </c>
      <c r="AD680" s="63">
        <f t="shared" si="259"/>
        <v>9.1395815013173287E-2</v>
      </c>
      <c r="AE680" s="63">
        <f t="shared" si="260"/>
        <v>3.2748089550926229E-2</v>
      </c>
      <c r="AF680" s="64">
        <f t="shared" si="261"/>
        <v>5.6788026098163913E-2</v>
      </c>
      <c r="AG680" s="69">
        <f t="shared" ca="1" si="270"/>
        <v>392</v>
      </c>
      <c r="AH680" s="75">
        <f t="shared" si="280"/>
        <v>4</v>
      </c>
      <c r="AI680" s="76">
        <f t="shared" si="281"/>
        <v>0</v>
      </c>
      <c r="AJ680" s="75"/>
      <c r="AK680" s="76"/>
    </row>
    <row r="681" spans="2:37" x14ac:dyDescent="0.25">
      <c r="B681" s="43">
        <v>1927</v>
      </c>
      <c r="C681" s="44">
        <v>6</v>
      </c>
      <c r="D681" s="67">
        <f t="shared" si="286"/>
        <v>10043</v>
      </c>
      <c r="E681" s="61">
        <f>Data!E680</f>
        <v>14.89</v>
      </c>
      <c r="F681" s="61">
        <f>Data!H680</f>
        <v>17.600000000000001</v>
      </c>
      <c r="G681" s="62">
        <f>IF(MOD(C681,3)=0,SUM(Data!G678:G680),0)</f>
        <v>0.18083333333333332</v>
      </c>
      <c r="H681" s="63">
        <f t="shared" si="271"/>
        <v>1.2925170068027292E-2</v>
      </c>
      <c r="I681" s="63">
        <f t="shared" si="272"/>
        <v>1.2301587301587301E-2</v>
      </c>
      <c r="J681" s="63">
        <f t="shared" si="273"/>
        <v>2.522675736961455E-2</v>
      </c>
      <c r="K681" s="63">
        <f t="shared" si="274"/>
        <v>1.1494252873563315E-2</v>
      </c>
      <c r="L681" s="64">
        <f t="shared" si="275"/>
        <v>1.3576453308596026E-2</v>
      </c>
      <c r="M681" s="65">
        <f t="shared" si="276"/>
        <v>3.3536036036036037</v>
      </c>
      <c r="N681" s="65">
        <f t="shared" si="277"/>
        <v>1.4120598233649875</v>
      </c>
      <c r="O681" s="65">
        <f t="shared" si="278"/>
        <v>64.979376434079981</v>
      </c>
      <c r="P681" s="66">
        <f t="shared" si="279"/>
        <v>46.01743875074061</v>
      </c>
      <c r="Q681" s="63">
        <f t="shared" si="282"/>
        <v>0.22956234516928187</v>
      </c>
      <c r="R681" s="63">
        <f t="shared" si="283"/>
        <v>0.2920208422368149</v>
      </c>
      <c r="S681" s="63">
        <f t="shared" si="284"/>
        <v>-5.6497175141241307E-3</v>
      </c>
      <c r="T681" s="64">
        <f t="shared" si="285"/>
        <v>0.29936186974952439</v>
      </c>
      <c r="U681" s="63">
        <f t="shared" si="266"/>
        <v>0.11997311557203894</v>
      </c>
      <c r="V681" s="63">
        <f t="shared" si="267"/>
        <v>0.18286693049465508</v>
      </c>
      <c r="W681" s="63">
        <f t="shared" si="268"/>
        <v>1.0553334246142132E-2</v>
      </c>
      <c r="X681" s="64">
        <f t="shared" si="269"/>
        <v>0.1705141039162037</v>
      </c>
      <c r="Y681" s="63">
        <f t="shared" si="262"/>
        <v>5.1169198694464901E-2</v>
      </c>
      <c r="Z681" s="63">
        <f t="shared" si="263"/>
        <v>0.11921948788672654</v>
      </c>
      <c r="AA681" s="63">
        <f t="shared" si="264"/>
        <v>3.0758515940554787E-2</v>
      </c>
      <c r="AB681" s="64">
        <f t="shared" si="265"/>
        <v>8.5821238028241931E-2</v>
      </c>
      <c r="AC681" s="63">
        <f t="shared" si="258"/>
        <v>3.2592417804302443E-2</v>
      </c>
      <c r="AD681" s="63">
        <f t="shared" si="259"/>
        <v>9.381812201963724E-2</v>
      </c>
      <c r="AE681" s="63">
        <f t="shared" si="260"/>
        <v>3.280347638730241E-2</v>
      </c>
      <c r="AF681" s="64">
        <f t="shared" si="261"/>
        <v>5.9076723720723034E-2</v>
      </c>
      <c r="AG681" s="69">
        <f t="shared" ca="1" si="270"/>
        <v>786</v>
      </c>
      <c r="AH681" s="75">
        <f t="shared" si="280"/>
        <v>5</v>
      </c>
      <c r="AI681" s="76">
        <f t="shared" si="281"/>
        <v>0</v>
      </c>
      <c r="AJ681" s="75"/>
      <c r="AK681" s="76"/>
    </row>
    <row r="682" spans="2:37" x14ac:dyDescent="0.25">
      <c r="B682" s="43">
        <v>1927</v>
      </c>
      <c r="C682" s="44">
        <v>7</v>
      </c>
      <c r="D682" s="67">
        <f t="shared" si="286"/>
        <v>10074</v>
      </c>
      <c r="E682" s="61">
        <f>Data!E681</f>
        <v>15.22</v>
      </c>
      <c r="F682" s="61">
        <f>Data!H681</f>
        <v>17.3</v>
      </c>
      <c r="G682" s="62">
        <f>IF(MOD(C682,3)=0,SUM(Data!G679:G681),0)</f>
        <v>0</v>
      </c>
      <c r="H682" s="63">
        <f t="shared" si="271"/>
        <v>2.2162525184687754E-2</v>
      </c>
      <c r="I682" s="63">
        <f t="shared" si="272"/>
        <v>0</v>
      </c>
      <c r="J682" s="63">
        <f t="shared" si="273"/>
        <v>2.2162525184687754E-2</v>
      </c>
      <c r="K682" s="63">
        <f t="shared" si="274"/>
        <v>-1.7045454545454586E-2</v>
      </c>
      <c r="L682" s="64">
        <f t="shared" si="275"/>
        <v>3.988788689309275E-2</v>
      </c>
      <c r="M682" s="65">
        <f t="shared" si="276"/>
        <v>3.4279279279279278</v>
      </c>
      <c r="N682" s="65">
        <f t="shared" si="277"/>
        <v>1.387990621830357</v>
      </c>
      <c r="O682" s="65">
        <f t="shared" si="278"/>
        <v>66.419483500785589</v>
      </c>
      <c r="P682" s="66">
        <f t="shared" si="279"/>
        <v>47.852977142739974</v>
      </c>
      <c r="Q682" s="63">
        <f t="shared" si="282"/>
        <v>0.2060221870047545</v>
      </c>
      <c r="R682" s="63">
        <f t="shared" si="283"/>
        <v>0.26728490664346127</v>
      </c>
      <c r="S682" s="63">
        <f t="shared" si="284"/>
        <v>-1.1428571428571344E-2</v>
      </c>
      <c r="T682" s="64">
        <f t="shared" si="285"/>
        <v>0.28193559920581368</v>
      </c>
      <c r="U682" s="63">
        <f t="shared" si="266"/>
        <v>0.1233032579165052</v>
      </c>
      <c r="V682" s="63">
        <f t="shared" si="267"/>
        <v>0.18638408211047497</v>
      </c>
      <c r="W682" s="63">
        <f t="shared" si="268"/>
        <v>5.8827588816849907E-3</v>
      </c>
      <c r="X682" s="64">
        <f t="shared" si="269"/>
        <v>0.1794456875167707</v>
      </c>
      <c r="Y682" s="63">
        <f t="shared" si="262"/>
        <v>5.6434505368810672E-2</v>
      </c>
      <c r="Z682" s="63">
        <f t="shared" si="263"/>
        <v>0.12482565846987037</v>
      </c>
      <c r="AA682" s="63">
        <f t="shared" si="264"/>
        <v>3.0584516532202732E-2</v>
      </c>
      <c r="AB682" s="64">
        <f t="shared" si="265"/>
        <v>9.1444360385675161E-2</v>
      </c>
      <c r="AC682" s="63">
        <f t="shared" si="258"/>
        <v>3.1785718740980018E-2</v>
      </c>
      <c r="AD682" s="63">
        <f t="shared" si="259"/>
        <v>9.2963591190954098E-2</v>
      </c>
      <c r="AE682" s="63">
        <f t="shared" si="260"/>
        <v>3.1916039319010991E-2</v>
      </c>
      <c r="AF682" s="64">
        <f t="shared" si="261"/>
        <v>5.9159417574544237E-2</v>
      </c>
      <c r="AG682" s="69">
        <f t="shared" ca="1" si="270"/>
        <v>595</v>
      </c>
      <c r="AH682" s="75">
        <f t="shared" si="280"/>
        <v>6</v>
      </c>
      <c r="AI682" s="76">
        <f t="shared" si="281"/>
        <v>0</v>
      </c>
      <c r="AJ682" s="75"/>
      <c r="AK682" s="76"/>
    </row>
    <row r="683" spans="2:37" x14ac:dyDescent="0.25">
      <c r="B683" s="43">
        <v>1927</v>
      </c>
      <c r="C683" s="44">
        <v>8</v>
      </c>
      <c r="D683" s="67">
        <f t="shared" si="286"/>
        <v>10105</v>
      </c>
      <c r="E683" s="61">
        <f>Data!E682</f>
        <v>16.03</v>
      </c>
      <c r="F683" s="61">
        <f>Data!H682</f>
        <v>17.2</v>
      </c>
      <c r="G683" s="62">
        <f>IF(MOD(C683,3)=0,SUM(Data!G680:G682),0)</f>
        <v>0</v>
      </c>
      <c r="H683" s="63">
        <f t="shared" si="271"/>
        <v>5.3219448094612432E-2</v>
      </c>
      <c r="I683" s="63">
        <f t="shared" si="272"/>
        <v>0</v>
      </c>
      <c r="J683" s="63">
        <f t="shared" si="273"/>
        <v>5.3219448094612432E-2</v>
      </c>
      <c r="K683" s="63">
        <f t="shared" si="274"/>
        <v>-5.7803468208093012E-3</v>
      </c>
      <c r="L683" s="64">
        <f t="shared" si="275"/>
        <v>5.9342816978883439E-2</v>
      </c>
      <c r="M683" s="65">
        <f t="shared" si="276"/>
        <v>3.6103603603603602</v>
      </c>
      <c r="N683" s="65">
        <f t="shared" si="277"/>
        <v>1.3799675546521468</v>
      </c>
      <c r="O683" s="65">
        <f t="shared" si="278"/>
        <v>69.95429175542661</v>
      </c>
      <c r="P683" s="66">
        <f t="shared" si="279"/>
        <v>50.692707607216285</v>
      </c>
      <c r="Q683" s="63">
        <f t="shared" si="282"/>
        <v>0.22179878048780499</v>
      </c>
      <c r="R683" s="63">
        <f t="shared" si="283"/>
        <v>0.28386290911701018</v>
      </c>
      <c r="S683" s="63">
        <f t="shared" si="284"/>
        <v>-1.1494252873563204E-2</v>
      </c>
      <c r="T683" s="64">
        <f t="shared" si="285"/>
        <v>0.29879154759511506</v>
      </c>
      <c r="U683" s="63">
        <f t="shared" si="266"/>
        <v>0.12666437905603467</v>
      </c>
      <c r="V683" s="63">
        <f t="shared" si="267"/>
        <v>0.18993395218329834</v>
      </c>
      <c r="W683" s="63">
        <f t="shared" si="268"/>
        <v>7.1266119815542872E-3</v>
      </c>
      <c r="X683" s="64">
        <f t="shared" si="269"/>
        <v>0.18151376205029957</v>
      </c>
      <c r="Y683" s="63">
        <f t="shared" si="262"/>
        <v>6.5119778073250645E-2</v>
      </c>
      <c r="Z683" s="63">
        <f t="shared" si="263"/>
        <v>0.13407319586013355</v>
      </c>
      <c r="AA683" s="63">
        <f t="shared" si="264"/>
        <v>2.8391573557535743E-2</v>
      </c>
      <c r="AB683" s="64">
        <f t="shared" si="265"/>
        <v>0.10276399089600785</v>
      </c>
      <c r="AC683" s="63">
        <f t="shared" si="258"/>
        <v>3.8501019710352136E-2</v>
      </c>
      <c r="AD683" s="63">
        <f t="shared" si="259"/>
        <v>0.10007706381429005</v>
      </c>
      <c r="AE683" s="63">
        <f t="shared" si="260"/>
        <v>3.1616975727762009E-2</v>
      </c>
      <c r="AF683" s="64">
        <f t="shared" si="261"/>
        <v>6.6361924723303822E-2</v>
      </c>
      <c r="AG683" s="69">
        <f t="shared" ca="1" si="270"/>
        <v>170</v>
      </c>
      <c r="AH683" s="75">
        <f t="shared" si="280"/>
        <v>7</v>
      </c>
      <c r="AI683" s="76">
        <f t="shared" si="281"/>
        <v>0</v>
      </c>
      <c r="AJ683" s="75"/>
      <c r="AK683" s="76"/>
    </row>
    <row r="684" spans="2:37" x14ac:dyDescent="0.25">
      <c r="B684" s="43">
        <v>1927</v>
      </c>
      <c r="C684" s="44">
        <v>9</v>
      </c>
      <c r="D684" s="67">
        <f t="shared" si="286"/>
        <v>10135</v>
      </c>
      <c r="E684" s="61">
        <f>Data!E683</f>
        <v>16.940000000000001</v>
      </c>
      <c r="F684" s="61">
        <f>Data!H683</f>
        <v>17.3</v>
      </c>
      <c r="G684" s="62">
        <f>IF(MOD(C684,3)=0,SUM(Data!G681:G683),0)</f>
        <v>0.18583333333333335</v>
      </c>
      <c r="H684" s="63">
        <f t="shared" si="271"/>
        <v>5.6768558951965087E-2</v>
      </c>
      <c r="I684" s="63">
        <f t="shared" si="272"/>
        <v>1.1592846745685174E-2</v>
      </c>
      <c r="J684" s="63">
        <f t="shared" si="273"/>
        <v>6.8361405697650257E-2</v>
      </c>
      <c r="K684" s="63">
        <f t="shared" si="274"/>
        <v>5.8139534883721034E-3</v>
      </c>
      <c r="L684" s="64">
        <f t="shared" si="275"/>
        <v>6.2185906242750555E-2</v>
      </c>
      <c r="M684" s="65">
        <f t="shared" si="276"/>
        <v>3.8153153153153152</v>
      </c>
      <c r="N684" s="65">
        <f t="shared" si="277"/>
        <v>1.387990621830357</v>
      </c>
      <c r="O684" s="65">
        <f t="shared" si="278"/>
        <v>74.736465474411119</v>
      </c>
      <c r="P684" s="66">
        <f t="shared" si="279"/>
        <v>53.845079569669807</v>
      </c>
      <c r="Q684" s="63">
        <f t="shared" si="282"/>
        <v>0.27177177177177181</v>
      </c>
      <c r="R684" s="63">
        <f t="shared" si="283"/>
        <v>0.33450353132162292</v>
      </c>
      <c r="S684" s="63">
        <f t="shared" si="284"/>
        <v>-1.1428571428571344E-2</v>
      </c>
      <c r="T684" s="64">
        <f t="shared" si="285"/>
        <v>0.34993131781089049</v>
      </c>
      <c r="U684" s="63">
        <f t="shared" si="266"/>
        <v>0.13333171366492858</v>
      </c>
      <c r="V684" s="63">
        <f t="shared" si="267"/>
        <v>0.19635085841048472</v>
      </c>
      <c r="W684" s="63">
        <f t="shared" si="268"/>
        <v>8.2949754632666295E-3</v>
      </c>
      <c r="X684" s="64">
        <f t="shared" si="269"/>
        <v>0.18650879705198853</v>
      </c>
      <c r="Y684" s="63">
        <f t="shared" si="262"/>
        <v>7.6305941425866441E-2</v>
      </c>
      <c r="Z684" s="63">
        <f t="shared" si="263"/>
        <v>0.14497507723517122</v>
      </c>
      <c r="AA684" s="63">
        <f t="shared" si="264"/>
        <v>2.6642990271511735E-2</v>
      </c>
      <c r="AB684" s="64">
        <f t="shared" si="265"/>
        <v>0.11526118435033061</v>
      </c>
      <c r="AC684" s="63">
        <f t="shared" si="258"/>
        <v>4.1928354033119675E-2</v>
      </c>
      <c r="AD684" s="63">
        <f t="shared" si="259"/>
        <v>0.10352519965251195</v>
      </c>
      <c r="AE684" s="63">
        <f t="shared" si="260"/>
        <v>3.1916039319010991E-2</v>
      </c>
      <c r="AF684" s="64">
        <f t="shared" si="261"/>
        <v>6.9394366988188017E-2</v>
      </c>
      <c r="AG684" s="69">
        <f t="shared" ca="1" si="270"/>
        <v>140</v>
      </c>
      <c r="AH684" s="75">
        <f t="shared" si="280"/>
        <v>8</v>
      </c>
      <c r="AI684" s="76">
        <f t="shared" si="281"/>
        <v>0</v>
      </c>
      <c r="AJ684" s="75"/>
      <c r="AK684" s="76"/>
    </row>
    <row r="685" spans="2:37" x14ac:dyDescent="0.25">
      <c r="B685" s="43">
        <v>1927</v>
      </c>
      <c r="C685" s="44">
        <v>10</v>
      </c>
      <c r="D685" s="67">
        <f t="shared" si="286"/>
        <v>10166</v>
      </c>
      <c r="E685" s="61">
        <f>Data!E684</f>
        <v>16.68</v>
      </c>
      <c r="F685" s="61">
        <f>Data!H684</f>
        <v>17.399999999999999</v>
      </c>
      <c r="G685" s="62">
        <f>IF(MOD(C685,3)=0,SUM(Data!G682:G684),0)</f>
        <v>0</v>
      </c>
      <c r="H685" s="63">
        <f t="shared" si="271"/>
        <v>-1.5348288075560879E-2</v>
      </c>
      <c r="I685" s="63">
        <f t="shared" si="272"/>
        <v>0</v>
      </c>
      <c r="J685" s="63">
        <f t="shared" si="273"/>
        <v>-1.5348288075560879E-2</v>
      </c>
      <c r="K685" s="63">
        <f t="shared" si="274"/>
        <v>5.7803468208090791E-3</v>
      </c>
      <c r="L685" s="64">
        <f t="shared" si="275"/>
        <v>-2.1007205960183906E-2</v>
      </c>
      <c r="M685" s="65">
        <f t="shared" si="276"/>
        <v>3.7567567567567566</v>
      </c>
      <c r="N685" s="65">
        <f t="shared" si="277"/>
        <v>1.396013689008567</v>
      </c>
      <c r="O685" s="65">
        <f t="shared" si="278"/>
        <v>73.589388672560645</v>
      </c>
      <c r="P685" s="66">
        <f t="shared" si="279"/>
        <v>52.713944893207263</v>
      </c>
      <c r="Q685" s="63">
        <f t="shared" si="282"/>
        <v>0.28110599078341036</v>
      </c>
      <c r="R685" s="63">
        <f t="shared" si="283"/>
        <v>0.34429817255336448</v>
      </c>
      <c r="S685" s="63">
        <f t="shared" si="284"/>
        <v>-1.1363636363636465E-2</v>
      </c>
      <c r="T685" s="64">
        <f t="shared" si="285"/>
        <v>0.35974987568616257</v>
      </c>
      <c r="U685" s="63">
        <f t="shared" si="266"/>
        <v>0.12490801700847598</v>
      </c>
      <c r="V685" s="63">
        <f t="shared" si="267"/>
        <v>0.18745876035620235</v>
      </c>
      <c r="W685" s="63">
        <f t="shared" si="268"/>
        <v>8.2461107720681603E-3</v>
      </c>
      <c r="X685" s="64">
        <f t="shared" si="269"/>
        <v>0.17774692872050979</v>
      </c>
      <c r="Y685" s="63">
        <f t="shared" si="262"/>
        <v>8.0646080521233676E-2</v>
      </c>
      <c r="Z685" s="63">
        <f t="shared" si="263"/>
        <v>0.1495921204983035</v>
      </c>
      <c r="AA685" s="63">
        <f t="shared" si="264"/>
        <v>2.5702816315930077E-2</v>
      </c>
      <c r="AB685" s="64">
        <f t="shared" si="265"/>
        <v>0.1207847947881755</v>
      </c>
      <c r="AC685" s="63">
        <f t="shared" si="258"/>
        <v>4.7131919613634832E-2</v>
      </c>
      <c r="AD685" s="63">
        <f t="shared" si="259"/>
        <v>0.10903639024821432</v>
      </c>
      <c r="AE685" s="63">
        <f t="shared" si="260"/>
        <v>3.1684145108775041E-2</v>
      </c>
      <c r="AF685" s="64">
        <f t="shared" si="261"/>
        <v>7.4976673341513367E-2</v>
      </c>
      <c r="AG685" s="69">
        <f t="shared" ca="1" si="270"/>
        <v>1321</v>
      </c>
      <c r="AH685" s="75">
        <f t="shared" si="280"/>
        <v>0</v>
      </c>
      <c r="AI685" s="76">
        <f t="shared" si="281"/>
        <v>1</v>
      </c>
      <c r="AJ685" s="75"/>
      <c r="AK685" s="76"/>
    </row>
    <row r="686" spans="2:37" x14ac:dyDescent="0.25">
      <c r="B686" s="43">
        <v>1927</v>
      </c>
      <c r="C686" s="44">
        <v>11</v>
      </c>
      <c r="D686" s="67">
        <f t="shared" si="286"/>
        <v>10196</v>
      </c>
      <c r="E686" s="61">
        <f>Data!E685</f>
        <v>17.059999999999999</v>
      </c>
      <c r="F686" s="61">
        <f>Data!H685</f>
        <v>17.3</v>
      </c>
      <c r="G686" s="62">
        <f>IF(MOD(C686,3)=0,SUM(Data!G683:G685),0)</f>
        <v>0</v>
      </c>
      <c r="H686" s="63">
        <f t="shared" si="271"/>
        <v>2.278177458033559E-2</v>
      </c>
      <c r="I686" s="63">
        <f t="shared" si="272"/>
        <v>0</v>
      </c>
      <c r="J686" s="63">
        <f t="shared" si="273"/>
        <v>2.278177458033559E-2</v>
      </c>
      <c r="K686" s="63">
        <f t="shared" si="274"/>
        <v>-5.7471264367814356E-3</v>
      </c>
      <c r="L686" s="64">
        <f t="shared" si="275"/>
        <v>2.8693807959412565E-2</v>
      </c>
      <c r="M686" s="65">
        <f t="shared" si="276"/>
        <v>3.8423423423423415</v>
      </c>
      <c r="N686" s="65">
        <f t="shared" si="277"/>
        <v>1.387990621830357</v>
      </c>
      <c r="O686" s="65">
        <f t="shared" si="278"/>
        <v>75.265885536803623</v>
      </c>
      <c r="P686" s="66">
        <f t="shared" si="279"/>
        <v>54.226508704756007</v>
      </c>
      <c r="Q686" s="63">
        <f t="shared" si="282"/>
        <v>0.29340409401061396</v>
      </c>
      <c r="R686" s="63">
        <f t="shared" si="283"/>
        <v>0.35720289535783212</v>
      </c>
      <c r="S686" s="63">
        <f t="shared" si="284"/>
        <v>-2.2598870056497078E-2</v>
      </c>
      <c r="T686" s="64">
        <f t="shared" si="285"/>
        <v>0.38858330912333172</v>
      </c>
      <c r="U686" s="63">
        <f t="shared" si="266"/>
        <v>0.14156138824242293</v>
      </c>
      <c r="V686" s="63">
        <f t="shared" si="267"/>
        <v>0.20503814574791046</v>
      </c>
      <c r="W686" s="63">
        <f t="shared" si="268"/>
        <v>5.8827588816849907E-3</v>
      </c>
      <c r="X686" s="64">
        <f t="shared" si="269"/>
        <v>0.19799065557862994</v>
      </c>
      <c r="Y686" s="63">
        <f t="shared" si="262"/>
        <v>9.2548277769582077E-2</v>
      </c>
      <c r="Z686" s="63">
        <f t="shared" si="263"/>
        <v>0.16225368696298581</v>
      </c>
      <c r="AA686" s="63">
        <f t="shared" si="264"/>
        <v>2.5111801837899961E-2</v>
      </c>
      <c r="AB686" s="64">
        <f t="shared" si="265"/>
        <v>0.13378236879061123</v>
      </c>
      <c r="AC686" s="63">
        <f t="shared" si="258"/>
        <v>5.1489524751712201E-2</v>
      </c>
      <c r="AD686" s="63">
        <f t="shared" si="259"/>
        <v>0.11365160881040204</v>
      </c>
      <c r="AE686" s="63">
        <f t="shared" si="260"/>
        <v>3.3538136310471645E-2</v>
      </c>
      <c r="AF686" s="64">
        <f t="shared" si="261"/>
        <v>7.751380397623242E-2</v>
      </c>
      <c r="AG686" s="69">
        <f t="shared" ca="1" si="270"/>
        <v>580</v>
      </c>
      <c r="AH686" s="75">
        <f t="shared" si="280"/>
        <v>1</v>
      </c>
      <c r="AI686" s="76">
        <f t="shared" si="281"/>
        <v>0</v>
      </c>
      <c r="AJ686" s="75"/>
      <c r="AK686" s="76"/>
    </row>
    <row r="687" spans="2:37" x14ac:dyDescent="0.25">
      <c r="B687" s="43">
        <v>1927</v>
      </c>
      <c r="C687" s="44">
        <v>12</v>
      </c>
      <c r="D687" s="67">
        <f t="shared" si="286"/>
        <v>10227</v>
      </c>
      <c r="E687" s="61">
        <f>Data!E686</f>
        <v>17.46</v>
      </c>
      <c r="F687" s="61">
        <f>Data!H686</f>
        <v>17.3</v>
      </c>
      <c r="G687" s="62">
        <f>IF(MOD(C687,3)=0,SUM(Data!G684:G686),0)</f>
        <v>0.19083333333333335</v>
      </c>
      <c r="H687" s="63">
        <f t="shared" si="271"/>
        <v>2.3446658851113744E-2</v>
      </c>
      <c r="I687" s="63">
        <f t="shared" si="272"/>
        <v>1.1186010160218838E-2</v>
      </c>
      <c r="J687" s="63">
        <f t="shared" si="273"/>
        <v>3.4632669011332773E-2</v>
      </c>
      <c r="K687" s="63">
        <f t="shared" si="274"/>
        <v>0</v>
      </c>
      <c r="L687" s="64">
        <f t="shared" si="275"/>
        <v>3.4632669011332773E-2</v>
      </c>
      <c r="M687" s="65">
        <f t="shared" si="276"/>
        <v>3.9324324324324325</v>
      </c>
      <c r="N687" s="65">
        <f t="shared" si="277"/>
        <v>1.387990621830357</v>
      </c>
      <c r="O687" s="65">
        <f t="shared" si="278"/>
        <v>77.872544038444602</v>
      </c>
      <c r="P687" s="66">
        <f t="shared" si="279"/>
        <v>56.104517432367977</v>
      </c>
      <c r="Q687" s="63">
        <f t="shared" si="282"/>
        <v>0.29429206819866582</v>
      </c>
      <c r="R687" s="63">
        <f t="shared" si="283"/>
        <v>0.35582984881324453</v>
      </c>
      <c r="S687" s="63">
        <f t="shared" si="284"/>
        <v>-2.2598870056497078E-2</v>
      </c>
      <c r="T687" s="64">
        <f t="shared" si="285"/>
        <v>0.38717851583782847</v>
      </c>
      <c r="U687" s="63">
        <f t="shared" si="266"/>
        <v>0.14738705208544189</v>
      </c>
      <c r="V687" s="63">
        <f t="shared" si="267"/>
        <v>0.21035720171222838</v>
      </c>
      <c r="W687" s="63">
        <f t="shared" si="268"/>
        <v>4.6895375395008543E-3</v>
      </c>
      <c r="X687" s="64">
        <f t="shared" si="269"/>
        <v>0.20470767982357096</v>
      </c>
      <c r="Y687" s="63">
        <f t="shared" si="262"/>
        <v>9.8888257604368368E-2</v>
      </c>
      <c r="Z687" s="63">
        <f t="shared" si="263"/>
        <v>0.16738695916368984</v>
      </c>
      <c r="AA687" s="63">
        <f t="shared" si="264"/>
        <v>2.3605365278427826E-2</v>
      </c>
      <c r="AB687" s="64">
        <f t="shared" si="265"/>
        <v>0.14046584627480185</v>
      </c>
      <c r="AC687" s="63">
        <f t="shared" si="258"/>
        <v>5.0083763653571811E-2</v>
      </c>
      <c r="AD687" s="63">
        <f t="shared" si="259"/>
        <v>0.11185088219901251</v>
      </c>
      <c r="AE687" s="63">
        <f t="shared" si="260"/>
        <v>3.4649863803071446E-2</v>
      </c>
      <c r="AF687" s="64">
        <f t="shared" si="261"/>
        <v>7.4615598084720514E-2</v>
      </c>
      <c r="AG687" s="69">
        <f t="shared" ca="1" si="270"/>
        <v>570</v>
      </c>
      <c r="AH687" s="75">
        <f t="shared" si="280"/>
        <v>2</v>
      </c>
      <c r="AI687" s="76">
        <f t="shared" si="281"/>
        <v>0</v>
      </c>
      <c r="AJ687" s="75"/>
      <c r="AK687" s="76"/>
    </row>
    <row r="688" spans="2:37" x14ac:dyDescent="0.25">
      <c r="B688" s="43">
        <v>1928</v>
      </c>
      <c r="C688" s="39">
        <v>1</v>
      </c>
      <c r="D688" s="67">
        <f t="shared" si="286"/>
        <v>10258</v>
      </c>
      <c r="E688" s="61">
        <f>Data!E687</f>
        <v>17.53</v>
      </c>
      <c r="F688" s="61">
        <f>Data!H687</f>
        <v>17.3</v>
      </c>
      <c r="G688" s="62">
        <f>IF(MOD(C688,3)=0,SUM(Data!G685:G687),0)</f>
        <v>0</v>
      </c>
      <c r="H688" s="63">
        <f t="shared" si="271"/>
        <v>4.0091638029782217E-3</v>
      </c>
      <c r="I688" s="63">
        <f t="shared" si="272"/>
        <v>0</v>
      </c>
      <c r="J688" s="63">
        <f t="shared" si="273"/>
        <v>4.0091638029782217E-3</v>
      </c>
      <c r="K688" s="63">
        <f t="shared" si="274"/>
        <v>0</v>
      </c>
      <c r="L688" s="64">
        <f t="shared" si="275"/>
        <v>4.0091638029782217E-3</v>
      </c>
      <c r="M688" s="65">
        <f t="shared" si="276"/>
        <v>3.948198198198198</v>
      </c>
      <c r="N688" s="65">
        <f t="shared" si="277"/>
        <v>1.387990621830357</v>
      </c>
      <c r="O688" s="65">
        <f t="shared" si="278"/>
        <v>78.184747823249367</v>
      </c>
      <c r="P688" s="66">
        <f t="shared" si="279"/>
        <v>56.329449632841389</v>
      </c>
      <c r="Q688" s="63">
        <f t="shared" si="282"/>
        <v>0.3082089552238807</v>
      </c>
      <c r="R688" s="63">
        <f t="shared" si="283"/>
        <v>0.37040842137423469</v>
      </c>
      <c r="S688" s="63">
        <f t="shared" si="284"/>
        <v>-1.1428571428571344E-2</v>
      </c>
      <c r="T688" s="64">
        <f t="shared" si="285"/>
        <v>0.38625129329763652</v>
      </c>
      <c r="U688" s="63">
        <f t="shared" si="266"/>
        <v>0.1451922014403717</v>
      </c>
      <c r="V688" s="63">
        <f t="shared" si="267"/>
        <v>0.20804189470217027</v>
      </c>
      <c r="W688" s="63">
        <f t="shared" si="268"/>
        <v>5.8827588816849907E-3</v>
      </c>
      <c r="X688" s="64">
        <f t="shared" si="269"/>
        <v>0.20097683754440809</v>
      </c>
      <c r="Y688" s="63">
        <f t="shared" si="262"/>
        <v>9.2910667917968315E-2</v>
      </c>
      <c r="Z688" s="63">
        <f t="shared" si="263"/>
        <v>0.16103675913302684</v>
      </c>
      <c r="AA688" s="63">
        <f t="shared" si="264"/>
        <v>2.1390482595672111E-2</v>
      </c>
      <c r="AB688" s="64">
        <f t="shared" si="265"/>
        <v>0.13672173269371957</v>
      </c>
      <c r="AC688" s="63">
        <f t="shared" si="258"/>
        <v>4.8104455628210419E-2</v>
      </c>
      <c r="AD688" s="63">
        <f t="shared" si="259"/>
        <v>0.10975514902960826</v>
      </c>
      <c r="AE688" s="63">
        <f t="shared" si="260"/>
        <v>3.5215522158855483E-2</v>
      </c>
      <c r="AF688" s="64">
        <f t="shared" si="261"/>
        <v>7.2003969487731911E-2</v>
      </c>
      <c r="AG688" s="69">
        <f t="shared" ca="1" si="270"/>
        <v>956</v>
      </c>
      <c r="AH688" s="75">
        <f t="shared" si="280"/>
        <v>3</v>
      </c>
      <c r="AI688" s="76">
        <f t="shared" si="281"/>
        <v>0</v>
      </c>
      <c r="AJ688" s="75"/>
      <c r="AK688" s="76"/>
    </row>
    <row r="689" spans="2:37" x14ac:dyDescent="0.25">
      <c r="B689" s="43">
        <v>1928</v>
      </c>
      <c r="C689" s="44">
        <v>2</v>
      </c>
      <c r="D689" s="67">
        <f t="shared" si="286"/>
        <v>10287</v>
      </c>
      <c r="E689" s="61">
        <f>Data!E688</f>
        <v>17.32</v>
      </c>
      <c r="F689" s="61">
        <f>Data!H688</f>
        <v>17.100000000000001</v>
      </c>
      <c r="G689" s="62">
        <f>IF(MOD(C689,3)=0,SUM(Data!G686:G688),0)</f>
        <v>0</v>
      </c>
      <c r="H689" s="63">
        <f t="shared" si="271"/>
        <v>-1.197946377638337E-2</v>
      </c>
      <c r="I689" s="63">
        <f t="shared" si="272"/>
        <v>0</v>
      </c>
      <c r="J689" s="63">
        <f t="shared" si="273"/>
        <v>-1.197946377638337E-2</v>
      </c>
      <c r="K689" s="63">
        <f t="shared" si="274"/>
        <v>-1.1560693641618491E-2</v>
      </c>
      <c r="L689" s="64">
        <f t="shared" si="275"/>
        <v>-4.2366803107796169E-4</v>
      </c>
      <c r="M689" s="65">
        <f t="shared" si="276"/>
        <v>3.9009009009009006</v>
      </c>
      <c r="N689" s="65">
        <f t="shared" si="277"/>
        <v>1.3719444874739368</v>
      </c>
      <c r="O689" s="65">
        <f t="shared" si="278"/>
        <v>77.248136468835085</v>
      </c>
      <c r="P689" s="66">
        <f t="shared" si="279"/>
        <v>56.305584645823735</v>
      </c>
      <c r="Q689" s="63">
        <f t="shared" si="282"/>
        <v>0.26793557833089299</v>
      </c>
      <c r="R689" s="63">
        <f t="shared" si="283"/>
        <v>0.32822022610853008</v>
      </c>
      <c r="S689" s="63">
        <f t="shared" si="284"/>
        <v>-1.724137931034464E-2</v>
      </c>
      <c r="T689" s="64">
        <f t="shared" si="285"/>
        <v>0.35152233533850419</v>
      </c>
      <c r="U689" s="63">
        <f t="shared" si="266"/>
        <v>0.13292192677788273</v>
      </c>
      <c r="V689" s="63">
        <f t="shared" si="267"/>
        <v>0.19509821080950518</v>
      </c>
      <c r="W689" s="63">
        <f t="shared" si="268"/>
        <v>3.5461883201315381E-3</v>
      </c>
      <c r="X689" s="64">
        <f t="shared" si="269"/>
        <v>0.19087514328565081</v>
      </c>
      <c r="Y689" s="63">
        <f t="shared" si="262"/>
        <v>8.8318238668438687E-2</v>
      </c>
      <c r="Z689" s="63">
        <f t="shared" si="263"/>
        <v>0.15615806288735912</v>
      </c>
      <c r="AA689" s="63">
        <f t="shared" si="264"/>
        <v>1.9477627909360029E-2</v>
      </c>
      <c r="AB689" s="64">
        <f t="shared" si="265"/>
        <v>0.1340690871836876</v>
      </c>
      <c r="AC689" s="63">
        <f t="shared" si="258"/>
        <v>4.9422080064377649E-2</v>
      </c>
      <c r="AD689" s="63">
        <f t="shared" si="259"/>
        <v>0.11115027763026597</v>
      </c>
      <c r="AE689" s="63">
        <f t="shared" si="260"/>
        <v>3.5185712768500688E-2</v>
      </c>
      <c r="AF689" s="64">
        <f t="shared" si="261"/>
        <v>7.3382547619021743E-2</v>
      </c>
      <c r="AG689" s="69">
        <f t="shared" ca="1" si="270"/>
        <v>1272</v>
      </c>
      <c r="AH689" s="75">
        <f t="shared" si="280"/>
        <v>0</v>
      </c>
      <c r="AI689" s="76">
        <f t="shared" si="281"/>
        <v>1</v>
      </c>
      <c r="AJ689" s="75"/>
      <c r="AK689" s="76"/>
    </row>
    <row r="690" spans="2:37" x14ac:dyDescent="0.25">
      <c r="B690" s="43">
        <v>1928</v>
      </c>
      <c r="C690" s="44">
        <v>3</v>
      </c>
      <c r="D690" s="67">
        <f t="shared" si="286"/>
        <v>10318</v>
      </c>
      <c r="E690" s="61">
        <f>Data!E689</f>
        <v>18.25</v>
      </c>
      <c r="F690" s="61">
        <f>Data!H689</f>
        <v>17.100000000000001</v>
      </c>
      <c r="G690" s="62">
        <f>IF(MOD(C690,3)=0,SUM(Data!G687:G689),0)</f>
        <v>0.19583333333333336</v>
      </c>
      <c r="H690" s="63">
        <f t="shared" si="271"/>
        <v>5.3695150115473433E-2</v>
      </c>
      <c r="I690" s="63">
        <f t="shared" si="272"/>
        <v>1.1306774441878369E-2</v>
      </c>
      <c r="J690" s="63">
        <f t="shared" si="273"/>
        <v>6.5001924557351654E-2</v>
      </c>
      <c r="K690" s="63">
        <f t="shared" si="274"/>
        <v>0</v>
      </c>
      <c r="L690" s="64">
        <f t="shared" si="275"/>
        <v>6.5001924557351654E-2</v>
      </c>
      <c r="M690" s="65">
        <f t="shared" si="276"/>
        <v>4.1103603603603602</v>
      </c>
      <c r="N690" s="65">
        <f t="shared" si="277"/>
        <v>1.3719444874739368</v>
      </c>
      <c r="O690" s="65">
        <f t="shared" si="278"/>
        <v>82.269414007778309</v>
      </c>
      <c r="P690" s="66">
        <f t="shared" si="279"/>
        <v>59.965556011129145</v>
      </c>
      <c r="Q690" s="63">
        <f t="shared" si="282"/>
        <v>0.31578947368421062</v>
      </c>
      <c r="R690" s="63">
        <f t="shared" si="283"/>
        <v>0.37569978847259966</v>
      </c>
      <c r="S690" s="63">
        <f t="shared" si="284"/>
        <v>-1.156069364161838E-2</v>
      </c>
      <c r="T690" s="64">
        <f t="shared" si="285"/>
        <v>0.39178984447812715</v>
      </c>
      <c r="U690" s="63">
        <f t="shared" si="266"/>
        <v>0.14116970875374335</v>
      </c>
      <c r="V690" s="63">
        <f t="shared" si="267"/>
        <v>0.20311415271196132</v>
      </c>
      <c r="W690" s="63">
        <f t="shared" si="268"/>
        <v>3.5461883201315381E-3</v>
      </c>
      <c r="X690" s="64">
        <f t="shared" si="269"/>
        <v>0.19886275959643984</v>
      </c>
      <c r="Y690" s="63">
        <f t="shared" si="262"/>
        <v>9.6258942232938072E-2</v>
      </c>
      <c r="Z690" s="63">
        <f t="shared" si="263"/>
        <v>0.16318845139544735</v>
      </c>
      <c r="AA690" s="63">
        <f t="shared" si="264"/>
        <v>2.0203496111666386E-2</v>
      </c>
      <c r="AB690" s="64">
        <f t="shared" si="265"/>
        <v>0.14015336727304306</v>
      </c>
      <c r="AC690" s="63">
        <f t="shared" si="258"/>
        <v>5.00628806290635E-2</v>
      </c>
      <c r="AD690" s="63">
        <f t="shared" si="259"/>
        <v>0.11155237256399309</v>
      </c>
      <c r="AE690" s="63">
        <f t="shared" si="260"/>
        <v>3.5185712768500688E-2</v>
      </c>
      <c r="AF690" s="64">
        <f t="shared" si="261"/>
        <v>7.3770975442906339E-2</v>
      </c>
      <c r="AG690" s="69">
        <f t="shared" ca="1" si="270"/>
        <v>168</v>
      </c>
      <c r="AH690" s="75">
        <f t="shared" si="280"/>
        <v>1</v>
      </c>
      <c r="AI690" s="76">
        <f t="shared" si="281"/>
        <v>0</v>
      </c>
      <c r="AJ690" s="75"/>
      <c r="AK690" s="76"/>
    </row>
    <row r="691" spans="2:37" x14ac:dyDescent="0.25">
      <c r="B691" s="43">
        <v>1928</v>
      </c>
      <c r="C691" s="44">
        <v>4</v>
      </c>
      <c r="D691" s="67">
        <f t="shared" si="286"/>
        <v>10348</v>
      </c>
      <c r="E691" s="61">
        <f>Data!E690</f>
        <v>19.399999999999999</v>
      </c>
      <c r="F691" s="61">
        <f>Data!H690</f>
        <v>17.100000000000001</v>
      </c>
      <c r="G691" s="62">
        <f>IF(MOD(C691,3)=0,SUM(Data!G688:G690),0)</f>
        <v>0</v>
      </c>
      <c r="H691" s="63">
        <f t="shared" si="271"/>
        <v>6.3013698630136838E-2</v>
      </c>
      <c r="I691" s="63">
        <f t="shared" si="272"/>
        <v>0</v>
      </c>
      <c r="J691" s="63">
        <f t="shared" si="273"/>
        <v>6.3013698630136838E-2</v>
      </c>
      <c r="K691" s="63">
        <f t="shared" si="274"/>
        <v>0</v>
      </c>
      <c r="L691" s="64">
        <f t="shared" si="275"/>
        <v>6.3013698630136838E-2</v>
      </c>
      <c r="M691" s="65">
        <f t="shared" si="276"/>
        <v>4.3693693693693687</v>
      </c>
      <c r="N691" s="65">
        <f t="shared" si="277"/>
        <v>1.3719444874739368</v>
      </c>
      <c r="O691" s="65">
        <f t="shared" si="278"/>
        <v>87.453514068542404</v>
      </c>
      <c r="P691" s="66">
        <f t="shared" si="279"/>
        <v>63.744207485803031</v>
      </c>
      <c r="Q691" s="63">
        <f t="shared" si="282"/>
        <v>0.3652357494722025</v>
      </c>
      <c r="R691" s="63">
        <f t="shared" si="283"/>
        <v>0.42739744414074621</v>
      </c>
      <c r="S691" s="63">
        <f t="shared" si="284"/>
        <v>-1.156069364161838E-2</v>
      </c>
      <c r="T691" s="64">
        <f t="shared" si="285"/>
        <v>0.44409215108976086</v>
      </c>
      <c r="U691" s="63">
        <f t="shared" si="266"/>
        <v>0.16346163625505405</v>
      </c>
      <c r="V691" s="63">
        <f t="shared" si="267"/>
        <v>0.2266161202653636</v>
      </c>
      <c r="W691" s="63">
        <f t="shared" si="268"/>
        <v>2.355738718328837E-3</v>
      </c>
      <c r="X691" s="64">
        <f t="shared" si="269"/>
        <v>0.22373332429241888</v>
      </c>
      <c r="Y691" s="63">
        <f t="shared" si="262"/>
        <v>0.10404467274286655</v>
      </c>
      <c r="Z691" s="63">
        <f t="shared" si="263"/>
        <v>0.1714495213543199</v>
      </c>
      <c r="AA691" s="63">
        <f t="shared" si="264"/>
        <v>1.8757400550031944E-2</v>
      </c>
      <c r="AB691" s="64">
        <f t="shared" si="265"/>
        <v>0.14988074758705916</v>
      </c>
      <c r="AC691" s="63">
        <f t="shared" si="258"/>
        <v>5.0517177580979178E-2</v>
      </c>
      <c r="AD691" s="63">
        <f t="shared" si="259"/>
        <v>0.11203327219778259</v>
      </c>
      <c r="AE691" s="63">
        <f t="shared" si="260"/>
        <v>3.4613820819715757E-2</v>
      </c>
      <c r="AF691" s="64">
        <f t="shared" si="261"/>
        <v>7.4829322613077176E-2</v>
      </c>
      <c r="AG691" s="69">
        <f t="shared" ca="1" si="270"/>
        <v>103</v>
      </c>
      <c r="AH691" s="75">
        <f t="shared" si="280"/>
        <v>2</v>
      </c>
      <c r="AI691" s="76">
        <f t="shared" si="281"/>
        <v>0</v>
      </c>
      <c r="AJ691" s="75"/>
      <c r="AK691" s="76"/>
    </row>
    <row r="692" spans="2:37" x14ac:dyDescent="0.25">
      <c r="B692" s="43">
        <v>1928</v>
      </c>
      <c r="C692" s="44">
        <v>5</v>
      </c>
      <c r="D692" s="67">
        <f t="shared" si="286"/>
        <v>10379</v>
      </c>
      <c r="E692" s="61">
        <f>Data!E691</f>
        <v>20</v>
      </c>
      <c r="F692" s="61">
        <f>Data!H691</f>
        <v>17.2</v>
      </c>
      <c r="G692" s="62">
        <f>IF(MOD(C692,3)=0,SUM(Data!G689:G691),0)</f>
        <v>0</v>
      </c>
      <c r="H692" s="63">
        <f t="shared" si="271"/>
        <v>3.0927835051546504E-2</v>
      </c>
      <c r="I692" s="63">
        <f t="shared" si="272"/>
        <v>0</v>
      </c>
      <c r="J692" s="63">
        <f t="shared" si="273"/>
        <v>3.0927835051546504E-2</v>
      </c>
      <c r="K692" s="63">
        <f t="shared" si="274"/>
        <v>5.8479532163742132E-3</v>
      </c>
      <c r="L692" s="64">
        <f t="shared" si="275"/>
        <v>2.4934068568688739E-2</v>
      </c>
      <c r="M692" s="65">
        <f t="shared" si="276"/>
        <v>4.5045045045045038</v>
      </c>
      <c r="N692" s="65">
        <f t="shared" si="277"/>
        <v>1.3799675546521468</v>
      </c>
      <c r="O692" s="65">
        <f t="shared" si="278"/>
        <v>90.158261926332386</v>
      </c>
      <c r="P692" s="66">
        <f t="shared" si="279"/>
        <v>65.333609926110768</v>
      </c>
      <c r="Q692" s="63">
        <f t="shared" si="282"/>
        <v>0.36054421768707479</v>
      </c>
      <c r="R692" s="63">
        <f t="shared" si="283"/>
        <v>0.42249229828459267</v>
      </c>
      <c r="S692" s="63">
        <f t="shared" si="284"/>
        <v>-1.1494252873563204E-2</v>
      </c>
      <c r="T692" s="64">
        <f t="shared" si="285"/>
        <v>0.43903290640418091</v>
      </c>
      <c r="U692" s="63">
        <f t="shared" si="266"/>
        <v>0.18195836781904839</v>
      </c>
      <c r="V692" s="63">
        <f t="shared" si="267"/>
        <v>0.24611688281877786</v>
      </c>
      <c r="W692" s="63">
        <f t="shared" si="268"/>
        <v>3.5253518649858151E-3</v>
      </c>
      <c r="X692" s="64">
        <f t="shared" si="269"/>
        <v>0.24173931480948796</v>
      </c>
      <c r="Y692" s="63">
        <f t="shared" si="262"/>
        <v>0.10394060045408104</v>
      </c>
      <c r="Z692" s="63">
        <f t="shared" si="263"/>
        <v>0.17133909517692514</v>
      </c>
      <c r="AA692" s="63">
        <f t="shared" si="264"/>
        <v>1.7222703011435803E-2</v>
      </c>
      <c r="AB692" s="64">
        <f t="shared" si="265"/>
        <v>0.15150703155684164</v>
      </c>
      <c r="AC692" s="63">
        <f t="shared" si="258"/>
        <v>4.9361854103364022E-2</v>
      </c>
      <c r="AD692" s="63">
        <f t="shared" si="259"/>
        <v>0.11081029538723919</v>
      </c>
      <c r="AE692" s="63">
        <f t="shared" si="260"/>
        <v>3.4915502331682502E-2</v>
      </c>
      <c r="AF692" s="64">
        <f t="shared" si="261"/>
        <v>7.3334289499543015E-2</v>
      </c>
      <c r="AG692" s="69">
        <f t="shared" ca="1" si="270"/>
        <v>450</v>
      </c>
      <c r="AH692" s="75">
        <f t="shared" si="280"/>
        <v>3</v>
      </c>
      <c r="AI692" s="76">
        <f t="shared" si="281"/>
        <v>0</v>
      </c>
      <c r="AJ692" s="75"/>
      <c r="AK692" s="76"/>
    </row>
    <row r="693" spans="2:37" x14ac:dyDescent="0.25">
      <c r="B693" s="43">
        <v>1928</v>
      </c>
      <c r="C693" s="44">
        <v>6</v>
      </c>
      <c r="D693" s="67">
        <f t="shared" si="286"/>
        <v>10409</v>
      </c>
      <c r="E693" s="61">
        <f>Data!E692</f>
        <v>19.02</v>
      </c>
      <c r="F693" s="61">
        <f>Data!H692</f>
        <v>17.100000000000001</v>
      </c>
      <c r="G693" s="62">
        <f>IF(MOD(C693,3)=0,SUM(Data!G690:G692),0)</f>
        <v>0.20083333333333334</v>
      </c>
      <c r="H693" s="63">
        <f t="shared" si="271"/>
        <v>-4.9000000000000044E-2</v>
      </c>
      <c r="I693" s="63">
        <f t="shared" si="272"/>
        <v>1.0041666666666667E-2</v>
      </c>
      <c r="J693" s="63">
        <f t="shared" si="273"/>
        <v>-3.8958333333333317E-2</v>
      </c>
      <c r="K693" s="63">
        <f t="shared" si="274"/>
        <v>-5.8139534883719923E-3</v>
      </c>
      <c r="L693" s="64">
        <f t="shared" si="275"/>
        <v>-3.3338206627680389E-2</v>
      </c>
      <c r="M693" s="65">
        <f t="shared" si="276"/>
        <v>4.2837837837837833</v>
      </c>
      <c r="N693" s="65">
        <f t="shared" si="277"/>
        <v>1.3719444874739368</v>
      </c>
      <c r="O693" s="65">
        <f t="shared" si="278"/>
        <v>86.645846305452352</v>
      </c>
      <c r="P693" s="66">
        <f t="shared" si="279"/>
        <v>63.155504538661816</v>
      </c>
      <c r="Q693" s="63">
        <f t="shared" si="282"/>
        <v>0.27736736064472778</v>
      </c>
      <c r="R693" s="63">
        <f t="shared" si="283"/>
        <v>0.33343610019638281</v>
      </c>
      <c r="S693" s="63">
        <f t="shared" si="284"/>
        <v>-2.8409090909090828E-2</v>
      </c>
      <c r="T693" s="64">
        <f t="shared" si="285"/>
        <v>0.37242545985124798</v>
      </c>
      <c r="U693" s="63">
        <f t="shared" si="266"/>
        <v>0.17925816629570912</v>
      </c>
      <c r="V693" s="63">
        <f t="shared" si="267"/>
        <v>0.24204872652390486</v>
      </c>
      <c r="W693" s="63">
        <f t="shared" si="268"/>
        <v>1.1737121520929428E-3</v>
      </c>
      <c r="X693" s="64">
        <f t="shared" si="269"/>
        <v>0.24059262788076441</v>
      </c>
      <c r="Y693" s="63">
        <f t="shared" si="262"/>
        <v>9.8260651537812826E-2</v>
      </c>
      <c r="Z693" s="63">
        <f t="shared" si="263"/>
        <v>0.16406086387530272</v>
      </c>
      <c r="AA693" s="63">
        <f t="shared" si="264"/>
        <v>1.5238029651860163E-2</v>
      </c>
      <c r="AB693" s="64">
        <f t="shared" si="265"/>
        <v>0.14658910509338985</v>
      </c>
      <c r="AC693" s="63">
        <f t="shared" ref="AC693:AC756" si="287">($M693/$M453)^(1/20)-1</f>
        <v>4.6660555663489589E-2</v>
      </c>
      <c r="AD693" s="63">
        <f t="shared" ref="AD693:AD756" si="288">($O693/$O453)^(1/20)-1</f>
        <v>0.10777057900990927</v>
      </c>
      <c r="AE693" s="63">
        <f t="shared" ref="AE693:AE756" si="289">($N693/$N453)^(1/20)-1</f>
        <v>3.4613820819715757E-2</v>
      </c>
      <c r="AF693" s="64">
        <f t="shared" ref="AF693:AF756" si="290">($P693/$P453)^(1/20)-1</f>
        <v>7.0709241185500593E-2</v>
      </c>
      <c r="AG693" s="69">
        <f t="shared" ca="1" si="270"/>
        <v>1665</v>
      </c>
      <c r="AH693" s="75">
        <f t="shared" si="280"/>
        <v>0</v>
      </c>
      <c r="AI693" s="76">
        <f t="shared" si="281"/>
        <v>1</v>
      </c>
      <c r="AJ693" s="75"/>
      <c r="AK693" s="76"/>
    </row>
    <row r="694" spans="2:37" x14ac:dyDescent="0.25">
      <c r="B694" s="43">
        <v>1928</v>
      </c>
      <c r="C694" s="44">
        <v>7</v>
      </c>
      <c r="D694" s="67">
        <f t="shared" si="286"/>
        <v>10440</v>
      </c>
      <c r="E694" s="61">
        <f>Data!E693</f>
        <v>19.16</v>
      </c>
      <c r="F694" s="61">
        <f>Data!H693</f>
        <v>17.100000000000001</v>
      </c>
      <c r="G694" s="62">
        <f>IF(MOD(C694,3)=0,SUM(Data!G691:G693),0)</f>
        <v>0</v>
      </c>
      <c r="H694" s="63">
        <f t="shared" si="271"/>
        <v>7.3606729758148859E-3</v>
      </c>
      <c r="I694" s="63">
        <f t="shared" si="272"/>
        <v>0</v>
      </c>
      <c r="J694" s="63">
        <f t="shared" si="273"/>
        <v>7.3606729758148859E-3</v>
      </c>
      <c r="K694" s="63">
        <f t="shared" si="274"/>
        <v>0</v>
      </c>
      <c r="L694" s="64">
        <f t="shared" si="275"/>
        <v>7.3606729758148859E-3</v>
      </c>
      <c r="M694" s="65">
        <f t="shared" si="276"/>
        <v>4.3153153153153152</v>
      </c>
      <c r="N694" s="65">
        <f t="shared" si="277"/>
        <v>1.3719444874739368</v>
      </c>
      <c r="O694" s="65">
        <f t="shared" si="278"/>
        <v>87.283618044819505</v>
      </c>
      <c r="P694" s="66">
        <f t="shared" si="279"/>
        <v>63.620371554193497</v>
      </c>
      <c r="Q694" s="63">
        <f t="shared" si="282"/>
        <v>0.25886990801576881</v>
      </c>
      <c r="R694" s="63">
        <f t="shared" si="283"/>
        <v>0.31412672072024073</v>
      </c>
      <c r="S694" s="63">
        <f t="shared" si="284"/>
        <v>-1.156069364161838E-2</v>
      </c>
      <c r="T694" s="64">
        <f t="shared" si="285"/>
        <v>0.32949662388655954</v>
      </c>
      <c r="U694" s="63">
        <f t="shared" si="266"/>
        <v>0.18908278759700115</v>
      </c>
      <c r="V694" s="63">
        <f t="shared" si="267"/>
        <v>0.2523964677773578</v>
      </c>
      <c r="W694" s="63">
        <f t="shared" si="268"/>
        <v>-1.1655043337803761E-3</v>
      </c>
      <c r="X694" s="64">
        <f t="shared" si="269"/>
        <v>0.2538578445291011</v>
      </c>
      <c r="Y694" s="63">
        <f t="shared" si="262"/>
        <v>9.8185124777513844E-2</v>
      </c>
      <c r="Z694" s="63">
        <f t="shared" si="263"/>
        <v>0.16398081207182957</v>
      </c>
      <c r="AA694" s="63">
        <f t="shared" si="264"/>
        <v>1.2516050247057819E-2</v>
      </c>
      <c r="AB694" s="64">
        <f t="shared" si="265"/>
        <v>0.14959245513966302</v>
      </c>
      <c r="AC694" s="63">
        <f t="shared" si="287"/>
        <v>4.5161771120590721E-2</v>
      </c>
      <c r="AD694" s="63">
        <f t="shared" si="288"/>
        <v>0.10618428686207371</v>
      </c>
      <c r="AE694" s="63">
        <f t="shared" si="289"/>
        <v>3.404849124318865E-2</v>
      </c>
      <c r="AF694" s="64">
        <f t="shared" si="290"/>
        <v>6.9760554006669029E-2</v>
      </c>
      <c r="AG694" s="69">
        <f t="shared" ca="1" si="270"/>
        <v>896</v>
      </c>
      <c r="AH694" s="75">
        <f t="shared" si="280"/>
        <v>1</v>
      </c>
      <c r="AI694" s="76">
        <f t="shared" si="281"/>
        <v>0</v>
      </c>
      <c r="AJ694" s="75"/>
      <c r="AK694" s="76"/>
    </row>
    <row r="695" spans="2:37" x14ac:dyDescent="0.25">
      <c r="B695" s="43">
        <v>1928</v>
      </c>
      <c r="C695" s="44">
        <v>8</v>
      </c>
      <c r="D695" s="67">
        <f t="shared" si="286"/>
        <v>10471</v>
      </c>
      <c r="E695" s="61">
        <f>Data!E694</f>
        <v>19.78</v>
      </c>
      <c r="F695" s="61">
        <f>Data!H694</f>
        <v>17.100000000000001</v>
      </c>
      <c r="G695" s="62">
        <f>IF(MOD(C695,3)=0,SUM(Data!G692:G694),0)</f>
        <v>0</v>
      </c>
      <c r="H695" s="63">
        <f t="shared" si="271"/>
        <v>3.235908141962418E-2</v>
      </c>
      <c r="I695" s="63">
        <f t="shared" si="272"/>
        <v>0</v>
      </c>
      <c r="J695" s="63">
        <f t="shared" si="273"/>
        <v>3.235908141962418E-2</v>
      </c>
      <c r="K695" s="63">
        <f t="shared" si="274"/>
        <v>0</v>
      </c>
      <c r="L695" s="64">
        <f t="shared" si="275"/>
        <v>3.235908141962418E-2</v>
      </c>
      <c r="M695" s="65">
        <f t="shared" si="276"/>
        <v>4.454954954954955</v>
      </c>
      <c r="N695" s="65">
        <f t="shared" si="277"/>
        <v>1.3719444874739368</v>
      </c>
      <c r="O695" s="65">
        <f t="shared" si="278"/>
        <v>90.108035747731194</v>
      </c>
      <c r="P695" s="66">
        <f t="shared" si="279"/>
        <v>65.679068337262393</v>
      </c>
      <c r="Q695" s="63">
        <f t="shared" si="282"/>
        <v>0.23393636930754846</v>
      </c>
      <c r="R695" s="63">
        <f t="shared" si="283"/>
        <v>0.28809874972025828</v>
      </c>
      <c r="S695" s="63">
        <f t="shared" si="284"/>
        <v>-5.8139534883719923E-3</v>
      </c>
      <c r="T695" s="64">
        <f t="shared" si="285"/>
        <v>0.29563149094669283</v>
      </c>
      <c r="U695" s="63">
        <f t="shared" si="266"/>
        <v>0.19549634773752822</v>
      </c>
      <c r="V695" s="63">
        <f t="shared" si="267"/>
        <v>0.25915152314411327</v>
      </c>
      <c r="W695" s="63">
        <f t="shared" si="268"/>
        <v>0</v>
      </c>
      <c r="X695" s="64">
        <f t="shared" si="269"/>
        <v>0.25915152314411327</v>
      </c>
      <c r="Y695" s="63">
        <f t="shared" si="262"/>
        <v>0.10066639791053777</v>
      </c>
      <c r="Z695" s="63">
        <f t="shared" si="263"/>
        <v>0.16661074599752745</v>
      </c>
      <c r="AA695" s="63">
        <f t="shared" si="264"/>
        <v>1.0526109178908838E-2</v>
      </c>
      <c r="AB695" s="64">
        <f t="shared" si="265"/>
        <v>0.15445878676548319</v>
      </c>
      <c r="AC695" s="63">
        <f t="shared" si="287"/>
        <v>4.462956250744976E-2</v>
      </c>
      <c r="AD695" s="63">
        <f t="shared" si="288"/>
        <v>0.10562100486931758</v>
      </c>
      <c r="AE695" s="63">
        <f t="shared" si="289"/>
        <v>3.404849124318865E-2</v>
      </c>
      <c r="AF695" s="64">
        <f t="shared" si="290"/>
        <v>6.9215819405220147E-2</v>
      </c>
      <c r="AG695" s="69">
        <f t="shared" ca="1" si="270"/>
        <v>431</v>
      </c>
      <c r="AH695" s="75">
        <f t="shared" si="280"/>
        <v>2</v>
      </c>
      <c r="AI695" s="76">
        <f t="shared" si="281"/>
        <v>0</v>
      </c>
      <c r="AJ695" s="75"/>
      <c r="AK695" s="76"/>
    </row>
    <row r="696" spans="2:37" x14ac:dyDescent="0.25">
      <c r="B696" s="43">
        <v>1928</v>
      </c>
      <c r="C696" s="44">
        <v>9</v>
      </c>
      <c r="D696" s="67">
        <f t="shared" si="286"/>
        <v>10501</v>
      </c>
      <c r="E696" s="61">
        <f>Data!E695</f>
        <v>21.17</v>
      </c>
      <c r="F696" s="61">
        <f>Data!H695</f>
        <v>17.3</v>
      </c>
      <c r="G696" s="62">
        <f>IF(MOD(C696,3)=0,SUM(Data!G693:G695),0)</f>
        <v>0.20583333333333331</v>
      </c>
      <c r="H696" s="63">
        <f t="shared" si="271"/>
        <v>7.0273003033367143E-2</v>
      </c>
      <c r="I696" s="63">
        <f t="shared" si="272"/>
        <v>1.0406134142231209E-2</v>
      </c>
      <c r="J696" s="63">
        <f t="shared" si="273"/>
        <v>8.0679137175598381E-2</v>
      </c>
      <c r="K696" s="63">
        <f t="shared" si="274"/>
        <v>1.1695906432748426E-2</v>
      </c>
      <c r="L696" s="64">
        <f t="shared" si="275"/>
        <v>6.8185736745822734E-2</v>
      </c>
      <c r="M696" s="65">
        <f t="shared" si="276"/>
        <v>4.7680180180180178</v>
      </c>
      <c r="N696" s="65">
        <f t="shared" si="277"/>
        <v>1.387990621830357</v>
      </c>
      <c r="O696" s="65">
        <f t="shared" si="278"/>
        <v>97.377874324446125</v>
      </c>
      <c r="P696" s="66">
        <f t="shared" si="279"/>
        <v>70.157444000617872</v>
      </c>
      <c r="Q696" s="63">
        <f t="shared" si="282"/>
        <v>0.2497048406139315</v>
      </c>
      <c r="R696" s="63">
        <f t="shared" si="283"/>
        <v>0.30294995496926669</v>
      </c>
      <c r="S696" s="63">
        <f t="shared" si="284"/>
        <v>0</v>
      </c>
      <c r="T696" s="64">
        <f t="shared" si="285"/>
        <v>0.30294995496926691</v>
      </c>
      <c r="U696" s="63">
        <f t="shared" si="266"/>
        <v>0.21035466905312283</v>
      </c>
      <c r="V696" s="63">
        <f t="shared" si="267"/>
        <v>0.27320854201016065</v>
      </c>
      <c r="W696" s="63">
        <f t="shared" si="268"/>
        <v>1.1600959281710121E-3</v>
      </c>
      <c r="X696" s="64">
        <f t="shared" si="269"/>
        <v>0.271733209492109</v>
      </c>
      <c r="Y696" s="63">
        <f t="shared" si="262"/>
        <v>0.10875336580537298</v>
      </c>
      <c r="Z696" s="63">
        <f t="shared" si="263"/>
        <v>0.17396681129751834</v>
      </c>
      <c r="AA696" s="63">
        <f t="shared" si="264"/>
        <v>9.7518210388762849E-3</v>
      </c>
      <c r="AB696" s="64">
        <f t="shared" si="265"/>
        <v>0.16262906076236705</v>
      </c>
      <c r="AC696" s="63">
        <f t="shared" si="287"/>
        <v>4.8757163002131065E-2</v>
      </c>
      <c r="AD696" s="63">
        <f t="shared" si="288"/>
        <v>0.10982906836108786</v>
      </c>
      <c r="AE696" s="63">
        <f t="shared" si="289"/>
        <v>3.4649863803071446E-2</v>
      </c>
      <c r="AF696" s="64">
        <f t="shared" si="290"/>
        <v>7.2661493697664392E-2</v>
      </c>
      <c r="AG696" s="69">
        <f t="shared" ca="1" si="270"/>
        <v>77</v>
      </c>
      <c r="AH696" s="75">
        <f t="shared" si="280"/>
        <v>3</v>
      </c>
      <c r="AI696" s="76">
        <f t="shared" si="281"/>
        <v>0</v>
      </c>
      <c r="AJ696" s="75"/>
      <c r="AK696" s="76"/>
    </row>
    <row r="697" spans="2:37" x14ac:dyDescent="0.25">
      <c r="B697" s="43">
        <v>1928</v>
      </c>
      <c r="C697" s="44">
        <v>10</v>
      </c>
      <c r="D697" s="67">
        <f t="shared" si="286"/>
        <v>10532</v>
      </c>
      <c r="E697" s="61">
        <f>Data!E696</f>
        <v>21.6</v>
      </c>
      <c r="F697" s="61">
        <f>Data!H696</f>
        <v>17.2</v>
      </c>
      <c r="G697" s="62">
        <f>IF(MOD(C697,3)=0,SUM(Data!G694:G696),0)</f>
        <v>0</v>
      </c>
      <c r="H697" s="63">
        <f t="shared" si="271"/>
        <v>2.0311761927255478E-2</v>
      </c>
      <c r="I697" s="63">
        <f t="shared" si="272"/>
        <v>0</v>
      </c>
      <c r="J697" s="63">
        <f t="shared" si="273"/>
        <v>2.0311761927255478E-2</v>
      </c>
      <c r="K697" s="63">
        <f t="shared" si="274"/>
        <v>-5.7803468208093012E-3</v>
      </c>
      <c r="L697" s="64">
        <f t="shared" si="275"/>
        <v>2.6243807054739499E-2</v>
      </c>
      <c r="M697" s="65">
        <f t="shared" si="276"/>
        <v>4.8648648648648649</v>
      </c>
      <c r="N697" s="65">
        <f t="shared" si="277"/>
        <v>1.3799675546521468</v>
      </c>
      <c r="O697" s="65">
        <f t="shared" si="278"/>
        <v>99.355790524706478</v>
      </c>
      <c r="P697" s="66">
        <f t="shared" si="279"/>
        <v>71.998642424423778</v>
      </c>
      <c r="Q697" s="63">
        <f t="shared" si="282"/>
        <v>0.29496402877697858</v>
      </c>
      <c r="R697" s="63">
        <f t="shared" si="283"/>
        <v>0.35013746298117265</v>
      </c>
      <c r="S697" s="63">
        <f t="shared" si="284"/>
        <v>-1.1494252873563204E-2</v>
      </c>
      <c r="T697" s="64">
        <f t="shared" si="285"/>
        <v>0.36583673580653508</v>
      </c>
      <c r="U697" s="63">
        <f t="shared" si="266"/>
        <v>0.21884264560358857</v>
      </c>
      <c r="V697" s="63">
        <f t="shared" si="267"/>
        <v>0.28213730026982775</v>
      </c>
      <c r="W697" s="63">
        <f t="shared" si="268"/>
        <v>-1.1587516650827245E-3</v>
      </c>
      <c r="X697" s="64">
        <f t="shared" si="269"/>
        <v>0.28362470253122707</v>
      </c>
      <c r="Y697" s="63">
        <f t="shared" si="262"/>
        <v>0.10637695332669761</v>
      </c>
      <c r="Z697" s="63">
        <f t="shared" si="263"/>
        <v>0.17145062558304125</v>
      </c>
      <c r="AA697" s="63">
        <f t="shared" si="264"/>
        <v>7.2582807054286658E-3</v>
      </c>
      <c r="AB697" s="64">
        <f t="shared" si="265"/>
        <v>0.16300917850248009</v>
      </c>
      <c r="AC697" s="63">
        <f t="shared" si="287"/>
        <v>4.9173740187360204E-2</v>
      </c>
      <c r="AD697" s="63">
        <f t="shared" si="288"/>
        <v>0.11026990393837233</v>
      </c>
      <c r="AE697" s="63">
        <f t="shared" si="289"/>
        <v>3.3791405419971499E-2</v>
      </c>
      <c r="AF697" s="64">
        <f t="shared" si="290"/>
        <v>7.3978655768889734E-2</v>
      </c>
      <c r="AG697" s="69">
        <f t="shared" ca="1" si="270"/>
        <v>633</v>
      </c>
      <c r="AH697" s="75">
        <f t="shared" si="280"/>
        <v>4</v>
      </c>
      <c r="AI697" s="76">
        <f t="shared" si="281"/>
        <v>0</v>
      </c>
      <c r="AJ697" s="75"/>
      <c r="AK697" s="76"/>
    </row>
    <row r="698" spans="2:37" x14ac:dyDescent="0.25">
      <c r="B698" s="43">
        <v>1928</v>
      </c>
      <c r="C698" s="44">
        <v>11</v>
      </c>
      <c r="D698" s="67">
        <f t="shared" si="286"/>
        <v>10562</v>
      </c>
      <c r="E698" s="61">
        <f>Data!E697</f>
        <v>23.06</v>
      </c>
      <c r="F698" s="61">
        <f>Data!H697</f>
        <v>17.2</v>
      </c>
      <c r="G698" s="62">
        <f>IF(MOD(C698,3)=0,SUM(Data!G695:G697),0)</f>
        <v>0</v>
      </c>
      <c r="H698" s="63">
        <f t="shared" si="271"/>
        <v>6.7592592592592426E-2</v>
      </c>
      <c r="I698" s="63">
        <f t="shared" si="272"/>
        <v>0</v>
      </c>
      <c r="J698" s="63">
        <f t="shared" si="273"/>
        <v>6.7592592592592426E-2</v>
      </c>
      <c r="K698" s="63">
        <f t="shared" si="274"/>
        <v>0</v>
      </c>
      <c r="L698" s="64">
        <f t="shared" si="275"/>
        <v>6.7592592592592426E-2</v>
      </c>
      <c r="M698" s="65">
        <f t="shared" si="276"/>
        <v>5.1936936936936933</v>
      </c>
      <c r="N698" s="65">
        <f t="shared" si="277"/>
        <v>1.3799675546521468</v>
      </c>
      <c r="O698" s="65">
        <f t="shared" si="278"/>
        <v>106.07150599535792</v>
      </c>
      <c r="P698" s="66">
        <f t="shared" si="279"/>
        <v>76.865217329037591</v>
      </c>
      <c r="Q698" s="63">
        <f t="shared" si="282"/>
        <v>0.35169988276670594</v>
      </c>
      <c r="R698" s="63">
        <f t="shared" si="283"/>
        <v>0.40929061338806583</v>
      </c>
      <c r="S698" s="63">
        <f t="shared" si="284"/>
        <v>-5.7803468208093012E-3</v>
      </c>
      <c r="T698" s="64">
        <f t="shared" si="285"/>
        <v>0.41748416346590322</v>
      </c>
      <c r="U698" s="63">
        <f t="shared" si="266"/>
        <v>0.22763923152818188</v>
      </c>
      <c r="V698" s="63">
        <f t="shared" si="267"/>
        <v>0.29139069402794049</v>
      </c>
      <c r="W698" s="63">
        <f t="shared" si="268"/>
        <v>-1.1587516650827245E-3</v>
      </c>
      <c r="X698" s="64">
        <f t="shared" si="269"/>
        <v>0.2928888311137603</v>
      </c>
      <c r="Y698" s="63">
        <f t="shared" si="262"/>
        <v>0.11084234381628089</v>
      </c>
      <c r="Z698" s="63">
        <f t="shared" si="263"/>
        <v>0.17617865653737907</v>
      </c>
      <c r="AA698" s="63">
        <f t="shared" si="264"/>
        <v>5.3888957444041541E-3</v>
      </c>
      <c r="AB698" s="64">
        <f t="shared" si="265"/>
        <v>0.16987432576179362</v>
      </c>
      <c r="AC698" s="63">
        <f t="shared" si="287"/>
        <v>4.9167743891747051E-2</v>
      </c>
      <c r="AD698" s="63">
        <f t="shared" si="288"/>
        <v>0.11026355846259528</v>
      </c>
      <c r="AE698" s="63">
        <f t="shared" si="289"/>
        <v>3.3238602612999602E-2</v>
      </c>
      <c r="AF698" s="64">
        <f t="shared" si="290"/>
        <v>7.4547113952966981E-2</v>
      </c>
      <c r="AG698" s="69">
        <f t="shared" ca="1" si="270"/>
        <v>90</v>
      </c>
      <c r="AH698" s="75">
        <f t="shared" si="280"/>
        <v>5</v>
      </c>
      <c r="AI698" s="76">
        <f t="shared" si="281"/>
        <v>0</v>
      </c>
      <c r="AJ698" s="75"/>
      <c r="AK698" s="76"/>
    </row>
    <row r="699" spans="2:37" x14ac:dyDescent="0.25">
      <c r="B699" s="43">
        <v>1928</v>
      </c>
      <c r="C699" s="44">
        <v>12</v>
      </c>
      <c r="D699" s="67">
        <f t="shared" si="286"/>
        <v>10593</v>
      </c>
      <c r="E699" s="61">
        <f>Data!E698</f>
        <v>23.15</v>
      </c>
      <c r="F699" s="61">
        <f>Data!H698</f>
        <v>17.100000000000001</v>
      </c>
      <c r="G699" s="62">
        <f>IF(MOD(C699,3)=0,SUM(Data!G696:G698),0)</f>
        <v>0.21083333333333334</v>
      </c>
      <c r="H699" s="63">
        <f t="shared" si="271"/>
        <v>3.9028620988725837E-3</v>
      </c>
      <c r="I699" s="63">
        <f t="shared" si="272"/>
        <v>9.1428158427291142E-3</v>
      </c>
      <c r="J699" s="63">
        <f t="shared" si="273"/>
        <v>1.3045677941601719E-2</v>
      </c>
      <c r="K699" s="63">
        <f t="shared" si="274"/>
        <v>-5.8139534883719923E-3</v>
      </c>
      <c r="L699" s="64">
        <f t="shared" si="275"/>
        <v>1.8969921672254308E-2</v>
      </c>
      <c r="M699" s="65">
        <f t="shared" si="276"/>
        <v>5.2139639639639634</v>
      </c>
      <c r="N699" s="65">
        <f t="shared" si="277"/>
        <v>1.3719444874739368</v>
      </c>
      <c r="O699" s="65">
        <f t="shared" si="278"/>
        <v>107.45528070135404</v>
      </c>
      <c r="P699" s="66">
        <f t="shared" si="279"/>
        <v>78.323344481090245</v>
      </c>
      <c r="Q699" s="63">
        <f t="shared" si="282"/>
        <v>0.32588774341351656</v>
      </c>
      <c r="R699" s="63">
        <f t="shared" si="283"/>
        <v>0.3798866086653705</v>
      </c>
      <c r="S699" s="63">
        <f t="shared" si="284"/>
        <v>-1.156069364161838E-2</v>
      </c>
      <c r="T699" s="64">
        <f t="shared" si="285"/>
        <v>0.39602563332812335</v>
      </c>
      <c r="U699" s="63">
        <f t="shared" si="266"/>
        <v>0.22044152561745833</v>
      </c>
      <c r="V699" s="63">
        <f t="shared" si="267"/>
        <v>0.28221180201555818</v>
      </c>
      <c r="W699" s="63">
        <f t="shared" si="268"/>
        <v>-2.3229054687755601E-3</v>
      </c>
      <c r="X699" s="64">
        <f t="shared" si="269"/>
        <v>0.28519719360503837</v>
      </c>
      <c r="Y699" s="63">
        <f t="shared" si="262"/>
        <v>0.11350556126786682</v>
      </c>
      <c r="Z699" s="63">
        <f t="shared" si="263"/>
        <v>0.17792352759418528</v>
      </c>
      <c r="AA699" s="63">
        <f t="shared" si="264"/>
        <v>3.5781947688626747E-3</v>
      </c>
      <c r="AB699" s="64">
        <f t="shared" si="265"/>
        <v>0.17372371553516697</v>
      </c>
      <c r="AC699" s="63">
        <f t="shared" si="287"/>
        <v>4.8197603051556515E-2</v>
      </c>
      <c r="AD699" s="63">
        <f t="shared" si="288"/>
        <v>0.10912386794121298</v>
      </c>
      <c r="AE699" s="63">
        <f t="shared" si="289"/>
        <v>3.2390908482781811E-2</v>
      </c>
      <c r="AF699" s="64">
        <f t="shared" si="290"/>
        <v>7.4325489335429262E-2</v>
      </c>
      <c r="AG699" s="69">
        <f t="shared" ca="1" si="270"/>
        <v>961</v>
      </c>
      <c r="AH699" s="75">
        <f t="shared" si="280"/>
        <v>6</v>
      </c>
      <c r="AI699" s="76">
        <f t="shared" si="281"/>
        <v>0</v>
      </c>
      <c r="AJ699" s="75"/>
      <c r="AK699" s="76"/>
    </row>
    <row r="700" spans="2:37" x14ac:dyDescent="0.25">
      <c r="B700" s="43">
        <v>1929</v>
      </c>
      <c r="C700" s="39">
        <v>1</v>
      </c>
      <c r="D700" s="67">
        <f t="shared" si="286"/>
        <v>10624</v>
      </c>
      <c r="E700" s="61">
        <f>Data!E699</f>
        <v>24.86</v>
      </c>
      <c r="F700" s="61">
        <f>Data!H699</f>
        <v>17.100000000000001</v>
      </c>
      <c r="G700" s="62">
        <f>IF(MOD(C700,3)=0,SUM(Data!G697:G699),0)</f>
        <v>0</v>
      </c>
      <c r="H700" s="63">
        <f t="shared" si="271"/>
        <v>7.3866090712743082E-2</v>
      </c>
      <c r="I700" s="63">
        <f t="shared" si="272"/>
        <v>0</v>
      </c>
      <c r="J700" s="63">
        <f t="shared" si="273"/>
        <v>7.3866090712743082E-2</v>
      </c>
      <c r="K700" s="63">
        <f t="shared" si="274"/>
        <v>0</v>
      </c>
      <c r="L700" s="64">
        <f t="shared" si="275"/>
        <v>7.3866090712743082E-2</v>
      </c>
      <c r="M700" s="65">
        <f t="shared" si="276"/>
        <v>5.5990990990990985</v>
      </c>
      <c r="N700" s="65">
        <f t="shared" si="277"/>
        <v>1.3719444874739368</v>
      </c>
      <c r="O700" s="65">
        <f t="shared" si="278"/>
        <v>115.39258221320353</v>
      </c>
      <c r="P700" s="66">
        <f t="shared" si="279"/>
        <v>84.108783749455881</v>
      </c>
      <c r="Q700" s="63">
        <f t="shared" si="282"/>
        <v>0.41814033086138047</v>
      </c>
      <c r="R700" s="63">
        <f t="shared" si="283"/>
        <v>0.47589632793942283</v>
      </c>
      <c r="S700" s="63">
        <f t="shared" si="284"/>
        <v>-1.156069364161838E-2</v>
      </c>
      <c r="T700" s="64">
        <f t="shared" si="285"/>
        <v>0.4931582732954396</v>
      </c>
      <c r="U700" s="63">
        <f t="shared" si="266"/>
        <v>0.23000841926690074</v>
      </c>
      <c r="V700" s="63">
        <f t="shared" si="267"/>
        <v>0.2922629053977841</v>
      </c>
      <c r="W700" s="63">
        <f t="shared" si="268"/>
        <v>-2.3229054687755601E-3</v>
      </c>
      <c r="X700" s="64">
        <f t="shared" si="269"/>
        <v>0.29527169911119988</v>
      </c>
      <c r="Y700" s="63">
        <f t="shared" si="262"/>
        <v>0.12218160852049653</v>
      </c>
      <c r="Z700" s="63">
        <f t="shared" si="263"/>
        <v>0.18710149718937519</v>
      </c>
      <c r="AA700" s="63">
        <f t="shared" si="264"/>
        <v>3.5781947688626747E-3</v>
      </c>
      <c r="AB700" s="64">
        <f t="shared" si="265"/>
        <v>0.18286896165851863</v>
      </c>
      <c r="AC700" s="63">
        <f t="shared" si="287"/>
        <v>5.1764834841578899E-2</v>
      </c>
      <c r="AD700" s="63">
        <f t="shared" si="288"/>
        <v>0.1128984443276444</v>
      </c>
      <c r="AE700" s="63">
        <f t="shared" si="289"/>
        <v>3.293740992320382E-2</v>
      </c>
      <c r="AF700" s="64">
        <f t="shared" si="290"/>
        <v>7.7411306470529961E-2</v>
      </c>
      <c r="AG700" s="69">
        <f t="shared" ca="1" si="270"/>
        <v>66</v>
      </c>
      <c r="AH700" s="75">
        <f t="shared" si="280"/>
        <v>7</v>
      </c>
      <c r="AI700" s="76">
        <f t="shared" si="281"/>
        <v>0</v>
      </c>
      <c r="AJ700" s="75"/>
      <c r="AK700" s="76"/>
    </row>
    <row r="701" spans="2:37" x14ac:dyDescent="0.25">
      <c r="B701" s="43">
        <v>1929</v>
      </c>
      <c r="C701" s="44">
        <v>2</v>
      </c>
      <c r="D701" s="67">
        <f t="shared" si="286"/>
        <v>10652</v>
      </c>
      <c r="E701" s="61">
        <f>Data!E700</f>
        <v>24.99</v>
      </c>
      <c r="F701" s="61">
        <f>Data!H700</f>
        <v>17.100000000000001</v>
      </c>
      <c r="G701" s="62">
        <f>IF(MOD(C701,3)=0,SUM(Data!G698:G700),0)</f>
        <v>0</v>
      </c>
      <c r="H701" s="63">
        <f t="shared" si="271"/>
        <v>5.2292839903458344E-3</v>
      </c>
      <c r="I701" s="63">
        <f t="shared" si="272"/>
        <v>0</v>
      </c>
      <c r="J701" s="63">
        <f t="shared" si="273"/>
        <v>5.2292839903458344E-3</v>
      </c>
      <c r="K701" s="63">
        <f t="shared" si="274"/>
        <v>0</v>
      </c>
      <c r="L701" s="64">
        <f t="shared" si="275"/>
        <v>5.2292839903458344E-3</v>
      </c>
      <c r="M701" s="65">
        <f t="shared" si="276"/>
        <v>5.6283783783783772</v>
      </c>
      <c r="N701" s="65">
        <f t="shared" si="277"/>
        <v>1.3719444874739368</v>
      </c>
      <c r="O701" s="65">
        <f t="shared" si="278"/>
        <v>115.9960027959757</v>
      </c>
      <c r="P701" s="66">
        <f t="shared" si="279"/>
        <v>84.548612465764364</v>
      </c>
      <c r="Q701" s="63">
        <f t="shared" si="282"/>
        <v>0.44284064665126999</v>
      </c>
      <c r="R701" s="63">
        <f t="shared" si="283"/>
        <v>0.50160260296729642</v>
      </c>
      <c r="S701" s="63">
        <f t="shared" si="284"/>
        <v>0</v>
      </c>
      <c r="T701" s="64">
        <f t="shared" si="285"/>
        <v>0.50160260296729642</v>
      </c>
      <c r="U701" s="63">
        <f t="shared" si="266"/>
        <v>0.23017961810814835</v>
      </c>
      <c r="V701" s="63">
        <f t="shared" si="267"/>
        <v>0.29244276913572786</v>
      </c>
      <c r="W701" s="63">
        <f t="shared" si="268"/>
        <v>-1.1655043337803761E-3</v>
      </c>
      <c r="X701" s="64">
        <f t="shared" si="269"/>
        <v>0.29395087448764201</v>
      </c>
      <c r="Y701" s="63">
        <f t="shared" ref="Y701:Y764" si="291">($M701/$M581)^(1/10)-1</f>
        <v>0.12233886935366134</v>
      </c>
      <c r="Z701" s="63">
        <f t="shared" ref="Z701:Z764" si="292">($O701/$O581)^(1/10)-1</f>
        <v>0.1872678557975378</v>
      </c>
      <c r="AA701" s="63">
        <f t="shared" ref="AA701:AA764" si="293">($N701/$N581)^(1/10)-1</f>
        <v>5.42136482688238E-3</v>
      </c>
      <c r="AB701" s="64">
        <f t="shared" ref="AB701:AB764" si="294">($P701/$P581)^(1/10)-1</f>
        <v>0.18086595066732691</v>
      </c>
      <c r="AC701" s="63">
        <f t="shared" si="287"/>
        <v>5.3571900568968545E-2</v>
      </c>
      <c r="AD701" s="63">
        <f t="shared" si="288"/>
        <v>0.1148105453698065</v>
      </c>
      <c r="AE701" s="63">
        <f t="shared" si="289"/>
        <v>3.2390908482781811E-2</v>
      </c>
      <c r="AF701" s="64">
        <f t="shared" si="290"/>
        <v>7.9833749222133044E-2</v>
      </c>
      <c r="AG701" s="69">
        <f t="shared" ca="1" si="270"/>
        <v>926</v>
      </c>
      <c r="AH701" s="75">
        <f t="shared" si="280"/>
        <v>8</v>
      </c>
      <c r="AI701" s="76">
        <f t="shared" si="281"/>
        <v>0</v>
      </c>
      <c r="AJ701" s="75"/>
      <c r="AK701" s="76"/>
    </row>
    <row r="702" spans="2:37" x14ac:dyDescent="0.25">
      <c r="B702" s="43">
        <v>1929</v>
      </c>
      <c r="C702" s="44">
        <v>3</v>
      </c>
      <c r="D702" s="67">
        <f t="shared" si="286"/>
        <v>10683</v>
      </c>
      <c r="E702" s="61">
        <f>Data!E701</f>
        <v>25.43</v>
      </c>
      <c r="F702" s="61">
        <f>Data!H701</f>
        <v>17</v>
      </c>
      <c r="G702" s="62">
        <f>IF(MOD(C702,3)=0,SUM(Data!G699:G701),0)</f>
        <v>0.2175</v>
      </c>
      <c r="H702" s="63">
        <f t="shared" si="271"/>
        <v>1.7607042817126883E-2</v>
      </c>
      <c r="I702" s="63">
        <f t="shared" si="272"/>
        <v>8.7034813925570241E-3</v>
      </c>
      <c r="J702" s="63">
        <f t="shared" si="273"/>
        <v>2.6310524209683939E-2</v>
      </c>
      <c r="K702" s="63">
        <f t="shared" si="274"/>
        <v>-5.8479532163743242E-3</v>
      </c>
      <c r="L702" s="64">
        <f t="shared" si="275"/>
        <v>3.2347644940329268E-2</v>
      </c>
      <c r="M702" s="65">
        <f t="shared" si="276"/>
        <v>5.7274774774774766</v>
      </c>
      <c r="N702" s="65">
        <f t="shared" si="277"/>
        <v>1.3639214202957264</v>
      </c>
      <c r="O702" s="65">
        <f t="shared" si="278"/>
        <v>119.04791843576578</v>
      </c>
      <c r="P702" s="66">
        <f t="shared" si="279"/>
        <v>87.283560962004401</v>
      </c>
      <c r="Q702" s="63">
        <f t="shared" si="282"/>
        <v>0.39342465753424638</v>
      </c>
      <c r="R702" s="63">
        <f t="shared" si="283"/>
        <v>0.44704954899168459</v>
      </c>
      <c r="S702" s="63">
        <f t="shared" si="284"/>
        <v>-5.8479532163744352E-3</v>
      </c>
      <c r="T702" s="64">
        <f t="shared" si="285"/>
        <v>0.45556160516222421</v>
      </c>
      <c r="U702" s="63">
        <f t="shared" si="266"/>
        <v>0.23926853044074226</v>
      </c>
      <c r="V702" s="63">
        <f t="shared" si="267"/>
        <v>0.30025004573817293</v>
      </c>
      <c r="W702" s="63">
        <f t="shared" si="268"/>
        <v>-1.1723361668874999E-3</v>
      </c>
      <c r="X702" s="64">
        <f t="shared" si="269"/>
        <v>0.30177616501761539</v>
      </c>
      <c r="Y702" s="63">
        <f t="shared" si="291"/>
        <v>0.12093139514616347</v>
      </c>
      <c r="Z702" s="63">
        <f t="shared" si="292"/>
        <v>0.18475029034712853</v>
      </c>
      <c r="AA702" s="63">
        <f t="shared" si="293"/>
        <v>3.5996642080171615E-3</v>
      </c>
      <c r="AB702" s="64">
        <f t="shared" si="294"/>
        <v>0.18050088356901228</v>
      </c>
      <c r="AC702" s="63">
        <f t="shared" si="287"/>
        <v>5.3777873434634582E-2</v>
      </c>
      <c r="AD702" s="63">
        <f t="shared" si="288"/>
        <v>0.11487147065250825</v>
      </c>
      <c r="AE702" s="63">
        <f t="shared" si="289"/>
        <v>3.208819807077834E-2</v>
      </c>
      <c r="AF702" s="64">
        <f t="shared" si="290"/>
        <v>8.0209494437075923E-2</v>
      </c>
      <c r="AG702" s="69">
        <f t="shared" ca="1" si="270"/>
        <v>694</v>
      </c>
      <c r="AH702" s="75">
        <f t="shared" si="280"/>
        <v>9</v>
      </c>
      <c r="AI702" s="76">
        <f t="shared" si="281"/>
        <v>0</v>
      </c>
      <c r="AJ702" s="75"/>
      <c r="AK702" s="76"/>
    </row>
    <row r="703" spans="2:37" x14ac:dyDescent="0.25">
      <c r="B703" s="43">
        <v>1929</v>
      </c>
      <c r="C703" s="44">
        <v>4</v>
      </c>
      <c r="D703" s="67">
        <f t="shared" si="286"/>
        <v>10713</v>
      </c>
      <c r="E703" s="61">
        <f>Data!E702</f>
        <v>25.28</v>
      </c>
      <c r="F703" s="61">
        <f>Data!H702</f>
        <v>16.899999999999999</v>
      </c>
      <c r="G703" s="62">
        <f>IF(MOD(C703,3)=0,SUM(Data!G700:G702),0)</f>
        <v>0</v>
      </c>
      <c r="H703" s="63">
        <f t="shared" si="271"/>
        <v>-5.8985450255603089E-3</v>
      </c>
      <c r="I703" s="63">
        <f t="shared" si="272"/>
        <v>0</v>
      </c>
      <c r="J703" s="63">
        <f t="shared" si="273"/>
        <v>-5.8985450255603089E-3</v>
      </c>
      <c r="K703" s="63">
        <f t="shared" si="274"/>
        <v>-5.8823529411765607E-3</v>
      </c>
      <c r="L703" s="64">
        <f t="shared" si="275"/>
        <v>-1.628789553398402E-5</v>
      </c>
      <c r="M703" s="65">
        <f t="shared" si="276"/>
        <v>5.6936936936936933</v>
      </c>
      <c r="N703" s="65">
        <f t="shared" si="277"/>
        <v>1.3558983531175162</v>
      </c>
      <c r="O703" s="65">
        <f t="shared" si="278"/>
        <v>118.34570892867319</v>
      </c>
      <c r="P703" s="66">
        <f t="shared" si="279"/>
        <v>87.282139296481617</v>
      </c>
      <c r="Q703" s="63">
        <f t="shared" si="282"/>
        <v>0.30309278350515467</v>
      </c>
      <c r="R703" s="63">
        <f t="shared" si="283"/>
        <v>0.35324132127976893</v>
      </c>
      <c r="S703" s="63">
        <f t="shared" si="284"/>
        <v>-1.1695906432748759E-2</v>
      </c>
      <c r="T703" s="64">
        <f t="shared" si="285"/>
        <v>0.36925601147242904</v>
      </c>
      <c r="U703" s="63">
        <f t="shared" si="266"/>
        <v>0.24357398659008944</v>
      </c>
      <c r="V703" s="63">
        <f t="shared" si="267"/>
        <v>0.30476736334739329</v>
      </c>
      <c r="W703" s="63">
        <f t="shared" si="268"/>
        <v>-1.1792485647333928E-3</v>
      </c>
      <c r="X703" s="64">
        <f t="shared" si="269"/>
        <v>0.30630782497509546</v>
      </c>
      <c r="Y703" s="63">
        <f t="shared" si="291"/>
        <v>0.11660999471551037</v>
      </c>
      <c r="Z703" s="63">
        <f t="shared" si="292"/>
        <v>0.18018285612493412</v>
      </c>
      <c r="AA703" s="63">
        <f t="shared" si="293"/>
        <v>1.1911991654409704E-3</v>
      </c>
      <c r="AB703" s="64">
        <f t="shared" si="294"/>
        <v>0.17877869592610729</v>
      </c>
      <c r="AC703" s="63">
        <f t="shared" si="287"/>
        <v>5.1158140242297589E-2</v>
      </c>
      <c r="AD703" s="63">
        <f t="shared" si="288"/>
        <v>0.11209985637734921</v>
      </c>
      <c r="AE703" s="63">
        <f t="shared" si="289"/>
        <v>3.0709770527097113E-2</v>
      </c>
      <c r="AF703" s="64">
        <f t="shared" si="290"/>
        <v>7.896508617419018E-2</v>
      </c>
      <c r="AG703" s="69">
        <f t="shared" ca="1" si="270"/>
        <v>1170</v>
      </c>
      <c r="AH703" s="75">
        <f t="shared" si="280"/>
        <v>0</v>
      </c>
      <c r="AI703" s="76">
        <f t="shared" si="281"/>
        <v>1</v>
      </c>
      <c r="AJ703" s="75"/>
      <c r="AK703" s="76"/>
    </row>
    <row r="704" spans="2:37" x14ac:dyDescent="0.25">
      <c r="B704" s="43">
        <v>1929</v>
      </c>
      <c r="C704" s="44">
        <v>5</v>
      </c>
      <c r="D704" s="67">
        <f t="shared" si="286"/>
        <v>10744</v>
      </c>
      <c r="E704" s="61">
        <f>Data!E703</f>
        <v>25.66</v>
      </c>
      <c r="F704" s="61">
        <f>Data!H703</f>
        <v>17</v>
      </c>
      <c r="G704" s="62">
        <f>IF(MOD(C704,3)=0,SUM(Data!G701:G703),0)</f>
        <v>0</v>
      </c>
      <c r="H704" s="63">
        <f t="shared" si="271"/>
        <v>1.5031645569620222E-2</v>
      </c>
      <c r="I704" s="63">
        <f t="shared" si="272"/>
        <v>0</v>
      </c>
      <c r="J704" s="63">
        <f t="shared" si="273"/>
        <v>1.5031645569620222E-2</v>
      </c>
      <c r="K704" s="63">
        <f t="shared" si="274"/>
        <v>5.9171597633136397E-3</v>
      </c>
      <c r="L704" s="64">
        <f t="shared" si="275"/>
        <v>9.06087118391663E-3</v>
      </c>
      <c r="M704" s="65">
        <f t="shared" si="276"/>
        <v>5.7792792792792786</v>
      </c>
      <c r="N704" s="65">
        <f t="shared" si="277"/>
        <v>1.3639214202957264</v>
      </c>
      <c r="O704" s="65">
        <f t="shared" si="278"/>
        <v>120.12463967997445</v>
      </c>
      <c r="P704" s="66">
        <f t="shared" si="279"/>
        <v>88.072991517303706</v>
      </c>
      <c r="Q704" s="63">
        <f t="shared" si="282"/>
        <v>0.28300000000000014</v>
      </c>
      <c r="R704" s="63">
        <f t="shared" si="283"/>
        <v>0.3323752822356687</v>
      </c>
      <c r="S704" s="63">
        <f t="shared" si="284"/>
        <v>-1.1627906976744318E-2</v>
      </c>
      <c r="T704" s="64">
        <f t="shared" si="285"/>
        <v>0.3480502855560883</v>
      </c>
      <c r="U704" s="63">
        <f t="shared" si="266"/>
        <v>0.24817261053227879</v>
      </c>
      <c r="V704" s="63">
        <f t="shared" si="267"/>
        <v>0.30959227485308438</v>
      </c>
      <c r="W704" s="63">
        <f t="shared" si="268"/>
        <v>0</v>
      </c>
      <c r="X704" s="64">
        <f t="shared" si="269"/>
        <v>0.30959227485308438</v>
      </c>
      <c r="Y704" s="63">
        <f t="shared" si="291"/>
        <v>0.11082698372713007</v>
      </c>
      <c r="Z704" s="63">
        <f t="shared" si="292"/>
        <v>0.17407059628706012</v>
      </c>
      <c r="AA704" s="63">
        <f t="shared" si="293"/>
        <v>5.9014628055487073E-4</v>
      </c>
      <c r="AB704" s="64">
        <f t="shared" si="294"/>
        <v>0.17337813154704329</v>
      </c>
      <c r="AC704" s="63">
        <f t="shared" si="287"/>
        <v>5.0222983297990353E-2</v>
      </c>
      <c r="AD704" s="63">
        <f t="shared" si="288"/>
        <v>0.11111048297705906</v>
      </c>
      <c r="AE704" s="63">
        <f t="shared" si="289"/>
        <v>3.0485155564253352E-2</v>
      </c>
      <c r="AF704" s="64">
        <f t="shared" si="290"/>
        <v>7.8240163846570399E-2</v>
      </c>
      <c r="AG704" s="69">
        <f t="shared" ca="1" si="270"/>
        <v>737</v>
      </c>
      <c r="AH704" s="75">
        <f t="shared" si="280"/>
        <v>1</v>
      </c>
      <c r="AI704" s="76">
        <f t="shared" si="281"/>
        <v>0</v>
      </c>
      <c r="AJ704" s="75"/>
      <c r="AK704" s="76"/>
    </row>
    <row r="705" spans="2:37" x14ac:dyDescent="0.25">
      <c r="B705" s="43">
        <v>1929</v>
      </c>
      <c r="C705" s="44">
        <v>6</v>
      </c>
      <c r="D705" s="67">
        <f t="shared" si="286"/>
        <v>10774</v>
      </c>
      <c r="E705" s="61">
        <f>Data!E704</f>
        <v>26.15</v>
      </c>
      <c r="F705" s="61">
        <f>Data!H704</f>
        <v>17.100000000000001</v>
      </c>
      <c r="G705" s="62">
        <f>IF(MOD(C705,3)=0,SUM(Data!G702:G704),0)</f>
        <v>0.22500000000000001</v>
      </c>
      <c r="H705" s="63">
        <f t="shared" si="271"/>
        <v>1.9095869056897863E-2</v>
      </c>
      <c r="I705" s="63">
        <f t="shared" si="272"/>
        <v>8.7685113016367881E-3</v>
      </c>
      <c r="J705" s="63">
        <f t="shared" si="273"/>
        <v>2.7864380358534779E-2</v>
      </c>
      <c r="K705" s="63">
        <f t="shared" si="274"/>
        <v>5.8823529411764497E-3</v>
      </c>
      <c r="L705" s="64">
        <f t="shared" si="275"/>
        <v>2.1853477549420575E-2</v>
      </c>
      <c r="M705" s="65">
        <f t="shared" si="276"/>
        <v>5.8896396396396389</v>
      </c>
      <c r="N705" s="65">
        <f t="shared" si="277"/>
        <v>1.3719444874739368</v>
      </c>
      <c r="O705" s="65">
        <f t="shared" si="278"/>
        <v>123.4718383304492</v>
      </c>
      <c r="P705" s="66">
        <f t="shared" si="279"/>
        <v>89.997692660137417</v>
      </c>
      <c r="Q705" s="63">
        <f t="shared" si="282"/>
        <v>0.37486855941114605</v>
      </c>
      <c r="R705" s="63">
        <f t="shared" si="283"/>
        <v>0.42501739662365678</v>
      </c>
      <c r="S705" s="63">
        <f t="shared" si="284"/>
        <v>0</v>
      </c>
      <c r="T705" s="64">
        <f t="shared" si="285"/>
        <v>0.42501739662365701</v>
      </c>
      <c r="U705" s="63">
        <f t="shared" ref="U705:U768" si="295">($M705/$M645)^(1/5)-1</f>
        <v>0.2482229965060625</v>
      </c>
      <c r="V705" s="63">
        <f t="shared" ref="V705:V768" si="296">($O705/$O645)^(1/5)-1</f>
        <v>0.30783722623195531</v>
      </c>
      <c r="W705" s="63">
        <f t="shared" ref="W705:W768" si="297">($N705/$N645)^(1/5)-1</f>
        <v>1.1737121520929428E-3</v>
      </c>
      <c r="X705" s="64">
        <f t="shared" ref="X705:X768" si="298">($P705/$P645)^(1/5)-1</f>
        <v>0.30630400135124192</v>
      </c>
      <c r="Y705" s="63">
        <f t="shared" si="291"/>
        <v>0.10999546976638763</v>
      </c>
      <c r="Z705" s="63">
        <f t="shared" si="292"/>
        <v>0.17244807677848217</v>
      </c>
      <c r="AA705" s="63">
        <f t="shared" si="293"/>
        <v>1.1771764869237256E-3</v>
      </c>
      <c r="AB705" s="64">
        <f t="shared" si="294"/>
        <v>0.17106952127348607</v>
      </c>
      <c r="AC705" s="63">
        <f t="shared" si="287"/>
        <v>5.029737697893788E-2</v>
      </c>
      <c r="AD705" s="63">
        <f t="shared" si="288"/>
        <v>0.11107775649978402</v>
      </c>
      <c r="AE705" s="63">
        <f t="shared" si="289"/>
        <v>3.0264173283953477E-2</v>
      </c>
      <c r="AF705" s="64">
        <f t="shared" si="290"/>
        <v>7.8439671408002454E-2</v>
      </c>
      <c r="AG705" s="69">
        <f t="shared" ca="1" si="270"/>
        <v>658</v>
      </c>
      <c r="AH705" s="75">
        <f t="shared" si="280"/>
        <v>2</v>
      </c>
      <c r="AI705" s="76">
        <f t="shared" si="281"/>
        <v>0</v>
      </c>
      <c r="AJ705" s="75"/>
      <c r="AK705" s="76"/>
    </row>
    <row r="706" spans="2:37" x14ac:dyDescent="0.25">
      <c r="B706" s="43">
        <v>1929</v>
      </c>
      <c r="C706" s="44">
        <v>7</v>
      </c>
      <c r="D706" s="67">
        <f t="shared" si="286"/>
        <v>10805</v>
      </c>
      <c r="E706" s="61">
        <f>Data!E705</f>
        <v>28.48</v>
      </c>
      <c r="F706" s="61">
        <f>Data!H705</f>
        <v>17.3</v>
      </c>
      <c r="G706" s="62">
        <f>IF(MOD(C706,3)=0,SUM(Data!G703:G705),0)</f>
        <v>0</v>
      </c>
      <c r="H706" s="63">
        <f t="shared" si="271"/>
        <v>8.9101338432122423E-2</v>
      </c>
      <c r="I706" s="63">
        <f t="shared" si="272"/>
        <v>0</v>
      </c>
      <c r="J706" s="63">
        <f t="shared" si="273"/>
        <v>8.9101338432122423E-2</v>
      </c>
      <c r="K706" s="63">
        <f t="shared" si="274"/>
        <v>1.1695906432748426E-2</v>
      </c>
      <c r="L706" s="64">
        <f t="shared" si="275"/>
        <v>7.6510571513832115E-2</v>
      </c>
      <c r="M706" s="65">
        <f t="shared" si="276"/>
        <v>6.4144144144144137</v>
      </c>
      <c r="N706" s="65">
        <f t="shared" si="277"/>
        <v>1.387990621830357</v>
      </c>
      <c r="O706" s="65">
        <f t="shared" si="278"/>
        <v>134.47334438436687</v>
      </c>
      <c r="P706" s="66">
        <f t="shared" si="279"/>
        <v>96.883467560490743</v>
      </c>
      <c r="Q706" s="63">
        <f t="shared" si="282"/>
        <v>0.48643006263048005</v>
      </c>
      <c r="R706" s="63">
        <f t="shared" si="283"/>
        <v>0.54064814677269424</v>
      </c>
      <c r="S706" s="63">
        <f t="shared" si="284"/>
        <v>1.1695906432748426E-2</v>
      </c>
      <c r="T706" s="64">
        <f t="shared" si="285"/>
        <v>0.52283718553832825</v>
      </c>
      <c r="U706" s="63">
        <f t="shared" si="295"/>
        <v>0.25826016311332567</v>
      </c>
      <c r="V706" s="63">
        <f t="shared" si="296"/>
        <v>0.31835376067461119</v>
      </c>
      <c r="W706" s="63">
        <f t="shared" si="297"/>
        <v>2.3283139219179017E-3</v>
      </c>
      <c r="X706" s="64">
        <f t="shared" si="298"/>
        <v>0.31529134951415938</v>
      </c>
      <c r="Y706" s="63">
        <f t="shared" si="291"/>
        <v>0.11592741441672993</v>
      </c>
      <c r="Z706" s="63">
        <f t="shared" si="292"/>
        <v>0.17871377541085054</v>
      </c>
      <c r="AA706" s="63">
        <f t="shared" si="293"/>
        <v>-5.7620440212213797E-4</v>
      </c>
      <c r="AB706" s="64">
        <f t="shared" si="294"/>
        <v>0.17939334704925369</v>
      </c>
      <c r="AC706" s="63">
        <f t="shared" si="287"/>
        <v>5.4041426360110556E-2</v>
      </c>
      <c r="AD706" s="63">
        <f t="shared" si="288"/>
        <v>0.11503847284340019</v>
      </c>
      <c r="AE706" s="63">
        <f t="shared" si="289"/>
        <v>3.0863344994458419E-2</v>
      </c>
      <c r="AF706" s="64">
        <f t="shared" si="290"/>
        <v>8.1654981969888629E-2</v>
      </c>
      <c r="AG706" s="69">
        <f t="shared" ca="1" si="270"/>
        <v>30</v>
      </c>
      <c r="AH706" s="75">
        <f t="shared" si="280"/>
        <v>3</v>
      </c>
      <c r="AI706" s="76">
        <f t="shared" si="281"/>
        <v>0</v>
      </c>
      <c r="AJ706" s="75"/>
      <c r="AK706" s="76"/>
    </row>
    <row r="707" spans="2:37" x14ac:dyDescent="0.25">
      <c r="B707" s="43">
        <v>1929</v>
      </c>
      <c r="C707" s="44">
        <v>8</v>
      </c>
      <c r="D707" s="67">
        <f t="shared" si="286"/>
        <v>10836</v>
      </c>
      <c r="E707" s="61">
        <f>Data!E706</f>
        <v>30.1</v>
      </c>
      <c r="F707" s="61">
        <f>Data!H706</f>
        <v>17.3</v>
      </c>
      <c r="G707" s="62">
        <f>IF(MOD(C707,3)=0,SUM(Data!G704:G706),0)</f>
        <v>0</v>
      </c>
      <c r="H707" s="63">
        <f t="shared" si="271"/>
        <v>5.688202247191021E-2</v>
      </c>
      <c r="I707" s="63">
        <f t="shared" si="272"/>
        <v>0</v>
      </c>
      <c r="J707" s="63">
        <f t="shared" si="273"/>
        <v>5.688202247191021E-2</v>
      </c>
      <c r="K707" s="63">
        <f t="shared" si="274"/>
        <v>0</v>
      </c>
      <c r="L707" s="64">
        <f t="shared" si="275"/>
        <v>5.688202247191021E-2</v>
      </c>
      <c r="M707" s="65">
        <f t="shared" si="276"/>
        <v>6.7792792792792786</v>
      </c>
      <c r="N707" s="65">
        <f t="shared" si="277"/>
        <v>1.387990621830357</v>
      </c>
      <c r="O707" s="65">
        <f t="shared" si="278"/>
        <v>142.12246018151134</v>
      </c>
      <c r="P707" s="66">
        <f t="shared" si="279"/>
        <v>102.39439513942317</v>
      </c>
      <c r="Q707" s="63">
        <f t="shared" si="282"/>
        <v>0.52173913043478248</v>
      </c>
      <c r="R707" s="63">
        <f t="shared" si="283"/>
        <v>0.5772451258331841</v>
      </c>
      <c r="S707" s="63">
        <f t="shared" si="284"/>
        <v>1.1695906432748426E-2</v>
      </c>
      <c r="T707" s="64">
        <f t="shared" si="285"/>
        <v>0.55901107813569095</v>
      </c>
      <c r="U707" s="63">
        <f t="shared" si="295"/>
        <v>0.26369982070665832</v>
      </c>
      <c r="V707" s="63">
        <f t="shared" si="296"/>
        <v>0.32405321238991314</v>
      </c>
      <c r="W707" s="63">
        <f t="shared" si="297"/>
        <v>3.5047588443548605E-3</v>
      </c>
      <c r="X707" s="64">
        <f t="shared" si="298"/>
        <v>0.31942893217039159</v>
      </c>
      <c r="Y707" s="63">
        <f t="shared" si="291"/>
        <v>0.12996316804584152</v>
      </c>
      <c r="Z707" s="63">
        <f t="shared" si="292"/>
        <v>0.19353923443011278</v>
      </c>
      <c r="AA707" s="63">
        <f t="shared" si="293"/>
        <v>-2.2832033246282801E-3</v>
      </c>
      <c r="AB707" s="64">
        <f t="shared" si="294"/>
        <v>0.19627056335752568</v>
      </c>
      <c r="AC707" s="63">
        <f t="shared" si="287"/>
        <v>5.5701007157399784E-2</v>
      </c>
      <c r="AD707" s="63">
        <f t="shared" si="288"/>
        <v>0.1167940930604916</v>
      </c>
      <c r="AE707" s="63">
        <f t="shared" si="289"/>
        <v>3.0345342679181986E-2</v>
      </c>
      <c r="AF707" s="64">
        <f t="shared" si="290"/>
        <v>8.3902694368976238E-2</v>
      </c>
      <c r="AG707" s="69">
        <f t="shared" ca="1" si="270"/>
        <v>139</v>
      </c>
      <c r="AH707" s="75">
        <f t="shared" si="280"/>
        <v>4</v>
      </c>
      <c r="AI707" s="76">
        <f t="shared" si="281"/>
        <v>0</v>
      </c>
      <c r="AJ707" s="75"/>
      <c r="AK707" s="76"/>
    </row>
    <row r="708" spans="2:37" x14ac:dyDescent="0.25">
      <c r="B708" s="43">
        <v>1929</v>
      </c>
      <c r="C708" s="44">
        <v>9</v>
      </c>
      <c r="D708" s="67">
        <f t="shared" si="286"/>
        <v>10866</v>
      </c>
      <c r="E708" s="61">
        <f>Data!E707</f>
        <v>31.3</v>
      </c>
      <c r="F708" s="61">
        <f>Data!H707</f>
        <v>17.3</v>
      </c>
      <c r="G708" s="62">
        <f>IF(MOD(C708,3)=0,SUM(Data!G705:G707),0)</f>
        <v>0.23249999999999998</v>
      </c>
      <c r="H708" s="63">
        <f t="shared" si="271"/>
        <v>3.9867109634551534E-2</v>
      </c>
      <c r="I708" s="63">
        <f t="shared" si="272"/>
        <v>7.7242524916943511E-3</v>
      </c>
      <c r="J708" s="63">
        <f t="shared" si="273"/>
        <v>4.7591362126245818E-2</v>
      </c>
      <c r="K708" s="63">
        <f t="shared" si="274"/>
        <v>0</v>
      </c>
      <c r="L708" s="64">
        <f t="shared" si="275"/>
        <v>4.7591362126245818E-2</v>
      </c>
      <c r="M708" s="65">
        <f t="shared" si="276"/>
        <v>7.0495495495495488</v>
      </c>
      <c r="N708" s="65">
        <f t="shared" si="277"/>
        <v>1.387990621830357</v>
      </c>
      <c r="O708" s="65">
        <f t="shared" si="278"/>
        <v>148.88626165028259</v>
      </c>
      <c r="P708" s="66">
        <f t="shared" si="279"/>
        <v>107.26748387820136</v>
      </c>
      <c r="Q708" s="63">
        <f t="shared" si="282"/>
        <v>0.47850732168162491</v>
      </c>
      <c r="R708" s="63">
        <f t="shared" si="283"/>
        <v>0.52895370414658549</v>
      </c>
      <c r="S708" s="63">
        <f t="shared" si="284"/>
        <v>0</v>
      </c>
      <c r="T708" s="64">
        <f t="shared" si="285"/>
        <v>0.52895370414658593</v>
      </c>
      <c r="U708" s="63">
        <f t="shared" si="295"/>
        <v>0.27608769519688159</v>
      </c>
      <c r="V708" s="63">
        <f t="shared" si="296"/>
        <v>0.33511485702047228</v>
      </c>
      <c r="W708" s="63">
        <f t="shared" si="297"/>
        <v>2.3283139219179017E-3</v>
      </c>
      <c r="X708" s="64">
        <f t="shared" si="298"/>
        <v>0.33201351141765589</v>
      </c>
      <c r="Y708" s="63">
        <f t="shared" si="291"/>
        <v>0.13261407592136476</v>
      </c>
      <c r="Z708" s="63">
        <f t="shared" si="292"/>
        <v>0.19543488288949185</v>
      </c>
      <c r="AA708" s="63">
        <f t="shared" si="293"/>
        <v>-2.8451404738828456E-3</v>
      </c>
      <c r="AB708" s="64">
        <f t="shared" si="294"/>
        <v>0.19884576750456229</v>
      </c>
      <c r="AC708" s="63">
        <f t="shared" si="287"/>
        <v>5.7714620861302413E-2</v>
      </c>
      <c r="AD708" s="63">
        <f t="shared" si="288"/>
        <v>0.11875569701868804</v>
      </c>
      <c r="AE708" s="63">
        <f t="shared" si="289"/>
        <v>2.9833186148388036E-2</v>
      </c>
      <c r="AF708" s="64">
        <f t="shared" si="290"/>
        <v>8.6346519092935115E-2</v>
      </c>
      <c r="AG708" s="69">
        <f t="shared" ca="1" si="270"/>
        <v>298</v>
      </c>
      <c r="AH708" s="75">
        <f t="shared" si="280"/>
        <v>5</v>
      </c>
      <c r="AI708" s="76">
        <f t="shared" si="281"/>
        <v>0</v>
      </c>
      <c r="AJ708" s="75"/>
      <c r="AK708" s="76"/>
    </row>
    <row r="709" spans="2:37" x14ac:dyDescent="0.25">
      <c r="B709" s="43">
        <v>1929</v>
      </c>
      <c r="C709" s="44">
        <v>10</v>
      </c>
      <c r="D709" s="67">
        <f t="shared" si="286"/>
        <v>10897</v>
      </c>
      <c r="E709" s="61">
        <f>Data!E708</f>
        <v>27.99</v>
      </c>
      <c r="F709" s="61">
        <f>Data!H708</f>
        <v>17.3</v>
      </c>
      <c r="G709" s="62">
        <f>IF(MOD(C709,3)=0,SUM(Data!G706:G708),0)</f>
        <v>0</v>
      </c>
      <c r="H709" s="63">
        <f t="shared" si="271"/>
        <v>-0.10575079872204485</v>
      </c>
      <c r="I709" s="63">
        <f t="shared" si="272"/>
        <v>0</v>
      </c>
      <c r="J709" s="63">
        <f t="shared" si="273"/>
        <v>-0.10575079872204496</v>
      </c>
      <c r="K709" s="63">
        <f t="shared" si="274"/>
        <v>0</v>
      </c>
      <c r="L709" s="64">
        <f t="shared" si="275"/>
        <v>-0.10575079872204496</v>
      </c>
      <c r="M709" s="65">
        <f t="shared" si="276"/>
        <v>6.3040540540540535</v>
      </c>
      <c r="N709" s="65">
        <f t="shared" si="277"/>
        <v>1.387990621830357</v>
      </c>
      <c r="O709" s="65">
        <f t="shared" si="278"/>
        <v>133.14142056202584</v>
      </c>
      <c r="P709" s="66">
        <f t="shared" si="279"/>
        <v>95.923861781177493</v>
      </c>
      <c r="Q709" s="63">
        <f t="shared" si="282"/>
        <v>0.29583333333333317</v>
      </c>
      <c r="R709" s="63">
        <f t="shared" si="283"/>
        <v>0.34004691481890026</v>
      </c>
      <c r="S709" s="63">
        <f t="shared" si="284"/>
        <v>5.8139534883721034E-3</v>
      </c>
      <c r="T709" s="64">
        <f t="shared" si="285"/>
        <v>0.33230097889509191</v>
      </c>
      <c r="U709" s="63">
        <f t="shared" si="295"/>
        <v>0.25114148396453406</v>
      </c>
      <c r="V709" s="63">
        <f t="shared" si="296"/>
        <v>0.30901472505615635</v>
      </c>
      <c r="W709" s="63">
        <f t="shared" si="297"/>
        <v>1.1600959281710121E-3</v>
      </c>
      <c r="X709" s="64">
        <f t="shared" si="298"/>
        <v>0.30749790206387995</v>
      </c>
      <c r="Y709" s="63">
        <f t="shared" si="291"/>
        <v>0.11446206951747961</v>
      </c>
      <c r="Z709" s="63">
        <f t="shared" si="292"/>
        <v>0.17627606956467456</v>
      </c>
      <c r="AA709" s="63">
        <f t="shared" si="293"/>
        <v>-4.5103413983090812E-3</v>
      </c>
      <c r="AB709" s="64">
        <f t="shared" si="294"/>
        <v>0.18160551383017309</v>
      </c>
      <c r="AC709" s="63">
        <f t="shared" si="287"/>
        <v>5.1614009828841123E-2</v>
      </c>
      <c r="AD709" s="63">
        <f t="shared" si="288"/>
        <v>0.11230301761608774</v>
      </c>
      <c r="AE709" s="63">
        <f t="shared" si="289"/>
        <v>2.8823797746533764E-2</v>
      </c>
      <c r="AF709" s="64">
        <f t="shared" si="290"/>
        <v>8.1140444119198074E-2</v>
      </c>
      <c r="AG709" s="69">
        <f t="shared" ref="AG709:AG772" ca="1" si="299">RANK($H709,OFFSET($H$5,0,0,$AN$3,1),0)</f>
        <v>1799</v>
      </c>
      <c r="AH709" s="75">
        <f t="shared" si="280"/>
        <v>0</v>
      </c>
      <c r="AI709" s="76">
        <f t="shared" si="281"/>
        <v>1</v>
      </c>
      <c r="AJ709" s="75"/>
      <c r="AK709" s="76"/>
    </row>
    <row r="710" spans="2:37" x14ac:dyDescent="0.25">
      <c r="B710" s="43">
        <v>1929</v>
      </c>
      <c r="C710" s="44">
        <v>11</v>
      </c>
      <c r="D710" s="67">
        <f t="shared" si="286"/>
        <v>10927</v>
      </c>
      <c r="E710" s="61">
        <f>Data!E709</f>
        <v>20.58</v>
      </c>
      <c r="F710" s="61">
        <f>Data!H709</f>
        <v>17.3</v>
      </c>
      <c r="G710" s="62">
        <f>IF(MOD(C710,3)=0,SUM(Data!G707:G709),0)</f>
        <v>0</v>
      </c>
      <c r="H710" s="63">
        <f t="shared" ref="H710:H773" si="300">E710/E709-1</f>
        <v>-0.26473740621650588</v>
      </c>
      <c r="I710" s="63">
        <f t="shared" ref="I710:I773" si="301">G710/E709</f>
        <v>0</v>
      </c>
      <c r="J710" s="63">
        <f t="shared" ref="J710:J773" si="302">O710/O709-1</f>
        <v>-0.26473740621650588</v>
      </c>
      <c r="K710" s="63">
        <f t="shared" ref="K710:K773" si="303">F710/F709-1</f>
        <v>0</v>
      </c>
      <c r="L710" s="64">
        <f t="shared" ref="L710:L773" si="304">(1+J710)/(1+K710)-1</f>
        <v>-0.26473740621650588</v>
      </c>
      <c r="M710" s="65">
        <f t="shared" ref="M710:M773" si="305">E710/$E$4</f>
        <v>4.6351351351351342</v>
      </c>
      <c r="N710" s="65">
        <f t="shared" ref="N710:N773" si="306">F710/$F$4</f>
        <v>1.387990621830357</v>
      </c>
      <c r="O710" s="65">
        <f t="shared" ref="O710:O773" si="307">O709*((E710+G710)/(E709))</f>
        <v>97.893906222454163</v>
      </c>
      <c r="P710" s="66">
        <f t="shared" ref="P710:P773" si="308">P709*(1+L710)</f>
        <v>70.529227418957944</v>
      </c>
      <c r="Q710" s="63">
        <f t="shared" si="282"/>
        <v>-0.10754553339115358</v>
      </c>
      <c r="R710" s="63">
        <f t="shared" si="283"/>
        <v>-7.7095160440746824E-2</v>
      </c>
      <c r="S710" s="63">
        <f t="shared" si="284"/>
        <v>5.8139534883721034E-3</v>
      </c>
      <c r="T710" s="64">
        <f t="shared" si="285"/>
        <v>-8.2429870496002366E-2</v>
      </c>
      <c r="U710" s="63">
        <f t="shared" si="295"/>
        <v>0.16378744396483325</v>
      </c>
      <c r="V710" s="63">
        <f t="shared" si="296"/>
        <v>0.21762000581911578</v>
      </c>
      <c r="W710" s="63">
        <f t="shared" si="297"/>
        <v>1.1600959281710121E-3</v>
      </c>
      <c r="X710" s="64">
        <f t="shared" si="298"/>
        <v>0.2162090866099351</v>
      </c>
      <c r="Y710" s="63">
        <f t="shared" si="291"/>
        <v>8.3959325165970045E-2</v>
      </c>
      <c r="Z710" s="63">
        <f t="shared" si="292"/>
        <v>0.14408148060727366</v>
      </c>
      <c r="AA710" s="63">
        <f t="shared" si="293"/>
        <v>-6.6839851902357195E-3</v>
      </c>
      <c r="AB710" s="64">
        <f t="shared" si="294"/>
        <v>0.1517799608077226</v>
      </c>
      <c r="AC710" s="63">
        <f t="shared" si="287"/>
        <v>3.5821400839845863E-2</v>
      </c>
      <c r="AD710" s="63">
        <f t="shared" si="288"/>
        <v>9.5599011706781312E-2</v>
      </c>
      <c r="AE710" s="63">
        <f t="shared" si="289"/>
        <v>2.8326795442610297E-2</v>
      </c>
      <c r="AF710" s="64">
        <f t="shared" si="290"/>
        <v>6.5419102723289324E-2</v>
      </c>
      <c r="AG710" s="69">
        <f t="shared" ca="1" si="299"/>
        <v>1823</v>
      </c>
      <c r="AH710" s="75">
        <f t="shared" si="280"/>
        <v>0</v>
      </c>
      <c r="AI710" s="76">
        <f t="shared" si="281"/>
        <v>2</v>
      </c>
      <c r="AJ710" s="75"/>
      <c r="AK710" s="76"/>
    </row>
    <row r="711" spans="2:37" x14ac:dyDescent="0.25">
      <c r="B711" s="43">
        <v>1929</v>
      </c>
      <c r="C711" s="44">
        <v>12</v>
      </c>
      <c r="D711" s="67">
        <f t="shared" si="286"/>
        <v>10958</v>
      </c>
      <c r="E711" s="61">
        <f>Data!E710</f>
        <v>21.4</v>
      </c>
      <c r="F711" s="61">
        <f>Data!H710</f>
        <v>17.2</v>
      </c>
      <c r="G711" s="62">
        <f>IF(MOD(C711,3)=0,SUM(Data!G708:G710),0)</f>
        <v>0.24</v>
      </c>
      <c r="H711" s="63">
        <f t="shared" si="300"/>
        <v>3.9844509232264347E-2</v>
      </c>
      <c r="I711" s="63">
        <f t="shared" si="301"/>
        <v>1.1661807580174927E-2</v>
      </c>
      <c r="J711" s="63">
        <f t="shared" si="302"/>
        <v>5.1506316812439223E-2</v>
      </c>
      <c r="K711" s="63">
        <f t="shared" si="303"/>
        <v>-5.7803468208093012E-3</v>
      </c>
      <c r="L711" s="64">
        <f t="shared" si="304"/>
        <v>5.761972563111617E-2</v>
      </c>
      <c r="M711" s="65">
        <f t="shared" si="305"/>
        <v>4.819819819819819</v>
      </c>
      <c r="N711" s="65">
        <f t="shared" si="306"/>
        <v>1.3799675546521468</v>
      </c>
      <c r="O711" s="65">
        <f t="shared" si="307"/>
        <v>102.9360607703551</v>
      </c>
      <c r="P711" s="66">
        <f t="shared" si="308"/>
        <v>74.5931021518129</v>
      </c>
      <c r="Q711" s="63">
        <f t="shared" si="282"/>
        <v>-7.5593952483801408E-2</v>
      </c>
      <c r="R711" s="63">
        <f t="shared" si="283"/>
        <v>-4.205675050590596E-2</v>
      </c>
      <c r="S711" s="63">
        <f t="shared" si="284"/>
        <v>5.8479532163742132E-3</v>
      </c>
      <c r="T711" s="64">
        <f t="shared" si="285"/>
        <v>-4.7626188002964365E-2</v>
      </c>
      <c r="U711" s="63">
        <f t="shared" si="295"/>
        <v>0.16065731555842477</v>
      </c>
      <c r="V711" s="63">
        <f t="shared" si="296"/>
        <v>0.21379882725324983</v>
      </c>
      <c r="W711" s="63">
        <f t="shared" si="297"/>
        <v>-1.1587516650827245E-3</v>
      </c>
      <c r="X711" s="64">
        <f t="shared" si="298"/>
        <v>0.2152069503303653</v>
      </c>
      <c r="Y711" s="63">
        <f t="shared" si="291"/>
        <v>9.1452630512658839E-2</v>
      </c>
      <c r="Z711" s="63">
        <f t="shared" si="292"/>
        <v>0.15156602779924166</v>
      </c>
      <c r="AA711" s="63">
        <f t="shared" si="293"/>
        <v>-9.380975340967268E-3</v>
      </c>
      <c r="AB711" s="64">
        <f t="shared" si="294"/>
        <v>0.16247114090667325</v>
      </c>
      <c r="AC711" s="63">
        <f t="shared" si="287"/>
        <v>3.7238975241162819E-2</v>
      </c>
      <c r="AD711" s="63">
        <f t="shared" si="288"/>
        <v>9.7131834830134878E-2</v>
      </c>
      <c r="AE711" s="63">
        <f t="shared" si="289"/>
        <v>2.7536906045611875E-2</v>
      </c>
      <c r="AF711" s="64">
        <f t="shared" si="290"/>
        <v>6.7729858047000047E-2</v>
      </c>
      <c r="AG711" s="69">
        <f t="shared" ca="1" si="299"/>
        <v>299</v>
      </c>
      <c r="AH711" s="75">
        <f t="shared" ref="AH711:AH774" si="309">IF($H711&gt;0,IF($H710&gt;0,AH710+1,1),0)</f>
        <v>1</v>
      </c>
      <c r="AI711" s="76">
        <f t="shared" ref="AI711:AI774" si="310">IF($H711&lt;0,IF($H710&lt;0,AI710+1,1),0)</f>
        <v>0</v>
      </c>
      <c r="AJ711" s="75"/>
      <c r="AK711" s="76"/>
    </row>
    <row r="712" spans="2:37" x14ac:dyDescent="0.25">
      <c r="B712" s="43">
        <v>1930</v>
      </c>
      <c r="C712" s="39">
        <v>1</v>
      </c>
      <c r="D712" s="67">
        <f t="shared" si="286"/>
        <v>10989</v>
      </c>
      <c r="E712" s="61">
        <f>Data!E711</f>
        <v>21.71</v>
      </c>
      <c r="F712" s="61">
        <f>Data!H711</f>
        <v>17.100000000000001</v>
      </c>
      <c r="G712" s="62">
        <f>IF(MOD(C712,3)=0,SUM(Data!G709:G711),0)</f>
        <v>0</v>
      </c>
      <c r="H712" s="63">
        <f t="shared" si="300"/>
        <v>1.4485981308411278E-2</v>
      </c>
      <c r="I712" s="63">
        <f t="shared" si="301"/>
        <v>0</v>
      </c>
      <c r="J712" s="63">
        <f t="shared" si="302"/>
        <v>1.4485981308411278E-2</v>
      </c>
      <c r="K712" s="63">
        <f t="shared" si="303"/>
        <v>-5.8139534883719923E-3</v>
      </c>
      <c r="L712" s="64">
        <f t="shared" si="304"/>
        <v>2.0418647865770412E-2</v>
      </c>
      <c r="M712" s="65">
        <f t="shared" si="305"/>
        <v>4.8896396396396398</v>
      </c>
      <c r="N712" s="65">
        <f t="shared" si="306"/>
        <v>1.3719444874739368</v>
      </c>
      <c r="O712" s="65">
        <f t="shared" si="307"/>
        <v>104.42719062263595</v>
      </c>
      <c r="P712" s="66">
        <f t="shared" si="308"/>
        <v>76.116192437866204</v>
      </c>
      <c r="Q712" s="63">
        <f t="shared" si="282"/>
        <v>-0.12670957361222834</v>
      </c>
      <c r="R712" s="63">
        <f t="shared" si="283"/>
        <v>-9.5026832576703413E-2</v>
      </c>
      <c r="S712" s="63">
        <f t="shared" si="284"/>
        <v>0</v>
      </c>
      <c r="T712" s="64">
        <f t="shared" si="285"/>
        <v>-9.5026832576703191E-2</v>
      </c>
      <c r="U712" s="63">
        <f t="shared" si="295"/>
        <v>0.15460871477739691</v>
      </c>
      <c r="V712" s="63">
        <f t="shared" si="296"/>
        <v>0.20747328703037837</v>
      </c>
      <c r="W712" s="63">
        <f t="shared" si="297"/>
        <v>-2.3229054687755601E-3</v>
      </c>
      <c r="X712" s="64">
        <f t="shared" si="298"/>
        <v>0.2102846638949154</v>
      </c>
      <c r="Y712" s="63">
        <f t="shared" si="291"/>
        <v>9.4132483684098878E-2</v>
      </c>
      <c r="Z712" s="63">
        <f t="shared" si="292"/>
        <v>0.15439347791979419</v>
      </c>
      <c r="AA712" s="63">
        <f t="shared" si="293"/>
        <v>-1.2029720574852409E-2</v>
      </c>
      <c r="AB712" s="64">
        <f t="shared" si="294"/>
        <v>0.16844960011497534</v>
      </c>
      <c r="AC712" s="63">
        <f t="shared" si="287"/>
        <v>3.9106268063258121E-2</v>
      </c>
      <c r="AD712" s="63">
        <f t="shared" si="288"/>
        <v>9.9106949966542235E-2</v>
      </c>
      <c r="AE712" s="63">
        <f t="shared" si="289"/>
        <v>2.7729098058203894E-2</v>
      </c>
      <c r="AF712" s="64">
        <f t="shared" si="290"/>
        <v>6.9452010304271727E-2</v>
      </c>
      <c r="AG712" s="69">
        <f t="shared" ca="1" si="299"/>
        <v>745</v>
      </c>
      <c r="AH712" s="75">
        <f t="shared" si="309"/>
        <v>2</v>
      </c>
      <c r="AI712" s="76">
        <f t="shared" si="310"/>
        <v>0</v>
      </c>
      <c r="AJ712" s="75"/>
      <c r="AK712" s="76"/>
    </row>
    <row r="713" spans="2:37" x14ac:dyDescent="0.25">
      <c r="B713" s="43">
        <v>1930</v>
      </c>
      <c r="C713" s="44">
        <v>2</v>
      </c>
      <c r="D713" s="67">
        <f t="shared" si="286"/>
        <v>11017</v>
      </c>
      <c r="E713" s="61">
        <f>Data!E712</f>
        <v>23.07</v>
      </c>
      <c r="F713" s="61">
        <f>Data!H712</f>
        <v>17</v>
      </c>
      <c r="G713" s="62">
        <f>IF(MOD(C713,3)=0,SUM(Data!G710:G712),0)</f>
        <v>0</v>
      </c>
      <c r="H713" s="63">
        <f t="shared" si="300"/>
        <v>6.2643942883463755E-2</v>
      </c>
      <c r="I713" s="63">
        <f t="shared" si="301"/>
        <v>0</v>
      </c>
      <c r="J713" s="63">
        <f t="shared" si="302"/>
        <v>6.2643942883463755E-2</v>
      </c>
      <c r="K713" s="63">
        <f t="shared" si="303"/>
        <v>-5.8479532163743242E-3</v>
      </c>
      <c r="L713" s="64">
        <f t="shared" si="304"/>
        <v>6.8894789606307683E-2</v>
      </c>
      <c r="M713" s="65">
        <f t="shared" si="305"/>
        <v>5.1959459459459456</v>
      </c>
      <c r="N713" s="65">
        <f t="shared" si="306"/>
        <v>1.3639214202957264</v>
      </c>
      <c r="O713" s="65">
        <f t="shared" si="307"/>
        <v>110.96892158748093</v>
      </c>
      <c r="P713" s="66">
        <f t="shared" si="308"/>
        <v>81.360201501506225</v>
      </c>
      <c r="Q713" s="63">
        <f t="shared" si="282"/>
        <v>-7.6830732292917037E-2</v>
      </c>
      <c r="R713" s="63">
        <f t="shared" si="283"/>
        <v>-4.3338400352785023E-2</v>
      </c>
      <c r="S713" s="63">
        <f t="shared" si="284"/>
        <v>-5.8479532163744352E-3</v>
      </c>
      <c r="T713" s="64">
        <f t="shared" si="285"/>
        <v>-3.771097917838917E-2</v>
      </c>
      <c r="U713" s="63">
        <f t="shared" si="295"/>
        <v>0.1667468445599416</v>
      </c>
      <c r="V713" s="63">
        <f t="shared" si="296"/>
        <v>0.22016716962397753</v>
      </c>
      <c r="W713" s="63">
        <f t="shared" si="297"/>
        <v>-2.3364741377847054E-3</v>
      </c>
      <c r="X713" s="64">
        <f t="shared" si="298"/>
        <v>0.22302473528784872</v>
      </c>
      <c r="Y713" s="63">
        <f t="shared" si="291"/>
        <v>0.110340695431006</v>
      </c>
      <c r="Z713" s="63">
        <f t="shared" si="292"/>
        <v>0.17149438133724049</v>
      </c>
      <c r="AA713" s="63">
        <f t="shared" si="293"/>
        <v>-1.3626420389245997E-2</v>
      </c>
      <c r="AB713" s="64">
        <f t="shared" si="294"/>
        <v>0.18767818355347621</v>
      </c>
      <c r="AC713" s="63">
        <f t="shared" si="287"/>
        <v>4.4164843099766093E-2</v>
      </c>
      <c r="AD713" s="63">
        <f t="shared" si="288"/>
        <v>0.10445762020156657</v>
      </c>
      <c r="AE713" s="63">
        <f t="shared" si="289"/>
        <v>2.7427754549514516E-2</v>
      </c>
      <c r="AF713" s="64">
        <f t="shared" si="290"/>
        <v>7.49735106054501E-2</v>
      </c>
      <c r="AG713" s="69">
        <f t="shared" ca="1" si="299"/>
        <v>106</v>
      </c>
      <c r="AH713" s="75">
        <f t="shared" si="309"/>
        <v>3</v>
      </c>
      <c r="AI713" s="76">
        <f t="shared" si="310"/>
        <v>0</v>
      </c>
      <c r="AJ713" s="75"/>
      <c r="AK713" s="76"/>
    </row>
    <row r="714" spans="2:37" x14ac:dyDescent="0.25">
      <c r="B714" s="43">
        <v>1930</v>
      </c>
      <c r="C714" s="44">
        <v>3</v>
      </c>
      <c r="D714" s="67">
        <f t="shared" si="286"/>
        <v>11048</v>
      </c>
      <c r="E714" s="61">
        <f>Data!E713</f>
        <v>23.94</v>
      </c>
      <c r="F714" s="61">
        <f>Data!H713</f>
        <v>16.899999999999999</v>
      </c>
      <c r="G714" s="62">
        <f>IF(MOD(C714,3)=0,SUM(Data!G711:G713),0)</f>
        <v>0.24291666666666667</v>
      </c>
      <c r="H714" s="63">
        <f t="shared" si="300"/>
        <v>3.7711313394018342E-2</v>
      </c>
      <c r="I714" s="63">
        <f t="shared" si="301"/>
        <v>1.0529547753214854E-2</v>
      </c>
      <c r="J714" s="63">
        <f t="shared" si="302"/>
        <v>4.8240861147233138E-2</v>
      </c>
      <c r="K714" s="63">
        <f t="shared" si="303"/>
        <v>-5.8823529411765607E-3</v>
      </c>
      <c r="L714" s="64">
        <f t="shared" si="304"/>
        <v>5.4443469793074906E-2</v>
      </c>
      <c r="M714" s="65">
        <f t="shared" si="305"/>
        <v>5.3918918918918921</v>
      </c>
      <c r="N714" s="65">
        <f t="shared" si="306"/>
        <v>1.3558983531175162</v>
      </c>
      <c r="O714" s="65">
        <f t="shared" si="307"/>
        <v>116.32215792544081</v>
      </c>
      <c r="P714" s="66">
        <f t="shared" si="308"/>
        <v>85.789733174311962</v>
      </c>
      <c r="Q714" s="63">
        <f t="shared" si="282"/>
        <v>-5.8592213920566127E-2</v>
      </c>
      <c r="R714" s="63">
        <f t="shared" si="283"/>
        <v>-2.2896330705653667E-2</v>
      </c>
      <c r="S714" s="63">
        <f t="shared" si="284"/>
        <v>-5.8823529411765607E-3</v>
      </c>
      <c r="T714" s="64">
        <f t="shared" si="285"/>
        <v>-1.7114652189118673E-2</v>
      </c>
      <c r="U714" s="63">
        <f t="shared" si="295"/>
        <v>0.18168499172645558</v>
      </c>
      <c r="V714" s="63">
        <f t="shared" si="296"/>
        <v>0.23498646844263149</v>
      </c>
      <c r="W714" s="63">
        <f t="shared" si="297"/>
        <v>-4.6676484269813079E-3</v>
      </c>
      <c r="X714" s="64">
        <f t="shared" si="298"/>
        <v>0.24077798384716886</v>
      </c>
      <c r="Y714" s="63">
        <f t="shared" si="291"/>
        <v>0.10690539673099964</v>
      </c>
      <c r="Z714" s="63">
        <f t="shared" si="292"/>
        <v>0.16728882718621363</v>
      </c>
      <c r="AA714" s="63">
        <f t="shared" si="293"/>
        <v>-1.521358745736523E-2</v>
      </c>
      <c r="AB714" s="64">
        <f t="shared" si="294"/>
        <v>0.18532182442726142</v>
      </c>
      <c r="AC714" s="63">
        <f t="shared" si="287"/>
        <v>4.4824241612382298E-2</v>
      </c>
      <c r="AD714" s="63">
        <f t="shared" si="288"/>
        <v>0.10509917478697739</v>
      </c>
      <c r="AE714" s="63">
        <f t="shared" si="289"/>
        <v>2.6147158347547883E-2</v>
      </c>
      <c r="AF714" s="64">
        <f t="shared" si="290"/>
        <v>7.6940247602078404E-2</v>
      </c>
      <c r="AG714" s="69">
        <f t="shared" ca="1" si="299"/>
        <v>333</v>
      </c>
      <c r="AH714" s="75">
        <f t="shared" si="309"/>
        <v>4</v>
      </c>
      <c r="AI714" s="76">
        <f t="shared" si="310"/>
        <v>0</v>
      </c>
      <c r="AJ714" s="75"/>
      <c r="AK714" s="76"/>
    </row>
    <row r="715" spans="2:37" x14ac:dyDescent="0.25">
      <c r="B715" s="43">
        <v>1930</v>
      </c>
      <c r="C715" s="44">
        <v>4</v>
      </c>
      <c r="D715" s="67">
        <f t="shared" si="286"/>
        <v>11078</v>
      </c>
      <c r="E715" s="61">
        <f>Data!E714</f>
        <v>25.46</v>
      </c>
      <c r="F715" s="61">
        <f>Data!H714</f>
        <v>17</v>
      </c>
      <c r="G715" s="62">
        <f>IF(MOD(C715,3)=0,SUM(Data!G712:G714),0)</f>
        <v>0</v>
      </c>
      <c r="H715" s="63">
        <f t="shared" si="300"/>
        <v>6.3492063492063489E-2</v>
      </c>
      <c r="I715" s="63">
        <f t="shared" si="301"/>
        <v>0</v>
      </c>
      <c r="J715" s="63">
        <f t="shared" si="302"/>
        <v>6.3492063492063489E-2</v>
      </c>
      <c r="K715" s="63">
        <f t="shared" si="303"/>
        <v>5.9171597633136397E-3</v>
      </c>
      <c r="L715" s="64">
        <f t="shared" si="304"/>
        <v>5.7236227824463137E-2</v>
      </c>
      <c r="M715" s="65">
        <f t="shared" si="305"/>
        <v>5.7342342342342336</v>
      </c>
      <c r="N715" s="65">
        <f t="shared" si="306"/>
        <v>1.3639214202957264</v>
      </c>
      <c r="O715" s="65">
        <f t="shared" si="307"/>
        <v>123.70769176197673</v>
      </c>
      <c r="P715" s="66">
        <f t="shared" si="308"/>
        <v>90.700013887276782</v>
      </c>
      <c r="Q715" s="63">
        <f t="shared" si="282"/>
        <v>7.1202531645568889E-3</v>
      </c>
      <c r="R715" s="63">
        <f t="shared" si="283"/>
        <v>4.530779258363471E-2</v>
      </c>
      <c r="S715" s="63">
        <f t="shared" si="284"/>
        <v>5.9171597633136397E-3</v>
      </c>
      <c r="T715" s="64">
        <f t="shared" si="285"/>
        <v>3.9158923215496078E-2</v>
      </c>
      <c r="U715" s="63">
        <f t="shared" si="295"/>
        <v>0.19887266166189588</v>
      </c>
      <c r="V715" s="63">
        <f t="shared" si="296"/>
        <v>0.25294941114135749</v>
      </c>
      <c r="W715" s="63">
        <f t="shared" si="297"/>
        <v>-2.3364741377847054E-3</v>
      </c>
      <c r="X715" s="64">
        <f t="shared" si="298"/>
        <v>0.2558837510457399</v>
      </c>
      <c r="Y715" s="63">
        <f t="shared" si="291"/>
        <v>0.11464351799194805</v>
      </c>
      <c r="Z715" s="63">
        <f t="shared" si="292"/>
        <v>0.17544907513332175</v>
      </c>
      <c r="AA715" s="63">
        <f t="shared" si="293"/>
        <v>-1.7584313510723537E-2</v>
      </c>
      <c r="AB715" s="64">
        <f t="shared" si="294"/>
        <v>0.19648850410141772</v>
      </c>
      <c r="AC715" s="63">
        <f t="shared" si="287"/>
        <v>4.9324001491686031E-2</v>
      </c>
      <c r="AD715" s="63">
        <f t="shared" si="288"/>
        <v>0.10985852160466258</v>
      </c>
      <c r="AE715" s="63">
        <f t="shared" si="289"/>
        <v>2.5968010251025353E-2</v>
      </c>
      <c r="AF715" s="64">
        <f t="shared" si="290"/>
        <v>8.1767180375450055E-2</v>
      </c>
      <c r="AG715" s="69">
        <f t="shared" ca="1" si="299"/>
        <v>101</v>
      </c>
      <c r="AH715" s="75">
        <f t="shared" si="309"/>
        <v>5</v>
      </c>
      <c r="AI715" s="76">
        <f t="shared" si="310"/>
        <v>0</v>
      </c>
      <c r="AJ715" s="75"/>
      <c r="AK715" s="76"/>
    </row>
    <row r="716" spans="2:37" x14ac:dyDescent="0.25">
      <c r="B716" s="43">
        <v>1930</v>
      </c>
      <c r="C716" s="44">
        <v>5</v>
      </c>
      <c r="D716" s="67">
        <f t="shared" si="286"/>
        <v>11109</v>
      </c>
      <c r="E716" s="61">
        <f>Data!E715</f>
        <v>23.94</v>
      </c>
      <c r="F716" s="61">
        <f>Data!H715</f>
        <v>16.899999999999999</v>
      </c>
      <c r="G716" s="62">
        <f>IF(MOD(C716,3)=0,SUM(Data!G713:G715),0)</f>
        <v>0</v>
      </c>
      <c r="H716" s="63">
        <f t="shared" si="300"/>
        <v>-5.9701492537313383E-2</v>
      </c>
      <c r="I716" s="63">
        <f t="shared" si="301"/>
        <v>0</v>
      </c>
      <c r="J716" s="63">
        <f t="shared" si="302"/>
        <v>-5.9701492537313383E-2</v>
      </c>
      <c r="K716" s="63">
        <f t="shared" si="303"/>
        <v>-5.8823529411765607E-3</v>
      </c>
      <c r="L716" s="64">
        <f t="shared" si="304"/>
        <v>-5.4137596043451253E-2</v>
      </c>
      <c r="M716" s="65">
        <f t="shared" si="305"/>
        <v>5.3918918918918921</v>
      </c>
      <c r="N716" s="65">
        <f t="shared" si="306"/>
        <v>1.3558983531175162</v>
      </c>
      <c r="O716" s="65">
        <f t="shared" si="307"/>
        <v>116.32215792544082</v>
      </c>
      <c r="P716" s="66">
        <f t="shared" si="308"/>
        <v>85.789733174311976</v>
      </c>
      <c r="Q716" s="63">
        <f t="shared" si="282"/>
        <v>-6.7030397505845496E-2</v>
      </c>
      <c r="R716" s="63">
        <f t="shared" si="283"/>
        <v>-3.165446959644469E-2</v>
      </c>
      <c r="S716" s="63">
        <f t="shared" si="284"/>
        <v>-5.8823529411765607E-3</v>
      </c>
      <c r="T716" s="64">
        <f t="shared" si="285"/>
        <v>-2.5924614386955813E-2</v>
      </c>
      <c r="U716" s="63">
        <f t="shared" si="295"/>
        <v>0.17674334926511248</v>
      </c>
      <c r="V716" s="63">
        <f t="shared" si="296"/>
        <v>0.22982192661095091</v>
      </c>
      <c r="W716" s="63">
        <f t="shared" si="297"/>
        <v>-4.6676484269813079E-3</v>
      </c>
      <c r="X716" s="64">
        <f t="shared" si="298"/>
        <v>0.23558922270269433</v>
      </c>
      <c r="Y716" s="63">
        <f t="shared" si="291"/>
        <v>0.11501038008400366</v>
      </c>
      <c r="Z716" s="63">
        <f t="shared" si="292"/>
        <v>0.17583595012954034</v>
      </c>
      <c r="AA716" s="63">
        <f t="shared" si="293"/>
        <v>-1.9603056939759389E-2</v>
      </c>
      <c r="AB716" s="64">
        <f t="shared" si="294"/>
        <v>0.19934681401519927</v>
      </c>
      <c r="AC716" s="63">
        <f t="shared" si="287"/>
        <v>4.6967770448945068E-2</v>
      </c>
      <c r="AD716" s="63">
        <f t="shared" si="288"/>
        <v>0.10736636179707393</v>
      </c>
      <c r="AE716" s="63">
        <f t="shared" si="289"/>
        <v>2.6633288863098903E-2</v>
      </c>
      <c r="AF716" s="64">
        <f t="shared" si="290"/>
        <v>7.8638666610333141E-2</v>
      </c>
      <c r="AG716" s="69">
        <f t="shared" ca="1" si="299"/>
        <v>1712</v>
      </c>
      <c r="AH716" s="75">
        <f t="shared" si="309"/>
        <v>0</v>
      </c>
      <c r="AI716" s="76">
        <f t="shared" si="310"/>
        <v>1</v>
      </c>
      <c r="AJ716" s="75"/>
      <c r="AK716" s="76"/>
    </row>
    <row r="717" spans="2:37" x14ac:dyDescent="0.25">
      <c r="B717" s="43">
        <v>1930</v>
      </c>
      <c r="C717" s="44">
        <v>6</v>
      </c>
      <c r="D717" s="67">
        <f t="shared" si="286"/>
        <v>11139</v>
      </c>
      <c r="E717" s="61">
        <f>Data!E716</f>
        <v>21.52</v>
      </c>
      <c r="F717" s="61">
        <f>Data!H716</f>
        <v>16.8</v>
      </c>
      <c r="G717" s="62">
        <f>IF(MOD(C717,3)=0,SUM(Data!G714:G716),0)</f>
        <v>0.24354166666666666</v>
      </c>
      <c r="H717" s="63">
        <f t="shared" si="300"/>
        <v>-0.10108604845446956</v>
      </c>
      <c r="I717" s="63">
        <f t="shared" si="301"/>
        <v>1.0173001949317738E-2</v>
      </c>
      <c r="J717" s="63">
        <f t="shared" si="302"/>
        <v>-9.0913046505151862E-2</v>
      </c>
      <c r="K717" s="63">
        <f t="shared" si="303"/>
        <v>-5.9171597633135287E-3</v>
      </c>
      <c r="L717" s="64">
        <f t="shared" si="304"/>
        <v>-8.5501814639111218E-2</v>
      </c>
      <c r="M717" s="65">
        <f t="shared" si="305"/>
        <v>4.8468468468468462</v>
      </c>
      <c r="N717" s="65">
        <f t="shared" si="306"/>
        <v>1.3478752859393062</v>
      </c>
      <c r="O717" s="65">
        <f t="shared" si="307"/>
        <v>105.74695617238559</v>
      </c>
      <c r="P717" s="66">
        <f t="shared" si="308"/>
        <v>78.454555310503139</v>
      </c>
      <c r="Q717" s="63">
        <f t="shared" si="282"/>
        <v>-0.17705544933078399</v>
      </c>
      <c r="R717" s="63">
        <f t="shared" si="283"/>
        <v>-0.14355404760902879</v>
      </c>
      <c r="S717" s="63">
        <f t="shared" si="284"/>
        <v>-1.7543859649122973E-2</v>
      </c>
      <c r="T717" s="64">
        <f t="shared" si="285"/>
        <v>-0.12826036988776124</v>
      </c>
      <c r="U717" s="63">
        <f t="shared" si="295"/>
        <v>0.1478462039437809</v>
      </c>
      <c r="V717" s="63">
        <f t="shared" si="296"/>
        <v>0.19917186056484204</v>
      </c>
      <c r="W717" s="63">
        <f t="shared" si="297"/>
        <v>-8.1311607174336942E-3</v>
      </c>
      <c r="X717" s="64">
        <f t="shared" si="298"/>
        <v>0.2090024538246622</v>
      </c>
      <c r="Y717" s="63">
        <f t="shared" si="291"/>
        <v>0.10512577602224504</v>
      </c>
      <c r="Z717" s="63">
        <f t="shared" si="292"/>
        <v>0.16482033835267429</v>
      </c>
      <c r="AA717" s="63">
        <f t="shared" si="293"/>
        <v>-2.1600325461751835E-2</v>
      </c>
      <c r="AB717" s="64">
        <f t="shared" si="294"/>
        <v>0.19053631012541627</v>
      </c>
      <c r="AC717" s="63">
        <f t="shared" si="287"/>
        <v>4.3974867702238907E-2</v>
      </c>
      <c r="AD717" s="63">
        <f t="shared" si="288"/>
        <v>0.1041400028839794</v>
      </c>
      <c r="AE717" s="63">
        <f t="shared" si="289"/>
        <v>2.6819981871420095E-2</v>
      </c>
      <c r="AF717" s="64">
        <f t="shared" si="290"/>
        <v>7.5300463934915296E-2</v>
      </c>
      <c r="AG717" s="69">
        <f t="shared" ca="1" si="299"/>
        <v>1796</v>
      </c>
      <c r="AH717" s="75">
        <f t="shared" si="309"/>
        <v>0</v>
      </c>
      <c r="AI717" s="76">
        <f t="shared" si="310"/>
        <v>2</v>
      </c>
      <c r="AJ717" s="75"/>
      <c r="AK717" s="76"/>
    </row>
    <row r="718" spans="2:37" x14ac:dyDescent="0.25">
      <c r="B718" s="43">
        <v>1930</v>
      </c>
      <c r="C718" s="44">
        <v>7</v>
      </c>
      <c r="D718" s="67">
        <f t="shared" si="286"/>
        <v>11170</v>
      </c>
      <c r="E718" s="61">
        <f>Data!E717</f>
        <v>21.06</v>
      </c>
      <c r="F718" s="61">
        <f>Data!H717</f>
        <v>16.600000000000001</v>
      </c>
      <c r="G718" s="62">
        <f>IF(MOD(C718,3)=0,SUM(Data!G715:G717),0)</f>
        <v>0</v>
      </c>
      <c r="H718" s="63">
        <f t="shared" si="300"/>
        <v>-2.1375464684014855E-2</v>
      </c>
      <c r="I718" s="63">
        <f t="shared" si="301"/>
        <v>0</v>
      </c>
      <c r="J718" s="63">
        <f t="shared" si="302"/>
        <v>-2.1375464684014855E-2</v>
      </c>
      <c r="K718" s="63">
        <f t="shared" si="303"/>
        <v>-1.1904761904761862E-2</v>
      </c>
      <c r="L718" s="64">
        <f t="shared" si="304"/>
        <v>-9.5848076320150799E-3</v>
      </c>
      <c r="M718" s="65">
        <f t="shared" si="305"/>
        <v>4.743243243243243</v>
      </c>
      <c r="N718" s="65">
        <f t="shared" si="306"/>
        <v>1.331829151582886</v>
      </c>
      <c r="O718" s="65">
        <f t="shared" si="307"/>
        <v>103.48656584528069</v>
      </c>
      <c r="P718" s="66">
        <f t="shared" si="308"/>
        <v>77.702583489996684</v>
      </c>
      <c r="Q718" s="63">
        <f t="shared" si="282"/>
        <v>-0.2605337078651685</v>
      </c>
      <c r="R718" s="63">
        <f t="shared" si="283"/>
        <v>-0.23043063798960983</v>
      </c>
      <c r="S718" s="63">
        <f t="shared" si="284"/>
        <v>-4.0462427745664775E-2</v>
      </c>
      <c r="T718" s="64">
        <f t="shared" si="285"/>
        <v>-0.19797891790483413</v>
      </c>
      <c r="U718" s="63">
        <f t="shared" si="295"/>
        <v>0.13665084102388891</v>
      </c>
      <c r="V718" s="63">
        <f t="shared" si="296"/>
        <v>0.18747589978523638</v>
      </c>
      <c r="W718" s="63">
        <f t="shared" si="297"/>
        <v>-1.2750404800137893E-2</v>
      </c>
      <c r="X718" s="64">
        <f t="shared" si="298"/>
        <v>0.2028122427792336</v>
      </c>
      <c r="Y718" s="63">
        <f t="shared" si="291"/>
        <v>0.10287981508831145</v>
      </c>
      <c r="Z718" s="63">
        <f t="shared" si="292"/>
        <v>0.16245305941325094</v>
      </c>
      <c r="AA718" s="63">
        <f t="shared" si="293"/>
        <v>-2.2302566130591894E-2</v>
      </c>
      <c r="AB718" s="64">
        <f t="shared" si="294"/>
        <v>0.18897014469255602</v>
      </c>
      <c r="AC718" s="63">
        <f t="shared" si="287"/>
        <v>4.5555837785985043E-2</v>
      </c>
      <c r="AD718" s="63">
        <f t="shared" si="288"/>
        <v>0.10581208558140021</v>
      </c>
      <c r="AE718" s="63">
        <f t="shared" si="289"/>
        <v>2.6205296315904736E-2</v>
      </c>
      <c r="AF718" s="64">
        <f t="shared" si="290"/>
        <v>7.7573941151234616E-2</v>
      </c>
      <c r="AG718" s="69">
        <f t="shared" ca="1" si="299"/>
        <v>1421</v>
      </c>
      <c r="AH718" s="75">
        <f t="shared" si="309"/>
        <v>0</v>
      </c>
      <c r="AI718" s="76">
        <f t="shared" si="310"/>
        <v>3</v>
      </c>
      <c r="AJ718" s="75"/>
      <c r="AK718" s="76"/>
    </row>
    <row r="719" spans="2:37" x14ac:dyDescent="0.25">
      <c r="B719" s="43">
        <v>1930</v>
      </c>
      <c r="C719" s="44">
        <v>8</v>
      </c>
      <c r="D719" s="67">
        <f t="shared" si="286"/>
        <v>11201</v>
      </c>
      <c r="E719" s="61">
        <f>Data!E718</f>
        <v>20.79</v>
      </c>
      <c r="F719" s="61">
        <f>Data!H718</f>
        <v>16.5</v>
      </c>
      <c r="G719" s="62">
        <f>IF(MOD(C719,3)=0,SUM(Data!G716:G718),0)</f>
        <v>0</v>
      </c>
      <c r="H719" s="63">
        <f t="shared" si="300"/>
        <v>-1.2820512820512775E-2</v>
      </c>
      <c r="I719" s="63">
        <f t="shared" si="301"/>
        <v>0</v>
      </c>
      <c r="J719" s="63">
        <f t="shared" si="302"/>
        <v>-1.2820512820512775E-2</v>
      </c>
      <c r="K719" s="63">
        <f t="shared" si="303"/>
        <v>-6.0240963855422436E-3</v>
      </c>
      <c r="L719" s="64">
        <f t="shared" si="304"/>
        <v>-6.8376068376067023E-3</v>
      </c>
      <c r="M719" s="65">
        <f t="shared" si="305"/>
        <v>4.6824324324324316</v>
      </c>
      <c r="N719" s="65">
        <f t="shared" si="306"/>
        <v>1.3238060844046757</v>
      </c>
      <c r="O719" s="65">
        <f t="shared" si="307"/>
        <v>102.15981500111043</v>
      </c>
      <c r="P719" s="66">
        <f t="shared" si="308"/>
        <v>77.171283773825778</v>
      </c>
      <c r="Q719" s="63">
        <f t="shared" si="282"/>
        <v>-0.30930232558139537</v>
      </c>
      <c r="R719" s="63">
        <f t="shared" si="283"/>
        <v>-0.28118458637264454</v>
      </c>
      <c r="S719" s="63">
        <f t="shared" si="284"/>
        <v>-4.6242774566474076E-2</v>
      </c>
      <c r="T719" s="64">
        <f t="shared" si="285"/>
        <v>-0.2463329299543483</v>
      </c>
      <c r="U719" s="63">
        <f t="shared" si="295"/>
        <v>0.13068177855996654</v>
      </c>
      <c r="V719" s="63">
        <f t="shared" si="296"/>
        <v>0.18123993218252443</v>
      </c>
      <c r="W719" s="63">
        <f t="shared" si="297"/>
        <v>-1.3942738709534774E-2</v>
      </c>
      <c r="X719" s="64">
        <f t="shared" si="298"/>
        <v>0.19794253189375777</v>
      </c>
      <c r="Y719" s="63">
        <f t="shared" si="291"/>
        <v>0.10587003312437826</v>
      </c>
      <c r="Z719" s="63">
        <f t="shared" si="292"/>
        <v>0.16560479730597866</v>
      </c>
      <c r="AA719" s="63">
        <f t="shared" si="293"/>
        <v>-2.0512742150908259E-2</v>
      </c>
      <c r="AB719" s="64">
        <f t="shared" si="294"/>
        <v>0.19001527377251692</v>
      </c>
      <c r="AC719" s="63">
        <f t="shared" si="287"/>
        <v>4.3627611790126863E-2</v>
      </c>
      <c r="AD719" s="63">
        <f t="shared" si="288"/>
        <v>0.10377273432640899</v>
      </c>
      <c r="AE719" s="63">
        <f t="shared" si="289"/>
        <v>2.6391137528146924E-2</v>
      </c>
      <c r="AF719" s="64">
        <f t="shared" si="290"/>
        <v>7.5391918313538531E-2</v>
      </c>
      <c r="AG719" s="69">
        <f t="shared" ca="1" si="299"/>
        <v>1281</v>
      </c>
      <c r="AH719" s="75">
        <f t="shared" si="309"/>
        <v>0</v>
      </c>
      <c r="AI719" s="76">
        <f t="shared" si="310"/>
        <v>4</v>
      </c>
      <c r="AJ719" s="75"/>
      <c r="AK719" s="76"/>
    </row>
    <row r="720" spans="2:37" x14ac:dyDescent="0.25">
      <c r="B720" s="43">
        <v>1930</v>
      </c>
      <c r="C720" s="44">
        <v>9</v>
      </c>
      <c r="D720" s="67">
        <f t="shared" si="286"/>
        <v>11231</v>
      </c>
      <c r="E720" s="61">
        <f>Data!E719</f>
        <v>20.78</v>
      </c>
      <c r="F720" s="61">
        <f>Data!H719</f>
        <v>16.600000000000001</v>
      </c>
      <c r="G720" s="62">
        <f>IF(MOD(C720,3)=0,SUM(Data!G717:G719),0)</f>
        <v>0.2441666666666667</v>
      </c>
      <c r="H720" s="63">
        <f t="shared" si="300"/>
        <v>-4.8100048100041537E-4</v>
      </c>
      <c r="I720" s="63">
        <f t="shared" si="301"/>
        <v>1.1744428411095079E-2</v>
      </c>
      <c r="J720" s="63">
        <f t="shared" si="302"/>
        <v>1.1263427930094716E-2</v>
      </c>
      <c r="K720" s="63">
        <f t="shared" si="303"/>
        <v>6.0606060606060996E-3</v>
      </c>
      <c r="L720" s="64">
        <f t="shared" si="304"/>
        <v>5.1714795690700477E-3</v>
      </c>
      <c r="M720" s="65">
        <f t="shared" si="305"/>
        <v>4.6801801801801801</v>
      </c>
      <c r="N720" s="65">
        <f t="shared" si="306"/>
        <v>1.331829151582886</v>
      </c>
      <c r="O720" s="65">
        <f t="shared" si="307"/>
        <v>103.31048471472725</v>
      </c>
      <c r="P720" s="66">
        <f t="shared" si="308"/>
        <v>77.57037349118103</v>
      </c>
      <c r="Q720" s="63">
        <f t="shared" si="282"/>
        <v>-0.33610223642172521</v>
      </c>
      <c r="R720" s="63">
        <f t="shared" si="283"/>
        <v>-0.30611136602118338</v>
      </c>
      <c r="S720" s="63">
        <f t="shared" si="284"/>
        <v>-4.0462427745664775E-2</v>
      </c>
      <c r="T720" s="64">
        <f t="shared" si="285"/>
        <v>-0.27685100193773915</v>
      </c>
      <c r="U720" s="63">
        <f t="shared" si="295"/>
        <v>0.12541848436334524</v>
      </c>
      <c r="V720" s="63">
        <f t="shared" si="296"/>
        <v>0.17552756940782488</v>
      </c>
      <c r="W720" s="63">
        <f t="shared" si="297"/>
        <v>-1.2750404800137893E-2</v>
      </c>
      <c r="X720" s="64">
        <f t="shared" si="298"/>
        <v>0.19070959879183058</v>
      </c>
      <c r="Y720" s="63">
        <f t="shared" si="291"/>
        <v>0.10196317353133089</v>
      </c>
      <c r="Z720" s="63">
        <f t="shared" si="292"/>
        <v>0.16095300769915966</v>
      </c>
      <c r="AA720" s="63">
        <f t="shared" si="293"/>
        <v>-1.8460437443960309E-2</v>
      </c>
      <c r="AB720" s="64">
        <f t="shared" si="294"/>
        <v>0.18278778766278903</v>
      </c>
      <c r="AC720" s="63">
        <f t="shared" si="287"/>
        <v>4.3249996578028638E-2</v>
      </c>
      <c r="AD720" s="63">
        <f t="shared" si="288"/>
        <v>0.10331031857709272</v>
      </c>
      <c r="AE720" s="63">
        <f t="shared" si="289"/>
        <v>2.7202333345970997E-2</v>
      </c>
      <c r="AF720" s="64">
        <f t="shared" si="290"/>
        <v>7.4092496444405853E-2</v>
      </c>
      <c r="AG720" s="69">
        <f t="shared" ca="1" si="299"/>
        <v>1055</v>
      </c>
      <c r="AH720" s="75">
        <f t="shared" si="309"/>
        <v>0</v>
      </c>
      <c r="AI720" s="76">
        <f t="shared" si="310"/>
        <v>5</v>
      </c>
      <c r="AJ720" s="75"/>
      <c r="AK720" s="76"/>
    </row>
    <row r="721" spans="2:37" x14ac:dyDescent="0.25">
      <c r="B721" s="43">
        <v>1930</v>
      </c>
      <c r="C721" s="44">
        <v>10</v>
      </c>
      <c r="D721" s="67">
        <f t="shared" si="286"/>
        <v>11262</v>
      </c>
      <c r="E721" s="61">
        <f>Data!E720</f>
        <v>17.920000000000002</v>
      </c>
      <c r="F721" s="61">
        <f>Data!H720</f>
        <v>16.5</v>
      </c>
      <c r="G721" s="62">
        <f>IF(MOD(C721,3)=0,SUM(Data!G718:G720),0)</f>
        <v>0</v>
      </c>
      <c r="H721" s="63">
        <f t="shared" si="300"/>
        <v>-0.13763233878729542</v>
      </c>
      <c r="I721" s="63">
        <f t="shared" si="301"/>
        <v>0</v>
      </c>
      <c r="J721" s="63">
        <f t="shared" si="302"/>
        <v>-0.13763233878729542</v>
      </c>
      <c r="K721" s="63">
        <f t="shared" si="303"/>
        <v>-6.0240963855422436E-3</v>
      </c>
      <c r="L721" s="64">
        <f t="shared" si="304"/>
        <v>-0.13240586811327892</v>
      </c>
      <c r="M721" s="65">
        <f t="shared" si="305"/>
        <v>4.0360360360360357</v>
      </c>
      <c r="N721" s="65">
        <f t="shared" si="306"/>
        <v>1.3238060844046757</v>
      </c>
      <c r="O721" s="65">
        <f t="shared" si="307"/>
        <v>89.091621082190201</v>
      </c>
      <c r="P721" s="66">
        <f t="shared" si="308"/>
        <v>67.299600849209924</v>
      </c>
      <c r="Q721" s="63">
        <f t="shared" ref="Q721:Q784" si="311">$M721/$M709-1</f>
        <v>-0.35977134690961055</v>
      </c>
      <c r="R721" s="63">
        <f t="shared" ref="R721:R784" si="312">$O721/$O709-1</f>
        <v>-0.33084970322450791</v>
      </c>
      <c r="S721" s="63">
        <f t="shared" ref="S721:S784" si="313">$N721/$N709-1</f>
        <v>-4.6242774566474076E-2</v>
      </c>
      <c r="T721" s="64">
        <f t="shared" ref="T721:T784" si="314">$P721/$P709-1</f>
        <v>-0.29840605247175656</v>
      </c>
      <c r="U721" s="63">
        <f t="shared" si="295"/>
        <v>8.5503505120556378E-2</v>
      </c>
      <c r="V721" s="63">
        <f t="shared" si="296"/>
        <v>0.13383538184900523</v>
      </c>
      <c r="W721" s="63">
        <f t="shared" si="297"/>
        <v>-1.3942738709534774E-2</v>
      </c>
      <c r="X721" s="64">
        <f t="shared" si="298"/>
        <v>0.14986768655315319</v>
      </c>
      <c r="Y721" s="63">
        <f t="shared" si="291"/>
        <v>8.5628357142509381E-2</v>
      </c>
      <c r="Z721" s="63">
        <f t="shared" si="292"/>
        <v>0.14374376271500622</v>
      </c>
      <c r="AA721" s="63">
        <f t="shared" si="293"/>
        <v>-1.856150849777638E-2</v>
      </c>
      <c r="AB721" s="64">
        <f t="shared" si="294"/>
        <v>0.16537487842396792</v>
      </c>
      <c r="AC721" s="63">
        <f t="shared" si="287"/>
        <v>3.3227852040850658E-2</v>
      </c>
      <c r="AD721" s="63">
        <f t="shared" si="288"/>
        <v>9.2711195147033409E-2</v>
      </c>
      <c r="AE721" s="63">
        <f t="shared" si="289"/>
        <v>2.8425862254018552E-2</v>
      </c>
      <c r="AF721" s="64">
        <f t="shared" si="290"/>
        <v>6.2508475576566802E-2</v>
      </c>
      <c r="AG721" s="69">
        <f t="shared" ca="1" si="299"/>
        <v>1811</v>
      </c>
      <c r="AH721" s="75">
        <f t="shared" si="309"/>
        <v>0</v>
      </c>
      <c r="AI721" s="76">
        <f t="shared" si="310"/>
        <v>6</v>
      </c>
      <c r="AJ721" s="75"/>
      <c r="AK721" s="76"/>
    </row>
    <row r="722" spans="2:37" x14ac:dyDescent="0.25">
      <c r="B722" s="43">
        <v>1930</v>
      </c>
      <c r="C722" s="44">
        <v>11</v>
      </c>
      <c r="D722" s="67">
        <f t="shared" si="286"/>
        <v>11292</v>
      </c>
      <c r="E722" s="61">
        <f>Data!E721</f>
        <v>16.62</v>
      </c>
      <c r="F722" s="61">
        <f>Data!H721</f>
        <v>16.399999999999999</v>
      </c>
      <c r="G722" s="62">
        <f>IF(MOD(C722,3)=0,SUM(Data!G719:G721),0)</f>
        <v>0</v>
      </c>
      <c r="H722" s="63">
        <f t="shared" si="300"/>
        <v>-7.2544642857142905E-2</v>
      </c>
      <c r="I722" s="63">
        <f t="shared" si="301"/>
        <v>0</v>
      </c>
      <c r="J722" s="63">
        <f t="shared" si="302"/>
        <v>-7.2544642857142905E-2</v>
      </c>
      <c r="K722" s="63">
        <f t="shared" si="303"/>
        <v>-6.0606060606060996E-3</v>
      </c>
      <c r="L722" s="64">
        <f t="shared" si="304"/>
        <v>-6.6889427264808399E-2</v>
      </c>
      <c r="M722" s="65">
        <f t="shared" si="305"/>
        <v>3.743243243243243</v>
      </c>
      <c r="N722" s="65">
        <f t="shared" si="306"/>
        <v>1.3157830172264655</v>
      </c>
      <c r="O722" s="65">
        <f t="shared" si="307"/>
        <v>82.628501249218814</v>
      </c>
      <c r="P722" s="66">
        <f t="shared" si="308"/>
        <v>62.797969093256057</v>
      </c>
      <c r="Q722" s="63">
        <f t="shared" si="311"/>
        <v>-0.19241982507288624</v>
      </c>
      <c r="R722" s="63">
        <f t="shared" si="312"/>
        <v>-0.15593825563101171</v>
      </c>
      <c r="S722" s="63">
        <f t="shared" si="313"/>
        <v>-5.2023121387283378E-2</v>
      </c>
      <c r="T722" s="64">
        <f t="shared" si="314"/>
        <v>-0.10961779404978655</v>
      </c>
      <c r="U722" s="63">
        <f t="shared" si="295"/>
        <v>6.2742649543829243E-2</v>
      </c>
      <c r="V722" s="63">
        <f t="shared" si="296"/>
        <v>0.11006110267596592</v>
      </c>
      <c r="W722" s="63">
        <f t="shared" si="297"/>
        <v>-1.8445838695336558E-2</v>
      </c>
      <c r="X722" s="64">
        <f t="shared" si="298"/>
        <v>0.1309219057260107</v>
      </c>
      <c r="Y722" s="63">
        <f t="shared" si="291"/>
        <v>8.3110939240184756E-2</v>
      </c>
      <c r="Z722" s="63">
        <f t="shared" si="292"/>
        <v>0.14109158344482808</v>
      </c>
      <c r="AA722" s="63">
        <f t="shared" si="293"/>
        <v>-1.8663695661326085E-2</v>
      </c>
      <c r="AB722" s="64">
        <f t="shared" si="294"/>
        <v>0.1627936094892708</v>
      </c>
      <c r="AC722" s="63">
        <f t="shared" si="287"/>
        <v>2.9399770104534539E-2</v>
      </c>
      <c r="AD722" s="63">
        <f t="shared" si="288"/>
        <v>8.8662728993618822E-2</v>
      </c>
      <c r="AE722" s="63">
        <f t="shared" si="289"/>
        <v>2.9163203404195093E-2</v>
      </c>
      <c r="AF722" s="64">
        <f t="shared" si="290"/>
        <v>5.7813498765419746E-2</v>
      </c>
      <c r="AG722" s="69">
        <f t="shared" ca="1" si="299"/>
        <v>1751</v>
      </c>
      <c r="AH722" s="75">
        <f t="shared" si="309"/>
        <v>0</v>
      </c>
      <c r="AI722" s="76">
        <f t="shared" si="310"/>
        <v>7</v>
      </c>
      <c r="AJ722" s="75"/>
      <c r="AK722" s="76"/>
    </row>
    <row r="723" spans="2:37" x14ac:dyDescent="0.25">
      <c r="B723" s="43">
        <v>1930</v>
      </c>
      <c r="C723" s="44">
        <v>12</v>
      </c>
      <c r="D723" s="67">
        <f t="shared" si="286"/>
        <v>11323</v>
      </c>
      <c r="E723" s="61">
        <f>Data!E722</f>
        <v>15.51</v>
      </c>
      <c r="F723" s="61">
        <f>Data!H722</f>
        <v>16.100000000000001</v>
      </c>
      <c r="G723" s="62">
        <f>IF(MOD(C723,3)=0,SUM(Data!G720:G722),0)</f>
        <v>0.24479166666666666</v>
      </c>
      <c r="H723" s="63">
        <f t="shared" si="300"/>
        <v>-6.6787003610108364E-2</v>
      </c>
      <c r="I723" s="63">
        <f t="shared" si="301"/>
        <v>1.472874047332531E-2</v>
      </c>
      <c r="J723" s="63">
        <f t="shared" si="302"/>
        <v>-5.2058263136783078E-2</v>
      </c>
      <c r="K723" s="63">
        <f t="shared" si="303"/>
        <v>-1.8292682926829062E-2</v>
      </c>
      <c r="L723" s="64">
        <f t="shared" si="304"/>
        <v>-3.4394752512002857E-2</v>
      </c>
      <c r="M723" s="65">
        <f t="shared" si="305"/>
        <v>3.493243243243243</v>
      </c>
      <c r="N723" s="65">
        <f t="shared" si="306"/>
        <v>1.2917138156918351</v>
      </c>
      <c r="O723" s="65">
        <f t="shared" si="307"/>
        <v>78.327004988588968</v>
      </c>
      <c r="P723" s="66">
        <f t="shared" si="308"/>
        <v>60.638048488037107</v>
      </c>
      <c r="Q723" s="63">
        <f t="shared" si="311"/>
        <v>-0.27523364485981305</v>
      </c>
      <c r="R723" s="63">
        <f t="shared" si="312"/>
        <v>-0.23907127975945797</v>
      </c>
      <c r="S723" s="63">
        <f t="shared" si="313"/>
        <v>-6.3953488372093026E-2</v>
      </c>
      <c r="T723" s="64">
        <f t="shared" si="314"/>
        <v>-0.18708236098525943</v>
      </c>
      <c r="U723" s="63">
        <f t="shared" si="295"/>
        <v>4.476532703365943E-2</v>
      </c>
      <c r="V723" s="63">
        <f t="shared" si="296"/>
        <v>9.2107692328860402E-2</v>
      </c>
      <c r="W723" s="63">
        <f t="shared" si="297"/>
        <v>-2.0973225667405115E-2</v>
      </c>
      <c r="X723" s="64">
        <f t="shared" si="298"/>
        <v>0.11550339680276189</v>
      </c>
      <c r="Y723" s="63">
        <f t="shared" si="291"/>
        <v>8.5791577713871359E-2</v>
      </c>
      <c r="Z723" s="63">
        <f t="shared" si="292"/>
        <v>0.14357833337989234</v>
      </c>
      <c r="AA723" s="63">
        <f t="shared" si="293"/>
        <v>-1.8472629649012196E-2</v>
      </c>
      <c r="AB723" s="64">
        <f t="shared" si="294"/>
        <v>0.16510080913072889</v>
      </c>
      <c r="AC723" s="63">
        <f t="shared" si="287"/>
        <v>2.7302064601555598E-2</v>
      </c>
      <c r="AD723" s="63">
        <f t="shared" si="288"/>
        <v>8.6597885806927621E-2</v>
      </c>
      <c r="AE723" s="63">
        <f t="shared" si="289"/>
        <v>2.8213617967595583E-2</v>
      </c>
      <c r="AF723" s="64">
        <f t="shared" si="290"/>
        <v>5.6782235538502812E-2</v>
      </c>
      <c r="AG723" s="69">
        <f t="shared" ca="1" si="299"/>
        <v>1738</v>
      </c>
      <c r="AH723" s="75">
        <f t="shared" si="309"/>
        <v>0</v>
      </c>
      <c r="AI723" s="76">
        <f t="shared" si="310"/>
        <v>8</v>
      </c>
      <c r="AJ723" s="75"/>
      <c r="AK723" s="76"/>
    </row>
    <row r="724" spans="2:37" x14ac:dyDescent="0.25">
      <c r="B724" s="43">
        <v>1931</v>
      </c>
      <c r="C724" s="39">
        <v>1</v>
      </c>
      <c r="D724" s="67">
        <f t="shared" si="286"/>
        <v>11354</v>
      </c>
      <c r="E724" s="61">
        <f>Data!E723</f>
        <v>15.98</v>
      </c>
      <c r="F724" s="61">
        <f>Data!H723</f>
        <v>15.9</v>
      </c>
      <c r="G724" s="62">
        <f>IF(MOD(C724,3)=0,SUM(Data!G721:G723),0)</f>
        <v>0</v>
      </c>
      <c r="H724" s="63">
        <f t="shared" si="300"/>
        <v>3.0303030303030276E-2</v>
      </c>
      <c r="I724" s="63">
        <f t="shared" si="301"/>
        <v>0</v>
      </c>
      <c r="J724" s="63">
        <f t="shared" si="302"/>
        <v>3.0303030303030276E-2</v>
      </c>
      <c r="K724" s="63">
        <f t="shared" si="303"/>
        <v>-1.2422360248447228E-2</v>
      </c>
      <c r="L724" s="64">
        <f t="shared" si="304"/>
        <v>4.3262816847722485E-2</v>
      </c>
      <c r="M724" s="65">
        <f t="shared" si="305"/>
        <v>3.599099099099099</v>
      </c>
      <c r="N724" s="65">
        <f t="shared" si="306"/>
        <v>1.2756676813354149</v>
      </c>
      <c r="O724" s="65">
        <f t="shared" si="307"/>
        <v>80.700550594303778</v>
      </c>
      <c r="P724" s="66">
        <f t="shared" si="308"/>
        <v>63.261421273778375</v>
      </c>
      <c r="Q724" s="63">
        <f t="shared" si="311"/>
        <v>-0.26393367111929988</v>
      </c>
      <c r="R724" s="63">
        <f t="shared" si="312"/>
        <v>-0.2272074915246175</v>
      </c>
      <c r="S724" s="63">
        <f t="shared" si="313"/>
        <v>-7.0175438596491335E-2</v>
      </c>
      <c r="T724" s="64">
        <f t="shared" si="314"/>
        <v>-0.1688835286208149</v>
      </c>
      <c r="U724" s="63">
        <f t="shared" si="295"/>
        <v>4.7845493363080971E-2</v>
      </c>
      <c r="V724" s="63">
        <f t="shared" si="296"/>
        <v>9.5327432929904754E-2</v>
      </c>
      <c r="W724" s="63">
        <f t="shared" si="297"/>
        <v>-2.3417767483054797E-2</v>
      </c>
      <c r="X724" s="64">
        <f t="shared" si="298"/>
        <v>0.12159262831038586</v>
      </c>
      <c r="Y724" s="63">
        <f t="shared" si="291"/>
        <v>8.4353080122257396E-2</v>
      </c>
      <c r="Z724" s="63">
        <f t="shared" si="292"/>
        <v>0.14206327771713556</v>
      </c>
      <c r="AA724" s="63">
        <f t="shared" si="293"/>
        <v>-1.765429123341522E-2</v>
      </c>
      <c r="AB724" s="64">
        <f t="shared" si="294"/>
        <v>0.16258794386254238</v>
      </c>
      <c r="AC724" s="63">
        <f t="shared" si="287"/>
        <v>2.7601789859235781E-2</v>
      </c>
      <c r="AD724" s="63">
        <f t="shared" si="288"/>
        <v>8.6914911190736577E-2</v>
      </c>
      <c r="AE724" s="63">
        <f t="shared" si="289"/>
        <v>2.7571176874914727E-2</v>
      </c>
      <c r="AF724" s="64">
        <f t="shared" si="290"/>
        <v>5.7751458635011632E-2</v>
      </c>
      <c r="AG724" s="69">
        <f t="shared" ca="1" si="299"/>
        <v>460</v>
      </c>
      <c r="AH724" s="75">
        <f t="shared" si="309"/>
        <v>1</v>
      </c>
      <c r="AI724" s="76">
        <f t="shared" si="310"/>
        <v>0</v>
      </c>
      <c r="AJ724" s="75"/>
      <c r="AK724" s="76"/>
    </row>
    <row r="725" spans="2:37" x14ac:dyDescent="0.25">
      <c r="B725" s="43">
        <v>1931</v>
      </c>
      <c r="C725" s="44">
        <v>2</v>
      </c>
      <c r="D725" s="67">
        <f t="shared" si="286"/>
        <v>11382</v>
      </c>
      <c r="E725" s="61">
        <f>Data!E724</f>
        <v>17.2</v>
      </c>
      <c r="F725" s="61">
        <f>Data!H724</f>
        <v>15.7</v>
      </c>
      <c r="G725" s="62">
        <f>IF(MOD(C725,3)=0,SUM(Data!G722:G724),0)</f>
        <v>0</v>
      </c>
      <c r="H725" s="63">
        <f t="shared" si="300"/>
        <v>7.6345431789737184E-2</v>
      </c>
      <c r="I725" s="63">
        <f t="shared" si="301"/>
        <v>0</v>
      </c>
      <c r="J725" s="63">
        <f t="shared" si="302"/>
        <v>7.6345431789737184E-2</v>
      </c>
      <c r="K725" s="63">
        <f t="shared" si="303"/>
        <v>-1.2578616352201366E-2</v>
      </c>
      <c r="L725" s="64">
        <f t="shared" si="304"/>
        <v>9.0056838564128938E-2</v>
      </c>
      <c r="M725" s="65">
        <f t="shared" si="305"/>
        <v>3.8738738738738734</v>
      </c>
      <c r="N725" s="65">
        <f t="shared" si="306"/>
        <v>1.2596215469789944</v>
      </c>
      <c r="O725" s="65">
        <f t="shared" si="307"/>
        <v>86.861668975095427</v>
      </c>
      <c r="P725" s="66">
        <f t="shared" si="308"/>
        <v>68.958544876768386</v>
      </c>
      <c r="Q725" s="63">
        <f t="shared" si="311"/>
        <v>-0.25444299956653671</v>
      </c>
      <c r="R725" s="63">
        <f t="shared" si="312"/>
        <v>-0.21724328097917811</v>
      </c>
      <c r="S725" s="63">
        <f t="shared" si="313"/>
        <v>-7.6470588235294068E-2</v>
      </c>
      <c r="T725" s="64">
        <f t="shared" si="314"/>
        <v>-0.1524290303596193</v>
      </c>
      <c r="U725" s="63">
        <f t="shared" si="295"/>
        <v>6.3041860209512635E-2</v>
      </c>
      <c r="V725" s="63">
        <f t="shared" si="296"/>
        <v>0.11121240604205762</v>
      </c>
      <c r="W725" s="63">
        <f t="shared" si="297"/>
        <v>-2.5887033564628181E-2</v>
      </c>
      <c r="X725" s="64">
        <f t="shared" si="298"/>
        <v>0.14074285460790237</v>
      </c>
      <c r="Y725" s="63">
        <f t="shared" si="291"/>
        <v>9.3131412771796152E-2</v>
      </c>
      <c r="Z725" s="63">
        <f t="shared" si="292"/>
        <v>0.15130880073210529</v>
      </c>
      <c r="AA725" s="63">
        <f t="shared" si="293"/>
        <v>-1.5743746122341751E-2</v>
      </c>
      <c r="AB725" s="64">
        <f t="shared" si="294"/>
        <v>0.16972464863323244</v>
      </c>
      <c r="AC725" s="63">
        <f t="shared" si="287"/>
        <v>3.0506742594198721E-2</v>
      </c>
      <c r="AD725" s="63">
        <f t="shared" si="288"/>
        <v>8.9987537644966586E-2</v>
      </c>
      <c r="AE725" s="63">
        <f t="shared" si="289"/>
        <v>2.8535257631432609E-2</v>
      </c>
      <c r="AF725" s="64">
        <f t="shared" si="290"/>
        <v>5.9747373322962094E-2</v>
      </c>
      <c r="AG725" s="69">
        <f t="shared" ca="1" si="299"/>
        <v>55</v>
      </c>
      <c r="AH725" s="75">
        <f t="shared" si="309"/>
        <v>2</v>
      </c>
      <c r="AI725" s="76">
        <f t="shared" si="310"/>
        <v>0</v>
      </c>
      <c r="AJ725" s="75"/>
      <c r="AK725" s="76"/>
    </row>
    <row r="726" spans="2:37" x14ac:dyDescent="0.25">
      <c r="B726" s="43">
        <v>1931</v>
      </c>
      <c r="C726" s="44">
        <v>3</v>
      </c>
      <c r="D726" s="67">
        <f t="shared" si="286"/>
        <v>11413</v>
      </c>
      <c r="E726" s="61">
        <f>Data!E725</f>
        <v>17.53</v>
      </c>
      <c r="F726" s="61">
        <f>Data!H725</f>
        <v>15.6</v>
      </c>
      <c r="G726" s="62">
        <f>IF(MOD(C726,3)=0,SUM(Data!G723:G725),0)</f>
        <v>0.23833333333333334</v>
      </c>
      <c r="H726" s="63">
        <f t="shared" si="300"/>
        <v>1.918604651162803E-2</v>
      </c>
      <c r="I726" s="63">
        <f t="shared" si="301"/>
        <v>1.3856589147286822E-2</v>
      </c>
      <c r="J726" s="63">
        <f t="shared" si="302"/>
        <v>3.3042635658914854E-2</v>
      </c>
      <c r="K726" s="63">
        <f t="shared" si="303"/>
        <v>-6.3694267515923553E-3</v>
      </c>
      <c r="L726" s="64">
        <f t="shared" si="304"/>
        <v>3.9664703836215676E-2</v>
      </c>
      <c r="M726" s="65">
        <f t="shared" si="305"/>
        <v>3.948198198198198</v>
      </c>
      <c r="N726" s="65">
        <f t="shared" si="306"/>
        <v>1.2515984798007842</v>
      </c>
      <c r="O726" s="65">
        <f t="shared" si="307"/>
        <v>89.731807455764766</v>
      </c>
      <c r="P726" s="66">
        <f t="shared" si="308"/>
        <v>71.693765136281797</v>
      </c>
      <c r="Q726" s="63">
        <f t="shared" si="311"/>
        <v>-0.2677527151211363</v>
      </c>
      <c r="R726" s="63">
        <f t="shared" si="312"/>
        <v>-0.22859230729470903</v>
      </c>
      <c r="S726" s="63">
        <f t="shared" si="313"/>
        <v>-7.6923076923076872E-2</v>
      </c>
      <c r="T726" s="64">
        <f t="shared" si="314"/>
        <v>-0.16430833290260105</v>
      </c>
      <c r="U726" s="63">
        <f t="shared" si="295"/>
        <v>8.2197194419915576E-2</v>
      </c>
      <c r="V726" s="63">
        <f t="shared" si="296"/>
        <v>0.13136460533534389</v>
      </c>
      <c r="W726" s="63">
        <f t="shared" si="297"/>
        <v>-2.6040452563846683E-2</v>
      </c>
      <c r="X726" s="64">
        <f t="shared" si="298"/>
        <v>0.1616135478250027</v>
      </c>
      <c r="Y726" s="63">
        <f t="shared" si="291"/>
        <v>9.8043000291347271E-2</v>
      </c>
      <c r="Z726" s="63">
        <f t="shared" si="292"/>
        <v>0.15595445229526206</v>
      </c>
      <c r="AA726" s="63">
        <f t="shared" si="293"/>
        <v>-1.583628088885447E-2</v>
      </c>
      <c r="AB726" s="64">
        <f t="shared" si="294"/>
        <v>0.17455503576099174</v>
      </c>
      <c r="AC726" s="63">
        <f t="shared" si="287"/>
        <v>3.2091734895822732E-2</v>
      </c>
      <c r="AD726" s="63">
        <f t="shared" si="288"/>
        <v>9.1717271668635858E-2</v>
      </c>
      <c r="AE726" s="63">
        <f t="shared" si="289"/>
        <v>2.7662704945859984E-2</v>
      </c>
      <c r="AF726" s="64">
        <f t="shared" si="290"/>
        <v>6.2330340893465008E-2</v>
      </c>
      <c r="AG726" s="69">
        <f t="shared" ca="1" si="299"/>
        <v>656</v>
      </c>
      <c r="AH726" s="75">
        <f t="shared" si="309"/>
        <v>3</v>
      </c>
      <c r="AI726" s="76">
        <f t="shared" si="310"/>
        <v>0</v>
      </c>
      <c r="AJ726" s="75"/>
      <c r="AK726" s="76"/>
    </row>
    <row r="727" spans="2:37" x14ac:dyDescent="0.25">
      <c r="B727" s="43">
        <v>1931</v>
      </c>
      <c r="C727" s="44">
        <v>4</v>
      </c>
      <c r="D727" s="67">
        <f t="shared" si="286"/>
        <v>11443</v>
      </c>
      <c r="E727" s="61">
        <f>Data!E726</f>
        <v>15.86</v>
      </c>
      <c r="F727" s="61">
        <f>Data!H726</f>
        <v>15.5</v>
      </c>
      <c r="G727" s="62">
        <f>IF(MOD(C727,3)=0,SUM(Data!G724:G726),0)</f>
        <v>0</v>
      </c>
      <c r="H727" s="63">
        <f t="shared" si="300"/>
        <v>-9.5265259555048609E-2</v>
      </c>
      <c r="I727" s="63">
        <f t="shared" si="301"/>
        <v>0</v>
      </c>
      <c r="J727" s="63">
        <f t="shared" si="302"/>
        <v>-9.5265259555048609E-2</v>
      </c>
      <c r="K727" s="63">
        <f t="shared" si="303"/>
        <v>-6.4102564102563875E-3</v>
      </c>
      <c r="L727" s="64">
        <f t="shared" si="304"/>
        <v>-8.942826122959735E-2</v>
      </c>
      <c r="M727" s="65">
        <f t="shared" si="305"/>
        <v>3.5720720720720718</v>
      </c>
      <c r="N727" s="65">
        <f t="shared" si="306"/>
        <v>1.2435754126225742</v>
      </c>
      <c r="O727" s="65">
        <f t="shared" si="307"/>
        <v>81.18348352814769</v>
      </c>
      <c r="P727" s="66">
        <f t="shared" si="308"/>
        <v>65.282316379140994</v>
      </c>
      <c r="Q727" s="63">
        <f t="shared" si="311"/>
        <v>-0.37706205813040061</v>
      </c>
      <c r="R727" s="63">
        <f t="shared" si="312"/>
        <v>-0.34374748755032103</v>
      </c>
      <c r="S727" s="63">
        <f t="shared" si="313"/>
        <v>-8.8235294117646967E-2</v>
      </c>
      <c r="T727" s="64">
        <f t="shared" si="314"/>
        <v>-0.28023917989390001</v>
      </c>
      <c r="U727" s="63">
        <f t="shared" si="295"/>
        <v>6.6773598880080387E-2</v>
      </c>
      <c r="V727" s="63">
        <f t="shared" si="296"/>
        <v>0.1152402703520774</v>
      </c>
      <c r="W727" s="63">
        <f t="shared" si="297"/>
        <v>-2.8381593767420887E-2</v>
      </c>
      <c r="X727" s="64">
        <f t="shared" si="298"/>
        <v>0.14781715043500254</v>
      </c>
      <c r="Y727" s="63">
        <f t="shared" si="291"/>
        <v>8.6632058114788135E-2</v>
      </c>
      <c r="Z727" s="63">
        <f t="shared" si="292"/>
        <v>0.1439416901262236</v>
      </c>
      <c r="AA727" s="63">
        <f t="shared" si="293"/>
        <v>-1.5387574049652186E-2</v>
      </c>
      <c r="AB727" s="64">
        <f t="shared" si="294"/>
        <v>0.16181927017840692</v>
      </c>
      <c r="AC727" s="63">
        <f t="shared" si="287"/>
        <v>2.7159199930033351E-2</v>
      </c>
      <c r="AD727" s="63">
        <f t="shared" si="288"/>
        <v>8.6499776524364469E-2</v>
      </c>
      <c r="AE727" s="63">
        <f t="shared" si="289"/>
        <v>2.8981779564783094E-2</v>
      </c>
      <c r="AF727" s="64">
        <f t="shared" si="290"/>
        <v>5.5897974193390709E-2</v>
      </c>
      <c r="AG727" s="69">
        <f t="shared" ca="1" si="299"/>
        <v>1792</v>
      </c>
      <c r="AH727" s="75">
        <f t="shared" si="309"/>
        <v>0</v>
      </c>
      <c r="AI727" s="76">
        <f t="shared" si="310"/>
        <v>1</v>
      </c>
      <c r="AJ727" s="75"/>
      <c r="AK727" s="76"/>
    </row>
    <row r="728" spans="2:37" x14ac:dyDescent="0.25">
      <c r="B728" s="43">
        <v>1931</v>
      </c>
      <c r="C728" s="44">
        <v>5</v>
      </c>
      <c r="D728" s="67">
        <f t="shared" si="286"/>
        <v>11474</v>
      </c>
      <c r="E728" s="61">
        <f>Data!E727</f>
        <v>14.33</v>
      </c>
      <c r="F728" s="61">
        <f>Data!H727</f>
        <v>15.3</v>
      </c>
      <c r="G728" s="62">
        <f>IF(MOD(C728,3)=0,SUM(Data!G725:G727),0)</f>
        <v>0</v>
      </c>
      <c r="H728" s="63">
        <f t="shared" si="300"/>
        <v>-9.6469104665825922E-2</v>
      </c>
      <c r="I728" s="63">
        <f t="shared" si="301"/>
        <v>0</v>
      </c>
      <c r="J728" s="63">
        <f t="shared" si="302"/>
        <v>-9.6469104665825922E-2</v>
      </c>
      <c r="K728" s="63">
        <f t="shared" si="303"/>
        <v>-1.2903225806451535E-2</v>
      </c>
      <c r="L728" s="64">
        <f t="shared" si="304"/>
        <v>-8.4658243288908697E-2</v>
      </c>
      <c r="M728" s="65">
        <f t="shared" si="305"/>
        <v>3.227477477477477</v>
      </c>
      <c r="N728" s="65">
        <f t="shared" si="306"/>
        <v>1.227529278266154</v>
      </c>
      <c r="O728" s="65">
        <f t="shared" si="307"/>
        <v>73.351785558534459</v>
      </c>
      <c r="P728" s="66">
        <f t="shared" si="308"/>
        <v>59.755630156652167</v>
      </c>
      <c r="Q728" s="63">
        <f t="shared" si="311"/>
        <v>-0.40142021720969101</v>
      </c>
      <c r="R728" s="63">
        <f t="shared" si="312"/>
        <v>-0.36940831509031269</v>
      </c>
      <c r="S728" s="63">
        <f t="shared" si="313"/>
        <v>-9.4674556213017569E-2</v>
      </c>
      <c r="T728" s="64">
        <f t="shared" si="314"/>
        <v>-0.30346408660302493</v>
      </c>
      <c r="U728" s="63">
        <f t="shared" si="295"/>
        <v>4.3897052330217567E-2</v>
      </c>
      <c r="V728" s="63">
        <f t="shared" si="296"/>
        <v>9.1324374808941844E-2</v>
      </c>
      <c r="W728" s="63">
        <f t="shared" si="297"/>
        <v>-2.9815603221692966E-2</v>
      </c>
      <c r="X728" s="64">
        <f t="shared" si="298"/>
        <v>0.12486283889217842</v>
      </c>
      <c r="Y728" s="63">
        <f t="shared" si="291"/>
        <v>7.2448928574674332E-2</v>
      </c>
      <c r="Z728" s="63">
        <f t="shared" si="292"/>
        <v>0.12901053375527582</v>
      </c>
      <c r="AA728" s="63">
        <f t="shared" si="293"/>
        <v>-1.446553520957472E-2</v>
      </c>
      <c r="AB728" s="64">
        <f t="shared" si="294"/>
        <v>0.14558199037246333</v>
      </c>
      <c r="AC728" s="63">
        <f t="shared" si="287"/>
        <v>2.087341109337304E-2</v>
      </c>
      <c r="AD728" s="63">
        <f t="shared" si="288"/>
        <v>7.9850847938828684E-2</v>
      </c>
      <c r="AE728" s="63">
        <f t="shared" si="289"/>
        <v>2.831381708400138E-2</v>
      </c>
      <c r="AF728" s="64">
        <f t="shared" si="290"/>
        <v>5.0117998998565616E-2</v>
      </c>
      <c r="AG728" s="69">
        <f t="shared" ca="1" si="299"/>
        <v>1793</v>
      </c>
      <c r="AH728" s="75">
        <f t="shared" si="309"/>
        <v>0</v>
      </c>
      <c r="AI728" s="76">
        <f t="shared" si="310"/>
        <v>2</v>
      </c>
      <c r="AJ728" s="75"/>
      <c r="AK728" s="76"/>
    </row>
    <row r="729" spans="2:37" x14ac:dyDescent="0.25">
      <c r="B729" s="43">
        <v>1931</v>
      </c>
      <c r="C729" s="44">
        <v>6</v>
      </c>
      <c r="D729" s="67">
        <f t="shared" si="286"/>
        <v>11504</v>
      </c>
      <c r="E729" s="61">
        <f>Data!E728</f>
        <v>13.87</v>
      </c>
      <c r="F729" s="61">
        <f>Data!H728</f>
        <v>15.1</v>
      </c>
      <c r="G729" s="62">
        <f>IF(MOD(C729,3)=0,SUM(Data!G726:G728),0)</f>
        <v>0.22833333333333333</v>
      </c>
      <c r="H729" s="63">
        <f t="shared" si="300"/>
        <v>-3.2100488485694356E-2</v>
      </c>
      <c r="I729" s="63">
        <f t="shared" si="301"/>
        <v>1.5933938125145382E-2</v>
      </c>
      <c r="J729" s="63">
        <f t="shared" si="302"/>
        <v>-1.6166550360549037E-2</v>
      </c>
      <c r="K729" s="63">
        <f t="shared" si="303"/>
        <v>-1.3071895424836666E-2</v>
      </c>
      <c r="L729" s="64">
        <f t="shared" si="304"/>
        <v>-3.1356437428079476E-3</v>
      </c>
      <c r="M729" s="65">
        <f t="shared" si="305"/>
        <v>3.1238738738738734</v>
      </c>
      <c r="N729" s="65">
        <f t="shared" si="306"/>
        <v>1.2114831439097336</v>
      </c>
      <c r="O729" s="65">
        <f t="shared" si="307"/>
        <v>72.165940223266219</v>
      </c>
      <c r="P729" s="66">
        <f t="shared" si="308"/>
        <v>59.568257788853913</v>
      </c>
      <c r="Q729" s="63">
        <f t="shared" si="311"/>
        <v>-0.35548327137546465</v>
      </c>
      <c r="R729" s="63">
        <f t="shared" si="312"/>
        <v>-0.31756011865132638</v>
      </c>
      <c r="S729" s="63">
        <f t="shared" si="313"/>
        <v>-0.10119047619047616</v>
      </c>
      <c r="T729" s="64">
        <f t="shared" si="314"/>
        <v>-0.2407291386319389</v>
      </c>
      <c r="U729" s="63">
        <f t="shared" si="295"/>
        <v>2.7510961391575606E-2</v>
      </c>
      <c r="V729" s="63">
        <f t="shared" si="296"/>
        <v>7.4893040178584558E-2</v>
      </c>
      <c r="W729" s="63">
        <f t="shared" si="297"/>
        <v>-3.1274490501466579E-2</v>
      </c>
      <c r="X729" s="64">
        <f t="shared" si="298"/>
        <v>0.10959506035410338</v>
      </c>
      <c r="Y729" s="63">
        <f t="shared" si="291"/>
        <v>7.7912519517426837E-2</v>
      </c>
      <c r="Z729" s="63">
        <f t="shared" si="292"/>
        <v>0.13451606373136404</v>
      </c>
      <c r="AA729" s="63">
        <f t="shared" si="293"/>
        <v>-1.5203655285647266E-2</v>
      </c>
      <c r="AB729" s="64">
        <f t="shared" si="294"/>
        <v>0.15203114818672336</v>
      </c>
      <c r="AC729" s="63">
        <f t="shared" si="287"/>
        <v>1.8198608892305623E-2</v>
      </c>
      <c r="AD729" s="63">
        <f t="shared" si="288"/>
        <v>7.7250442033104827E-2</v>
      </c>
      <c r="AE729" s="63">
        <f t="shared" si="289"/>
        <v>2.7637507572968678E-2</v>
      </c>
      <c r="AF729" s="64">
        <f t="shared" si="290"/>
        <v>4.8278633364901014E-2</v>
      </c>
      <c r="AG729" s="69">
        <f t="shared" ca="1" si="299"/>
        <v>1547</v>
      </c>
      <c r="AH729" s="75">
        <f t="shared" si="309"/>
        <v>0</v>
      </c>
      <c r="AI729" s="76">
        <f t="shared" si="310"/>
        <v>3</v>
      </c>
      <c r="AJ729" s="75"/>
      <c r="AK729" s="76"/>
    </row>
    <row r="730" spans="2:37" x14ac:dyDescent="0.25">
      <c r="B730" s="43">
        <v>1931</v>
      </c>
      <c r="C730" s="44">
        <v>7</v>
      </c>
      <c r="D730" s="67">
        <f t="shared" si="286"/>
        <v>11535</v>
      </c>
      <c r="E730" s="61">
        <f>Data!E729</f>
        <v>14.33</v>
      </c>
      <c r="F730" s="61">
        <f>Data!H729</f>
        <v>15.1</v>
      </c>
      <c r="G730" s="62">
        <f>IF(MOD(C730,3)=0,SUM(Data!G727:G729),0)</f>
        <v>0</v>
      </c>
      <c r="H730" s="63">
        <f t="shared" si="300"/>
        <v>3.316510454217747E-2</v>
      </c>
      <c r="I730" s="63">
        <f t="shared" si="301"/>
        <v>0</v>
      </c>
      <c r="J730" s="63">
        <f t="shared" si="302"/>
        <v>3.316510454217747E-2</v>
      </c>
      <c r="K730" s="63">
        <f t="shared" si="303"/>
        <v>0</v>
      </c>
      <c r="L730" s="64">
        <f t="shared" si="304"/>
        <v>3.316510454217747E-2</v>
      </c>
      <c r="M730" s="65">
        <f t="shared" si="305"/>
        <v>3.227477477477477</v>
      </c>
      <c r="N730" s="65">
        <f t="shared" si="306"/>
        <v>1.2114831439097336</v>
      </c>
      <c r="O730" s="65">
        <f t="shared" si="307"/>
        <v>74.559331175155378</v>
      </c>
      <c r="P730" s="66">
        <f t="shared" si="308"/>
        <v>61.54384528581663</v>
      </c>
      <c r="Q730" s="63">
        <f t="shared" si="311"/>
        <v>-0.31956315289648629</v>
      </c>
      <c r="R730" s="63">
        <f t="shared" si="312"/>
        <v>-0.27952647219324545</v>
      </c>
      <c r="S730" s="63">
        <f t="shared" si="313"/>
        <v>-9.0361445783132543E-2</v>
      </c>
      <c r="T730" s="64">
        <f t="shared" si="314"/>
        <v>-0.20795625419919672</v>
      </c>
      <c r="U730" s="63">
        <f t="shared" si="295"/>
        <v>2.5740178085853715E-2</v>
      </c>
      <c r="V730" s="63">
        <f t="shared" si="296"/>
        <v>7.3040599939497408E-2</v>
      </c>
      <c r="W730" s="63">
        <f t="shared" si="297"/>
        <v>-2.9070314099720163E-2</v>
      </c>
      <c r="X730" s="64">
        <f t="shared" si="298"/>
        <v>0.10516818624670754</v>
      </c>
      <c r="Y730" s="63">
        <f t="shared" si="291"/>
        <v>8.1765934005285423E-2</v>
      </c>
      <c r="Z730" s="63">
        <f t="shared" si="292"/>
        <v>0.13857182944289681</v>
      </c>
      <c r="AA730" s="63">
        <f t="shared" si="293"/>
        <v>-1.576145701434073E-2</v>
      </c>
      <c r="AB730" s="64">
        <f t="shared" si="294"/>
        <v>0.15680475790865911</v>
      </c>
      <c r="AC730" s="63">
        <f t="shared" si="287"/>
        <v>2.0072395544481481E-2</v>
      </c>
      <c r="AD730" s="63">
        <f t="shared" si="288"/>
        <v>7.9232901527454436E-2</v>
      </c>
      <c r="AE730" s="63">
        <f t="shared" si="289"/>
        <v>2.708253017869211E-2</v>
      </c>
      <c r="AF730" s="64">
        <f t="shared" si="290"/>
        <v>5.0775249131819189E-2</v>
      </c>
      <c r="AG730" s="69">
        <f t="shared" ca="1" si="299"/>
        <v>411</v>
      </c>
      <c r="AH730" s="75">
        <f t="shared" si="309"/>
        <v>1</v>
      </c>
      <c r="AI730" s="76">
        <f t="shared" si="310"/>
        <v>0</v>
      </c>
      <c r="AJ730" s="75"/>
      <c r="AK730" s="76"/>
    </row>
    <row r="731" spans="2:37" x14ac:dyDescent="0.25">
      <c r="B731" s="43">
        <v>1931</v>
      </c>
      <c r="C731" s="44">
        <v>8</v>
      </c>
      <c r="D731" s="67">
        <f t="shared" si="286"/>
        <v>11566</v>
      </c>
      <c r="E731" s="61">
        <f>Data!E730</f>
        <v>13.9</v>
      </c>
      <c r="F731" s="61">
        <f>Data!H730</f>
        <v>15.1</v>
      </c>
      <c r="G731" s="62">
        <f>IF(MOD(C731,3)=0,SUM(Data!G728:G730),0)</f>
        <v>0</v>
      </c>
      <c r="H731" s="63">
        <f t="shared" si="300"/>
        <v>-3.000697836706212E-2</v>
      </c>
      <c r="I731" s="63">
        <f t="shared" si="301"/>
        <v>0</v>
      </c>
      <c r="J731" s="63">
        <f t="shared" si="302"/>
        <v>-3.000697836706212E-2</v>
      </c>
      <c r="K731" s="63">
        <f t="shared" si="303"/>
        <v>0</v>
      </c>
      <c r="L731" s="64">
        <f t="shared" si="304"/>
        <v>-3.000697836706212E-2</v>
      </c>
      <c r="M731" s="65">
        <f t="shared" si="305"/>
        <v>3.1306306306306304</v>
      </c>
      <c r="N731" s="65">
        <f t="shared" si="306"/>
        <v>1.2114831439097336</v>
      </c>
      <c r="O731" s="65">
        <f t="shared" si="307"/>
        <v>72.32203093751987</v>
      </c>
      <c r="P731" s="66">
        <f t="shared" si="308"/>
        <v>59.697100451699313</v>
      </c>
      <c r="Q731" s="63">
        <f t="shared" si="311"/>
        <v>-0.33140933140933138</v>
      </c>
      <c r="R731" s="63">
        <f t="shared" si="312"/>
        <v>-0.29206967596080946</v>
      </c>
      <c r="S731" s="63">
        <f t="shared" si="313"/>
        <v>-8.484848484848484E-2</v>
      </c>
      <c r="T731" s="64">
        <f t="shared" si="314"/>
        <v>-0.22643375187770542</v>
      </c>
      <c r="U731" s="63">
        <f t="shared" si="295"/>
        <v>1.1617172572145229E-2</v>
      </c>
      <c r="V731" s="63">
        <f t="shared" si="296"/>
        <v>5.8266333869839482E-2</v>
      </c>
      <c r="W731" s="63">
        <f t="shared" si="297"/>
        <v>-2.7956859698072489E-2</v>
      </c>
      <c r="X731" s="64">
        <f t="shared" si="298"/>
        <v>8.8703052357460566E-2</v>
      </c>
      <c r="Y731" s="63">
        <f t="shared" si="291"/>
        <v>7.9805433708560081E-2</v>
      </c>
      <c r="Z731" s="63">
        <f t="shared" si="292"/>
        <v>0.13650837898721346</v>
      </c>
      <c r="AA731" s="63">
        <f t="shared" si="293"/>
        <v>-1.576145701434073E-2</v>
      </c>
      <c r="AB731" s="64">
        <f t="shared" si="294"/>
        <v>0.1547082636488184</v>
      </c>
      <c r="AC731" s="63">
        <f t="shared" si="287"/>
        <v>2.1015354435067302E-2</v>
      </c>
      <c r="AD731" s="63">
        <f t="shared" si="288"/>
        <v>8.0230548619909081E-2</v>
      </c>
      <c r="AE731" s="63">
        <f t="shared" si="289"/>
        <v>2.545305960843014E-2</v>
      </c>
      <c r="AF731" s="64">
        <f t="shared" si="290"/>
        <v>5.3417841507436448E-2</v>
      </c>
      <c r="AG731" s="69">
        <f t="shared" ca="1" si="299"/>
        <v>1521</v>
      </c>
      <c r="AH731" s="75">
        <f t="shared" si="309"/>
        <v>0</v>
      </c>
      <c r="AI731" s="76">
        <f t="shared" si="310"/>
        <v>1</v>
      </c>
      <c r="AJ731" s="75"/>
      <c r="AK731" s="76"/>
    </row>
    <row r="732" spans="2:37" x14ac:dyDescent="0.25">
      <c r="B732" s="43">
        <v>1931</v>
      </c>
      <c r="C732" s="44">
        <v>9</v>
      </c>
      <c r="D732" s="67">
        <f t="shared" si="286"/>
        <v>11596</v>
      </c>
      <c r="E732" s="61">
        <f>Data!E731</f>
        <v>11.83</v>
      </c>
      <c r="F732" s="61">
        <f>Data!H731</f>
        <v>15</v>
      </c>
      <c r="G732" s="62">
        <f>IF(MOD(C732,3)=0,SUM(Data!G729:G731),0)</f>
        <v>0.21833333333333332</v>
      </c>
      <c r="H732" s="63">
        <f t="shared" si="300"/>
        <v>-0.1489208633093525</v>
      </c>
      <c r="I732" s="63">
        <f t="shared" si="301"/>
        <v>1.5707434052757794E-2</v>
      </c>
      <c r="J732" s="63">
        <f t="shared" si="302"/>
        <v>-0.13321342925659474</v>
      </c>
      <c r="K732" s="63">
        <f t="shared" si="303"/>
        <v>-6.6225165562913135E-3</v>
      </c>
      <c r="L732" s="64">
        <f t="shared" si="304"/>
        <v>-0.12743485211830541</v>
      </c>
      <c r="M732" s="65">
        <f t="shared" si="305"/>
        <v>2.6644144144144142</v>
      </c>
      <c r="N732" s="65">
        <f t="shared" si="306"/>
        <v>1.2034600767315233</v>
      </c>
      <c r="O732" s="65">
        <f t="shared" si="307"/>
        <v>62.687765185531312</v>
      </c>
      <c r="P732" s="66">
        <f t="shared" si="308"/>
        <v>52.089609283745389</v>
      </c>
      <c r="Q732" s="63">
        <f t="shared" si="311"/>
        <v>-0.43070259865255056</v>
      </c>
      <c r="R732" s="63">
        <f t="shared" si="312"/>
        <v>-0.39321003711644609</v>
      </c>
      <c r="S732" s="63">
        <f t="shared" si="313"/>
        <v>-9.6385542168674787E-2</v>
      </c>
      <c r="T732" s="64">
        <f t="shared" si="314"/>
        <v>-0.32848577440886695</v>
      </c>
      <c r="U732" s="63">
        <f t="shared" si="295"/>
        <v>-2.3446358169857295E-2</v>
      </c>
      <c r="V732" s="63">
        <f t="shared" si="296"/>
        <v>2.2807707412466405E-2</v>
      </c>
      <c r="W732" s="63">
        <f t="shared" si="297"/>
        <v>-3.0359733904420927E-2</v>
      </c>
      <c r="X732" s="64">
        <f t="shared" si="298"/>
        <v>5.4832130199146123E-2</v>
      </c>
      <c r="Y732" s="63">
        <f t="shared" si="291"/>
        <v>5.9932792076721642E-2</v>
      </c>
      <c r="Z732" s="63">
        <f t="shared" si="292"/>
        <v>0.11563903747947091</v>
      </c>
      <c r="AA732" s="63">
        <f t="shared" si="293"/>
        <v>-1.5296863975959973E-2</v>
      </c>
      <c r="AB732" s="64">
        <f t="shared" si="294"/>
        <v>0.13296992430034704</v>
      </c>
      <c r="AC732" s="63">
        <f t="shared" si="287"/>
        <v>1.5659844481391572E-2</v>
      </c>
      <c r="AD732" s="63">
        <f t="shared" si="288"/>
        <v>7.4823772558779256E-2</v>
      </c>
      <c r="AE732" s="63">
        <f t="shared" si="289"/>
        <v>2.4581761214321984E-2</v>
      </c>
      <c r="AF732" s="64">
        <f t="shared" si="290"/>
        <v>4.9036605224077823E-2</v>
      </c>
      <c r="AG732" s="69">
        <f t="shared" ca="1" si="299"/>
        <v>1818</v>
      </c>
      <c r="AH732" s="75">
        <f t="shared" si="309"/>
        <v>0</v>
      </c>
      <c r="AI732" s="76">
        <f t="shared" si="310"/>
        <v>2</v>
      </c>
      <c r="AJ732" s="75"/>
      <c r="AK732" s="76"/>
    </row>
    <row r="733" spans="2:37" x14ac:dyDescent="0.25">
      <c r="B733" s="43">
        <v>1931</v>
      </c>
      <c r="C733" s="44">
        <v>10</v>
      </c>
      <c r="D733" s="67">
        <f t="shared" si="286"/>
        <v>11627</v>
      </c>
      <c r="E733" s="61">
        <f>Data!E732</f>
        <v>10.25</v>
      </c>
      <c r="F733" s="61">
        <f>Data!H732</f>
        <v>14.9</v>
      </c>
      <c r="G733" s="62">
        <f>IF(MOD(C733,3)=0,SUM(Data!G730:G732),0)</f>
        <v>0</v>
      </c>
      <c r="H733" s="63">
        <f t="shared" si="300"/>
        <v>-0.13355874894336428</v>
      </c>
      <c r="I733" s="63">
        <f t="shared" si="301"/>
        <v>0</v>
      </c>
      <c r="J733" s="63">
        <f t="shared" si="302"/>
        <v>-0.13355874894336428</v>
      </c>
      <c r="K733" s="63">
        <f t="shared" si="303"/>
        <v>-6.6666666666665986E-3</v>
      </c>
      <c r="L733" s="64">
        <f t="shared" si="304"/>
        <v>-0.12774370698996407</v>
      </c>
      <c r="M733" s="65">
        <f t="shared" si="305"/>
        <v>2.3085585585585582</v>
      </c>
      <c r="N733" s="65">
        <f t="shared" si="306"/>
        <v>1.1954370095533133</v>
      </c>
      <c r="O733" s="65">
        <f t="shared" si="307"/>
        <v>54.315265693296361</v>
      </c>
      <c r="P733" s="66">
        <f t="shared" si="308"/>
        <v>45.435489498180907</v>
      </c>
      <c r="Q733" s="63">
        <f t="shared" si="311"/>
        <v>-0.4280133928571429</v>
      </c>
      <c r="R733" s="63">
        <f t="shared" si="312"/>
        <v>-0.39034372667673667</v>
      </c>
      <c r="S733" s="63">
        <f t="shared" si="313"/>
        <v>-9.6969696969696928E-2</v>
      </c>
      <c r="T733" s="64">
        <f t="shared" si="314"/>
        <v>-0.32487728121920501</v>
      </c>
      <c r="U733" s="63">
        <f t="shared" si="295"/>
        <v>-4.6715402111639159E-2</v>
      </c>
      <c r="V733" s="63">
        <f t="shared" si="296"/>
        <v>-1.5634653202174498E-3</v>
      </c>
      <c r="W733" s="63">
        <f t="shared" si="297"/>
        <v>-3.2758949358964617E-2</v>
      </c>
      <c r="X733" s="64">
        <f t="shared" si="298"/>
        <v>3.2252026542993306E-2</v>
      </c>
      <c r="Y733" s="63">
        <f t="shared" si="291"/>
        <v>4.3433813294440071E-2</v>
      </c>
      <c r="Z733" s="63">
        <f t="shared" si="292"/>
        <v>9.827293186819519E-2</v>
      </c>
      <c r="AA733" s="63">
        <f t="shared" si="293"/>
        <v>-1.5955310495252895E-2</v>
      </c>
      <c r="AB733" s="64">
        <f t="shared" si="294"/>
        <v>0.11608034023428071</v>
      </c>
      <c r="AC733" s="63">
        <f t="shared" si="287"/>
        <v>8.1156784010087968E-3</v>
      </c>
      <c r="AD733" s="63">
        <f t="shared" si="288"/>
        <v>6.6840145863891642E-2</v>
      </c>
      <c r="AE733" s="63">
        <f t="shared" si="289"/>
        <v>2.4239147747936896E-2</v>
      </c>
      <c r="AF733" s="64">
        <f t="shared" si="290"/>
        <v>4.1592823521366507E-2</v>
      </c>
      <c r="AG733" s="69">
        <f t="shared" ca="1" si="299"/>
        <v>1809</v>
      </c>
      <c r="AH733" s="75">
        <f t="shared" si="309"/>
        <v>0</v>
      </c>
      <c r="AI733" s="76">
        <f t="shared" si="310"/>
        <v>3</v>
      </c>
      <c r="AJ733" s="75"/>
      <c r="AK733" s="76"/>
    </row>
    <row r="734" spans="2:37" x14ac:dyDescent="0.25">
      <c r="B734" s="43">
        <v>1931</v>
      </c>
      <c r="C734" s="44">
        <v>11</v>
      </c>
      <c r="D734" s="67">
        <f t="shared" si="286"/>
        <v>11657</v>
      </c>
      <c r="E734" s="61">
        <f>Data!E733</f>
        <v>10.39</v>
      </c>
      <c r="F734" s="61">
        <f>Data!H733</f>
        <v>14.7</v>
      </c>
      <c r="G734" s="62">
        <f>IF(MOD(C734,3)=0,SUM(Data!G731:G733),0)</f>
        <v>0</v>
      </c>
      <c r="H734" s="63">
        <f t="shared" si="300"/>
        <v>1.3658536585365866E-2</v>
      </c>
      <c r="I734" s="63">
        <f t="shared" si="301"/>
        <v>0</v>
      </c>
      <c r="J734" s="63">
        <f t="shared" si="302"/>
        <v>1.3658536585365866E-2</v>
      </c>
      <c r="K734" s="63">
        <f t="shared" si="303"/>
        <v>-1.34228187919464E-2</v>
      </c>
      <c r="L734" s="64">
        <f t="shared" si="304"/>
        <v>2.7449809191969488E-2</v>
      </c>
      <c r="M734" s="65">
        <f t="shared" si="305"/>
        <v>2.3400900900900901</v>
      </c>
      <c r="N734" s="65">
        <f t="shared" si="306"/>
        <v>1.1793908751968929</v>
      </c>
      <c r="O734" s="65">
        <f t="shared" si="307"/>
        <v>55.057132736912116</v>
      </c>
      <c r="P734" s="66">
        <f t="shared" si="308"/>
        <v>46.682685015449707</v>
      </c>
      <c r="Q734" s="63">
        <f t="shared" si="311"/>
        <v>-0.37484957882069792</v>
      </c>
      <c r="R734" s="63">
        <f t="shared" si="312"/>
        <v>-0.33367867134788876</v>
      </c>
      <c r="S734" s="63">
        <f t="shared" si="313"/>
        <v>-0.10365853658536583</v>
      </c>
      <c r="T734" s="64">
        <f t="shared" si="314"/>
        <v>-0.25662110272825667</v>
      </c>
      <c r="U734" s="63">
        <f t="shared" si="295"/>
        <v>-4.6602189110863668E-2</v>
      </c>
      <c r="V734" s="63">
        <f t="shared" si="296"/>
        <v>-1.4448900317617364E-3</v>
      </c>
      <c r="W734" s="63">
        <f t="shared" si="297"/>
        <v>-3.6462073996743838E-2</v>
      </c>
      <c r="X734" s="64">
        <f t="shared" si="298"/>
        <v>3.6342299581536119E-2</v>
      </c>
      <c r="Y734" s="63">
        <f t="shared" si="291"/>
        <v>3.939610409537031E-2</v>
      </c>
      <c r="Z734" s="63">
        <f t="shared" si="292"/>
        <v>9.4023015233720253E-2</v>
      </c>
      <c r="AA734" s="63">
        <f t="shared" si="293"/>
        <v>-1.6720898882864876E-2</v>
      </c>
      <c r="AB734" s="64">
        <f t="shared" si="294"/>
        <v>0.11262714115530925</v>
      </c>
      <c r="AC734" s="63">
        <f t="shared" si="287"/>
        <v>6.8167057396149033E-3</v>
      </c>
      <c r="AD734" s="63">
        <f t="shared" si="288"/>
        <v>6.5465505816875602E-2</v>
      </c>
      <c r="AE734" s="63">
        <f t="shared" si="289"/>
        <v>2.4077453361530443E-2</v>
      </c>
      <c r="AF734" s="64">
        <f t="shared" si="290"/>
        <v>4.041496306699166E-2</v>
      </c>
      <c r="AG734" s="69">
        <f t="shared" ca="1" si="299"/>
        <v>760</v>
      </c>
      <c r="AH734" s="75">
        <f t="shared" si="309"/>
        <v>1</v>
      </c>
      <c r="AI734" s="76">
        <f t="shared" si="310"/>
        <v>0</v>
      </c>
      <c r="AJ734" s="75"/>
      <c r="AK734" s="76"/>
    </row>
    <row r="735" spans="2:37" x14ac:dyDescent="0.25">
      <c r="B735" s="43">
        <v>1931</v>
      </c>
      <c r="C735" s="44">
        <v>12</v>
      </c>
      <c r="D735" s="67">
        <f t="shared" si="286"/>
        <v>11688</v>
      </c>
      <c r="E735" s="61">
        <f>Data!E734</f>
        <v>8.44</v>
      </c>
      <c r="F735" s="61">
        <f>Data!H734</f>
        <v>14.6</v>
      </c>
      <c r="G735" s="62">
        <f>IF(MOD(C735,3)=0,SUM(Data!G732:G734),0)</f>
        <v>0.20833333333333334</v>
      </c>
      <c r="H735" s="63">
        <f t="shared" si="300"/>
        <v>-0.18768046198267574</v>
      </c>
      <c r="I735" s="63">
        <f t="shared" si="301"/>
        <v>2.0051331408405516E-2</v>
      </c>
      <c r="J735" s="63">
        <f t="shared" si="302"/>
        <v>-0.1676291305742702</v>
      </c>
      <c r="K735" s="63">
        <f t="shared" si="303"/>
        <v>-6.8027210884353817E-3</v>
      </c>
      <c r="L735" s="64">
        <f t="shared" si="304"/>
        <v>-0.16192796023573774</v>
      </c>
      <c r="M735" s="65">
        <f t="shared" si="305"/>
        <v>1.9009009009009006</v>
      </c>
      <c r="N735" s="65">
        <f t="shared" si="306"/>
        <v>1.1713678080186827</v>
      </c>
      <c r="O735" s="65">
        <f t="shared" si="307"/>
        <v>45.827953444311348</v>
      </c>
      <c r="P735" s="66">
        <f t="shared" si="308"/>
        <v>39.123453052570497</v>
      </c>
      <c r="Q735" s="63">
        <f t="shared" si="311"/>
        <v>-0.45583494519664736</v>
      </c>
      <c r="R735" s="63">
        <f t="shared" si="312"/>
        <v>-0.41491502897387977</v>
      </c>
      <c r="S735" s="63">
        <f t="shared" si="313"/>
        <v>-9.3167701863354102E-2</v>
      </c>
      <c r="T735" s="64">
        <f t="shared" si="314"/>
        <v>-0.35480355934790819</v>
      </c>
      <c r="U735" s="63">
        <f t="shared" si="295"/>
        <v>-8.9529037665385225E-2</v>
      </c>
      <c r="V735" s="63">
        <f t="shared" si="296"/>
        <v>-4.4148869377295785E-2</v>
      </c>
      <c r="W735" s="63">
        <f t="shared" si="297"/>
        <v>-3.7776591752734734E-2</v>
      </c>
      <c r="X735" s="64">
        <f t="shared" si="298"/>
        <v>-6.6224512622991005E-3</v>
      </c>
      <c r="Y735" s="63">
        <f t="shared" si="291"/>
        <v>1.4477704782287937E-2</v>
      </c>
      <c r="Z735" s="63">
        <f t="shared" si="292"/>
        <v>6.8717393564867946E-2</v>
      </c>
      <c r="AA735" s="63">
        <f t="shared" si="293"/>
        <v>-1.6825343175984053E-2</v>
      </c>
      <c r="AB735" s="64">
        <f t="shared" si="294"/>
        <v>8.7006653545346424E-2</v>
      </c>
      <c r="AC735" s="63">
        <f t="shared" si="287"/>
        <v>-3.8122350443088315E-3</v>
      </c>
      <c r="AD735" s="63">
        <f t="shared" si="288"/>
        <v>5.4827392659777541E-2</v>
      </c>
      <c r="AE735" s="63">
        <f t="shared" si="289"/>
        <v>2.4264235578691729E-2</v>
      </c>
      <c r="AF735" s="64">
        <f t="shared" si="290"/>
        <v>2.983913332072774E-2</v>
      </c>
      <c r="AG735" s="69">
        <f t="shared" ca="1" si="299"/>
        <v>1820</v>
      </c>
      <c r="AH735" s="75">
        <f t="shared" si="309"/>
        <v>0</v>
      </c>
      <c r="AI735" s="76">
        <f t="shared" si="310"/>
        <v>1</v>
      </c>
      <c r="AJ735" s="75"/>
      <c r="AK735" s="76"/>
    </row>
    <row r="736" spans="2:37" x14ac:dyDescent="0.25">
      <c r="B736" s="43">
        <v>1932</v>
      </c>
      <c r="C736" s="39">
        <v>1</v>
      </c>
      <c r="D736" s="67">
        <f t="shared" ref="D736:D799" si="315">EOMONTH(DATE(B736,C736,1),0)</f>
        <v>11719</v>
      </c>
      <c r="E736" s="61">
        <f>Data!E735</f>
        <v>8.3000000000000007</v>
      </c>
      <c r="F736" s="61">
        <f>Data!H735</f>
        <v>14.3</v>
      </c>
      <c r="G736" s="62">
        <f>IF(MOD(C736,3)=0,SUM(Data!G733:G735),0)</f>
        <v>0</v>
      </c>
      <c r="H736" s="63">
        <f t="shared" si="300"/>
        <v>-1.6587677725118377E-2</v>
      </c>
      <c r="I736" s="63">
        <f t="shared" si="301"/>
        <v>0</v>
      </c>
      <c r="J736" s="63">
        <f t="shared" si="302"/>
        <v>-1.6587677725118488E-2</v>
      </c>
      <c r="K736" s="63">
        <f t="shared" si="303"/>
        <v>-2.0547945205479423E-2</v>
      </c>
      <c r="L736" s="64">
        <f t="shared" si="304"/>
        <v>4.0433500149139601E-3</v>
      </c>
      <c r="M736" s="65">
        <f t="shared" si="305"/>
        <v>1.8693693693693694</v>
      </c>
      <c r="N736" s="65">
        <f t="shared" si="306"/>
        <v>1.1472986064840522</v>
      </c>
      <c r="O736" s="65">
        <f t="shared" si="307"/>
        <v>45.067774121775379</v>
      </c>
      <c r="P736" s="66">
        <f t="shared" si="308"/>
        <v>39.281642867054096</v>
      </c>
      <c r="Q736" s="63">
        <f t="shared" si="311"/>
        <v>-0.48060075093867327</v>
      </c>
      <c r="R736" s="63">
        <f t="shared" si="312"/>
        <v>-0.44154316432933394</v>
      </c>
      <c r="S736" s="63">
        <f t="shared" si="313"/>
        <v>-0.10062893081761015</v>
      </c>
      <c r="T736" s="64">
        <f t="shared" si="314"/>
        <v>-0.37905848341513326</v>
      </c>
      <c r="U736" s="63">
        <f t="shared" si="295"/>
        <v>-9.1354126148470383E-2</v>
      </c>
      <c r="V736" s="63">
        <f t="shared" si="296"/>
        <v>-4.6064924871883073E-2</v>
      </c>
      <c r="W736" s="63">
        <f t="shared" si="297"/>
        <v>-3.9583532934243326E-2</v>
      </c>
      <c r="X736" s="64">
        <f t="shared" si="298"/>
        <v>-6.7485222920441457E-3</v>
      </c>
      <c r="Y736" s="63">
        <f t="shared" si="291"/>
        <v>1.2920879076504521E-2</v>
      </c>
      <c r="Z736" s="63">
        <f t="shared" si="292"/>
        <v>6.7077331193189815E-2</v>
      </c>
      <c r="AA736" s="63">
        <f t="shared" si="293"/>
        <v>-1.6566646894357939E-2</v>
      </c>
      <c r="AB736" s="64">
        <f t="shared" si="294"/>
        <v>8.5053021461397149E-2</v>
      </c>
      <c r="AC736" s="63">
        <f t="shared" si="287"/>
        <v>-4.6996364507486676E-3</v>
      </c>
      <c r="AD736" s="63">
        <f t="shared" si="288"/>
        <v>5.3887755229238277E-2</v>
      </c>
      <c r="AE736" s="63">
        <f t="shared" si="289"/>
        <v>2.2665816976679354E-2</v>
      </c>
      <c r="AF736" s="64">
        <f t="shared" si="290"/>
        <v>3.0529951949367806E-2</v>
      </c>
      <c r="AG736" s="69">
        <f t="shared" ca="1" si="299"/>
        <v>1343</v>
      </c>
      <c r="AH736" s="75">
        <f t="shared" si="309"/>
        <v>0</v>
      </c>
      <c r="AI736" s="76">
        <f t="shared" si="310"/>
        <v>2</v>
      </c>
      <c r="AJ736" s="75"/>
      <c r="AK736" s="76"/>
    </row>
    <row r="737" spans="2:37" x14ac:dyDescent="0.25">
      <c r="B737" s="43">
        <v>1932</v>
      </c>
      <c r="C737" s="44">
        <v>2</v>
      </c>
      <c r="D737" s="67">
        <f t="shared" si="315"/>
        <v>11748</v>
      </c>
      <c r="E737" s="61">
        <f>Data!E736</f>
        <v>8.23</v>
      </c>
      <c r="F737" s="61">
        <f>Data!H736</f>
        <v>14.1</v>
      </c>
      <c r="G737" s="62">
        <f>IF(MOD(C737,3)=0,SUM(Data!G734:G736),0)</f>
        <v>0</v>
      </c>
      <c r="H737" s="63">
        <f t="shared" si="300"/>
        <v>-8.4337349397590744E-3</v>
      </c>
      <c r="I737" s="63">
        <f t="shared" si="301"/>
        <v>0</v>
      </c>
      <c r="J737" s="63">
        <f t="shared" si="302"/>
        <v>-8.4337349397590744E-3</v>
      </c>
      <c r="K737" s="63">
        <f t="shared" si="303"/>
        <v>-1.3986013986014068E-2</v>
      </c>
      <c r="L737" s="64">
        <f t="shared" si="304"/>
        <v>5.631034777407562E-3</v>
      </c>
      <c r="M737" s="65">
        <f t="shared" si="305"/>
        <v>1.8536036036036034</v>
      </c>
      <c r="N737" s="65">
        <f t="shared" si="306"/>
        <v>1.131252472127632</v>
      </c>
      <c r="O737" s="65">
        <f t="shared" si="307"/>
        <v>44.687684460507391</v>
      </c>
      <c r="P737" s="66">
        <f t="shared" si="308"/>
        <v>39.502839164152178</v>
      </c>
      <c r="Q737" s="63">
        <f t="shared" si="311"/>
        <v>-0.52151162790697669</v>
      </c>
      <c r="R737" s="63">
        <f t="shared" si="312"/>
        <v>-0.48553044181870331</v>
      </c>
      <c r="S737" s="63">
        <f t="shared" si="313"/>
        <v>-0.10191082802547768</v>
      </c>
      <c r="T737" s="64">
        <f t="shared" si="314"/>
        <v>-0.42715091748607381</v>
      </c>
      <c r="U737" s="63">
        <f t="shared" si="295"/>
        <v>-9.6371692933430397E-2</v>
      </c>
      <c r="V737" s="63">
        <f t="shared" si="296"/>
        <v>-5.1332579835948078E-2</v>
      </c>
      <c r="W737" s="63">
        <f t="shared" si="297"/>
        <v>-4.118686947522654E-2</v>
      </c>
      <c r="X737" s="64">
        <f t="shared" si="298"/>
        <v>-1.0581530475253675E-2</v>
      </c>
      <c r="Y737" s="63">
        <f t="shared" si="291"/>
        <v>9.8714646656756777E-3</v>
      </c>
      <c r="Z737" s="63">
        <f t="shared" si="292"/>
        <v>6.386487792223372E-2</v>
      </c>
      <c r="AA737" s="63">
        <f t="shared" si="293"/>
        <v>-1.7950812182082942E-2</v>
      </c>
      <c r="AB737" s="64">
        <f t="shared" si="294"/>
        <v>8.331119369500084E-2</v>
      </c>
      <c r="AC737" s="63">
        <f t="shared" si="287"/>
        <v>-4.6826599867884067E-3</v>
      </c>
      <c r="AD737" s="63">
        <f t="shared" si="288"/>
        <v>5.3905730996303136E-2</v>
      </c>
      <c r="AE737" s="63">
        <f t="shared" si="289"/>
        <v>2.1416839003841392E-2</v>
      </c>
      <c r="AF737" s="64">
        <f t="shared" si="290"/>
        <v>3.180767219791214E-2</v>
      </c>
      <c r="AG737" s="69">
        <f t="shared" ca="1" si="299"/>
        <v>1212</v>
      </c>
      <c r="AH737" s="75">
        <f t="shared" si="309"/>
        <v>0</v>
      </c>
      <c r="AI737" s="76">
        <f t="shared" si="310"/>
        <v>3</v>
      </c>
      <c r="AJ737" s="75"/>
      <c r="AK737" s="76"/>
    </row>
    <row r="738" spans="2:37" x14ac:dyDescent="0.25">
      <c r="B738" s="43">
        <v>1932</v>
      </c>
      <c r="C738" s="44">
        <v>3</v>
      </c>
      <c r="D738" s="67">
        <f t="shared" si="315"/>
        <v>11779</v>
      </c>
      <c r="E738" s="61">
        <f>Data!E737</f>
        <v>8.26</v>
      </c>
      <c r="F738" s="61">
        <f>Data!H737</f>
        <v>14</v>
      </c>
      <c r="G738" s="62">
        <f>IF(MOD(C738,3)=0,SUM(Data!G735:G737),0)</f>
        <v>0.19166666666666668</v>
      </c>
      <c r="H738" s="63">
        <f t="shared" si="300"/>
        <v>3.6452004860265674E-3</v>
      </c>
      <c r="I738" s="63">
        <f t="shared" si="301"/>
        <v>2.3288780882948563E-2</v>
      </c>
      <c r="J738" s="63">
        <f t="shared" si="302"/>
        <v>2.693398136897529E-2</v>
      </c>
      <c r="K738" s="63">
        <f t="shared" si="303"/>
        <v>-7.0921985815602939E-3</v>
      </c>
      <c r="L738" s="64">
        <f t="shared" si="304"/>
        <v>3.4269224093039341E-2</v>
      </c>
      <c r="M738" s="65">
        <f t="shared" si="305"/>
        <v>1.8603603603603602</v>
      </c>
      <c r="N738" s="65">
        <f t="shared" si="306"/>
        <v>1.1232294049494218</v>
      </c>
      <c r="O738" s="65">
        <f t="shared" si="307"/>
        <v>45.891301721189343</v>
      </c>
      <c r="P738" s="66">
        <f t="shared" si="308"/>
        <v>40.856570811779797</v>
      </c>
      <c r="Q738" s="63">
        <f t="shared" si="311"/>
        <v>-0.52880775812892189</v>
      </c>
      <c r="R738" s="63">
        <f t="shared" si="312"/>
        <v>-0.48857263636629122</v>
      </c>
      <c r="S738" s="63">
        <f t="shared" si="313"/>
        <v>-0.10256410256410253</v>
      </c>
      <c r="T738" s="64">
        <f t="shared" si="314"/>
        <v>-0.43012379480815321</v>
      </c>
      <c r="U738" s="63">
        <f t="shared" si="295"/>
        <v>-9.8468891420806615E-2</v>
      </c>
      <c r="V738" s="63">
        <f t="shared" si="296"/>
        <v>-5.1574704233645186E-2</v>
      </c>
      <c r="W738" s="63">
        <f t="shared" si="297"/>
        <v>-4.1446435492549782E-2</v>
      </c>
      <c r="X738" s="64">
        <f t="shared" si="298"/>
        <v>-1.0566200070727949E-2</v>
      </c>
      <c r="Y738" s="63">
        <f t="shared" si="291"/>
        <v>6.5234757745082916E-3</v>
      </c>
      <c r="Z738" s="63">
        <f t="shared" si="292"/>
        <v>6.1178569400194727E-2</v>
      </c>
      <c r="AA738" s="63">
        <f t="shared" si="293"/>
        <v>-1.748054998402071E-2</v>
      </c>
      <c r="AB738" s="64">
        <f t="shared" si="294"/>
        <v>8.0058587525098091E-2</v>
      </c>
      <c r="AC738" s="63">
        <f t="shared" si="287"/>
        <v>-5.9119458959853155E-3</v>
      </c>
      <c r="AD738" s="63">
        <f t="shared" si="288"/>
        <v>5.3148398716536649E-2</v>
      </c>
      <c r="AE738" s="63">
        <f t="shared" si="289"/>
        <v>2.0011795635907159E-2</v>
      </c>
      <c r="AF738" s="64">
        <f t="shared" si="290"/>
        <v>3.2486490080216202E-2</v>
      </c>
      <c r="AG738" s="69">
        <f t="shared" ca="1" si="299"/>
        <v>964</v>
      </c>
      <c r="AH738" s="75">
        <f t="shared" si="309"/>
        <v>1</v>
      </c>
      <c r="AI738" s="76">
        <f t="shared" si="310"/>
        <v>0</v>
      </c>
      <c r="AJ738" s="75"/>
      <c r="AK738" s="76"/>
    </row>
    <row r="739" spans="2:37" x14ac:dyDescent="0.25">
      <c r="B739" s="43">
        <v>1932</v>
      </c>
      <c r="C739" s="44">
        <v>4</v>
      </c>
      <c r="D739" s="67">
        <f t="shared" si="315"/>
        <v>11809</v>
      </c>
      <c r="E739" s="61">
        <f>Data!E738</f>
        <v>6.28</v>
      </c>
      <c r="F739" s="61">
        <f>Data!H738</f>
        <v>13.9</v>
      </c>
      <c r="G739" s="62">
        <f>IF(MOD(C739,3)=0,SUM(Data!G736:G738),0)</f>
        <v>0</v>
      </c>
      <c r="H739" s="63">
        <f t="shared" si="300"/>
        <v>-0.23970944309927356</v>
      </c>
      <c r="I739" s="63">
        <f t="shared" si="301"/>
        <v>0</v>
      </c>
      <c r="J739" s="63">
        <f t="shared" si="302"/>
        <v>-0.23970944309927356</v>
      </c>
      <c r="K739" s="63">
        <f t="shared" si="303"/>
        <v>-7.1428571428571175E-3</v>
      </c>
      <c r="L739" s="64">
        <f t="shared" si="304"/>
        <v>-0.23423972686257766</v>
      </c>
      <c r="M739" s="65">
        <f t="shared" si="305"/>
        <v>1.4144144144144144</v>
      </c>
      <c r="N739" s="65">
        <f t="shared" si="306"/>
        <v>1.1152063377712116</v>
      </c>
      <c r="O739" s="65">
        <f t="shared" si="307"/>
        <v>34.890723342502312</v>
      </c>
      <c r="P739" s="66">
        <f t="shared" si="308"/>
        <v>31.286338824286933</v>
      </c>
      <c r="Q739" s="63">
        <f t="shared" si="311"/>
        <v>-0.60403530895334168</v>
      </c>
      <c r="R739" s="63">
        <f t="shared" si="312"/>
        <v>-0.57022387034666844</v>
      </c>
      <c r="S739" s="63">
        <f t="shared" si="313"/>
        <v>-0.10322580645161294</v>
      </c>
      <c r="T739" s="64">
        <f t="shared" si="314"/>
        <v>-0.52075323671750806</v>
      </c>
      <c r="U739" s="63">
        <f t="shared" si="295"/>
        <v>-0.15067655401065316</v>
      </c>
      <c r="V739" s="63">
        <f t="shared" si="296"/>
        <v>-0.10649800900022244</v>
      </c>
      <c r="W739" s="63">
        <f t="shared" si="297"/>
        <v>-4.281972704308612E-2</v>
      </c>
      <c r="X739" s="64">
        <f t="shared" si="298"/>
        <v>-6.6526947698599903E-2</v>
      </c>
      <c r="Y739" s="63">
        <f t="shared" si="291"/>
        <v>-2.6442406161528709E-2</v>
      </c>
      <c r="Z739" s="63">
        <f t="shared" si="292"/>
        <v>2.6422611616914171E-2</v>
      </c>
      <c r="AA739" s="63">
        <f t="shared" si="293"/>
        <v>-1.8184615633507928E-2</v>
      </c>
      <c r="AB739" s="64">
        <f t="shared" si="294"/>
        <v>4.5433416465769261E-2</v>
      </c>
      <c r="AC739" s="63">
        <f t="shared" si="287"/>
        <v>-2.0945085340687952E-2</v>
      </c>
      <c r="AD739" s="63">
        <f t="shared" si="288"/>
        <v>3.7222116664851868E-2</v>
      </c>
      <c r="AE739" s="63">
        <f t="shared" si="289"/>
        <v>1.8125542024508112E-2</v>
      </c>
      <c r="AF739" s="64">
        <f t="shared" si="290"/>
        <v>1.8756601079245039E-2</v>
      </c>
      <c r="AG739" s="69">
        <f t="shared" ca="1" si="299"/>
        <v>1822</v>
      </c>
      <c r="AH739" s="75">
        <f t="shared" si="309"/>
        <v>0</v>
      </c>
      <c r="AI739" s="76">
        <f t="shared" si="310"/>
        <v>1</v>
      </c>
      <c r="AJ739" s="75"/>
      <c r="AK739" s="76"/>
    </row>
    <row r="740" spans="2:37" x14ac:dyDescent="0.25">
      <c r="B740" s="43">
        <v>1932</v>
      </c>
      <c r="C740" s="44">
        <v>5</v>
      </c>
      <c r="D740" s="67">
        <f t="shared" si="315"/>
        <v>11840</v>
      </c>
      <c r="E740" s="61">
        <f>Data!E739</f>
        <v>5.51</v>
      </c>
      <c r="F740" s="61">
        <f>Data!H739</f>
        <v>13.7</v>
      </c>
      <c r="G740" s="62">
        <f>IF(MOD(C740,3)=0,SUM(Data!G737:G739),0)</f>
        <v>0</v>
      </c>
      <c r="H740" s="63">
        <f t="shared" si="300"/>
        <v>-0.12261146496815289</v>
      </c>
      <c r="I740" s="63">
        <f t="shared" si="301"/>
        <v>0</v>
      </c>
      <c r="J740" s="63">
        <f t="shared" si="302"/>
        <v>-0.12261146496815289</v>
      </c>
      <c r="K740" s="63">
        <f t="shared" si="303"/>
        <v>-1.4388489208633115E-2</v>
      </c>
      <c r="L740" s="64">
        <f t="shared" si="304"/>
        <v>-0.10980287321586313</v>
      </c>
      <c r="M740" s="65">
        <f t="shared" si="305"/>
        <v>1.2409909909909909</v>
      </c>
      <c r="N740" s="65">
        <f t="shared" si="306"/>
        <v>1.0991602034147914</v>
      </c>
      <c r="O740" s="65">
        <f t="shared" si="307"/>
        <v>30.612720639679576</v>
      </c>
      <c r="P740" s="66">
        <f t="shared" si="308"/>
        <v>27.851008928975219</v>
      </c>
      <c r="Q740" s="63">
        <f t="shared" si="311"/>
        <v>-0.61549197487787854</v>
      </c>
      <c r="R740" s="63">
        <f t="shared" si="312"/>
        <v>-0.58265882136910307</v>
      </c>
      <c r="S740" s="63">
        <f t="shared" si="313"/>
        <v>-0.10457516339869288</v>
      </c>
      <c r="T740" s="64">
        <f t="shared" si="314"/>
        <v>-0.53391824576257496</v>
      </c>
      <c r="U740" s="63">
        <f t="shared" si="295"/>
        <v>-0.1781986453364871</v>
      </c>
      <c r="V740" s="63">
        <f t="shared" si="296"/>
        <v>-0.13545169385636702</v>
      </c>
      <c r="W740" s="63">
        <f t="shared" si="297"/>
        <v>-4.6689747388952485E-2</v>
      </c>
      <c r="X740" s="64">
        <f t="shared" si="298"/>
        <v>-9.3109191078457276E-2</v>
      </c>
      <c r="Y740" s="63">
        <f t="shared" si="291"/>
        <v>-4.2761281324975919E-2</v>
      </c>
      <c r="Z740" s="63">
        <f t="shared" si="292"/>
        <v>9.2176074446648215E-3</v>
      </c>
      <c r="AA740" s="63">
        <f t="shared" si="293"/>
        <v>-1.960653074685037E-2</v>
      </c>
      <c r="AB740" s="64">
        <f t="shared" si="294"/>
        <v>2.9400581598603592E-2</v>
      </c>
      <c r="AC740" s="63">
        <f t="shared" si="287"/>
        <v>-2.7276732090041667E-2</v>
      </c>
      <c r="AD740" s="63">
        <f t="shared" si="288"/>
        <v>3.0514296761180892E-2</v>
      </c>
      <c r="AE740" s="63">
        <f t="shared" si="289"/>
        <v>1.7388024232275923E-2</v>
      </c>
      <c r="AF740" s="64">
        <f t="shared" si="290"/>
        <v>1.2901933398331344E-2</v>
      </c>
      <c r="AG740" s="69">
        <f t="shared" ca="1" si="299"/>
        <v>1806</v>
      </c>
      <c r="AH740" s="75">
        <f t="shared" si="309"/>
        <v>0</v>
      </c>
      <c r="AI740" s="76">
        <f t="shared" si="310"/>
        <v>2</v>
      </c>
      <c r="AJ740" s="75"/>
      <c r="AK740" s="76"/>
    </row>
    <row r="741" spans="2:37" x14ac:dyDescent="0.25">
      <c r="B741" s="43">
        <v>1932</v>
      </c>
      <c r="C741" s="44">
        <v>6</v>
      </c>
      <c r="D741" s="67">
        <f t="shared" si="315"/>
        <v>11870</v>
      </c>
      <c r="E741" s="61">
        <f>Data!E740</f>
        <v>4.7699999999999996</v>
      </c>
      <c r="F741" s="61">
        <f>Data!H740</f>
        <v>13.6</v>
      </c>
      <c r="G741" s="62">
        <f>IF(MOD(C741,3)=0,SUM(Data!G738:G740),0)</f>
        <v>0.17166666666666666</v>
      </c>
      <c r="H741" s="63">
        <f t="shared" si="300"/>
        <v>-0.1343012704174229</v>
      </c>
      <c r="I741" s="63">
        <f t="shared" si="301"/>
        <v>3.1155474894131882E-2</v>
      </c>
      <c r="J741" s="63">
        <f t="shared" si="302"/>
        <v>-0.10314579552329095</v>
      </c>
      <c r="K741" s="63">
        <f t="shared" si="303"/>
        <v>-7.2992700729926918E-3</v>
      </c>
      <c r="L741" s="64">
        <f t="shared" si="304"/>
        <v>-9.6551279313903393E-2</v>
      </c>
      <c r="M741" s="65">
        <f t="shared" si="305"/>
        <v>1.0743243243243241</v>
      </c>
      <c r="N741" s="65">
        <f t="shared" si="306"/>
        <v>1.0911371362365812</v>
      </c>
      <c r="O741" s="65">
        <f t="shared" si="307"/>
        <v>27.455147216167557</v>
      </c>
      <c r="P741" s="66">
        <f t="shared" si="308"/>
        <v>25.161958386699716</v>
      </c>
      <c r="Q741" s="63">
        <f t="shared" si="311"/>
        <v>-0.65609228550829135</v>
      </c>
      <c r="R741" s="63">
        <f t="shared" si="312"/>
        <v>-0.61955533134845719</v>
      </c>
      <c r="S741" s="63">
        <f t="shared" si="313"/>
        <v>-9.9337748344370924E-2</v>
      </c>
      <c r="T741" s="64">
        <f t="shared" si="314"/>
        <v>-0.57759452230600772</v>
      </c>
      <c r="U741" s="63">
        <f t="shared" si="295"/>
        <v>-0.20361194715837561</v>
      </c>
      <c r="V741" s="63">
        <f t="shared" si="296"/>
        <v>-0.15827612185973483</v>
      </c>
      <c r="W741" s="63">
        <f t="shared" si="297"/>
        <v>-5.0258865823599397E-2</v>
      </c>
      <c r="X741" s="64">
        <f t="shared" si="298"/>
        <v>-0.11373336601852668</v>
      </c>
      <c r="Y741" s="63">
        <f t="shared" si="291"/>
        <v>-5.5577843999102483E-2</v>
      </c>
      <c r="Z741" s="63">
        <f t="shared" si="292"/>
        <v>-2.1787033442147719E-3</v>
      </c>
      <c r="AA741" s="63">
        <f t="shared" si="293"/>
        <v>-2.0324507904441735E-2</v>
      </c>
      <c r="AB741" s="64">
        <f t="shared" si="294"/>
        <v>1.8522260387888734E-2</v>
      </c>
      <c r="AC741" s="63">
        <f t="shared" si="287"/>
        <v>-3.4265728963336572E-2</v>
      </c>
      <c r="AD741" s="63">
        <f t="shared" si="288"/>
        <v>2.4290317472216216E-2</v>
      </c>
      <c r="AE741" s="63">
        <f t="shared" si="289"/>
        <v>1.7516646595863161E-2</v>
      </c>
      <c r="AF741" s="64">
        <f t="shared" si="290"/>
        <v>6.6570614829886132E-3</v>
      </c>
      <c r="AG741" s="69">
        <f t="shared" ca="1" si="299"/>
        <v>1810</v>
      </c>
      <c r="AH741" s="75">
        <f t="shared" si="309"/>
        <v>0</v>
      </c>
      <c r="AI741" s="76">
        <f t="shared" si="310"/>
        <v>3</v>
      </c>
      <c r="AJ741" s="75"/>
      <c r="AK741" s="76"/>
    </row>
    <row r="742" spans="2:37" x14ac:dyDescent="0.25">
      <c r="B742" s="43">
        <v>1932</v>
      </c>
      <c r="C742" s="44">
        <v>7</v>
      </c>
      <c r="D742" s="67">
        <f t="shared" si="315"/>
        <v>11901</v>
      </c>
      <c r="E742" s="61">
        <f>Data!E741</f>
        <v>5.01</v>
      </c>
      <c r="F742" s="61">
        <f>Data!H741</f>
        <v>13.6</v>
      </c>
      <c r="G742" s="62">
        <f>IF(MOD(C742,3)=0,SUM(Data!G739:G741),0)</f>
        <v>0</v>
      </c>
      <c r="H742" s="63">
        <f t="shared" si="300"/>
        <v>5.031446540880502E-2</v>
      </c>
      <c r="I742" s="63">
        <f t="shared" si="301"/>
        <v>0</v>
      </c>
      <c r="J742" s="63">
        <f t="shared" si="302"/>
        <v>5.031446540880502E-2</v>
      </c>
      <c r="K742" s="63">
        <f t="shared" si="303"/>
        <v>0</v>
      </c>
      <c r="L742" s="64">
        <f t="shared" si="304"/>
        <v>5.031446540880502E-2</v>
      </c>
      <c r="M742" s="65">
        <f t="shared" si="305"/>
        <v>1.1283783783783783</v>
      </c>
      <c r="N742" s="65">
        <f t="shared" si="306"/>
        <v>1.0911371362365812</v>
      </c>
      <c r="O742" s="65">
        <f t="shared" si="307"/>
        <v>28.83653827106907</v>
      </c>
      <c r="P742" s="66">
        <f t="shared" si="308"/>
        <v>26.42796887156511</v>
      </c>
      <c r="Q742" s="63">
        <f t="shared" si="311"/>
        <v>-0.65038381018841585</v>
      </c>
      <c r="R742" s="63">
        <f t="shared" si="312"/>
        <v>-0.61324038431452599</v>
      </c>
      <c r="S742" s="63">
        <f t="shared" si="313"/>
        <v>-9.9337748344370924E-2</v>
      </c>
      <c r="T742" s="64">
        <f t="shared" si="314"/>
        <v>-0.57058307376098116</v>
      </c>
      <c r="U742" s="63">
        <f t="shared" si="295"/>
        <v>-0.19927273855446326</v>
      </c>
      <c r="V742" s="63">
        <f t="shared" si="296"/>
        <v>-0.15368989598515981</v>
      </c>
      <c r="W742" s="63">
        <f t="shared" si="297"/>
        <v>-4.6987578921517836E-2</v>
      </c>
      <c r="X742" s="64">
        <f t="shared" si="298"/>
        <v>-0.11196319660019904</v>
      </c>
      <c r="Y742" s="63">
        <f t="shared" si="291"/>
        <v>-5.1601591373998223E-2</v>
      </c>
      <c r="Z742" s="63">
        <f t="shared" si="292"/>
        <v>2.0223729700183934E-3</v>
      </c>
      <c r="AA742" s="63">
        <f t="shared" si="293"/>
        <v>-2.0909215974873052E-2</v>
      </c>
      <c r="AB742" s="64">
        <f t="shared" si="294"/>
        <v>2.3421310177814014E-2</v>
      </c>
      <c r="AC742" s="63">
        <f t="shared" si="287"/>
        <v>-3.194294147928467E-2</v>
      </c>
      <c r="AD742" s="63">
        <f t="shared" si="288"/>
        <v>2.6753944166240551E-2</v>
      </c>
      <c r="AE742" s="63">
        <f t="shared" si="289"/>
        <v>1.7516646595863161E-2</v>
      </c>
      <c r="AF742" s="64">
        <f t="shared" si="290"/>
        <v>9.0782766073469467E-3</v>
      </c>
      <c r="AG742" s="69">
        <f t="shared" ca="1" si="299"/>
        <v>196</v>
      </c>
      <c r="AH742" s="75">
        <f t="shared" si="309"/>
        <v>1</v>
      </c>
      <c r="AI742" s="76">
        <f t="shared" si="310"/>
        <v>0</v>
      </c>
      <c r="AJ742" s="75"/>
      <c r="AK742" s="76"/>
    </row>
    <row r="743" spans="2:37" x14ac:dyDescent="0.25">
      <c r="B743" s="43">
        <v>1932</v>
      </c>
      <c r="C743" s="44">
        <v>8</v>
      </c>
      <c r="D743" s="67">
        <f t="shared" si="315"/>
        <v>11932</v>
      </c>
      <c r="E743" s="61">
        <f>Data!E742</f>
        <v>7.53</v>
      </c>
      <c r="F743" s="61">
        <f>Data!H742</f>
        <v>13.5</v>
      </c>
      <c r="G743" s="62">
        <f>IF(MOD(C743,3)=0,SUM(Data!G740:G742),0)</f>
        <v>0</v>
      </c>
      <c r="H743" s="63">
        <f t="shared" si="300"/>
        <v>0.50299401197604809</v>
      </c>
      <c r="I743" s="63">
        <f t="shared" si="301"/>
        <v>0</v>
      </c>
      <c r="J743" s="63">
        <f t="shared" si="302"/>
        <v>0.50299401197604809</v>
      </c>
      <c r="K743" s="63">
        <f t="shared" si="303"/>
        <v>-7.3529411764705621E-3</v>
      </c>
      <c r="L743" s="64">
        <f t="shared" si="304"/>
        <v>0.51412730095364845</v>
      </c>
      <c r="M743" s="65">
        <f t="shared" si="305"/>
        <v>1.6959459459459458</v>
      </c>
      <c r="N743" s="65">
        <f t="shared" si="306"/>
        <v>1.0831140690583709</v>
      </c>
      <c r="O743" s="65">
        <f t="shared" si="307"/>
        <v>43.341144347534957</v>
      </c>
      <c r="P743" s="66">
        <f t="shared" si="308"/>
        <v>40.01530917718992</v>
      </c>
      <c r="Q743" s="63">
        <f t="shared" si="311"/>
        <v>-0.45827338129496398</v>
      </c>
      <c r="R743" s="63">
        <f t="shared" si="312"/>
        <v>-0.40072003253091648</v>
      </c>
      <c r="S743" s="63">
        <f t="shared" si="313"/>
        <v>-0.10596026490066235</v>
      </c>
      <c r="T743" s="64">
        <f t="shared" si="314"/>
        <v>-0.32969425860865476</v>
      </c>
      <c r="U743" s="63">
        <f t="shared" si="295"/>
        <v>-0.14024978961241774</v>
      </c>
      <c r="V743" s="63">
        <f t="shared" si="296"/>
        <v>-9.1306959293047774E-2</v>
      </c>
      <c r="W743" s="63">
        <f t="shared" si="297"/>
        <v>-4.7289252917099844E-2</v>
      </c>
      <c r="X743" s="64">
        <f t="shared" si="298"/>
        <v>-4.6202592456026537E-2</v>
      </c>
      <c r="Y743" s="63">
        <f t="shared" si="291"/>
        <v>-1.579984915179955E-2</v>
      </c>
      <c r="Z743" s="63">
        <f t="shared" si="292"/>
        <v>3.9848403013575062E-2</v>
      </c>
      <c r="AA743" s="63">
        <f t="shared" si="293"/>
        <v>-2.0459114223394637E-2</v>
      </c>
      <c r="AB743" s="64">
        <f t="shared" si="294"/>
        <v>6.1567126102302971E-2</v>
      </c>
      <c r="AC743" s="63">
        <f t="shared" si="287"/>
        <v>-1.3138290764084792E-2</v>
      </c>
      <c r="AD743" s="63">
        <f t="shared" si="288"/>
        <v>4.6698790516520816E-2</v>
      </c>
      <c r="AE743" s="63">
        <f t="shared" si="289"/>
        <v>1.6640206292147575E-2</v>
      </c>
      <c r="AF743" s="64">
        <f t="shared" si="290"/>
        <v>2.9566590066314458E-2</v>
      </c>
      <c r="AG743" s="69">
        <f t="shared" ca="1" si="299"/>
        <v>1</v>
      </c>
      <c r="AH743" s="75">
        <f t="shared" si="309"/>
        <v>2</v>
      </c>
      <c r="AI743" s="76">
        <f t="shared" si="310"/>
        <v>0</v>
      </c>
      <c r="AJ743" s="75"/>
      <c r="AK743" s="76"/>
    </row>
    <row r="744" spans="2:37" x14ac:dyDescent="0.25">
      <c r="B744" s="43">
        <v>1932</v>
      </c>
      <c r="C744" s="44">
        <v>9</v>
      </c>
      <c r="D744" s="67">
        <f t="shared" si="315"/>
        <v>11962</v>
      </c>
      <c r="E744" s="61">
        <f>Data!E743</f>
        <v>8.26</v>
      </c>
      <c r="F744" s="61">
        <f>Data!H743</f>
        <v>13.4</v>
      </c>
      <c r="G744" s="62">
        <f>IF(MOD(C744,3)=0,SUM(Data!G741:G743),0)</f>
        <v>0.15166666666666667</v>
      </c>
      <c r="H744" s="63">
        <f t="shared" si="300"/>
        <v>9.6945551128817975E-2</v>
      </c>
      <c r="I744" s="63">
        <f t="shared" si="301"/>
        <v>2.0141655599822929E-2</v>
      </c>
      <c r="J744" s="63">
        <f t="shared" si="302"/>
        <v>0.11708720672864104</v>
      </c>
      <c r="K744" s="63">
        <f t="shared" si="303"/>
        <v>-7.4074074074074181E-3</v>
      </c>
      <c r="L744" s="64">
        <f t="shared" si="304"/>
        <v>0.12542367842064572</v>
      </c>
      <c r="M744" s="65">
        <f t="shared" si="305"/>
        <v>1.8603603603603602</v>
      </c>
      <c r="N744" s="65">
        <f t="shared" si="306"/>
        <v>1.0750910018801609</v>
      </c>
      <c r="O744" s="65">
        <f t="shared" si="307"/>
        <v>48.415837875610656</v>
      </c>
      <c r="P744" s="66">
        <f t="shared" si="308"/>
        <v>45.034176447332499</v>
      </c>
      <c r="Q744" s="63">
        <f t="shared" si="311"/>
        <v>-0.30177514792899407</v>
      </c>
      <c r="R744" s="63">
        <f t="shared" si="312"/>
        <v>-0.22766687036427802</v>
      </c>
      <c r="S744" s="63">
        <f t="shared" si="313"/>
        <v>-0.10666666666666658</v>
      </c>
      <c r="T744" s="64">
        <f t="shared" si="314"/>
        <v>-0.13544798921374412</v>
      </c>
      <c r="U744" s="63">
        <f t="shared" si="295"/>
        <v>-0.13380967551827883</v>
      </c>
      <c r="V744" s="63">
        <f t="shared" si="296"/>
        <v>-8.3165431927101907E-2</v>
      </c>
      <c r="W744" s="63">
        <f t="shared" si="297"/>
        <v>-4.9807191732574529E-2</v>
      </c>
      <c r="X744" s="64">
        <f t="shared" si="298"/>
        <v>-3.5106811906261748E-2</v>
      </c>
      <c r="Y744" s="63">
        <f t="shared" si="291"/>
        <v>-9.2018546621872588E-3</v>
      </c>
      <c r="Z744" s="63">
        <f t="shared" si="292"/>
        <v>4.7308847730418879E-2</v>
      </c>
      <c r="AA744" s="63">
        <f t="shared" si="293"/>
        <v>-2.1187130092081286E-2</v>
      </c>
      <c r="AB744" s="64">
        <f t="shared" si="294"/>
        <v>6.9978624033564252E-2</v>
      </c>
      <c r="AC744" s="63">
        <f t="shared" si="287"/>
        <v>-8.8140059405190652E-3</v>
      </c>
      <c r="AD744" s="63">
        <f t="shared" si="288"/>
        <v>5.161025557195642E-2</v>
      </c>
      <c r="AE744" s="63">
        <f t="shared" si="289"/>
        <v>1.5766617987062581E-2</v>
      </c>
      <c r="AF744" s="64">
        <f t="shared" si="290"/>
        <v>3.5287276575326709E-2</v>
      </c>
      <c r="AG744" s="69">
        <f t="shared" ca="1" si="299"/>
        <v>23</v>
      </c>
      <c r="AH744" s="75">
        <f t="shared" si="309"/>
        <v>3</v>
      </c>
      <c r="AI744" s="76">
        <f t="shared" si="310"/>
        <v>0</v>
      </c>
      <c r="AJ744" s="75"/>
      <c r="AK744" s="76"/>
    </row>
    <row r="745" spans="2:37" x14ac:dyDescent="0.25">
      <c r="B745" s="43">
        <v>1932</v>
      </c>
      <c r="C745" s="44">
        <v>10</v>
      </c>
      <c r="D745" s="67">
        <f t="shared" si="315"/>
        <v>11993</v>
      </c>
      <c r="E745" s="61">
        <f>Data!E744</f>
        <v>7.12</v>
      </c>
      <c r="F745" s="61">
        <f>Data!H744</f>
        <v>13.3</v>
      </c>
      <c r="G745" s="62">
        <f>IF(MOD(C745,3)=0,SUM(Data!G742:G744),0)</f>
        <v>0</v>
      </c>
      <c r="H745" s="63">
        <f t="shared" si="300"/>
        <v>-0.13801452784503632</v>
      </c>
      <c r="I745" s="63">
        <f t="shared" si="301"/>
        <v>0</v>
      </c>
      <c r="J745" s="63">
        <f t="shared" si="302"/>
        <v>-0.13801452784503632</v>
      </c>
      <c r="K745" s="63">
        <f t="shared" si="303"/>
        <v>-7.4626865671642006E-3</v>
      </c>
      <c r="L745" s="64">
        <f t="shared" si="304"/>
        <v>-0.13153343406943507</v>
      </c>
      <c r="M745" s="65">
        <f t="shared" si="305"/>
        <v>1.6036036036036034</v>
      </c>
      <c r="N745" s="65">
        <f t="shared" si="306"/>
        <v>1.0670679347019507</v>
      </c>
      <c r="O745" s="65">
        <f t="shared" si="307"/>
        <v>41.733748870986425</v>
      </c>
      <c r="P745" s="66">
        <f t="shared" si="308"/>
        <v>39.110676568725985</v>
      </c>
      <c r="Q745" s="63">
        <f t="shared" si="311"/>
        <v>-0.30536585365853652</v>
      </c>
      <c r="R745" s="63">
        <f t="shared" si="312"/>
        <v>-0.23163868687220213</v>
      </c>
      <c r="S745" s="63">
        <f t="shared" si="313"/>
        <v>-0.10738255033557054</v>
      </c>
      <c r="T745" s="64">
        <f t="shared" si="314"/>
        <v>-0.13920424318765501</v>
      </c>
      <c r="U745" s="63">
        <f t="shared" si="295"/>
        <v>-0.15655495839647093</v>
      </c>
      <c r="V745" s="63">
        <f t="shared" si="296"/>
        <v>-0.10724058148017579</v>
      </c>
      <c r="W745" s="63">
        <f t="shared" si="297"/>
        <v>-5.2322698747208185E-2</v>
      </c>
      <c r="X745" s="64">
        <f t="shared" si="298"/>
        <v>-5.7949982193694294E-2</v>
      </c>
      <c r="Y745" s="63">
        <f t="shared" si="291"/>
        <v>-2.5937327886004335E-2</v>
      </c>
      <c r="Z745" s="63">
        <f t="shared" si="292"/>
        <v>2.9618857836177348E-2</v>
      </c>
      <c r="AA745" s="63">
        <f t="shared" si="293"/>
        <v>-2.25073129403488E-2</v>
      </c>
      <c r="AB745" s="64">
        <f t="shared" si="294"/>
        <v>5.3326404858663912E-2</v>
      </c>
      <c r="AC745" s="63">
        <f t="shared" si="287"/>
        <v>-1.6047247940126574E-2</v>
      </c>
      <c r="AD745" s="63">
        <f t="shared" si="288"/>
        <v>4.3936063731666364E-2</v>
      </c>
      <c r="AE745" s="63">
        <f t="shared" si="289"/>
        <v>1.5386250507268384E-2</v>
      </c>
      <c r="AF745" s="64">
        <f t="shared" si="290"/>
        <v>2.8117195018284802E-2</v>
      </c>
      <c r="AG745" s="69">
        <f t="shared" ca="1" si="299"/>
        <v>1813</v>
      </c>
      <c r="AH745" s="75">
        <f t="shared" si="309"/>
        <v>0</v>
      </c>
      <c r="AI745" s="76">
        <f t="shared" si="310"/>
        <v>1</v>
      </c>
      <c r="AJ745" s="75"/>
      <c r="AK745" s="76"/>
    </row>
    <row r="746" spans="2:37" x14ac:dyDescent="0.25">
      <c r="B746" s="43">
        <v>1932</v>
      </c>
      <c r="C746" s="44">
        <v>11</v>
      </c>
      <c r="D746" s="67">
        <f t="shared" si="315"/>
        <v>12023</v>
      </c>
      <c r="E746" s="61">
        <f>Data!E745</f>
        <v>7.05</v>
      </c>
      <c r="F746" s="61">
        <f>Data!H745</f>
        <v>13.2</v>
      </c>
      <c r="G746" s="62">
        <f>IF(MOD(C746,3)=0,SUM(Data!G743:G745),0)</f>
        <v>0</v>
      </c>
      <c r="H746" s="63">
        <f t="shared" si="300"/>
        <v>-9.8314606741572996E-3</v>
      </c>
      <c r="I746" s="63">
        <f t="shared" si="301"/>
        <v>0</v>
      </c>
      <c r="J746" s="63">
        <f t="shared" si="302"/>
        <v>-9.8314606741572996E-3</v>
      </c>
      <c r="K746" s="63">
        <f t="shared" si="303"/>
        <v>-7.5187969924812581E-3</v>
      </c>
      <c r="L746" s="64">
        <f t="shared" si="304"/>
        <v>-2.3301838610826353E-3</v>
      </c>
      <c r="M746" s="65">
        <f t="shared" si="305"/>
        <v>1.5878378378378377</v>
      </c>
      <c r="N746" s="65">
        <f t="shared" si="306"/>
        <v>1.0590448675237405</v>
      </c>
      <c r="O746" s="65">
        <f t="shared" si="307"/>
        <v>41.323445160176163</v>
      </c>
      <c r="P746" s="66">
        <f t="shared" si="308"/>
        <v>39.019541501389519</v>
      </c>
      <c r="Q746" s="63">
        <f t="shared" si="311"/>
        <v>-0.32146294513955731</v>
      </c>
      <c r="R746" s="63">
        <f t="shared" si="312"/>
        <v>-0.24944429348258512</v>
      </c>
      <c r="S746" s="63">
        <f t="shared" si="313"/>
        <v>-0.10204081632653061</v>
      </c>
      <c r="T746" s="64">
        <f t="shared" si="314"/>
        <v>-0.16415387228742429</v>
      </c>
      <c r="U746" s="63">
        <f t="shared" si="295"/>
        <v>-0.16200386027817948</v>
      </c>
      <c r="V746" s="63">
        <f t="shared" si="296"/>
        <v>-0.11300806867322089</v>
      </c>
      <c r="W746" s="63">
        <f t="shared" si="297"/>
        <v>-5.2660675132975565E-2</v>
      </c>
      <c r="X746" s="64">
        <f t="shared" si="298"/>
        <v>-6.3701982970796656E-2</v>
      </c>
      <c r="Y746" s="63">
        <f t="shared" si="291"/>
        <v>-2.1928409265133175E-2</v>
      </c>
      <c r="Z746" s="63">
        <f t="shared" si="292"/>
        <v>3.3856427275750889E-2</v>
      </c>
      <c r="AA746" s="63">
        <f t="shared" si="293"/>
        <v>-2.3827733597007295E-2</v>
      </c>
      <c r="AB746" s="64">
        <f t="shared" si="294"/>
        <v>5.9092193927321235E-2</v>
      </c>
      <c r="AC746" s="63">
        <f t="shared" si="287"/>
        <v>-1.5980252928041283E-2</v>
      </c>
      <c r="AD746" s="63">
        <f t="shared" si="288"/>
        <v>4.4007142865353899E-2</v>
      </c>
      <c r="AE746" s="63">
        <f t="shared" si="289"/>
        <v>1.5003156352477509E-2</v>
      </c>
      <c r="AF746" s="64">
        <f t="shared" si="290"/>
        <v>2.8575267309616459E-2</v>
      </c>
      <c r="AG746" s="69">
        <f t="shared" ca="1" si="299"/>
        <v>1234</v>
      </c>
      <c r="AH746" s="75">
        <f t="shared" si="309"/>
        <v>0</v>
      </c>
      <c r="AI746" s="76">
        <f t="shared" si="310"/>
        <v>2</v>
      </c>
      <c r="AJ746" s="75"/>
      <c r="AK746" s="76"/>
    </row>
    <row r="747" spans="2:37" x14ac:dyDescent="0.25">
      <c r="B747" s="43">
        <v>1932</v>
      </c>
      <c r="C747" s="44">
        <v>12</v>
      </c>
      <c r="D747" s="67">
        <f t="shared" si="315"/>
        <v>12054</v>
      </c>
      <c r="E747" s="61">
        <f>Data!E746</f>
        <v>6.82</v>
      </c>
      <c r="F747" s="61">
        <f>Data!H746</f>
        <v>13.1</v>
      </c>
      <c r="G747" s="62">
        <f>IF(MOD(C747,3)=0,SUM(Data!G744:G746),0)</f>
        <v>0.13166666666666665</v>
      </c>
      <c r="H747" s="63">
        <f t="shared" si="300"/>
        <v>-3.2624113475177241E-2</v>
      </c>
      <c r="I747" s="63">
        <f t="shared" si="301"/>
        <v>1.867612293144208E-2</v>
      </c>
      <c r="J747" s="63">
        <f t="shared" si="302"/>
        <v>-1.3947990543735189E-2</v>
      </c>
      <c r="K747" s="63">
        <f t="shared" si="303"/>
        <v>-7.575757575757569E-3</v>
      </c>
      <c r="L747" s="64">
        <f t="shared" si="304"/>
        <v>-6.4208759677332194E-3</v>
      </c>
      <c r="M747" s="65">
        <f t="shared" si="305"/>
        <v>1.5360360360360359</v>
      </c>
      <c r="N747" s="65">
        <f t="shared" si="306"/>
        <v>1.0510218003455303</v>
      </c>
      <c r="O747" s="65">
        <f t="shared" si="307"/>
        <v>40.747066137847469</v>
      </c>
      <c r="P747" s="66">
        <f t="shared" si="308"/>
        <v>38.769001865091276</v>
      </c>
      <c r="Q747" s="63">
        <f t="shared" si="311"/>
        <v>-0.19194312796208524</v>
      </c>
      <c r="R747" s="63">
        <f t="shared" si="312"/>
        <v>-0.11086873675557019</v>
      </c>
      <c r="S747" s="63">
        <f t="shared" si="313"/>
        <v>-0.10273972602739734</v>
      </c>
      <c r="T747" s="64">
        <f t="shared" si="314"/>
        <v>-9.0598134833073107E-3</v>
      </c>
      <c r="U747" s="63">
        <f t="shared" si="295"/>
        <v>-0.17139408905507214</v>
      </c>
      <c r="V747" s="63">
        <f t="shared" si="296"/>
        <v>-0.12149872479142021</v>
      </c>
      <c r="W747" s="63">
        <f t="shared" si="297"/>
        <v>-5.4100407206375101E-2</v>
      </c>
      <c r="X747" s="64">
        <f t="shared" si="298"/>
        <v>-7.1253141558070165E-2</v>
      </c>
      <c r="Y747" s="63">
        <f t="shared" si="291"/>
        <v>-2.4945286919922038E-2</v>
      </c>
      <c r="Z747" s="63">
        <f t="shared" si="292"/>
        <v>3.1164557751128807E-2</v>
      </c>
      <c r="AA747" s="63">
        <f t="shared" si="293"/>
        <v>-2.5148511596443601E-2</v>
      </c>
      <c r="AB747" s="64">
        <f t="shared" si="294"/>
        <v>5.7765793064328497E-2</v>
      </c>
      <c r="AC747" s="63">
        <f t="shared" si="287"/>
        <v>-1.5809708108673881E-2</v>
      </c>
      <c r="AD747" s="63">
        <f t="shared" si="288"/>
        <v>4.4523942030011421E-2</v>
      </c>
      <c r="AE747" s="63">
        <f t="shared" si="289"/>
        <v>1.511245783486892E-2</v>
      </c>
      <c r="AF747" s="64">
        <f t="shared" si="290"/>
        <v>2.8973621560978602E-2</v>
      </c>
      <c r="AG747" s="69">
        <f t="shared" ca="1" si="299"/>
        <v>1552</v>
      </c>
      <c r="AH747" s="75">
        <f t="shared" si="309"/>
        <v>0</v>
      </c>
      <c r="AI747" s="76">
        <f t="shared" si="310"/>
        <v>3</v>
      </c>
      <c r="AJ747" s="75"/>
      <c r="AK747" s="76"/>
    </row>
    <row r="748" spans="2:37" x14ac:dyDescent="0.25">
      <c r="B748" s="43">
        <v>1933</v>
      </c>
      <c r="C748" s="39">
        <v>1</v>
      </c>
      <c r="D748" s="67">
        <f t="shared" si="315"/>
        <v>12085</v>
      </c>
      <c r="E748" s="61">
        <f>Data!E747</f>
        <v>7.09</v>
      </c>
      <c r="F748" s="61">
        <f>Data!H747</f>
        <v>12.9</v>
      </c>
      <c r="G748" s="62">
        <f>IF(MOD(C748,3)=0,SUM(Data!G745:G747),0)</f>
        <v>0</v>
      </c>
      <c r="H748" s="63">
        <f t="shared" si="300"/>
        <v>3.9589442815249232E-2</v>
      </c>
      <c r="I748" s="63">
        <f t="shared" si="301"/>
        <v>0</v>
      </c>
      <c r="J748" s="63">
        <f t="shared" si="302"/>
        <v>3.9589442815249232E-2</v>
      </c>
      <c r="K748" s="63">
        <f t="shared" si="303"/>
        <v>-1.5267175572518998E-2</v>
      </c>
      <c r="L748" s="64">
        <f t="shared" si="304"/>
        <v>5.5707108595330457E-2</v>
      </c>
      <c r="M748" s="65">
        <f t="shared" si="305"/>
        <v>1.5968468468468466</v>
      </c>
      <c r="N748" s="65">
        <f t="shared" si="306"/>
        <v>1.0349756659891101</v>
      </c>
      <c r="O748" s="65">
        <f t="shared" si="307"/>
        <v>42.360219782600957</v>
      </c>
      <c r="P748" s="66">
        <f t="shared" si="308"/>
        <v>40.928710862122486</v>
      </c>
      <c r="Q748" s="63">
        <f t="shared" si="311"/>
        <v>-0.14578313253012065</v>
      </c>
      <c r="R748" s="63">
        <f t="shared" si="312"/>
        <v>-6.0077392148511155E-2</v>
      </c>
      <c r="S748" s="63">
        <f t="shared" si="313"/>
        <v>-9.7902097902097918E-2</v>
      </c>
      <c r="T748" s="64">
        <f t="shared" si="314"/>
        <v>4.1929712579557243E-2</v>
      </c>
      <c r="U748" s="63">
        <f t="shared" si="295"/>
        <v>-0.16560275049681361</v>
      </c>
      <c r="V748" s="63">
        <f t="shared" si="296"/>
        <v>-0.11535865477575646</v>
      </c>
      <c r="W748" s="63">
        <f t="shared" si="297"/>
        <v>-5.7006451680794767E-2</v>
      </c>
      <c r="X748" s="64">
        <f t="shared" si="298"/>
        <v>-6.1879747956885556E-2</v>
      </c>
      <c r="Y748" s="63">
        <f t="shared" si="291"/>
        <v>-2.2480065147341799E-2</v>
      </c>
      <c r="Z748" s="63">
        <f t="shared" si="292"/>
        <v>3.37716415227165E-2</v>
      </c>
      <c r="AA748" s="63">
        <f t="shared" si="293"/>
        <v>-2.60693289607562E-2</v>
      </c>
      <c r="AB748" s="64">
        <f t="shared" si="294"/>
        <v>6.1442741524526445E-2</v>
      </c>
      <c r="AC748" s="63">
        <f t="shared" si="287"/>
        <v>-1.3474843397812131E-2</v>
      </c>
      <c r="AD748" s="63">
        <f t="shared" si="288"/>
        <v>4.7001940555285726E-2</v>
      </c>
      <c r="AE748" s="63">
        <f t="shared" si="289"/>
        <v>1.3837104976798242E-2</v>
      </c>
      <c r="AF748" s="64">
        <f t="shared" si="290"/>
        <v>3.2712193522692612E-2</v>
      </c>
      <c r="AG748" s="69">
        <f t="shared" ca="1" si="299"/>
        <v>304</v>
      </c>
      <c r="AH748" s="75">
        <f t="shared" si="309"/>
        <v>1</v>
      </c>
      <c r="AI748" s="76">
        <f t="shared" si="310"/>
        <v>0</v>
      </c>
      <c r="AJ748" s="75"/>
      <c r="AK748" s="76"/>
    </row>
    <row r="749" spans="2:37" x14ac:dyDescent="0.25">
      <c r="B749" s="43">
        <v>1933</v>
      </c>
      <c r="C749" s="44">
        <v>2</v>
      </c>
      <c r="D749" s="67">
        <f t="shared" si="315"/>
        <v>12113</v>
      </c>
      <c r="E749" s="61">
        <f>Data!E748</f>
        <v>6.25</v>
      </c>
      <c r="F749" s="61">
        <f>Data!H748</f>
        <v>12.7</v>
      </c>
      <c r="G749" s="62">
        <f>IF(MOD(C749,3)=0,SUM(Data!G746:G748),0)</f>
        <v>0</v>
      </c>
      <c r="H749" s="63">
        <f t="shared" si="300"/>
        <v>-0.11847672778561347</v>
      </c>
      <c r="I749" s="63">
        <f t="shared" si="301"/>
        <v>0</v>
      </c>
      <c r="J749" s="63">
        <f t="shared" si="302"/>
        <v>-0.11847672778561347</v>
      </c>
      <c r="K749" s="63">
        <f t="shared" si="303"/>
        <v>-1.5503875968992276E-2</v>
      </c>
      <c r="L749" s="64">
        <f t="shared" si="304"/>
        <v>-0.1045944715302688</v>
      </c>
      <c r="M749" s="65">
        <f t="shared" si="305"/>
        <v>1.4076576576576576</v>
      </c>
      <c r="N749" s="65">
        <f t="shared" si="306"/>
        <v>1.0189295316326896</v>
      </c>
      <c r="O749" s="65">
        <f t="shared" si="307"/>
        <v>37.341519554478985</v>
      </c>
      <c r="P749" s="66">
        <f t="shared" si="308"/>
        <v>36.647793979083609</v>
      </c>
      <c r="Q749" s="63">
        <f t="shared" si="311"/>
        <v>-0.24058323207776422</v>
      </c>
      <c r="R749" s="63">
        <f t="shared" si="312"/>
        <v>-0.1643890256278675</v>
      </c>
      <c r="S749" s="63">
        <f t="shared" si="313"/>
        <v>-9.9290780141844115E-2</v>
      </c>
      <c r="T749" s="64">
        <f t="shared" si="314"/>
        <v>-7.2274430027790215E-2</v>
      </c>
      <c r="U749" s="63">
        <f t="shared" si="295"/>
        <v>-0.18442026544699985</v>
      </c>
      <c r="V749" s="63">
        <f t="shared" si="296"/>
        <v>-0.13530928590406111</v>
      </c>
      <c r="W749" s="63">
        <f t="shared" si="297"/>
        <v>-5.776003224621995E-2</v>
      </c>
      <c r="X749" s="64">
        <f t="shared" si="298"/>
        <v>-8.2303082348238688E-2</v>
      </c>
      <c r="Y749" s="63">
        <f t="shared" si="291"/>
        <v>-3.87569691744033E-2</v>
      </c>
      <c r="Z749" s="63">
        <f t="shared" si="292"/>
        <v>1.6558077691407602E-2</v>
      </c>
      <c r="AA749" s="63">
        <f t="shared" si="293"/>
        <v>-2.7589938286224025E-2</v>
      </c>
      <c r="AB749" s="64">
        <f t="shared" si="294"/>
        <v>4.5400616176086483E-2</v>
      </c>
      <c r="AC749" s="63">
        <f t="shared" si="287"/>
        <v>-1.7903012879510793E-2</v>
      </c>
      <c r="AD749" s="63">
        <f t="shared" si="288"/>
        <v>4.2302311752696831E-2</v>
      </c>
      <c r="AE749" s="63">
        <f t="shared" si="289"/>
        <v>1.3045337953996983E-2</v>
      </c>
      <c r="AF749" s="64">
        <f t="shared" si="290"/>
        <v>2.888022154841452E-2</v>
      </c>
      <c r="AG749" s="69">
        <f t="shared" ca="1" si="299"/>
        <v>1804</v>
      </c>
      <c r="AH749" s="75">
        <f t="shared" si="309"/>
        <v>0</v>
      </c>
      <c r="AI749" s="76">
        <f t="shared" si="310"/>
        <v>1</v>
      </c>
      <c r="AJ749" s="75"/>
      <c r="AK749" s="76"/>
    </row>
    <row r="750" spans="2:37" x14ac:dyDescent="0.25">
      <c r="B750" s="43">
        <v>1933</v>
      </c>
      <c r="C750" s="44">
        <v>3</v>
      </c>
      <c r="D750" s="67">
        <f t="shared" si="315"/>
        <v>12144</v>
      </c>
      <c r="E750" s="61">
        <f>Data!E749</f>
        <v>6.23</v>
      </c>
      <c r="F750" s="61">
        <f>Data!H749</f>
        <v>12.6</v>
      </c>
      <c r="G750" s="62">
        <f>IF(MOD(C750,3)=0,SUM(Data!G747:G749),0)</f>
        <v>0.1225</v>
      </c>
      <c r="H750" s="63">
        <f t="shared" si="300"/>
        <v>-3.1999999999999806E-3</v>
      </c>
      <c r="I750" s="63">
        <f t="shared" si="301"/>
        <v>1.9599999999999999E-2</v>
      </c>
      <c r="J750" s="63">
        <f t="shared" si="302"/>
        <v>1.639999999999997E-2</v>
      </c>
      <c r="K750" s="63">
        <f t="shared" si="303"/>
        <v>-7.8740157480314821E-3</v>
      </c>
      <c r="L750" s="64">
        <f t="shared" si="304"/>
        <v>2.4466666666666637E-2</v>
      </c>
      <c r="M750" s="65">
        <f t="shared" si="305"/>
        <v>1.4031531531531531</v>
      </c>
      <c r="N750" s="65">
        <f t="shared" si="306"/>
        <v>1.0109064644544796</v>
      </c>
      <c r="O750" s="65">
        <f t="shared" si="307"/>
        <v>37.953920475172438</v>
      </c>
      <c r="P750" s="66">
        <f t="shared" si="308"/>
        <v>37.544443338438519</v>
      </c>
      <c r="Q750" s="63">
        <f t="shared" si="311"/>
        <v>-0.24576271186440668</v>
      </c>
      <c r="R750" s="63">
        <f t="shared" si="312"/>
        <v>-0.17296047286346605</v>
      </c>
      <c r="S750" s="63">
        <f t="shared" si="313"/>
        <v>-9.9999999999999978E-2</v>
      </c>
      <c r="T750" s="64">
        <f t="shared" si="314"/>
        <v>-8.1067192070518157E-2</v>
      </c>
      <c r="U750" s="63">
        <f t="shared" si="295"/>
        <v>-0.19342448227997033</v>
      </c>
      <c r="V750" s="63">
        <f t="shared" si="296"/>
        <v>-0.14334954897564833</v>
      </c>
      <c r="W750" s="63">
        <f t="shared" si="297"/>
        <v>-5.9248570436762349E-2</v>
      </c>
      <c r="X750" s="64">
        <f t="shared" si="298"/>
        <v>-8.9397662226175401E-2</v>
      </c>
      <c r="Y750" s="63">
        <f t="shared" si="291"/>
        <v>-4.0604592128737571E-2</v>
      </c>
      <c r="Z750" s="63">
        <f t="shared" si="292"/>
        <v>1.5208491667835888E-2</v>
      </c>
      <c r="AA750" s="63">
        <f t="shared" si="293"/>
        <v>-2.8358342136926451E-2</v>
      </c>
      <c r="AB750" s="64">
        <f t="shared" si="294"/>
        <v>4.4838375806754538E-2</v>
      </c>
      <c r="AC750" s="63">
        <f t="shared" si="287"/>
        <v>-1.7120518830487819E-2</v>
      </c>
      <c r="AD750" s="63">
        <f t="shared" si="288"/>
        <v>4.3441998932451709E-2</v>
      </c>
      <c r="AE750" s="63">
        <f t="shared" si="289"/>
        <v>1.2645001815166479E-2</v>
      </c>
      <c r="AF750" s="64">
        <f t="shared" si="290"/>
        <v>3.0412431861196687E-2</v>
      </c>
      <c r="AG750" s="69">
        <f t="shared" ca="1" si="299"/>
        <v>1112</v>
      </c>
      <c r="AH750" s="75">
        <f t="shared" si="309"/>
        <v>0</v>
      </c>
      <c r="AI750" s="76">
        <f t="shared" si="310"/>
        <v>2</v>
      </c>
      <c r="AJ750" s="75"/>
      <c r="AK750" s="76"/>
    </row>
    <row r="751" spans="2:37" x14ac:dyDescent="0.25">
      <c r="B751" s="43">
        <v>1933</v>
      </c>
      <c r="C751" s="44">
        <v>4</v>
      </c>
      <c r="D751" s="67">
        <f t="shared" si="315"/>
        <v>12174</v>
      </c>
      <c r="E751" s="61">
        <f>Data!E750</f>
        <v>6.89</v>
      </c>
      <c r="F751" s="61">
        <f>Data!H750</f>
        <v>12.6</v>
      </c>
      <c r="G751" s="62">
        <f>IF(MOD(C751,3)=0,SUM(Data!G748:G750),0)</f>
        <v>0</v>
      </c>
      <c r="H751" s="63">
        <f t="shared" si="300"/>
        <v>0.10593900481540919</v>
      </c>
      <c r="I751" s="63">
        <f t="shared" si="301"/>
        <v>0</v>
      </c>
      <c r="J751" s="63">
        <f t="shared" si="302"/>
        <v>0.10593900481540919</v>
      </c>
      <c r="K751" s="63">
        <f t="shared" si="303"/>
        <v>0</v>
      </c>
      <c r="L751" s="64">
        <f t="shared" si="304"/>
        <v>0.10593900481540919</v>
      </c>
      <c r="M751" s="65">
        <f t="shared" si="305"/>
        <v>1.5518018018018016</v>
      </c>
      <c r="N751" s="65">
        <f t="shared" si="306"/>
        <v>1.0109064644544796</v>
      </c>
      <c r="O751" s="65">
        <f t="shared" si="307"/>
        <v>41.974721039155391</v>
      </c>
      <c r="P751" s="66">
        <f t="shared" si="308"/>
        <v>41.521864302061218</v>
      </c>
      <c r="Q751" s="63">
        <f t="shared" si="311"/>
        <v>9.7133757961783251E-2</v>
      </c>
      <c r="R751" s="63">
        <f t="shared" si="312"/>
        <v>0.20303384447245532</v>
      </c>
      <c r="S751" s="63">
        <f t="shared" si="313"/>
        <v>-9.3525179856115082E-2</v>
      </c>
      <c r="T751" s="64">
        <f t="shared" si="314"/>
        <v>0.32715638398151792</v>
      </c>
      <c r="U751" s="63">
        <f t="shared" si="295"/>
        <v>-0.18701319226056645</v>
      </c>
      <c r="V751" s="63">
        <f t="shared" si="296"/>
        <v>-0.13654022441011315</v>
      </c>
      <c r="W751" s="63">
        <f t="shared" si="297"/>
        <v>-5.9248570436762349E-2</v>
      </c>
      <c r="X751" s="64">
        <f t="shared" si="298"/>
        <v>-8.215948607086887E-2</v>
      </c>
      <c r="Y751" s="63">
        <f t="shared" si="291"/>
        <v>-2.7436911256501384E-2</v>
      </c>
      <c r="Z751" s="63">
        <f t="shared" si="292"/>
        <v>2.9142205887635608E-2</v>
      </c>
      <c r="AA751" s="63">
        <f t="shared" si="293"/>
        <v>-2.89348146853462E-2</v>
      </c>
      <c r="AB751" s="64">
        <f t="shared" si="294"/>
        <v>5.9807540679324367E-2</v>
      </c>
      <c r="AC751" s="63">
        <f t="shared" si="287"/>
        <v>-1.2103339493360177E-2</v>
      </c>
      <c r="AD751" s="63">
        <f t="shared" si="288"/>
        <v>4.8768324017909759E-2</v>
      </c>
      <c r="AE751" s="63">
        <f t="shared" si="289"/>
        <v>1.2645001815166479E-2</v>
      </c>
      <c r="AF751" s="64">
        <f t="shared" si="290"/>
        <v>3.5672246579988132E-2</v>
      </c>
      <c r="AG751" s="69">
        <f t="shared" ca="1" si="299"/>
        <v>19</v>
      </c>
      <c r="AH751" s="75">
        <f t="shared" si="309"/>
        <v>1</v>
      </c>
      <c r="AI751" s="76">
        <f t="shared" si="310"/>
        <v>0</v>
      </c>
      <c r="AJ751" s="75"/>
      <c r="AK751" s="76"/>
    </row>
    <row r="752" spans="2:37" x14ac:dyDescent="0.25">
      <c r="B752" s="43">
        <v>1933</v>
      </c>
      <c r="C752" s="44">
        <v>5</v>
      </c>
      <c r="D752" s="67">
        <f t="shared" si="315"/>
        <v>12205</v>
      </c>
      <c r="E752" s="61">
        <f>Data!E751</f>
        <v>8.8699999999999992</v>
      </c>
      <c r="F752" s="61">
        <f>Data!H751</f>
        <v>12.6</v>
      </c>
      <c r="G752" s="62">
        <f>IF(MOD(C752,3)=0,SUM(Data!G749:G751),0)</f>
        <v>0</v>
      </c>
      <c r="H752" s="63">
        <f t="shared" si="300"/>
        <v>0.28737300435413649</v>
      </c>
      <c r="I752" s="63">
        <f t="shared" si="301"/>
        <v>0</v>
      </c>
      <c r="J752" s="63">
        <f t="shared" si="302"/>
        <v>0.28737300435413649</v>
      </c>
      <c r="K752" s="63">
        <f t="shared" si="303"/>
        <v>0</v>
      </c>
      <c r="L752" s="64">
        <f t="shared" si="304"/>
        <v>0.28737300435413649</v>
      </c>
      <c r="M752" s="65">
        <f t="shared" si="305"/>
        <v>1.9977477477477474</v>
      </c>
      <c r="N752" s="65">
        <f t="shared" si="306"/>
        <v>1.0109064644544796</v>
      </c>
      <c r="O752" s="65">
        <f t="shared" si="307"/>
        <v>54.037122731104255</v>
      </c>
      <c r="P752" s="66">
        <f t="shared" si="308"/>
        <v>53.45412719292932</v>
      </c>
      <c r="Q752" s="63">
        <f t="shared" si="311"/>
        <v>0.60980036297640638</v>
      </c>
      <c r="R752" s="63">
        <f t="shared" si="312"/>
        <v>0.76518524332209958</v>
      </c>
      <c r="S752" s="63">
        <f t="shared" si="313"/>
        <v>-8.0291970802919721E-2</v>
      </c>
      <c r="T752" s="64">
        <f t="shared" si="314"/>
        <v>0.91928871694545733</v>
      </c>
      <c r="U752" s="63">
        <f t="shared" si="295"/>
        <v>-0.15007867741493586</v>
      </c>
      <c r="V752" s="63">
        <f t="shared" si="296"/>
        <v>-9.7312690092790088E-2</v>
      </c>
      <c r="W752" s="63">
        <f t="shared" si="297"/>
        <v>-6.0345020304928276E-2</v>
      </c>
      <c r="X752" s="64">
        <f t="shared" si="298"/>
        <v>-3.9341748393498799E-2</v>
      </c>
      <c r="Y752" s="63">
        <f t="shared" si="291"/>
        <v>2.2832031004258457E-3</v>
      </c>
      <c r="Z752" s="63">
        <f t="shared" si="292"/>
        <v>6.0591295825889846E-2</v>
      </c>
      <c r="AA752" s="63">
        <f t="shared" si="293"/>
        <v>-2.89348146853462E-2</v>
      </c>
      <c r="AB752" s="64">
        <f t="shared" si="294"/>
        <v>9.2193718676287562E-2</v>
      </c>
      <c r="AC752" s="63">
        <f t="shared" si="287"/>
        <v>1.8388643098115054E-3</v>
      </c>
      <c r="AD752" s="63">
        <f t="shared" si="288"/>
        <v>6.3569610731713855E-2</v>
      </c>
      <c r="AE752" s="63">
        <f t="shared" si="289"/>
        <v>1.316444467694855E-2</v>
      </c>
      <c r="AF752" s="64">
        <f t="shared" si="290"/>
        <v>4.9750231879521989E-2</v>
      </c>
      <c r="AG752" s="69">
        <f t="shared" ca="1" si="299"/>
        <v>2</v>
      </c>
      <c r="AH752" s="75">
        <f t="shared" si="309"/>
        <v>2</v>
      </c>
      <c r="AI752" s="76">
        <f t="shared" si="310"/>
        <v>0</v>
      </c>
      <c r="AJ752" s="75"/>
      <c r="AK752" s="76"/>
    </row>
    <row r="753" spans="2:37" x14ac:dyDescent="0.25">
      <c r="B753" s="43">
        <v>1933</v>
      </c>
      <c r="C753" s="44">
        <v>6</v>
      </c>
      <c r="D753" s="67">
        <f t="shared" si="315"/>
        <v>12235</v>
      </c>
      <c r="E753" s="61">
        <f>Data!E752</f>
        <v>10.39</v>
      </c>
      <c r="F753" s="61">
        <f>Data!H752</f>
        <v>12.7</v>
      </c>
      <c r="G753" s="62">
        <f>IF(MOD(C753,3)=0,SUM(Data!G750:G752),0)</f>
        <v>0.11874999999999999</v>
      </c>
      <c r="H753" s="63">
        <f t="shared" si="300"/>
        <v>0.17136414881623474</v>
      </c>
      <c r="I753" s="63">
        <f t="shared" si="301"/>
        <v>1.338782412626832E-2</v>
      </c>
      <c r="J753" s="63">
        <f t="shared" si="302"/>
        <v>0.18475197294250312</v>
      </c>
      <c r="K753" s="63">
        <f t="shared" si="303"/>
        <v>7.9365079365079083E-3</v>
      </c>
      <c r="L753" s="64">
        <f t="shared" si="304"/>
        <v>0.17542321725004251</v>
      </c>
      <c r="M753" s="65">
        <f t="shared" si="305"/>
        <v>2.3400900900900901</v>
      </c>
      <c r="N753" s="65">
        <f t="shared" si="306"/>
        <v>1.0189295316326896</v>
      </c>
      <c r="O753" s="65">
        <f t="shared" si="307"/>
        <v>64.020587767811946</v>
      </c>
      <c r="P753" s="66">
        <f t="shared" si="308"/>
        <v>62.831222160405964</v>
      </c>
      <c r="Q753" s="63">
        <f t="shared" si="311"/>
        <v>1.1781970649895182</v>
      </c>
      <c r="R753" s="63">
        <f t="shared" si="312"/>
        <v>1.3318246033702574</v>
      </c>
      <c r="S753" s="63">
        <f t="shared" si="313"/>
        <v>-6.6176470588235392E-2</v>
      </c>
      <c r="T753" s="64">
        <f t="shared" si="314"/>
        <v>1.4970720162075195</v>
      </c>
      <c r="U753" s="63">
        <f t="shared" si="295"/>
        <v>-0.11390352886171484</v>
      </c>
      <c r="V753" s="63">
        <f t="shared" si="296"/>
        <v>-5.8729643122628294E-2</v>
      </c>
      <c r="W753" s="63">
        <f t="shared" si="297"/>
        <v>-5.776003224621995E-2</v>
      </c>
      <c r="X753" s="64">
        <f t="shared" si="298"/>
        <v>-1.0290487663346948E-3</v>
      </c>
      <c r="Y753" s="63">
        <f t="shared" si="291"/>
        <v>2.2221355536868437E-2</v>
      </c>
      <c r="Z753" s="63">
        <f t="shared" si="292"/>
        <v>8.1250964426964556E-2</v>
      </c>
      <c r="AA753" s="63">
        <f t="shared" si="293"/>
        <v>-2.8740052172375297E-2</v>
      </c>
      <c r="AB753" s="64">
        <f t="shared" si="294"/>
        <v>0.11324570404179868</v>
      </c>
      <c r="AC753" s="63">
        <f t="shared" si="287"/>
        <v>1.2401956827376548E-2</v>
      </c>
      <c r="AD753" s="63">
        <f t="shared" si="288"/>
        <v>7.4605940287929773E-2</v>
      </c>
      <c r="AE753" s="63">
        <f t="shared" si="289"/>
        <v>1.3045337953996983E-2</v>
      </c>
      <c r="AF753" s="64">
        <f t="shared" si="290"/>
        <v>6.0767864998287013E-2</v>
      </c>
      <c r="AG753" s="69">
        <f t="shared" ca="1" si="299"/>
        <v>4</v>
      </c>
      <c r="AH753" s="75">
        <f t="shared" si="309"/>
        <v>3</v>
      </c>
      <c r="AI753" s="76">
        <f t="shared" si="310"/>
        <v>0</v>
      </c>
      <c r="AJ753" s="75"/>
      <c r="AK753" s="76"/>
    </row>
    <row r="754" spans="2:37" x14ac:dyDescent="0.25">
      <c r="B754" s="43">
        <v>1933</v>
      </c>
      <c r="C754" s="44">
        <v>7</v>
      </c>
      <c r="D754" s="67">
        <f t="shared" si="315"/>
        <v>12266</v>
      </c>
      <c r="E754" s="61">
        <f>Data!E753</f>
        <v>11.23</v>
      </c>
      <c r="F754" s="61">
        <f>Data!H753</f>
        <v>13.1</v>
      </c>
      <c r="G754" s="62">
        <f>IF(MOD(C754,3)=0,SUM(Data!G751:G753),0)</f>
        <v>0</v>
      </c>
      <c r="H754" s="63">
        <f t="shared" si="300"/>
        <v>8.0846968238690975E-2</v>
      </c>
      <c r="I754" s="63">
        <f t="shared" si="301"/>
        <v>0</v>
      </c>
      <c r="J754" s="63">
        <f t="shared" si="302"/>
        <v>8.0846968238690975E-2</v>
      </c>
      <c r="K754" s="63">
        <f t="shared" si="303"/>
        <v>3.1496062992125928E-2</v>
      </c>
      <c r="L754" s="64">
        <f t="shared" si="304"/>
        <v>4.7844007376441011E-2</v>
      </c>
      <c r="M754" s="65">
        <f t="shared" si="305"/>
        <v>2.5292792792792791</v>
      </c>
      <c r="N754" s="65">
        <f t="shared" si="306"/>
        <v>1.0510218003455303</v>
      </c>
      <c r="O754" s="65">
        <f t="shared" si="307"/>
        <v>69.196458193698561</v>
      </c>
      <c r="P754" s="66">
        <f t="shared" si="308"/>
        <v>65.837319616919231</v>
      </c>
      <c r="Q754" s="63">
        <f t="shared" si="311"/>
        <v>1.2415169660678642</v>
      </c>
      <c r="R754" s="63">
        <f t="shared" si="312"/>
        <v>1.3996104367049327</v>
      </c>
      <c r="S754" s="63">
        <f t="shared" si="313"/>
        <v>-3.6764705882353033E-2</v>
      </c>
      <c r="T754" s="64">
        <f t="shared" si="314"/>
        <v>1.4911986213119914</v>
      </c>
      <c r="U754" s="63">
        <f t="shared" si="295"/>
        <v>-0.10133702247862164</v>
      </c>
      <c r="V754" s="63">
        <f t="shared" si="296"/>
        <v>-4.5380667776048988E-2</v>
      </c>
      <c r="W754" s="63">
        <f t="shared" si="297"/>
        <v>-5.1898056015737271E-2</v>
      </c>
      <c r="X754" s="64">
        <f t="shared" si="298"/>
        <v>6.8741428925882531E-3</v>
      </c>
      <c r="Y754" s="63">
        <f t="shared" si="291"/>
        <v>3.3723695395119435E-2</v>
      </c>
      <c r="Z754" s="63">
        <f t="shared" si="292"/>
        <v>9.3417523066672059E-2</v>
      </c>
      <c r="AA754" s="63">
        <f t="shared" si="293"/>
        <v>-2.6862328825112525E-2</v>
      </c>
      <c r="AB754" s="64">
        <f t="shared" si="294"/>
        <v>0.12360003672097952</v>
      </c>
      <c r="AC754" s="63">
        <f t="shared" si="287"/>
        <v>1.5661513560438101E-2</v>
      </c>
      <c r="AD754" s="63">
        <f t="shared" si="288"/>
        <v>7.8065770649212496E-2</v>
      </c>
      <c r="AE754" s="63">
        <f t="shared" si="289"/>
        <v>1.4102387211971212E-2</v>
      </c>
      <c r="AF754" s="64">
        <f t="shared" si="290"/>
        <v>6.3073891003346372E-2</v>
      </c>
      <c r="AG754" s="69">
        <f t="shared" ca="1" si="299"/>
        <v>43</v>
      </c>
      <c r="AH754" s="75">
        <f t="shared" si="309"/>
        <v>4</v>
      </c>
      <c r="AI754" s="76">
        <f t="shared" si="310"/>
        <v>0</v>
      </c>
      <c r="AJ754" s="75"/>
      <c r="AK754" s="76"/>
    </row>
    <row r="755" spans="2:37" x14ac:dyDescent="0.25">
      <c r="B755" s="43">
        <v>1933</v>
      </c>
      <c r="C755" s="44">
        <v>8</v>
      </c>
      <c r="D755" s="67">
        <f t="shared" si="315"/>
        <v>12297</v>
      </c>
      <c r="E755" s="61">
        <f>Data!E754</f>
        <v>10.67</v>
      </c>
      <c r="F755" s="61">
        <f>Data!H754</f>
        <v>13.2</v>
      </c>
      <c r="G755" s="62">
        <f>IF(MOD(C755,3)=0,SUM(Data!G752:G754),0)</f>
        <v>0</v>
      </c>
      <c r="H755" s="63">
        <f t="shared" si="300"/>
        <v>-4.9866429207479968E-2</v>
      </c>
      <c r="I755" s="63">
        <f t="shared" si="301"/>
        <v>0</v>
      </c>
      <c r="J755" s="63">
        <f t="shared" si="302"/>
        <v>-4.9866429207479857E-2</v>
      </c>
      <c r="K755" s="63">
        <f t="shared" si="303"/>
        <v>7.6335877862594437E-3</v>
      </c>
      <c r="L755" s="64">
        <f t="shared" si="304"/>
        <v>-5.706441080439284E-2</v>
      </c>
      <c r="M755" s="65">
        <f t="shared" si="305"/>
        <v>2.4031531531531529</v>
      </c>
      <c r="N755" s="65">
        <f t="shared" si="306"/>
        <v>1.0590448675237405</v>
      </c>
      <c r="O755" s="65">
        <f t="shared" si="307"/>
        <v>65.745877909774151</v>
      </c>
      <c r="P755" s="66">
        <f t="shared" si="308"/>
        <v>62.080351764039243</v>
      </c>
      <c r="Q755" s="63">
        <f t="shared" si="311"/>
        <v>0.41699867197875151</v>
      </c>
      <c r="R755" s="63">
        <f t="shared" si="312"/>
        <v>0.51693913253846668</v>
      </c>
      <c r="S755" s="63">
        <f t="shared" si="313"/>
        <v>-2.2222222222222143E-2</v>
      </c>
      <c r="T755" s="64">
        <f t="shared" si="314"/>
        <v>0.55141502191434122</v>
      </c>
      <c r="U755" s="63">
        <f t="shared" si="295"/>
        <v>-0.11613156108446698</v>
      </c>
      <c r="V755" s="63">
        <f t="shared" si="296"/>
        <v>-6.1096406509858592E-2</v>
      </c>
      <c r="W755" s="63">
        <f t="shared" si="297"/>
        <v>-5.0454971794107406E-2</v>
      </c>
      <c r="X755" s="64">
        <f t="shared" si="298"/>
        <v>-1.1206877398807991E-2</v>
      </c>
      <c r="Y755" s="63">
        <f t="shared" si="291"/>
        <v>2.7940411990885039E-2</v>
      </c>
      <c r="Z755" s="63">
        <f t="shared" si="292"/>
        <v>8.7300275833954055E-2</v>
      </c>
      <c r="AA755" s="63">
        <f t="shared" si="293"/>
        <v>-2.5553989075899342E-2</v>
      </c>
      <c r="AB755" s="64">
        <f t="shared" si="294"/>
        <v>0.11581376868979132</v>
      </c>
      <c r="AC755" s="63">
        <f t="shared" si="287"/>
        <v>1.1731764810698042E-2</v>
      </c>
      <c r="AD755" s="63">
        <f t="shared" si="288"/>
        <v>7.3894570344994248E-2</v>
      </c>
      <c r="AE755" s="63">
        <f t="shared" si="289"/>
        <v>1.4488052647620098E-2</v>
      </c>
      <c r="AF755" s="64">
        <f t="shared" si="290"/>
        <v>5.8558124506576714E-2</v>
      </c>
      <c r="AG755" s="69">
        <f t="shared" ca="1" si="299"/>
        <v>1670</v>
      </c>
      <c r="AH755" s="75">
        <f t="shared" si="309"/>
        <v>0</v>
      </c>
      <c r="AI755" s="76">
        <f t="shared" si="310"/>
        <v>1</v>
      </c>
      <c r="AJ755" s="75"/>
      <c r="AK755" s="76"/>
    </row>
    <row r="756" spans="2:37" x14ac:dyDescent="0.25">
      <c r="B756" s="43">
        <v>1933</v>
      </c>
      <c r="C756" s="44">
        <v>9</v>
      </c>
      <c r="D756" s="67">
        <f t="shared" si="315"/>
        <v>12327</v>
      </c>
      <c r="E756" s="61">
        <f>Data!E755</f>
        <v>10.58</v>
      </c>
      <c r="F756" s="61">
        <f>Data!H755</f>
        <v>13.2</v>
      </c>
      <c r="G756" s="62">
        <f>IF(MOD(C756,3)=0,SUM(Data!G753:G755),0)</f>
        <v>0.115</v>
      </c>
      <c r="H756" s="63">
        <f t="shared" si="300"/>
        <v>-8.434864104967188E-3</v>
      </c>
      <c r="I756" s="63">
        <f t="shared" si="301"/>
        <v>1.077788191190253E-2</v>
      </c>
      <c r="J756" s="63">
        <f t="shared" si="302"/>
        <v>2.3430178069354657E-3</v>
      </c>
      <c r="K756" s="63">
        <f t="shared" si="303"/>
        <v>0</v>
      </c>
      <c r="L756" s="64">
        <f t="shared" si="304"/>
        <v>2.3430178069354657E-3</v>
      </c>
      <c r="M756" s="65">
        <f t="shared" si="305"/>
        <v>2.3828828828828827</v>
      </c>
      <c r="N756" s="65">
        <f t="shared" si="306"/>
        <v>1.0590448675237405</v>
      </c>
      <c r="O756" s="65">
        <f t="shared" si="307"/>
        <v>65.899921672449352</v>
      </c>
      <c r="P756" s="66">
        <f t="shared" si="308"/>
        <v>62.225807133683205</v>
      </c>
      <c r="Q756" s="63">
        <f t="shared" si="311"/>
        <v>0.28087167070217922</v>
      </c>
      <c r="R756" s="63">
        <f t="shared" si="312"/>
        <v>0.36112323082704001</v>
      </c>
      <c r="S756" s="63">
        <f t="shared" si="313"/>
        <v>-1.4925373134328512E-2</v>
      </c>
      <c r="T756" s="64">
        <f t="shared" si="314"/>
        <v>0.38174631008199578</v>
      </c>
      <c r="U756" s="63">
        <f t="shared" si="295"/>
        <v>-0.12953169604232828</v>
      </c>
      <c r="V756" s="63">
        <f t="shared" si="296"/>
        <v>-7.512099347754686E-2</v>
      </c>
      <c r="W756" s="63">
        <f t="shared" si="297"/>
        <v>-5.2660675132975565E-2</v>
      </c>
      <c r="X756" s="64">
        <f t="shared" si="298"/>
        <v>-2.3708841969295347E-2</v>
      </c>
      <c r="Y756" s="63">
        <f t="shared" si="291"/>
        <v>2.6438198801038926E-2</v>
      </c>
      <c r="Z756" s="63">
        <f t="shared" si="292"/>
        <v>8.5156141497737758E-2</v>
      </c>
      <c r="AA756" s="63">
        <f t="shared" si="293"/>
        <v>-2.6122015157751366E-2</v>
      </c>
      <c r="AB756" s="64">
        <f t="shared" si="294"/>
        <v>0.11426293476950744</v>
      </c>
      <c r="AC756" s="63">
        <f t="shared" si="287"/>
        <v>1.0826995507420945E-2</v>
      </c>
      <c r="AD756" s="63">
        <f t="shared" si="288"/>
        <v>7.2764751322102805E-2</v>
      </c>
      <c r="AE756" s="63">
        <f t="shared" si="289"/>
        <v>1.3978383434591013E-2</v>
      </c>
      <c r="AF756" s="64">
        <f t="shared" si="290"/>
        <v>5.797595772050701E-2</v>
      </c>
      <c r="AG756" s="69">
        <f t="shared" ca="1" si="299"/>
        <v>1213</v>
      </c>
      <c r="AH756" s="75">
        <f t="shared" si="309"/>
        <v>0</v>
      </c>
      <c r="AI756" s="76">
        <f t="shared" si="310"/>
        <v>2</v>
      </c>
      <c r="AJ756" s="75"/>
      <c r="AK756" s="76"/>
    </row>
    <row r="757" spans="2:37" x14ac:dyDescent="0.25">
      <c r="B757" s="43">
        <v>1933</v>
      </c>
      <c r="C757" s="44">
        <v>10</v>
      </c>
      <c r="D757" s="67">
        <f t="shared" si="315"/>
        <v>12358</v>
      </c>
      <c r="E757" s="61">
        <f>Data!E756</f>
        <v>9.5500000000000007</v>
      </c>
      <c r="F757" s="61">
        <f>Data!H756</f>
        <v>13.2</v>
      </c>
      <c r="G757" s="62">
        <f>IF(MOD(C757,3)=0,SUM(Data!G754:G756),0)</f>
        <v>0</v>
      </c>
      <c r="H757" s="63">
        <f t="shared" si="300"/>
        <v>-9.7353497164461178E-2</v>
      </c>
      <c r="I757" s="63">
        <f t="shared" si="301"/>
        <v>0</v>
      </c>
      <c r="J757" s="63">
        <f t="shared" si="302"/>
        <v>-9.7353497164461178E-2</v>
      </c>
      <c r="K757" s="63">
        <f t="shared" si="303"/>
        <v>0</v>
      </c>
      <c r="L757" s="64">
        <f t="shared" si="304"/>
        <v>-9.7353497164461178E-2</v>
      </c>
      <c r="M757" s="65">
        <f t="shared" si="305"/>
        <v>2.150900900900901</v>
      </c>
      <c r="N757" s="65">
        <f t="shared" si="306"/>
        <v>1.0590448675237405</v>
      </c>
      <c r="O757" s="65">
        <f t="shared" si="307"/>
        <v>59.484333834772343</v>
      </c>
      <c r="P757" s="66">
        <f t="shared" si="308"/>
        <v>56.167907195337868</v>
      </c>
      <c r="Q757" s="63">
        <f t="shared" si="311"/>
        <v>0.34129213483146081</v>
      </c>
      <c r="R757" s="63">
        <f t="shared" si="312"/>
        <v>0.425329270530169</v>
      </c>
      <c r="S757" s="63">
        <f t="shared" si="313"/>
        <v>-7.5187969924812581E-3</v>
      </c>
      <c r="T757" s="64">
        <f t="shared" si="314"/>
        <v>0.43612721954933731</v>
      </c>
      <c r="U757" s="63">
        <f t="shared" si="295"/>
        <v>-0.15060456206123718</v>
      </c>
      <c r="V757" s="63">
        <f t="shared" si="296"/>
        <v>-9.7511069370645576E-2</v>
      </c>
      <c r="W757" s="63">
        <f t="shared" si="297"/>
        <v>-5.1561670639600932E-2</v>
      </c>
      <c r="X757" s="64">
        <f t="shared" si="298"/>
        <v>-4.8447429114375273E-2</v>
      </c>
      <c r="Y757" s="63">
        <f t="shared" si="291"/>
        <v>1.7486797330019677E-2</v>
      </c>
      <c r="Z757" s="63">
        <f t="shared" si="292"/>
        <v>7.5692670348052715E-2</v>
      </c>
      <c r="AA757" s="63">
        <f t="shared" si="293"/>
        <v>-2.6686420074689132E-2</v>
      </c>
      <c r="AB757" s="64">
        <f t="shared" si="294"/>
        <v>0.10518613171984947</v>
      </c>
      <c r="AC757" s="63">
        <f t="shared" ref="AC757:AC820" si="316">($M757/$M517)^(1/20)-1</f>
        <v>7.2822156524714465E-3</v>
      </c>
      <c r="AD757" s="63">
        <f t="shared" ref="AD757:AD820" si="317">($O757/$O517)^(1/20)-1</f>
        <v>6.9002767425266232E-2</v>
      </c>
      <c r="AE757" s="63">
        <f t="shared" ref="AE757:AE820" si="318">($N757/$N517)^(1/20)-1</f>
        <v>1.3978383434591013E-2</v>
      </c>
      <c r="AF757" s="64">
        <f t="shared" ref="AF757:AF820" si="319">($P757/$P517)^(1/20)-1</f>
        <v>5.4265835336937185E-2</v>
      </c>
      <c r="AG757" s="69">
        <f t="shared" ca="1" si="299"/>
        <v>1794</v>
      </c>
      <c r="AH757" s="75">
        <f t="shared" si="309"/>
        <v>0</v>
      </c>
      <c r="AI757" s="76">
        <f t="shared" si="310"/>
        <v>3</v>
      </c>
      <c r="AJ757" s="75"/>
      <c r="AK757" s="76"/>
    </row>
    <row r="758" spans="2:37" x14ac:dyDescent="0.25">
      <c r="B758" s="43">
        <v>1933</v>
      </c>
      <c r="C758" s="44">
        <v>11</v>
      </c>
      <c r="D758" s="67">
        <f t="shared" si="315"/>
        <v>12388</v>
      </c>
      <c r="E758" s="61">
        <f>Data!E757</f>
        <v>9.7799999999999994</v>
      </c>
      <c r="F758" s="61">
        <f>Data!H757</f>
        <v>13.2</v>
      </c>
      <c r="G758" s="62">
        <f>IF(MOD(C758,3)=0,SUM(Data!G755:G757),0)</f>
        <v>0</v>
      </c>
      <c r="H758" s="63">
        <f t="shared" si="300"/>
        <v>2.4083769633507668E-2</v>
      </c>
      <c r="I758" s="63">
        <f t="shared" si="301"/>
        <v>0</v>
      </c>
      <c r="J758" s="63">
        <f t="shared" si="302"/>
        <v>2.4083769633507668E-2</v>
      </c>
      <c r="K758" s="63">
        <f t="shared" si="303"/>
        <v>0</v>
      </c>
      <c r="L758" s="64">
        <f t="shared" si="304"/>
        <v>2.4083769633507668E-2</v>
      </c>
      <c r="M758" s="65">
        <f t="shared" si="305"/>
        <v>2.2027027027027022</v>
      </c>
      <c r="N758" s="65">
        <f t="shared" si="306"/>
        <v>1.0590448675237405</v>
      </c>
      <c r="O758" s="65">
        <f t="shared" si="307"/>
        <v>60.916940827651665</v>
      </c>
      <c r="P758" s="66">
        <f t="shared" si="308"/>
        <v>57.520642133026627</v>
      </c>
      <c r="Q758" s="63">
        <f t="shared" si="311"/>
        <v>0.38723404255319127</v>
      </c>
      <c r="R758" s="63">
        <f t="shared" si="312"/>
        <v>0.47414961631412944</v>
      </c>
      <c r="S758" s="63">
        <f t="shared" si="313"/>
        <v>0</v>
      </c>
      <c r="T758" s="64">
        <f t="shared" si="314"/>
        <v>0.47414961631412988</v>
      </c>
      <c r="U758" s="63">
        <f t="shared" si="295"/>
        <v>-0.15764354084294396</v>
      </c>
      <c r="V758" s="63">
        <f t="shared" si="296"/>
        <v>-0.10499003635078519</v>
      </c>
      <c r="W758" s="63">
        <f t="shared" si="297"/>
        <v>-5.1561670639600932E-2</v>
      </c>
      <c r="X758" s="64">
        <f t="shared" si="298"/>
        <v>-5.6332988721801924E-2</v>
      </c>
      <c r="Y758" s="63">
        <f t="shared" si="291"/>
        <v>1.6911911717218953E-2</v>
      </c>
      <c r="Z758" s="63">
        <f t="shared" si="292"/>
        <v>7.5084898098229935E-2</v>
      </c>
      <c r="AA758" s="63">
        <f t="shared" si="293"/>
        <v>-2.6686420074689132E-2</v>
      </c>
      <c r="AB758" s="64">
        <f t="shared" si="294"/>
        <v>0.10456169550282945</v>
      </c>
      <c r="AC758" s="63">
        <f t="shared" si="316"/>
        <v>9.7808929351488327E-3</v>
      </c>
      <c r="AD758" s="63">
        <f t="shared" si="317"/>
        <v>7.1654549506373177E-2</v>
      </c>
      <c r="AE758" s="63">
        <f t="shared" si="318"/>
        <v>1.3474037885464307E-2</v>
      </c>
      <c r="AF758" s="64">
        <f t="shared" si="319"/>
        <v>5.7407007427933809E-2</v>
      </c>
      <c r="AG758" s="69">
        <f t="shared" ca="1" si="299"/>
        <v>566</v>
      </c>
      <c r="AH758" s="75">
        <f t="shared" si="309"/>
        <v>1</v>
      </c>
      <c r="AI758" s="76">
        <f t="shared" si="310"/>
        <v>0</v>
      </c>
      <c r="AJ758" s="75"/>
      <c r="AK758" s="76"/>
    </row>
    <row r="759" spans="2:37" x14ac:dyDescent="0.25">
      <c r="B759" s="43">
        <v>1933</v>
      </c>
      <c r="C759" s="44">
        <v>12</v>
      </c>
      <c r="D759" s="67">
        <f t="shared" si="315"/>
        <v>12419</v>
      </c>
      <c r="E759" s="61">
        <f>Data!E758</f>
        <v>9.9700000000000006</v>
      </c>
      <c r="F759" s="61">
        <f>Data!H758</f>
        <v>13.2</v>
      </c>
      <c r="G759" s="62">
        <f>IF(MOD(C759,3)=0,SUM(Data!G756:G758),0)</f>
        <v>0.11125</v>
      </c>
      <c r="H759" s="63">
        <f t="shared" si="300"/>
        <v>1.9427402862985721E-2</v>
      </c>
      <c r="I759" s="63">
        <f t="shared" si="301"/>
        <v>1.1375255623721882E-2</v>
      </c>
      <c r="J759" s="63">
        <f t="shared" si="302"/>
        <v>3.0802658486707601E-2</v>
      </c>
      <c r="K759" s="63">
        <f t="shared" si="303"/>
        <v>0</v>
      </c>
      <c r="L759" s="64">
        <f t="shared" si="304"/>
        <v>3.0802658486707601E-2</v>
      </c>
      <c r="M759" s="65">
        <f t="shared" si="305"/>
        <v>2.2454954954954953</v>
      </c>
      <c r="N759" s="65">
        <f t="shared" si="306"/>
        <v>1.0590448675237405</v>
      </c>
      <c r="O759" s="65">
        <f t="shared" si="307"/>
        <v>62.793344552020791</v>
      </c>
      <c r="P759" s="66">
        <f t="shared" si="308"/>
        <v>59.292430828586369</v>
      </c>
      <c r="Q759" s="63">
        <f t="shared" si="311"/>
        <v>0.46187683284457481</v>
      </c>
      <c r="R759" s="63">
        <f t="shared" si="312"/>
        <v>0.5410519211270497</v>
      </c>
      <c r="S759" s="63">
        <f t="shared" si="313"/>
        <v>7.6335877862596657E-3</v>
      </c>
      <c r="T759" s="64">
        <f t="shared" si="314"/>
        <v>0.5293772853609362</v>
      </c>
      <c r="U759" s="63">
        <f t="shared" si="295"/>
        <v>-0.15505423685460418</v>
      </c>
      <c r="V759" s="63">
        <f t="shared" si="296"/>
        <v>-0.1018742037959165</v>
      </c>
      <c r="W759" s="63">
        <f t="shared" si="297"/>
        <v>-5.0454971794107406E-2</v>
      </c>
      <c r="X759" s="64">
        <f t="shared" si="298"/>
        <v>-5.4151441452926607E-2</v>
      </c>
      <c r="Y759" s="63">
        <f t="shared" si="291"/>
        <v>1.5483577531992587E-2</v>
      </c>
      <c r="Z759" s="63">
        <f t="shared" si="292"/>
        <v>7.3120447847069725E-2</v>
      </c>
      <c r="AA759" s="63">
        <f t="shared" si="293"/>
        <v>-2.6686420074689132E-2</v>
      </c>
      <c r="AB759" s="64">
        <f t="shared" si="294"/>
        <v>0.10254338373601857</v>
      </c>
      <c r="AC759" s="63">
        <f t="shared" si="316"/>
        <v>1.0815645796206086E-2</v>
      </c>
      <c r="AD759" s="63">
        <f t="shared" si="317"/>
        <v>7.2553278152787337E-2</v>
      </c>
      <c r="AE759" s="63">
        <f t="shared" si="318"/>
        <v>1.3978383434591013E-2</v>
      </c>
      <c r="AF759" s="64">
        <f t="shared" si="319"/>
        <v>5.7767399853031476E-2</v>
      </c>
      <c r="AG759" s="69">
        <f t="shared" ca="1" si="299"/>
        <v>647</v>
      </c>
      <c r="AH759" s="75">
        <f t="shared" si="309"/>
        <v>2</v>
      </c>
      <c r="AI759" s="76">
        <f t="shared" si="310"/>
        <v>0</v>
      </c>
      <c r="AJ759" s="75"/>
      <c r="AK759" s="76"/>
    </row>
    <row r="760" spans="2:37" x14ac:dyDescent="0.25">
      <c r="B760" s="43">
        <v>1934</v>
      </c>
      <c r="C760" s="39">
        <v>1</v>
      </c>
      <c r="D760" s="67">
        <f t="shared" si="315"/>
        <v>12450</v>
      </c>
      <c r="E760" s="61">
        <f>Data!E759</f>
        <v>10.54</v>
      </c>
      <c r="F760" s="61">
        <f>Data!H759</f>
        <v>13.2</v>
      </c>
      <c r="G760" s="62">
        <f>IF(MOD(C760,3)=0,SUM(Data!G757:G759),0)</f>
        <v>0</v>
      </c>
      <c r="H760" s="63">
        <f t="shared" si="300"/>
        <v>5.7171514543630675E-2</v>
      </c>
      <c r="I760" s="63">
        <f t="shared" si="301"/>
        <v>0</v>
      </c>
      <c r="J760" s="63">
        <f t="shared" si="302"/>
        <v>5.7171514543630675E-2</v>
      </c>
      <c r="K760" s="63">
        <f t="shared" si="303"/>
        <v>0</v>
      </c>
      <c r="L760" s="64">
        <f t="shared" si="304"/>
        <v>5.7171514543630675E-2</v>
      </c>
      <c r="M760" s="65">
        <f t="shared" si="305"/>
        <v>2.3738738738738734</v>
      </c>
      <c r="N760" s="65">
        <f t="shared" si="306"/>
        <v>1.0590448675237405</v>
      </c>
      <c r="O760" s="65">
        <f t="shared" si="307"/>
        <v>66.383335163319856</v>
      </c>
      <c r="P760" s="66">
        <f t="shared" si="308"/>
        <v>62.68226890003011</v>
      </c>
      <c r="Q760" s="63">
        <f t="shared" si="311"/>
        <v>0.48660084626234124</v>
      </c>
      <c r="R760" s="63">
        <f t="shared" si="312"/>
        <v>0.5671149843888712</v>
      </c>
      <c r="S760" s="63">
        <f t="shared" si="313"/>
        <v>2.3255813953488413E-2</v>
      </c>
      <c r="T760" s="64">
        <f t="shared" si="314"/>
        <v>0.53149873474367038</v>
      </c>
      <c r="U760" s="63">
        <f t="shared" si="295"/>
        <v>-0.15769787313342343</v>
      </c>
      <c r="V760" s="63">
        <f t="shared" si="296"/>
        <v>-0.10468422787243226</v>
      </c>
      <c r="W760" s="63">
        <f t="shared" si="297"/>
        <v>-5.0454971794107406E-2</v>
      </c>
      <c r="X760" s="64">
        <f t="shared" si="298"/>
        <v>-5.7110778812446195E-2</v>
      </c>
      <c r="Y760" s="63">
        <f t="shared" si="291"/>
        <v>1.7859866392376356E-2</v>
      </c>
      <c r="Z760" s="63">
        <f t="shared" si="292"/>
        <v>7.5631610235600721E-2</v>
      </c>
      <c r="AA760" s="63">
        <f t="shared" si="293"/>
        <v>-2.6686420074689132E-2</v>
      </c>
      <c r="AB760" s="64">
        <f t="shared" si="294"/>
        <v>0.10512339745443766</v>
      </c>
      <c r="AC760" s="63">
        <f t="shared" si="316"/>
        <v>1.1592865328634794E-2</v>
      </c>
      <c r="AD760" s="63">
        <f t="shared" si="317"/>
        <v>7.3377967957320545E-2</v>
      </c>
      <c r="AE760" s="63">
        <f t="shared" si="318"/>
        <v>1.3978383434591013E-2</v>
      </c>
      <c r="AF760" s="64">
        <f t="shared" si="319"/>
        <v>5.8580720746263637E-2</v>
      </c>
      <c r="AG760" s="69">
        <f t="shared" ca="1" si="299"/>
        <v>137</v>
      </c>
      <c r="AH760" s="75">
        <f t="shared" si="309"/>
        <v>3</v>
      </c>
      <c r="AI760" s="76">
        <f t="shared" si="310"/>
        <v>0</v>
      </c>
      <c r="AJ760" s="75"/>
      <c r="AK760" s="76"/>
    </row>
    <row r="761" spans="2:37" x14ac:dyDescent="0.25">
      <c r="B761" s="43">
        <v>1934</v>
      </c>
      <c r="C761" s="44">
        <v>2</v>
      </c>
      <c r="D761" s="67">
        <f t="shared" si="315"/>
        <v>12478</v>
      </c>
      <c r="E761" s="61">
        <f>Data!E760</f>
        <v>11.32</v>
      </c>
      <c r="F761" s="61">
        <f>Data!H760</f>
        <v>13.3</v>
      </c>
      <c r="G761" s="62">
        <f>IF(MOD(C761,3)=0,SUM(Data!G758:G760),0)</f>
        <v>0</v>
      </c>
      <c r="H761" s="63">
        <f t="shared" si="300"/>
        <v>7.4003795066413858E-2</v>
      </c>
      <c r="I761" s="63">
        <f t="shared" si="301"/>
        <v>0</v>
      </c>
      <c r="J761" s="63">
        <f t="shared" si="302"/>
        <v>7.4003795066413858E-2</v>
      </c>
      <c r="K761" s="63">
        <f t="shared" si="303"/>
        <v>7.5757575757577911E-3</v>
      </c>
      <c r="L761" s="64">
        <f t="shared" si="304"/>
        <v>6.5928578562154838E-2</v>
      </c>
      <c r="M761" s="65">
        <f t="shared" si="305"/>
        <v>2.5495495495495493</v>
      </c>
      <c r="N761" s="65">
        <f t="shared" si="306"/>
        <v>1.0670679347019507</v>
      </c>
      <c r="O761" s="65">
        <f t="shared" si="307"/>
        <v>71.295953894571241</v>
      </c>
      <c r="P761" s="66">
        <f t="shared" si="308"/>
        <v>66.81482178965986</v>
      </c>
      <c r="Q761" s="63">
        <f t="shared" si="311"/>
        <v>0.81119999999999992</v>
      </c>
      <c r="R761" s="63">
        <f t="shared" si="312"/>
        <v>0.9092943925475454</v>
      </c>
      <c r="S761" s="63">
        <f t="shared" si="313"/>
        <v>4.7244094488189115E-2</v>
      </c>
      <c r="T761" s="64">
        <f t="shared" si="314"/>
        <v>0.82316081092885973</v>
      </c>
      <c r="U761" s="63">
        <f t="shared" si="295"/>
        <v>-0.14647541685452392</v>
      </c>
      <c r="V761" s="63">
        <f t="shared" si="296"/>
        <v>-9.2755441528405425E-2</v>
      </c>
      <c r="W761" s="63">
        <f t="shared" si="297"/>
        <v>-4.9020607204410371E-2</v>
      </c>
      <c r="X761" s="64">
        <f t="shared" si="298"/>
        <v>-4.598925555624056E-2</v>
      </c>
      <c r="Y761" s="63">
        <f t="shared" si="291"/>
        <v>2.4689487474043759E-2</v>
      </c>
      <c r="Z761" s="63">
        <f t="shared" si="292"/>
        <v>8.2848867309907037E-2</v>
      </c>
      <c r="AA761" s="63">
        <f t="shared" si="293"/>
        <v>-2.5386731984449851E-2</v>
      </c>
      <c r="AB761" s="64">
        <f t="shared" si="294"/>
        <v>0.11105492080437185</v>
      </c>
      <c r="AC761" s="63">
        <f t="shared" si="316"/>
        <v>1.454783568010698E-2</v>
      </c>
      <c r="AD761" s="63">
        <f t="shared" si="317"/>
        <v>7.6513419164963015E-2</v>
      </c>
      <c r="AE761" s="63">
        <f t="shared" si="318"/>
        <v>1.4870952386051517E-2</v>
      </c>
      <c r="AF761" s="64">
        <f t="shared" si="319"/>
        <v>6.0739216778236127E-2</v>
      </c>
      <c r="AG761" s="69">
        <f t="shared" ca="1" si="299"/>
        <v>64</v>
      </c>
      <c r="AH761" s="75">
        <f t="shared" si="309"/>
        <v>4</v>
      </c>
      <c r="AI761" s="76">
        <f t="shared" si="310"/>
        <v>0</v>
      </c>
      <c r="AJ761" s="75"/>
      <c r="AK761" s="76"/>
    </row>
    <row r="762" spans="2:37" x14ac:dyDescent="0.25">
      <c r="B762" s="43">
        <v>1934</v>
      </c>
      <c r="C762" s="44">
        <v>3</v>
      </c>
      <c r="D762" s="67">
        <f t="shared" si="315"/>
        <v>12509</v>
      </c>
      <c r="E762" s="61">
        <f>Data!E761</f>
        <v>10.74</v>
      </c>
      <c r="F762" s="61">
        <f>Data!H761</f>
        <v>13.3</v>
      </c>
      <c r="G762" s="62">
        <f>IF(MOD(C762,3)=0,SUM(Data!G759:G761),0)</f>
        <v>0.11041666666666666</v>
      </c>
      <c r="H762" s="63">
        <f t="shared" si="300"/>
        <v>-5.1236749116607805E-2</v>
      </c>
      <c r="I762" s="63">
        <f t="shared" si="301"/>
        <v>9.7541224970553592E-3</v>
      </c>
      <c r="J762" s="63">
        <f t="shared" si="302"/>
        <v>-4.1482626619552487E-2</v>
      </c>
      <c r="K762" s="63">
        <f t="shared" si="303"/>
        <v>0</v>
      </c>
      <c r="L762" s="64">
        <f t="shared" si="304"/>
        <v>-4.1482626619552487E-2</v>
      </c>
      <c r="M762" s="65">
        <f t="shared" si="305"/>
        <v>2.4189189189189189</v>
      </c>
      <c r="N762" s="65">
        <f t="shared" si="306"/>
        <v>1.0670679347019507</v>
      </c>
      <c r="O762" s="65">
        <f t="shared" si="307"/>
        <v>68.338410459677917</v>
      </c>
      <c r="P762" s="66">
        <f t="shared" si="308"/>
        <v>64.043167484707453</v>
      </c>
      <c r="Q762" s="63">
        <f t="shared" si="311"/>
        <v>0.72391653290529701</v>
      </c>
      <c r="R762" s="63">
        <f t="shared" si="312"/>
        <v>0.80056261919981342</v>
      </c>
      <c r="S762" s="63">
        <f t="shared" si="313"/>
        <v>5.555555555555558E-2</v>
      </c>
      <c r="T762" s="64">
        <f t="shared" si="314"/>
        <v>0.70579616555771851</v>
      </c>
      <c r="U762" s="63">
        <f t="shared" si="295"/>
        <v>-0.15834989054645343</v>
      </c>
      <c r="V762" s="63">
        <f t="shared" si="296"/>
        <v>-0.10507093441156123</v>
      </c>
      <c r="W762" s="63">
        <f t="shared" si="297"/>
        <v>-4.7904431134696224E-2</v>
      </c>
      <c r="X762" s="64">
        <f t="shared" si="298"/>
        <v>-6.0042820433451993E-2</v>
      </c>
      <c r="Y762" s="63">
        <f t="shared" si="291"/>
        <v>2.1288643963001563E-2</v>
      </c>
      <c r="Z762" s="63">
        <f t="shared" si="292"/>
        <v>7.8717552681788927E-2</v>
      </c>
      <c r="AA762" s="63">
        <f t="shared" si="293"/>
        <v>-2.481827703981776E-2</v>
      </c>
      <c r="AB762" s="64">
        <f t="shared" si="294"/>
        <v>0.10617080620350627</v>
      </c>
      <c r="AC762" s="63">
        <f t="shared" si="316"/>
        <v>1.2847470344146572E-2</v>
      </c>
      <c r="AD762" s="63">
        <f t="shared" si="317"/>
        <v>7.4505271855243027E-2</v>
      </c>
      <c r="AE762" s="63">
        <f t="shared" si="318"/>
        <v>1.4870952386051517E-2</v>
      </c>
      <c r="AF762" s="64">
        <f t="shared" si="319"/>
        <v>5.8760494946658914E-2</v>
      </c>
      <c r="AG762" s="69">
        <f t="shared" ca="1" si="299"/>
        <v>1681</v>
      </c>
      <c r="AH762" s="75">
        <f t="shared" si="309"/>
        <v>0</v>
      </c>
      <c r="AI762" s="76">
        <f t="shared" si="310"/>
        <v>1</v>
      </c>
      <c r="AJ762" s="75"/>
      <c r="AK762" s="76"/>
    </row>
    <row r="763" spans="2:37" x14ac:dyDescent="0.25">
      <c r="B763" s="43">
        <v>1934</v>
      </c>
      <c r="C763" s="44">
        <v>4</v>
      </c>
      <c r="D763" s="67">
        <f t="shared" si="315"/>
        <v>12539</v>
      </c>
      <c r="E763" s="61">
        <f>Data!E762</f>
        <v>10.92</v>
      </c>
      <c r="F763" s="61">
        <f>Data!H762</f>
        <v>13.3</v>
      </c>
      <c r="G763" s="62">
        <f>IF(MOD(C763,3)=0,SUM(Data!G760:G762),0)</f>
        <v>0</v>
      </c>
      <c r="H763" s="63">
        <f t="shared" si="300"/>
        <v>1.6759776536312776E-2</v>
      </c>
      <c r="I763" s="63">
        <f t="shared" si="301"/>
        <v>0</v>
      </c>
      <c r="J763" s="63">
        <f t="shared" si="302"/>
        <v>1.6759776536312776E-2</v>
      </c>
      <c r="K763" s="63">
        <f t="shared" si="303"/>
        <v>0</v>
      </c>
      <c r="L763" s="64">
        <f t="shared" si="304"/>
        <v>1.6759776536312776E-2</v>
      </c>
      <c r="M763" s="65">
        <f t="shared" si="305"/>
        <v>2.4594594594594592</v>
      </c>
      <c r="N763" s="65">
        <f t="shared" si="306"/>
        <v>1.0670679347019507</v>
      </c>
      <c r="O763" s="65">
        <f t="shared" si="307"/>
        <v>69.483746947828934</v>
      </c>
      <c r="P763" s="66">
        <f t="shared" si="308"/>
        <v>65.1165166604288</v>
      </c>
      <c r="Q763" s="63">
        <f t="shared" si="311"/>
        <v>0.58490566037735858</v>
      </c>
      <c r="R763" s="63">
        <f t="shared" si="312"/>
        <v>0.65537126221785313</v>
      </c>
      <c r="S763" s="63">
        <f t="shared" si="313"/>
        <v>5.555555555555558E-2</v>
      </c>
      <c r="T763" s="64">
        <f t="shared" si="314"/>
        <v>0.56824645894322967</v>
      </c>
      <c r="U763" s="63">
        <f t="shared" si="295"/>
        <v>-0.15454769259021406</v>
      </c>
      <c r="V763" s="63">
        <f t="shared" si="296"/>
        <v>-0.10102804601180948</v>
      </c>
      <c r="W763" s="63">
        <f t="shared" si="297"/>
        <v>-4.6780348228468993E-2</v>
      </c>
      <c r="X763" s="64">
        <f t="shared" si="298"/>
        <v>-5.6909965801190232E-2</v>
      </c>
      <c r="Y763" s="63">
        <f t="shared" si="291"/>
        <v>2.5369443857860219E-2</v>
      </c>
      <c r="Z763" s="63">
        <f t="shared" si="292"/>
        <v>8.302782333992953E-2</v>
      </c>
      <c r="AA763" s="63">
        <f t="shared" si="293"/>
        <v>-2.4246153548291738E-2</v>
      </c>
      <c r="AB763" s="64">
        <f t="shared" si="294"/>
        <v>0.10993958904524859</v>
      </c>
      <c r="AC763" s="63">
        <f t="shared" si="316"/>
        <v>1.4923551367265198E-2</v>
      </c>
      <c r="AD763" s="63">
        <f t="shared" si="317"/>
        <v>7.670773576955936E-2</v>
      </c>
      <c r="AE763" s="63">
        <f t="shared" si="318"/>
        <v>1.5386250507268384E-2</v>
      </c>
      <c r="AF763" s="64">
        <f t="shared" si="319"/>
        <v>6.0392274596643425E-2</v>
      </c>
      <c r="AG763" s="69">
        <f t="shared" ca="1" si="299"/>
        <v>707</v>
      </c>
      <c r="AH763" s="75">
        <f t="shared" si="309"/>
        <v>1</v>
      </c>
      <c r="AI763" s="76">
        <f t="shared" si="310"/>
        <v>0</v>
      </c>
      <c r="AJ763" s="75"/>
      <c r="AK763" s="76"/>
    </row>
    <row r="764" spans="2:37" x14ac:dyDescent="0.25">
      <c r="B764" s="43">
        <v>1934</v>
      </c>
      <c r="C764" s="44">
        <v>5</v>
      </c>
      <c r="D764" s="67">
        <f t="shared" si="315"/>
        <v>12570</v>
      </c>
      <c r="E764" s="61">
        <f>Data!E763</f>
        <v>9.81</v>
      </c>
      <c r="F764" s="61">
        <f>Data!H763</f>
        <v>13.3</v>
      </c>
      <c r="G764" s="62">
        <f>IF(MOD(C764,3)=0,SUM(Data!G761:G763),0)</f>
        <v>0</v>
      </c>
      <c r="H764" s="63">
        <f t="shared" si="300"/>
        <v>-0.10164835164835162</v>
      </c>
      <c r="I764" s="63">
        <f t="shared" si="301"/>
        <v>0</v>
      </c>
      <c r="J764" s="63">
        <f t="shared" si="302"/>
        <v>-0.10164835164835162</v>
      </c>
      <c r="K764" s="63">
        <f t="shared" si="303"/>
        <v>0</v>
      </c>
      <c r="L764" s="64">
        <f t="shared" si="304"/>
        <v>-0.10164835164835162</v>
      </c>
      <c r="M764" s="65">
        <f t="shared" si="305"/>
        <v>2.2094594594594592</v>
      </c>
      <c r="N764" s="65">
        <f t="shared" si="306"/>
        <v>1.0670679347019507</v>
      </c>
      <c r="O764" s="65">
        <f t="shared" si="307"/>
        <v>62.420838604230937</v>
      </c>
      <c r="P764" s="66">
        <f t="shared" si="308"/>
        <v>58.497530076813788</v>
      </c>
      <c r="Q764" s="63">
        <f t="shared" si="311"/>
        <v>0.10597519729425042</v>
      </c>
      <c r="R764" s="63">
        <f t="shared" si="312"/>
        <v>0.15514734037274969</v>
      </c>
      <c r="S764" s="63">
        <f t="shared" si="313"/>
        <v>5.555555555555558E-2</v>
      </c>
      <c r="T764" s="64">
        <f t="shared" si="314"/>
        <v>9.4350111932078873E-2</v>
      </c>
      <c r="U764" s="63">
        <f t="shared" si="295"/>
        <v>-0.1749458159122701</v>
      </c>
      <c r="V764" s="63">
        <f t="shared" si="296"/>
        <v>-0.12271743123177647</v>
      </c>
      <c r="W764" s="63">
        <f t="shared" si="297"/>
        <v>-4.7904431134696224E-2</v>
      </c>
      <c r="X764" s="64">
        <f t="shared" si="298"/>
        <v>-7.8577195970191638E-2</v>
      </c>
      <c r="Y764" s="63">
        <f t="shared" si="291"/>
        <v>1.4795563048716209E-2</v>
      </c>
      <c r="Z764" s="63">
        <f t="shared" si="292"/>
        <v>7.1859354076893478E-2</v>
      </c>
      <c r="AA764" s="63">
        <f t="shared" si="293"/>
        <v>-2.4246153548291738E-2</v>
      </c>
      <c r="AB764" s="64">
        <f t="shared" si="294"/>
        <v>9.8493598538883065E-2</v>
      </c>
      <c r="AC764" s="63">
        <f t="shared" si="316"/>
        <v>9.1886268347323163E-3</v>
      </c>
      <c r="AD764" s="63">
        <f t="shared" si="317"/>
        <v>7.0623693676030053E-2</v>
      </c>
      <c r="AE764" s="63">
        <f t="shared" si="318"/>
        <v>1.4870952386051517E-2</v>
      </c>
      <c r="AF764" s="64">
        <f t="shared" si="319"/>
        <v>5.4935793717318271E-2</v>
      </c>
      <c r="AG764" s="69">
        <f t="shared" ca="1" si="299"/>
        <v>1797</v>
      </c>
      <c r="AH764" s="75">
        <f t="shared" si="309"/>
        <v>0</v>
      </c>
      <c r="AI764" s="76">
        <f t="shared" si="310"/>
        <v>1</v>
      </c>
      <c r="AJ764" s="75"/>
      <c r="AK764" s="76"/>
    </row>
    <row r="765" spans="2:37" x14ac:dyDescent="0.25">
      <c r="B765" s="43">
        <v>1934</v>
      </c>
      <c r="C765" s="44">
        <v>6</v>
      </c>
      <c r="D765" s="67">
        <f t="shared" si="315"/>
        <v>12600</v>
      </c>
      <c r="E765" s="61">
        <f>Data!E764</f>
        <v>9.94</v>
      </c>
      <c r="F765" s="61">
        <f>Data!H764</f>
        <v>13.4</v>
      </c>
      <c r="G765" s="62">
        <f>IF(MOD(C765,3)=0,SUM(Data!G762:G764),0)</f>
        <v>0.11104166666666668</v>
      </c>
      <c r="H765" s="63">
        <f t="shared" si="300"/>
        <v>1.3251783893985625E-2</v>
      </c>
      <c r="I765" s="63">
        <f t="shared" si="301"/>
        <v>1.1319232076112811E-2</v>
      </c>
      <c r="J765" s="63">
        <f t="shared" si="302"/>
        <v>2.4571015970098475E-2</v>
      </c>
      <c r="K765" s="63">
        <f t="shared" si="303"/>
        <v>7.5187969924812581E-3</v>
      </c>
      <c r="L765" s="64">
        <f t="shared" si="304"/>
        <v>1.6924963612112709E-2</v>
      </c>
      <c r="M765" s="65">
        <f t="shared" si="305"/>
        <v>2.2387387387387383</v>
      </c>
      <c r="N765" s="65">
        <f t="shared" si="306"/>
        <v>1.0750910018801609</v>
      </c>
      <c r="O765" s="65">
        <f t="shared" si="307"/>
        <v>63.954582026442438</v>
      </c>
      <c r="P765" s="66">
        <f t="shared" si="308"/>
        <v>59.487598644762329</v>
      </c>
      <c r="Q765" s="63">
        <f t="shared" si="311"/>
        <v>-4.3310875842156094E-2</v>
      </c>
      <c r="R765" s="63">
        <f t="shared" si="312"/>
        <v>-1.0310080502368146E-3</v>
      </c>
      <c r="S765" s="63">
        <f t="shared" si="313"/>
        <v>5.5118110236220597E-2</v>
      </c>
      <c r="T765" s="64">
        <f t="shared" si="314"/>
        <v>-5.3215955390895964E-2</v>
      </c>
      <c r="U765" s="63">
        <f t="shared" si="295"/>
        <v>-0.17589426157038568</v>
      </c>
      <c r="V765" s="63">
        <f t="shared" si="296"/>
        <v>-0.12328033063198618</v>
      </c>
      <c r="W765" s="63">
        <f t="shared" si="297"/>
        <v>-4.7594844588579321E-2</v>
      </c>
      <c r="X765" s="64">
        <f t="shared" si="298"/>
        <v>-7.9467740817417254E-2</v>
      </c>
      <c r="Y765" s="63">
        <f t="shared" ref="Y765:Y828" si="320">($M765/$M645)^(1/10)-1</f>
        <v>1.4232583907879848E-2</v>
      </c>
      <c r="Z765" s="63">
        <f t="shared" ref="Z765:Z828" si="321">($O765/$O645)^(1/10)-1</f>
        <v>7.0797189279678818E-2</v>
      </c>
      <c r="AA765" s="63">
        <f t="shared" ref="AA765:AA828" si="322">($N765/$N645)^(1/10)-1</f>
        <v>-2.3514974556167023E-2</v>
      </c>
      <c r="AB765" s="64">
        <f t="shared" ref="AB765:AB828" si="323">($P765/$P645)^(1/10)-1</f>
        <v>9.6583318103602434E-2</v>
      </c>
      <c r="AC765" s="63">
        <f t="shared" si="316"/>
        <v>1.0100978789835624E-2</v>
      </c>
      <c r="AD765" s="63">
        <f t="shared" si="317"/>
        <v>7.1442368545493906E-2</v>
      </c>
      <c r="AE765" s="63">
        <f t="shared" si="318"/>
        <v>1.5251126833246031E-2</v>
      </c>
      <c r="AF765" s="64">
        <f t="shared" si="319"/>
        <v>5.5347135528446501E-2</v>
      </c>
      <c r="AG765" s="69">
        <f t="shared" ca="1" si="299"/>
        <v>775</v>
      </c>
      <c r="AH765" s="75">
        <f t="shared" si="309"/>
        <v>1</v>
      </c>
      <c r="AI765" s="76">
        <f t="shared" si="310"/>
        <v>0</v>
      </c>
      <c r="AJ765" s="75"/>
      <c r="AK765" s="76"/>
    </row>
    <row r="766" spans="2:37" x14ac:dyDescent="0.25">
      <c r="B766" s="43">
        <v>1934</v>
      </c>
      <c r="C766" s="44">
        <v>7</v>
      </c>
      <c r="D766" s="67">
        <f t="shared" si="315"/>
        <v>12631</v>
      </c>
      <c r="E766" s="61">
        <f>Data!E765</f>
        <v>9.4700000000000006</v>
      </c>
      <c r="F766" s="61">
        <f>Data!H765</f>
        <v>13.4</v>
      </c>
      <c r="G766" s="62">
        <f>IF(MOD(C766,3)=0,SUM(Data!G763:G765),0)</f>
        <v>0</v>
      </c>
      <c r="H766" s="63">
        <f t="shared" si="300"/>
        <v>-4.7283702213279599E-2</v>
      </c>
      <c r="I766" s="63">
        <f t="shared" si="301"/>
        <v>0</v>
      </c>
      <c r="J766" s="63">
        <f t="shared" si="302"/>
        <v>-4.7283702213279599E-2</v>
      </c>
      <c r="K766" s="63">
        <f t="shared" si="303"/>
        <v>0</v>
      </c>
      <c r="L766" s="64">
        <f t="shared" si="304"/>
        <v>-4.7283702213279599E-2</v>
      </c>
      <c r="M766" s="65">
        <f t="shared" si="305"/>
        <v>2.1328828828828827</v>
      </c>
      <c r="N766" s="65">
        <f t="shared" si="306"/>
        <v>1.0750910018801609</v>
      </c>
      <c r="O766" s="65">
        <f t="shared" si="307"/>
        <v>60.930572614729371</v>
      </c>
      <c r="P766" s="66">
        <f t="shared" si="308"/>
        <v>56.674804745060293</v>
      </c>
      <c r="Q766" s="63">
        <f t="shared" si="311"/>
        <v>-0.15672306322350849</v>
      </c>
      <c r="R766" s="63">
        <f t="shared" si="312"/>
        <v>-0.11945532755203836</v>
      </c>
      <c r="S766" s="63">
        <f t="shared" si="313"/>
        <v>2.2900763358778775E-2</v>
      </c>
      <c r="T766" s="64">
        <f t="shared" si="314"/>
        <v>-0.13916901424863459</v>
      </c>
      <c r="U766" s="63">
        <f t="shared" si="295"/>
        <v>-0.19765343287311876</v>
      </c>
      <c r="V766" s="63">
        <f t="shared" si="296"/>
        <v>-0.14642868718463686</v>
      </c>
      <c r="W766" s="63">
        <f t="shared" si="297"/>
        <v>-4.9807191732574529E-2</v>
      </c>
      <c r="X766" s="64">
        <f t="shared" si="298"/>
        <v>-0.10168619948644009</v>
      </c>
      <c r="Y766" s="63">
        <f t="shared" si="320"/>
        <v>4.7689895824245543E-3</v>
      </c>
      <c r="Z766" s="63">
        <f t="shared" si="321"/>
        <v>6.0805802328635083E-2</v>
      </c>
      <c r="AA766" s="63">
        <f t="shared" si="322"/>
        <v>-2.4087526767169187E-2</v>
      </c>
      <c r="AB766" s="64">
        <f t="shared" si="323"/>
        <v>8.6988671037869558E-2</v>
      </c>
      <c r="AC766" s="63">
        <f t="shared" si="316"/>
        <v>1.0530527807977919E-2</v>
      </c>
      <c r="AD766" s="63">
        <f t="shared" si="317"/>
        <v>7.1898003206848582E-2</v>
      </c>
      <c r="AE766" s="63">
        <f t="shared" si="318"/>
        <v>1.4741074258955322E-2</v>
      </c>
      <c r="AF766" s="64">
        <f t="shared" si="319"/>
        <v>5.6326614146011256E-2</v>
      </c>
      <c r="AG766" s="69">
        <f t="shared" ca="1" si="299"/>
        <v>1653</v>
      </c>
      <c r="AH766" s="75">
        <f t="shared" si="309"/>
        <v>0</v>
      </c>
      <c r="AI766" s="76">
        <f t="shared" si="310"/>
        <v>1</v>
      </c>
      <c r="AJ766" s="75"/>
      <c r="AK766" s="76"/>
    </row>
    <row r="767" spans="2:37" x14ac:dyDescent="0.25">
      <c r="B767" s="43">
        <v>1934</v>
      </c>
      <c r="C767" s="44">
        <v>8</v>
      </c>
      <c r="D767" s="67">
        <f t="shared" si="315"/>
        <v>12662</v>
      </c>
      <c r="E767" s="61">
        <f>Data!E766</f>
        <v>9.1</v>
      </c>
      <c r="F767" s="61">
        <f>Data!H766</f>
        <v>13.4</v>
      </c>
      <c r="G767" s="62">
        <f>IF(MOD(C767,3)=0,SUM(Data!G764:G766),0)</f>
        <v>0</v>
      </c>
      <c r="H767" s="63">
        <f t="shared" si="300"/>
        <v>-3.9070749736008548E-2</v>
      </c>
      <c r="I767" s="63">
        <f t="shared" si="301"/>
        <v>0</v>
      </c>
      <c r="J767" s="63">
        <f t="shared" si="302"/>
        <v>-3.9070749736008548E-2</v>
      </c>
      <c r="K767" s="63">
        <f t="shared" si="303"/>
        <v>0</v>
      </c>
      <c r="L767" s="64">
        <f t="shared" si="304"/>
        <v>-3.9070749736008548E-2</v>
      </c>
      <c r="M767" s="65">
        <f t="shared" si="305"/>
        <v>2.0495495495495493</v>
      </c>
      <c r="N767" s="65">
        <f t="shared" si="306"/>
        <v>1.0750910018801609</v>
      </c>
      <c r="O767" s="65">
        <f t="shared" si="307"/>
        <v>58.549969460827583</v>
      </c>
      <c r="P767" s="66">
        <f t="shared" si="308"/>
        <v>54.460477632528892</v>
      </c>
      <c r="Q767" s="63">
        <f t="shared" si="311"/>
        <v>-0.1471415182755389</v>
      </c>
      <c r="R767" s="63">
        <f t="shared" si="312"/>
        <v>-0.10945033632103629</v>
      </c>
      <c r="S767" s="63">
        <f t="shared" si="313"/>
        <v>1.515151515151536E-2</v>
      </c>
      <c r="T767" s="64">
        <f t="shared" si="314"/>
        <v>-0.12274212234609549</v>
      </c>
      <c r="U767" s="63">
        <f t="shared" si="295"/>
        <v>-0.21278206612201944</v>
      </c>
      <c r="V767" s="63">
        <f t="shared" si="296"/>
        <v>-0.1625231878311687</v>
      </c>
      <c r="W767" s="63">
        <f t="shared" si="297"/>
        <v>-4.9807191732574529E-2</v>
      </c>
      <c r="X767" s="64">
        <f t="shared" si="298"/>
        <v>-0.11862434141563294</v>
      </c>
      <c r="Y767" s="63">
        <f t="shared" si="320"/>
        <v>-2.5997985268551016E-3</v>
      </c>
      <c r="Z767" s="63">
        <f t="shared" si="321"/>
        <v>5.3026050700648586E-2</v>
      </c>
      <c r="AA767" s="63">
        <f t="shared" si="322"/>
        <v>-2.3514974556167023E-2</v>
      </c>
      <c r="AB767" s="64">
        <f t="shared" si="323"/>
        <v>7.838422839308401E-2</v>
      </c>
      <c r="AC767" s="63">
        <f t="shared" si="316"/>
        <v>8.5188237334041794E-3</v>
      </c>
      <c r="AD767" s="63">
        <f t="shared" si="317"/>
        <v>6.9764132412013291E-2</v>
      </c>
      <c r="AE767" s="63">
        <f t="shared" si="318"/>
        <v>1.3736844535886972E-2</v>
      </c>
      <c r="AF767" s="64">
        <f t="shared" si="319"/>
        <v>5.5268078868907056E-2</v>
      </c>
      <c r="AG767" s="69">
        <f t="shared" ca="1" si="299"/>
        <v>1606</v>
      </c>
      <c r="AH767" s="75">
        <f t="shared" si="309"/>
        <v>0</v>
      </c>
      <c r="AI767" s="76">
        <f t="shared" si="310"/>
        <v>2</v>
      </c>
      <c r="AJ767" s="75"/>
      <c r="AK767" s="76"/>
    </row>
    <row r="768" spans="2:37" x14ac:dyDescent="0.25">
      <c r="B768" s="43">
        <v>1934</v>
      </c>
      <c r="C768" s="44">
        <v>9</v>
      </c>
      <c r="D768" s="67">
        <f t="shared" si="315"/>
        <v>12692</v>
      </c>
      <c r="E768" s="61">
        <f>Data!E767</f>
        <v>8.8800000000000008</v>
      </c>
      <c r="F768" s="61">
        <f>Data!H767</f>
        <v>13.6</v>
      </c>
      <c r="G768" s="62">
        <f>IF(MOD(C768,3)=0,SUM(Data!G765:G767),0)</f>
        <v>0.11166666666666666</v>
      </c>
      <c r="H768" s="63">
        <f t="shared" si="300"/>
        <v>-2.417582417582409E-2</v>
      </c>
      <c r="I768" s="63">
        <f t="shared" si="301"/>
        <v>1.2271062271062271E-2</v>
      </c>
      <c r="J768" s="63">
        <f t="shared" si="302"/>
        <v>-1.1904761904761862E-2</v>
      </c>
      <c r="K768" s="63">
        <f t="shared" si="303"/>
        <v>1.4925373134328401E-2</v>
      </c>
      <c r="L768" s="64">
        <f t="shared" si="304"/>
        <v>-2.6435574229691894E-2</v>
      </c>
      <c r="M768" s="65">
        <f t="shared" si="305"/>
        <v>2</v>
      </c>
      <c r="N768" s="65">
        <f t="shared" si="306"/>
        <v>1.0911371362365812</v>
      </c>
      <c r="O768" s="65">
        <f t="shared" si="307"/>
        <v>57.852946014865353</v>
      </c>
      <c r="P768" s="66">
        <f t="shared" si="308"/>
        <v>53.0207836334897</v>
      </c>
      <c r="Q768" s="63">
        <f t="shared" si="311"/>
        <v>-0.16068052930056709</v>
      </c>
      <c r="R768" s="63">
        <f t="shared" si="312"/>
        <v>-0.12210903220159941</v>
      </c>
      <c r="S768" s="63">
        <f t="shared" si="313"/>
        <v>3.0303030303030276E-2</v>
      </c>
      <c r="T768" s="64">
        <f t="shared" si="314"/>
        <v>-0.14792935478390556</v>
      </c>
      <c r="U768" s="63">
        <f t="shared" si="295"/>
        <v>-0.22272674282817573</v>
      </c>
      <c r="V768" s="63">
        <f t="shared" si="296"/>
        <v>-0.17225956536432729</v>
      </c>
      <c r="W768" s="63">
        <f t="shared" si="297"/>
        <v>-4.6987578921517836E-2</v>
      </c>
      <c r="X768" s="64">
        <f t="shared" si="298"/>
        <v>-0.13144842991767591</v>
      </c>
      <c r="Y768" s="63">
        <f t="shared" si="320"/>
        <v>-4.0738786021493611E-3</v>
      </c>
      <c r="Z768" s="63">
        <f t="shared" si="321"/>
        <v>5.1250946272425324E-2</v>
      </c>
      <c r="AA768" s="63">
        <f t="shared" si="322"/>
        <v>-2.2640632537734406E-2</v>
      </c>
      <c r="AB768" s="64">
        <f t="shared" si="323"/>
        <v>7.5603285004594456E-2</v>
      </c>
      <c r="AC768" s="63">
        <f t="shared" si="316"/>
        <v>7.2855116305610146E-3</v>
      </c>
      <c r="AD768" s="63">
        <f t="shared" si="317"/>
        <v>6.8363792253067768E-2</v>
      </c>
      <c r="AE768" s="63">
        <f t="shared" si="318"/>
        <v>1.4488052647620098E-2</v>
      </c>
      <c r="AF768" s="64">
        <f t="shared" si="319"/>
        <v>5.310633226763195E-2</v>
      </c>
      <c r="AG768" s="69">
        <f t="shared" ca="1" si="299"/>
        <v>1463</v>
      </c>
      <c r="AH768" s="75">
        <f t="shared" si="309"/>
        <v>0</v>
      </c>
      <c r="AI768" s="76">
        <f t="shared" si="310"/>
        <v>3</v>
      </c>
      <c r="AJ768" s="75"/>
      <c r="AK768" s="76"/>
    </row>
    <row r="769" spans="2:37" x14ac:dyDescent="0.25">
      <c r="B769" s="43">
        <v>1934</v>
      </c>
      <c r="C769" s="44">
        <v>10</v>
      </c>
      <c r="D769" s="67">
        <f t="shared" si="315"/>
        <v>12723</v>
      </c>
      <c r="E769" s="61">
        <f>Data!E768</f>
        <v>8.9499999999999993</v>
      </c>
      <c r="F769" s="61">
        <f>Data!H768</f>
        <v>13.5</v>
      </c>
      <c r="G769" s="62">
        <f>IF(MOD(C769,3)=0,SUM(Data!G766:G768),0)</f>
        <v>0</v>
      </c>
      <c r="H769" s="63">
        <f t="shared" si="300"/>
        <v>7.8828828828827469E-3</v>
      </c>
      <c r="I769" s="63">
        <f t="shared" si="301"/>
        <v>0</v>
      </c>
      <c r="J769" s="63">
        <f t="shared" si="302"/>
        <v>7.8828828828827469E-3</v>
      </c>
      <c r="K769" s="63">
        <f t="shared" si="303"/>
        <v>-7.3529411764705621E-3</v>
      </c>
      <c r="L769" s="64">
        <f t="shared" si="304"/>
        <v>1.5348682015348558E-2</v>
      </c>
      <c r="M769" s="65">
        <f t="shared" si="305"/>
        <v>2.0157657657657655</v>
      </c>
      <c r="N769" s="65">
        <f t="shared" si="306"/>
        <v>1.0831140690583709</v>
      </c>
      <c r="O769" s="65">
        <f t="shared" si="307"/>
        <v>58.308994012730274</v>
      </c>
      <c r="P769" s="66">
        <f t="shared" si="308"/>
        <v>53.83458278168473</v>
      </c>
      <c r="Q769" s="63">
        <f t="shared" si="311"/>
        <v>-6.282722513089023E-2</v>
      </c>
      <c r="R769" s="63">
        <f t="shared" si="312"/>
        <v>-1.9758812888562738E-2</v>
      </c>
      <c r="S769" s="63">
        <f t="shared" si="313"/>
        <v>2.2727272727272707E-2</v>
      </c>
      <c r="T769" s="64">
        <f t="shared" si="314"/>
        <v>-4.154195037992825E-2</v>
      </c>
      <c r="U769" s="63">
        <f t="shared" ref="U769:U832" si="324">($M769/$M709)^(1/5)-1</f>
        <v>-0.20390659276380751</v>
      </c>
      <c r="V769" s="63">
        <f t="shared" ref="V769:V832" si="325">($O769/$O709)^(1/5)-1</f>
        <v>-0.15221745140961418</v>
      </c>
      <c r="W769" s="63">
        <f t="shared" ref="W769:W832" si="326">($N769/$N709)^(1/5)-1</f>
        <v>-4.8393208081624284E-2</v>
      </c>
      <c r="X769" s="64">
        <f t="shared" ref="X769:X832" si="327">($P769/$P709)^(1/5)-1</f>
        <v>-0.10910414281374259</v>
      </c>
      <c r="Y769" s="63">
        <f t="shared" si="320"/>
        <v>-1.9892350761581135E-3</v>
      </c>
      <c r="Z769" s="63">
        <f t="shared" si="321"/>
        <v>5.3451394109121475E-2</v>
      </c>
      <c r="AA769" s="63">
        <f t="shared" si="322"/>
        <v>-2.3930972173125342E-2</v>
      </c>
      <c r="AB769" s="64">
        <f t="shared" si="323"/>
        <v>7.9279604286319083E-2</v>
      </c>
      <c r="AC769" s="63">
        <f t="shared" si="316"/>
        <v>7.6810483160840715E-3</v>
      </c>
      <c r="AD769" s="63">
        <f t="shared" si="317"/>
        <v>6.8783312903808014E-2</v>
      </c>
      <c r="AE769" s="63">
        <f t="shared" si="318"/>
        <v>1.4613460715866333E-2</v>
      </c>
      <c r="AF769" s="64">
        <f t="shared" si="319"/>
        <v>5.3389644712304341E-2</v>
      </c>
      <c r="AG769" s="69">
        <f t="shared" ca="1" si="299"/>
        <v>886</v>
      </c>
      <c r="AH769" s="75">
        <f t="shared" si="309"/>
        <v>1</v>
      </c>
      <c r="AI769" s="76">
        <f t="shared" si="310"/>
        <v>0</v>
      </c>
      <c r="AJ769" s="75"/>
      <c r="AK769" s="76"/>
    </row>
    <row r="770" spans="2:37" x14ac:dyDescent="0.25">
      <c r="B770" s="43">
        <v>1934</v>
      </c>
      <c r="C770" s="44">
        <v>11</v>
      </c>
      <c r="D770" s="67">
        <f t="shared" si="315"/>
        <v>12753</v>
      </c>
      <c r="E770" s="61">
        <f>Data!E769</f>
        <v>9.1999999999999993</v>
      </c>
      <c r="F770" s="61">
        <f>Data!H769</f>
        <v>13.5</v>
      </c>
      <c r="G770" s="62">
        <f>IF(MOD(C770,3)=0,SUM(Data!G767:G769),0)</f>
        <v>0</v>
      </c>
      <c r="H770" s="63">
        <f t="shared" si="300"/>
        <v>2.7932960893854775E-2</v>
      </c>
      <c r="I770" s="63">
        <f t="shared" si="301"/>
        <v>0</v>
      </c>
      <c r="J770" s="63">
        <f t="shared" si="302"/>
        <v>2.7932960893854775E-2</v>
      </c>
      <c r="K770" s="63">
        <f t="shared" si="303"/>
        <v>0</v>
      </c>
      <c r="L770" s="64">
        <f t="shared" si="304"/>
        <v>2.7932960893854775E-2</v>
      </c>
      <c r="M770" s="65">
        <f t="shared" si="305"/>
        <v>2.0720720720720718</v>
      </c>
      <c r="N770" s="65">
        <f t="shared" si="306"/>
        <v>1.0831140690583709</v>
      </c>
      <c r="O770" s="65">
        <f t="shared" si="307"/>
        <v>59.937736862247881</v>
      </c>
      <c r="P770" s="66">
        <f t="shared" si="308"/>
        <v>55.338342077262517</v>
      </c>
      <c r="Q770" s="63">
        <f t="shared" si="311"/>
        <v>-5.9304703476482534E-2</v>
      </c>
      <c r="R770" s="63">
        <f t="shared" si="312"/>
        <v>-1.6074411355852303E-2</v>
      </c>
      <c r="S770" s="63">
        <f t="shared" si="313"/>
        <v>2.2727272727272707E-2</v>
      </c>
      <c r="T770" s="64">
        <f t="shared" si="314"/>
        <v>-3.7939424436833624E-2</v>
      </c>
      <c r="U770" s="63">
        <f t="shared" si="324"/>
        <v>-0.14872772058214156</v>
      </c>
      <c r="V770" s="63">
        <f t="shared" si="325"/>
        <v>-9.3455898479636423E-2</v>
      </c>
      <c r="W770" s="63">
        <f t="shared" si="326"/>
        <v>-4.8393208081624284E-2</v>
      </c>
      <c r="X770" s="64">
        <f t="shared" si="327"/>
        <v>-4.7354317750474162E-2</v>
      </c>
      <c r="Y770" s="63">
        <f t="shared" si="320"/>
        <v>-4.660866748510295E-3</v>
      </c>
      <c r="Z770" s="63">
        <f t="shared" si="321"/>
        <v>5.0631350269213282E-2</v>
      </c>
      <c r="AA770" s="63">
        <f t="shared" si="322"/>
        <v>-2.3930972173125342E-2</v>
      </c>
      <c r="AB770" s="64">
        <f t="shared" si="323"/>
        <v>7.6390419444354984E-2</v>
      </c>
      <c r="AC770" s="63">
        <f t="shared" si="316"/>
        <v>9.0700830063545901E-3</v>
      </c>
      <c r="AD770" s="63">
        <f t="shared" si="317"/>
        <v>7.0256573813583412E-2</v>
      </c>
      <c r="AE770" s="63">
        <f t="shared" si="318"/>
        <v>1.4113770173952878E-2</v>
      </c>
      <c r="AF770" s="64">
        <f t="shared" si="319"/>
        <v>5.5361444929399095E-2</v>
      </c>
      <c r="AG770" s="69">
        <f t="shared" ca="1" si="299"/>
        <v>490</v>
      </c>
      <c r="AH770" s="75">
        <f t="shared" si="309"/>
        <v>2</v>
      </c>
      <c r="AI770" s="76">
        <f t="shared" si="310"/>
        <v>0</v>
      </c>
      <c r="AJ770" s="75"/>
      <c r="AK770" s="76"/>
    </row>
    <row r="771" spans="2:37" x14ac:dyDescent="0.25">
      <c r="B771" s="43">
        <v>1934</v>
      </c>
      <c r="C771" s="44">
        <v>12</v>
      </c>
      <c r="D771" s="67">
        <f t="shared" si="315"/>
        <v>12784</v>
      </c>
      <c r="E771" s="61">
        <f>Data!E770</f>
        <v>9.26</v>
      </c>
      <c r="F771" s="61">
        <f>Data!H770</f>
        <v>13.4</v>
      </c>
      <c r="G771" s="62">
        <f>IF(MOD(C771,3)=0,SUM(Data!G768:G770),0)</f>
        <v>0.11229166666666668</v>
      </c>
      <c r="H771" s="63">
        <f t="shared" si="300"/>
        <v>6.521739130434856E-3</v>
      </c>
      <c r="I771" s="63">
        <f t="shared" si="301"/>
        <v>1.2205615942028987E-2</v>
      </c>
      <c r="J771" s="63">
        <f t="shared" si="302"/>
        <v>1.8727355072463814E-2</v>
      </c>
      <c r="K771" s="63">
        <f t="shared" si="303"/>
        <v>-7.4074074074074181E-3</v>
      </c>
      <c r="L771" s="64">
        <f t="shared" si="304"/>
        <v>2.6329798020765738E-2</v>
      </c>
      <c r="M771" s="65">
        <f t="shared" si="305"/>
        <v>2.0855855855855854</v>
      </c>
      <c r="N771" s="65">
        <f t="shared" si="306"/>
        <v>1.0750910018801609</v>
      </c>
      <c r="O771" s="65">
        <f t="shared" si="307"/>
        <v>61.060212142707101</v>
      </c>
      <c r="P771" s="66">
        <f t="shared" si="308"/>
        <v>56.795389446960883</v>
      </c>
      <c r="Q771" s="63">
        <f t="shared" si="311"/>
        <v>-7.1213640922768273E-2</v>
      </c>
      <c r="R771" s="63">
        <f t="shared" si="312"/>
        <v>-2.7600574896562313E-2</v>
      </c>
      <c r="S771" s="63">
        <f t="shared" si="313"/>
        <v>1.515151515151536E-2</v>
      </c>
      <c r="T771" s="64">
        <f t="shared" si="314"/>
        <v>-4.2113999151837778E-2</v>
      </c>
      <c r="U771" s="63">
        <f t="shared" si="324"/>
        <v>-0.15425499274574506</v>
      </c>
      <c r="V771" s="63">
        <f t="shared" si="325"/>
        <v>-9.9179723959461175E-2</v>
      </c>
      <c r="W771" s="63">
        <f t="shared" si="326"/>
        <v>-4.8704876924726026E-2</v>
      </c>
      <c r="X771" s="64">
        <f t="shared" si="327"/>
        <v>-5.3059083149258446E-2</v>
      </c>
      <c r="Y771" s="63">
        <f t="shared" si="320"/>
        <v>-9.2325551540038964E-3</v>
      </c>
      <c r="Z771" s="63">
        <f t="shared" si="321"/>
        <v>4.5664666431812995E-2</v>
      </c>
      <c r="AA771" s="63">
        <f t="shared" si="322"/>
        <v>-2.5221661982876564E-2</v>
      </c>
      <c r="AB771" s="64">
        <f t="shared" si="323"/>
        <v>7.2720459257317183E-2</v>
      </c>
      <c r="AC771" s="63">
        <f t="shared" si="316"/>
        <v>1.161714773444178E-2</v>
      </c>
      <c r="AD771" s="63">
        <f t="shared" si="317"/>
        <v>7.2834770256262837E-2</v>
      </c>
      <c r="AE771" s="63">
        <f t="shared" si="318"/>
        <v>1.4236349352902522E-2</v>
      </c>
      <c r="AF771" s="64">
        <f t="shared" si="319"/>
        <v>5.7775902964577242E-2</v>
      </c>
      <c r="AG771" s="69">
        <f t="shared" ca="1" si="299"/>
        <v>907</v>
      </c>
      <c r="AH771" s="75">
        <f t="shared" si="309"/>
        <v>3</v>
      </c>
      <c r="AI771" s="76">
        <f t="shared" si="310"/>
        <v>0</v>
      </c>
      <c r="AJ771" s="75"/>
      <c r="AK771" s="76"/>
    </row>
    <row r="772" spans="2:37" x14ac:dyDescent="0.25">
      <c r="B772" s="43">
        <v>1935</v>
      </c>
      <c r="C772" s="39">
        <v>1</v>
      </c>
      <c r="D772" s="67">
        <f t="shared" si="315"/>
        <v>12815</v>
      </c>
      <c r="E772" s="61">
        <f>Data!E771</f>
        <v>9.26</v>
      </c>
      <c r="F772" s="61">
        <f>Data!H771</f>
        <v>13.6</v>
      </c>
      <c r="G772" s="62">
        <f>IF(MOD(C772,3)=0,SUM(Data!G769:G771),0)</f>
        <v>0</v>
      </c>
      <c r="H772" s="63">
        <f t="shared" si="300"/>
        <v>0</v>
      </c>
      <c r="I772" s="63">
        <f t="shared" si="301"/>
        <v>0</v>
      </c>
      <c r="J772" s="63">
        <f t="shared" si="302"/>
        <v>0</v>
      </c>
      <c r="K772" s="63">
        <f t="shared" si="303"/>
        <v>1.4925373134328401E-2</v>
      </c>
      <c r="L772" s="64">
        <f t="shared" si="304"/>
        <v>-1.4705882352941235E-2</v>
      </c>
      <c r="M772" s="65">
        <f t="shared" si="305"/>
        <v>2.0855855855855854</v>
      </c>
      <c r="N772" s="65">
        <f t="shared" si="306"/>
        <v>1.0911371362365812</v>
      </c>
      <c r="O772" s="65">
        <f t="shared" si="307"/>
        <v>61.060212142707101</v>
      </c>
      <c r="P772" s="66">
        <f t="shared" si="308"/>
        <v>55.960163131564393</v>
      </c>
      <c r="Q772" s="63">
        <f t="shared" si="311"/>
        <v>-0.12144212523719156</v>
      </c>
      <c r="R772" s="63">
        <f t="shared" si="312"/>
        <v>-8.0187640580524078E-2</v>
      </c>
      <c r="S772" s="63">
        <f t="shared" si="313"/>
        <v>3.0303030303030276E-2</v>
      </c>
      <c r="T772" s="64">
        <f t="shared" si="314"/>
        <v>-0.10724094526933259</v>
      </c>
      <c r="U772" s="63">
        <f t="shared" si="324"/>
        <v>-0.15668420876018063</v>
      </c>
      <c r="V772" s="63">
        <f t="shared" si="325"/>
        <v>-0.10176713153729633</v>
      </c>
      <c r="W772" s="63">
        <f t="shared" si="326"/>
        <v>-4.4768666833760129E-2</v>
      </c>
      <c r="X772" s="64">
        <f t="shared" si="327"/>
        <v>-5.9669802198182964E-2</v>
      </c>
      <c r="Y772" s="63">
        <f t="shared" si="320"/>
        <v>-1.3237737915108849E-2</v>
      </c>
      <c r="Z772" s="63">
        <f t="shared" si="321"/>
        <v>4.1437561355161856E-2</v>
      </c>
      <c r="AA772" s="63">
        <f t="shared" si="322"/>
        <v>-2.377644922974631E-2</v>
      </c>
      <c r="AB772" s="64">
        <f t="shared" si="323"/>
        <v>6.6802332860596669E-2</v>
      </c>
      <c r="AC772" s="63">
        <f t="shared" si="316"/>
        <v>1.0730728511483933E-2</v>
      </c>
      <c r="AD772" s="63">
        <f t="shared" si="317"/>
        <v>7.1894709715037086E-2</v>
      </c>
      <c r="AE772" s="63">
        <f t="shared" si="318"/>
        <v>1.4987927612048813E-2</v>
      </c>
      <c r="AF772" s="64">
        <f t="shared" si="319"/>
        <v>5.6066462028639297E-2</v>
      </c>
      <c r="AG772" s="69">
        <f t="shared" ca="1" si="299"/>
        <v>1025</v>
      </c>
      <c r="AH772" s="75">
        <f t="shared" si="309"/>
        <v>0</v>
      </c>
      <c r="AI772" s="76">
        <f t="shared" si="310"/>
        <v>0</v>
      </c>
      <c r="AJ772" s="75"/>
      <c r="AK772" s="76"/>
    </row>
    <row r="773" spans="2:37" x14ac:dyDescent="0.25">
      <c r="B773" s="43">
        <v>1935</v>
      </c>
      <c r="C773" s="44">
        <v>2</v>
      </c>
      <c r="D773" s="67">
        <f t="shared" si="315"/>
        <v>12843</v>
      </c>
      <c r="E773" s="61">
        <f>Data!E772</f>
        <v>8.98</v>
      </c>
      <c r="F773" s="61">
        <f>Data!H772</f>
        <v>13.7</v>
      </c>
      <c r="G773" s="62">
        <f>IF(MOD(C773,3)=0,SUM(Data!G770:G772),0)</f>
        <v>0</v>
      </c>
      <c r="H773" s="63">
        <f t="shared" si="300"/>
        <v>-3.0237580993520474E-2</v>
      </c>
      <c r="I773" s="63">
        <f t="shared" si="301"/>
        <v>0</v>
      </c>
      <c r="J773" s="63">
        <f t="shared" si="302"/>
        <v>-3.0237580993520474E-2</v>
      </c>
      <c r="K773" s="63">
        <f t="shared" si="303"/>
        <v>7.3529411764705621E-3</v>
      </c>
      <c r="L773" s="64">
        <f t="shared" si="304"/>
        <v>-3.731613879648743E-2</v>
      </c>
      <c r="M773" s="65">
        <f t="shared" si="305"/>
        <v>2.0225225225225225</v>
      </c>
      <c r="N773" s="65">
        <f t="shared" si="306"/>
        <v>1.0991602034147914</v>
      </c>
      <c r="O773" s="65">
        <f t="shared" si="307"/>
        <v>59.213899032560455</v>
      </c>
      <c r="P773" s="66">
        <f t="shared" si="308"/>
        <v>53.871945917072857</v>
      </c>
      <c r="Q773" s="63">
        <f t="shared" si="311"/>
        <v>-0.20671378091872783</v>
      </c>
      <c r="R773" s="63">
        <f t="shared" si="312"/>
        <v>-0.16946340152594219</v>
      </c>
      <c r="S773" s="63">
        <f t="shared" si="313"/>
        <v>3.007518796992481E-2</v>
      </c>
      <c r="T773" s="64">
        <f t="shared" si="314"/>
        <v>-0.19371264527700971</v>
      </c>
      <c r="U773" s="63">
        <f t="shared" si="324"/>
        <v>-0.17197061655515833</v>
      </c>
      <c r="V773" s="63">
        <f t="shared" si="325"/>
        <v>-0.11804899660469526</v>
      </c>
      <c r="W773" s="63">
        <f t="shared" si="326"/>
        <v>-4.2245217791990752E-2</v>
      </c>
      <c r="X773" s="64">
        <f t="shared" si="327"/>
        <v>-7.9147376991369645E-2</v>
      </c>
      <c r="Y773" s="63">
        <f t="shared" si="320"/>
        <v>-1.7095797985794081E-2</v>
      </c>
      <c r="Z773" s="63">
        <f t="shared" si="321"/>
        <v>3.7365730858637924E-2</v>
      </c>
      <c r="AA773" s="63">
        <f t="shared" si="322"/>
        <v>-2.2494494680955435E-2</v>
      </c>
      <c r="AB773" s="64">
        <f t="shared" si="323"/>
        <v>6.1237737500062339E-2</v>
      </c>
      <c r="AC773" s="63">
        <f t="shared" si="316"/>
        <v>9.859600904511101E-3</v>
      </c>
      <c r="AD773" s="63">
        <f t="shared" si="317"/>
        <v>7.0970866156054635E-2</v>
      </c>
      <c r="AE773" s="63">
        <f t="shared" si="318"/>
        <v>1.586507180133423E-2</v>
      </c>
      <c r="AF773" s="64">
        <f t="shared" si="319"/>
        <v>5.4245190512364649E-2</v>
      </c>
      <c r="AG773" s="69">
        <f t="shared" ref="AG773:AG836" ca="1" si="328">RANK($H773,OFFSET($H$5,0,0,$AN$3,1),0)</f>
        <v>1524</v>
      </c>
      <c r="AH773" s="75">
        <f t="shared" si="309"/>
        <v>0</v>
      </c>
      <c r="AI773" s="76">
        <f t="shared" si="310"/>
        <v>1</v>
      </c>
      <c r="AJ773" s="75"/>
      <c r="AK773" s="76"/>
    </row>
    <row r="774" spans="2:37" x14ac:dyDescent="0.25">
      <c r="B774" s="43">
        <v>1935</v>
      </c>
      <c r="C774" s="44">
        <v>3</v>
      </c>
      <c r="D774" s="67">
        <f t="shared" si="315"/>
        <v>12874</v>
      </c>
      <c r="E774" s="61">
        <f>Data!E773</f>
        <v>8.41</v>
      </c>
      <c r="F774" s="61">
        <f>Data!H773</f>
        <v>13.7</v>
      </c>
      <c r="G774" s="62">
        <f>IF(MOD(C774,3)=0,SUM(Data!G771:G773),0)</f>
        <v>0.11249999999999999</v>
      </c>
      <c r="H774" s="63">
        <f t="shared" ref="H774:H837" si="329">E774/E773-1</f>
        <v>-6.3474387527839626E-2</v>
      </c>
      <c r="I774" s="63">
        <f t="shared" ref="I774:I837" si="330">G774/E773</f>
        <v>1.2527839643652559E-2</v>
      </c>
      <c r="J774" s="63">
        <f t="shared" ref="J774:J837" si="331">O774/O773-1</f>
        <v>-5.0946547884187066E-2</v>
      </c>
      <c r="K774" s="63">
        <f t="shared" ref="K774:K837" si="332">F774/F773-1</f>
        <v>0</v>
      </c>
      <c r="L774" s="64">
        <f t="shared" ref="L774:L837" si="333">(1+J774)/(1+K774)-1</f>
        <v>-5.0946547884187066E-2</v>
      </c>
      <c r="M774" s="65">
        <f t="shared" ref="M774:M837" si="334">E774/$E$4</f>
        <v>1.894144144144144</v>
      </c>
      <c r="N774" s="65">
        <f t="shared" ref="N774:N837" si="335">F774/$F$4</f>
        <v>1.0991602034147914</v>
      </c>
      <c r="O774" s="65">
        <f t="shared" ref="O774:O837" si="336">O773*((E774+G774)/(E773))</f>
        <v>56.197155290088695</v>
      </c>
      <c r="P774" s="66">
        <f t="shared" ref="P774:P837" si="337">P773*(1+L774)</f>
        <v>51.12735624479437</v>
      </c>
      <c r="Q774" s="63">
        <f t="shared" si="311"/>
        <v>-0.21694599627560529</v>
      </c>
      <c r="R774" s="63">
        <f t="shared" si="312"/>
        <v>-0.17766370461240089</v>
      </c>
      <c r="S774" s="63">
        <f t="shared" si="313"/>
        <v>3.007518796992481E-2</v>
      </c>
      <c r="T774" s="64">
        <f t="shared" si="314"/>
        <v>-0.20167352345583445</v>
      </c>
      <c r="U774" s="63">
        <f t="shared" si="324"/>
        <v>-0.18878799340790486</v>
      </c>
      <c r="V774" s="63">
        <f t="shared" si="325"/>
        <v>-0.13540966504900753</v>
      </c>
      <c r="W774" s="63">
        <f t="shared" si="326"/>
        <v>-4.1114453387404271E-2</v>
      </c>
      <c r="X774" s="64">
        <f t="shared" si="327"/>
        <v>-9.8338338704462513E-2</v>
      </c>
      <c r="Y774" s="63">
        <f t="shared" si="320"/>
        <v>-2.0920302887358688E-2</v>
      </c>
      <c r="Z774" s="63">
        <f t="shared" si="321"/>
        <v>3.3323455850469808E-2</v>
      </c>
      <c r="AA774" s="63">
        <f t="shared" si="322"/>
        <v>-2.3061001904778999E-2</v>
      </c>
      <c r="AB774" s="64">
        <f t="shared" si="323"/>
        <v>5.7715433476587696E-2</v>
      </c>
      <c r="AC774" s="63">
        <f t="shared" si="316"/>
        <v>5.2752859055826828E-3</v>
      </c>
      <c r="AD774" s="63">
        <f t="shared" si="317"/>
        <v>6.608028125375176E-2</v>
      </c>
      <c r="AE774" s="63">
        <f t="shared" si="318"/>
        <v>1.6375689345206501E-2</v>
      </c>
      <c r="AF774" s="64">
        <f t="shared" si="319"/>
        <v>4.8903759141038838E-2</v>
      </c>
      <c r="AG774" s="69">
        <f t="shared" ca="1" si="328"/>
        <v>1730</v>
      </c>
      <c r="AH774" s="75">
        <f t="shared" si="309"/>
        <v>0</v>
      </c>
      <c r="AI774" s="76">
        <f t="shared" si="310"/>
        <v>2</v>
      </c>
      <c r="AJ774" s="75"/>
      <c r="AK774" s="76"/>
    </row>
    <row r="775" spans="2:37" x14ac:dyDescent="0.25">
      <c r="B775" s="43">
        <v>1935</v>
      </c>
      <c r="C775" s="44">
        <v>4</v>
      </c>
      <c r="D775" s="67">
        <f t="shared" si="315"/>
        <v>12904</v>
      </c>
      <c r="E775" s="61">
        <f>Data!E774</f>
        <v>9.0399999999999991</v>
      </c>
      <c r="F775" s="61">
        <f>Data!H774</f>
        <v>13.8</v>
      </c>
      <c r="G775" s="62">
        <f>IF(MOD(C775,3)=0,SUM(Data!G772:G774),0)</f>
        <v>0</v>
      </c>
      <c r="H775" s="63">
        <f t="shared" si="329"/>
        <v>7.4910820451842941E-2</v>
      </c>
      <c r="I775" s="63">
        <f t="shared" si="330"/>
        <v>0</v>
      </c>
      <c r="J775" s="63">
        <f t="shared" si="331"/>
        <v>7.4910820451842941E-2</v>
      </c>
      <c r="K775" s="63">
        <f t="shared" si="332"/>
        <v>7.2992700729928028E-3</v>
      </c>
      <c r="L775" s="64">
        <f t="shared" si="333"/>
        <v>6.7121611607988907E-2</v>
      </c>
      <c r="M775" s="65">
        <f t="shared" si="334"/>
        <v>2.0360360360360357</v>
      </c>
      <c r="N775" s="65">
        <f t="shared" si="335"/>
        <v>1.1071832705930016</v>
      </c>
      <c r="O775" s="65">
        <f t="shared" si="336"/>
        <v>60.406930299928867</v>
      </c>
      <c r="P775" s="66">
        <f t="shared" si="337"/>
        <v>54.559106793200748</v>
      </c>
      <c r="Q775" s="63">
        <f t="shared" si="311"/>
        <v>-0.17216117216117222</v>
      </c>
      <c r="R775" s="63">
        <f t="shared" si="312"/>
        <v>-0.13063222763037363</v>
      </c>
      <c r="S775" s="63">
        <f t="shared" si="313"/>
        <v>3.7593984962406068E-2</v>
      </c>
      <c r="T775" s="64">
        <f t="shared" si="314"/>
        <v>-0.16213105996260657</v>
      </c>
      <c r="U775" s="63">
        <f t="shared" si="324"/>
        <v>-0.18705342397922686</v>
      </c>
      <c r="V775" s="63">
        <f t="shared" si="325"/>
        <v>-0.13356095971532222</v>
      </c>
      <c r="W775" s="63">
        <f t="shared" si="326"/>
        <v>-4.0851100124105422E-2</v>
      </c>
      <c r="X775" s="64">
        <f t="shared" si="327"/>
        <v>-9.6658464189671167E-2</v>
      </c>
      <c r="Y775" s="63">
        <f t="shared" si="320"/>
        <v>-1.2771847350902865E-2</v>
      </c>
      <c r="Z775" s="63">
        <f t="shared" si="321"/>
        <v>4.1923358656753562E-2</v>
      </c>
      <c r="AA775" s="63">
        <f t="shared" si="322"/>
        <v>-2.178331987383797E-2</v>
      </c>
      <c r="AB775" s="64">
        <f t="shared" si="323"/>
        <v>6.5125324301744003E-2</v>
      </c>
      <c r="AC775" s="63">
        <f t="shared" si="316"/>
        <v>5.2572206605203675E-3</v>
      </c>
      <c r="AD775" s="63">
        <f t="shared" si="317"/>
        <v>6.6061123315814818E-2</v>
      </c>
      <c r="AE775" s="63">
        <f t="shared" si="318"/>
        <v>1.6234546083602641E-2</v>
      </c>
      <c r="AF775" s="64">
        <f t="shared" si="319"/>
        <v>4.9030587893548194E-2</v>
      </c>
      <c r="AG775" s="69">
        <f t="shared" ca="1" si="328"/>
        <v>60</v>
      </c>
      <c r="AH775" s="75">
        <f t="shared" ref="AH775:AH838" si="338">IF($H775&gt;0,IF($H774&gt;0,AH774+1,1),0)</f>
        <v>1</v>
      </c>
      <c r="AI775" s="76">
        <f t="shared" ref="AI775:AI838" si="339">IF($H775&lt;0,IF($H774&lt;0,AI774+1,1),0)</f>
        <v>0</v>
      </c>
      <c r="AJ775" s="75"/>
      <c r="AK775" s="76"/>
    </row>
    <row r="776" spans="2:37" x14ac:dyDescent="0.25">
      <c r="B776" s="43">
        <v>1935</v>
      </c>
      <c r="C776" s="44">
        <v>5</v>
      </c>
      <c r="D776" s="67">
        <f t="shared" si="315"/>
        <v>12935</v>
      </c>
      <c r="E776" s="61">
        <f>Data!E775</f>
        <v>9.75</v>
      </c>
      <c r="F776" s="61">
        <f>Data!H775</f>
        <v>13.8</v>
      </c>
      <c r="G776" s="62">
        <f>IF(MOD(C776,3)=0,SUM(Data!G773:G775),0)</f>
        <v>0</v>
      </c>
      <c r="H776" s="63">
        <f t="shared" si="329"/>
        <v>7.8539823008849652E-2</v>
      </c>
      <c r="I776" s="63">
        <f t="shared" si="330"/>
        <v>0</v>
      </c>
      <c r="J776" s="63">
        <f t="shared" si="331"/>
        <v>7.8539823008849652E-2</v>
      </c>
      <c r="K776" s="63">
        <f t="shared" si="332"/>
        <v>0</v>
      </c>
      <c r="L776" s="64">
        <f t="shared" si="333"/>
        <v>7.8539823008849652E-2</v>
      </c>
      <c r="M776" s="65">
        <f t="shared" si="334"/>
        <v>2.1959459459459456</v>
      </c>
      <c r="N776" s="65">
        <f t="shared" si="335"/>
        <v>1.1071832705930016</v>
      </c>
      <c r="O776" s="65">
        <f t="shared" si="336"/>
        <v>65.151279914193196</v>
      </c>
      <c r="P776" s="66">
        <f t="shared" si="337"/>
        <v>58.844169384259658</v>
      </c>
      <c r="Q776" s="63">
        <f t="shared" si="311"/>
        <v>-6.1162079510703737E-3</v>
      </c>
      <c r="R776" s="63">
        <f t="shared" si="312"/>
        <v>4.3742464391966385E-2</v>
      </c>
      <c r="S776" s="63">
        <f t="shared" si="313"/>
        <v>3.7593984962406068E-2</v>
      </c>
      <c r="T776" s="64">
        <f t="shared" si="314"/>
        <v>5.9257084357355883E-3</v>
      </c>
      <c r="U776" s="63">
        <f t="shared" si="324"/>
        <v>-0.16444297691477416</v>
      </c>
      <c r="V776" s="63">
        <f t="shared" si="325"/>
        <v>-0.10946272911470356</v>
      </c>
      <c r="W776" s="63">
        <f t="shared" si="326"/>
        <v>-3.9718689767273219E-2</v>
      </c>
      <c r="X776" s="64">
        <f t="shared" si="327"/>
        <v>-7.2628758473418209E-2</v>
      </c>
      <c r="Y776" s="63">
        <f t="shared" si="320"/>
        <v>-8.4173408901829783E-3</v>
      </c>
      <c r="Z776" s="63">
        <f t="shared" si="321"/>
        <v>4.6519116977331354E-2</v>
      </c>
      <c r="AA776" s="63">
        <f t="shared" si="322"/>
        <v>-2.2350239254589011E-2</v>
      </c>
      <c r="AB776" s="64">
        <f t="shared" si="323"/>
        <v>7.0443791833397329E-2</v>
      </c>
      <c r="AC776" s="63">
        <f t="shared" si="316"/>
        <v>1.0257014029195766E-2</v>
      </c>
      <c r="AD776" s="63">
        <f t="shared" si="317"/>
        <v>7.1363333760475989E-2</v>
      </c>
      <c r="AE776" s="63">
        <f t="shared" si="318"/>
        <v>1.5729078335414703E-2</v>
      </c>
      <c r="AF776" s="64">
        <f t="shared" si="319"/>
        <v>5.4772730850863427E-2</v>
      </c>
      <c r="AG776" s="69">
        <f t="shared" ca="1" si="328"/>
        <v>49</v>
      </c>
      <c r="AH776" s="75">
        <f t="shared" si="338"/>
        <v>2</v>
      </c>
      <c r="AI776" s="76">
        <f t="shared" si="339"/>
        <v>0</v>
      </c>
      <c r="AJ776" s="75"/>
      <c r="AK776" s="76"/>
    </row>
    <row r="777" spans="2:37" x14ac:dyDescent="0.25">
      <c r="B777" s="43">
        <v>1935</v>
      </c>
      <c r="C777" s="44">
        <v>6</v>
      </c>
      <c r="D777" s="67">
        <f t="shared" si="315"/>
        <v>12965</v>
      </c>
      <c r="E777" s="61">
        <f>Data!E776</f>
        <v>10.119999999999999</v>
      </c>
      <c r="F777" s="61">
        <f>Data!H776</f>
        <v>13.7</v>
      </c>
      <c r="G777" s="62">
        <f>IF(MOD(C777,3)=0,SUM(Data!G774:G776),0)</f>
        <v>0.11083333333333333</v>
      </c>
      <c r="H777" s="63">
        <f t="shared" si="329"/>
        <v>3.7948717948717903E-2</v>
      </c>
      <c r="I777" s="63">
        <f t="shared" si="330"/>
        <v>1.1367521367521366E-2</v>
      </c>
      <c r="J777" s="63">
        <f t="shared" si="331"/>
        <v>4.9316239316239185E-2</v>
      </c>
      <c r="K777" s="63">
        <f t="shared" si="332"/>
        <v>-7.2463768115943461E-3</v>
      </c>
      <c r="L777" s="64">
        <f t="shared" si="333"/>
        <v>5.6975481938985606E-2</v>
      </c>
      <c r="M777" s="65">
        <f t="shared" si="334"/>
        <v>2.2792792792792791</v>
      </c>
      <c r="N777" s="65">
        <f t="shared" si="335"/>
        <v>1.0991602034147914</v>
      </c>
      <c r="O777" s="65">
        <f t="shared" si="336"/>
        <v>68.364296026200833</v>
      </c>
      <c r="P777" s="66">
        <f t="shared" si="337"/>
        <v>62.196844294227155</v>
      </c>
      <c r="Q777" s="63">
        <f t="shared" si="311"/>
        <v>1.810865191146882E-2</v>
      </c>
      <c r="R777" s="63">
        <f t="shared" si="312"/>
        <v>6.8950712521820057E-2</v>
      </c>
      <c r="S777" s="63">
        <f t="shared" si="313"/>
        <v>2.2388059701492491E-2</v>
      </c>
      <c r="T777" s="64">
        <f t="shared" si="314"/>
        <v>4.5543032685575913E-2</v>
      </c>
      <c r="U777" s="63">
        <f t="shared" si="324"/>
        <v>-0.14006099295197705</v>
      </c>
      <c r="V777" s="63">
        <f t="shared" si="325"/>
        <v>-8.354257508017815E-2</v>
      </c>
      <c r="W777" s="63">
        <f t="shared" si="326"/>
        <v>-3.9975631237696208E-2</v>
      </c>
      <c r="X777" s="64">
        <f t="shared" si="327"/>
        <v>-4.5381081210104979E-2</v>
      </c>
      <c r="Y777" s="63">
        <f t="shared" si="320"/>
        <v>-6.4821466811693096E-3</v>
      </c>
      <c r="Z777" s="63">
        <f t="shared" si="321"/>
        <v>4.8327217699496217E-2</v>
      </c>
      <c r="AA777" s="63">
        <f t="shared" si="322"/>
        <v>-2.4183287534362496E-2</v>
      </c>
      <c r="AB777" s="64">
        <f t="shared" si="323"/>
        <v>7.4307504993067042E-2</v>
      </c>
      <c r="AC777" s="63">
        <f t="shared" si="316"/>
        <v>1.1570657166670939E-2</v>
      </c>
      <c r="AD777" s="63">
        <f t="shared" si="317"/>
        <v>7.2637864917181494E-2</v>
      </c>
      <c r="AE777" s="63">
        <f t="shared" si="318"/>
        <v>1.5359787826994653E-2</v>
      </c>
      <c r="AF777" s="64">
        <f t="shared" si="319"/>
        <v>5.6411606779080303E-2</v>
      </c>
      <c r="AG777" s="69">
        <f t="shared" ca="1" si="328"/>
        <v>328</v>
      </c>
      <c r="AH777" s="75">
        <f t="shared" si="338"/>
        <v>3</v>
      </c>
      <c r="AI777" s="76">
        <f t="shared" si="339"/>
        <v>0</v>
      </c>
      <c r="AJ777" s="75"/>
      <c r="AK777" s="76"/>
    </row>
    <row r="778" spans="2:37" x14ac:dyDescent="0.25">
      <c r="B778" s="43">
        <v>1935</v>
      </c>
      <c r="C778" s="44">
        <v>7</v>
      </c>
      <c r="D778" s="67">
        <f t="shared" si="315"/>
        <v>12996</v>
      </c>
      <c r="E778" s="61">
        <f>Data!E777</f>
        <v>10.65</v>
      </c>
      <c r="F778" s="61">
        <f>Data!H777</f>
        <v>13.7</v>
      </c>
      <c r="G778" s="62">
        <f>IF(MOD(C778,3)=0,SUM(Data!G775:G777),0)</f>
        <v>0</v>
      </c>
      <c r="H778" s="63">
        <f t="shared" si="329"/>
        <v>5.2371541501976315E-2</v>
      </c>
      <c r="I778" s="63">
        <f t="shared" si="330"/>
        <v>0</v>
      </c>
      <c r="J778" s="63">
        <f t="shared" si="331"/>
        <v>5.2371541501976315E-2</v>
      </c>
      <c r="K778" s="63">
        <f t="shared" si="332"/>
        <v>0</v>
      </c>
      <c r="L778" s="64">
        <f t="shared" si="333"/>
        <v>5.2371541501976315E-2</v>
      </c>
      <c r="M778" s="65">
        <f t="shared" si="334"/>
        <v>2.3986486486486487</v>
      </c>
      <c r="N778" s="65">
        <f t="shared" si="335"/>
        <v>1.0991602034147914</v>
      </c>
      <c r="O778" s="65">
        <f t="shared" si="336"/>
        <v>71.944639592790409</v>
      </c>
      <c r="P778" s="66">
        <f t="shared" si="337"/>
        <v>65.454188906474229</v>
      </c>
      <c r="Q778" s="63">
        <f t="shared" si="311"/>
        <v>0.1246040126715946</v>
      </c>
      <c r="R778" s="63">
        <f t="shared" si="312"/>
        <v>0.18076421253586727</v>
      </c>
      <c r="S778" s="63">
        <f t="shared" si="313"/>
        <v>2.2388059701492491E-2</v>
      </c>
      <c r="T778" s="64">
        <f t="shared" si="314"/>
        <v>0.15490806189639561</v>
      </c>
      <c r="U778" s="63">
        <f t="shared" si="324"/>
        <v>-0.1274742591292457</v>
      </c>
      <c r="V778" s="63">
        <f t="shared" si="325"/>
        <v>-7.0128593887570867E-2</v>
      </c>
      <c r="W778" s="63">
        <f t="shared" si="326"/>
        <v>-3.7673388078040437E-2</v>
      </c>
      <c r="X778" s="64">
        <f t="shared" si="327"/>
        <v>-3.3725769824353935E-2</v>
      </c>
      <c r="Y778" s="63">
        <f t="shared" si="320"/>
        <v>-4.1299697371476318E-3</v>
      </c>
      <c r="Z778" s="63">
        <f t="shared" si="321"/>
        <v>5.0809157106046499E-2</v>
      </c>
      <c r="AA778" s="63">
        <f t="shared" si="322"/>
        <v>-2.5291552273189022E-2</v>
      </c>
      <c r="AB778" s="64">
        <f t="shared" si="323"/>
        <v>7.8075356335236101E-2</v>
      </c>
      <c r="AC778" s="63">
        <f t="shared" si="316"/>
        <v>1.4345377910278456E-2</v>
      </c>
      <c r="AD778" s="63">
        <f t="shared" si="317"/>
        <v>7.5580091951030992E-2</v>
      </c>
      <c r="AE778" s="63">
        <f t="shared" si="318"/>
        <v>1.5359787826994653E-2</v>
      </c>
      <c r="AF778" s="64">
        <f t="shared" si="319"/>
        <v>5.9309325468675178E-2</v>
      </c>
      <c r="AG778" s="69">
        <f t="shared" ca="1" si="328"/>
        <v>180</v>
      </c>
      <c r="AH778" s="75">
        <f t="shared" si="338"/>
        <v>4</v>
      </c>
      <c r="AI778" s="76">
        <f t="shared" si="339"/>
        <v>0</v>
      </c>
      <c r="AJ778" s="75"/>
      <c r="AK778" s="76"/>
    </row>
    <row r="779" spans="2:37" x14ac:dyDescent="0.25">
      <c r="B779" s="43">
        <v>1935</v>
      </c>
      <c r="C779" s="44">
        <v>8</v>
      </c>
      <c r="D779" s="67">
        <f t="shared" si="315"/>
        <v>13027</v>
      </c>
      <c r="E779" s="61">
        <f>Data!E778</f>
        <v>11.37</v>
      </c>
      <c r="F779" s="61">
        <f>Data!H778</f>
        <v>13.7</v>
      </c>
      <c r="G779" s="62">
        <f>IF(MOD(C779,3)=0,SUM(Data!G776:G778),0)</f>
        <v>0</v>
      </c>
      <c r="H779" s="63">
        <f t="shared" si="329"/>
        <v>6.7605633802816811E-2</v>
      </c>
      <c r="I779" s="63">
        <f t="shared" si="330"/>
        <v>0</v>
      </c>
      <c r="J779" s="63">
        <f t="shared" si="331"/>
        <v>6.7605633802816811E-2</v>
      </c>
      <c r="K779" s="63">
        <f t="shared" si="332"/>
        <v>0</v>
      </c>
      <c r="L779" s="64">
        <f t="shared" si="333"/>
        <v>6.7605633802816811E-2</v>
      </c>
      <c r="M779" s="65">
        <f t="shared" si="334"/>
        <v>2.5608108108108105</v>
      </c>
      <c r="N779" s="65">
        <f t="shared" si="335"/>
        <v>1.0991602034147914</v>
      </c>
      <c r="O779" s="65">
        <f t="shared" si="336"/>
        <v>76.808502551176232</v>
      </c>
      <c r="P779" s="66">
        <f t="shared" si="337"/>
        <v>69.879260832545725</v>
      </c>
      <c r="Q779" s="63">
        <f t="shared" si="311"/>
        <v>0.24945054945054945</v>
      </c>
      <c r="R779" s="63">
        <f t="shared" si="312"/>
        <v>0.31184530510411945</v>
      </c>
      <c r="S779" s="63">
        <f t="shared" si="313"/>
        <v>2.2388059701492491E-2</v>
      </c>
      <c r="T779" s="64">
        <f t="shared" si="314"/>
        <v>0.2831187655762919</v>
      </c>
      <c r="U779" s="63">
        <f t="shared" si="324"/>
        <v>-0.11369909028677583</v>
      </c>
      <c r="V779" s="63">
        <f t="shared" si="325"/>
        <v>-5.5448069266944233E-2</v>
      </c>
      <c r="W779" s="63">
        <f t="shared" si="326"/>
        <v>-3.6509749112684675E-2</v>
      </c>
      <c r="X779" s="64">
        <f t="shared" si="327"/>
        <v>-1.9655954107287044E-2</v>
      </c>
      <c r="Y779" s="63">
        <f t="shared" si="320"/>
        <v>1.0615809898333328E-3</v>
      </c>
      <c r="Z779" s="63">
        <f t="shared" si="321"/>
        <v>5.6287109928918611E-2</v>
      </c>
      <c r="AA779" s="63">
        <f t="shared" si="322"/>
        <v>-2.5291552273189022E-2</v>
      </c>
      <c r="AB779" s="64">
        <f t="shared" si="323"/>
        <v>8.3695450052129194E-2</v>
      </c>
      <c r="AC779" s="63">
        <f t="shared" si="316"/>
        <v>1.5555586342269612E-2</v>
      </c>
      <c r="AD779" s="63">
        <f t="shared" si="317"/>
        <v>7.6863359095445505E-2</v>
      </c>
      <c r="AE779" s="63">
        <f t="shared" si="318"/>
        <v>1.5359787826994653E-2</v>
      </c>
      <c r="AF779" s="64">
        <f t="shared" si="319"/>
        <v>6.0573180074500188E-2</v>
      </c>
      <c r="AG779" s="69">
        <f t="shared" ca="1" si="328"/>
        <v>89</v>
      </c>
      <c r="AH779" s="75">
        <f t="shared" si="338"/>
        <v>5</v>
      </c>
      <c r="AI779" s="76">
        <f t="shared" si="339"/>
        <v>0</v>
      </c>
      <c r="AJ779" s="75"/>
      <c r="AK779" s="76"/>
    </row>
    <row r="780" spans="2:37" x14ac:dyDescent="0.25">
      <c r="B780" s="43">
        <v>1935</v>
      </c>
      <c r="C780" s="44">
        <v>9</v>
      </c>
      <c r="D780" s="67">
        <f t="shared" si="315"/>
        <v>13057</v>
      </c>
      <c r="E780" s="61">
        <f>Data!E779</f>
        <v>11.61</v>
      </c>
      <c r="F780" s="61">
        <f>Data!H779</f>
        <v>13.7</v>
      </c>
      <c r="G780" s="62">
        <f>IF(MOD(C780,3)=0,SUM(Data!G777:G779),0)</f>
        <v>0.11</v>
      </c>
      <c r="H780" s="63">
        <f t="shared" si="329"/>
        <v>2.1108179419525142E-2</v>
      </c>
      <c r="I780" s="63">
        <f t="shared" si="330"/>
        <v>9.6745822339489897E-3</v>
      </c>
      <c r="J780" s="63">
        <f t="shared" si="331"/>
        <v>3.0782761653473933E-2</v>
      </c>
      <c r="K780" s="63">
        <f t="shared" si="332"/>
        <v>0</v>
      </c>
      <c r="L780" s="64">
        <f t="shared" si="333"/>
        <v>3.0782761653473933E-2</v>
      </c>
      <c r="M780" s="65">
        <f t="shared" si="334"/>
        <v>2.6148648648648645</v>
      </c>
      <c r="N780" s="65">
        <f t="shared" si="335"/>
        <v>1.0991602034147914</v>
      </c>
      <c r="O780" s="65">
        <f t="shared" si="336"/>
        <v>79.172880378169339</v>
      </c>
      <c r="P780" s="66">
        <f t="shared" si="337"/>
        <v>72.030337463274918</v>
      </c>
      <c r="Q780" s="63">
        <f t="shared" si="311"/>
        <v>0.30743243243243223</v>
      </c>
      <c r="R780" s="63">
        <f t="shared" si="312"/>
        <v>0.3685194243664931</v>
      </c>
      <c r="S780" s="63">
        <f t="shared" si="313"/>
        <v>7.3529411764705621E-3</v>
      </c>
      <c r="T780" s="64">
        <f t="shared" si="314"/>
        <v>0.35853023148790553</v>
      </c>
      <c r="U780" s="63">
        <f t="shared" si="324"/>
        <v>-0.10990300406018272</v>
      </c>
      <c r="V780" s="63">
        <f t="shared" si="325"/>
        <v>-5.1829565441576797E-2</v>
      </c>
      <c r="W780" s="63">
        <f t="shared" si="326"/>
        <v>-3.7673388078040437E-2</v>
      </c>
      <c r="X780" s="64">
        <f t="shared" si="327"/>
        <v>-1.4710366717661127E-2</v>
      </c>
      <c r="Y780" s="63">
        <f t="shared" si="320"/>
        <v>8.6543156757890038E-4</v>
      </c>
      <c r="Z780" s="63">
        <f t="shared" si="321"/>
        <v>5.5746411938408791E-2</v>
      </c>
      <c r="AA780" s="63">
        <f t="shared" si="322"/>
        <v>-2.5291552273189022E-2</v>
      </c>
      <c r="AB780" s="64">
        <f t="shared" si="323"/>
        <v>8.3140722131415323E-2</v>
      </c>
      <c r="AC780" s="63">
        <f t="shared" si="316"/>
        <v>1.4765553111161678E-2</v>
      </c>
      <c r="AD780" s="63">
        <f t="shared" si="317"/>
        <v>7.5874357269078541E-2</v>
      </c>
      <c r="AE780" s="63">
        <f t="shared" si="318"/>
        <v>1.5359787826994653E-2</v>
      </c>
      <c r="AF780" s="64">
        <f t="shared" si="319"/>
        <v>5.9599139307646709E-2</v>
      </c>
      <c r="AG780" s="69">
        <f t="shared" ca="1" si="328"/>
        <v>617</v>
      </c>
      <c r="AH780" s="75">
        <f t="shared" si="338"/>
        <v>6</v>
      </c>
      <c r="AI780" s="76">
        <f t="shared" si="339"/>
        <v>0</v>
      </c>
      <c r="AJ780" s="75"/>
      <c r="AK780" s="76"/>
    </row>
    <row r="781" spans="2:37" x14ac:dyDescent="0.25">
      <c r="B781" s="43">
        <v>1935</v>
      </c>
      <c r="C781" s="44">
        <v>10</v>
      </c>
      <c r="D781" s="67">
        <f t="shared" si="315"/>
        <v>13088</v>
      </c>
      <c r="E781" s="61">
        <f>Data!E780</f>
        <v>11.92</v>
      </c>
      <c r="F781" s="61">
        <f>Data!H780</f>
        <v>13.7</v>
      </c>
      <c r="G781" s="62">
        <f>IF(MOD(C781,3)=0,SUM(Data!G778:G780),0)</f>
        <v>0</v>
      </c>
      <c r="H781" s="63">
        <f t="shared" si="329"/>
        <v>2.670111972437561E-2</v>
      </c>
      <c r="I781" s="63">
        <f t="shared" si="330"/>
        <v>0</v>
      </c>
      <c r="J781" s="63">
        <f t="shared" si="331"/>
        <v>2.670111972437561E-2</v>
      </c>
      <c r="K781" s="63">
        <f t="shared" si="332"/>
        <v>0</v>
      </c>
      <c r="L781" s="64">
        <f t="shared" si="333"/>
        <v>2.670111972437561E-2</v>
      </c>
      <c r="M781" s="65">
        <f t="shared" si="334"/>
        <v>2.6846846846846844</v>
      </c>
      <c r="N781" s="65">
        <f t="shared" si="335"/>
        <v>1.0991602034147914</v>
      </c>
      <c r="O781" s="65">
        <f t="shared" si="336"/>
        <v>81.286884936070507</v>
      </c>
      <c r="P781" s="66">
        <f t="shared" si="337"/>
        <v>73.953628127669006</v>
      </c>
      <c r="Q781" s="63">
        <f t="shared" si="311"/>
        <v>0.33184357541899434</v>
      </c>
      <c r="R781" s="63">
        <f t="shared" si="312"/>
        <v>0.39407112594540039</v>
      </c>
      <c r="S781" s="63">
        <f t="shared" si="313"/>
        <v>1.4814814814814836E-2</v>
      </c>
      <c r="T781" s="64">
        <f t="shared" si="314"/>
        <v>0.37371972264692754</v>
      </c>
      <c r="U781" s="63">
        <f t="shared" si="324"/>
        <v>-7.8304111878312876E-2</v>
      </c>
      <c r="V781" s="63">
        <f t="shared" si="325"/>
        <v>-1.8169036905567593E-2</v>
      </c>
      <c r="W781" s="63">
        <f t="shared" si="326"/>
        <v>-3.6509749112684675E-2</v>
      </c>
      <c r="X781" s="64">
        <f t="shared" si="327"/>
        <v>1.9035700870067229E-2</v>
      </c>
      <c r="Y781" s="63">
        <f t="shared" si="320"/>
        <v>2.5202684688196975E-4</v>
      </c>
      <c r="Z781" s="63">
        <f t="shared" si="321"/>
        <v>5.5099372074191022E-2</v>
      </c>
      <c r="AA781" s="63">
        <f t="shared" si="322"/>
        <v>-2.5291552273189022E-2</v>
      </c>
      <c r="AB781" s="64">
        <f t="shared" si="323"/>
        <v>8.2476892997968454E-2</v>
      </c>
      <c r="AC781" s="63">
        <f t="shared" si="316"/>
        <v>1.3366406092346184E-2</v>
      </c>
      <c r="AD781" s="63">
        <f t="shared" si="317"/>
        <v>7.4390954137214305E-2</v>
      </c>
      <c r="AE781" s="63">
        <f t="shared" si="318"/>
        <v>1.4859729723824655E-2</v>
      </c>
      <c r="AF781" s="64">
        <f t="shared" si="319"/>
        <v>5.8659559217695945E-2</v>
      </c>
      <c r="AG781" s="69">
        <f t="shared" ca="1" si="328"/>
        <v>511</v>
      </c>
      <c r="AH781" s="75">
        <f t="shared" si="338"/>
        <v>7</v>
      </c>
      <c r="AI781" s="76">
        <f t="shared" si="339"/>
        <v>0</v>
      </c>
      <c r="AJ781" s="75"/>
      <c r="AK781" s="76"/>
    </row>
    <row r="782" spans="2:37" x14ac:dyDescent="0.25">
      <c r="B782" s="43">
        <v>1935</v>
      </c>
      <c r="C782" s="44">
        <v>11</v>
      </c>
      <c r="D782" s="67">
        <f t="shared" si="315"/>
        <v>13118</v>
      </c>
      <c r="E782" s="61">
        <f>Data!E781</f>
        <v>13.04</v>
      </c>
      <c r="F782" s="61">
        <f>Data!H781</f>
        <v>13.8</v>
      </c>
      <c r="G782" s="62">
        <f>IF(MOD(C782,3)=0,SUM(Data!G779:G781),0)</f>
        <v>0</v>
      </c>
      <c r="H782" s="63">
        <f t="shared" si="329"/>
        <v>9.3959731543624025E-2</v>
      </c>
      <c r="I782" s="63">
        <f t="shared" si="330"/>
        <v>0</v>
      </c>
      <c r="J782" s="63">
        <f t="shared" si="331"/>
        <v>9.3959731543624025E-2</v>
      </c>
      <c r="K782" s="63">
        <f t="shared" si="332"/>
        <v>7.2992700729928028E-3</v>
      </c>
      <c r="L782" s="64">
        <f t="shared" si="333"/>
        <v>8.6032487112148281E-2</v>
      </c>
      <c r="M782" s="65">
        <f t="shared" si="334"/>
        <v>2.9369369369369367</v>
      </c>
      <c r="N782" s="65">
        <f t="shared" si="335"/>
        <v>1.1071832705930016</v>
      </c>
      <c r="O782" s="65">
        <f t="shared" si="336"/>
        <v>88.924578822681141</v>
      </c>
      <c r="P782" s="66">
        <f t="shared" si="337"/>
        <v>80.316042686459298</v>
      </c>
      <c r="Q782" s="63">
        <f t="shared" si="311"/>
        <v>0.41739130434782612</v>
      </c>
      <c r="R782" s="63">
        <f t="shared" si="312"/>
        <v>0.48361589005357963</v>
      </c>
      <c r="S782" s="63">
        <f t="shared" si="313"/>
        <v>2.2222222222222365E-2</v>
      </c>
      <c r="T782" s="64">
        <f t="shared" si="314"/>
        <v>0.45136337070458876</v>
      </c>
      <c r="U782" s="63">
        <f t="shared" si="324"/>
        <v>-4.7358900110784807E-2</v>
      </c>
      <c r="V782" s="63">
        <f t="shared" si="325"/>
        <v>1.4795162527707628E-2</v>
      </c>
      <c r="W782" s="63">
        <f t="shared" si="326"/>
        <v>-3.39334439431066E-2</v>
      </c>
      <c r="X782" s="64">
        <f t="shared" si="327"/>
        <v>5.04402167379705E-2</v>
      </c>
      <c r="Y782" s="63">
        <f t="shared" si="320"/>
        <v>6.1870236494863118E-3</v>
      </c>
      <c r="Z782" s="63">
        <f t="shared" si="321"/>
        <v>6.1359805676540313E-2</v>
      </c>
      <c r="AA782" s="63">
        <f t="shared" si="322"/>
        <v>-2.6220431414322287E-2</v>
      </c>
      <c r="AB782" s="64">
        <f t="shared" si="323"/>
        <v>8.9938462375077854E-2</v>
      </c>
      <c r="AC782" s="63">
        <f t="shared" si="316"/>
        <v>1.6176910668161515E-2</v>
      </c>
      <c r="AD782" s="63">
        <f t="shared" si="317"/>
        <v>7.7370706253194532E-2</v>
      </c>
      <c r="AE782" s="63">
        <f t="shared" si="318"/>
        <v>1.4733721622191887E-2</v>
      </c>
      <c r="AF782" s="64">
        <f t="shared" si="319"/>
        <v>6.1727508701365341E-2</v>
      </c>
      <c r="AG782" s="69">
        <f t="shared" ca="1" si="328"/>
        <v>26</v>
      </c>
      <c r="AH782" s="75">
        <f t="shared" si="338"/>
        <v>8</v>
      </c>
      <c r="AI782" s="76">
        <f t="shared" si="339"/>
        <v>0</v>
      </c>
      <c r="AJ782" s="75"/>
      <c r="AK782" s="76"/>
    </row>
    <row r="783" spans="2:37" x14ac:dyDescent="0.25">
      <c r="B783" s="43">
        <v>1935</v>
      </c>
      <c r="C783" s="44">
        <v>12</v>
      </c>
      <c r="D783" s="67">
        <f t="shared" si="315"/>
        <v>13149</v>
      </c>
      <c r="E783" s="61">
        <f>Data!E782</f>
        <v>13.04</v>
      </c>
      <c r="F783" s="61">
        <f>Data!H782</f>
        <v>13.8</v>
      </c>
      <c r="G783" s="62">
        <f>IF(MOD(C783,3)=0,SUM(Data!G780:G782),0)</f>
        <v>0.11499999999999999</v>
      </c>
      <c r="H783" s="63">
        <f t="shared" si="329"/>
        <v>0</v>
      </c>
      <c r="I783" s="63">
        <f t="shared" si="330"/>
        <v>8.8190184049079749E-3</v>
      </c>
      <c r="J783" s="63">
        <f t="shared" si="331"/>
        <v>8.8190184049079523E-3</v>
      </c>
      <c r="K783" s="63">
        <f t="shared" si="332"/>
        <v>0</v>
      </c>
      <c r="L783" s="64">
        <f t="shared" si="333"/>
        <v>8.8190184049079523E-3</v>
      </c>
      <c r="M783" s="65">
        <f t="shared" si="334"/>
        <v>2.9369369369369367</v>
      </c>
      <c r="N783" s="65">
        <f t="shared" si="335"/>
        <v>1.1071832705930016</v>
      </c>
      <c r="O783" s="65">
        <f t="shared" si="336"/>
        <v>89.708806319967053</v>
      </c>
      <c r="P783" s="66">
        <f t="shared" si="337"/>
        <v>81.02435134512055</v>
      </c>
      <c r="Q783" s="63">
        <f t="shared" si="311"/>
        <v>0.40820734341252707</v>
      </c>
      <c r="R783" s="63">
        <f t="shared" si="312"/>
        <v>0.4691859587762941</v>
      </c>
      <c r="S783" s="63">
        <f t="shared" si="313"/>
        <v>2.9850746268656803E-2</v>
      </c>
      <c r="T783" s="64">
        <f t="shared" si="314"/>
        <v>0.42660085852190877</v>
      </c>
      <c r="U783" s="63">
        <f t="shared" si="324"/>
        <v>-3.4097792279546679E-2</v>
      </c>
      <c r="V783" s="63">
        <f t="shared" si="325"/>
        <v>2.7506815989523981E-2</v>
      </c>
      <c r="W783" s="63">
        <f t="shared" si="326"/>
        <v>-3.0359733904420927E-2</v>
      </c>
      <c r="X783" s="64">
        <f t="shared" si="327"/>
        <v>5.9678369305922629E-2</v>
      </c>
      <c r="Y783" s="63">
        <f t="shared" si="320"/>
        <v>4.5601703888089595E-3</v>
      </c>
      <c r="Z783" s="63">
        <f t="shared" si="321"/>
        <v>5.9314919021956403E-2</v>
      </c>
      <c r="AA783" s="63">
        <f t="shared" si="322"/>
        <v>-2.5677783288016287E-2</v>
      </c>
      <c r="AB783" s="64">
        <f t="shared" si="323"/>
        <v>8.7232643218169814E-2</v>
      </c>
      <c r="AC783" s="63">
        <f t="shared" si="316"/>
        <v>1.6069611445585608E-2</v>
      </c>
      <c r="AD783" s="63">
        <f t="shared" si="317"/>
        <v>7.7123709858870182E-2</v>
      </c>
      <c r="AE783" s="63">
        <f t="shared" si="318"/>
        <v>1.4733721622191887E-2</v>
      </c>
      <c r="AF783" s="64">
        <f t="shared" si="319"/>
        <v>6.1484098643079577E-2</v>
      </c>
      <c r="AG783" s="69">
        <f t="shared" ca="1" si="328"/>
        <v>1025</v>
      </c>
      <c r="AH783" s="75">
        <f t="shared" si="338"/>
        <v>0</v>
      </c>
      <c r="AI783" s="76">
        <f t="shared" si="339"/>
        <v>0</v>
      </c>
      <c r="AJ783" s="75"/>
      <c r="AK783" s="76"/>
    </row>
    <row r="784" spans="2:37" x14ac:dyDescent="0.25">
      <c r="B784" s="43">
        <v>1936</v>
      </c>
      <c r="C784" s="39">
        <v>1</v>
      </c>
      <c r="D784" s="67">
        <f t="shared" si="315"/>
        <v>13180</v>
      </c>
      <c r="E784" s="61">
        <f>Data!E783</f>
        <v>13.76</v>
      </c>
      <c r="F784" s="61">
        <f>Data!H783</f>
        <v>13.8</v>
      </c>
      <c r="G784" s="62">
        <f>IF(MOD(C784,3)=0,SUM(Data!G781:G783),0)</f>
        <v>0</v>
      </c>
      <c r="H784" s="63">
        <f t="shared" si="329"/>
        <v>5.5214723926380493E-2</v>
      </c>
      <c r="I784" s="63">
        <f t="shared" si="330"/>
        <v>0</v>
      </c>
      <c r="J784" s="63">
        <f t="shared" si="331"/>
        <v>5.5214723926380493E-2</v>
      </c>
      <c r="K784" s="63">
        <f t="shared" si="332"/>
        <v>0</v>
      </c>
      <c r="L784" s="64">
        <f t="shared" si="333"/>
        <v>5.5214723926380493E-2</v>
      </c>
      <c r="M784" s="65">
        <f t="shared" si="334"/>
        <v>3.099099099099099</v>
      </c>
      <c r="N784" s="65">
        <f t="shared" si="335"/>
        <v>1.1071832705930016</v>
      </c>
      <c r="O784" s="65">
        <f t="shared" si="336"/>
        <v>94.662053294689173</v>
      </c>
      <c r="P784" s="66">
        <f t="shared" si="337"/>
        <v>85.498088535955432</v>
      </c>
      <c r="Q784" s="63">
        <f t="shared" si="311"/>
        <v>0.48596112311015127</v>
      </c>
      <c r="R784" s="63">
        <f t="shared" si="312"/>
        <v>0.55030665588664185</v>
      </c>
      <c r="S784" s="63">
        <f t="shared" si="313"/>
        <v>1.4705882352941346E-2</v>
      </c>
      <c r="T784" s="64">
        <f t="shared" si="314"/>
        <v>0.52783844348248765</v>
      </c>
      <c r="U784" s="63">
        <f t="shared" si="324"/>
        <v>-2.9471413689305392E-2</v>
      </c>
      <c r="V784" s="63">
        <f t="shared" si="325"/>
        <v>3.2428261966999994E-2</v>
      </c>
      <c r="W784" s="63">
        <f t="shared" si="326"/>
        <v>-2.7932568943105474E-2</v>
      </c>
      <c r="X784" s="64">
        <f t="shared" si="327"/>
        <v>6.209531250777256E-2</v>
      </c>
      <c r="Y784" s="63">
        <f t="shared" si="320"/>
        <v>8.4463324072843182E-3</v>
      </c>
      <c r="Z784" s="63">
        <f t="shared" si="321"/>
        <v>6.3412900930112537E-2</v>
      </c>
      <c r="AA784" s="63">
        <f t="shared" si="322"/>
        <v>-2.5677783288016287E-2</v>
      </c>
      <c r="AB784" s="64">
        <f t="shared" si="323"/>
        <v>9.1438625425971143E-2</v>
      </c>
      <c r="AC784" s="63">
        <f t="shared" si="316"/>
        <v>1.9616463983703092E-2</v>
      </c>
      <c r="AD784" s="63">
        <f t="shared" si="317"/>
        <v>8.0883687444209151E-2</v>
      </c>
      <c r="AE784" s="63">
        <f t="shared" si="318"/>
        <v>1.4243626672194809E-2</v>
      </c>
      <c r="AF784" s="64">
        <f t="shared" si="319"/>
        <v>6.5704194751181388E-2</v>
      </c>
      <c r="AG784" s="69">
        <f t="shared" ca="1" si="328"/>
        <v>150</v>
      </c>
      <c r="AH784" s="75">
        <f t="shared" si="338"/>
        <v>1</v>
      </c>
      <c r="AI784" s="76">
        <f t="shared" si="339"/>
        <v>0</v>
      </c>
      <c r="AJ784" s="75"/>
      <c r="AK784" s="76"/>
    </row>
    <row r="785" spans="2:37" x14ac:dyDescent="0.25">
      <c r="B785" s="43">
        <v>1936</v>
      </c>
      <c r="C785" s="44">
        <v>2</v>
      </c>
      <c r="D785" s="67">
        <f t="shared" si="315"/>
        <v>13209</v>
      </c>
      <c r="E785" s="61">
        <f>Data!E784</f>
        <v>14.55</v>
      </c>
      <c r="F785" s="61">
        <f>Data!H784</f>
        <v>13.8</v>
      </c>
      <c r="G785" s="62">
        <f>IF(MOD(C785,3)=0,SUM(Data!G782:G784),0)</f>
        <v>0</v>
      </c>
      <c r="H785" s="63">
        <f t="shared" si="329"/>
        <v>5.7412790697674465E-2</v>
      </c>
      <c r="I785" s="63">
        <f t="shared" si="330"/>
        <v>0</v>
      </c>
      <c r="J785" s="63">
        <f t="shared" si="331"/>
        <v>5.7412790697674465E-2</v>
      </c>
      <c r="K785" s="63">
        <f t="shared" si="332"/>
        <v>0</v>
      </c>
      <c r="L785" s="64">
        <f t="shared" si="333"/>
        <v>5.7412790697674465E-2</v>
      </c>
      <c r="M785" s="65">
        <f t="shared" si="334"/>
        <v>3.2770270270270268</v>
      </c>
      <c r="N785" s="65">
        <f t="shared" si="335"/>
        <v>1.1071832705930016</v>
      </c>
      <c r="O785" s="65">
        <f t="shared" si="336"/>
        <v>100.09686594750927</v>
      </c>
      <c r="P785" s="66">
        <f t="shared" si="337"/>
        <v>90.406772398121475</v>
      </c>
      <c r="Q785" s="63">
        <f t="shared" ref="Q785:Q848" si="340">$M785/$M773-1</f>
        <v>0.62026726057906445</v>
      </c>
      <c r="R785" s="63">
        <f t="shared" ref="R785:R848" si="341">$O785/$O773-1</f>
        <v>0.69042855787064705</v>
      </c>
      <c r="S785" s="63">
        <f t="shared" ref="S785:S848" si="342">$N785/$N773-1</f>
        <v>7.2992700729928028E-3</v>
      </c>
      <c r="T785" s="64">
        <f t="shared" ref="T785:T848" si="343">$P785/$P773-1</f>
        <v>0.67817907556723633</v>
      </c>
      <c r="U785" s="63">
        <f t="shared" si="324"/>
        <v>-3.290996280124403E-2</v>
      </c>
      <c r="V785" s="63">
        <f t="shared" si="325"/>
        <v>2.8770404451620823E-2</v>
      </c>
      <c r="W785" s="63">
        <f t="shared" si="326"/>
        <v>-2.5468488062122541E-2</v>
      </c>
      <c r="X785" s="64">
        <f t="shared" si="327"/>
        <v>5.5656376268313767E-2</v>
      </c>
      <c r="Y785" s="63">
        <f t="shared" si="320"/>
        <v>1.3931551996411828E-2</v>
      </c>
      <c r="Z785" s="63">
        <f t="shared" si="321"/>
        <v>6.9197098946469415E-2</v>
      </c>
      <c r="AA785" s="63">
        <f t="shared" si="322"/>
        <v>-2.5677783288016287E-2</v>
      </c>
      <c r="AB785" s="64">
        <f t="shared" si="323"/>
        <v>9.7375263138982149E-2</v>
      </c>
      <c r="AC785" s="63">
        <f t="shared" si="316"/>
        <v>2.3184042497403468E-2</v>
      </c>
      <c r="AD785" s="63">
        <f t="shared" si="317"/>
        <v>8.4665636397905919E-2</v>
      </c>
      <c r="AE785" s="63">
        <f t="shared" si="318"/>
        <v>1.4243626672194809E-2</v>
      </c>
      <c r="AF785" s="64">
        <f t="shared" si="319"/>
        <v>6.9433031545656165E-2</v>
      </c>
      <c r="AG785" s="69">
        <f t="shared" ca="1" si="328"/>
        <v>134</v>
      </c>
      <c r="AH785" s="75">
        <f t="shared" si="338"/>
        <v>2</v>
      </c>
      <c r="AI785" s="76">
        <f t="shared" si="339"/>
        <v>0</v>
      </c>
      <c r="AJ785" s="75"/>
      <c r="AK785" s="76"/>
    </row>
    <row r="786" spans="2:37" x14ac:dyDescent="0.25">
      <c r="B786" s="43">
        <v>1936</v>
      </c>
      <c r="C786" s="44">
        <v>3</v>
      </c>
      <c r="D786" s="67">
        <f t="shared" si="315"/>
        <v>13240</v>
      </c>
      <c r="E786" s="61">
        <f>Data!E785</f>
        <v>14.86</v>
      </c>
      <c r="F786" s="61">
        <f>Data!H785</f>
        <v>13.7</v>
      </c>
      <c r="G786" s="62">
        <f>IF(MOD(C786,3)=0,SUM(Data!G783:G785),0)</f>
        <v>0.1225</v>
      </c>
      <c r="H786" s="63">
        <f t="shared" si="329"/>
        <v>2.130584192439855E-2</v>
      </c>
      <c r="I786" s="63">
        <f t="shared" si="330"/>
        <v>8.4192439862542951E-3</v>
      </c>
      <c r="J786" s="63">
        <f t="shared" si="331"/>
        <v>2.9725085910652815E-2</v>
      </c>
      <c r="K786" s="63">
        <f t="shared" si="332"/>
        <v>-7.2463768115943461E-3</v>
      </c>
      <c r="L786" s="64">
        <f t="shared" si="333"/>
        <v>3.7241327413650493E-2</v>
      </c>
      <c r="M786" s="65">
        <f t="shared" si="334"/>
        <v>3.3468468468468466</v>
      </c>
      <c r="N786" s="65">
        <f t="shared" si="335"/>
        <v>1.0991602034147914</v>
      </c>
      <c r="O786" s="65">
        <f t="shared" si="336"/>
        <v>103.07225388718608</v>
      </c>
      <c r="P786" s="66">
        <f t="shared" si="337"/>
        <v>93.773640609411302</v>
      </c>
      <c r="Q786" s="63">
        <f t="shared" si="340"/>
        <v>0.76694411414982167</v>
      </c>
      <c r="R786" s="63">
        <f t="shared" si="341"/>
        <v>0.83411870859172454</v>
      </c>
      <c r="S786" s="63">
        <f t="shared" si="342"/>
        <v>0</v>
      </c>
      <c r="T786" s="64">
        <f t="shared" si="343"/>
        <v>0.83411870859172477</v>
      </c>
      <c r="U786" s="63">
        <f t="shared" si="324"/>
        <v>-3.2508008787216602E-2</v>
      </c>
      <c r="V786" s="63">
        <f t="shared" si="325"/>
        <v>2.8108788058831768E-2</v>
      </c>
      <c r="W786" s="63">
        <f t="shared" si="326"/>
        <v>-2.5640567576272533E-2</v>
      </c>
      <c r="X786" s="64">
        <f t="shared" si="327"/>
        <v>5.5163786428794825E-2</v>
      </c>
      <c r="Y786" s="63">
        <f t="shared" si="320"/>
        <v>2.3238544286820595E-2</v>
      </c>
      <c r="Z786" s="63">
        <f t="shared" si="321"/>
        <v>7.8501689031583721E-2</v>
      </c>
      <c r="AA786" s="63">
        <f t="shared" si="322"/>
        <v>-2.5840530588774224E-2</v>
      </c>
      <c r="AB786" s="64">
        <f t="shared" si="323"/>
        <v>0.10710999882126249</v>
      </c>
      <c r="AC786" s="63">
        <f t="shared" si="316"/>
        <v>2.4430437740325495E-2</v>
      </c>
      <c r="AD786" s="63">
        <f t="shared" si="317"/>
        <v>8.5768192291996614E-2</v>
      </c>
      <c r="AE786" s="63">
        <f t="shared" si="318"/>
        <v>1.3389880971678148E-2</v>
      </c>
      <c r="AF786" s="64">
        <f t="shared" si="319"/>
        <v>7.1421979515839729E-2</v>
      </c>
      <c r="AG786" s="69">
        <f t="shared" ca="1" si="328"/>
        <v>613</v>
      </c>
      <c r="AH786" s="75">
        <f t="shared" si="338"/>
        <v>3</v>
      </c>
      <c r="AI786" s="76">
        <f t="shared" si="339"/>
        <v>0</v>
      </c>
      <c r="AJ786" s="75"/>
      <c r="AK786" s="76"/>
    </row>
    <row r="787" spans="2:37" x14ac:dyDescent="0.25">
      <c r="B787" s="43">
        <v>1936</v>
      </c>
      <c r="C787" s="44">
        <v>4</v>
      </c>
      <c r="D787" s="67">
        <f t="shared" si="315"/>
        <v>13270</v>
      </c>
      <c r="E787" s="61">
        <f>Data!E786</f>
        <v>14.88</v>
      </c>
      <c r="F787" s="61">
        <f>Data!H786</f>
        <v>13.7</v>
      </c>
      <c r="G787" s="62">
        <f>IF(MOD(C787,3)=0,SUM(Data!G784:G786),0)</f>
        <v>0</v>
      </c>
      <c r="H787" s="63">
        <f t="shared" si="329"/>
        <v>1.3458950201885589E-3</v>
      </c>
      <c r="I787" s="63">
        <f t="shared" si="330"/>
        <v>0</v>
      </c>
      <c r="J787" s="63">
        <f t="shared" si="331"/>
        <v>1.3458950201885589E-3</v>
      </c>
      <c r="K787" s="63">
        <f t="shared" si="332"/>
        <v>0</v>
      </c>
      <c r="L787" s="64">
        <f t="shared" si="333"/>
        <v>1.3458950201885589E-3</v>
      </c>
      <c r="M787" s="65">
        <f t="shared" si="334"/>
        <v>3.3513513513513513</v>
      </c>
      <c r="N787" s="65">
        <f t="shared" si="335"/>
        <v>1.0991602034147914</v>
      </c>
      <c r="O787" s="65">
        <f t="shared" si="336"/>
        <v>103.21097832041245</v>
      </c>
      <c r="P787" s="66">
        <f t="shared" si="337"/>
        <v>93.89985008533246</v>
      </c>
      <c r="Q787" s="63">
        <f t="shared" si="340"/>
        <v>0.64601769911504459</v>
      </c>
      <c r="R787" s="63">
        <f t="shared" si="341"/>
        <v>0.70859498749490313</v>
      </c>
      <c r="S787" s="63">
        <f t="shared" si="342"/>
        <v>-7.2463768115942351E-3</v>
      </c>
      <c r="T787" s="64">
        <f t="shared" si="343"/>
        <v>0.72106648375399041</v>
      </c>
      <c r="U787" s="63">
        <f t="shared" si="324"/>
        <v>-1.2675418881576972E-2</v>
      </c>
      <c r="V787" s="63">
        <f t="shared" si="325"/>
        <v>4.9183959902265206E-2</v>
      </c>
      <c r="W787" s="63">
        <f t="shared" si="326"/>
        <v>-2.4386561581199895E-2</v>
      </c>
      <c r="X787" s="64">
        <f t="shared" si="327"/>
        <v>7.54094998964987E-2</v>
      </c>
      <c r="Y787" s="63">
        <f t="shared" si="320"/>
        <v>2.6280564301238263E-2</v>
      </c>
      <c r="Z787" s="63">
        <f t="shared" si="321"/>
        <v>8.1708002693178461E-2</v>
      </c>
      <c r="AA787" s="63">
        <f t="shared" si="322"/>
        <v>-2.638612677532115E-2</v>
      </c>
      <c r="AB787" s="64">
        <f t="shared" si="323"/>
        <v>0.11102361258522775</v>
      </c>
      <c r="AC787" s="63">
        <f t="shared" si="316"/>
        <v>2.5061169390505844E-2</v>
      </c>
      <c r="AD787" s="63">
        <f t="shared" si="317"/>
        <v>8.6436688988705601E-2</v>
      </c>
      <c r="AE787" s="63">
        <f t="shared" si="318"/>
        <v>1.2909711605335161E-2</v>
      </c>
      <c r="AF787" s="64">
        <f t="shared" si="319"/>
        <v>7.2589863184191916E-2</v>
      </c>
      <c r="AG787" s="69">
        <f t="shared" ca="1" si="328"/>
        <v>1002</v>
      </c>
      <c r="AH787" s="75">
        <f t="shared" si="338"/>
        <v>4</v>
      </c>
      <c r="AI787" s="76">
        <f t="shared" si="339"/>
        <v>0</v>
      </c>
      <c r="AJ787" s="75"/>
      <c r="AK787" s="76"/>
    </row>
    <row r="788" spans="2:37" x14ac:dyDescent="0.25">
      <c r="B788" s="43">
        <v>1936</v>
      </c>
      <c r="C788" s="44">
        <v>5</v>
      </c>
      <c r="D788" s="67">
        <f t="shared" si="315"/>
        <v>13301</v>
      </c>
      <c r="E788" s="61">
        <f>Data!E787</f>
        <v>14.09</v>
      </c>
      <c r="F788" s="61">
        <f>Data!H787</f>
        <v>13.7</v>
      </c>
      <c r="G788" s="62">
        <f>IF(MOD(C788,3)=0,SUM(Data!G785:G787),0)</f>
        <v>0</v>
      </c>
      <c r="H788" s="63">
        <f t="shared" si="329"/>
        <v>-5.3091397849462374E-2</v>
      </c>
      <c r="I788" s="63">
        <f t="shared" si="330"/>
        <v>0</v>
      </c>
      <c r="J788" s="63">
        <f t="shared" si="331"/>
        <v>-5.3091397849462374E-2</v>
      </c>
      <c r="K788" s="63">
        <f t="shared" si="332"/>
        <v>0</v>
      </c>
      <c r="L788" s="64">
        <f t="shared" si="333"/>
        <v>-5.3091397849462374E-2</v>
      </c>
      <c r="M788" s="65">
        <f t="shared" si="334"/>
        <v>3.1734234234234231</v>
      </c>
      <c r="N788" s="65">
        <f t="shared" si="335"/>
        <v>1.0991602034147914</v>
      </c>
      <c r="O788" s="65">
        <f t="shared" si="336"/>
        <v>97.731363207971199</v>
      </c>
      <c r="P788" s="66">
        <f t="shared" si="337"/>
        <v>88.914575786447202</v>
      </c>
      <c r="Q788" s="63">
        <f t="shared" si="340"/>
        <v>0.44512820512820528</v>
      </c>
      <c r="R788" s="63">
        <f t="shared" si="341"/>
        <v>0.50006820029763421</v>
      </c>
      <c r="S788" s="63">
        <f t="shared" si="342"/>
        <v>-7.2463768115942351E-3</v>
      </c>
      <c r="T788" s="64">
        <f t="shared" si="343"/>
        <v>0.51101760321951506</v>
      </c>
      <c r="U788" s="63">
        <f t="shared" si="324"/>
        <v>-3.3722842195064162E-3</v>
      </c>
      <c r="V788" s="63">
        <f t="shared" si="325"/>
        <v>5.9069968871269696E-2</v>
      </c>
      <c r="W788" s="63">
        <f t="shared" si="326"/>
        <v>-2.1849171152553581E-2</v>
      </c>
      <c r="X788" s="64">
        <f t="shared" si="327"/>
        <v>8.2726648730820029E-2</v>
      </c>
      <c r="Y788" s="63">
        <f t="shared" si="320"/>
        <v>1.9988595413622745E-2</v>
      </c>
      <c r="Z788" s="63">
        <f t="shared" si="321"/>
        <v>7.5076216673666263E-2</v>
      </c>
      <c r="AA788" s="63">
        <f t="shared" si="322"/>
        <v>-2.5840530588774224E-2</v>
      </c>
      <c r="AB788" s="64">
        <f t="shared" si="323"/>
        <v>0.10359366246620172</v>
      </c>
      <c r="AC788" s="63">
        <f t="shared" si="316"/>
        <v>2.1154752581639125E-2</v>
      </c>
      <c r="AD788" s="63">
        <f t="shared" si="317"/>
        <v>8.229637554169611E-2</v>
      </c>
      <c r="AE788" s="63">
        <f t="shared" si="318"/>
        <v>1.24342752601736E-2</v>
      </c>
      <c r="AF788" s="64">
        <f t="shared" si="319"/>
        <v>6.9004084500763785E-2</v>
      </c>
      <c r="AG788" s="69">
        <f t="shared" ca="1" si="328"/>
        <v>1685</v>
      </c>
      <c r="AH788" s="75">
        <f t="shared" si="338"/>
        <v>0</v>
      </c>
      <c r="AI788" s="76">
        <f t="shared" si="339"/>
        <v>1</v>
      </c>
      <c r="AJ788" s="75"/>
      <c r="AK788" s="76"/>
    </row>
    <row r="789" spans="2:37" x14ac:dyDescent="0.25">
      <c r="B789" s="43">
        <v>1936</v>
      </c>
      <c r="C789" s="44">
        <v>6</v>
      </c>
      <c r="D789" s="67">
        <f t="shared" si="315"/>
        <v>13331</v>
      </c>
      <c r="E789" s="61">
        <f>Data!E788</f>
        <v>14.69</v>
      </c>
      <c r="F789" s="61">
        <f>Data!H788</f>
        <v>13.8</v>
      </c>
      <c r="G789" s="62">
        <f>IF(MOD(C789,3)=0,SUM(Data!G786:G788),0)</f>
        <v>0.13333333333333333</v>
      </c>
      <c r="H789" s="63">
        <f t="shared" si="329"/>
        <v>4.2583392476933879E-2</v>
      </c>
      <c r="I789" s="63">
        <f t="shared" si="330"/>
        <v>9.462976105985333E-3</v>
      </c>
      <c r="J789" s="63">
        <f t="shared" si="331"/>
        <v>5.2046368582919333E-2</v>
      </c>
      <c r="K789" s="63">
        <f t="shared" si="332"/>
        <v>7.2992700729928028E-3</v>
      </c>
      <c r="L789" s="64">
        <f t="shared" si="333"/>
        <v>4.4422844172897991E-2</v>
      </c>
      <c r="M789" s="65">
        <f t="shared" si="334"/>
        <v>3.3085585585585582</v>
      </c>
      <c r="N789" s="65">
        <f t="shared" si="335"/>
        <v>1.1071832705930016</v>
      </c>
      <c r="O789" s="65">
        <f t="shared" si="336"/>
        <v>102.81792575960444</v>
      </c>
      <c r="P789" s="66">
        <f t="shared" si="337"/>
        <v>92.864414131307868</v>
      </c>
      <c r="Q789" s="63">
        <f t="shared" si="340"/>
        <v>0.45158102766798414</v>
      </c>
      <c r="R789" s="63">
        <f t="shared" si="341"/>
        <v>0.50397110386683619</v>
      </c>
      <c r="S789" s="63">
        <f t="shared" si="342"/>
        <v>7.2992700729928028E-3</v>
      </c>
      <c r="T789" s="64">
        <f t="shared" si="343"/>
        <v>0.49307276253446752</v>
      </c>
      <c r="U789" s="63">
        <f t="shared" si="324"/>
        <v>1.1553988782700308E-2</v>
      </c>
      <c r="V789" s="63">
        <f t="shared" si="325"/>
        <v>7.3364710746743667E-2</v>
      </c>
      <c r="W789" s="63">
        <f t="shared" si="326"/>
        <v>-1.7844104656093873E-2</v>
      </c>
      <c r="X789" s="64">
        <f t="shared" si="327"/>
        <v>9.2865924681845291E-2</v>
      </c>
      <c r="Y789" s="63">
        <f t="shared" si="320"/>
        <v>1.9501256258958932E-2</v>
      </c>
      <c r="Z789" s="63">
        <f t="shared" si="321"/>
        <v>7.4128603638770052E-2</v>
      </c>
      <c r="AA789" s="63">
        <f t="shared" si="322"/>
        <v>-2.4582412438645007E-2</v>
      </c>
      <c r="AB789" s="64">
        <f t="shared" si="323"/>
        <v>0.10119872487044557</v>
      </c>
      <c r="AC789" s="63">
        <f t="shared" si="316"/>
        <v>2.2791940930208421E-2</v>
      </c>
      <c r="AD789" s="63">
        <f t="shared" si="317"/>
        <v>8.3824919295075739E-2</v>
      </c>
      <c r="AE789" s="63">
        <f t="shared" si="318"/>
        <v>1.2331536955650257E-2</v>
      </c>
      <c r="AF789" s="64">
        <f t="shared" si="319"/>
        <v>7.062249839062118E-2</v>
      </c>
      <c r="AG789" s="69">
        <f t="shared" ca="1" si="328"/>
        <v>266</v>
      </c>
      <c r="AH789" s="75">
        <f t="shared" si="338"/>
        <v>1</v>
      </c>
      <c r="AI789" s="76">
        <f t="shared" si="339"/>
        <v>0</v>
      </c>
      <c r="AJ789" s="75"/>
      <c r="AK789" s="76"/>
    </row>
    <row r="790" spans="2:37" x14ac:dyDescent="0.25">
      <c r="B790" s="43">
        <v>1936</v>
      </c>
      <c r="C790" s="44">
        <v>7</v>
      </c>
      <c r="D790" s="67">
        <f t="shared" si="315"/>
        <v>13362</v>
      </c>
      <c r="E790" s="61">
        <f>Data!E789</f>
        <v>15.56</v>
      </c>
      <c r="F790" s="61">
        <f>Data!H789</f>
        <v>13.9</v>
      </c>
      <c r="G790" s="62">
        <f>IF(MOD(C790,3)=0,SUM(Data!G787:G789),0)</f>
        <v>0</v>
      </c>
      <c r="H790" s="63">
        <f t="shared" si="329"/>
        <v>5.9223961878829279E-2</v>
      </c>
      <c r="I790" s="63">
        <f t="shared" si="330"/>
        <v>0</v>
      </c>
      <c r="J790" s="63">
        <f t="shared" si="331"/>
        <v>5.9223961878829279E-2</v>
      </c>
      <c r="K790" s="63">
        <f t="shared" si="332"/>
        <v>7.2463768115942351E-3</v>
      </c>
      <c r="L790" s="64">
        <f t="shared" si="333"/>
        <v>5.1603645606319581E-2</v>
      </c>
      <c r="M790" s="65">
        <f t="shared" si="334"/>
        <v>3.5045045045045042</v>
      </c>
      <c r="N790" s="65">
        <f t="shared" si="335"/>
        <v>1.1152063377712116</v>
      </c>
      <c r="O790" s="65">
        <f t="shared" si="336"/>
        <v>108.90721067525155</v>
      </c>
      <c r="P790" s="66">
        <f t="shared" si="337"/>
        <v>97.656556447578382</v>
      </c>
      <c r="Q790" s="63">
        <f t="shared" si="340"/>
        <v>0.46103286384976516</v>
      </c>
      <c r="R790" s="63">
        <f t="shared" si="341"/>
        <v>0.51376407320504769</v>
      </c>
      <c r="S790" s="63">
        <f t="shared" si="342"/>
        <v>1.4598540145985384E-2</v>
      </c>
      <c r="T790" s="64">
        <f t="shared" si="343"/>
        <v>0.49198329517331985</v>
      </c>
      <c r="U790" s="63">
        <f t="shared" si="324"/>
        <v>1.6606027796471023E-2</v>
      </c>
      <c r="V790" s="63">
        <f t="shared" si="325"/>
        <v>7.8725453183460248E-2</v>
      </c>
      <c r="W790" s="63">
        <f t="shared" si="326"/>
        <v>-1.6424798305750388E-2</v>
      </c>
      <c r="X790" s="64">
        <f t="shared" si="327"/>
        <v>9.6739172892230441E-2</v>
      </c>
      <c r="Y790" s="63">
        <f t="shared" si="320"/>
        <v>2.1162890040127058E-2</v>
      </c>
      <c r="Z790" s="63">
        <f t="shared" si="321"/>
        <v>7.5879271783775071E-2</v>
      </c>
      <c r="AA790" s="63">
        <f t="shared" si="322"/>
        <v>-2.2768010326973509E-2</v>
      </c>
      <c r="AB790" s="64">
        <f t="shared" si="323"/>
        <v>0.10094561286696657</v>
      </c>
      <c r="AC790" s="63">
        <f t="shared" si="316"/>
        <v>2.6456134522128139E-2</v>
      </c>
      <c r="AD790" s="63">
        <f t="shared" si="317"/>
        <v>8.7707766006237753E-2</v>
      </c>
      <c r="AE790" s="63">
        <f t="shared" si="318"/>
        <v>1.2697067168559784E-2</v>
      </c>
      <c r="AF790" s="64">
        <f t="shared" si="319"/>
        <v>7.4070224225496473E-2</v>
      </c>
      <c r="AG790" s="69">
        <f t="shared" ca="1" si="328"/>
        <v>125</v>
      </c>
      <c r="AH790" s="75">
        <f t="shared" si="338"/>
        <v>2</v>
      </c>
      <c r="AI790" s="76">
        <f t="shared" si="339"/>
        <v>0</v>
      </c>
      <c r="AJ790" s="75"/>
      <c r="AK790" s="76"/>
    </row>
    <row r="791" spans="2:37" x14ac:dyDescent="0.25">
      <c r="B791" s="43">
        <v>1936</v>
      </c>
      <c r="C791" s="44">
        <v>8</v>
      </c>
      <c r="D791" s="67">
        <f t="shared" si="315"/>
        <v>13393</v>
      </c>
      <c r="E791" s="61">
        <f>Data!E790</f>
        <v>15.87</v>
      </c>
      <c r="F791" s="61">
        <f>Data!H790</f>
        <v>14</v>
      </c>
      <c r="G791" s="62">
        <f>IF(MOD(C791,3)=0,SUM(Data!G788:G790),0)</f>
        <v>0</v>
      </c>
      <c r="H791" s="63">
        <f t="shared" si="329"/>
        <v>1.9922879177377784E-2</v>
      </c>
      <c r="I791" s="63">
        <f t="shared" si="330"/>
        <v>0</v>
      </c>
      <c r="J791" s="63">
        <f t="shared" si="331"/>
        <v>1.9922879177377784E-2</v>
      </c>
      <c r="K791" s="63">
        <f t="shared" si="332"/>
        <v>7.194244604316502E-3</v>
      </c>
      <c r="L791" s="64">
        <f t="shared" si="333"/>
        <v>1.2637715754682199E-2</v>
      </c>
      <c r="M791" s="65">
        <f t="shared" si="334"/>
        <v>3.5743243243243237</v>
      </c>
      <c r="N791" s="65">
        <f t="shared" si="335"/>
        <v>1.1232294049494218</v>
      </c>
      <c r="O791" s="65">
        <f t="shared" si="336"/>
        <v>111.07695587507982</v>
      </c>
      <c r="P791" s="66">
        <f t="shared" si="337"/>
        <v>98.890712249543952</v>
      </c>
      <c r="Q791" s="63">
        <f t="shared" si="340"/>
        <v>0.39577836411609479</v>
      </c>
      <c r="R791" s="63">
        <f t="shared" si="341"/>
        <v>0.44615442543058403</v>
      </c>
      <c r="S791" s="63">
        <f t="shared" si="342"/>
        <v>2.1897810218977964E-2</v>
      </c>
      <c r="T791" s="64">
        <f t="shared" si="343"/>
        <v>0.41516540202849961</v>
      </c>
      <c r="U791" s="63">
        <f t="shared" si="324"/>
        <v>2.6862810112073143E-2</v>
      </c>
      <c r="V791" s="63">
        <f t="shared" si="325"/>
        <v>8.9608973297524486E-2</v>
      </c>
      <c r="W791" s="63">
        <f t="shared" si="326"/>
        <v>-1.5013637261205304E-2</v>
      </c>
      <c r="X791" s="64">
        <f t="shared" si="327"/>
        <v>0.10621731885487451</v>
      </c>
      <c r="Y791" s="63">
        <f t="shared" si="320"/>
        <v>1.9211485701109643E-2</v>
      </c>
      <c r="Z791" s="63">
        <f t="shared" si="321"/>
        <v>7.3823306472368788E-2</v>
      </c>
      <c r="AA791" s="63">
        <f t="shared" si="322"/>
        <v>-2.1506649388361221E-2</v>
      </c>
      <c r="AB791" s="64">
        <f t="shared" si="323"/>
        <v>9.7425246478313854E-2</v>
      </c>
      <c r="AC791" s="63">
        <f t="shared" si="316"/>
        <v>2.7081008613158986E-2</v>
      </c>
      <c r="AD791" s="63">
        <f t="shared" si="317"/>
        <v>8.8369928156895039E-2</v>
      </c>
      <c r="AE791" s="63">
        <f t="shared" si="318"/>
        <v>1.2593363912544397E-2</v>
      </c>
      <c r="AF791" s="64">
        <f t="shared" si="319"/>
        <v>7.4834150553346079E-2</v>
      </c>
      <c r="AG791" s="69">
        <f t="shared" ca="1" si="328"/>
        <v>638</v>
      </c>
      <c r="AH791" s="75">
        <f t="shared" si="338"/>
        <v>3</v>
      </c>
      <c r="AI791" s="76">
        <f t="shared" si="339"/>
        <v>0</v>
      </c>
      <c r="AJ791" s="75"/>
      <c r="AK791" s="76"/>
    </row>
    <row r="792" spans="2:37" x14ac:dyDescent="0.25">
      <c r="B792" s="43">
        <v>1936</v>
      </c>
      <c r="C792" s="44">
        <v>9</v>
      </c>
      <c r="D792" s="67">
        <f t="shared" si="315"/>
        <v>13423</v>
      </c>
      <c r="E792" s="61">
        <f>Data!E791</f>
        <v>16.05</v>
      </c>
      <c r="F792" s="61">
        <f>Data!H791</f>
        <v>14</v>
      </c>
      <c r="G792" s="62">
        <f>IF(MOD(C792,3)=0,SUM(Data!G789:G791),0)</f>
        <v>0.14749999999999999</v>
      </c>
      <c r="H792" s="63">
        <f t="shared" si="329"/>
        <v>1.1342155009451904E-2</v>
      </c>
      <c r="I792" s="63">
        <f t="shared" si="330"/>
        <v>9.2942659105229985E-3</v>
      </c>
      <c r="J792" s="63">
        <f t="shared" si="331"/>
        <v>2.0636420919974974E-2</v>
      </c>
      <c r="K792" s="63">
        <f t="shared" si="332"/>
        <v>0</v>
      </c>
      <c r="L792" s="64">
        <f t="shared" si="333"/>
        <v>2.0636420919974974E-2</v>
      </c>
      <c r="M792" s="65">
        <f t="shared" si="334"/>
        <v>3.6148648648648649</v>
      </c>
      <c r="N792" s="65">
        <f t="shared" si="335"/>
        <v>1.1232294049494218</v>
      </c>
      <c r="O792" s="65">
        <f t="shared" si="336"/>
        <v>113.36918669102745</v>
      </c>
      <c r="P792" s="66">
        <f t="shared" si="337"/>
        <v>100.93146261260166</v>
      </c>
      <c r="Q792" s="63">
        <f t="shared" si="340"/>
        <v>0.38242894056847576</v>
      </c>
      <c r="R792" s="63">
        <f t="shared" si="341"/>
        <v>0.43191944197962018</v>
      </c>
      <c r="S792" s="63">
        <f t="shared" si="342"/>
        <v>2.1897810218977964E-2</v>
      </c>
      <c r="T792" s="64">
        <f t="shared" si="343"/>
        <v>0.40123545393719895</v>
      </c>
      <c r="U792" s="63">
        <f t="shared" si="324"/>
        <v>6.2913831352326977E-2</v>
      </c>
      <c r="V792" s="63">
        <f t="shared" si="325"/>
        <v>0.12580312203670418</v>
      </c>
      <c r="W792" s="63">
        <f t="shared" si="326"/>
        <v>-1.3703810340970568E-2</v>
      </c>
      <c r="X792" s="64">
        <f t="shared" si="327"/>
        <v>0.14144527155265929</v>
      </c>
      <c r="Y792" s="63">
        <f t="shared" si="320"/>
        <v>1.8819107083659414E-2</v>
      </c>
      <c r="Z792" s="63">
        <f t="shared" si="321"/>
        <v>7.3070412530398032E-2</v>
      </c>
      <c r="AA792" s="63">
        <f t="shared" si="322"/>
        <v>-2.2067231457071457E-2</v>
      </c>
      <c r="AB792" s="64">
        <f t="shared" si="323"/>
        <v>9.7284442292715045E-2</v>
      </c>
      <c r="AC792" s="63">
        <f t="shared" si="316"/>
        <v>2.5604656470569864E-2</v>
      </c>
      <c r="AD792" s="63">
        <f t="shared" si="317"/>
        <v>8.6582305539464333E-2</v>
      </c>
      <c r="AE792" s="63">
        <f t="shared" si="318"/>
        <v>1.1673217453622931E-2</v>
      </c>
      <c r="AF792" s="64">
        <f t="shared" si="319"/>
        <v>7.4044747645279463E-2</v>
      </c>
      <c r="AG792" s="69">
        <f t="shared" ca="1" si="328"/>
        <v>819</v>
      </c>
      <c r="AH792" s="75">
        <f t="shared" si="338"/>
        <v>4</v>
      </c>
      <c r="AI792" s="76">
        <f t="shared" si="339"/>
        <v>0</v>
      </c>
      <c r="AJ792" s="75"/>
      <c r="AK792" s="76"/>
    </row>
    <row r="793" spans="2:37" x14ac:dyDescent="0.25">
      <c r="B793" s="43">
        <v>1936</v>
      </c>
      <c r="C793" s="44">
        <v>10</v>
      </c>
      <c r="D793" s="67">
        <f t="shared" si="315"/>
        <v>13454</v>
      </c>
      <c r="E793" s="61">
        <f>Data!E792</f>
        <v>16.89</v>
      </c>
      <c r="F793" s="61">
        <f>Data!H792</f>
        <v>14</v>
      </c>
      <c r="G793" s="62">
        <f>IF(MOD(C793,3)=0,SUM(Data!G790:G792),0)</f>
        <v>0</v>
      </c>
      <c r="H793" s="63">
        <f t="shared" si="329"/>
        <v>5.2336448598130803E-2</v>
      </c>
      <c r="I793" s="63">
        <f t="shared" si="330"/>
        <v>0</v>
      </c>
      <c r="J793" s="63">
        <f t="shared" si="331"/>
        <v>5.2336448598130803E-2</v>
      </c>
      <c r="K793" s="63">
        <f t="shared" si="332"/>
        <v>0</v>
      </c>
      <c r="L793" s="64">
        <f t="shared" si="333"/>
        <v>5.2336448598130803E-2</v>
      </c>
      <c r="M793" s="65">
        <f t="shared" si="334"/>
        <v>3.8040540540540539</v>
      </c>
      <c r="N793" s="65">
        <f t="shared" si="335"/>
        <v>1.1232294049494218</v>
      </c>
      <c r="O793" s="65">
        <f t="shared" si="336"/>
        <v>119.3025273028943</v>
      </c>
      <c r="P793" s="66">
        <f t="shared" si="337"/>
        <v>106.21385691756025</v>
      </c>
      <c r="Q793" s="63">
        <f t="shared" si="340"/>
        <v>0.4169463087248324</v>
      </c>
      <c r="R793" s="63">
        <f t="shared" si="341"/>
        <v>0.46767252056370312</v>
      </c>
      <c r="S793" s="63">
        <f t="shared" si="342"/>
        <v>2.1897810218977964E-2</v>
      </c>
      <c r="T793" s="64">
        <f t="shared" si="343"/>
        <v>0.4362223951230515</v>
      </c>
      <c r="U793" s="63">
        <f t="shared" si="324"/>
        <v>0.10504803547950847</v>
      </c>
      <c r="V793" s="63">
        <f t="shared" si="325"/>
        <v>0.17043027538794275</v>
      </c>
      <c r="W793" s="63">
        <f t="shared" si="326"/>
        <v>-1.2383462653725252E-2</v>
      </c>
      <c r="X793" s="64">
        <f t="shared" si="327"/>
        <v>0.18510599117030613</v>
      </c>
      <c r="Y793" s="63">
        <f t="shared" si="320"/>
        <v>2.6365077420995586E-2</v>
      </c>
      <c r="Z793" s="63">
        <f t="shared" si="321"/>
        <v>8.1018199774009814E-2</v>
      </c>
      <c r="AA793" s="63">
        <f t="shared" si="322"/>
        <v>-2.2624300888715476E-2</v>
      </c>
      <c r="AB793" s="64">
        <f t="shared" si="323"/>
        <v>0.10604161813821067</v>
      </c>
      <c r="AC793" s="63">
        <f t="shared" si="316"/>
        <v>2.6656013728244332E-2</v>
      </c>
      <c r="AD793" s="63">
        <f t="shared" si="317"/>
        <v>8.7696171575253112E-2</v>
      </c>
      <c r="AE793" s="63">
        <f t="shared" si="318"/>
        <v>1.0770316942349423E-2</v>
      </c>
      <c r="AF793" s="64">
        <f t="shared" si="319"/>
        <v>7.6106167092055088E-2</v>
      </c>
      <c r="AG793" s="69">
        <f t="shared" ca="1" si="328"/>
        <v>181</v>
      </c>
      <c r="AH793" s="75">
        <f t="shared" si="338"/>
        <v>5</v>
      </c>
      <c r="AI793" s="76">
        <f t="shared" si="339"/>
        <v>0</v>
      </c>
      <c r="AJ793" s="75"/>
      <c r="AK793" s="76"/>
    </row>
    <row r="794" spans="2:37" x14ac:dyDescent="0.25">
      <c r="B794" s="43">
        <v>1936</v>
      </c>
      <c r="C794" s="44">
        <v>11</v>
      </c>
      <c r="D794" s="67">
        <f t="shared" si="315"/>
        <v>13484</v>
      </c>
      <c r="E794" s="61">
        <f>Data!E793</f>
        <v>17.36</v>
      </c>
      <c r="F794" s="61">
        <f>Data!H793</f>
        <v>14</v>
      </c>
      <c r="G794" s="62">
        <f>IF(MOD(C794,3)=0,SUM(Data!G791:G793),0)</f>
        <v>0</v>
      </c>
      <c r="H794" s="63">
        <f t="shared" si="329"/>
        <v>2.7827116637063387E-2</v>
      </c>
      <c r="I794" s="63">
        <f t="shared" si="330"/>
        <v>0</v>
      </c>
      <c r="J794" s="63">
        <f t="shared" si="331"/>
        <v>2.7827116637063387E-2</v>
      </c>
      <c r="K794" s="63">
        <f t="shared" si="332"/>
        <v>0</v>
      </c>
      <c r="L794" s="64">
        <f t="shared" si="333"/>
        <v>2.7827116637063387E-2</v>
      </c>
      <c r="M794" s="65">
        <f t="shared" si="334"/>
        <v>3.9099099099099095</v>
      </c>
      <c r="N794" s="65">
        <f t="shared" si="335"/>
        <v>1.1232294049494218</v>
      </c>
      <c r="O794" s="65">
        <f t="shared" si="336"/>
        <v>122.62237264524839</v>
      </c>
      <c r="P794" s="66">
        <f t="shared" si="337"/>
        <v>109.16948230247756</v>
      </c>
      <c r="Q794" s="63">
        <f t="shared" si="340"/>
        <v>0.33128834355828207</v>
      </c>
      <c r="R794" s="63">
        <f t="shared" si="341"/>
        <v>0.37894802841587683</v>
      </c>
      <c r="S794" s="63">
        <f t="shared" si="342"/>
        <v>1.4492753623188248E-2</v>
      </c>
      <c r="T794" s="64">
        <f t="shared" si="343"/>
        <v>0.35924877086707796</v>
      </c>
      <c r="U794" s="63">
        <f t="shared" si="324"/>
        <v>0.1081201053981713</v>
      </c>
      <c r="V794" s="63">
        <f t="shared" si="325"/>
        <v>0.17368411008604356</v>
      </c>
      <c r="W794" s="63">
        <f t="shared" si="326"/>
        <v>-9.7105777131376581E-3</v>
      </c>
      <c r="X794" s="64">
        <f t="shared" si="327"/>
        <v>0.18519301900213181</v>
      </c>
      <c r="Y794" s="63">
        <f t="shared" si="320"/>
        <v>2.7851780505757207E-2</v>
      </c>
      <c r="Z794" s="63">
        <f t="shared" si="321"/>
        <v>8.2584068613123174E-2</v>
      </c>
      <c r="AA794" s="63">
        <f t="shared" si="322"/>
        <v>-2.3177899465186114E-2</v>
      </c>
      <c r="AB794" s="64">
        <f t="shared" si="323"/>
        <v>0.10827147340381038</v>
      </c>
      <c r="AC794" s="63">
        <f t="shared" si="316"/>
        <v>2.6895377554237987E-2</v>
      </c>
      <c r="AD794" s="63">
        <f t="shared" si="317"/>
        <v>8.7949766853189892E-2</v>
      </c>
      <c r="AE794" s="63">
        <f t="shared" si="318"/>
        <v>9.884042354757927E-3</v>
      </c>
      <c r="AF794" s="64">
        <f t="shared" si="319"/>
        <v>7.7301671503200664E-2</v>
      </c>
      <c r="AG794" s="69">
        <f t="shared" ca="1" si="328"/>
        <v>492</v>
      </c>
      <c r="AH794" s="75">
        <f t="shared" si="338"/>
        <v>6</v>
      </c>
      <c r="AI794" s="76">
        <f t="shared" si="339"/>
        <v>0</v>
      </c>
      <c r="AJ794" s="75"/>
      <c r="AK794" s="76"/>
    </row>
    <row r="795" spans="2:37" x14ac:dyDescent="0.25">
      <c r="B795" s="43">
        <v>1936</v>
      </c>
      <c r="C795" s="44">
        <v>12</v>
      </c>
      <c r="D795" s="67">
        <f t="shared" si="315"/>
        <v>13515</v>
      </c>
      <c r="E795" s="61">
        <f>Data!E794</f>
        <v>17.059999999999999</v>
      </c>
      <c r="F795" s="61">
        <f>Data!H794</f>
        <v>14</v>
      </c>
      <c r="G795" s="62">
        <f>IF(MOD(C795,3)=0,SUM(Data!G792:G794),0)</f>
        <v>0.17083333333333334</v>
      </c>
      <c r="H795" s="63">
        <f t="shared" si="329"/>
        <v>-1.7281105990783474E-2</v>
      </c>
      <c r="I795" s="63">
        <f t="shared" si="330"/>
        <v>9.8406298003072198E-3</v>
      </c>
      <c r="J795" s="63">
        <f t="shared" si="331"/>
        <v>-7.440476190476164E-3</v>
      </c>
      <c r="K795" s="63">
        <f t="shared" si="332"/>
        <v>0</v>
      </c>
      <c r="L795" s="64">
        <f t="shared" si="333"/>
        <v>-7.440476190476164E-3</v>
      </c>
      <c r="M795" s="65">
        <f t="shared" si="334"/>
        <v>3.8423423423423415</v>
      </c>
      <c r="N795" s="65">
        <f t="shared" si="335"/>
        <v>1.1232294049494218</v>
      </c>
      <c r="O795" s="65">
        <f t="shared" si="336"/>
        <v>121.71000380116172</v>
      </c>
      <c r="P795" s="66">
        <f t="shared" si="337"/>
        <v>108.35720936867936</v>
      </c>
      <c r="Q795" s="63">
        <f t="shared" si="340"/>
        <v>0.30828220858895694</v>
      </c>
      <c r="R795" s="63">
        <f t="shared" si="341"/>
        <v>0.35672303304376873</v>
      </c>
      <c r="S795" s="63">
        <f t="shared" si="342"/>
        <v>1.4492753623188248E-2</v>
      </c>
      <c r="T795" s="64">
        <f t="shared" si="343"/>
        <v>0.33734127542885717</v>
      </c>
      <c r="U795" s="63">
        <f t="shared" si="324"/>
        <v>0.15113780245952801</v>
      </c>
      <c r="V795" s="63">
        <f t="shared" si="325"/>
        <v>0.21573567938986549</v>
      </c>
      <c r="W795" s="63">
        <f t="shared" si="326"/>
        <v>-8.3577182648966186E-3</v>
      </c>
      <c r="X795" s="64">
        <f t="shared" si="327"/>
        <v>0.22598209231524446</v>
      </c>
      <c r="Y795" s="63">
        <f t="shared" si="320"/>
        <v>2.375658375664691E-2</v>
      </c>
      <c r="Z795" s="63">
        <f t="shared" si="321"/>
        <v>7.7989946002820831E-2</v>
      </c>
      <c r="AA795" s="63">
        <f t="shared" si="322"/>
        <v>-2.3177899465186114E-2</v>
      </c>
      <c r="AB795" s="64">
        <f t="shared" si="323"/>
        <v>0.10356834208871524</v>
      </c>
      <c r="AC795" s="63">
        <f t="shared" si="316"/>
        <v>2.8105417333091243E-2</v>
      </c>
      <c r="AD795" s="63">
        <f t="shared" si="317"/>
        <v>8.90167427999915E-2</v>
      </c>
      <c r="AE795" s="63">
        <f t="shared" si="318"/>
        <v>9.4469549997286961E-3</v>
      </c>
      <c r="AF795" s="64">
        <f t="shared" si="319"/>
        <v>7.8825130341082739E-2</v>
      </c>
      <c r="AG795" s="69">
        <f t="shared" ca="1" si="328"/>
        <v>1350</v>
      </c>
      <c r="AH795" s="75">
        <f t="shared" si="338"/>
        <v>0</v>
      </c>
      <c r="AI795" s="76">
        <f t="shared" si="339"/>
        <v>1</v>
      </c>
      <c r="AJ795" s="75"/>
      <c r="AK795" s="76"/>
    </row>
    <row r="796" spans="2:37" x14ac:dyDescent="0.25">
      <c r="B796" s="43">
        <v>1937</v>
      </c>
      <c r="C796" s="39">
        <v>1</v>
      </c>
      <c r="D796" s="67">
        <f t="shared" si="315"/>
        <v>13546</v>
      </c>
      <c r="E796" s="61">
        <f>Data!E795</f>
        <v>17.59</v>
      </c>
      <c r="F796" s="61">
        <f>Data!H795</f>
        <v>14.1</v>
      </c>
      <c r="G796" s="62">
        <f>IF(MOD(C796,3)=0,SUM(Data!G793:G795),0)</f>
        <v>0</v>
      </c>
      <c r="H796" s="63">
        <f t="shared" si="329"/>
        <v>3.1066822977725783E-2</v>
      </c>
      <c r="I796" s="63">
        <f t="shared" si="330"/>
        <v>0</v>
      </c>
      <c r="J796" s="63">
        <f t="shared" si="331"/>
        <v>3.1066822977725783E-2</v>
      </c>
      <c r="K796" s="63">
        <f t="shared" si="332"/>
        <v>7.1428571428571175E-3</v>
      </c>
      <c r="L796" s="64">
        <f t="shared" si="333"/>
        <v>2.3754292318309389E-2</v>
      </c>
      <c r="M796" s="65">
        <f t="shared" si="334"/>
        <v>3.9617117117117115</v>
      </c>
      <c r="N796" s="65">
        <f t="shared" si="335"/>
        <v>1.131252472127632</v>
      </c>
      <c r="O796" s="65">
        <f t="shared" si="336"/>
        <v>125.49114694387075</v>
      </c>
      <c r="P796" s="66">
        <f t="shared" si="337"/>
        <v>110.93115819481923</v>
      </c>
      <c r="Q796" s="63">
        <f t="shared" si="340"/>
        <v>0.27834302325581395</v>
      </c>
      <c r="R796" s="63">
        <f t="shared" si="341"/>
        <v>0.32567531102678049</v>
      </c>
      <c r="S796" s="63">
        <f t="shared" si="342"/>
        <v>2.1739130434782483E-2</v>
      </c>
      <c r="T796" s="64">
        <f t="shared" si="343"/>
        <v>0.29746945334535946</v>
      </c>
      <c r="U796" s="63">
        <f t="shared" si="324"/>
        <v>0.16208407415929016</v>
      </c>
      <c r="V796" s="63">
        <f t="shared" si="325"/>
        <v>0.22729621804411071</v>
      </c>
      <c r="W796" s="63">
        <f t="shared" si="326"/>
        <v>-2.8129841012806134E-3</v>
      </c>
      <c r="X796" s="64">
        <f t="shared" si="327"/>
        <v>0.23075832163538967</v>
      </c>
      <c r="Y796" s="63">
        <f t="shared" si="320"/>
        <v>2.758109122998853E-2</v>
      </c>
      <c r="Z796" s="63">
        <f t="shared" si="321"/>
        <v>8.2017056226177276E-2</v>
      </c>
      <c r="AA796" s="63">
        <f t="shared" si="322"/>
        <v>-2.1370943199982118E-2</v>
      </c>
      <c r="AB796" s="64">
        <f t="shared" si="323"/>
        <v>0.1056457487214042</v>
      </c>
      <c r="AC796" s="63">
        <f t="shared" si="316"/>
        <v>3.0902742758487367E-2</v>
      </c>
      <c r="AD796" s="63">
        <f t="shared" si="317"/>
        <v>9.1979799089703995E-2</v>
      </c>
      <c r="AE796" s="63">
        <f t="shared" si="318"/>
        <v>9.3729513242479801E-3</v>
      </c>
      <c r="AF796" s="64">
        <f t="shared" si="319"/>
        <v>8.1839767607285285E-2</v>
      </c>
      <c r="AG796" s="69">
        <f t="shared" ca="1" si="328"/>
        <v>447</v>
      </c>
      <c r="AH796" s="75">
        <f t="shared" si="338"/>
        <v>1</v>
      </c>
      <c r="AI796" s="76">
        <f t="shared" si="339"/>
        <v>0</v>
      </c>
      <c r="AJ796" s="75"/>
      <c r="AK796" s="76"/>
    </row>
    <row r="797" spans="2:37" x14ac:dyDescent="0.25">
      <c r="B797" s="43">
        <v>1937</v>
      </c>
      <c r="C797" s="44">
        <v>2</v>
      </c>
      <c r="D797" s="67">
        <f t="shared" si="315"/>
        <v>13574</v>
      </c>
      <c r="E797" s="61">
        <f>Data!E796</f>
        <v>18.11</v>
      </c>
      <c r="F797" s="61">
        <f>Data!H796</f>
        <v>14.1</v>
      </c>
      <c r="G797" s="62">
        <f>IF(MOD(C797,3)=0,SUM(Data!G794:G796),0)</f>
        <v>0</v>
      </c>
      <c r="H797" s="63">
        <f t="shared" si="329"/>
        <v>2.9562251279135809E-2</v>
      </c>
      <c r="I797" s="63">
        <f t="shared" si="330"/>
        <v>0</v>
      </c>
      <c r="J797" s="63">
        <f t="shared" si="331"/>
        <v>2.9562251279135809E-2</v>
      </c>
      <c r="K797" s="63">
        <f t="shared" si="332"/>
        <v>0</v>
      </c>
      <c r="L797" s="64">
        <f t="shared" si="333"/>
        <v>2.9562251279135809E-2</v>
      </c>
      <c r="M797" s="65">
        <f t="shared" si="334"/>
        <v>4.0788288288288284</v>
      </c>
      <c r="N797" s="65">
        <f t="shared" si="335"/>
        <v>1.131252472127632</v>
      </c>
      <c r="O797" s="65">
        <f t="shared" si="336"/>
        <v>129.2009477631324</v>
      </c>
      <c r="P797" s="66">
        <f t="shared" si="337"/>
        <v>114.21053296806005</v>
      </c>
      <c r="Q797" s="63">
        <f t="shared" si="340"/>
        <v>0.24467353951890036</v>
      </c>
      <c r="R797" s="63">
        <f t="shared" si="341"/>
        <v>0.29075917152975883</v>
      </c>
      <c r="S797" s="63">
        <f t="shared" si="342"/>
        <v>2.1739130434782483E-2</v>
      </c>
      <c r="T797" s="64">
        <f t="shared" si="343"/>
        <v>0.26329621043338092</v>
      </c>
      <c r="U797" s="63">
        <f t="shared" si="324"/>
        <v>0.17085663952909891</v>
      </c>
      <c r="V797" s="63">
        <f t="shared" si="325"/>
        <v>0.2365610694781175</v>
      </c>
      <c r="W797" s="63">
        <f t="shared" si="326"/>
        <v>0</v>
      </c>
      <c r="X797" s="64">
        <f t="shared" si="327"/>
        <v>0.2365610694781175</v>
      </c>
      <c r="Y797" s="63">
        <f t="shared" si="320"/>
        <v>2.8600604216880932E-2</v>
      </c>
      <c r="Z797" s="63">
        <f t="shared" si="321"/>
        <v>8.3090577771363749E-2</v>
      </c>
      <c r="AA797" s="63">
        <f t="shared" si="322"/>
        <v>-2.0809961996766768E-2</v>
      </c>
      <c r="AB797" s="64">
        <f t="shared" si="323"/>
        <v>0.1061086568854448</v>
      </c>
      <c r="AC797" s="63">
        <f t="shared" si="316"/>
        <v>3.5408044817623496E-2</v>
      </c>
      <c r="AD797" s="63">
        <f t="shared" si="317"/>
        <v>9.6752023115619368E-2</v>
      </c>
      <c r="AE797" s="63">
        <f t="shared" si="318"/>
        <v>8.0960042040130187E-3</v>
      </c>
      <c r="AF797" s="64">
        <f t="shared" si="319"/>
        <v>8.7944023725804454E-2</v>
      </c>
      <c r="AG797" s="69">
        <f t="shared" ca="1" si="328"/>
        <v>474</v>
      </c>
      <c r="AH797" s="75">
        <f t="shared" si="338"/>
        <v>2</v>
      </c>
      <c r="AI797" s="76">
        <f t="shared" si="339"/>
        <v>0</v>
      </c>
      <c r="AJ797" s="75"/>
      <c r="AK797" s="76"/>
    </row>
    <row r="798" spans="2:37" x14ac:dyDescent="0.25">
      <c r="B798" s="43">
        <v>1937</v>
      </c>
      <c r="C798" s="44">
        <v>3</v>
      </c>
      <c r="D798" s="67">
        <f t="shared" si="315"/>
        <v>13605</v>
      </c>
      <c r="E798" s="61">
        <f>Data!E797</f>
        <v>18.09</v>
      </c>
      <c r="F798" s="61">
        <f>Data!H797</f>
        <v>14.2</v>
      </c>
      <c r="G798" s="62">
        <f>IF(MOD(C798,3)=0,SUM(Data!G795:G797),0)</f>
        <v>0.185</v>
      </c>
      <c r="H798" s="63">
        <f t="shared" si="329"/>
        <v>-1.104362230811673E-3</v>
      </c>
      <c r="I798" s="63">
        <f t="shared" si="330"/>
        <v>1.0215350635008284E-2</v>
      </c>
      <c r="J798" s="63">
        <f t="shared" si="331"/>
        <v>9.1109884041964406E-3</v>
      </c>
      <c r="K798" s="63">
        <f t="shared" si="332"/>
        <v>7.0921985815601829E-3</v>
      </c>
      <c r="L798" s="64">
        <f t="shared" si="333"/>
        <v>2.0045729928994671E-3</v>
      </c>
      <c r="M798" s="65">
        <f t="shared" si="334"/>
        <v>4.0743243243243237</v>
      </c>
      <c r="N798" s="65">
        <f t="shared" si="335"/>
        <v>1.139275539305842</v>
      </c>
      <c r="O798" s="65">
        <f t="shared" si="336"/>
        <v>130.37809610001349</v>
      </c>
      <c r="P798" s="66">
        <f t="shared" si="337"/>
        <v>114.43947631795248</v>
      </c>
      <c r="Q798" s="63">
        <f t="shared" si="340"/>
        <v>0.21736204576043061</v>
      </c>
      <c r="R798" s="63">
        <f t="shared" si="341"/>
        <v>0.26491942480188713</v>
      </c>
      <c r="S798" s="63">
        <f t="shared" si="342"/>
        <v>3.6496350364963348E-2</v>
      </c>
      <c r="T798" s="64">
        <f t="shared" si="343"/>
        <v>0.22038000843562333</v>
      </c>
      <c r="U798" s="63">
        <f t="shared" si="324"/>
        <v>0.16974636396723786</v>
      </c>
      <c r="V798" s="63">
        <f t="shared" si="325"/>
        <v>0.23223872091005404</v>
      </c>
      <c r="W798" s="63">
        <f t="shared" si="326"/>
        <v>2.8409548838266296E-3</v>
      </c>
      <c r="X798" s="64">
        <f t="shared" si="327"/>
        <v>0.22874790355246466</v>
      </c>
      <c r="Y798" s="63">
        <f t="shared" si="320"/>
        <v>2.6919050492230756E-2</v>
      </c>
      <c r="Z798" s="63">
        <f t="shared" si="321"/>
        <v>8.1057987960809097E-2</v>
      </c>
      <c r="AA798" s="63">
        <f t="shared" si="322"/>
        <v>-1.9552769427162331E-2</v>
      </c>
      <c r="AB798" s="64">
        <f t="shared" si="323"/>
        <v>0.10261720799515994</v>
      </c>
      <c r="AC798" s="63">
        <f t="shared" si="316"/>
        <v>3.3771236596221277E-2</v>
      </c>
      <c r="AD798" s="63">
        <f t="shared" si="317"/>
        <v>9.4726786719375511E-2</v>
      </c>
      <c r="AE798" s="63">
        <f t="shared" si="318"/>
        <v>8.4522862998666071E-3</v>
      </c>
      <c r="AF798" s="64">
        <f t="shared" si="319"/>
        <v>8.5551395531126673E-2</v>
      </c>
      <c r="AG798" s="69">
        <f t="shared" ca="1" si="328"/>
        <v>1067</v>
      </c>
      <c r="AH798" s="75">
        <f t="shared" si="338"/>
        <v>0</v>
      </c>
      <c r="AI798" s="76">
        <f t="shared" si="339"/>
        <v>1</v>
      </c>
      <c r="AJ798" s="75"/>
      <c r="AK798" s="76"/>
    </row>
    <row r="799" spans="2:37" x14ac:dyDescent="0.25">
      <c r="B799" s="43">
        <v>1937</v>
      </c>
      <c r="C799" s="44">
        <v>4</v>
      </c>
      <c r="D799" s="67">
        <f t="shared" si="315"/>
        <v>13635</v>
      </c>
      <c r="E799" s="61">
        <f>Data!E798</f>
        <v>17.010000000000002</v>
      </c>
      <c r="F799" s="61">
        <f>Data!H798</f>
        <v>14.3</v>
      </c>
      <c r="G799" s="62">
        <f>IF(MOD(C799,3)=0,SUM(Data!G796:G798),0)</f>
        <v>0</v>
      </c>
      <c r="H799" s="63">
        <f t="shared" si="329"/>
        <v>-5.9701492537313383E-2</v>
      </c>
      <c r="I799" s="63">
        <f t="shared" si="330"/>
        <v>0</v>
      </c>
      <c r="J799" s="63">
        <f t="shared" si="331"/>
        <v>-5.9701492537313383E-2</v>
      </c>
      <c r="K799" s="63">
        <f t="shared" si="332"/>
        <v>7.0422535211267512E-3</v>
      </c>
      <c r="L799" s="64">
        <f t="shared" si="333"/>
        <v>-6.6277006575513941E-2</v>
      </c>
      <c r="M799" s="65">
        <f t="shared" si="334"/>
        <v>3.8310810810810811</v>
      </c>
      <c r="N799" s="65">
        <f t="shared" si="335"/>
        <v>1.1472986064840522</v>
      </c>
      <c r="O799" s="65">
        <f t="shared" si="336"/>
        <v>122.59432916866942</v>
      </c>
      <c r="P799" s="66">
        <f t="shared" si="337"/>
        <v>106.85477039352918</v>
      </c>
      <c r="Q799" s="63">
        <f t="shared" si="340"/>
        <v>0.14314516129032251</v>
      </c>
      <c r="R799" s="63">
        <f t="shared" si="341"/>
        <v>0.18780318880499802</v>
      </c>
      <c r="S799" s="63">
        <f t="shared" si="342"/>
        <v>4.3795620437956151E-2</v>
      </c>
      <c r="T799" s="64">
        <f t="shared" si="343"/>
        <v>0.1379652927712216</v>
      </c>
      <c r="U799" s="63">
        <f t="shared" si="324"/>
        <v>0.22053133592770924</v>
      </c>
      <c r="V799" s="63">
        <f t="shared" si="325"/>
        <v>0.28573682171011483</v>
      </c>
      <c r="W799" s="63">
        <f t="shared" si="326"/>
        <v>5.690267845492869E-3</v>
      </c>
      <c r="X799" s="64">
        <f t="shared" si="327"/>
        <v>0.27846203032726025</v>
      </c>
      <c r="Y799" s="63">
        <f t="shared" si="320"/>
        <v>1.8148260406166461E-2</v>
      </c>
      <c r="Z799" s="63">
        <f t="shared" si="321"/>
        <v>7.1824803827432282E-2</v>
      </c>
      <c r="AA799" s="63">
        <f t="shared" si="322"/>
        <v>-1.8864491985709164E-2</v>
      </c>
      <c r="AB799" s="64">
        <f t="shared" si="323"/>
        <v>9.2432997350882173E-2</v>
      </c>
      <c r="AC799" s="63">
        <f t="shared" si="316"/>
        <v>3.1375353312624421E-2</v>
      </c>
      <c r="AD799" s="63">
        <f t="shared" si="317"/>
        <v>9.2189631964477714E-2</v>
      </c>
      <c r="AE799" s="63">
        <f t="shared" si="318"/>
        <v>6.3482011213475964E-3</v>
      </c>
      <c r="AF799" s="64">
        <f t="shared" si="319"/>
        <v>8.5299929733544833E-2</v>
      </c>
      <c r="AG799" s="69">
        <f t="shared" ca="1" si="328"/>
        <v>1712</v>
      </c>
      <c r="AH799" s="75">
        <f t="shared" si="338"/>
        <v>0</v>
      </c>
      <c r="AI799" s="76">
        <f t="shared" si="339"/>
        <v>2</v>
      </c>
      <c r="AJ799" s="75"/>
      <c r="AK799" s="76"/>
    </row>
    <row r="800" spans="2:37" x14ac:dyDescent="0.25">
      <c r="B800" s="43">
        <v>1937</v>
      </c>
      <c r="C800" s="44">
        <v>5</v>
      </c>
      <c r="D800" s="67">
        <f t="shared" ref="D800:D863" si="344">EOMONTH(DATE(B800,C800,1),0)</f>
        <v>13666</v>
      </c>
      <c r="E800" s="61">
        <f>Data!E799</f>
        <v>16.25</v>
      </c>
      <c r="F800" s="61">
        <f>Data!H799</f>
        <v>14.4</v>
      </c>
      <c r="G800" s="62">
        <f>IF(MOD(C800,3)=0,SUM(Data!G797:G799),0)</f>
        <v>0</v>
      </c>
      <c r="H800" s="63">
        <f t="shared" si="329"/>
        <v>-4.4679600235155825E-2</v>
      </c>
      <c r="I800" s="63">
        <f t="shared" si="330"/>
        <v>0</v>
      </c>
      <c r="J800" s="63">
        <f t="shared" si="331"/>
        <v>-4.4679600235155825E-2</v>
      </c>
      <c r="K800" s="63">
        <f t="shared" si="332"/>
        <v>6.9930069930068672E-3</v>
      </c>
      <c r="L800" s="64">
        <f t="shared" si="333"/>
        <v>-5.131376967796708E-2</v>
      </c>
      <c r="M800" s="65">
        <f t="shared" si="334"/>
        <v>3.6599099099099095</v>
      </c>
      <c r="N800" s="65">
        <f t="shared" si="335"/>
        <v>1.1553216736622625</v>
      </c>
      <c r="O800" s="65">
        <f t="shared" si="336"/>
        <v>117.11686355031617</v>
      </c>
      <c r="P800" s="66">
        <f t="shared" si="337"/>
        <v>101.37164931656356</v>
      </c>
      <c r="Q800" s="63">
        <f t="shared" si="340"/>
        <v>0.15330021291696228</v>
      </c>
      <c r="R800" s="63">
        <f t="shared" si="341"/>
        <v>0.198354956955761</v>
      </c>
      <c r="S800" s="63">
        <f t="shared" si="342"/>
        <v>5.1094890510948954E-2</v>
      </c>
      <c r="T800" s="64">
        <f t="shared" si="343"/>
        <v>0.14010159099263375</v>
      </c>
      <c r="U800" s="63">
        <f t="shared" si="324"/>
        <v>0.24148178876386783</v>
      </c>
      <c r="V800" s="63">
        <f t="shared" si="325"/>
        <v>0.30780652844359757</v>
      </c>
      <c r="W800" s="63">
        <f t="shared" si="326"/>
        <v>1.0016305466987729E-2</v>
      </c>
      <c r="X800" s="64">
        <f t="shared" si="327"/>
        <v>0.2948370450702027</v>
      </c>
      <c r="Y800" s="63">
        <f t="shared" si="320"/>
        <v>1.0074955533611707E-2</v>
      </c>
      <c r="Z800" s="63">
        <f t="shared" si="321"/>
        <v>6.3325876168494721E-2</v>
      </c>
      <c r="AA800" s="63">
        <f t="shared" si="322"/>
        <v>-1.8746261507243567E-2</v>
      </c>
      <c r="AB800" s="64">
        <f t="shared" si="323"/>
        <v>8.3640076420808729E-2</v>
      </c>
      <c r="AC800" s="63">
        <f t="shared" si="316"/>
        <v>3.0791864352256004E-2</v>
      </c>
      <c r="AD800" s="63">
        <f t="shared" si="317"/>
        <v>9.1571738012645953E-2</v>
      </c>
      <c r="AE800" s="63">
        <f t="shared" si="318"/>
        <v>5.9065269287246203E-3</v>
      </c>
      <c r="AF800" s="64">
        <f t="shared" si="319"/>
        <v>8.5162198266550693E-2</v>
      </c>
      <c r="AG800" s="69">
        <f t="shared" ca="1" si="328"/>
        <v>1638</v>
      </c>
      <c r="AH800" s="75">
        <f t="shared" si="338"/>
        <v>0</v>
      </c>
      <c r="AI800" s="76">
        <f t="shared" si="339"/>
        <v>3</v>
      </c>
      <c r="AJ800" s="75"/>
      <c r="AK800" s="76"/>
    </row>
    <row r="801" spans="2:37" x14ac:dyDescent="0.25">
      <c r="B801" s="43">
        <v>1937</v>
      </c>
      <c r="C801" s="44">
        <v>6</v>
      </c>
      <c r="D801" s="67">
        <f t="shared" si="344"/>
        <v>13696</v>
      </c>
      <c r="E801" s="61">
        <f>Data!E800</f>
        <v>15.64</v>
      </c>
      <c r="F801" s="61">
        <f>Data!H800</f>
        <v>14.4</v>
      </c>
      <c r="G801" s="62">
        <f>IF(MOD(C801,3)=0,SUM(Data!G798:G800),0)</f>
        <v>0.20250000000000001</v>
      </c>
      <c r="H801" s="63">
        <f t="shared" si="329"/>
        <v>-3.7538461538461521E-2</v>
      </c>
      <c r="I801" s="63">
        <f t="shared" si="330"/>
        <v>1.2461538461538463E-2</v>
      </c>
      <c r="J801" s="63">
        <f t="shared" si="331"/>
        <v>-2.5076923076922997E-2</v>
      </c>
      <c r="K801" s="63">
        <f t="shared" si="332"/>
        <v>0</v>
      </c>
      <c r="L801" s="64">
        <f t="shared" si="333"/>
        <v>-2.5076923076922997E-2</v>
      </c>
      <c r="M801" s="65">
        <f t="shared" si="334"/>
        <v>3.5225225225225225</v>
      </c>
      <c r="N801" s="65">
        <f t="shared" si="335"/>
        <v>1.1553216736622625</v>
      </c>
      <c r="O801" s="65">
        <f t="shared" si="336"/>
        <v>114.1799329720544</v>
      </c>
      <c r="P801" s="66">
        <f t="shared" si="337"/>
        <v>98.829560264471283</v>
      </c>
      <c r="Q801" s="63">
        <f t="shared" si="340"/>
        <v>6.4669843430905427E-2</v>
      </c>
      <c r="R801" s="63">
        <f t="shared" si="341"/>
        <v>0.11050609247861254</v>
      </c>
      <c r="S801" s="63">
        <f t="shared" si="342"/>
        <v>4.3478260869565188E-2</v>
      </c>
      <c r="T801" s="64">
        <f t="shared" si="343"/>
        <v>6.4235005292003988E-2</v>
      </c>
      <c r="U801" s="63">
        <f t="shared" si="324"/>
        <v>0.26807130168057536</v>
      </c>
      <c r="V801" s="63">
        <f t="shared" si="325"/>
        <v>0.32982104445400329</v>
      </c>
      <c r="W801" s="63">
        <f t="shared" si="326"/>
        <v>1.1497274155136239E-2</v>
      </c>
      <c r="X801" s="64">
        <f t="shared" si="327"/>
        <v>0.31470551471802066</v>
      </c>
      <c r="Y801" s="63">
        <f t="shared" si="320"/>
        <v>4.9262832714336291E-3</v>
      </c>
      <c r="Z801" s="63">
        <f t="shared" si="321"/>
        <v>5.7989662884454507E-2</v>
      </c>
      <c r="AA801" s="63">
        <f t="shared" si="322"/>
        <v>-1.9867065968887765E-2</v>
      </c>
      <c r="AB801" s="64">
        <f t="shared" si="323"/>
        <v>7.9434866588077524E-2</v>
      </c>
      <c r="AC801" s="63">
        <f t="shared" si="316"/>
        <v>2.7787699835641888E-2</v>
      </c>
      <c r="AD801" s="63">
        <f t="shared" si="317"/>
        <v>8.8173997430093687E-2</v>
      </c>
      <c r="AE801" s="63">
        <f t="shared" si="318"/>
        <v>5.127040978587516E-3</v>
      </c>
      <c r="AF801" s="64">
        <f t="shared" si="319"/>
        <v>8.262334318520792E-2</v>
      </c>
      <c r="AG801" s="69">
        <f t="shared" ca="1" si="328"/>
        <v>1593</v>
      </c>
      <c r="AH801" s="75">
        <f t="shared" si="338"/>
        <v>0</v>
      </c>
      <c r="AI801" s="76">
        <f t="shared" si="339"/>
        <v>4</v>
      </c>
      <c r="AJ801" s="75"/>
      <c r="AK801" s="76"/>
    </row>
    <row r="802" spans="2:37" x14ac:dyDescent="0.25">
      <c r="B802" s="43">
        <v>1937</v>
      </c>
      <c r="C802" s="44">
        <v>7</v>
      </c>
      <c r="D802" s="67">
        <f t="shared" si="344"/>
        <v>13727</v>
      </c>
      <c r="E802" s="61">
        <f>Data!E801</f>
        <v>16.57</v>
      </c>
      <c r="F802" s="61">
        <f>Data!H801</f>
        <v>14.5</v>
      </c>
      <c r="G802" s="62">
        <f>IF(MOD(C802,3)=0,SUM(Data!G799:G801),0)</f>
        <v>0</v>
      </c>
      <c r="H802" s="63">
        <f t="shared" si="329"/>
        <v>5.9462915601022903E-2</v>
      </c>
      <c r="I802" s="63">
        <f t="shared" si="330"/>
        <v>0</v>
      </c>
      <c r="J802" s="63">
        <f t="shared" si="331"/>
        <v>5.9462915601022903E-2</v>
      </c>
      <c r="K802" s="63">
        <f t="shared" si="332"/>
        <v>6.9444444444444198E-3</v>
      </c>
      <c r="L802" s="64">
        <f t="shared" si="333"/>
        <v>5.2156274803774494E-2</v>
      </c>
      <c r="M802" s="65">
        <f t="shared" si="334"/>
        <v>3.7319819819819817</v>
      </c>
      <c r="N802" s="65">
        <f t="shared" si="335"/>
        <v>1.1633447408404727</v>
      </c>
      <c r="O802" s="65">
        <f t="shared" si="336"/>
        <v>120.96940468970213</v>
      </c>
      <c r="P802" s="66">
        <f t="shared" si="337"/>
        <v>103.98414196836124</v>
      </c>
      <c r="Q802" s="63">
        <f t="shared" si="340"/>
        <v>6.4910025706940822E-2</v>
      </c>
      <c r="R802" s="63">
        <f t="shared" si="341"/>
        <v>0.11075661510070822</v>
      </c>
      <c r="S802" s="63">
        <f t="shared" si="342"/>
        <v>4.3165467625899456E-2</v>
      </c>
      <c r="T802" s="64">
        <f t="shared" si="343"/>
        <v>6.47942724068864E-2</v>
      </c>
      <c r="U802" s="63">
        <f t="shared" si="324"/>
        <v>0.27027267642167785</v>
      </c>
      <c r="V802" s="63">
        <f t="shared" si="325"/>
        <v>0.33212961689276743</v>
      </c>
      <c r="W802" s="63">
        <f t="shared" si="326"/>
        <v>1.2898245280189125E-2</v>
      </c>
      <c r="X802" s="64">
        <f t="shared" si="327"/>
        <v>0.3151662796338166</v>
      </c>
      <c r="Y802" s="63">
        <f t="shared" si="320"/>
        <v>8.5345613712117796E-3</v>
      </c>
      <c r="Z802" s="63">
        <f t="shared" si="321"/>
        <v>6.1788469815794889E-2</v>
      </c>
      <c r="AA802" s="63">
        <f t="shared" si="322"/>
        <v>-1.7500835094187317E-2</v>
      </c>
      <c r="AB802" s="64">
        <f t="shared" si="323"/>
        <v>8.0701651199452495E-2</v>
      </c>
      <c r="AC802" s="63">
        <f t="shared" si="316"/>
        <v>3.2206718874444373E-2</v>
      </c>
      <c r="AD802" s="63">
        <f t="shared" si="317"/>
        <v>9.2852650047694052E-2</v>
      </c>
      <c r="AE802" s="63">
        <f t="shared" si="318"/>
        <v>6.2546530862601646E-3</v>
      </c>
      <c r="AF802" s="64">
        <f t="shared" si="319"/>
        <v>8.6059723247819297E-2</v>
      </c>
      <c r="AG802" s="69">
        <f t="shared" ca="1" si="328"/>
        <v>124</v>
      </c>
      <c r="AH802" s="75">
        <f t="shared" si="338"/>
        <v>1</v>
      </c>
      <c r="AI802" s="76">
        <f t="shared" si="339"/>
        <v>0</v>
      </c>
      <c r="AJ802" s="75"/>
      <c r="AK802" s="76"/>
    </row>
    <row r="803" spans="2:37" x14ac:dyDescent="0.25">
      <c r="B803" s="43">
        <v>1937</v>
      </c>
      <c r="C803" s="44">
        <v>8</v>
      </c>
      <c r="D803" s="67">
        <f t="shared" si="344"/>
        <v>13758</v>
      </c>
      <c r="E803" s="61">
        <f>Data!E802</f>
        <v>16.739999999999998</v>
      </c>
      <c r="F803" s="61">
        <f>Data!H802</f>
        <v>14.5</v>
      </c>
      <c r="G803" s="62">
        <f>IF(MOD(C803,3)=0,SUM(Data!G800:G802),0)</f>
        <v>0</v>
      </c>
      <c r="H803" s="63">
        <f t="shared" si="329"/>
        <v>1.0259505129752489E-2</v>
      </c>
      <c r="I803" s="63">
        <f t="shared" si="330"/>
        <v>0</v>
      </c>
      <c r="J803" s="63">
        <f t="shared" si="331"/>
        <v>1.0259505129752489E-2</v>
      </c>
      <c r="K803" s="63">
        <f t="shared" si="332"/>
        <v>0</v>
      </c>
      <c r="L803" s="64">
        <f t="shared" si="333"/>
        <v>1.0259505129752489E-2</v>
      </c>
      <c r="M803" s="65">
        <f t="shared" si="334"/>
        <v>3.7702702702702697</v>
      </c>
      <c r="N803" s="65">
        <f t="shared" si="335"/>
        <v>1.1633447408404727</v>
      </c>
      <c r="O803" s="65">
        <f t="shared" si="336"/>
        <v>122.21049091765923</v>
      </c>
      <c r="P803" s="66">
        <f t="shared" si="337"/>
        <v>105.05096780629856</v>
      </c>
      <c r="Q803" s="63">
        <f t="shared" si="340"/>
        <v>5.4820415879017093E-2</v>
      </c>
      <c r="R803" s="63">
        <f t="shared" si="341"/>
        <v>0.10023262660439203</v>
      </c>
      <c r="S803" s="63">
        <f t="shared" si="342"/>
        <v>3.5714285714285809E-2</v>
      </c>
      <c r="T803" s="64">
        <f t="shared" si="343"/>
        <v>6.2293570514586172E-2</v>
      </c>
      <c r="U803" s="63">
        <f t="shared" si="324"/>
        <v>0.1732541403567105</v>
      </c>
      <c r="V803" s="63">
        <f t="shared" si="325"/>
        <v>0.23038668588381972</v>
      </c>
      <c r="W803" s="63">
        <f t="shared" si="326"/>
        <v>1.4394408739590636E-2</v>
      </c>
      <c r="X803" s="64">
        <f t="shared" si="327"/>
        <v>0.21292731434965706</v>
      </c>
      <c r="Y803" s="63">
        <f t="shared" si="320"/>
        <v>4.3433148131089006E-3</v>
      </c>
      <c r="Z803" s="63">
        <f t="shared" si="321"/>
        <v>5.7375911793491774E-2</v>
      </c>
      <c r="AA803" s="63">
        <f t="shared" si="322"/>
        <v>-1.6931103641757872E-2</v>
      </c>
      <c r="AB803" s="64">
        <f t="shared" si="323"/>
        <v>7.5586783093757104E-2</v>
      </c>
      <c r="AC803" s="63">
        <f t="shared" si="316"/>
        <v>3.4285225932910501E-2</v>
      </c>
      <c r="AD803" s="63">
        <f t="shared" si="317"/>
        <v>9.5053277020423099E-2</v>
      </c>
      <c r="AE803" s="63">
        <f t="shared" si="318"/>
        <v>5.4748973700549097E-3</v>
      </c>
      <c r="AF803" s="64">
        <f t="shared" si="319"/>
        <v>8.9090617662033855E-2</v>
      </c>
      <c r="AG803" s="69">
        <f t="shared" ca="1" si="328"/>
        <v>836</v>
      </c>
      <c r="AH803" s="75">
        <f t="shared" si="338"/>
        <v>2</v>
      </c>
      <c r="AI803" s="76">
        <f t="shared" si="339"/>
        <v>0</v>
      </c>
      <c r="AJ803" s="75"/>
      <c r="AK803" s="76"/>
    </row>
    <row r="804" spans="2:37" x14ac:dyDescent="0.25">
      <c r="B804" s="43">
        <v>1937</v>
      </c>
      <c r="C804" s="44">
        <v>9</v>
      </c>
      <c r="D804" s="67">
        <f t="shared" si="344"/>
        <v>13788</v>
      </c>
      <c r="E804" s="61">
        <f>Data!E803</f>
        <v>14.37</v>
      </c>
      <c r="F804" s="61">
        <f>Data!H803</f>
        <v>14.6</v>
      </c>
      <c r="G804" s="62">
        <f>IF(MOD(C804,3)=0,SUM(Data!G801:G803),0)</f>
        <v>0.19833333333333331</v>
      </c>
      <c r="H804" s="63">
        <f t="shared" si="329"/>
        <v>-0.14157706093189959</v>
      </c>
      <c r="I804" s="63">
        <f t="shared" si="330"/>
        <v>1.1847869374751095E-2</v>
      </c>
      <c r="J804" s="63">
        <f t="shared" si="331"/>
        <v>-0.12972919155714846</v>
      </c>
      <c r="K804" s="63">
        <f t="shared" si="332"/>
        <v>6.8965517241379448E-3</v>
      </c>
      <c r="L804" s="64">
        <f t="shared" si="333"/>
        <v>-0.13568995051908583</v>
      </c>
      <c r="M804" s="65">
        <f t="shared" si="334"/>
        <v>3.236486486486486</v>
      </c>
      <c r="N804" s="65">
        <f t="shared" si="335"/>
        <v>1.1713678080186827</v>
      </c>
      <c r="O804" s="65">
        <f t="shared" si="336"/>
        <v>106.35622273110906</v>
      </c>
      <c r="P804" s="66">
        <f t="shared" si="337"/>
        <v>90.796607182679821</v>
      </c>
      <c r="Q804" s="63">
        <f t="shared" si="340"/>
        <v>-0.10467289719626183</v>
      </c>
      <c r="R804" s="63">
        <f t="shared" si="341"/>
        <v>-6.1859524308234604E-2</v>
      </c>
      <c r="S804" s="63">
        <f t="shared" si="342"/>
        <v>4.2857142857142705E-2</v>
      </c>
      <c r="T804" s="64">
        <f t="shared" si="343"/>
        <v>-0.10041324248734773</v>
      </c>
      <c r="U804" s="63">
        <f t="shared" si="324"/>
        <v>0.11710846867441793</v>
      </c>
      <c r="V804" s="63">
        <f t="shared" si="325"/>
        <v>0.1704559954048428</v>
      </c>
      <c r="W804" s="63">
        <f t="shared" si="326"/>
        <v>1.7301328120523207E-2</v>
      </c>
      <c r="X804" s="64">
        <f t="shared" si="327"/>
        <v>0.15054995314640429</v>
      </c>
      <c r="Y804" s="63">
        <f t="shared" si="320"/>
        <v>-1.6318879431767908E-2</v>
      </c>
      <c r="Z804" s="63">
        <f t="shared" si="321"/>
        <v>3.5912407974406424E-2</v>
      </c>
      <c r="AA804" s="63">
        <f t="shared" si="322"/>
        <v>-1.6825343175984053E-2</v>
      </c>
      <c r="AB804" s="64">
        <f t="shared" si="323"/>
        <v>5.3640267051584978E-2</v>
      </c>
      <c r="AC804" s="63">
        <f t="shared" si="316"/>
        <v>2.8951813515114111E-2</v>
      </c>
      <c r="AD804" s="63">
        <f t="shared" si="317"/>
        <v>8.9079376964493084E-2</v>
      </c>
      <c r="AE804" s="63">
        <f t="shared" si="318"/>
        <v>4.6737627911734858E-3</v>
      </c>
      <c r="AF804" s="64">
        <f t="shared" si="319"/>
        <v>8.4012957538400101E-2</v>
      </c>
      <c r="AG804" s="69">
        <f t="shared" ca="1" si="328"/>
        <v>1814</v>
      </c>
      <c r="AH804" s="75">
        <f t="shared" si="338"/>
        <v>0</v>
      </c>
      <c r="AI804" s="76">
        <f t="shared" si="339"/>
        <v>1</v>
      </c>
      <c r="AJ804" s="75"/>
      <c r="AK804" s="76"/>
    </row>
    <row r="805" spans="2:37" x14ac:dyDescent="0.25">
      <c r="B805" s="43">
        <v>1937</v>
      </c>
      <c r="C805" s="44">
        <v>10</v>
      </c>
      <c r="D805" s="67">
        <f t="shared" si="344"/>
        <v>13819</v>
      </c>
      <c r="E805" s="61">
        <f>Data!E804</f>
        <v>12.28</v>
      </c>
      <c r="F805" s="61">
        <f>Data!H804</f>
        <v>14.6</v>
      </c>
      <c r="G805" s="62">
        <f>IF(MOD(C805,3)=0,SUM(Data!G802:G804),0)</f>
        <v>0</v>
      </c>
      <c r="H805" s="63">
        <f t="shared" si="329"/>
        <v>-0.14544189283228948</v>
      </c>
      <c r="I805" s="63">
        <f t="shared" si="330"/>
        <v>0</v>
      </c>
      <c r="J805" s="63">
        <f t="shared" si="331"/>
        <v>-0.14544189283228948</v>
      </c>
      <c r="K805" s="63">
        <f t="shared" si="332"/>
        <v>0</v>
      </c>
      <c r="L805" s="64">
        <f t="shared" si="333"/>
        <v>-0.14544189283228948</v>
      </c>
      <c r="M805" s="65">
        <f t="shared" si="334"/>
        <v>2.7657657657657655</v>
      </c>
      <c r="N805" s="65">
        <f t="shared" si="335"/>
        <v>1.1713678080186827</v>
      </c>
      <c r="O805" s="65">
        <f t="shared" si="336"/>
        <v>90.887572382603977</v>
      </c>
      <c r="P805" s="66">
        <f t="shared" si="337"/>
        <v>77.590976771281021</v>
      </c>
      <c r="Q805" s="63">
        <f t="shared" si="340"/>
        <v>-0.27294256956779162</v>
      </c>
      <c r="R805" s="63">
        <f t="shared" si="341"/>
        <v>-0.23817563267665143</v>
      </c>
      <c r="S805" s="63">
        <f t="shared" si="342"/>
        <v>4.2857142857142705E-2</v>
      </c>
      <c r="T805" s="64">
        <f t="shared" si="343"/>
        <v>-0.26948348338856931</v>
      </c>
      <c r="U805" s="63">
        <f t="shared" si="324"/>
        <v>0.1151766685146669</v>
      </c>
      <c r="V805" s="63">
        <f t="shared" si="325"/>
        <v>0.1684319421080418</v>
      </c>
      <c r="W805" s="63">
        <f t="shared" si="326"/>
        <v>1.8826524369419451E-2</v>
      </c>
      <c r="X805" s="64">
        <f t="shared" si="327"/>
        <v>0.14684091369845076</v>
      </c>
      <c r="Y805" s="63">
        <f t="shared" si="320"/>
        <v>-3.0159687592520079E-2</v>
      </c>
      <c r="Z805" s="63">
        <f t="shared" si="321"/>
        <v>2.1336683575188253E-2</v>
      </c>
      <c r="AA805" s="63">
        <f t="shared" si="322"/>
        <v>-1.739185274130095E-2</v>
      </c>
      <c r="AB805" s="64">
        <f t="shared" si="323"/>
        <v>3.9414019133196643E-2</v>
      </c>
      <c r="AC805" s="63">
        <f t="shared" si="316"/>
        <v>2.3745150090896283E-2</v>
      </c>
      <c r="AD805" s="63">
        <f t="shared" si="317"/>
        <v>8.3568458295970149E-2</v>
      </c>
      <c r="AE805" s="63">
        <f t="shared" si="318"/>
        <v>3.9242720336161163E-3</v>
      </c>
      <c r="AF805" s="64">
        <f t="shared" si="319"/>
        <v>7.9332862528586512E-2</v>
      </c>
      <c r="AG805" s="69">
        <f t="shared" ca="1" si="328"/>
        <v>1815</v>
      </c>
      <c r="AH805" s="75">
        <f t="shared" si="338"/>
        <v>0</v>
      </c>
      <c r="AI805" s="76">
        <f t="shared" si="339"/>
        <v>2</v>
      </c>
      <c r="AJ805" s="75"/>
      <c r="AK805" s="76"/>
    </row>
    <row r="806" spans="2:37" x14ac:dyDescent="0.25">
      <c r="B806" s="43">
        <v>1937</v>
      </c>
      <c r="C806" s="44">
        <v>11</v>
      </c>
      <c r="D806" s="67">
        <f t="shared" si="344"/>
        <v>13849</v>
      </c>
      <c r="E806" s="61">
        <f>Data!E805</f>
        <v>11.2</v>
      </c>
      <c r="F806" s="61">
        <f>Data!H805</f>
        <v>14.5</v>
      </c>
      <c r="G806" s="62">
        <f>IF(MOD(C806,3)=0,SUM(Data!G803:G805),0)</f>
        <v>0</v>
      </c>
      <c r="H806" s="63">
        <f t="shared" si="329"/>
        <v>-8.7947882736156391E-2</v>
      </c>
      <c r="I806" s="63">
        <f t="shared" si="330"/>
        <v>0</v>
      </c>
      <c r="J806" s="63">
        <f t="shared" si="331"/>
        <v>-8.7947882736156391E-2</v>
      </c>
      <c r="K806" s="63">
        <f t="shared" si="332"/>
        <v>-6.8493150684931781E-3</v>
      </c>
      <c r="L806" s="64">
        <f t="shared" si="333"/>
        <v>-8.1657868134336731E-2</v>
      </c>
      <c r="M806" s="65">
        <f t="shared" si="334"/>
        <v>2.5225225225225221</v>
      </c>
      <c r="N806" s="65">
        <f t="shared" si="335"/>
        <v>1.1633447408404727</v>
      </c>
      <c r="O806" s="65">
        <f t="shared" si="336"/>
        <v>82.894202824524797</v>
      </c>
      <c r="P806" s="66">
        <f t="shared" si="337"/>
        <v>71.255063021677373</v>
      </c>
      <c r="Q806" s="63">
        <f t="shared" si="340"/>
        <v>-0.35483870967741937</v>
      </c>
      <c r="R806" s="63">
        <f t="shared" si="341"/>
        <v>-0.32398793926177594</v>
      </c>
      <c r="S806" s="63">
        <f t="shared" si="342"/>
        <v>3.5714285714285809E-2</v>
      </c>
      <c r="T806" s="64">
        <f t="shared" si="343"/>
        <v>-0.34729869997688667</v>
      </c>
      <c r="U806" s="63">
        <f t="shared" si="324"/>
        <v>9.6997861951585884E-2</v>
      </c>
      <c r="V806" s="63">
        <f t="shared" si="325"/>
        <v>0.14938500644537389</v>
      </c>
      <c r="W806" s="63">
        <f t="shared" si="326"/>
        <v>1.8963937949178389E-2</v>
      </c>
      <c r="X806" s="64">
        <f t="shared" si="327"/>
        <v>0.12799380197761279</v>
      </c>
      <c r="Y806" s="63">
        <f t="shared" si="320"/>
        <v>-4.120910851295656E-2</v>
      </c>
      <c r="Z806" s="63">
        <f t="shared" si="321"/>
        <v>9.700562892298592E-3</v>
      </c>
      <c r="AA806" s="63">
        <f t="shared" si="322"/>
        <v>-1.7500835094187317E-2</v>
      </c>
      <c r="AB806" s="64">
        <f t="shared" si="323"/>
        <v>2.7685924790677774E-2</v>
      </c>
      <c r="AC806" s="63">
        <f t="shared" si="316"/>
        <v>2.3486852497545119E-2</v>
      </c>
      <c r="AD806" s="63">
        <f t="shared" si="317"/>
        <v>8.3295066890907599E-2</v>
      </c>
      <c r="AE806" s="63">
        <f t="shared" si="318"/>
        <v>3.579338787337516E-3</v>
      </c>
      <c r="AF806" s="64">
        <f t="shared" si="319"/>
        <v>7.943141615479421E-2</v>
      </c>
      <c r="AG806" s="69">
        <f t="shared" ca="1" si="328"/>
        <v>1779</v>
      </c>
      <c r="AH806" s="75">
        <f t="shared" si="338"/>
        <v>0</v>
      </c>
      <c r="AI806" s="76">
        <f t="shared" si="339"/>
        <v>3</v>
      </c>
      <c r="AJ806" s="75"/>
      <c r="AK806" s="76"/>
    </row>
    <row r="807" spans="2:37" x14ac:dyDescent="0.25">
      <c r="B807" s="43">
        <v>1937</v>
      </c>
      <c r="C807" s="44">
        <v>12</v>
      </c>
      <c r="D807" s="67">
        <f t="shared" si="344"/>
        <v>13880</v>
      </c>
      <c r="E807" s="61">
        <f>Data!E806</f>
        <v>11.02</v>
      </c>
      <c r="F807" s="61">
        <f>Data!H806</f>
        <v>14.4</v>
      </c>
      <c r="G807" s="62">
        <f>IF(MOD(C807,3)=0,SUM(Data!G804:G806),0)</f>
        <v>0.19750000000000001</v>
      </c>
      <c r="H807" s="63">
        <f t="shared" si="329"/>
        <v>-1.6071428571428514E-2</v>
      </c>
      <c r="I807" s="63">
        <f t="shared" si="330"/>
        <v>1.7633928571428575E-2</v>
      </c>
      <c r="J807" s="63">
        <f t="shared" si="331"/>
        <v>1.5624999999999112E-3</v>
      </c>
      <c r="K807" s="63">
        <f t="shared" si="332"/>
        <v>-6.8965517241379448E-3</v>
      </c>
      <c r="L807" s="64">
        <f t="shared" si="333"/>
        <v>8.5177951388888395E-3</v>
      </c>
      <c r="M807" s="65">
        <f t="shared" si="334"/>
        <v>2.4819819819819817</v>
      </c>
      <c r="N807" s="65">
        <f t="shared" si="335"/>
        <v>1.1553216736622625</v>
      </c>
      <c r="O807" s="65">
        <f t="shared" si="336"/>
        <v>83.023725016438107</v>
      </c>
      <c r="P807" s="66">
        <f t="shared" si="337"/>
        <v>71.861999051104632</v>
      </c>
      <c r="Q807" s="63">
        <f t="shared" si="340"/>
        <v>-0.354044548651817</v>
      </c>
      <c r="R807" s="63">
        <f t="shared" si="341"/>
        <v>-0.31785619568236634</v>
      </c>
      <c r="S807" s="63">
        <f t="shared" si="342"/>
        <v>2.8571428571428692E-2</v>
      </c>
      <c r="T807" s="64">
        <f t="shared" si="343"/>
        <v>-0.33680463469118893</v>
      </c>
      <c r="U807" s="63">
        <f t="shared" si="324"/>
        <v>0.1007265550673897</v>
      </c>
      <c r="V807" s="63">
        <f t="shared" si="325"/>
        <v>0.15297840765071657</v>
      </c>
      <c r="W807" s="63">
        <f t="shared" si="326"/>
        <v>1.9103373657112011E-2</v>
      </c>
      <c r="X807" s="64">
        <f t="shared" si="327"/>
        <v>0.13136550957847026</v>
      </c>
      <c r="Y807" s="63">
        <f t="shared" si="320"/>
        <v>-4.4977209767805171E-2</v>
      </c>
      <c r="Z807" s="63">
        <f t="shared" si="321"/>
        <v>6.4258548989648556E-3</v>
      </c>
      <c r="AA807" s="63">
        <f t="shared" si="322"/>
        <v>-1.8180532808158456E-2</v>
      </c>
      <c r="AB807" s="64">
        <f t="shared" si="323"/>
        <v>2.506202874292307E-2</v>
      </c>
      <c r="AC807" s="63">
        <f t="shared" si="316"/>
        <v>2.4433174946379088E-2</v>
      </c>
      <c r="AD807" s="63">
        <f t="shared" si="317"/>
        <v>8.3922699445961202E-2</v>
      </c>
      <c r="AE807" s="63">
        <f t="shared" si="318"/>
        <v>2.4947253489049359E-3</v>
      </c>
      <c r="AF807" s="64">
        <f t="shared" si="319"/>
        <v>8.1225339184419543E-2</v>
      </c>
      <c r="AG807" s="69">
        <f t="shared" ca="1" si="328"/>
        <v>1330</v>
      </c>
      <c r="AH807" s="75">
        <f t="shared" si="338"/>
        <v>0</v>
      </c>
      <c r="AI807" s="76">
        <f t="shared" si="339"/>
        <v>4</v>
      </c>
      <c r="AJ807" s="75"/>
      <c r="AK807" s="76"/>
    </row>
    <row r="808" spans="2:37" x14ac:dyDescent="0.25">
      <c r="B808" s="43">
        <v>1938</v>
      </c>
      <c r="C808" s="39">
        <v>1</v>
      </c>
      <c r="D808" s="67">
        <f t="shared" si="344"/>
        <v>13911</v>
      </c>
      <c r="E808" s="61">
        <f>Data!E807</f>
        <v>11.31</v>
      </c>
      <c r="F808" s="61">
        <f>Data!H807</f>
        <v>14.2</v>
      </c>
      <c r="G808" s="62">
        <f>IF(MOD(C808,3)=0,SUM(Data!G805:G807),0)</f>
        <v>0</v>
      </c>
      <c r="H808" s="63">
        <f t="shared" si="329"/>
        <v>2.6315789473684292E-2</v>
      </c>
      <c r="I808" s="63">
        <f t="shared" si="330"/>
        <v>0</v>
      </c>
      <c r="J808" s="63">
        <f t="shared" si="331"/>
        <v>2.6315789473684292E-2</v>
      </c>
      <c r="K808" s="63">
        <f t="shared" si="332"/>
        <v>-1.3888888888888951E-2</v>
      </c>
      <c r="L808" s="64">
        <f t="shared" si="333"/>
        <v>4.0770941438102337E-2</v>
      </c>
      <c r="M808" s="65">
        <f t="shared" si="334"/>
        <v>2.5472972972972974</v>
      </c>
      <c r="N808" s="65">
        <f t="shared" si="335"/>
        <v>1.139275539305842</v>
      </c>
      <c r="O808" s="65">
        <f t="shared" si="336"/>
        <v>85.208559885291749</v>
      </c>
      <c r="P808" s="66">
        <f t="shared" si="337"/>
        <v>74.791880406042182</v>
      </c>
      <c r="Q808" s="63">
        <f t="shared" si="340"/>
        <v>-0.35702103467879476</v>
      </c>
      <c r="R808" s="63">
        <f t="shared" si="341"/>
        <v>-0.32099943334326564</v>
      </c>
      <c r="S808" s="63">
        <f t="shared" si="342"/>
        <v>7.0921985815601829E-3</v>
      </c>
      <c r="T808" s="64">
        <f t="shared" si="343"/>
        <v>-0.32578112747465071</v>
      </c>
      <c r="U808" s="63">
        <f t="shared" si="324"/>
        <v>9.7901235860887059E-2</v>
      </c>
      <c r="V808" s="63">
        <f t="shared" si="325"/>
        <v>0.15001896960970451</v>
      </c>
      <c r="W808" s="63">
        <f t="shared" si="326"/>
        <v>1.938849279650956E-2</v>
      </c>
      <c r="X808" s="64">
        <f t="shared" si="327"/>
        <v>0.12814592055560081</v>
      </c>
      <c r="Y808" s="63">
        <f t="shared" si="320"/>
        <v>-4.2876302963679946E-2</v>
      </c>
      <c r="Z808" s="63">
        <f t="shared" si="321"/>
        <v>8.6398407305392499E-3</v>
      </c>
      <c r="AA808" s="63">
        <f t="shared" si="322"/>
        <v>-1.9552769427162331E-2</v>
      </c>
      <c r="AB808" s="64">
        <f t="shared" si="323"/>
        <v>2.8754847052023136E-2</v>
      </c>
      <c r="AC808" s="63">
        <f t="shared" si="316"/>
        <v>2.2766199582328728E-2</v>
      </c>
      <c r="AD808" s="63">
        <f t="shared" si="317"/>
        <v>8.2158921699690746E-2</v>
      </c>
      <c r="AE808" s="63">
        <f t="shared" si="318"/>
        <v>7.0948331390408015E-4</v>
      </c>
      <c r="AF808" s="64">
        <f t="shared" si="319"/>
        <v>8.1391692338182331E-2</v>
      </c>
      <c r="AG808" s="69">
        <f t="shared" ca="1" si="328"/>
        <v>514</v>
      </c>
      <c r="AH808" s="75">
        <f t="shared" si="338"/>
        <v>1</v>
      </c>
      <c r="AI808" s="76">
        <f t="shared" si="339"/>
        <v>0</v>
      </c>
      <c r="AJ808" s="75"/>
      <c r="AK808" s="76"/>
    </row>
    <row r="809" spans="2:37" x14ac:dyDescent="0.25">
      <c r="B809" s="43">
        <v>1938</v>
      </c>
      <c r="C809" s="44">
        <v>2</v>
      </c>
      <c r="D809" s="67">
        <f t="shared" si="344"/>
        <v>13939</v>
      </c>
      <c r="E809" s="61">
        <f>Data!E808</f>
        <v>11.04</v>
      </c>
      <c r="F809" s="61">
        <f>Data!H808</f>
        <v>14.1</v>
      </c>
      <c r="G809" s="62">
        <f>IF(MOD(C809,3)=0,SUM(Data!G806:G808),0)</f>
        <v>0</v>
      </c>
      <c r="H809" s="63">
        <f t="shared" si="329"/>
        <v>-2.3872679045092937E-2</v>
      </c>
      <c r="I809" s="63">
        <f t="shared" si="330"/>
        <v>0</v>
      </c>
      <c r="J809" s="63">
        <f t="shared" si="331"/>
        <v>-2.3872679045092937E-2</v>
      </c>
      <c r="K809" s="63">
        <f t="shared" si="332"/>
        <v>-7.0422535211267512E-3</v>
      </c>
      <c r="L809" s="64">
        <f t="shared" si="333"/>
        <v>-1.6949790243994345E-2</v>
      </c>
      <c r="M809" s="65">
        <f t="shared" si="334"/>
        <v>2.486486486486486</v>
      </c>
      <c r="N809" s="65">
        <f t="shared" si="335"/>
        <v>1.131252472127632</v>
      </c>
      <c r="O809" s="65">
        <f t="shared" si="336"/>
        <v>83.1744032832556</v>
      </c>
      <c r="P809" s="66">
        <f t="shared" si="337"/>
        <v>73.524173721205855</v>
      </c>
      <c r="Q809" s="63">
        <f t="shared" si="340"/>
        <v>-0.39039204859193821</v>
      </c>
      <c r="R809" s="63">
        <f t="shared" si="341"/>
        <v>-0.35623999108937277</v>
      </c>
      <c r="S809" s="63">
        <f t="shared" si="342"/>
        <v>0</v>
      </c>
      <c r="T809" s="64">
        <f t="shared" si="343"/>
        <v>-0.35623999108937254</v>
      </c>
      <c r="U809" s="63">
        <f t="shared" si="324"/>
        <v>0.12051535225638932</v>
      </c>
      <c r="V809" s="63">
        <f t="shared" si="325"/>
        <v>0.17370658556852736</v>
      </c>
      <c r="W809" s="63">
        <f t="shared" si="326"/>
        <v>2.1134802953271192E-2</v>
      </c>
      <c r="X809" s="64">
        <f t="shared" si="327"/>
        <v>0.14941394826030452</v>
      </c>
      <c r="Y809" s="63">
        <f t="shared" si="320"/>
        <v>-4.4034721574142344E-2</v>
      </c>
      <c r="Z809" s="63">
        <f t="shared" si="321"/>
        <v>7.4190714962447668E-3</v>
      </c>
      <c r="AA809" s="63">
        <f t="shared" si="322"/>
        <v>-1.9105498125841947E-2</v>
      </c>
      <c r="AB809" s="64">
        <f t="shared" si="323"/>
        <v>2.7041205319641826E-2</v>
      </c>
      <c r="AC809" s="63">
        <f t="shared" si="316"/>
        <v>1.9997278449610745E-2</v>
      </c>
      <c r="AD809" s="63">
        <f t="shared" si="317"/>
        <v>7.9229207451725792E-2</v>
      </c>
      <c r="AE809" s="63">
        <f t="shared" si="318"/>
        <v>0</v>
      </c>
      <c r="AF809" s="64">
        <f t="shared" si="319"/>
        <v>7.9229207451725792E-2</v>
      </c>
      <c r="AG809" s="69">
        <f t="shared" ca="1" si="328"/>
        <v>1456</v>
      </c>
      <c r="AH809" s="75">
        <f t="shared" si="338"/>
        <v>0</v>
      </c>
      <c r="AI809" s="76">
        <f t="shared" si="339"/>
        <v>1</v>
      </c>
      <c r="AJ809" s="75"/>
      <c r="AK809" s="76"/>
    </row>
    <row r="810" spans="2:37" x14ac:dyDescent="0.25">
      <c r="B810" s="43">
        <v>1938</v>
      </c>
      <c r="C810" s="44">
        <v>3</v>
      </c>
      <c r="D810" s="67">
        <f t="shared" si="344"/>
        <v>13970</v>
      </c>
      <c r="E810" s="61">
        <f>Data!E809</f>
        <v>10.31</v>
      </c>
      <c r="F810" s="61">
        <f>Data!H809</f>
        <v>14.1</v>
      </c>
      <c r="G810" s="62">
        <f>IF(MOD(C810,3)=0,SUM(Data!G807:G809),0)</f>
        <v>0.19666666666666666</v>
      </c>
      <c r="H810" s="63">
        <f t="shared" si="329"/>
        <v>-6.6123188405797007E-2</v>
      </c>
      <c r="I810" s="63">
        <f t="shared" si="330"/>
        <v>1.7814009661835748E-2</v>
      </c>
      <c r="J810" s="63">
        <f t="shared" si="331"/>
        <v>-4.8309178743961234E-2</v>
      </c>
      <c r="K810" s="63">
        <f t="shared" si="332"/>
        <v>0</v>
      </c>
      <c r="L810" s="64">
        <f t="shared" si="333"/>
        <v>-4.8309178743961234E-2</v>
      </c>
      <c r="M810" s="65">
        <f t="shared" si="334"/>
        <v>2.3220720720720718</v>
      </c>
      <c r="N810" s="65">
        <f t="shared" si="335"/>
        <v>1.131252472127632</v>
      </c>
      <c r="O810" s="65">
        <f t="shared" si="336"/>
        <v>79.156316168122487</v>
      </c>
      <c r="P810" s="66">
        <f t="shared" si="337"/>
        <v>69.972281270906066</v>
      </c>
      <c r="Q810" s="63">
        <f t="shared" si="340"/>
        <v>-0.43007186290768373</v>
      </c>
      <c r="R810" s="63">
        <f t="shared" si="341"/>
        <v>-0.39287105322199678</v>
      </c>
      <c r="S810" s="63">
        <f t="shared" si="342"/>
        <v>-7.0422535211266402E-3</v>
      </c>
      <c r="T810" s="64">
        <f t="shared" si="343"/>
        <v>-0.38856517416683345</v>
      </c>
      <c r="U810" s="63">
        <f t="shared" si="324"/>
        <v>0.10599744508295972</v>
      </c>
      <c r="V810" s="63">
        <f t="shared" si="325"/>
        <v>0.15836595860826641</v>
      </c>
      <c r="W810" s="63">
        <f t="shared" si="326"/>
        <v>2.2750530662123625E-2</v>
      </c>
      <c r="X810" s="64">
        <f t="shared" si="327"/>
        <v>0.13259873632951935</v>
      </c>
      <c r="Y810" s="63">
        <f t="shared" si="320"/>
        <v>-5.5505181663330516E-2</v>
      </c>
      <c r="Z810" s="63">
        <f t="shared" si="321"/>
        <v>-3.8500509998372623E-3</v>
      </c>
      <c r="AA810" s="63">
        <f t="shared" si="322"/>
        <v>-1.9105498125841947E-2</v>
      </c>
      <c r="AB810" s="64">
        <f t="shared" si="323"/>
        <v>1.5552587048715871E-2</v>
      </c>
      <c r="AC810" s="63">
        <f t="shared" si="316"/>
        <v>1.7551419091069054E-2</v>
      </c>
      <c r="AD810" s="63">
        <f t="shared" si="317"/>
        <v>7.6433981503349457E-2</v>
      </c>
      <c r="AE810" s="63">
        <f t="shared" si="318"/>
        <v>3.559367188898932E-4</v>
      </c>
      <c r="AF810" s="64">
        <f t="shared" si="319"/>
        <v>7.605097544978956E-2</v>
      </c>
      <c r="AG810" s="69">
        <f t="shared" ca="1" si="328"/>
        <v>1737</v>
      </c>
      <c r="AH810" s="75">
        <f t="shared" si="338"/>
        <v>0</v>
      </c>
      <c r="AI810" s="76">
        <f t="shared" si="339"/>
        <v>2</v>
      </c>
      <c r="AJ810" s="75"/>
      <c r="AK810" s="76"/>
    </row>
    <row r="811" spans="2:37" x14ac:dyDescent="0.25">
      <c r="B811" s="43">
        <v>1938</v>
      </c>
      <c r="C811" s="44">
        <v>4</v>
      </c>
      <c r="D811" s="67">
        <f t="shared" si="344"/>
        <v>14000</v>
      </c>
      <c r="E811" s="61">
        <f>Data!E810</f>
        <v>9.89</v>
      </c>
      <c r="F811" s="61">
        <f>Data!H810</f>
        <v>14.2</v>
      </c>
      <c r="G811" s="62">
        <f>IF(MOD(C811,3)=0,SUM(Data!G808:G810),0)</f>
        <v>0</v>
      </c>
      <c r="H811" s="63">
        <f t="shared" si="329"/>
        <v>-4.0737148399612066E-2</v>
      </c>
      <c r="I811" s="63">
        <f t="shared" si="330"/>
        <v>0</v>
      </c>
      <c r="J811" s="63">
        <f t="shared" si="331"/>
        <v>-4.0737148399612066E-2</v>
      </c>
      <c r="K811" s="63">
        <f t="shared" si="332"/>
        <v>7.0921985815601829E-3</v>
      </c>
      <c r="L811" s="64">
        <f t="shared" si="333"/>
        <v>-4.7492520593980903E-2</v>
      </c>
      <c r="M811" s="65">
        <f t="shared" si="334"/>
        <v>2.2274774774774775</v>
      </c>
      <c r="N811" s="65">
        <f t="shared" si="335"/>
        <v>1.139275539305842</v>
      </c>
      <c r="O811" s="65">
        <f t="shared" si="336"/>
        <v>75.93171356961507</v>
      </c>
      <c r="P811" s="66">
        <f t="shared" si="337"/>
        <v>66.649121261639735</v>
      </c>
      <c r="Q811" s="63">
        <f t="shared" si="340"/>
        <v>-0.41857730746619637</v>
      </c>
      <c r="R811" s="63">
        <f t="shared" si="341"/>
        <v>-0.38062621587377299</v>
      </c>
      <c r="S811" s="63">
        <f t="shared" si="342"/>
        <v>-6.9930069930070893E-3</v>
      </c>
      <c r="T811" s="64">
        <f t="shared" si="343"/>
        <v>-0.37626442866161625</v>
      </c>
      <c r="U811" s="63">
        <f t="shared" si="324"/>
        <v>7.4967697318189863E-2</v>
      </c>
      <c r="V811" s="63">
        <f t="shared" si="325"/>
        <v>0.12586696534683606</v>
      </c>
      <c r="W811" s="63">
        <f t="shared" si="326"/>
        <v>2.419714257165384E-2</v>
      </c>
      <c r="X811" s="64">
        <f t="shared" si="327"/>
        <v>9.9267825059440984E-2</v>
      </c>
      <c r="Y811" s="63">
        <f t="shared" si="320"/>
        <v>-6.5155330193446104E-2</v>
      </c>
      <c r="Z811" s="63">
        <f t="shared" si="321"/>
        <v>-1.4027973397598981E-2</v>
      </c>
      <c r="AA811" s="63">
        <f t="shared" si="322"/>
        <v>-1.8412038567675482E-2</v>
      </c>
      <c r="AB811" s="64">
        <f t="shared" si="323"/>
        <v>4.4662988365091749E-3</v>
      </c>
      <c r="AC811" s="63">
        <f t="shared" si="316"/>
        <v>1.5928283660805453E-2</v>
      </c>
      <c r="AD811" s="63">
        <f t="shared" si="317"/>
        <v>7.4716920231616912E-2</v>
      </c>
      <c r="AE811" s="63">
        <f t="shared" si="318"/>
        <v>0</v>
      </c>
      <c r="AF811" s="64">
        <f t="shared" si="319"/>
        <v>7.4716920231616912E-2</v>
      </c>
      <c r="AG811" s="69">
        <f t="shared" ca="1" si="328"/>
        <v>1616</v>
      </c>
      <c r="AH811" s="75">
        <f t="shared" si="338"/>
        <v>0</v>
      </c>
      <c r="AI811" s="76">
        <f t="shared" si="339"/>
        <v>3</v>
      </c>
      <c r="AJ811" s="75"/>
      <c r="AK811" s="76"/>
    </row>
    <row r="812" spans="2:37" x14ac:dyDescent="0.25">
      <c r="B812" s="43">
        <v>1938</v>
      </c>
      <c r="C812" s="44">
        <v>5</v>
      </c>
      <c r="D812" s="67">
        <f t="shared" si="344"/>
        <v>14031</v>
      </c>
      <c r="E812" s="61">
        <f>Data!E811</f>
        <v>9.98</v>
      </c>
      <c r="F812" s="61">
        <f>Data!H811</f>
        <v>14.1</v>
      </c>
      <c r="G812" s="62">
        <f>IF(MOD(C812,3)=0,SUM(Data!G809:G811),0)</f>
        <v>0</v>
      </c>
      <c r="H812" s="63">
        <f t="shared" si="329"/>
        <v>9.100101112234471E-3</v>
      </c>
      <c r="I812" s="63">
        <f t="shared" si="330"/>
        <v>0</v>
      </c>
      <c r="J812" s="63">
        <f t="shared" si="331"/>
        <v>9.100101112234471E-3</v>
      </c>
      <c r="K812" s="63">
        <f t="shared" si="332"/>
        <v>-7.0422535211267512E-3</v>
      </c>
      <c r="L812" s="64">
        <f t="shared" si="333"/>
        <v>1.6256839417994939E-2</v>
      </c>
      <c r="M812" s="65">
        <f t="shared" si="334"/>
        <v>2.2477477477477477</v>
      </c>
      <c r="N812" s="65">
        <f t="shared" si="335"/>
        <v>1.131252472127632</v>
      </c>
      <c r="O812" s="65">
        <f t="shared" si="336"/>
        <v>76.622699840723797</v>
      </c>
      <c r="P812" s="66">
        <f t="shared" si="337"/>
        <v>67.732625323340685</v>
      </c>
      <c r="Q812" s="63">
        <f t="shared" si="340"/>
        <v>-0.38584615384615384</v>
      </c>
      <c r="R812" s="63">
        <f t="shared" si="341"/>
        <v>-0.34575860795823932</v>
      </c>
      <c r="S812" s="63">
        <f t="shared" si="342"/>
        <v>-2.0833333333333259E-2</v>
      </c>
      <c r="T812" s="64">
        <f t="shared" si="343"/>
        <v>-0.33183857834032937</v>
      </c>
      <c r="U812" s="63">
        <f t="shared" si="324"/>
        <v>2.3861904667971556E-2</v>
      </c>
      <c r="V812" s="63">
        <f t="shared" si="325"/>
        <v>7.2341334924367118E-2</v>
      </c>
      <c r="W812" s="63">
        <f t="shared" si="326"/>
        <v>2.2750530662123625E-2</v>
      </c>
      <c r="X812" s="64">
        <f t="shared" si="327"/>
        <v>4.8487683726879727E-2</v>
      </c>
      <c r="Y812" s="63">
        <f t="shared" si="320"/>
        <v>-6.7153783220478824E-2</v>
      </c>
      <c r="Z812" s="63">
        <f t="shared" si="321"/>
        <v>-1.6135723320953588E-2</v>
      </c>
      <c r="AA812" s="63">
        <f t="shared" si="322"/>
        <v>-1.9677283175360882E-2</v>
      </c>
      <c r="AB812" s="64">
        <f t="shared" si="323"/>
        <v>3.6126469310828746E-3</v>
      </c>
      <c r="AC812" s="63">
        <f t="shared" si="316"/>
        <v>1.4793975486109279E-2</v>
      </c>
      <c r="AD812" s="63">
        <f t="shared" si="317"/>
        <v>7.3516973141148911E-2</v>
      </c>
      <c r="AE812" s="63">
        <f t="shared" si="318"/>
        <v>-1.3977148875164991E-3</v>
      </c>
      <c r="AF812" s="64">
        <f t="shared" si="319"/>
        <v>7.5019543962115964E-2</v>
      </c>
      <c r="AG812" s="69">
        <f t="shared" ca="1" si="328"/>
        <v>863</v>
      </c>
      <c r="AH812" s="75">
        <f t="shared" si="338"/>
        <v>1</v>
      </c>
      <c r="AI812" s="76">
        <f t="shared" si="339"/>
        <v>0</v>
      </c>
      <c r="AJ812" s="75"/>
      <c r="AK812" s="76"/>
    </row>
    <row r="813" spans="2:37" x14ac:dyDescent="0.25">
      <c r="B813" s="43">
        <v>1938</v>
      </c>
      <c r="C813" s="44">
        <v>6</v>
      </c>
      <c r="D813" s="67">
        <f t="shared" si="344"/>
        <v>14061</v>
      </c>
      <c r="E813" s="61">
        <f>Data!E812</f>
        <v>10.210000000000001</v>
      </c>
      <c r="F813" s="61">
        <f>Data!H812</f>
        <v>14.1</v>
      </c>
      <c r="G813" s="62">
        <f>IF(MOD(C813,3)=0,SUM(Data!G810:G812),0)</f>
        <v>0.18833333333333335</v>
      </c>
      <c r="H813" s="63">
        <f t="shared" si="329"/>
        <v>2.3046092184368705E-2</v>
      </c>
      <c r="I813" s="63">
        <f t="shared" si="330"/>
        <v>1.887107548430194E-2</v>
      </c>
      <c r="J813" s="63">
        <f t="shared" si="331"/>
        <v>4.1917167668670707E-2</v>
      </c>
      <c r="K813" s="63">
        <f t="shared" si="332"/>
        <v>0</v>
      </c>
      <c r="L813" s="64">
        <f t="shared" si="333"/>
        <v>4.1917167668670707E-2</v>
      </c>
      <c r="M813" s="65">
        <f t="shared" si="334"/>
        <v>2.2995495495495497</v>
      </c>
      <c r="N813" s="65">
        <f t="shared" si="335"/>
        <v>1.131252472127632</v>
      </c>
      <c r="O813" s="65">
        <f t="shared" si="336"/>
        <v>79.834506397173641</v>
      </c>
      <c r="P813" s="66">
        <f t="shared" si="337"/>
        <v>70.571785135658402</v>
      </c>
      <c r="Q813" s="63">
        <f t="shared" si="340"/>
        <v>-0.34718670076726343</v>
      </c>
      <c r="R813" s="63">
        <f t="shared" si="341"/>
        <v>-0.30080089978058422</v>
      </c>
      <c r="S813" s="63">
        <f t="shared" si="342"/>
        <v>-2.0833333333333259E-2</v>
      </c>
      <c r="T813" s="64">
        <f t="shared" si="343"/>
        <v>-0.28592432318017102</v>
      </c>
      <c r="U813" s="63">
        <f t="shared" si="324"/>
        <v>-3.4891333649742506E-3</v>
      </c>
      <c r="V813" s="63">
        <f t="shared" si="325"/>
        <v>4.5139345284001875E-2</v>
      </c>
      <c r="W813" s="63">
        <f t="shared" si="326"/>
        <v>2.1134802953271192E-2</v>
      </c>
      <c r="X813" s="64">
        <f t="shared" si="327"/>
        <v>2.3507711480703852E-2</v>
      </c>
      <c r="Y813" s="63">
        <f t="shared" si="320"/>
        <v>-6.0316669097375764E-2</v>
      </c>
      <c r="Z813" s="63">
        <f t="shared" si="321"/>
        <v>-8.1539007880028214E-3</v>
      </c>
      <c r="AA813" s="63">
        <f t="shared" si="322"/>
        <v>-1.9105498125841947E-2</v>
      </c>
      <c r="AB813" s="64">
        <f t="shared" si="323"/>
        <v>1.1164908475798763E-2</v>
      </c>
      <c r="AC813" s="63">
        <f t="shared" si="316"/>
        <v>1.5882486922743411E-2</v>
      </c>
      <c r="AD813" s="63">
        <f t="shared" si="317"/>
        <v>7.4508830619863575E-2</v>
      </c>
      <c r="AE813" s="63">
        <f t="shared" si="318"/>
        <v>-2.0814655599069587E-3</v>
      </c>
      <c r="AF813" s="64">
        <f t="shared" si="319"/>
        <v>7.6750048762991963E-2</v>
      </c>
      <c r="AG813" s="69">
        <f t="shared" ca="1" si="328"/>
        <v>575</v>
      </c>
      <c r="AH813" s="75">
        <f t="shared" si="338"/>
        <v>2</v>
      </c>
      <c r="AI813" s="76">
        <f t="shared" si="339"/>
        <v>0</v>
      </c>
      <c r="AJ813" s="75"/>
      <c r="AK813" s="76"/>
    </row>
    <row r="814" spans="2:37" x14ac:dyDescent="0.25">
      <c r="B814" s="43">
        <v>1938</v>
      </c>
      <c r="C814" s="44">
        <v>7</v>
      </c>
      <c r="D814" s="67">
        <f t="shared" si="344"/>
        <v>14092</v>
      </c>
      <c r="E814" s="61">
        <f>Data!E813</f>
        <v>12.24</v>
      </c>
      <c r="F814" s="61">
        <f>Data!H813</f>
        <v>14.1</v>
      </c>
      <c r="G814" s="62">
        <f>IF(MOD(C814,3)=0,SUM(Data!G811:G813),0)</f>
        <v>0</v>
      </c>
      <c r="H814" s="63">
        <f t="shared" si="329"/>
        <v>0.19882468168462286</v>
      </c>
      <c r="I814" s="63">
        <f t="shared" si="330"/>
        <v>0</v>
      </c>
      <c r="J814" s="63">
        <f t="shared" si="331"/>
        <v>0.19882468168462286</v>
      </c>
      <c r="K814" s="63">
        <f t="shared" si="332"/>
        <v>0</v>
      </c>
      <c r="L814" s="64">
        <f t="shared" si="333"/>
        <v>0.19882468168462286</v>
      </c>
      <c r="M814" s="65">
        <f t="shared" si="334"/>
        <v>2.7567567567567566</v>
      </c>
      <c r="N814" s="65">
        <f t="shared" si="335"/>
        <v>1.131252472127632</v>
      </c>
      <c r="O814" s="65">
        <f t="shared" si="336"/>
        <v>95.707576719040674</v>
      </c>
      <c r="P814" s="66">
        <f t="shared" si="337"/>
        <v>84.603197851171288</v>
      </c>
      <c r="Q814" s="63">
        <f t="shared" si="340"/>
        <v>-0.26131563065781538</v>
      </c>
      <c r="R814" s="63">
        <f t="shared" si="341"/>
        <v>-0.20882824078915174</v>
      </c>
      <c r="S814" s="63">
        <f t="shared" si="342"/>
        <v>-2.7586206896551779E-2</v>
      </c>
      <c r="T814" s="64">
        <f t="shared" si="343"/>
        <v>-0.18638365187536865</v>
      </c>
      <c r="U814" s="63">
        <f t="shared" si="324"/>
        <v>1.7373291830535598E-2</v>
      </c>
      <c r="V814" s="63">
        <f t="shared" si="325"/>
        <v>6.7019830625319798E-2</v>
      </c>
      <c r="W814" s="63">
        <f t="shared" si="326"/>
        <v>1.4821275192874461E-2</v>
      </c>
      <c r="X814" s="64">
        <f t="shared" si="327"/>
        <v>5.1436205279126179E-2</v>
      </c>
      <c r="Y814" s="63">
        <f t="shared" si="320"/>
        <v>-4.3822343030775812E-2</v>
      </c>
      <c r="Z814" s="63">
        <f t="shared" si="321"/>
        <v>9.2560419344815958E-3</v>
      </c>
      <c r="AA814" s="63">
        <f t="shared" si="322"/>
        <v>-1.9105498125841947E-2</v>
      </c>
      <c r="AB814" s="64">
        <f t="shared" si="323"/>
        <v>2.8913955584555007E-2</v>
      </c>
      <c r="AC814" s="63">
        <f t="shared" si="316"/>
        <v>2.4724391984604965E-2</v>
      </c>
      <c r="AD814" s="63">
        <f t="shared" si="317"/>
        <v>8.3860999980762463E-2</v>
      </c>
      <c r="AE814" s="63">
        <f t="shared" si="318"/>
        <v>-3.4201352893599157E-3</v>
      </c>
      <c r="AF814" s="64">
        <f t="shared" si="319"/>
        <v>8.758067302058592E-2</v>
      </c>
      <c r="AG814" s="69">
        <f t="shared" ca="1" si="328"/>
        <v>3</v>
      </c>
      <c r="AH814" s="75">
        <f t="shared" si="338"/>
        <v>3</v>
      </c>
      <c r="AI814" s="76">
        <f t="shared" si="339"/>
        <v>0</v>
      </c>
      <c r="AJ814" s="75"/>
      <c r="AK814" s="76"/>
    </row>
    <row r="815" spans="2:37" x14ac:dyDescent="0.25">
      <c r="B815" s="43">
        <v>1938</v>
      </c>
      <c r="C815" s="44">
        <v>8</v>
      </c>
      <c r="D815" s="67">
        <f t="shared" si="344"/>
        <v>14123</v>
      </c>
      <c r="E815" s="61">
        <f>Data!E814</f>
        <v>12.31</v>
      </c>
      <c r="F815" s="61">
        <f>Data!H814</f>
        <v>14.1</v>
      </c>
      <c r="G815" s="62">
        <f>IF(MOD(C815,3)=0,SUM(Data!G812:G814),0)</f>
        <v>0</v>
      </c>
      <c r="H815" s="63">
        <f t="shared" si="329"/>
        <v>5.7189542483659928E-3</v>
      </c>
      <c r="I815" s="63">
        <f t="shared" si="330"/>
        <v>0</v>
      </c>
      <c r="J815" s="63">
        <f t="shared" si="331"/>
        <v>5.7189542483659928E-3</v>
      </c>
      <c r="K815" s="63">
        <f t="shared" si="332"/>
        <v>0</v>
      </c>
      <c r="L815" s="64">
        <f t="shared" si="333"/>
        <v>5.7189542483659928E-3</v>
      </c>
      <c r="M815" s="65">
        <f t="shared" si="334"/>
        <v>2.7725225225225225</v>
      </c>
      <c r="N815" s="65">
        <f t="shared" si="335"/>
        <v>1.131252472127632</v>
      </c>
      <c r="O815" s="65">
        <f t="shared" si="336"/>
        <v>96.254923971518849</v>
      </c>
      <c r="P815" s="66">
        <f t="shared" si="337"/>
        <v>85.087039668947597</v>
      </c>
      <c r="Q815" s="63">
        <f t="shared" si="340"/>
        <v>-0.26463560334528069</v>
      </c>
      <c r="R815" s="63">
        <f t="shared" si="341"/>
        <v>-0.21238411490899134</v>
      </c>
      <c r="S815" s="63">
        <f t="shared" si="342"/>
        <v>-2.7586206896551779E-2</v>
      </c>
      <c r="T815" s="64">
        <f t="shared" si="343"/>
        <v>-0.19004040185676407</v>
      </c>
      <c r="U815" s="63">
        <f t="shared" si="324"/>
        <v>2.9007941980890184E-2</v>
      </c>
      <c r="V815" s="63">
        <f t="shared" si="325"/>
        <v>7.9222237089597192E-2</v>
      </c>
      <c r="W815" s="63">
        <f t="shared" si="326"/>
        <v>1.3278986489860367E-2</v>
      </c>
      <c r="X815" s="64">
        <f t="shared" si="327"/>
        <v>6.5079066554190934E-2</v>
      </c>
      <c r="Y815" s="63">
        <f t="shared" si="320"/>
        <v>-4.6318898525122831E-2</v>
      </c>
      <c r="Z815" s="63">
        <f t="shared" si="321"/>
        <v>6.6209001296824166E-3</v>
      </c>
      <c r="AA815" s="63">
        <f t="shared" si="322"/>
        <v>-1.9105498125841947E-2</v>
      </c>
      <c r="AB815" s="64">
        <f t="shared" si="323"/>
        <v>2.6227487468193589E-2</v>
      </c>
      <c r="AC815" s="63">
        <f t="shared" si="316"/>
        <v>2.4541235244198045E-2</v>
      </c>
      <c r="AD815" s="63">
        <f t="shared" si="317"/>
        <v>8.36672733071675E-2</v>
      </c>
      <c r="AE815" s="63">
        <f t="shared" si="318"/>
        <v>-4.3999274337727101E-3</v>
      </c>
      <c r="AF815" s="64">
        <f t="shared" si="319"/>
        <v>8.8456402492961939E-2</v>
      </c>
      <c r="AG815" s="69">
        <f t="shared" ca="1" si="328"/>
        <v>921</v>
      </c>
      <c r="AH815" s="75">
        <f t="shared" si="338"/>
        <v>4</v>
      </c>
      <c r="AI815" s="76">
        <f t="shared" si="339"/>
        <v>0</v>
      </c>
      <c r="AJ815" s="75"/>
      <c r="AK815" s="76"/>
    </row>
    <row r="816" spans="2:37" x14ac:dyDescent="0.25">
      <c r="B816" s="43">
        <v>1938</v>
      </c>
      <c r="C816" s="44">
        <v>9</v>
      </c>
      <c r="D816" s="67">
        <f t="shared" si="344"/>
        <v>14153</v>
      </c>
      <c r="E816" s="61">
        <f>Data!E815</f>
        <v>11.75</v>
      </c>
      <c r="F816" s="61">
        <f>Data!H815</f>
        <v>14.1</v>
      </c>
      <c r="G816" s="62">
        <f>IF(MOD(C816,3)=0,SUM(Data!G813:G815),0)</f>
        <v>0.17166666666666666</v>
      </c>
      <c r="H816" s="63">
        <f t="shared" si="329"/>
        <v>-4.549147034930956E-2</v>
      </c>
      <c r="I816" s="63">
        <f t="shared" si="330"/>
        <v>1.3945301922556186E-2</v>
      </c>
      <c r="J816" s="63">
        <f t="shared" si="331"/>
        <v>-3.1546168426753285E-2</v>
      </c>
      <c r="K816" s="63">
        <f t="shared" si="332"/>
        <v>0</v>
      </c>
      <c r="L816" s="64">
        <f t="shared" si="333"/>
        <v>-3.1546168426753285E-2</v>
      </c>
      <c r="M816" s="65">
        <f t="shared" si="334"/>
        <v>2.6463963963963963</v>
      </c>
      <c r="N816" s="65">
        <f t="shared" si="335"/>
        <v>1.131252472127632</v>
      </c>
      <c r="O816" s="65">
        <f t="shared" si="336"/>
        <v>93.21844992800898</v>
      </c>
      <c r="P816" s="66">
        <f t="shared" si="337"/>
        <v>82.402869584617136</v>
      </c>
      <c r="Q816" s="63">
        <f t="shared" si="340"/>
        <v>-0.18232428670842016</v>
      </c>
      <c r="R816" s="63">
        <f t="shared" si="341"/>
        <v>-0.1235261319529477</v>
      </c>
      <c r="S816" s="63">
        <f t="shared" si="342"/>
        <v>-3.4246575342465668E-2</v>
      </c>
      <c r="T816" s="64">
        <f t="shared" si="343"/>
        <v>-9.2445498334257747E-2</v>
      </c>
      <c r="U816" s="63">
        <f t="shared" si="324"/>
        <v>2.1199138563847031E-2</v>
      </c>
      <c r="V816" s="63">
        <f t="shared" si="325"/>
        <v>7.182379837893671E-2</v>
      </c>
      <c r="W816" s="63">
        <f t="shared" si="326"/>
        <v>1.3278986489860367E-2</v>
      </c>
      <c r="X816" s="64">
        <f t="shared" si="327"/>
        <v>5.7777584129997228E-2</v>
      </c>
      <c r="Y816" s="63">
        <f t="shared" si="320"/>
        <v>-5.7173673390105595E-2</v>
      </c>
      <c r="Z816" s="63">
        <f t="shared" si="321"/>
        <v>-4.3558216853607501E-3</v>
      </c>
      <c r="AA816" s="63">
        <f t="shared" si="322"/>
        <v>-2.0245423096555748E-2</v>
      </c>
      <c r="AB816" s="64">
        <f t="shared" si="323"/>
        <v>1.6217940477925241E-2</v>
      </c>
      <c r="AC816" s="63">
        <f t="shared" si="316"/>
        <v>2.2429392671511783E-2</v>
      </c>
      <c r="AD816" s="63">
        <f t="shared" si="317"/>
        <v>8.11351539946219E-2</v>
      </c>
      <c r="AE816" s="63">
        <f t="shared" si="318"/>
        <v>-5.3598800574016225E-3</v>
      </c>
      <c r="AF816" s="64">
        <f t="shared" si="319"/>
        <v>8.6961135306924175E-2</v>
      </c>
      <c r="AG816" s="69">
        <f t="shared" ca="1" si="328"/>
        <v>1644</v>
      </c>
      <c r="AH816" s="75">
        <f t="shared" si="338"/>
        <v>0</v>
      </c>
      <c r="AI816" s="76">
        <f t="shared" si="339"/>
        <v>1</v>
      </c>
      <c r="AJ816" s="75"/>
      <c r="AK816" s="76"/>
    </row>
    <row r="817" spans="2:37" x14ac:dyDescent="0.25">
      <c r="B817" s="43">
        <v>1938</v>
      </c>
      <c r="C817" s="44">
        <v>10</v>
      </c>
      <c r="D817" s="67">
        <f t="shared" si="344"/>
        <v>14184</v>
      </c>
      <c r="E817" s="61">
        <f>Data!E816</f>
        <v>13.06</v>
      </c>
      <c r="F817" s="61">
        <f>Data!H816</f>
        <v>14</v>
      </c>
      <c r="G817" s="62">
        <f>IF(MOD(C817,3)=0,SUM(Data!G814:G816),0)</f>
        <v>0</v>
      </c>
      <c r="H817" s="63">
        <f t="shared" si="329"/>
        <v>0.11148936170212775</v>
      </c>
      <c r="I817" s="63">
        <f t="shared" si="330"/>
        <v>0</v>
      </c>
      <c r="J817" s="63">
        <f t="shared" si="331"/>
        <v>0.11148936170212775</v>
      </c>
      <c r="K817" s="63">
        <f t="shared" si="332"/>
        <v>-7.0921985815602939E-3</v>
      </c>
      <c r="L817" s="64">
        <f t="shared" si="333"/>
        <v>0.11942857142857144</v>
      </c>
      <c r="M817" s="65">
        <f t="shared" si="334"/>
        <v>2.9414414414414414</v>
      </c>
      <c r="N817" s="65">
        <f t="shared" si="335"/>
        <v>1.1232294049494218</v>
      </c>
      <c r="O817" s="65">
        <f t="shared" si="336"/>
        <v>103.61131540934446</v>
      </c>
      <c r="P817" s="66">
        <f t="shared" si="337"/>
        <v>92.244126580722835</v>
      </c>
      <c r="Q817" s="63">
        <f t="shared" si="340"/>
        <v>6.3517915309446282E-2</v>
      </c>
      <c r="R817" s="63">
        <f t="shared" si="341"/>
        <v>0.13999431047820377</v>
      </c>
      <c r="S817" s="63">
        <f t="shared" si="342"/>
        <v>-4.1095890410958846E-2</v>
      </c>
      <c r="T817" s="64">
        <f t="shared" si="343"/>
        <v>0.18885120949869805</v>
      </c>
      <c r="U817" s="63">
        <f t="shared" si="324"/>
        <v>6.4603675127556492E-2</v>
      </c>
      <c r="V817" s="63">
        <f t="shared" si="325"/>
        <v>0.11738006012042068</v>
      </c>
      <c r="W817" s="63">
        <f t="shared" si="326"/>
        <v>1.1837616518241667E-2</v>
      </c>
      <c r="X817" s="64">
        <f t="shared" si="327"/>
        <v>0.10430768917778854</v>
      </c>
      <c r="Y817" s="63">
        <f t="shared" si="320"/>
        <v>-4.9069137704434773E-2</v>
      </c>
      <c r="Z817" s="63">
        <f t="shared" si="321"/>
        <v>4.2027362861756234E-3</v>
      </c>
      <c r="AA817" s="63">
        <f t="shared" si="322"/>
        <v>-2.0374776460625577E-2</v>
      </c>
      <c r="AB817" s="64">
        <f t="shared" si="323"/>
        <v>2.5088689180545076E-2</v>
      </c>
      <c r="AC817" s="63">
        <f t="shared" si="316"/>
        <v>2.5713405513887677E-2</v>
      </c>
      <c r="AD817" s="63">
        <f t="shared" si="317"/>
        <v>8.4607727998764481E-2</v>
      </c>
      <c r="AE817" s="63">
        <f t="shared" si="318"/>
        <v>-6.6543308606306084E-3</v>
      </c>
      <c r="AF817" s="64">
        <f t="shared" si="319"/>
        <v>9.1873414959833921E-2</v>
      </c>
      <c r="AG817" s="69">
        <f t="shared" ca="1" si="328"/>
        <v>12</v>
      </c>
      <c r="AH817" s="75">
        <f t="shared" si="338"/>
        <v>1</v>
      </c>
      <c r="AI817" s="76">
        <f t="shared" si="339"/>
        <v>0</v>
      </c>
      <c r="AJ817" s="75"/>
      <c r="AK817" s="76"/>
    </row>
    <row r="818" spans="2:37" x14ac:dyDescent="0.25">
      <c r="B818" s="43">
        <v>1938</v>
      </c>
      <c r="C818" s="44">
        <v>11</v>
      </c>
      <c r="D818" s="67">
        <f t="shared" si="344"/>
        <v>14214</v>
      </c>
      <c r="E818" s="61">
        <f>Data!E817</f>
        <v>13.07</v>
      </c>
      <c r="F818" s="61">
        <f>Data!H817</f>
        <v>14</v>
      </c>
      <c r="G818" s="62">
        <f>IF(MOD(C818,3)=0,SUM(Data!G815:G817),0)</f>
        <v>0</v>
      </c>
      <c r="H818" s="63">
        <f t="shared" si="329"/>
        <v>7.6569678407345521E-4</v>
      </c>
      <c r="I818" s="63">
        <f t="shared" si="330"/>
        <v>0</v>
      </c>
      <c r="J818" s="63">
        <f t="shared" si="331"/>
        <v>7.6569678407345521E-4</v>
      </c>
      <c r="K818" s="63">
        <f t="shared" si="332"/>
        <v>0</v>
      </c>
      <c r="L818" s="64">
        <f t="shared" si="333"/>
        <v>7.6569678407345521E-4</v>
      </c>
      <c r="M818" s="65">
        <f t="shared" si="334"/>
        <v>2.9436936936936937</v>
      </c>
      <c r="N818" s="65">
        <f t="shared" si="335"/>
        <v>1.1232294049494218</v>
      </c>
      <c r="O818" s="65">
        <f t="shared" si="336"/>
        <v>103.69065026034701</v>
      </c>
      <c r="P818" s="66">
        <f t="shared" si="337"/>
        <v>92.314757611795358</v>
      </c>
      <c r="Q818" s="63">
        <f t="shared" si="340"/>
        <v>0.1669642857142859</v>
      </c>
      <c r="R818" s="63">
        <f t="shared" si="341"/>
        <v>0.25087939478524612</v>
      </c>
      <c r="S818" s="63">
        <f t="shared" si="342"/>
        <v>-3.4482758620689724E-2</v>
      </c>
      <c r="T818" s="64">
        <f t="shared" si="343"/>
        <v>0.29555365888471896</v>
      </c>
      <c r="U818" s="63">
        <f t="shared" si="324"/>
        <v>5.9710766097214707E-2</v>
      </c>
      <c r="V818" s="63">
        <f t="shared" si="325"/>
        <v>0.11224459129364628</v>
      </c>
      <c r="W818" s="63">
        <f t="shared" si="326"/>
        <v>1.1837616518241667E-2</v>
      </c>
      <c r="X818" s="64">
        <f t="shared" si="327"/>
        <v>9.9232300851699318E-2</v>
      </c>
      <c r="Y818" s="63">
        <f t="shared" si="320"/>
        <v>-5.5196206262770664E-2</v>
      </c>
      <c r="Z818" s="63">
        <f t="shared" si="321"/>
        <v>-2.2675753375747121E-3</v>
      </c>
      <c r="AA818" s="63">
        <f t="shared" si="322"/>
        <v>-2.0374776460625577E-2</v>
      </c>
      <c r="AB818" s="64">
        <f t="shared" si="323"/>
        <v>1.848380450804421E-2</v>
      </c>
      <c r="AC818" s="63">
        <f t="shared" si="316"/>
        <v>2.4464767906431151E-2</v>
      </c>
      <c r="AD818" s="63">
        <f t="shared" si="317"/>
        <v>8.3287396226519927E-2</v>
      </c>
      <c r="AE818" s="63">
        <f t="shared" si="318"/>
        <v>-7.5765411188545295E-3</v>
      </c>
      <c r="AF818" s="64">
        <f t="shared" si="319"/>
        <v>9.1557627474681214E-2</v>
      </c>
      <c r="AG818" s="69">
        <f t="shared" ca="1" si="328"/>
        <v>1013</v>
      </c>
      <c r="AH818" s="75">
        <f t="shared" si="338"/>
        <v>2</v>
      </c>
      <c r="AI818" s="76">
        <f t="shared" si="339"/>
        <v>0</v>
      </c>
      <c r="AJ818" s="75"/>
      <c r="AK818" s="76"/>
    </row>
    <row r="819" spans="2:37" x14ac:dyDescent="0.25">
      <c r="B819" s="43">
        <v>1938</v>
      </c>
      <c r="C819" s="44">
        <v>12</v>
      </c>
      <c r="D819" s="67">
        <f t="shared" si="344"/>
        <v>14245</v>
      </c>
      <c r="E819" s="61">
        <f>Data!E818</f>
        <v>12.69</v>
      </c>
      <c r="F819" s="61">
        <f>Data!H818</f>
        <v>14</v>
      </c>
      <c r="G819" s="62">
        <f>IF(MOD(C819,3)=0,SUM(Data!G816:G818),0)</f>
        <v>0.14000000000000001</v>
      </c>
      <c r="H819" s="63">
        <f t="shared" si="329"/>
        <v>-2.9074215761285438E-2</v>
      </c>
      <c r="I819" s="63">
        <f t="shared" si="330"/>
        <v>1.0711553175210406E-2</v>
      </c>
      <c r="J819" s="63">
        <f t="shared" si="331"/>
        <v>-1.8362662586074996E-2</v>
      </c>
      <c r="K819" s="63">
        <f t="shared" si="332"/>
        <v>0</v>
      </c>
      <c r="L819" s="64">
        <f t="shared" si="333"/>
        <v>-1.8362662586074996E-2</v>
      </c>
      <c r="M819" s="65">
        <f t="shared" si="334"/>
        <v>2.8581081081081079</v>
      </c>
      <c r="N819" s="65">
        <f t="shared" si="335"/>
        <v>1.1232294049494218</v>
      </c>
      <c r="O819" s="65">
        <f t="shared" si="336"/>
        <v>101.78661383628555</v>
      </c>
      <c r="P819" s="66">
        <f t="shared" si="337"/>
        <v>90.619612866054666</v>
      </c>
      <c r="Q819" s="63">
        <f t="shared" si="340"/>
        <v>0.15154264972776765</v>
      </c>
      <c r="R819" s="63">
        <f t="shared" si="341"/>
        <v>0.22599430242539142</v>
      </c>
      <c r="S819" s="63">
        <f t="shared" si="342"/>
        <v>-2.777777777777779E-2</v>
      </c>
      <c r="T819" s="64">
        <f t="shared" si="343"/>
        <v>0.26102271106611674</v>
      </c>
      <c r="U819" s="63">
        <f t="shared" si="324"/>
        <v>4.9429559159967829E-2</v>
      </c>
      <c r="V819" s="63">
        <f t="shared" si="325"/>
        <v>0.10142621850465305</v>
      </c>
      <c r="W819" s="63">
        <f t="shared" si="326"/>
        <v>1.1837616518241667E-2</v>
      </c>
      <c r="X819" s="64">
        <f t="shared" si="327"/>
        <v>8.8540493577109691E-2</v>
      </c>
      <c r="Y819" s="63">
        <f t="shared" si="320"/>
        <v>-5.834663504463844E-2</v>
      </c>
      <c r="Z819" s="63">
        <f t="shared" si="321"/>
        <v>-5.404957053100734E-3</v>
      </c>
      <c r="AA819" s="63">
        <f t="shared" si="322"/>
        <v>-1.9803398232478675E-2</v>
      </c>
      <c r="AB819" s="64">
        <f t="shared" si="323"/>
        <v>1.4689340029759634E-2</v>
      </c>
      <c r="AC819" s="63">
        <f t="shared" si="316"/>
        <v>2.3980594867107463E-2</v>
      </c>
      <c r="AD819" s="63">
        <f t="shared" si="317"/>
        <v>8.2384821362394112E-2</v>
      </c>
      <c r="AE819" s="63">
        <f t="shared" si="318"/>
        <v>-8.1815004143031E-3</v>
      </c>
      <c r="AF819" s="64">
        <f t="shared" si="319"/>
        <v>9.1313402416398404E-2</v>
      </c>
      <c r="AG819" s="69">
        <f t="shared" ca="1" si="328"/>
        <v>1511</v>
      </c>
      <c r="AH819" s="75">
        <f t="shared" si="338"/>
        <v>0</v>
      </c>
      <c r="AI819" s="76">
        <f t="shared" si="339"/>
        <v>1</v>
      </c>
      <c r="AJ819" s="75"/>
      <c r="AK819" s="76"/>
    </row>
    <row r="820" spans="2:37" x14ac:dyDescent="0.25">
      <c r="B820" s="43">
        <v>1939</v>
      </c>
      <c r="C820" s="39">
        <v>1</v>
      </c>
      <c r="D820" s="67">
        <f t="shared" si="344"/>
        <v>14276</v>
      </c>
      <c r="E820" s="61">
        <f>Data!E819</f>
        <v>12.5</v>
      </c>
      <c r="F820" s="61">
        <f>Data!H819</f>
        <v>14</v>
      </c>
      <c r="G820" s="62">
        <f>IF(MOD(C820,3)=0,SUM(Data!G817:G819),0)</f>
        <v>0</v>
      </c>
      <c r="H820" s="63">
        <f t="shared" si="329"/>
        <v>-1.4972419227738287E-2</v>
      </c>
      <c r="I820" s="63">
        <f t="shared" si="330"/>
        <v>0</v>
      </c>
      <c r="J820" s="63">
        <f t="shared" si="331"/>
        <v>-1.4972419227738398E-2</v>
      </c>
      <c r="K820" s="63">
        <f t="shared" si="332"/>
        <v>0</v>
      </c>
      <c r="L820" s="64">
        <f t="shared" si="333"/>
        <v>-1.4972419227738398E-2</v>
      </c>
      <c r="M820" s="65">
        <f t="shared" si="334"/>
        <v>2.8153153153153152</v>
      </c>
      <c r="N820" s="65">
        <f t="shared" si="335"/>
        <v>1.1232294049494218</v>
      </c>
      <c r="O820" s="65">
        <f t="shared" si="336"/>
        <v>100.26262198215677</v>
      </c>
      <c r="P820" s="66">
        <f t="shared" si="337"/>
        <v>89.262818031968735</v>
      </c>
      <c r="Q820" s="63">
        <f t="shared" si="340"/>
        <v>0.10521662245800179</v>
      </c>
      <c r="R820" s="63">
        <f t="shared" si="341"/>
        <v>0.17667311966228372</v>
      </c>
      <c r="S820" s="63">
        <f t="shared" si="342"/>
        <v>-1.4084507042253391E-2</v>
      </c>
      <c r="T820" s="64">
        <f t="shared" si="343"/>
        <v>0.1934827356574591</v>
      </c>
      <c r="U820" s="63">
        <f t="shared" si="324"/>
        <v>3.4698645175302412E-2</v>
      </c>
      <c r="V820" s="63">
        <f t="shared" si="325"/>
        <v>8.5965423881872338E-2</v>
      </c>
      <c r="W820" s="63">
        <f t="shared" si="326"/>
        <v>1.1837616518241667E-2</v>
      </c>
      <c r="X820" s="64">
        <f t="shared" si="327"/>
        <v>7.3260576750157069E-2</v>
      </c>
      <c r="Y820" s="63">
        <f t="shared" si="320"/>
        <v>-6.64428943566856E-2</v>
      </c>
      <c r="Z820" s="63">
        <f t="shared" si="321"/>
        <v>-1.3956404621661811E-2</v>
      </c>
      <c r="AA820" s="63">
        <f t="shared" si="322"/>
        <v>-1.9803398232478675E-2</v>
      </c>
      <c r="AB820" s="64">
        <f t="shared" si="323"/>
        <v>5.9651233234980783E-3</v>
      </c>
      <c r="AC820" s="63">
        <f t="shared" si="316"/>
        <v>2.3533396844750643E-2</v>
      </c>
      <c r="AD820" s="63">
        <f t="shared" si="317"/>
        <v>8.1912116748684705E-2</v>
      </c>
      <c r="AE820" s="63">
        <f t="shared" si="318"/>
        <v>-8.1815004143031E-3</v>
      </c>
      <c r="AF820" s="64">
        <f t="shared" si="319"/>
        <v>9.0836798467281987E-2</v>
      </c>
      <c r="AG820" s="69">
        <f t="shared" ca="1" si="328"/>
        <v>1311</v>
      </c>
      <c r="AH820" s="75">
        <f t="shared" si="338"/>
        <v>0</v>
      </c>
      <c r="AI820" s="76">
        <f t="shared" si="339"/>
        <v>2</v>
      </c>
      <c r="AJ820" s="75"/>
      <c r="AK820" s="76"/>
    </row>
    <row r="821" spans="2:37" x14ac:dyDescent="0.25">
      <c r="B821" s="43">
        <v>1939</v>
      </c>
      <c r="C821" s="44">
        <v>2</v>
      </c>
      <c r="D821" s="67">
        <f t="shared" si="344"/>
        <v>14304</v>
      </c>
      <c r="E821" s="61">
        <f>Data!E820</f>
        <v>12.4</v>
      </c>
      <c r="F821" s="61">
        <f>Data!H820</f>
        <v>13.9</v>
      </c>
      <c r="G821" s="62">
        <f>IF(MOD(C821,3)=0,SUM(Data!G818:G820),0)</f>
        <v>0</v>
      </c>
      <c r="H821" s="63">
        <f t="shared" si="329"/>
        <v>-8.0000000000000071E-3</v>
      </c>
      <c r="I821" s="63">
        <f t="shared" si="330"/>
        <v>0</v>
      </c>
      <c r="J821" s="63">
        <f t="shared" si="331"/>
        <v>-8.0000000000000071E-3</v>
      </c>
      <c r="K821" s="63">
        <f t="shared" si="332"/>
        <v>-7.1428571428571175E-3</v>
      </c>
      <c r="L821" s="64">
        <f t="shared" si="333"/>
        <v>-8.6330935251799357E-4</v>
      </c>
      <c r="M821" s="65">
        <f t="shared" si="334"/>
        <v>2.7927927927927927</v>
      </c>
      <c r="N821" s="65">
        <f t="shared" si="335"/>
        <v>1.1152063377712116</v>
      </c>
      <c r="O821" s="65">
        <f t="shared" si="336"/>
        <v>99.460521006299516</v>
      </c>
      <c r="P821" s="66">
        <f t="shared" si="337"/>
        <v>89.185756606329619</v>
      </c>
      <c r="Q821" s="63">
        <f t="shared" si="340"/>
        <v>0.12318840579710155</v>
      </c>
      <c r="R821" s="63">
        <f t="shared" si="341"/>
        <v>0.19580684778200963</v>
      </c>
      <c r="S821" s="63">
        <f t="shared" si="342"/>
        <v>-1.4184397163120699E-2</v>
      </c>
      <c r="T821" s="64">
        <f t="shared" si="343"/>
        <v>0.21301270170693054</v>
      </c>
      <c r="U821" s="63">
        <f t="shared" si="324"/>
        <v>1.8392170271622543E-2</v>
      </c>
      <c r="V821" s="63">
        <f t="shared" si="325"/>
        <v>6.8851003162984314E-2</v>
      </c>
      <c r="W821" s="63">
        <f t="shared" si="326"/>
        <v>8.8640157510193607E-3</v>
      </c>
      <c r="X821" s="64">
        <f t="shared" si="327"/>
        <v>5.9459933623769112E-2</v>
      </c>
      <c r="Y821" s="63">
        <f t="shared" si="320"/>
        <v>-6.7678836124748565E-2</v>
      </c>
      <c r="Z821" s="63">
        <f t="shared" si="321"/>
        <v>-1.5261833563600224E-2</v>
      </c>
      <c r="AA821" s="63">
        <f t="shared" si="322"/>
        <v>-2.0505799347324105E-2</v>
      </c>
      <c r="AB821" s="64">
        <f t="shared" si="323"/>
        <v>5.3537486799102307E-3</v>
      </c>
      <c r="AC821" s="63">
        <f t="shared" ref="AC821:AC884" si="345">($M821/$M581)^(1/20)-1</f>
        <v>2.2927309703988374E-2</v>
      </c>
      <c r="AD821" s="63">
        <f t="shared" ref="AD821:AD884" si="346">($O821/$O581)^(1/20)-1</f>
        <v>8.1271460543994589E-2</v>
      </c>
      <c r="AE821" s="63">
        <f t="shared" ref="AE821:AE884" si="347">($N821/$N581)^(1/20)-1</f>
        <v>-7.6268866700238691E-3</v>
      </c>
      <c r="AF821" s="64">
        <f t="shared" ref="AF821:AF884" si="348">($P821/$P581)^(1/20)-1</f>
        <v>8.9581575739908992E-2</v>
      </c>
      <c r="AG821" s="69">
        <f t="shared" ca="1" si="328"/>
        <v>1205</v>
      </c>
      <c r="AH821" s="75">
        <f t="shared" si="338"/>
        <v>0</v>
      </c>
      <c r="AI821" s="76">
        <f t="shared" si="339"/>
        <v>3</v>
      </c>
      <c r="AJ821" s="75"/>
      <c r="AK821" s="76"/>
    </row>
    <row r="822" spans="2:37" x14ac:dyDescent="0.25">
      <c r="B822" s="43">
        <v>1939</v>
      </c>
      <c r="C822" s="44">
        <v>3</v>
      </c>
      <c r="D822" s="67">
        <f t="shared" si="344"/>
        <v>14335</v>
      </c>
      <c r="E822" s="61">
        <f>Data!E821</f>
        <v>12.39</v>
      </c>
      <c r="F822" s="61">
        <f>Data!H821</f>
        <v>13.9</v>
      </c>
      <c r="G822" s="62">
        <f>IF(MOD(C822,3)=0,SUM(Data!G819:G821),0)</f>
        <v>0.12916666666666668</v>
      </c>
      <c r="H822" s="63">
        <f t="shared" si="329"/>
        <v>-8.0645161290315848E-4</v>
      </c>
      <c r="I822" s="63">
        <f t="shared" si="330"/>
        <v>1.0416666666666668E-2</v>
      </c>
      <c r="J822" s="63">
        <f t="shared" si="331"/>
        <v>9.6102150537633602E-3</v>
      </c>
      <c r="K822" s="63">
        <f t="shared" si="332"/>
        <v>0</v>
      </c>
      <c r="L822" s="64">
        <f t="shared" si="333"/>
        <v>9.6102150537633602E-3</v>
      </c>
      <c r="M822" s="65">
        <f t="shared" si="334"/>
        <v>2.7905405405405403</v>
      </c>
      <c r="N822" s="65">
        <f t="shared" si="335"/>
        <v>1.1152063377712116</v>
      </c>
      <c r="O822" s="65">
        <f t="shared" si="336"/>
        <v>100.41635800252941</v>
      </c>
      <c r="P822" s="66">
        <f t="shared" si="337"/>
        <v>90.042850907049043</v>
      </c>
      <c r="Q822" s="63">
        <f t="shared" si="340"/>
        <v>0.20174587778855479</v>
      </c>
      <c r="R822" s="63">
        <f t="shared" si="341"/>
        <v>0.26858301224190462</v>
      </c>
      <c r="S822" s="63">
        <f t="shared" si="342"/>
        <v>-1.4184397163120699E-2</v>
      </c>
      <c r="T822" s="64">
        <f t="shared" si="343"/>
        <v>0.28683600522380237</v>
      </c>
      <c r="U822" s="63">
        <f t="shared" si="324"/>
        <v>2.8995332940082275E-2</v>
      </c>
      <c r="V822" s="63">
        <f t="shared" si="325"/>
        <v>8.0010352821080932E-2</v>
      </c>
      <c r="W822" s="63">
        <f t="shared" si="326"/>
        <v>8.8640157510193607E-3</v>
      </c>
      <c r="X822" s="64">
        <f t="shared" si="327"/>
        <v>7.0521235725806708E-2</v>
      </c>
      <c r="Y822" s="63">
        <f t="shared" si="320"/>
        <v>-6.9379758120312052E-2</v>
      </c>
      <c r="Z822" s="63">
        <f t="shared" si="321"/>
        <v>-1.6876072981635737E-2</v>
      </c>
      <c r="AA822" s="63">
        <f t="shared" si="322"/>
        <v>-1.9931145794234717E-2</v>
      </c>
      <c r="AB822" s="64">
        <f t="shared" si="323"/>
        <v>3.1172022246077624E-3</v>
      </c>
      <c r="AC822" s="63">
        <f t="shared" si="345"/>
        <v>2.1352753010172698E-2</v>
      </c>
      <c r="AD822" s="63">
        <f t="shared" si="346"/>
        <v>7.9238786359263624E-2</v>
      </c>
      <c r="AE822" s="63">
        <f t="shared" si="347"/>
        <v>-8.2355254488885032E-3</v>
      </c>
      <c r="AF822" s="64">
        <f t="shared" si="348"/>
        <v>8.8200690842192619E-2</v>
      </c>
      <c r="AG822" s="69">
        <f t="shared" ca="1" si="328"/>
        <v>1059</v>
      </c>
      <c r="AH822" s="75">
        <f t="shared" si="338"/>
        <v>0</v>
      </c>
      <c r="AI822" s="76">
        <f t="shared" si="339"/>
        <v>4</v>
      </c>
      <c r="AJ822" s="75"/>
      <c r="AK822" s="76"/>
    </row>
    <row r="823" spans="2:37" x14ac:dyDescent="0.25">
      <c r="B823" s="43">
        <v>1939</v>
      </c>
      <c r="C823" s="44">
        <v>4</v>
      </c>
      <c r="D823" s="67">
        <f t="shared" si="344"/>
        <v>14365</v>
      </c>
      <c r="E823" s="61">
        <f>Data!E822</f>
        <v>10.83</v>
      </c>
      <c r="F823" s="61">
        <f>Data!H822</f>
        <v>13.8</v>
      </c>
      <c r="G823" s="62">
        <f>IF(MOD(C823,3)=0,SUM(Data!G820:G822),0)</f>
        <v>0</v>
      </c>
      <c r="H823" s="63">
        <f t="shared" si="329"/>
        <v>-0.12590799031476996</v>
      </c>
      <c r="I823" s="63">
        <f t="shared" si="330"/>
        <v>0</v>
      </c>
      <c r="J823" s="63">
        <f t="shared" si="331"/>
        <v>-0.12590799031476996</v>
      </c>
      <c r="K823" s="63">
        <f t="shared" si="332"/>
        <v>-7.194244604316502E-3</v>
      </c>
      <c r="L823" s="64">
        <f t="shared" si="333"/>
        <v>-0.11957399024458715</v>
      </c>
      <c r="M823" s="65">
        <f t="shared" si="334"/>
        <v>2.439189189189189</v>
      </c>
      <c r="N823" s="65">
        <f t="shared" si="335"/>
        <v>1.1071832705930016</v>
      </c>
      <c r="O823" s="65">
        <f t="shared" si="336"/>
        <v>87.773136171702461</v>
      </c>
      <c r="P823" s="66">
        <f t="shared" si="337"/>
        <v>79.276067931094744</v>
      </c>
      <c r="Q823" s="63">
        <f t="shared" si="340"/>
        <v>9.5045500505561042E-2</v>
      </c>
      <c r="R823" s="63">
        <f t="shared" si="341"/>
        <v>0.15594831257470609</v>
      </c>
      <c r="S823" s="63">
        <f t="shared" si="342"/>
        <v>-2.8169014084506894E-2</v>
      </c>
      <c r="T823" s="64">
        <f t="shared" si="343"/>
        <v>0.18945406076527704</v>
      </c>
      <c r="U823" s="63">
        <f t="shared" si="324"/>
        <v>-1.6538128027266952E-3</v>
      </c>
      <c r="V823" s="63">
        <f t="shared" si="325"/>
        <v>4.7841698943150046E-2</v>
      </c>
      <c r="W823" s="63">
        <f t="shared" si="326"/>
        <v>7.4082174534189082E-3</v>
      </c>
      <c r="X823" s="64">
        <f t="shared" si="327"/>
        <v>4.013614420571332E-2</v>
      </c>
      <c r="Y823" s="63">
        <f t="shared" si="320"/>
        <v>-8.1275837065500456E-2</v>
      </c>
      <c r="Z823" s="63">
        <f t="shared" si="321"/>
        <v>-2.9443304299419659E-2</v>
      </c>
      <c r="AA823" s="63">
        <f t="shared" si="322"/>
        <v>-2.006055787475991E-2</v>
      </c>
      <c r="AB823" s="64">
        <f t="shared" si="323"/>
        <v>-9.5748227097695038E-3</v>
      </c>
      <c r="AC823" s="63">
        <f t="shared" si="345"/>
        <v>1.2845784272859095E-2</v>
      </c>
      <c r="AD823" s="63">
        <f t="shared" si="346"/>
        <v>7.024967795514403E-2</v>
      </c>
      <c r="AE823" s="63">
        <f t="shared" si="347"/>
        <v>-9.4916733460124192E-3</v>
      </c>
      <c r="AF823" s="64">
        <f t="shared" si="348"/>
        <v>8.0505483048818771E-2</v>
      </c>
      <c r="AG823" s="69">
        <f t="shared" ca="1" si="328"/>
        <v>1808</v>
      </c>
      <c r="AH823" s="75">
        <f t="shared" si="338"/>
        <v>0</v>
      </c>
      <c r="AI823" s="76">
        <f t="shared" si="339"/>
        <v>5</v>
      </c>
      <c r="AJ823" s="75"/>
      <c r="AK823" s="76"/>
    </row>
    <row r="824" spans="2:37" x14ac:dyDescent="0.25">
      <c r="B824" s="43">
        <v>1939</v>
      </c>
      <c r="C824" s="44">
        <v>5</v>
      </c>
      <c r="D824" s="67">
        <f t="shared" si="344"/>
        <v>14396</v>
      </c>
      <c r="E824" s="61">
        <f>Data!E823</f>
        <v>11.23</v>
      </c>
      <c r="F824" s="61">
        <f>Data!H823</f>
        <v>13.8</v>
      </c>
      <c r="G824" s="62">
        <f>IF(MOD(C824,3)=0,SUM(Data!G821:G823),0)</f>
        <v>0</v>
      </c>
      <c r="H824" s="63">
        <f t="shared" si="329"/>
        <v>3.6934441366574422E-2</v>
      </c>
      <c r="I824" s="63">
        <f t="shared" si="330"/>
        <v>0</v>
      </c>
      <c r="J824" s="63">
        <f t="shared" si="331"/>
        <v>3.6934441366574422E-2</v>
      </c>
      <c r="K824" s="63">
        <f t="shared" si="332"/>
        <v>0</v>
      </c>
      <c r="L824" s="64">
        <f t="shared" si="333"/>
        <v>3.6934441366574422E-2</v>
      </c>
      <c r="M824" s="65">
        <f t="shared" si="334"/>
        <v>2.5292792792792791</v>
      </c>
      <c r="N824" s="65">
        <f t="shared" si="335"/>
        <v>1.1071832705930016</v>
      </c>
      <c r="O824" s="65">
        <f t="shared" si="336"/>
        <v>91.014987923196557</v>
      </c>
      <c r="P824" s="66">
        <f t="shared" si="337"/>
        <v>82.204085213868339</v>
      </c>
      <c r="Q824" s="63">
        <f t="shared" si="340"/>
        <v>0.12525050100200397</v>
      </c>
      <c r="R824" s="63">
        <f t="shared" si="341"/>
        <v>0.1878332153838238</v>
      </c>
      <c r="S824" s="63">
        <f t="shared" si="342"/>
        <v>-2.1276595744680771E-2</v>
      </c>
      <c r="T824" s="64">
        <f t="shared" si="343"/>
        <v>0.21365567658781992</v>
      </c>
      <c r="U824" s="63">
        <f t="shared" si="324"/>
        <v>2.7406123305383279E-2</v>
      </c>
      <c r="V824" s="63">
        <f t="shared" si="325"/>
        <v>7.8342354139907311E-2</v>
      </c>
      <c r="W824" s="63">
        <f t="shared" si="326"/>
        <v>7.4082174534189082E-3</v>
      </c>
      <c r="X824" s="64">
        <f t="shared" si="327"/>
        <v>7.0412505534052094E-2</v>
      </c>
      <c r="Y824" s="63">
        <f t="shared" si="320"/>
        <v>-7.931236524516061E-2</v>
      </c>
      <c r="Z824" s="63">
        <f t="shared" si="321"/>
        <v>-2.736905742649165E-2</v>
      </c>
      <c r="AA824" s="63">
        <f t="shared" si="322"/>
        <v>-2.0638524406899839E-2</v>
      </c>
      <c r="AB824" s="64">
        <f t="shared" si="323"/>
        <v>-6.8723685659738409E-3</v>
      </c>
      <c r="AC824" s="63">
        <f t="shared" si="345"/>
        <v>1.1298506015698484E-2</v>
      </c>
      <c r="AD824" s="63">
        <f t="shared" si="346"/>
        <v>6.8614706390719871E-2</v>
      </c>
      <c r="AE824" s="63">
        <f t="shared" si="347"/>
        <v>-1.008109315700001E-2</v>
      </c>
      <c r="AF824" s="64">
        <f t="shared" si="348"/>
        <v>7.949721841225621E-2</v>
      </c>
      <c r="AG824" s="69">
        <f t="shared" ca="1" si="328"/>
        <v>349</v>
      </c>
      <c r="AH824" s="75">
        <f t="shared" si="338"/>
        <v>1</v>
      </c>
      <c r="AI824" s="76">
        <f t="shared" si="339"/>
        <v>0</v>
      </c>
      <c r="AJ824" s="75"/>
      <c r="AK824" s="76"/>
    </row>
    <row r="825" spans="2:37" x14ac:dyDescent="0.25">
      <c r="B825" s="43">
        <v>1939</v>
      </c>
      <c r="C825" s="44">
        <v>6</v>
      </c>
      <c r="D825" s="67">
        <f t="shared" si="344"/>
        <v>14426</v>
      </c>
      <c r="E825" s="61">
        <f>Data!E824</f>
        <v>11.43</v>
      </c>
      <c r="F825" s="61">
        <f>Data!H824</f>
        <v>13.8</v>
      </c>
      <c r="G825" s="62">
        <f>IF(MOD(C825,3)=0,SUM(Data!G822:G824),0)</f>
        <v>0.13166666666666665</v>
      </c>
      <c r="H825" s="63">
        <f t="shared" si="329"/>
        <v>1.780943900267129E-2</v>
      </c>
      <c r="I825" s="63">
        <f t="shared" si="330"/>
        <v>1.1724547343425347E-2</v>
      </c>
      <c r="J825" s="63">
        <f t="shared" si="331"/>
        <v>2.9533986346096608E-2</v>
      </c>
      <c r="K825" s="63">
        <f t="shared" si="332"/>
        <v>0</v>
      </c>
      <c r="L825" s="64">
        <f t="shared" si="333"/>
        <v>2.9533986346096608E-2</v>
      </c>
      <c r="M825" s="65">
        <f t="shared" si="334"/>
        <v>2.5743243243243241</v>
      </c>
      <c r="N825" s="65">
        <f t="shared" si="335"/>
        <v>1.1071832705930016</v>
      </c>
      <c r="O825" s="65">
        <f t="shared" si="336"/>
        <v>93.703023333810393</v>
      </c>
      <c r="P825" s="66">
        <f t="shared" si="337"/>
        <v>84.631899544168093</v>
      </c>
      <c r="Q825" s="63">
        <f t="shared" si="340"/>
        <v>0.11949069539666968</v>
      </c>
      <c r="R825" s="63">
        <f t="shared" si="341"/>
        <v>0.17371582242447148</v>
      </c>
      <c r="S825" s="63">
        <f t="shared" si="342"/>
        <v>-2.1276595744680771E-2</v>
      </c>
      <c r="T825" s="64">
        <f t="shared" si="343"/>
        <v>0.19923138378152516</v>
      </c>
      <c r="U825" s="63">
        <f t="shared" si="324"/>
        <v>2.832872922630103E-2</v>
      </c>
      <c r="V825" s="63">
        <f t="shared" si="325"/>
        <v>7.9385023043870184E-2</v>
      </c>
      <c r="W825" s="63">
        <f t="shared" si="326"/>
        <v>5.9001145550199308E-3</v>
      </c>
      <c r="X825" s="64">
        <f t="shared" si="327"/>
        <v>7.3053882215092125E-2</v>
      </c>
      <c r="Y825" s="63">
        <f t="shared" si="320"/>
        <v>-7.9428652006033995E-2</v>
      </c>
      <c r="Z825" s="63">
        <f t="shared" si="321"/>
        <v>-2.7211184005589084E-2</v>
      </c>
      <c r="AA825" s="63">
        <f t="shared" si="322"/>
        <v>-2.1212763195627038E-2</v>
      </c>
      <c r="AB825" s="64">
        <f t="shared" si="323"/>
        <v>-6.1284215653916174E-3</v>
      </c>
      <c r="AC825" s="63">
        <f t="shared" si="345"/>
        <v>1.0856085637336976E-2</v>
      </c>
      <c r="AD825" s="63">
        <f t="shared" si="346"/>
        <v>6.79627223944963E-2</v>
      </c>
      <c r="AE825" s="63">
        <f t="shared" si="347"/>
        <v>-1.008109315700001E-2</v>
      </c>
      <c r="AF825" s="64">
        <f t="shared" si="348"/>
        <v>7.883859476973698E-2</v>
      </c>
      <c r="AG825" s="69">
        <f t="shared" ca="1" si="328"/>
        <v>686</v>
      </c>
      <c r="AH825" s="75">
        <f t="shared" si="338"/>
        <v>2</v>
      </c>
      <c r="AI825" s="76">
        <f t="shared" si="339"/>
        <v>0</v>
      </c>
      <c r="AJ825" s="75"/>
      <c r="AK825" s="76"/>
    </row>
    <row r="826" spans="2:37" x14ac:dyDescent="0.25">
      <c r="B826" s="43">
        <v>1939</v>
      </c>
      <c r="C826" s="44">
        <v>7</v>
      </c>
      <c r="D826" s="67">
        <f t="shared" si="344"/>
        <v>14457</v>
      </c>
      <c r="E826" s="61">
        <f>Data!E825</f>
        <v>11.71</v>
      </c>
      <c r="F826" s="61">
        <f>Data!H825</f>
        <v>13.8</v>
      </c>
      <c r="G826" s="62">
        <f>IF(MOD(C826,3)=0,SUM(Data!G823:G825),0)</f>
        <v>0</v>
      </c>
      <c r="H826" s="63">
        <f t="shared" si="329"/>
        <v>2.4496937882764858E-2</v>
      </c>
      <c r="I826" s="63">
        <f t="shared" si="330"/>
        <v>0</v>
      </c>
      <c r="J826" s="63">
        <f t="shared" si="331"/>
        <v>2.4496937882764858E-2</v>
      </c>
      <c r="K826" s="63">
        <f t="shared" si="332"/>
        <v>0</v>
      </c>
      <c r="L826" s="64">
        <f t="shared" si="333"/>
        <v>2.4496937882764858E-2</v>
      </c>
      <c r="M826" s="65">
        <f t="shared" si="334"/>
        <v>2.6373873873873874</v>
      </c>
      <c r="N826" s="65">
        <f t="shared" si="335"/>
        <v>1.1071832705930016</v>
      </c>
      <c r="O826" s="65">
        <f t="shared" si="336"/>
        <v>95.998460475846016</v>
      </c>
      <c r="P826" s="66">
        <f t="shared" si="337"/>
        <v>86.705121930201969</v>
      </c>
      <c r="Q826" s="63">
        <f t="shared" si="340"/>
        <v>-4.3300653594771199E-2</v>
      </c>
      <c r="R826" s="63">
        <f t="shared" si="341"/>
        <v>3.0392970627526328E-3</v>
      </c>
      <c r="S826" s="63">
        <f t="shared" si="342"/>
        <v>-2.1276595744680771E-2</v>
      </c>
      <c r="T826" s="64">
        <f t="shared" si="343"/>
        <v>2.4844499172812062E-2</v>
      </c>
      <c r="U826" s="63">
        <f t="shared" si="324"/>
        <v>4.3377298446604096E-2</v>
      </c>
      <c r="V826" s="63">
        <f t="shared" si="325"/>
        <v>9.5180750395429614E-2</v>
      </c>
      <c r="W826" s="63">
        <f t="shared" si="326"/>
        <v>5.9001145550199308E-3</v>
      </c>
      <c r="X826" s="64">
        <f t="shared" si="327"/>
        <v>8.8756959611148378E-2</v>
      </c>
      <c r="Y826" s="63">
        <f t="shared" si="320"/>
        <v>-8.5040878712741463E-2</v>
      </c>
      <c r="Z826" s="63">
        <f t="shared" si="321"/>
        <v>-3.3141752434649119E-2</v>
      </c>
      <c r="AA826" s="63">
        <f t="shared" si="322"/>
        <v>-2.2350239254589011E-2</v>
      </c>
      <c r="AB826" s="64">
        <f t="shared" si="323"/>
        <v>-1.103822003887367E-2</v>
      </c>
      <c r="AC826" s="63">
        <f t="shared" si="345"/>
        <v>1.0459284936851665E-2</v>
      </c>
      <c r="AD826" s="63">
        <f t="shared" si="346"/>
        <v>6.754350509703988E-2</v>
      </c>
      <c r="AE826" s="63">
        <f t="shared" si="347"/>
        <v>-1.1523174449933893E-2</v>
      </c>
      <c r="AF826" s="64">
        <f t="shared" si="348"/>
        <v>7.9988399832211288E-2</v>
      </c>
      <c r="AG826" s="69">
        <f t="shared" ca="1" si="328"/>
        <v>555</v>
      </c>
      <c r="AH826" s="75">
        <f t="shared" si="338"/>
        <v>3</v>
      </c>
      <c r="AI826" s="76">
        <f t="shared" si="339"/>
        <v>0</v>
      </c>
      <c r="AJ826" s="75"/>
      <c r="AK826" s="76"/>
    </row>
    <row r="827" spans="2:37" x14ac:dyDescent="0.25">
      <c r="B827" s="43">
        <v>1939</v>
      </c>
      <c r="C827" s="44">
        <v>8</v>
      </c>
      <c r="D827" s="67">
        <f t="shared" si="344"/>
        <v>14488</v>
      </c>
      <c r="E827" s="61">
        <f>Data!E826</f>
        <v>11.54</v>
      </c>
      <c r="F827" s="61">
        <f>Data!H826</f>
        <v>13.8</v>
      </c>
      <c r="G827" s="62">
        <f>IF(MOD(C827,3)=0,SUM(Data!G824:G826),0)</f>
        <v>0</v>
      </c>
      <c r="H827" s="63">
        <f t="shared" si="329"/>
        <v>-1.4517506404782332E-2</v>
      </c>
      <c r="I827" s="63">
        <f t="shared" si="330"/>
        <v>0</v>
      </c>
      <c r="J827" s="63">
        <f t="shared" si="331"/>
        <v>-1.4517506404782332E-2</v>
      </c>
      <c r="K827" s="63">
        <f t="shared" si="332"/>
        <v>0</v>
      </c>
      <c r="L827" s="64">
        <f t="shared" si="333"/>
        <v>-1.4517506404782332E-2</v>
      </c>
      <c r="M827" s="65">
        <f t="shared" si="334"/>
        <v>2.5990990990990985</v>
      </c>
      <c r="N827" s="65">
        <f t="shared" si="335"/>
        <v>1.1071832705930016</v>
      </c>
      <c r="O827" s="65">
        <f t="shared" si="336"/>
        <v>94.604802211038674</v>
      </c>
      <c r="P827" s="66">
        <f t="shared" si="337"/>
        <v>85.446379767252836</v>
      </c>
      <c r="Q827" s="63">
        <f t="shared" si="340"/>
        <v>-6.2550771730300769E-2</v>
      </c>
      <c r="R827" s="63">
        <f t="shared" si="341"/>
        <v>-1.7143245170173627E-2</v>
      </c>
      <c r="S827" s="63">
        <f t="shared" si="342"/>
        <v>-2.1276595744680771E-2</v>
      </c>
      <c r="T827" s="64">
        <f t="shared" si="343"/>
        <v>4.2232060217788359E-3</v>
      </c>
      <c r="U827" s="63">
        <f t="shared" si="324"/>
        <v>4.8655607007555002E-2</v>
      </c>
      <c r="V827" s="63">
        <f t="shared" si="325"/>
        <v>0.10072112580824255</v>
      </c>
      <c r="W827" s="63">
        <f t="shared" si="326"/>
        <v>5.9001145550199308E-3</v>
      </c>
      <c r="X827" s="64">
        <f t="shared" si="327"/>
        <v>9.4264837911037125E-2</v>
      </c>
      <c r="Y827" s="63">
        <f t="shared" si="320"/>
        <v>-9.1418412965545981E-2</v>
      </c>
      <c r="Z827" s="63">
        <f t="shared" si="321"/>
        <v>-3.9881038866134033E-2</v>
      </c>
      <c r="AA827" s="63">
        <f t="shared" si="322"/>
        <v>-2.2350239254589011E-2</v>
      </c>
      <c r="AB827" s="64">
        <f t="shared" si="323"/>
        <v>-1.7931574593930799E-2</v>
      </c>
      <c r="AC827" s="63">
        <f t="shared" si="345"/>
        <v>1.3244160364899393E-2</v>
      </c>
      <c r="AD827" s="63">
        <f t="shared" si="346"/>
        <v>7.0485707440108625E-2</v>
      </c>
      <c r="AE827" s="63">
        <f t="shared" si="347"/>
        <v>-1.2367686048418647E-2</v>
      </c>
      <c r="AF827" s="64">
        <f t="shared" si="348"/>
        <v>8.3890930175244405E-2</v>
      </c>
      <c r="AG827" s="69">
        <f t="shared" ca="1" si="328"/>
        <v>1302</v>
      </c>
      <c r="AH827" s="75">
        <f t="shared" si="338"/>
        <v>0</v>
      </c>
      <c r="AI827" s="76">
        <f t="shared" si="339"/>
        <v>1</v>
      </c>
      <c r="AJ827" s="75"/>
      <c r="AK827" s="76"/>
    </row>
    <row r="828" spans="2:37" x14ac:dyDescent="0.25">
      <c r="B828" s="43">
        <v>1939</v>
      </c>
      <c r="C828" s="44">
        <v>9</v>
      </c>
      <c r="D828" s="67">
        <f t="shared" si="344"/>
        <v>14518</v>
      </c>
      <c r="E828" s="61">
        <f>Data!E827</f>
        <v>12.77</v>
      </c>
      <c r="F828" s="61">
        <f>Data!H827</f>
        <v>14.1</v>
      </c>
      <c r="G828" s="62">
        <f>IF(MOD(C828,3)=0,SUM(Data!G825:G827),0)</f>
        <v>0.13750000000000001</v>
      </c>
      <c r="H828" s="63">
        <f t="shared" si="329"/>
        <v>0.10658578856152512</v>
      </c>
      <c r="I828" s="63">
        <f t="shared" si="330"/>
        <v>1.1915077989601388E-2</v>
      </c>
      <c r="J828" s="63">
        <f t="shared" si="331"/>
        <v>0.11850086655112646</v>
      </c>
      <c r="K828" s="63">
        <f t="shared" si="332"/>
        <v>2.1739130434782483E-2</v>
      </c>
      <c r="L828" s="64">
        <f t="shared" si="333"/>
        <v>9.4702975773442999E-2</v>
      </c>
      <c r="M828" s="65">
        <f t="shared" si="334"/>
        <v>2.8761261261261257</v>
      </c>
      <c r="N828" s="65">
        <f t="shared" si="335"/>
        <v>1.131252472127632</v>
      </c>
      <c r="O828" s="65">
        <f t="shared" si="336"/>
        <v>105.81555325294468</v>
      </c>
      <c r="P828" s="66">
        <f t="shared" si="337"/>
        <v>93.538406200279397</v>
      </c>
      <c r="Q828" s="63">
        <f t="shared" si="340"/>
        <v>8.6808510638297642E-2</v>
      </c>
      <c r="R828" s="63">
        <f t="shared" si="341"/>
        <v>0.13513530137718699</v>
      </c>
      <c r="S828" s="63">
        <f t="shared" si="342"/>
        <v>0</v>
      </c>
      <c r="T828" s="64">
        <f t="shared" si="343"/>
        <v>0.13513530137718677</v>
      </c>
      <c r="U828" s="63">
        <f t="shared" si="324"/>
        <v>7.5364229795528148E-2</v>
      </c>
      <c r="V828" s="63">
        <f t="shared" si="325"/>
        <v>0.128352526199498</v>
      </c>
      <c r="W828" s="63">
        <f t="shared" si="326"/>
        <v>7.2471352230110142E-3</v>
      </c>
      <c r="X828" s="64">
        <f t="shared" si="327"/>
        <v>0.12023403864005378</v>
      </c>
      <c r="Y828" s="63">
        <f t="shared" si="320"/>
        <v>-8.5750658988894668E-2</v>
      </c>
      <c r="Z828" s="63">
        <f t="shared" si="321"/>
        <v>-3.3572035556383661E-2</v>
      </c>
      <c r="AA828" s="63">
        <f t="shared" si="322"/>
        <v>-2.0245423096555748E-2</v>
      </c>
      <c r="AB828" s="64">
        <f t="shared" si="323"/>
        <v>-1.3601990512713158E-2</v>
      </c>
      <c r="AC828" s="63">
        <f t="shared" si="345"/>
        <v>1.7591112643486895E-2</v>
      </c>
      <c r="AD828" s="63">
        <f t="shared" si="346"/>
        <v>7.4849617619034525E-2</v>
      </c>
      <c r="AE828" s="63">
        <f t="shared" si="347"/>
        <v>-1.1583570805187238E-2</v>
      </c>
      <c r="AF828" s="64">
        <f t="shared" si="348"/>
        <v>8.7446126825949433E-2</v>
      </c>
      <c r="AG828" s="69">
        <f t="shared" ca="1" si="328"/>
        <v>17</v>
      </c>
      <c r="AH828" s="75">
        <f t="shared" si="338"/>
        <v>1</v>
      </c>
      <c r="AI828" s="76">
        <f t="shared" si="339"/>
        <v>0</v>
      </c>
      <c r="AJ828" s="75"/>
      <c r="AK828" s="76"/>
    </row>
    <row r="829" spans="2:37" x14ac:dyDescent="0.25">
      <c r="B829" s="43">
        <v>1939</v>
      </c>
      <c r="C829" s="44">
        <v>10</v>
      </c>
      <c r="D829" s="67">
        <f t="shared" si="344"/>
        <v>14549</v>
      </c>
      <c r="E829" s="61">
        <f>Data!E828</f>
        <v>12.9</v>
      </c>
      <c r="F829" s="61">
        <f>Data!H828</f>
        <v>14</v>
      </c>
      <c r="G829" s="62">
        <f>IF(MOD(C829,3)=0,SUM(Data!G826:G828),0)</f>
        <v>0</v>
      </c>
      <c r="H829" s="63">
        <f t="shared" si="329"/>
        <v>1.0180109631950041E-2</v>
      </c>
      <c r="I829" s="63">
        <f t="shared" si="330"/>
        <v>0</v>
      </c>
      <c r="J829" s="63">
        <f t="shared" si="331"/>
        <v>1.0180109631950041E-2</v>
      </c>
      <c r="K829" s="63">
        <f t="shared" si="332"/>
        <v>-7.0921985815602939E-3</v>
      </c>
      <c r="L829" s="64">
        <f t="shared" si="333"/>
        <v>1.7395681843606736E-2</v>
      </c>
      <c r="M829" s="65">
        <f t="shared" si="334"/>
        <v>2.9054054054054053</v>
      </c>
      <c r="N829" s="65">
        <f t="shared" si="335"/>
        <v>1.1232294049494218</v>
      </c>
      <c r="O829" s="65">
        <f t="shared" si="336"/>
        <v>106.89276718582511</v>
      </c>
      <c r="P829" s="66">
        <f t="shared" si="337"/>
        <v>95.16557055469751</v>
      </c>
      <c r="Q829" s="63">
        <f t="shared" si="340"/>
        <v>-1.2251148545176171E-2</v>
      </c>
      <c r="R829" s="63">
        <f t="shared" si="341"/>
        <v>3.1670785797056844E-2</v>
      </c>
      <c r="S829" s="63">
        <f t="shared" si="342"/>
        <v>0</v>
      </c>
      <c r="T829" s="64">
        <f t="shared" si="343"/>
        <v>3.1670785797056844E-2</v>
      </c>
      <c r="U829" s="63">
        <f t="shared" si="324"/>
        <v>7.5853990333812238E-2</v>
      </c>
      <c r="V829" s="63">
        <f t="shared" si="325"/>
        <v>0.12886641956259681</v>
      </c>
      <c r="W829" s="63">
        <f t="shared" si="326"/>
        <v>7.3000451952116574E-3</v>
      </c>
      <c r="X829" s="64">
        <f t="shared" si="327"/>
        <v>0.12068536574306021</v>
      </c>
      <c r="Y829" s="63">
        <f t="shared" ref="Y829:Y892" si="349">($M829/$M709)^(1/10)-1</f>
        <v>-7.4537807982682502E-2</v>
      </c>
      <c r="Z829" s="63">
        <f t="shared" ref="Z829:Z892" si="350">($O829/$O709)^(1/10)-1</f>
        <v>-2.1719237542267678E-2</v>
      </c>
      <c r="AA829" s="63">
        <f t="shared" ref="AA829:AA892" si="351">($N829/$N709)^(1/10)-1</f>
        <v>-2.0942512153933723E-2</v>
      </c>
      <c r="AB829" s="64">
        <f t="shared" ref="AB829:AB892" si="352">($P829/$P709)^(1/10)-1</f>
        <v>-7.9333991923469238E-4</v>
      </c>
      <c r="AC829" s="63">
        <f t="shared" si="345"/>
        <v>1.5574965118677397E-2</v>
      </c>
      <c r="AD829" s="63">
        <f t="shared" si="346"/>
        <v>7.2720024141674333E-2</v>
      </c>
      <c r="AE829" s="63">
        <f t="shared" si="347"/>
        <v>-1.2760614477263843E-2</v>
      </c>
      <c r="AF829" s="64">
        <f t="shared" si="348"/>
        <v>8.658552309851042E-2</v>
      </c>
      <c r="AG829" s="69">
        <f t="shared" ca="1" si="328"/>
        <v>837</v>
      </c>
      <c r="AH829" s="75">
        <f t="shared" si="338"/>
        <v>2</v>
      </c>
      <c r="AI829" s="76">
        <f t="shared" si="339"/>
        <v>0</v>
      </c>
      <c r="AJ829" s="75"/>
      <c r="AK829" s="76"/>
    </row>
    <row r="830" spans="2:37" x14ac:dyDescent="0.25">
      <c r="B830" s="43">
        <v>1939</v>
      </c>
      <c r="C830" s="44">
        <v>11</v>
      </c>
      <c r="D830" s="67">
        <f t="shared" si="344"/>
        <v>14579</v>
      </c>
      <c r="E830" s="61">
        <f>Data!E829</f>
        <v>12.67</v>
      </c>
      <c r="F830" s="61">
        <f>Data!H829</f>
        <v>14</v>
      </c>
      <c r="G830" s="62">
        <f>IF(MOD(C830,3)=0,SUM(Data!G827:G829),0)</f>
        <v>0</v>
      </c>
      <c r="H830" s="63">
        <f t="shared" si="329"/>
        <v>-1.7829457364341161E-2</v>
      </c>
      <c r="I830" s="63">
        <f t="shared" si="330"/>
        <v>0</v>
      </c>
      <c r="J830" s="63">
        <f t="shared" si="331"/>
        <v>-1.7829457364341161E-2</v>
      </c>
      <c r="K830" s="63">
        <f t="shared" si="332"/>
        <v>0</v>
      </c>
      <c r="L830" s="64">
        <f t="shared" si="333"/>
        <v>-1.7829457364341161E-2</v>
      </c>
      <c r="M830" s="65">
        <f t="shared" si="334"/>
        <v>2.8536036036036032</v>
      </c>
      <c r="N830" s="65">
        <f t="shared" si="335"/>
        <v>1.1232294049494218</v>
      </c>
      <c r="O830" s="65">
        <f t="shared" si="336"/>
        <v>104.98692715072899</v>
      </c>
      <c r="P830" s="66">
        <f t="shared" si="337"/>
        <v>93.468820071939334</v>
      </c>
      <c r="Q830" s="63">
        <f t="shared" si="340"/>
        <v>-3.0604437643458438E-2</v>
      </c>
      <c r="R830" s="63">
        <f t="shared" si="341"/>
        <v>1.2501386452175467E-2</v>
      </c>
      <c r="S830" s="63">
        <f t="shared" si="342"/>
        <v>0</v>
      </c>
      <c r="T830" s="64">
        <f t="shared" si="343"/>
        <v>1.2501386452175689E-2</v>
      </c>
      <c r="U830" s="63">
        <f t="shared" si="324"/>
        <v>6.6099543795991034E-2</v>
      </c>
      <c r="V830" s="63">
        <f t="shared" si="325"/>
        <v>0.11863132517534769</v>
      </c>
      <c r="W830" s="63">
        <f t="shared" si="326"/>
        <v>7.3000451952116574E-3</v>
      </c>
      <c r="X830" s="64">
        <f t="shared" si="327"/>
        <v>0.11052444652532545</v>
      </c>
      <c r="Y830" s="63">
        <f t="shared" si="349"/>
        <v>-4.7350542574262411E-2</v>
      </c>
      <c r="Z830" s="63">
        <f t="shared" si="350"/>
        <v>7.019676875094305E-3</v>
      </c>
      <c r="AA830" s="63">
        <f t="shared" si="351"/>
        <v>-2.0942512153933723E-2</v>
      </c>
      <c r="AB830" s="64">
        <f t="shared" si="352"/>
        <v>2.8560313746790245E-2</v>
      </c>
      <c r="AC830" s="63">
        <f t="shared" si="345"/>
        <v>1.6185643960260787E-2</v>
      </c>
      <c r="AD830" s="63">
        <f t="shared" si="346"/>
        <v>7.3365065073349722E-2</v>
      </c>
      <c r="AE830" s="63">
        <f t="shared" si="347"/>
        <v>-1.3839018163406602E-2</v>
      </c>
      <c r="AF830" s="64">
        <f t="shared" si="348"/>
        <v>8.8427837688680677E-2</v>
      </c>
      <c r="AG830" s="69">
        <f t="shared" ca="1" si="328"/>
        <v>1363</v>
      </c>
      <c r="AH830" s="75">
        <f t="shared" si="338"/>
        <v>0</v>
      </c>
      <c r="AI830" s="76">
        <f t="shared" si="339"/>
        <v>1</v>
      </c>
      <c r="AJ830" s="75"/>
      <c r="AK830" s="76"/>
    </row>
    <row r="831" spans="2:37" x14ac:dyDescent="0.25">
      <c r="B831" s="43">
        <v>1939</v>
      </c>
      <c r="C831" s="44">
        <v>12</v>
      </c>
      <c r="D831" s="67">
        <f t="shared" si="344"/>
        <v>14610</v>
      </c>
      <c r="E831" s="61">
        <f>Data!E830</f>
        <v>12.37</v>
      </c>
      <c r="F831" s="61">
        <f>Data!H830</f>
        <v>14</v>
      </c>
      <c r="G831" s="62">
        <f>IF(MOD(C831,3)=0,SUM(Data!G828:G830),0)</f>
        <v>0.15</v>
      </c>
      <c r="H831" s="63">
        <f t="shared" si="329"/>
        <v>-2.3677979479084454E-2</v>
      </c>
      <c r="I831" s="63">
        <f t="shared" si="330"/>
        <v>1.1838989739542225E-2</v>
      </c>
      <c r="J831" s="63">
        <f t="shared" si="331"/>
        <v>-1.1838989739542227E-2</v>
      </c>
      <c r="K831" s="63">
        <f t="shared" si="332"/>
        <v>0</v>
      </c>
      <c r="L831" s="64">
        <f t="shared" si="333"/>
        <v>-1.1838989739542227E-2</v>
      </c>
      <c r="M831" s="65">
        <f t="shared" si="334"/>
        <v>2.7860360360360357</v>
      </c>
      <c r="N831" s="65">
        <f t="shared" si="335"/>
        <v>1.1232294049494218</v>
      </c>
      <c r="O831" s="65">
        <f t="shared" si="336"/>
        <v>103.74398799740544</v>
      </c>
      <c r="P831" s="66">
        <f t="shared" si="337"/>
        <v>92.362243670140529</v>
      </c>
      <c r="Q831" s="63">
        <f t="shared" si="340"/>
        <v>-2.5216706067769934E-2</v>
      </c>
      <c r="R831" s="63">
        <f t="shared" si="341"/>
        <v>1.9230172685262392E-2</v>
      </c>
      <c r="S831" s="63">
        <f t="shared" si="342"/>
        <v>0</v>
      </c>
      <c r="T831" s="64">
        <f t="shared" si="343"/>
        <v>1.9230172685262392E-2</v>
      </c>
      <c r="U831" s="63">
        <f t="shared" si="324"/>
        <v>5.9623893331225641E-2</v>
      </c>
      <c r="V831" s="63">
        <f t="shared" si="325"/>
        <v>0.11183649679043572</v>
      </c>
      <c r="W831" s="63">
        <f t="shared" si="326"/>
        <v>8.7990102295867345E-3</v>
      </c>
      <c r="X831" s="64">
        <f t="shared" si="327"/>
        <v>0.10213876650949461</v>
      </c>
      <c r="Y831" s="63">
        <f t="shared" si="349"/>
        <v>-5.3336587084829135E-2</v>
      </c>
      <c r="Z831" s="63">
        <f t="shared" si="350"/>
        <v>7.8212411628642009E-4</v>
      </c>
      <c r="AA831" s="63">
        <f t="shared" si="351"/>
        <v>-2.0374776460625577E-2</v>
      </c>
      <c r="AB831" s="64">
        <f t="shared" si="352"/>
        <v>2.1596933264409479E-2</v>
      </c>
      <c r="AC831" s="63">
        <f t="shared" si="345"/>
        <v>1.6483286747182468E-2</v>
      </c>
      <c r="AD831" s="63">
        <f t="shared" si="346"/>
        <v>7.3530016050356917E-2</v>
      </c>
      <c r="AE831" s="63">
        <f t="shared" si="347"/>
        <v>-1.489321214704753E-2</v>
      </c>
      <c r="AF831" s="64">
        <f t="shared" si="348"/>
        <v>8.9760043568599901E-2</v>
      </c>
      <c r="AG831" s="69">
        <f t="shared" ca="1" si="328"/>
        <v>1454</v>
      </c>
      <c r="AH831" s="75">
        <f t="shared" si="338"/>
        <v>0</v>
      </c>
      <c r="AI831" s="76">
        <f t="shared" si="339"/>
        <v>2</v>
      </c>
      <c r="AJ831" s="75"/>
      <c r="AK831" s="76"/>
    </row>
    <row r="832" spans="2:37" x14ac:dyDescent="0.25">
      <c r="B832" s="43">
        <v>1940</v>
      </c>
      <c r="C832" s="39">
        <v>1</v>
      </c>
      <c r="D832" s="67">
        <f t="shared" si="344"/>
        <v>14641</v>
      </c>
      <c r="E832" s="61">
        <f>Data!E831</f>
        <v>12.3</v>
      </c>
      <c r="F832" s="61">
        <f>Data!H831</f>
        <v>13.9</v>
      </c>
      <c r="G832" s="62">
        <f>IF(MOD(C832,3)=0,SUM(Data!G829:G831),0)</f>
        <v>0</v>
      </c>
      <c r="H832" s="63">
        <f t="shared" si="329"/>
        <v>-5.6588520614387905E-3</v>
      </c>
      <c r="I832" s="63">
        <f t="shared" si="330"/>
        <v>0</v>
      </c>
      <c r="J832" s="63">
        <f t="shared" si="331"/>
        <v>-5.6588520614387905E-3</v>
      </c>
      <c r="K832" s="63">
        <f t="shared" si="332"/>
        <v>-7.1428571428571175E-3</v>
      </c>
      <c r="L832" s="64">
        <f t="shared" si="333"/>
        <v>1.4946813769680656E-3</v>
      </c>
      <c r="M832" s="65">
        <f t="shared" si="334"/>
        <v>2.7702702702702702</v>
      </c>
      <c r="N832" s="65">
        <f t="shared" si="335"/>
        <v>1.1152063377712116</v>
      </c>
      <c r="O832" s="65">
        <f t="shared" si="336"/>
        <v>103.15691611706444</v>
      </c>
      <c r="P832" s="66">
        <f t="shared" si="337"/>
        <v>92.500295795689269</v>
      </c>
      <c r="Q832" s="63">
        <f t="shared" si="340"/>
        <v>-1.6000000000000014E-2</v>
      </c>
      <c r="R832" s="63">
        <f t="shared" si="341"/>
        <v>2.8867129920288281E-2</v>
      </c>
      <c r="S832" s="63">
        <f t="shared" si="342"/>
        <v>-7.1428571428572285E-3</v>
      </c>
      <c r="T832" s="64">
        <f t="shared" si="343"/>
        <v>3.6269051718275991E-2</v>
      </c>
      <c r="U832" s="63">
        <f t="shared" si="324"/>
        <v>5.8421918553648089E-2</v>
      </c>
      <c r="V832" s="63">
        <f t="shared" si="325"/>
        <v>0.11057529511846242</v>
      </c>
      <c r="W832" s="63">
        <f t="shared" si="326"/>
        <v>4.373344760517428E-3</v>
      </c>
      <c r="X832" s="64">
        <f t="shared" si="327"/>
        <v>0.10573951500402234</v>
      </c>
      <c r="Y832" s="63">
        <f t="shared" si="349"/>
        <v>-5.5233405697133309E-2</v>
      </c>
      <c r="Z832" s="63">
        <f t="shared" si="350"/>
        <v>-1.2231315363425699E-3</v>
      </c>
      <c r="AA832" s="63">
        <f t="shared" si="351"/>
        <v>-2.0505799347324105E-2</v>
      </c>
      <c r="AB832" s="64">
        <f t="shared" si="352"/>
        <v>1.9686352199056234E-2</v>
      </c>
      <c r="AC832" s="63">
        <f t="shared" si="345"/>
        <v>1.6710293213540339E-2</v>
      </c>
      <c r="AD832" s="63">
        <f t="shared" si="346"/>
        <v>7.376976249641265E-2</v>
      </c>
      <c r="AE832" s="63">
        <f t="shared" si="347"/>
        <v>-1.6276889000702677E-2</v>
      </c>
      <c r="AF832" s="64">
        <f t="shared" si="348"/>
        <v>9.1536582286496193E-2</v>
      </c>
      <c r="AG832" s="69">
        <f t="shared" ca="1" si="328"/>
        <v>1163</v>
      </c>
      <c r="AH832" s="75">
        <f t="shared" si="338"/>
        <v>0</v>
      </c>
      <c r="AI832" s="76">
        <f t="shared" si="339"/>
        <v>3</v>
      </c>
      <c r="AJ832" s="75"/>
      <c r="AK832" s="76"/>
    </row>
    <row r="833" spans="2:37" x14ac:dyDescent="0.25">
      <c r="B833" s="43">
        <v>1940</v>
      </c>
      <c r="C833" s="44">
        <v>2</v>
      </c>
      <c r="D833" s="67">
        <f t="shared" si="344"/>
        <v>14670</v>
      </c>
      <c r="E833" s="61">
        <f>Data!E832</f>
        <v>12.22</v>
      </c>
      <c r="F833" s="61">
        <f>Data!H832</f>
        <v>14</v>
      </c>
      <c r="G833" s="62">
        <f>IF(MOD(C833,3)=0,SUM(Data!G830:G832),0)</f>
        <v>0</v>
      </c>
      <c r="H833" s="63">
        <f t="shared" si="329"/>
        <v>-6.5040650406503753E-3</v>
      </c>
      <c r="I833" s="63">
        <f t="shared" si="330"/>
        <v>0</v>
      </c>
      <c r="J833" s="63">
        <f t="shared" si="331"/>
        <v>-6.5040650406503753E-3</v>
      </c>
      <c r="K833" s="63">
        <f t="shared" si="332"/>
        <v>7.194244604316502E-3</v>
      </c>
      <c r="L833" s="64">
        <f t="shared" si="333"/>
        <v>-1.3600464576074223E-2</v>
      </c>
      <c r="M833" s="65">
        <f t="shared" si="334"/>
        <v>2.7522522522522523</v>
      </c>
      <c r="N833" s="65">
        <f t="shared" si="335"/>
        <v>1.1232294049494218</v>
      </c>
      <c r="O833" s="65">
        <f t="shared" si="336"/>
        <v>102.48597682524614</v>
      </c>
      <c r="P833" s="66">
        <f t="shared" si="337"/>
        <v>91.242248799443615</v>
      </c>
      <c r="Q833" s="63">
        <f t="shared" si="340"/>
        <v>-1.4516129032257963E-2</v>
      </c>
      <c r="R833" s="63">
        <f t="shared" si="341"/>
        <v>3.0418660472882442E-2</v>
      </c>
      <c r="S833" s="63">
        <f t="shared" si="342"/>
        <v>7.194244604316502E-3</v>
      </c>
      <c r="T833" s="64">
        <f t="shared" si="343"/>
        <v>2.3058527183790645E-2</v>
      </c>
      <c r="U833" s="63">
        <f t="shared" ref="U833:U896" si="353">($M833/$M773)^(1/5)-1</f>
        <v>6.3552600551338045E-2</v>
      </c>
      <c r="V833" s="63">
        <f t="shared" ref="V833:V896" si="354">($O833/$O773)^(1/5)-1</f>
        <v>0.11595878970966456</v>
      </c>
      <c r="W833" s="63">
        <f t="shared" ref="W833:W896" si="355">($N833/$N773)^(1/5)-1</f>
        <v>4.3416973318053387E-3</v>
      </c>
      <c r="X833" s="64">
        <f t="shared" ref="X833:X896" si="356">($P833/$P773)^(1/5)-1</f>
        <v>0.11113457966983553</v>
      </c>
      <c r="Y833" s="63">
        <f t="shared" si="349"/>
        <v>-6.1568966787818535E-2</v>
      </c>
      <c r="Z833" s="63">
        <f t="shared" si="350"/>
        <v>-7.920883027846104E-3</v>
      </c>
      <c r="AA833" s="63">
        <f t="shared" si="351"/>
        <v>-1.9228332591909814E-2</v>
      </c>
      <c r="AB833" s="64">
        <f t="shared" si="352"/>
        <v>1.1529135618228326E-2</v>
      </c>
      <c r="AC833" s="63">
        <f t="shared" si="345"/>
        <v>2.0773317652284184E-2</v>
      </c>
      <c r="AD833" s="63">
        <f t="shared" si="346"/>
        <v>7.8060810610834475E-2</v>
      </c>
      <c r="AE833" s="63">
        <f t="shared" si="347"/>
        <v>-1.6431364691753769E-2</v>
      </c>
      <c r="AF833" s="64">
        <f t="shared" si="348"/>
        <v>9.6070748812536966E-2</v>
      </c>
      <c r="AG833" s="69">
        <f t="shared" ca="1" si="328"/>
        <v>1177</v>
      </c>
      <c r="AH833" s="75">
        <f t="shared" si="338"/>
        <v>0</v>
      </c>
      <c r="AI833" s="76">
        <f t="shared" si="339"/>
        <v>4</v>
      </c>
      <c r="AJ833" s="75"/>
      <c r="AK833" s="76"/>
    </row>
    <row r="834" spans="2:37" x14ac:dyDescent="0.25">
      <c r="B834" s="43">
        <v>1940</v>
      </c>
      <c r="C834" s="44">
        <v>3</v>
      </c>
      <c r="D834" s="67">
        <f t="shared" si="344"/>
        <v>14701</v>
      </c>
      <c r="E834" s="61">
        <f>Data!E833</f>
        <v>12.15</v>
      </c>
      <c r="F834" s="61">
        <f>Data!H833</f>
        <v>14</v>
      </c>
      <c r="G834" s="62">
        <f>IF(MOD(C834,3)=0,SUM(Data!G831:G833),0)</f>
        <v>0.15666666666666665</v>
      </c>
      <c r="H834" s="63">
        <f t="shared" si="329"/>
        <v>-5.7283142389525921E-3</v>
      </c>
      <c r="I834" s="63">
        <f t="shared" si="330"/>
        <v>1.2820512820512818E-2</v>
      </c>
      <c r="J834" s="63">
        <f t="shared" si="331"/>
        <v>7.0921985815601829E-3</v>
      </c>
      <c r="K834" s="63">
        <f t="shared" si="332"/>
        <v>0</v>
      </c>
      <c r="L834" s="64">
        <f t="shared" si="333"/>
        <v>7.0921985815601829E-3</v>
      </c>
      <c r="M834" s="65">
        <f t="shared" si="334"/>
        <v>2.7364864864864864</v>
      </c>
      <c r="N834" s="65">
        <f t="shared" si="335"/>
        <v>1.1232294049494218</v>
      </c>
      <c r="O834" s="65">
        <f t="shared" si="336"/>
        <v>103.21282772471596</v>
      </c>
      <c r="P834" s="66">
        <f t="shared" si="337"/>
        <v>91.889356946957392</v>
      </c>
      <c r="Q834" s="63">
        <f t="shared" si="340"/>
        <v>-1.937046004842613E-2</v>
      </c>
      <c r="R834" s="63">
        <f t="shared" si="341"/>
        <v>2.7848746736225172E-2</v>
      </c>
      <c r="S834" s="63">
        <f t="shared" si="342"/>
        <v>7.194244604316502E-3</v>
      </c>
      <c r="T834" s="64">
        <f t="shared" si="343"/>
        <v>2.0506969973823841E-2</v>
      </c>
      <c r="U834" s="63">
        <f t="shared" si="353"/>
        <v>7.6356298282628021E-2</v>
      </c>
      <c r="V834" s="63">
        <f t="shared" si="354"/>
        <v>0.12928580439050785</v>
      </c>
      <c r="W834" s="63">
        <f t="shared" si="355"/>
        <v>4.3416973318053387E-3</v>
      </c>
      <c r="X834" s="64">
        <f t="shared" si="356"/>
        <v>0.12440398261929864</v>
      </c>
      <c r="Y834" s="63">
        <f t="shared" si="349"/>
        <v>-6.5573356256420579E-2</v>
      </c>
      <c r="Z834" s="63">
        <f t="shared" si="350"/>
        <v>-1.1885840667491321E-2</v>
      </c>
      <c r="AA834" s="63">
        <f t="shared" si="351"/>
        <v>-1.8649533840315424E-2</v>
      </c>
      <c r="AB834" s="64">
        <f t="shared" si="352"/>
        <v>6.892230050383974E-3</v>
      </c>
      <c r="AC834" s="63">
        <f t="shared" si="345"/>
        <v>1.7016172343883307E-2</v>
      </c>
      <c r="AD834" s="63">
        <f t="shared" si="346"/>
        <v>7.3971423350423837E-2</v>
      </c>
      <c r="AE834" s="63">
        <f t="shared" si="347"/>
        <v>-1.6933061782445025E-2</v>
      </c>
      <c r="AF834" s="64">
        <f t="shared" si="348"/>
        <v>9.2470290271069455E-2</v>
      </c>
      <c r="AG834" s="69">
        <f t="shared" ca="1" si="328"/>
        <v>1165</v>
      </c>
      <c r="AH834" s="75">
        <f t="shared" si="338"/>
        <v>0</v>
      </c>
      <c r="AI834" s="76">
        <f t="shared" si="339"/>
        <v>5</v>
      </c>
      <c r="AJ834" s="75"/>
      <c r="AK834" s="76"/>
    </row>
    <row r="835" spans="2:37" x14ac:dyDescent="0.25">
      <c r="B835" s="43">
        <v>1940</v>
      </c>
      <c r="C835" s="44">
        <v>4</v>
      </c>
      <c r="D835" s="67">
        <f t="shared" si="344"/>
        <v>14731</v>
      </c>
      <c r="E835" s="61">
        <f>Data!E834</f>
        <v>12.27</v>
      </c>
      <c r="F835" s="61">
        <f>Data!H834</f>
        <v>14</v>
      </c>
      <c r="G835" s="62">
        <f>IF(MOD(C835,3)=0,SUM(Data!G832:G834),0)</f>
        <v>0</v>
      </c>
      <c r="H835" s="63">
        <f t="shared" si="329"/>
        <v>9.8765432098764094E-3</v>
      </c>
      <c r="I835" s="63">
        <f t="shared" si="330"/>
        <v>0</v>
      </c>
      <c r="J835" s="63">
        <f t="shared" si="331"/>
        <v>9.8765432098764094E-3</v>
      </c>
      <c r="K835" s="63">
        <f t="shared" si="332"/>
        <v>0</v>
      </c>
      <c r="L835" s="64">
        <f t="shared" si="333"/>
        <v>9.8765432098764094E-3</v>
      </c>
      <c r="M835" s="65">
        <f t="shared" si="334"/>
        <v>2.7635135135135132</v>
      </c>
      <c r="N835" s="65">
        <f t="shared" si="335"/>
        <v>1.1232294049494218</v>
      </c>
      <c r="O835" s="65">
        <f t="shared" si="336"/>
        <v>104.23221367755265</v>
      </c>
      <c r="P835" s="66">
        <f t="shared" si="337"/>
        <v>92.796906151371772</v>
      </c>
      <c r="Q835" s="63">
        <f t="shared" si="340"/>
        <v>0.13296398891966743</v>
      </c>
      <c r="R835" s="63">
        <f t="shared" si="341"/>
        <v>0.18751839371049495</v>
      </c>
      <c r="S835" s="63">
        <f t="shared" si="342"/>
        <v>1.4492753623188248E-2</v>
      </c>
      <c r="T835" s="64">
        <f t="shared" si="343"/>
        <v>0.17055384522891681</v>
      </c>
      <c r="U835" s="63">
        <f t="shared" si="353"/>
        <v>6.30048021175309E-2</v>
      </c>
      <c r="V835" s="63">
        <f t="shared" si="354"/>
        <v>0.11527775230712667</v>
      </c>
      <c r="W835" s="63">
        <f t="shared" si="355"/>
        <v>2.8818921805662256E-3</v>
      </c>
      <c r="X835" s="64">
        <f t="shared" si="356"/>
        <v>0.11207287817529377</v>
      </c>
      <c r="Y835" s="63">
        <f t="shared" si="349"/>
        <v>-7.039464600558254E-2</v>
      </c>
      <c r="Z835" s="63">
        <f t="shared" si="350"/>
        <v>-1.6984137788286002E-2</v>
      </c>
      <c r="AA835" s="63">
        <f t="shared" si="351"/>
        <v>-1.9228332591909814E-2</v>
      </c>
      <c r="AB835" s="64">
        <f t="shared" si="352"/>
        <v>2.288192938479483E-3</v>
      </c>
      <c r="AC835" s="63">
        <f t="shared" si="345"/>
        <v>1.7928574174282508E-2</v>
      </c>
      <c r="AD835" s="63">
        <f t="shared" si="346"/>
        <v>7.4934921787427999E-2</v>
      </c>
      <c r="AE835" s="63">
        <f t="shared" si="347"/>
        <v>-1.8406667236400165E-2</v>
      </c>
      <c r="AF835" s="64">
        <f t="shared" si="348"/>
        <v>9.509191424623098E-2</v>
      </c>
      <c r="AG835" s="69">
        <f t="shared" ca="1" si="328"/>
        <v>844</v>
      </c>
      <c r="AH835" s="75">
        <f t="shared" si="338"/>
        <v>1</v>
      </c>
      <c r="AI835" s="76">
        <f t="shared" si="339"/>
        <v>0</v>
      </c>
      <c r="AJ835" s="75"/>
      <c r="AK835" s="76"/>
    </row>
    <row r="836" spans="2:37" x14ac:dyDescent="0.25">
      <c r="B836" s="43">
        <v>1940</v>
      </c>
      <c r="C836" s="44">
        <v>5</v>
      </c>
      <c r="D836" s="67">
        <f t="shared" si="344"/>
        <v>14762</v>
      </c>
      <c r="E836" s="61">
        <f>Data!E835</f>
        <v>10.58</v>
      </c>
      <c r="F836" s="61">
        <f>Data!H835</f>
        <v>14</v>
      </c>
      <c r="G836" s="62">
        <f>IF(MOD(C836,3)=0,SUM(Data!G833:G835),0)</f>
        <v>0</v>
      </c>
      <c r="H836" s="63">
        <f t="shared" si="329"/>
        <v>-0.13773431132844327</v>
      </c>
      <c r="I836" s="63">
        <f t="shared" si="330"/>
        <v>0</v>
      </c>
      <c r="J836" s="63">
        <f t="shared" si="331"/>
        <v>-0.13773431132844327</v>
      </c>
      <c r="K836" s="63">
        <f t="shared" si="332"/>
        <v>0</v>
      </c>
      <c r="L836" s="64">
        <f t="shared" si="333"/>
        <v>-0.13773431132844327</v>
      </c>
      <c r="M836" s="65">
        <f t="shared" si="334"/>
        <v>2.3828828828828827</v>
      </c>
      <c r="N836" s="65">
        <f t="shared" si="335"/>
        <v>1.1232294049494218</v>
      </c>
      <c r="O836" s="65">
        <f t="shared" si="336"/>
        <v>89.87586150843579</v>
      </c>
      <c r="P836" s="66">
        <f t="shared" si="337"/>
        <v>80.015588189202404</v>
      </c>
      <c r="Q836" s="63">
        <f t="shared" si="340"/>
        <v>-5.7880676758682137E-2</v>
      </c>
      <c r="R836" s="63">
        <f t="shared" si="341"/>
        <v>-1.2515811304859237E-2</v>
      </c>
      <c r="S836" s="63">
        <f t="shared" si="342"/>
        <v>1.4492753623188248E-2</v>
      </c>
      <c r="T836" s="64">
        <f t="shared" si="343"/>
        <v>-2.6622728286218145E-2</v>
      </c>
      <c r="U836" s="63">
        <f t="shared" si="353"/>
        <v>1.6473850058444706E-2</v>
      </c>
      <c r="V836" s="63">
        <f t="shared" si="354"/>
        <v>6.6458654291960295E-2</v>
      </c>
      <c r="W836" s="63">
        <f t="shared" si="355"/>
        <v>2.8818921805662256E-3</v>
      </c>
      <c r="X836" s="64">
        <f t="shared" si="356"/>
        <v>6.339406724470753E-2</v>
      </c>
      <c r="Y836" s="63">
        <f t="shared" si="349"/>
        <v>-7.8413398427032099E-2</v>
      </c>
      <c r="Z836" s="63">
        <f t="shared" si="350"/>
        <v>-2.5463607911347275E-2</v>
      </c>
      <c r="AA836" s="63">
        <f t="shared" si="351"/>
        <v>-1.8649533840315424E-2</v>
      </c>
      <c r="AB836" s="64">
        <f t="shared" si="352"/>
        <v>-6.9435683845928686E-3</v>
      </c>
      <c r="AC836" s="63">
        <f t="shared" si="345"/>
        <v>1.3695529683445118E-2</v>
      </c>
      <c r="AD836" s="63">
        <f t="shared" si="346"/>
        <v>7.0464817043220496E-2</v>
      </c>
      <c r="AE836" s="63">
        <f t="shared" si="347"/>
        <v>-1.912641125693626E-2</v>
      </c>
      <c r="AF836" s="64">
        <f t="shared" si="348"/>
        <v>9.1338200282222948E-2</v>
      </c>
      <c r="AG836" s="69">
        <f t="shared" ca="1" si="328"/>
        <v>1812</v>
      </c>
      <c r="AH836" s="75">
        <f t="shared" si="338"/>
        <v>0</v>
      </c>
      <c r="AI836" s="76">
        <f t="shared" si="339"/>
        <v>1</v>
      </c>
      <c r="AJ836" s="75"/>
      <c r="AK836" s="76"/>
    </row>
    <row r="837" spans="2:37" x14ac:dyDescent="0.25">
      <c r="B837" s="43">
        <v>1940</v>
      </c>
      <c r="C837" s="44">
        <v>6</v>
      </c>
      <c r="D837" s="67">
        <f t="shared" si="344"/>
        <v>14792</v>
      </c>
      <c r="E837" s="61">
        <f>Data!E836</f>
        <v>9.67</v>
      </c>
      <c r="F837" s="61">
        <f>Data!H836</f>
        <v>14.1</v>
      </c>
      <c r="G837" s="62">
        <f>IF(MOD(C837,3)=0,SUM(Data!G834:G836),0)</f>
        <v>0.16083333333333333</v>
      </c>
      <c r="H837" s="63">
        <f t="shared" si="329"/>
        <v>-8.6011342155009496E-2</v>
      </c>
      <c r="I837" s="63">
        <f t="shared" si="330"/>
        <v>1.5201638311279143E-2</v>
      </c>
      <c r="J837" s="63">
        <f t="shared" si="331"/>
        <v>-7.080970384373042E-2</v>
      </c>
      <c r="K837" s="63">
        <f t="shared" si="332"/>
        <v>7.1428571428571175E-3</v>
      </c>
      <c r="L837" s="64">
        <f t="shared" si="333"/>
        <v>-7.7399705944129482E-2</v>
      </c>
      <c r="M837" s="65">
        <f t="shared" si="334"/>
        <v>2.1779279279279278</v>
      </c>
      <c r="N837" s="65">
        <f t="shared" si="335"/>
        <v>1.131252472127632</v>
      </c>
      <c r="O837" s="65">
        <f t="shared" si="336"/>
        <v>83.51177837232332</v>
      </c>
      <c r="P837" s="66">
        <f t="shared" si="337"/>
        <v>73.82240519241158</v>
      </c>
      <c r="Q837" s="63">
        <f t="shared" si="340"/>
        <v>-0.15398075240594922</v>
      </c>
      <c r="R837" s="63">
        <f t="shared" si="341"/>
        <v>-0.10876111142306988</v>
      </c>
      <c r="S837" s="63">
        <f t="shared" si="342"/>
        <v>2.1739130434782483E-2</v>
      </c>
      <c r="T837" s="64">
        <f t="shared" si="343"/>
        <v>-0.12772364096725963</v>
      </c>
      <c r="U837" s="63">
        <f t="shared" si="353"/>
        <v>-9.0558177186186306E-3</v>
      </c>
      <c r="V837" s="63">
        <f t="shared" si="354"/>
        <v>4.083928860077668E-2</v>
      </c>
      <c r="W837" s="63">
        <f t="shared" si="355"/>
        <v>5.7723893125600778E-3</v>
      </c>
      <c r="X837" s="64">
        <f t="shared" si="356"/>
        <v>3.4865641233385425E-2</v>
      </c>
      <c r="Y837" s="63">
        <f t="shared" si="349"/>
        <v>-7.6879446577498123E-2</v>
      </c>
      <c r="Z837" s="63">
        <f t="shared" si="350"/>
        <v>-2.3329690127499081E-2</v>
      </c>
      <c r="AA837" s="63">
        <f t="shared" si="351"/>
        <v>-1.736781898395745E-2</v>
      </c>
      <c r="AB837" s="64">
        <f t="shared" si="352"/>
        <v>-6.0672459733376316E-3</v>
      </c>
      <c r="AC837" s="63">
        <f t="shared" si="345"/>
        <v>1.0031840073928988E-2</v>
      </c>
      <c r="AD837" s="63">
        <f t="shared" si="346"/>
        <v>6.6604631906639344E-2</v>
      </c>
      <c r="AE837" s="63">
        <f t="shared" si="347"/>
        <v>-1.9486355986361059E-2</v>
      </c>
      <c r="AF837" s="64">
        <f t="shared" si="348"/>
        <v>8.7801927508724287E-2</v>
      </c>
      <c r="AG837" s="69">
        <f t="shared" ref="AG837:AG900" ca="1" si="357">RANK($H837,OFFSET($H$5,0,0,$AN$3,1),0)</f>
        <v>1777</v>
      </c>
      <c r="AH837" s="75">
        <f t="shared" si="338"/>
        <v>0</v>
      </c>
      <c r="AI837" s="76">
        <f t="shared" si="339"/>
        <v>2</v>
      </c>
      <c r="AJ837" s="75"/>
      <c r="AK837" s="76"/>
    </row>
    <row r="838" spans="2:37" x14ac:dyDescent="0.25">
      <c r="B838" s="43">
        <v>1940</v>
      </c>
      <c r="C838" s="44">
        <v>7</v>
      </c>
      <c r="D838" s="67">
        <f t="shared" si="344"/>
        <v>14823</v>
      </c>
      <c r="E838" s="61">
        <f>Data!E837</f>
        <v>9.99</v>
      </c>
      <c r="F838" s="61">
        <f>Data!H837</f>
        <v>14</v>
      </c>
      <c r="G838" s="62">
        <f>IF(MOD(C838,3)=0,SUM(Data!G835:G837),0)</f>
        <v>0</v>
      </c>
      <c r="H838" s="63">
        <f t="shared" ref="H838:H901" si="358">E838/E837-1</f>
        <v>3.3092037228541926E-2</v>
      </c>
      <c r="I838" s="63">
        <f t="shared" ref="I838:I901" si="359">G838/E837</f>
        <v>0</v>
      </c>
      <c r="J838" s="63">
        <f t="shared" ref="J838:J901" si="360">O838/O837-1</f>
        <v>3.3092037228541926E-2</v>
      </c>
      <c r="K838" s="63">
        <f t="shared" ref="K838:K901" si="361">F838/F837-1</f>
        <v>-7.0921985815602939E-3</v>
      </c>
      <c r="L838" s="64">
        <f t="shared" ref="L838:L901" si="362">(1+J838)/(1+K838)-1</f>
        <v>4.0471266065888578E-2</v>
      </c>
      <c r="M838" s="65">
        <f t="shared" ref="M838:M901" si="363">E838/$E$4</f>
        <v>2.25</v>
      </c>
      <c r="N838" s="65">
        <f t="shared" ref="N838:N901" si="364">F838/$F$4</f>
        <v>1.1232294049494218</v>
      </c>
      <c r="O838" s="65">
        <f t="shared" ref="O838:O901" si="365">O837*((E838+G838)/(E837))</f>
        <v>86.275353251241981</v>
      </c>
      <c r="P838" s="66">
        <f t="shared" ref="P838:P901" si="366">P837*(1+L838)</f>
        <v>76.810091394577498</v>
      </c>
      <c r="Q838" s="63">
        <f t="shared" si="340"/>
        <v>-0.1468830059777968</v>
      </c>
      <c r="R838" s="63">
        <f t="shared" si="341"/>
        <v>-0.10128399118494669</v>
      </c>
      <c r="S838" s="63">
        <f t="shared" si="342"/>
        <v>1.4492753623188248E-2</v>
      </c>
      <c r="T838" s="64">
        <f t="shared" si="343"/>
        <v>-0.11412279131087566</v>
      </c>
      <c r="U838" s="63">
        <f t="shared" si="353"/>
        <v>-1.2713551126977696E-2</v>
      </c>
      <c r="V838" s="63">
        <f t="shared" si="354"/>
        <v>3.6997384377793097E-2</v>
      </c>
      <c r="W838" s="63">
        <f t="shared" si="355"/>
        <v>4.3416973318053387E-3</v>
      </c>
      <c r="X838" s="64">
        <f t="shared" si="356"/>
        <v>3.2514518846268103E-2</v>
      </c>
      <c r="Y838" s="63">
        <f t="shared" si="349"/>
        <v>-7.1865936270740116E-2</v>
      </c>
      <c r="Z838" s="63">
        <f t="shared" si="350"/>
        <v>-1.8025348623351811E-2</v>
      </c>
      <c r="AA838" s="63">
        <f t="shared" si="351"/>
        <v>-1.6890269194091201E-2</v>
      </c>
      <c r="AB838" s="64">
        <f t="shared" si="352"/>
        <v>-1.1545806065108577E-3</v>
      </c>
      <c r="AC838" s="63">
        <f t="shared" si="345"/>
        <v>1.174123400348237E-2</v>
      </c>
      <c r="AD838" s="63">
        <f t="shared" si="346"/>
        <v>6.8409770527696478E-2</v>
      </c>
      <c r="AE838" s="63">
        <f t="shared" si="347"/>
        <v>-1.9600152478091437E-2</v>
      </c>
      <c r="AF838" s="64">
        <f t="shared" si="348"/>
        <v>8.9769417272192342E-2</v>
      </c>
      <c r="AG838" s="69">
        <f t="shared" ca="1" si="357"/>
        <v>415</v>
      </c>
      <c r="AH838" s="75">
        <f t="shared" si="338"/>
        <v>1</v>
      </c>
      <c r="AI838" s="76">
        <f t="shared" si="339"/>
        <v>0</v>
      </c>
      <c r="AJ838" s="75"/>
      <c r="AK838" s="76"/>
    </row>
    <row r="839" spans="2:37" x14ac:dyDescent="0.25">
      <c r="B839" s="43">
        <v>1940</v>
      </c>
      <c r="C839" s="44">
        <v>8</v>
      </c>
      <c r="D839" s="67">
        <f t="shared" si="344"/>
        <v>14854</v>
      </c>
      <c r="E839" s="61">
        <f>Data!E838</f>
        <v>10.199999999999999</v>
      </c>
      <c r="F839" s="61">
        <f>Data!H838</f>
        <v>14</v>
      </c>
      <c r="G839" s="62">
        <f>IF(MOD(C839,3)=0,SUM(Data!G836:G838),0)</f>
        <v>0</v>
      </c>
      <c r="H839" s="63">
        <f t="shared" si="358"/>
        <v>2.102102102102088E-2</v>
      </c>
      <c r="I839" s="63">
        <f t="shared" si="359"/>
        <v>0</v>
      </c>
      <c r="J839" s="63">
        <f t="shared" si="360"/>
        <v>2.102102102102088E-2</v>
      </c>
      <c r="K839" s="63">
        <f t="shared" si="361"/>
        <v>0</v>
      </c>
      <c r="L839" s="64">
        <f t="shared" si="362"/>
        <v>2.102102102102088E-2</v>
      </c>
      <c r="M839" s="65">
        <f t="shared" si="363"/>
        <v>2.2972972972972969</v>
      </c>
      <c r="N839" s="65">
        <f t="shared" si="364"/>
        <v>1.1232294049494218</v>
      </c>
      <c r="O839" s="65">
        <f t="shared" si="365"/>
        <v>88.088949265532335</v>
      </c>
      <c r="P839" s="66">
        <f t="shared" si="366"/>
        <v>78.424717940409451</v>
      </c>
      <c r="Q839" s="63">
        <f t="shared" si="340"/>
        <v>-0.11611785095320615</v>
      </c>
      <c r="R839" s="63">
        <f t="shared" si="341"/>
        <v>-6.8874441817141197E-2</v>
      </c>
      <c r="S839" s="63">
        <f t="shared" si="342"/>
        <v>1.4492753623188248E-2</v>
      </c>
      <c r="T839" s="64">
        <f t="shared" si="343"/>
        <v>-8.2176235505467488E-2</v>
      </c>
      <c r="U839" s="63">
        <f t="shared" si="353"/>
        <v>-2.1483977272263366E-2</v>
      </c>
      <c r="V839" s="63">
        <f t="shared" si="354"/>
        <v>2.7785357834816171E-2</v>
      </c>
      <c r="W839" s="63">
        <f t="shared" si="355"/>
        <v>4.3416973318053387E-3</v>
      </c>
      <c r="X839" s="64">
        <f t="shared" si="356"/>
        <v>2.3342315235235889E-2</v>
      </c>
      <c r="Y839" s="63">
        <f t="shared" si="349"/>
        <v>-6.873223984046406E-2</v>
      </c>
      <c r="Z839" s="63">
        <f t="shared" si="350"/>
        <v>-1.4709868047974362E-2</v>
      </c>
      <c r="AA839" s="63">
        <f t="shared" si="351"/>
        <v>-1.629606387957705E-2</v>
      </c>
      <c r="AB839" s="64">
        <f t="shared" si="352"/>
        <v>1.6124727912123493E-3</v>
      </c>
      <c r="AC839" s="63">
        <f t="shared" si="345"/>
        <v>1.4820727407206524E-2</v>
      </c>
      <c r="AD839" s="63">
        <f t="shared" si="346"/>
        <v>7.1661749126804342E-2</v>
      </c>
      <c r="AE839" s="63">
        <f t="shared" si="347"/>
        <v>-1.8406667236400165E-2</v>
      </c>
      <c r="AF839" s="64">
        <f t="shared" si="348"/>
        <v>9.1757363621882027E-2</v>
      </c>
      <c r="AG839" s="69">
        <f t="shared" ca="1" si="357"/>
        <v>619</v>
      </c>
      <c r="AH839" s="75">
        <f t="shared" ref="AH839:AH902" si="367">IF($H839&gt;0,IF($H838&gt;0,AH838+1,1),0)</f>
        <v>2</v>
      </c>
      <c r="AI839" s="76">
        <f t="shared" ref="AI839:AI902" si="368">IF($H839&lt;0,IF($H838&lt;0,AI838+1,1),0)</f>
        <v>0</v>
      </c>
      <c r="AJ839" s="75"/>
      <c r="AK839" s="76"/>
    </row>
    <row r="840" spans="2:37" x14ac:dyDescent="0.25">
      <c r="B840" s="43">
        <v>1940</v>
      </c>
      <c r="C840" s="44">
        <v>9</v>
      </c>
      <c r="D840" s="67">
        <f t="shared" si="344"/>
        <v>14884</v>
      </c>
      <c r="E840" s="61">
        <f>Data!E839</f>
        <v>10.63</v>
      </c>
      <c r="F840" s="61">
        <f>Data!H839</f>
        <v>14</v>
      </c>
      <c r="G840" s="62">
        <f>IF(MOD(C840,3)=0,SUM(Data!G837:G839),0)</f>
        <v>0.16583333333333333</v>
      </c>
      <c r="H840" s="63">
        <f t="shared" si="358"/>
        <v>4.2156862745098111E-2</v>
      </c>
      <c r="I840" s="63">
        <f t="shared" si="359"/>
        <v>1.6258169934640524E-2</v>
      </c>
      <c r="J840" s="63">
        <f t="shared" si="360"/>
        <v>5.8415032679738799E-2</v>
      </c>
      <c r="K840" s="63">
        <f t="shared" si="361"/>
        <v>0</v>
      </c>
      <c r="L840" s="64">
        <f t="shared" si="362"/>
        <v>5.8415032679738799E-2</v>
      </c>
      <c r="M840" s="65">
        <f t="shared" si="363"/>
        <v>2.394144144144144</v>
      </c>
      <c r="N840" s="65">
        <f t="shared" si="364"/>
        <v>1.1232294049494218</v>
      </c>
      <c r="O840" s="65">
        <f t="shared" si="365"/>
        <v>93.234668115602261</v>
      </c>
      <c r="P840" s="66">
        <f t="shared" si="366"/>
        <v>83.00590040179776</v>
      </c>
      <c r="Q840" s="63">
        <f t="shared" si="340"/>
        <v>-0.16758026624902111</v>
      </c>
      <c r="R840" s="63">
        <f t="shared" si="341"/>
        <v>-0.11889447959761357</v>
      </c>
      <c r="S840" s="63">
        <f t="shared" si="342"/>
        <v>-7.0921985815602939E-3</v>
      </c>
      <c r="T840" s="64">
        <f t="shared" si="343"/>
        <v>-0.11260086873759645</v>
      </c>
      <c r="U840" s="63">
        <f t="shared" si="353"/>
        <v>-1.7482693534977223E-2</v>
      </c>
      <c r="V840" s="63">
        <f t="shared" si="354"/>
        <v>3.3237587694524118E-2</v>
      </c>
      <c r="W840" s="63">
        <f t="shared" si="355"/>
        <v>4.3416973318053387E-3</v>
      </c>
      <c r="X840" s="64">
        <f t="shared" si="356"/>
        <v>2.8770975495178153E-2</v>
      </c>
      <c r="Y840" s="63">
        <f t="shared" si="349"/>
        <v>-6.4833863453451546E-2</v>
      </c>
      <c r="Z840" s="63">
        <f t="shared" si="350"/>
        <v>-1.0209450173212731E-2</v>
      </c>
      <c r="AA840" s="63">
        <f t="shared" si="351"/>
        <v>-1.6890269194091201E-2</v>
      </c>
      <c r="AB840" s="64">
        <f t="shared" si="352"/>
        <v>6.7955985090311088E-3</v>
      </c>
      <c r="AC840" s="63">
        <f t="shared" si="345"/>
        <v>1.5144641717557583E-2</v>
      </c>
      <c r="AD840" s="63">
        <f t="shared" si="346"/>
        <v>7.1960967486043081E-2</v>
      </c>
      <c r="AE840" s="63">
        <f t="shared" si="347"/>
        <v>-1.7675667042795107E-2</v>
      </c>
      <c r="AF840" s="64">
        <f t="shared" si="348"/>
        <v>9.1249530854025318E-2</v>
      </c>
      <c r="AG840" s="69">
        <f t="shared" ca="1" si="357"/>
        <v>272</v>
      </c>
      <c r="AH840" s="75">
        <f t="shared" si="367"/>
        <v>3</v>
      </c>
      <c r="AI840" s="76">
        <f t="shared" si="368"/>
        <v>0</v>
      </c>
      <c r="AJ840" s="75"/>
      <c r="AK840" s="76"/>
    </row>
    <row r="841" spans="2:37" x14ac:dyDescent="0.25">
      <c r="B841" s="43">
        <v>1940</v>
      </c>
      <c r="C841" s="44">
        <v>10</v>
      </c>
      <c r="D841" s="67">
        <f t="shared" si="344"/>
        <v>14915</v>
      </c>
      <c r="E841" s="61">
        <f>Data!E840</f>
        <v>10.73</v>
      </c>
      <c r="F841" s="61">
        <f>Data!H840</f>
        <v>14</v>
      </c>
      <c r="G841" s="62">
        <f>IF(MOD(C841,3)=0,SUM(Data!G838:G840),0)</f>
        <v>0</v>
      </c>
      <c r="H841" s="63">
        <f t="shared" si="358"/>
        <v>9.4073377234242805E-3</v>
      </c>
      <c r="I841" s="63">
        <f t="shared" si="359"/>
        <v>0</v>
      </c>
      <c r="J841" s="63">
        <f t="shared" si="360"/>
        <v>9.4073377234242805E-3</v>
      </c>
      <c r="K841" s="63">
        <f t="shared" si="361"/>
        <v>0</v>
      </c>
      <c r="L841" s="64">
        <f t="shared" si="362"/>
        <v>9.4073377234242805E-3</v>
      </c>
      <c r="M841" s="65">
        <f t="shared" si="363"/>
        <v>2.4166666666666665</v>
      </c>
      <c r="N841" s="65">
        <f t="shared" si="364"/>
        <v>1.1232294049494218</v>
      </c>
      <c r="O841" s="65">
        <f t="shared" si="365"/>
        <v>94.111758126097115</v>
      </c>
      <c r="P841" s="66">
        <f t="shared" si="366"/>
        <v>83.786764939914391</v>
      </c>
      <c r="Q841" s="63">
        <f t="shared" si="340"/>
        <v>-0.16821705426356592</v>
      </c>
      <c r="R841" s="63">
        <f t="shared" si="341"/>
        <v>-0.11956851147383207</v>
      </c>
      <c r="S841" s="63">
        <f t="shared" si="342"/>
        <v>0</v>
      </c>
      <c r="T841" s="64">
        <f t="shared" si="343"/>
        <v>-0.11956851147383196</v>
      </c>
      <c r="U841" s="63">
        <f t="shared" si="353"/>
        <v>-2.08151322194019E-2</v>
      </c>
      <c r="V841" s="63">
        <f t="shared" si="354"/>
        <v>2.9733119239079731E-2</v>
      </c>
      <c r="W841" s="63">
        <f t="shared" si="355"/>
        <v>4.3416973318053387E-3</v>
      </c>
      <c r="X841" s="64">
        <f t="shared" si="356"/>
        <v>2.5281656606243486E-2</v>
      </c>
      <c r="Y841" s="63">
        <f t="shared" si="349"/>
        <v>-4.9994386151136938E-2</v>
      </c>
      <c r="Z841" s="63">
        <f t="shared" si="350"/>
        <v>5.4968225672020754E-3</v>
      </c>
      <c r="AA841" s="63">
        <f t="shared" si="351"/>
        <v>-1.629606387957705E-2</v>
      </c>
      <c r="AB841" s="64">
        <f t="shared" si="352"/>
        <v>2.215390794584704E-2</v>
      </c>
      <c r="AC841" s="63">
        <f t="shared" si="345"/>
        <v>1.5555529667827805E-2</v>
      </c>
      <c r="AD841" s="63">
        <f t="shared" si="346"/>
        <v>7.2394852300678769E-2</v>
      </c>
      <c r="AE841" s="63">
        <f t="shared" si="347"/>
        <v>-1.7429439098225474E-2</v>
      </c>
      <c r="AF841" s="64">
        <f t="shared" si="348"/>
        <v>9.1417649757862041E-2</v>
      </c>
      <c r="AG841" s="69">
        <f t="shared" ca="1" si="357"/>
        <v>854</v>
      </c>
      <c r="AH841" s="75">
        <f t="shared" si="367"/>
        <v>4</v>
      </c>
      <c r="AI841" s="76">
        <f t="shared" si="368"/>
        <v>0</v>
      </c>
      <c r="AJ841" s="75"/>
      <c r="AK841" s="76"/>
    </row>
    <row r="842" spans="2:37" x14ac:dyDescent="0.25">
      <c r="B842" s="43">
        <v>1940</v>
      </c>
      <c r="C842" s="44">
        <v>11</v>
      </c>
      <c r="D842" s="67">
        <f t="shared" si="344"/>
        <v>14945</v>
      </c>
      <c r="E842" s="61">
        <f>Data!E841</f>
        <v>10.98</v>
      </c>
      <c r="F842" s="61">
        <f>Data!H841</f>
        <v>14</v>
      </c>
      <c r="G842" s="62">
        <f>IF(MOD(C842,3)=0,SUM(Data!G839:G841),0)</f>
        <v>0</v>
      </c>
      <c r="H842" s="63">
        <f t="shared" si="358"/>
        <v>2.329916123019582E-2</v>
      </c>
      <c r="I842" s="63">
        <f t="shared" si="359"/>
        <v>0</v>
      </c>
      <c r="J842" s="63">
        <f t="shared" si="360"/>
        <v>2.329916123019582E-2</v>
      </c>
      <c r="K842" s="63">
        <f t="shared" si="361"/>
        <v>0</v>
      </c>
      <c r="L842" s="64">
        <f t="shared" si="362"/>
        <v>2.329916123019582E-2</v>
      </c>
      <c r="M842" s="65">
        <f t="shared" si="363"/>
        <v>2.4729729729729728</v>
      </c>
      <c r="N842" s="65">
        <f t="shared" si="364"/>
        <v>1.1232294049494218</v>
      </c>
      <c r="O842" s="65">
        <f t="shared" si="365"/>
        <v>96.304483152334242</v>
      </c>
      <c r="P842" s="66">
        <f t="shared" si="366"/>
        <v>85.738926285205977</v>
      </c>
      <c r="Q842" s="63">
        <f t="shared" si="340"/>
        <v>-0.13338595106550899</v>
      </c>
      <c r="R842" s="63">
        <f t="shared" si="341"/>
        <v>-8.2700239296740419E-2</v>
      </c>
      <c r="S842" s="63">
        <f t="shared" si="342"/>
        <v>0</v>
      </c>
      <c r="T842" s="64">
        <f t="shared" si="343"/>
        <v>-8.2700239296740419E-2</v>
      </c>
      <c r="U842" s="63">
        <f t="shared" si="353"/>
        <v>-3.3804635064386135E-2</v>
      </c>
      <c r="V842" s="63">
        <f t="shared" si="354"/>
        <v>1.6073062060860233E-2</v>
      </c>
      <c r="W842" s="63">
        <f t="shared" si="355"/>
        <v>2.8818921805662256E-3</v>
      </c>
      <c r="X842" s="64">
        <f t="shared" si="356"/>
        <v>1.3153263592797115E-2</v>
      </c>
      <c r="Y842" s="63">
        <f t="shared" si="349"/>
        <v>-4.0605704019392896E-2</v>
      </c>
      <c r="Z842" s="63">
        <f t="shared" si="350"/>
        <v>1.5433911268515788E-2</v>
      </c>
      <c r="AA842" s="63">
        <f t="shared" si="351"/>
        <v>-1.5697883924503442E-2</v>
      </c>
      <c r="AB842" s="64">
        <f t="shared" si="352"/>
        <v>3.1628292456735485E-2</v>
      </c>
      <c r="AC842" s="63">
        <f t="shared" si="345"/>
        <v>1.9377485047237686E-2</v>
      </c>
      <c r="AD842" s="63">
        <f t="shared" si="346"/>
        <v>7.6430717553603644E-2</v>
      </c>
      <c r="AE842" s="63">
        <f t="shared" si="347"/>
        <v>-1.7181908519046329E-2</v>
      </c>
      <c r="AF842" s="64">
        <f t="shared" si="348"/>
        <v>9.5249188923242523E-2</v>
      </c>
      <c r="AG842" s="69">
        <f t="shared" ca="1" si="357"/>
        <v>571</v>
      </c>
      <c r="AH842" s="75">
        <f t="shared" si="367"/>
        <v>5</v>
      </c>
      <c r="AI842" s="76">
        <f t="shared" si="368"/>
        <v>0</v>
      </c>
      <c r="AJ842" s="75"/>
      <c r="AK842" s="76"/>
    </row>
    <row r="843" spans="2:37" x14ac:dyDescent="0.25">
      <c r="B843" s="43">
        <v>1940</v>
      </c>
      <c r="C843" s="44">
        <v>12</v>
      </c>
      <c r="D843" s="67">
        <f t="shared" si="344"/>
        <v>14976</v>
      </c>
      <c r="E843" s="61">
        <f>Data!E842</f>
        <v>10.53</v>
      </c>
      <c r="F843" s="61">
        <f>Data!H842</f>
        <v>14.1</v>
      </c>
      <c r="G843" s="62">
        <f>IF(MOD(C843,3)=0,SUM(Data!G840:G842),0)</f>
        <v>0.16750000000000001</v>
      </c>
      <c r="H843" s="63">
        <f t="shared" si="358"/>
        <v>-4.0983606557377095E-2</v>
      </c>
      <c r="I843" s="63">
        <f t="shared" si="359"/>
        <v>1.5255009107468125E-2</v>
      </c>
      <c r="J843" s="63">
        <f t="shared" si="360"/>
        <v>-2.5728597449908963E-2</v>
      </c>
      <c r="K843" s="63">
        <f t="shared" si="361"/>
        <v>7.1428571428571175E-3</v>
      </c>
      <c r="L843" s="64">
        <f t="shared" si="362"/>
        <v>-3.2638323709129446E-2</v>
      </c>
      <c r="M843" s="65">
        <f t="shared" si="363"/>
        <v>2.3716216216216215</v>
      </c>
      <c r="N843" s="65">
        <f t="shared" si="364"/>
        <v>1.131252472127632</v>
      </c>
      <c r="O843" s="65">
        <f t="shared" si="365"/>
        <v>93.826703872686295</v>
      </c>
      <c r="P843" s="66">
        <f t="shared" si="366"/>
        <v>82.940551454636235</v>
      </c>
      <c r="Q843" s="63">
        <f t="shared" si="340"/>
        <v>-0.14874696847210989</v>
      </c>
      <c r="R843" s="63">
        <f t="shared" si="341"/>
        <v>-9.5593820096516513E-2</v>
      </c>
      <c r="S843" s="63">
        <f t="shared" si="342"/>
        <v>7.1428571428571175E-3</v>
      </c>
      <c r="T843" s="64">
        <f t="shared" si="343"/>
        <v>-0.10200804832278232</v>
      </c>
      <c r="U843" s="63">
        <f t="shared" si="353"/>
        <v>-4.1857386352649906E-2</v>
      </c>
      <c r="V843" s="63">
        <f t="shared" si="354"/>
        <v>9.0165192040096986E-3</v>
      </c>
      <c r="W843" s="63">
        <f t="shared" si="355"/>
        <v>4.3105046583700179E-3</v>
      </c>
      <c r="X843" s="64">
        <f t="shared" si="356"/>
        <v>4.6858163125960139E-3</v>
      </c>
      <c r="Y843" s="63">
        <f t="shared" si="349"/>
        <v>-3.7985412879294911E-2</v>
      </c>
      <c r="Z843" s="63">
        <f t="shared" si="350"/>
        <v>1.8219696788539075E-2</v>
      </c>
      <c r="AA843" s="63">
        <f t="shared" si="351"/>
        <v>-1.3176862361077735E-2</v>
      </c>
      <c r="AB843" s="64">
        <f t="shared" si="352"/>
        <v>3.1815791454521847E-2</v>
      </c>
      <c r="AC843" s="63">
        <f t="shared" si="345"/>
        <v>2.203098599482245E-2</v>
      </c>
      <c r="AD843" s="63">
        <f t="shared" si="346"/>
        <v>7.908015636838428E-2</v>
      </c>
      <c r="AE843" s="63">
        <f t="shared" si="347"/>
        <v>-1.5828308023319471E-2</v>
      </c>
      <c r="AF843" s="64">
        <f t="shared" si="348"/>
        <v>9.6434865141348469E-2</v>
      </c>
      <c r="AG843" s="69">
        <f t="shared" ca="1" si="357"/>
        <v>1620</v>
      </c>
      <c r="AH843" s="75">
        <f t="shared" si="367"/>
        <v>0</v>
      </c>
      <c r="AI843" s="76">
        <f t="shared" si="368"/>
        <v>1</v>
      </c>
      <c r="AJ843" s="75"/>
      <c r="AK843" s="76"/>
    </row>
    <row r="844" spans="2:37" x14ac:dyDescent="0.25">
      <c r="B844" s="43">
        <v>1941</v>
      </c>
      <c r="C844" s="39">
        <v>1</v>
      </c>
      <c r="D844" s="67">
        <f t="shared" si="344"/>
        <v>15007</v>
      </c>
      <c r="E844" s="61">
        <f>Data!E843</f>
        <v>10.55</v>
      </c>
      <c r="F844" s="61">
        <f>Data!H843</f>
        <v>14.1</v>
      </c>
      <c r="G844" s="62">
        <f>IF(MOD(C844,3)=0,SUM(Data!G841:G843),0)</f>
        <v>0</v>
      </c>
      <c r="H844" s="63">
        <f t="shared" si="358"/>
        <v>1.8993352326686086E-3</v>
      </c>
      <c r="I844" s="63">
        <f t="shared" si="359"/>
        <v>0</v>
      </c>
      <c r="J844" s="63">
        <f t="shared" si="360"/>
        <v>1.8993352326686086E-3</v>
      </c>
      <c r="K844" s="63">
        <f t="shared" si="361"/>
        <v>0</v>
      </c>
      <c r="L844" s="64">
        <f t="shared" si="362"/>
        <v>1.8993352326686086E-3</v>
      </c>
      <c r="M844" s="65">
        <f t="shared" si="363"/>
        <v>2.3761261261261262</v>
      </c>
      <c r="N844" s="65">
        <f t="shared" si="364"/>
        <v>1.131252472127632</v>
      </c>
      <c r="O844" s="65">
        <f t="shared" si="365"/>
        <v>94.004912237116855</v>
      </c>
      <c r="P844" s="66">
        <f t="shared" si="366"/>
        <v>83.098083366230995</v>
      </c>
      <c r="Q844" s="63">
        <f t="shared" si="340"/>
        <v>-0.14227642276422758</v>
      </c>
      <c r="R844" s="63">
        <f t="shared" si="341"/>
        <v>-8.8719246604480828E-2</v>
      </c>
      <c r="S844" s="63">
        <f t="shared" si="342"/>
        <v>1.4388489208633226E-2</v>
      </c>
      <c r="T844" s="64">
        <f t="shared" si="343"/>
        <v>-0.10164521473775046</v>
      </c>
      <c r="U844" s="63">
        <f t="shared" si="353"/>
        <v>-5.1741367190843768E-2</v>
      </c>
      <c r="V844" s="63">
        <f t="shared" si="354"/>
        <v>-1.3922652495581556E-3</v>
      </c>
      <c r="W844" s="63">
        <f t="shared" si="355"/>
        <v>4.3105046583700179E-3</v>
      </c>
      <c r="X844" s="64">
        <f t="shared" si="356"/>
        <v>-5.6782935969269532E-3</v>
      </c>
      <c r="Y844" s="63">
        <f t="shared" si="349"/>
        <v>-4.0671010363398596E-2</v>
      </c>
      <c r="Z844" s="63">
        <f t="shared" si="350"/>
        <v>1.5377194925709103E-2</v>
      </c>
      <c r="AA844" s="63">
        <f t="shared" si="351"/>
        <v>-1.194254608007983E-2</v>
      </c>
      <c r="AB844" s="64">
        <f t="shared" si="352"/>
        <v>2.7649951829626485E-2</v>
      </c>
      <c r="AC844" s="63">
        <f t="shared" si="345"/>
        <v>1.9927127182634452E-2</v>
      </c>
      <c r="AD844" s="63">
        <f t="shared" si="346"/>
        <v>7.6858861390891153E-2</v>
      </c>
      <c r="AE844" s="63">
        <f t="shared" si="347"/>
        <v>-1.4802557924011306E-2</v>
      </c>
      <c r="AF844" s="64">
        <f t="shared" si="348"/>
        <v>9.3038629009993379E-2</v>
      </c>
      <c r="AG844" s="69">
        <f t="shared" ca="1" si="357"/>
        <v>996</v>
      </c>
      <c r="AH844" s="75">
        <f t="shared" si="367"/>
        <v>1</v>
      </c>
      <c r="AI844" s="76">
        <f t="shared" si="368"/>
        <v>0</v>
      </c>
      <c r="AJ844" s="75"/>
      <c r="AK844" s="76"/>
    </row>
    <row r="845" spans="2:37" x14ac:dyDescent="0.25">
      <c r="B845" s="43">
        <v>1941</v>
      </c>
      <c r="C845" s="44">
        <v>2</v>
      </c>
      <c r="D845" s="67">
        <f t="shared" si="344"/>
        <v>15035</v>
      </c>
      <c r="E845" s="61">
        <f>Data!E844</f>
        <v>9.89</v>
      </c>
      <c r="F845" s="61">
        <f>Data!H844</f>
        <v>14.1</v>
      </c>
      <c r="G845" s="62">
        <f>IF(MOD(C845,3)=0,SUM(Data!G842:G844),0)</f>
        <v>0</v>
      </c>
      <c r="H845" s="63">
        <f t="shared" si="358"/>
        <v>-6.2559241706161117E-2</v>
      </c>
      <c r="I845" s="63">
        <f t="shared" si="359"/>
        <v>0</v>
      </c>
      <c r="J845" s="63">
        <f t="shared" si="360"/>
        <v>-6.2559241706161117E-2</v>
      </c>
      <c r="K845" s="63">
        <f t="shared" si="361"/>
        <v>0</v>
      </c>
      <c r="L845" s="64">
        <f t="shared" si="362"/>
        <v>-6.2559241706161117E-2</v>
      </c>
      <c r="M845" s="65">
        <f t="shared" si="363"/>
        <v>2.2274774774774775</v>
      </c>
      <c r="N845" s="65">
        <f t="shared" si="364"/>
        <v>1.131252472127632</v>
      </c>
      <c r="O845" s="65">
        <f t="shared" si="365"/>
        <v>88.124036210908599</v>
      </c>
      <c r="P845" s="66">
        <f t="shared" si="366"/>
        <v>77.899530283604221</v>
      </c>
      <c r="Q845" s="63">
        <f t="shared" si="340"/>
        <v>-0.19067103109656303</v>
      </c>
      <c r="R845" s="63">
        <f t="shared" si="341"/>
        <v>-0.1401356659636156</v>
      </c>
      <c r="S845" s="63">
        <f t="shared" si="342"/>
        <v>7.1428571428571175E-3</v>
      </c>
      <c r="T845" s="64">
        <f t="shared" si="343"/>
        <v>-0.14623399457380271</v>
      </c>
      <c r="U845" s="63">
        <f t="shared" si="353"/>
        <v>-7.4307682063240121E-2</v>
      </c>
      <c r="V845" s="63">
        <f t="shared" si="354"/>
        <v>-2.5156769781017774E-2</v>
      </c>
      <c r="W845" s="63">
        <f t="shared" si="355"/>
        <v>4.3105046583700179E-3</v>
      </c>
      <c r="X845" s="64">
        <f t="shared" si="356"/>
        <v>-2.9340800780941145E-2</v>
      </c>
      <c r="Y845" s="63">
        <f t="shared" si="349"/>
        <v>-5.3835205586223567E-2</v>
      </c>
      <c r="Z845" s="63">
        <f t="shared" si="350"/>
        <v>1.443889705911916E-3</v>
      </c>
      <c r="AA845" s="63">
        <f t="shared" si="351"/>
        <v>-1.0691031800573403E-2</v>
      </c>
      <c r="AB845" s="64">
        <f t="shared" si="352"/>
        <v>1.2266058326117601E-2</v>
      </c>
      <c r="AC845" s="63">
        <f t="shared" si="345"/>
        <v>1.6996783885016686E-2</v>
      </c>
      <c r="AD845" s="63">
        <f t="shared" si="346"/>
        <v>7.3764948048598011E-2</v>
      </c>
      <c r="AE845" s="63">
        <f t="shared" si="347"/>
        <v>-1.3220622951848005E-2</v>
      </c>
      <c r="AF845" s="64">
        <f t="shared" si="348"/>
        <v>8.8150981894913771E-2</v>
      </c>
      <c r="AG845" s="69">
        <f t="shared" ca="1" si="357"/>
        <v>1726</v>
      </c>
      <c r="AH845" s="75">
        <f t="shared" si="367"/>
        <v>0</v>
      </c>
      <c r="AI845" s="76">
        <f t="shared" si="368"/>
        <v>1</v>
      </c>
      <c r="AJ845" s="75"/>
      <c r="AK845" s="76"/>
    </row>
    <row r="846" spans="2:37" x14ac:dyDescent="0.25">
      <c r="B846" s="43">
        <v>1941</v>
      </c>
      <c r="C846" s="44">
        <v>3</v>
      </c>
      <c r="D846" s="67">
        <f t="shared" si="344"/>
        <v>15066</v>
      </c>
      <c r="E846" s="61">
        <f>Data!E845</f>
        <v>9.9499999999999993</v>
      </c>
      <c r="F846" s="61">
        <f>Data!H845</f>
        <v>14.2</v>
      </c>
      <c r="G846" s="62">
        <f>IF(MOD(C846,3)=0,SUM(Data!G843:G845),0)</f>
        <v>0.16916666666666669</v>
      </c>
      <c r="H846" s="63">
        <f t="shared" si="358"/>
        <v>6.0667340748228327E-3</v>
      </c>
      <c r="I846" s="63">
        <f t="shared" si="359"/>
        <v>1.7104819683181668E-2</v>
      </c>
      <c r="J846" s="63">
        <f t="shared" si="360"/>
        <v>2.3171553758004615E-2</v>
      </c>
      <c r="K846" s="63">
        <f t="shared" si="361"/>
        <v>7.0921985815601829E-3</v>
      </c>
      <c r="L846" s="64">
        <f t="shared" si="362"/>
        <v>1.5966120280835661E-2</v>
      </c>
      <c r="M846" s="65">
        <f t="shared" si="363"/>
        <v>2.2409909909909906</v>
      </c>
      <c r="N846" s="65">
        <f t="shared" si="364"/>
        <v>1.139275539305842</v>
      </c>
      <c r="O846" s="65">
        <f t="shared" si="365"/>
        <v>90.166007053342014</v>
      </c>
      <c r="P846" s="66">
        <f t="shared" si="366"/>
        <v>79.143283553932847</v>
      </c>
      <c r="Q846" s="63">
        <f t="shared" si="340"/>
        <v>-0.18106995884773669</v>
      </c>
      <c r="R846" s="63">
        <f t="shared" si="341"/>
        <v>-0.12640696858119005</v>
      </c>
      <c r="S846" s="63">
        <f t="shared" si="342"/>
        <v>1.4285714285714235E-2</v>
      </c>
      <c r="T846" s="64">
        <f t="shared" si="343"/>
        <v>-0.13871109578427177</v>
      </c>
      <c r="U846" s="63">
        <f t="shared" si="353"/>
        <v>-7.7086806970109834E-2</v>
      </c>
      <c r="V846" s="63">
        <f t="shared" si="354"/>
        <v>-2.6400789725975482E-2</v>
      </c>
      <c r="W846" s="63">
        <f t="shared" si="355"/>
        <v>7.1949867818708046E-3</v>
      </c>
      <c r="X846" s="64">
        <f t="shared" si="356"/>
        <v>-3.3355782096562647E-2</v>
      </c>
      <c r="Y846" s="63">
        <f t="shared" si="349"/>
        <v>-5.5060254386007701E-2</v>
      </c>
      <c r="Z846" s="63">
        <f t="shared" si="350"/>
        <v>4.8283549987160335E-4</v>
      </c>
      <c r="AA846" s="63">
        <f t="shared" si="351"/>
        <v>-9.3588259814719743E-3</v>
      </c>
      <c r="AB846" s="64">
        <f t="shared" si="352"/>
        <v>9.9346380298539483E-3</v>
      </c>
      <c r="AC846" s="63">
        <f t="shared" si="345"/>
        <v>1.8618904874895037E-2</v>
      </c>
      <c r="AD846" s="63">
        <f t="shared" si="346"/>
        <v>7.5412752454175003E-2</v>
      </c>
      <c r="AE846" s="63">
        <f t="shared" si="347"/>
        <v>-1.2602865040258537E-2</v>
      </c>
      <c r="AF846" s="64">
        <f t="shared" si="348"/>
        <v>8.9139024591176508E-2</v>
      </c>
      <c r="AG846" s="69">
        <f t="shared" ca="1" si="357"/>
        <v>915</v>
      </c>
      <c r="AH846" s="75">
        <f t="shared" si="367"/>
        <v>1</v>
      </c>
      <c r="AI846" s="76">
        <f t="shared" si="368"/>
        <v>0</v>
      </c>
      <c r="AJ846" s="75"/>
      <c r="AK846" s="76"/>
    </row>
    <row r="847" spans="2:37" x14ac:dyDescent="0.25">
      <c r="B847" s="43">
        <v>1941</v>
      </c>
      <c r="C847" s="44">
        <v>4</v>
      </c>
      <c r="D847" s="67">
        <f t="shared" si="344"/>
        <v>15096</v>
      </c>
      <c r="E847" s="61">
        <f>Data!E846</f>
        <v>9.64</v>
      </c>
      <c r="F847" s="61">
        <f>Data!H846</f>
        <v>14.3</v>
      </c>
      <c r="G847" s="62">
        <f>IF(MOD(C847,3)=0,SUM(Data!G844:G846),0)</f>
        <v>0</v>
      </c>
      <c r="H847" s="63">
        <f t="shared" si="358"/>
        <v>-3.1155778894472186E-2</v>
      </c>
      <c r="I847" s="63">
        <f t="shared" si="359"/>
        <v>0</v>
      </c>
      <c r="J847" s="63">
        <f t="shared" si="360"/>
        <v>-3.1155778894472186E-2</v>
      </c>
      <c r="K847" s="63">
        <f t="shared" si="361"/>
        <v>7.0422535211267512E-3</v>
      </c>
      <c r="L847" s="64">
        <f t="shared" si="362"/>
        <v>-3.793091330779752E-2</v>
      </c>
      <c r="M847" s="65">
        <f t="shared" si="363"/>
        <v>2.1711711711711712</v>
      </c>
      <c r="N847" s="65">
        <f t="shared" si="364"/>
        <v>1.1472986064840522</v>
      </c>
      <c r="O847" s="65">
        <f t="shared" si="365"/>
        <v>87.356814873790668</v>
      </c>
      <c r="P847" s="66">
        <f t="shared" si="366"/>
        <v>76.141306526554189</v>
      </c>
      <c r="Q847" s="63">
        <f t="shared" si="340"/>
        <v>-0.21434392828035853</v>
      </c>
      <c r="R847" s="63">
        <f t="shared" si="341"/>
        <v>-0.16190195150193043</v>
      </c>
      <c r="S847" s="63">
        <f t="shared" si="342"/>
        <v>2.1428571428571352E-2</v>
      </c>
      <c r="T847" s="64">
        <f t="shared" si="343"/>
        <v>-0.17948442804384779</v>
      </c>
      <c r="U847" s="63">
        <f t="shared" si="353"/>
        <v>-8.3157323007142958E-2</v>
      </c>
      <c r="V847" s="63">
        <f t="shared" si="354"/>
        <v>-3.2804696035092284E-2</v>
      </c>
      <c r="W847" s="63">
        <f t="shared" si="355"/>
        <v>8.6095920594222441E-3</v>
      </c>
      <c r="X847" s="64">
        <f t="shared" si="356"/>
        <v>-4.1060771601381552E-2</v>
      </c>
      <c r="Y847" s="63">
        <f t="shared" si="349"/>
        <v>-4.8568808576539113E-2</v>
      </c>
      <c r="Z847" s="63">
        <f t="shared" si="350"/>
        <v>7.3558452765223326E-3</v>
      </c>
      <c r="AA847" s="63">
        <f t="shared" si="351"/>
        <v>-8.0256696207928746E-3</v>
      </c>
      <c r="AB847" s="64">
        <f t="shared" si="352"/>
        <v>1.5505960614359271E-2</v>
      </c>
      <c r="AC847" s="63">
        <f t="shared" si="345"/>
        <v>1.6786916561715159E-2</v>
      </c>
      <c r="AD847" s="63">
        <f t="shared" si="346"/>
        <v>7.347862028274954E-2</v>
      </c>
      <c r="AE847" s="63">
        <f t="shared" si="347"/>
        <v>-1.171347681194046E-2</v>
      </c>
      <c r="AF847" s="64">
        <f t="shared" si="348"/>
        <v>8.6201820115763272E-2</v>
      </c>
      <c r="AG847" s="69">
        <f t="shared" ca="1" si="357"/>
        <v>1532</v>
      </c>
      <c r="AH847" s="75">
        <f t="shared" si="367"/>
        <v>0</v>
      </c>
      <c r="AI847" s="76">
        <f t="shared" si="368"/>
        <v>1</v>
      </c>
      <c r="AJ847" s="75"/>
      <c r="AK847" s="76"/>
    </row>
    <row r="848" spans="2:37" x14ac:dyDescent="0.25">
      <c r="B848" s="43">
        <v>1941</v>
      </c>
      <c r="C848" s="44">
        <v>5</v>
      </c>
      <c r="D848" s="67">
        <f t="shared" si="344"/>
        <v>15127</v>
      </c>
      <c r="E848" s="61">
        <f>Data!E847</f>
        <v>9.43</v>
      </c>
      <c r="F848" s="61">
        <f>Data!H847</f>
        <v>14.4</v>
      </c>
      <c r="G848" s="62">
        <f>IF(MOD(C848,3)=0,SUM(Data!G845:G847),0)</f>
        <v>0</v>
      </c>
      <c r="H848" s="63">
        <f t="shared" si="358"/>
        <v>-2.1784232365145262E-2</v>
      </c>
      <c r="I848" s="63">
        <f t="shared" si="359"/>
        <v>0</v>
      </c>
      <c r="J848" s="63">
        <f t="shared" si="360"/>
        <v>-2.1784232365145262E-2</v>
      </c>
      <c r="K848" s="63">
        <f t="shared" si="361"/>
        <v>6.9930069930068672E-3</v>
      </c>
      <c r="L848" s="64">
        <f t="shared" si="362"/>
        <v>-2.8577397418165007E-2</v>
      </c>
      <c r="M848" s="65">
        <f t="shared" si="363"/>
        <v>2.1238738738738738</v>
      </c>
      <c r="N848" s="65">
        <f t="shared" si="364"/>
        <v>1.1553216736622625</v>
      </c>
      <c r="O848" s="65">
        <f t="shared" si="365"/>
        <v>85.453813719901035</v>
      </c>
      <c r="P848" s="66">
        <f t="shared" si="366"/>
        <v>73.965386150006523</v>
      </c>
      <c r="Q848" s="63">
        <f t="shared" si="340"/>
        <v>-0.10869565217391297</v>
      </c>
      <c r="R848" s="63">
        <f t="shared" si="341"/>
        <v>-4.9201729077386402E-2</v>
      </c>
      <c r="S848" s="63">
        <f t="shared" si="342"/>
        <v>2.8571428571428692E-2</v>
      </c>
      <c r="T848" s="64">
        <f t="shared" si="343"/>
        <v>-7.5612792158569864E-2</v>
      </c>
      <c r="U848" s="63">
        <f t="shared" si="353"/>
        <v>-7.7173324392191267E-2</v>
      </c>
      <c r="V848" s="63">
        <f t="shared" si="354"/>
        <v>-2.6492058649694061E-2</v>
      </c>
      <c r="W848" s="63">
        <f t="shared" si="355"/>
        <v>1.0016305466987729E-2</v>
      </c>
      <c r="X848" s="64">
        <f t="shared" si="356"/>
        <v>-3.6146311618010629E-2</v>
      </c>
      <c r="Y848" s="63">
        <f t="shared" si="349"/>
        <v>-4.0982460133123011E-2</v>
      </c>
      <c r="Z848" s="63">
        <f t="shared" si="350"/>
        <v>1.5388115521253409E-2</v>
      </c>
      <c r="AA848" s="63">
        <f t="shared" si="351"/>
        <v>-6.0441225376401952E-3</v>
      </c>
      <c r="AB848" s="64">
        <f t="shared" si="352"/>
        <v>2.1562564843030652E-2</v>
      </c>
      <c r="AC848" s="63">
        <f t="shared" si="345"/>
        <v>1.4148575463453605E-2</v>
      </c>
      <c r="AD848" s="63">
        <f t="shared" si="346"/>
        <v>7.0693176532574009E-2</v>
      </c>
      <c r="AE848" s="63">
        <f t="shared" si="347"/>
        <v>-1.0263785789281998E-2</v>
      </c>
      <c r="AF848" s="64">
        <f t="shared" si="348"/>
        <v>8.1796504118439861E-2</v>
      </c>
      <c r="AG848" s="69">
        <f t="shared" ca="1" si="357"/>
        <v>1426</v>
      </c>
      <c r="AH848" s="75">
        <f t="shared" si="367"/>
        <v>0</v>
      </c>
      <c r="AI848" s="76">
        <f t="shared" si="368"/>
        <v>2</v>
      </c>
      <c r="AJ848" s="75"/>
      <c r="AK848" s="76"/>
    </row>
    <row r="849" spans="2:37" x14ac:dyDescent="0.25">
      <c r="B849" s="43">
        <v>1941</v>
      </c>
      <c r="C849" s="44">
        <v>6</v>
      </c>
      <c r="D849" s="67">
        <f t="shared" si="344"/>
        <v>15157</v>
      </c>
      <c r="E849" s="61">
        <f>Data!E848</f>
        <v>9.76</v>
      </c>
      <c r="F849" s="61">
        <f>Data!H848</f>
        <v>14.7</v>
      </c>
      <c r="G849" s="62">
        <f>IF(MOD(C849,3)=0,SUM(Data!G846:G848),0)</f>
        <v>0.17166666666666666</v>
      </c>
      <c r="H849" s="63">
        <f t="shared" si="358"/>
        <v>3.4994697773064631E-2</v>
      </c>
      <c r="I849" s="63">
        <f t="shared" si="359"/>
        <v>1.8204312477907388E-2</v>
      </c>
      <c r="J849" s="63">
        <f t="shared" si="360"/>
        <v>5.3199010250972067E-2</v>
      </c>
      <c r="K849" s="63">
        <f t="shared" si="361"/>
        <v>2.0833333333333259E-2</v>
      </c>
      <c r="L849" s="64">
        <f t="shared" si="362"/>
        <v>3.1705152898911404E-2</v>
      </c>
      <c r="M849" s="65">
        <f t="shared" si="363"/>
        <v>2.198198198198198</v>
      </c>
      <c r="N849" s="65">
        <f t="shared" si="364"/>
        <v>1.1793908751968929</v>
      </c>
      <c r="O849" s="65">
        <f t="shared" si="365"/>
        <v>89.99987203197071</v>
      </c>
      <c r="P849" s="66">
        <f t="shared" si="366"/>
        <v>76.310470027119507</v>
      </c>
      <c r="Q849" s="63">
        <f t="shared" ref="Q849:Q912" si="369">$M849/$M837-1</f>
        <v>9.3071354705274167E-3</v>
      </c>
      <c r="R849" s="63">
        <f t="shared" ref="R849:R912" si="370">$O849/$O837-1</f>
        <v>7.7690761544093823E-2</v>
      </c>
      <c r="S849" s="63">
        <f t="shared" ref="S849:S912" si="371">$N849/$N837-1</f>
        <v>4.2553191489361541E-2</v>
      </c>
      <c r="T849" s="64">
        <f t="shared" ref="T849:T912" si="372">$P849/$P837-1</f>
        <v>3.3703383521886066E-2</v>
      </c>
      <c r="U849" s="63">
        <f t="shared" si="353"/>
        <v>-7.8520656186109705E-2</v>
      </c>
      <c r="V849" s="63">
        <f t="shared" si="354"/>
        <v>-2.627883337486725E-2</v>
      </c>
      <c r="W849" s="63">
        <f t="shared" si="355"/>
        <v>1.271594910569096E-2</v>
      </c>
      <c r="X849" s="64">
        <f t="shared" si="356"/>
        <v>-3.8505152915774166E-2</v>
      </c>
      <c r="Y849" s="63">
        <f t="shared" si="349"/>
        <v>-3.4533218688594047E-2</v>
      </c>
      <c r="Z849" s="63">
        <f t="shared" si="350"/>
        <v>2.2329662272677631E-2</v>
      </c>
      <c r="AA849" s="63">
        <f t="shared" si="351"/>
        <v>-2.6811243524198503E-3</v>
      </c>
      <c r="AB849" s="64">
        <f t="shared" si="352"/>
        <v>2.5078023925755533E-2</v>
      </c>
      <c r="AC849" s="63">
        <f t="shared" si="345"/>
        <v>2.0141524864936589E-2</v>
      </c>
      <c r="AD849" s="63">
        <f t="shared" si="346"/>
        <v>7.6963056133966479E-2</v>
      </c>
      <c r="AE849" s="63">
        <f t="shared" si="347"/>
        <v>-8.9621686068865891E-3</v>
      </c>
      <c r="AF849" s="64">
        <f t="shared" si="348"/>
        <v>8.6702265058909989E-2</v>
      </c>
      <c r="AG849" s="69">
        <f t="shared" ca="1" si="357"/>
        <v>384</v>
      </c>
      <c r="AH849" s="75">
        <f t="shared" si="367"/>
        <v>1</v>
      </c>
      <c r="AI849" s="76">
        <f t="shared" si="368"/>
        <v>0</v>
      </c>
      <c r="AJ849" s="75"/>
      <c r="AK849" s="76"/>
    </row>
    <row r="850" spans="2:37" x14ac:dyDescent="0.25">
      <c r="B850" s="43">
        <v>1941</v>
      </c>
      <c r="C850" s="44">
        <v>7</v>
      </c>
      <c r="D850" s="67">
        <f t="shared" si="344"/>
        <v>15188</v>
      </c>
      <c r="E850" s="61">
        <f>Data!E849</f>
        <v>10.26</v>
      </c>
      <c r="F850" s="61">
        <f>Data!H849</f>
        <v>14.7</v>
      </c>
      <c r="G850" s="62">
        <f>IF(MOD(C850,3)=0,SUM(Data!G847:G849),0)</f>
        <v>0</v>
      </c>
      <c r="H850" s="63">
        <f t="shared" si="358"/>
        <v>5.1229508196721341E-2</v>
      </c>
      <c r="I850" s="63">
        <f t="shared" si="359"/>
        <v>0</v>
      </c>
      <c r="J850" s="63">
        <f t="shared" si="360"/>
        <v>5.1229508196721341E-2</v>
      </c>
      <c r="K850" s="63">
        <f t="shared" si="361"/>
        <v>0</v>
      </c>
      <c r="L850" s="64">
        <f t="shared" si="362"/>
        <v>5.1229508196721341E-2</v>
      </c>
      <c r="M850" s="65">
        <f t="shared" si="363"/>
        <v>2.3108108108108105</v>
      </c>
      <c r="N850" s="65">
        <f t="shared" si="364"/>
        <v>1.1793908751968929</v>
      </c>
      <c r="O850" s="65">
        <f t="shared" si="365"/>
        <v>94.610521213936423</v>
      </c>
      <c r="P850" s="66">
        <f t="shared" si="366"/>
        <v>80.219817876869485</v>
      </c>
      <c r="Q850" s="63">
        <f t="shared" si="369"/>
        <v>2.7027027027026973E-2</v>
      </c>
      <c r="R850" s="63">
        <f t="shared" si="370"/>
        <v>9.6611229610635618E-2</v>
      </c>
      <c r="S850" s="63">
        <f t="shared" si="371"/>
        <v>5.0000000000000044E-2</v>
      </c>
      <c r="T850" s="64">
        <f t="shared" si="372"/>
        <v>4.4391647248224642E-2</v>
      </c>
      <c r="U850" s="63">
        <f t="shared" si="353"/>
        <v>-7.991584086438408E-2</v>
      </c>
      <c r="V850" s="63">
        <f t="shared" si="354"/>
        <v>-2.7753115855214783E-2</v>
      </c>
      <c r="W850" s="63">
        <f t="shared" si="355"/>
        <v>1.1254592439536637E-2</v>
      </c>
      <c r="X850" s="64">
        <f t="shared" si="356"/>
        <v>-3.8573578391025709E-2</v>
      </c>
      <c r="Y850" s="63">
        <f t="shared" si="349"/>
        <v>-3.2858282226790325E-2</v>
      </c>
      <c r="Z850" s="63">
        <f t="shared" si="350"/>
        <v>2.4103247092445601E-2</v>
      </c>
      <c r="AA850" s="63">
        <f t="shared" si="351"/>
        <v>-2.6811243524198503E-3</v>
      </c>
      <c r="AB850" s="64">
        <f t="shared" si="352"/>
        <v>2.6856376730535425E-2</v>
      </c>
      <c r="AC850" s="63">
        <f t="shared" si="345"/>
        <v>2.2849433515222728E-2</v>
      </c>
      <c r="AD850" s="63">
        <f t="shared" si="346"/>
        <v>7.9821794362596066E-2</v>
      </c>
      <c r="AE850" s="63">
        <f t="shared" si="347"/>
        <v>-9.2428768565576691E-3</v>
      </c>
      <c r="AF850" s="64">
        <f t="shared" si="348"/>
        <v>8.9895564855059673E-2</v>
      </c>
      <c r="AG850" s="69">
        <f t="shared" ca="1" si="357"/>
        <v>185</v>
      </c>
      <c r="AH850" s="75">
        <f t="shared" si="367"/>
        <v>2</v>
      </c>
      <c r="AI850" s="76">
        <f t="shared" si="368"/>
        <v>0</v>
      </c>
      <c r="AJ850" s="75"/>
      <c r="AK850" s="76"/>
    </row>
    <row r="851" spans="2:37" x14ac:dyDescent="0.25">
      <c r="B851" s="43">
        <v>1941</v>
      </c>
      <c r="C851" s="44">
        <v>8</v>
      </c>
      <c r="D851" s="67">
        <f t="shared" si="344"/>
        <v>15219</v>
      </c>
      <c r="E851" s="61">
        <f>Data!E850</f>
        <v>10.210000000000001</v>
      </c>
      <c r="F851" s="61">
        <f>Data!H850</f>
        <v>14.9</v>
      </c>
      <c r="G851" s="62">
        <f>IF(MOD(C851,3)=0,SUM(Data!G848:G850),0)</f>
        <v>0</v>
      </c>
      <c r="H851" s="63">
        <f t="shared" si="358"/>
        <v>-4.873294346978474E-3</v>
      </c>
      <c r="I851" s="63">
        <f t="shared" si="359"/>
        <v>0</v>
      </c>
      <c r="J851" s="63">
        <f t="shared" si="360"/>
        <v>-4.873294346978585E-3</v>
      </c>
      <c r="K851" s="63">
        <f t="shared" si="361"/>
        <v>1.3605442176870763E-2</v>
      </c>
      <c r="L851" s="64">
        <f t="shared" si="362"/>
        <v>-1.823069979198555E-2</v>
      </c>
      <c r="M851" s="65">
        <f t="shared" si="363"/>
        <v>2.2995495495495497</v>
      </c>
      <c r="N851" s="65">
        <f t="shared" si="364"/>
        <v>1.1954370095533133</v>
      </c>
      <c r="O851" s="65">
        <f t="shared" si="365"/>
        <v>94.149456295739853</v>
      </c>
      <c r="P851" s="66">
        <f t="shared" si="366"/>
        <v>78.757354459788516</v>
      </c>
      <c r="Q851" s="63">
        <f t="shared" si="369"/>
        <v>9.8039215686296366E-4</v>
      </c>
      <c r="R851" s="63">
        <f t="shared" si="370"/>
        <v>6.8799856062977005E-2</v>
      </c>
      <c r="S851" s="63">
        <f t="shared" si="371"/>
        <v>6.4285714285714501E-2</v>
      </c>
      <c r="T851" s="64">
        <f t="shared" si="372"/>
        <v>4.2414754954147593E-3</v>
      </c>
      <c r="U851" s="63">
        <f t="shared" si="353"/>
        <v>-8.4433775466046468E-2</v>
      </c>
      <c r="V851" s="63">
        <f t="shared" si="354"/>
        <v>-3.2527187656823386E-2</v>
      </c>
      <c r="W851" s="63">
        <f t="shared" si="355"/>
        <v>1.2538735617975361E-2</v>
      </c>
      <c r="X851" s="64">
        <f t="shared" si="356"/>
        <v>-4.450785109696942E-2</v>
      </c>
      <c r="Y851" s="63">
        <f t="shared" si="349"/>
        <v>-3.0381051047043139E-2</v>
      </c>
      <c r="Z851" s="63">
        <f t="shared" si="350"/>
        <v>2.6726379202617556E-2</v>
      </c>
      <c r="AA851" s="63">
        <f t="shared" si="351"/>
        <v>-1.3324645666669133E-3</v>
      </c>
      <c r="AB851" s="64">
        <f t="shared" si="352"/>
        <v>2.8096281068263007E-2</v>
      </c>
      <c r="AC851" s="63">
        <f t="shared" si="345"/>
        <v>2.3230086396107685E-2</v>
      </c>
      <c r="AD851" s="63">
        <f t="shared" si="346"/>
        <v>8.0223649477726422E-2</v>
      </c>
      <c r="AE851" s="63">
        <f t="shared" si="347"/>
        <v>-8.5732099635480452E-3</v>
      </c>
      <c r="AF851" s="64">
        <f t="shared" si="348"/>
        <v>8.9564716561683522E-2</v>
      </c>
      <c r="AG851" s="69">
        <f t="shared" ca="1" si="357"/>
        <v>1140</v>
      </c>
      <c r="AH851" s="75">
        <f t="shared" si="367"/>
        <v>0</v>
      </c>
      <c r="AI851" s="76">
        <f t="shared" si="368"/>
        <v>1</v>
      </c>
      <c r="AJ851" s="75"/>
      <c r="AK851" s="76"/>
    </row>
    <row r="852" spans="2:37" x14ac:dyDescent="0.25">
      <c r="B852" s="43">
        <v>1941</v>
      </c>
      <c r="C852" s="44">
        <v>9</v>
      </c>
      <c r="D852" s="67">
        <f t="shared" si="344"/>
        <v>15249</v>
      </c>
      <c r="E852" s="61">
        <f>Data!E851</f>
        <v>10.24</v>
      </c>
      <c r="F852" s="61">
        <f>Data!H851</f>
        <v>15.1</v>
      </c>
      <c r="G852" s="62">
        <f>IF(MOD(C852,3)=0,SUM(Data!G849:G851),0)</f>
        <v>0.17416666666666666</v>
      </c>
      <c r="H852" s="63">
        <f t="shared" si="358"/>
        <v>2.9382957884427352E-3</v>
      </c>
      <c r="I852" s="63">
        <f t="shared" si="359"/>
        <v>1.7058439438459024E-2</v>
      </c>
      <c r="J852" s="63">
        <f t="shared" si="360"/>
        <v>1.9996735226901707E-2</v>
      </c>
      <c r="K852" s="63">
        <f t="shared" si="361"/>
        <v>1.3422818791946289E-2</v>
      </c>
      <c r="L852" s="64">
        <f t="shared" si="362"/>
        <v>6.4868446940951063E-3</v>
      </c>
      <c r="M852" s="65">
        <f t="shared" si="363"/>
        <v>2.3063063063063063</v>
      </c>
      <c r="N852" s="65">
        <f t="shared" si="364"/>
        <v>1.2114831439097336</v>
      </c>
      <c r="O852" s="65">
        <f t="shared" si="365"/>
        <v>96.032138045042515</v>
      </c>
      <c r="P852" s="66">
        <f t="shared" si="366"/>
        <v>79.268241186686964</v>
      </c>
      <c r="Q852" s="63">
        <f t="shared" si="369"/>
        <v>-3.6688617121354627E-2</v>
      </c>
      <c r="R852" s="63">
        <f t="shared" si="370"/>
        <v>3.0004610795328235E-2</v>
      </c>
      <c r="S852" s="63">
        <f t="shared" si="371"/>
        <v>7.8571428571428514E-2</v>
      </c>
      <c r="T852" s="64">
        <f t="shared" si="372"/>
        <v>-4.5028837673205313E-2</v>
      </c>
      <c r="U852" s="63">
        <f t="shared" si="353"/>
        <v>-8.5960458101644877E-2</v>
      </c>
      <c r="V852" s="63">
        <f t="shared" si="354"/>
        <v>-3.2648491132862612E-2</v>
      </c>
      <c r="W852" s="63">
        <f t="shared" si="355"/>
        <v>1.5242482362354037E-2</v>
      </c>
      <c r="X852" s="64">
        <f t="shared" si="356"/>
        <v>-4.717195579107325E-2</v>
      </c>
      <c r="Y852" s="63">
        <f t="shared" si="349"/>
        <v>-1.4330039269377703E-2</v>
      </c>
      <c r="Z852" s="63">
        <f t="shared" si="350"/>
        <v>4.3574313975550005E-2</v>
      </c>
      <c r="AA852" s="63">
        <f t="shared" si="351"/>
        <v>6.6467507050749219E-4</v>
      </c>
      <c r="AB852" s="64">
        <f t="shared" si="352"/>
        <v>4.2881136882361837E-2</v>
      </c>
      <c r="AC852" s="63">
        <f t="shared" si="345"/>
        <v>2.2127151358068975E-2</v>
      </c>
      <c r="AD852" s="63">
        <f t="shared" si="346"/>
        <v>7.9005209988340042E-2</v>
      </c>
      <c r="AE852" s="63">
        <f t="shared" si="347"/>
        <v>-7.3481760202092072E-3</v>
      </c>
      <c r="AF852" s="64">
        <f t="shared" si="348"/>
        <v>8.6992623115662804E-2</v>
      </c>
      <c r="AG852" s="69">
        <f t="shared" ca="1" si="357"/>
        <v>974</v>
      </c>
      <c r="AH852" s="75">
        <f t="shared" si="367"/>
        <v>1</v>
      </c>
      <c r="AI852" s="76">
        <f t="shared" si="368"/>
        <v>0</v>
      </c>
      <c r="AJ852" s="75"/>
      <c r="AK852" s="76"/>
    </row>
    <row r="853" spans="2:37" x14ac:dyDescent="0.25">
      <c r="B853" s="43">
        <v>1941</v>
      </c>
      <c r="C853" s="44">
        <v>10</v>
      </c>
      <c r="D853" s="67">
        <f t="shared" si="344"/>
        <v>15280</v>
      </c>
      <c r="E853" s="61">
        <f>Data!E852</f>
        <v>9.83</v>
      </c>
      <c r="F853" s="61">
        <f>Data!H852</f>
        <v>15.3</v>
      </c>
      <c r="G853" s="62">
        <f>IF(MOD(C853,3)=0,SUM(Data!G850:G852),0)</f>
        <v>0</v>
      </c>
      <c r="H853" s="63">
        <f t="shared" si="358"/>
        <v>-4.00390625E-2</v>
      </c>
      <c r="I853" s="63">
        <f t="shared" si="359"/>
        <v>0</v>
      </c>
      <c r="J853" s="63">
        <f t="shared" si="360"/>
        <v>-4.00390625E-2</v>
      </c>
      <c r="K853" s="63">
        <f t="shared" si="361"/>
        <v>1.3245033112582849E-2</v>
      </c>
      <c r="L853" s="64">
        <f t="shared" si="362"/>
        <v>-5.2587571486928164E-2</v>
      </c>
      <c r="M853" s="65">
        <f t="shared" si="363"/>
        <v>2.2139639639639639</v>
      </c>
      <c r="N853" s="65">
        <f t="shared" si="364"/>
        <v>1.227529278266154</v>
      </c>
      <c r="O853" s="65">
        <f t="shared" si="365"/>
        <v>92.187101267848433</v>
      </c>
      <c r="P853" s="66">
        <f t="shared" si="366"/>
        <v>75.099716886639001</v>
      </c>
      <c r="Q853" s="63">
        <f t="shared" si="369"/>
        <v>-8.3876980428704506E-2</v>
      </c>
      <c r="R853" s="63">
        <f t="shared" si="370"/>
        <v>-2.0450758721029305E-2</v>
      </c>
      <c r="S853" s="63">
        <f t="shared" si="371"/>
        <v>9.2857142857142971E-2</v>
      </c>
      <c r="T853" s="64">
        <f t="shared" si="372"/>
        <v>-0.10368043281662798</v>
      </c>
      <c r="U853" s="63">
        <f t="shared" si="353"/>
        <v>-0.10260266876659818</v>
      </c>
      <c r="V853" s="63">
        <f t="shared" si="354"/>
        <v>-5.0261369853833338E-2</v>
      </c>
      <c r="W853" s="63">
        <f t="shared" si="355"/>
        <v>1.7917730222104078E-2</v>
      </c>
      <c r="X853" s="64">
        <f t="shared" si="356"/>
        <v>-6.6978988627166336E-2</v>
      </c>
      <c r="Y853" s="63">
        <f t="shared" si="349"/>
        <v>-4.1751369221471046E-3</v>
      </c>
      <c r="Z853" s="63">
        <f t="shared" si="350"/>
        <v>5.4325778129580504E-2</v>
      </c>
      <c r="AA853" s="63">
        <f t="shared" si="351"/>
        <v>2.65267367385702E-3</v>
      </c>
      <c r="AB853" s="64">
        <f t="shared" si="352"/>
        <v>5.1536395216886355E-2</v>
      </c>
      <c r="AC853" s="63">
        <f t="shared" si="345"/>
        <v>1.9351428239906765E-2</v>
      </c>
      <c r="AD853" s="63">
        <f t="shared" si="346"/>
        <v>7.6075026887340469E-2</v>
      </c>
      <c r="AE853" s="63">
        <f t="shared" si="347"/>
        <v>-6.6948913115894015E-3</v>
      </c>
      <c r="AF853" s="64">
        <f t="shared" si="348"/>
        <v>8.3327788687427518E-2</v>
      </c>
      <c r="AG853" s="69">
        <f t="shared" ca="1" si="357"/>
        <v>1612</v>
      </c>
      <c r="AH853" s="75">
        <f t="shared" si="367"/>
        <v>0</v>
      </c>
      <c r="AI853" s="76">
        <f t="shared" si="368"/>
        <v>1</v>
      </c>
      <c r="AJ853" s="75"/>
      <c r="AK853" s="76"/>
    </row>
    <row r="854" spans="2:37" x14ac:dyDescent="0.25">
      <c r="B854" s="43">
        <v>1941</v>
      </c>
      <c r="C854" s="44">
        <v>11</v>
      </c>
      <c r="D854" s="67">
        <f t="shared" si="344"/>
        <v>15310</v>
      </c>
      <c r="E854" s="61">
        <f>Data!E853</f>
        <v>9.3699999999999992</v>
      </c>
      <c r="F854" s="61">
        <f>Data!H853</f>
        <v>15.4</v>
      </c>
      <c r="G854" s="62">
        <f>IF(MOD(C854,3)=0,SUM(Data!G851:G853),0)</f>
        <v>0</v>
      </c>
      <c r="H854" s="63">
        <f t="shared" si="358"/>
        <v>-4.6795523906409064E-2</v>
      </c>
      <c r="I854" s="63">
        <f t="shared" si="359"/>
        <v>0</v>
      </c>
      <c r="J854" s="63">
        <f t="shared" si="360"/>
        <v>-4.6795523906409064E-2</v>
      </c>
      <c r="K854" s="63">
        <f t="shared" si="361"/>
        <v>6.5359477124182774E-3</v>
      </c>
      <c r="L854" s="64">
        <f t="shared" si="362"/>
        <v>-5.2985163361562226E-2</v>
      </c>
      <c r="M854" s="65">
        <f t="shared" si="363"/>
        <v>2.1103603603603598</v>
      </c>
      <c r="N854" s="65">
        <f t="shared" si="364"/>
        <v>1.235552345444364</v>
      </c>
      <c r="O854" s="65">
        <f t="shared" si="365"/>
        <v>87.873157566606281</v>
      </c>
      <c r="P854" s="66">
        <f t="shared" si="366"/>
        <v>71.12054611899336</v>
      </c>
      <c r="Q854" s="63">
        <f t="shared" si="369"/>
        <v>-0.14663023679417142</v>
      </c>
      <c r="R854" s="63">
        <f t="shared" si="370"/>
        <v>-8.7548630237611169E-2</v>
      </c>
      <c r="S854" s="63">
        <f t="shared" si="371"/>
        <v>0.10000000000000009</v>
      </c>
      <c r="T854" s="64">
        <f t="shared" si="372"/>
        <v>-0.17049875476146448</v>
      </c>
      <c r="U854" s="63">
        <f t="shared" si="353"/>
        <v>-0.11602908864806105</v>
      </c>
      <c r="V854" s="63">
        <f t="shared" si="354"/>
        <v>-6.4470894645334287E-2</v>
      </c>
      <c r="W854" s="63">
        <f t="shared" si="355"/>
        <v>1.9244876491456564E-2</v>
      </c>
      <c r="X854" s="64">
        <f t="shared" si="356"/>
        <v>-8.2135091446292385E-2</v>
      </c>
      <c r="Y854" s="63">
        <f t="shared" si="349"/>
        <v>-1.0279868116128466E-2</v>
      </c>
      <c r="Z854" s="63">
        <f t="shared" si="350"/>
        <v>4.7862417246550271E-2</v>
      </c>
      <c r="AA854" s="63">
        <f t="shared" si="351"/>
        <v>4.662838921381196E-3</v>
      </c>
      <c r="AB854" s="64">
        <f t="shared" si="352"/>
        <v>4.2999080538849155E-2</v>
      </c>
      <c r="AC854" s="63">
        <f t="shared" si="345"/>
        <v>1.4254035843511925E-2</v>
      </c>
      <c r="AD854" s="63">
        <f t="shared" si="346"/>
        <v>7.0693981147818663E-2</v>
      </c>
      <c r="AE854" s="63">
        <f t="shared" si="347"/>
        <v>-6.0865363723033861E-3</v>
      </c>
      <c r="AF854" s="64">
        <f t="shared" si="348"/>
        <v>7.7250706756582188E-2</v>
      </c>
      <c r="AG854" s="69">
        <f t="shared" ca="1" si="357"/>
        <v>1651</v>
      </c>
      <c r="AH854" s="75">
        <f t="shared" si="367"/>
        <v>0</v>
      </c>
      <c r="AI854" s="76">
        <f t="shared" si="368"/>
        <v>2</v>
      </c>
      <c r="AJ854" s="75"/>
      <c r="AK854" s="76"/>
    </row>
    <row r="855" spans="2:37" x14ac:dyDescent="0.25">
      <c r="B855" s="43">
        <v>1941</v>
      </c>
      <c r="C855" s="44">
        <v>12</v>
      </c>
      <c r="D855" s="67">
        <f t="shared" si="344"/>
        <v>15341</v>
      </c>
      <c r="E855" s="61">
        <f>Data!E854</f>
        <v>8.76</v>
      </c>
      <c r="F855" s="61">
        <f>Data!H854</f>
        <v>15.5</v>
      </c>
      <c r="G855" s="62">
        <f>IF(MOD(C855,3)=0,SUM(Data!G852:G854),0)</f>
        <v>0.17666666666666667</v>
      </c>
      <c r="H855" s="63">
        <f t="shared" si="358"/>
        <v>-6.5101387406616862E-2</v>
      </c>
      <c r="I855" s="63">
        <f t="shared" si="359"/>
        <v>1.8854500177872643E-2</v>
      </c>
      <c r="J855" s="63">
        <f t="shared" si="360"/>
        <v>-4.624688722874426E-2</v>
      </c>
      <c r="K855" s="63">
        <f t="shared" si="361"/>
        <v>6.4935064935065512E-3</v>
      </c>
      <c r="L855" s="64">
        <f t="shared" si="362"/>
        <v>-5.2400133117591174E-2</v>
      </c>
      <c r="M855" s="65">
        <f t="shared" si="363"/>
        <v>1.9729729729729728</v>
      </c>
      <c r="N855" s="65">
        <f t="shared" si="364"/>
        <v>1.2435754126225742</v>
      </c>
      <c r="O855" s="65">
        <f t="shared" si="365"/>
        <v>83.809297558189769</v>
      </c>
      <c r="P855" s="66">
        <f t="shared" si="366"/>
        <v>67.393820034962332</v>
      </c>
      <c r="Q855" s="63">
        <f t="shared" si="369"/>
        <v>-0.16809116809116809</v>
      </c>
      <c r="R855" s="63">
        <f t="shared" si="370"/>
        <v>-0.10676498162068204</v>
      </c>
      <c r="S855" s="63">
        <f t="shared" si="371"/>
        <v>9.9290780141843893E-2</v>
      </c>
      <c r="T855" s="64">
        <f t="shared" si="372"/>
        <v>-0.18744427360333005</v>
      </c>
      <c r="U855" s="63">
        <f t="shared" si="353"/>
        <v>-0.1248046211388697</v>
      </c>
      <c r="V855" s="63">
        <f t="shared" si="354"/>
        <v>-7.1903393034303265E-2</v>
      </c>
      <c r="W855" s="63">
        <f t="shared" si="355"/>
        <v>2.0565146303212156E-2</v>
      </c>
      <c r="X855" s="64">
        <f t="shared" si="356"/>
        <v>-9.0605229536265708E-2</v>
      </c>
      <c r="Y855" s="63">
        <f t="shared" si="349"/>
        <v>3.7282924900221559E-3</v>
      </c>
      <c r="Z855" s="63">
        <f t="shared" si="350"/>
        <v>6.2224156667918251E-2</v>
      </c>
      <c r="AA855" s="63">
        <f t="shared" si="351"/>
        <v>5.9997765106296619E-3</v>
      </c>
      <c r="AB855" s="64">
        <f t="shared" si="352"/>
        <v>5.5889058298110417E-2</v>
      </c>
      <c r="AC855" s="63">
        <f t="shared" si="345"/>
        <v>9.0886850967673016E-3</v>
      </c>
      <c r="AD855" s="63">
        <f t="shared" si="346"/>
        <v>6.5465828685170813E-2</v>
      </c>
      <c r="AE855" s="63">
        <f t="shared" si="347"/>
        <v>-5.4782631657188663E-3</v>
      </c>
      <c r="AF855" s="64">
        <f t="shared" si="348"/>
        <v>7.133488311348124E-2</v>
      </c>
      <c r="AG855" s="69">
        <f t="shared" ca="1" si="357"/>
        <v>1734</v>
      </c>
      <c r="AH855" s="75">
        <f t="shared" si="367"/>
        <v>0</v>
      </c>
      <c r="AI855" s="76">
        <f t="shared" si="368"/>
        <v>3</v>
      </c>
      <c r="AJ855" s="75"/>
      <c r="AK855" s="76"/>
    </row>
    <row r="856" spans="2:37" x14ac:dyDescent="0.25">
      <c r="B856" s="43">
        <v>1942</v>
      </c>
      <c r="C856" s="39">
        <v>1</v>
      </c>
      <c r="D856" s="67">
        <f t="shared" si="344"/>
        <v>15372</v>
      </c>
      <c r="E856" s="61">
        <f>Data!E855</f>
        <v>8.93</v>
      </c>
      <c r="F856" s="61">
        <f>Data!H855</f>
        <v>15.7</v>
      </c>
      <c r="G856" s="62">
        <f>IF(MOD(C856,3)=0,SUM(Data!G853:G855),0)</f>
        <v>0</v>
      </c>
      <c r="H856" s="63">
        <f t="shared" si="358"/>
        <v>1.9406392694063967E-2</v>
      </c>
      <c r="I856" s="63">
        <f t="shared" si="359"/>
        <v>0</v>
      </c>
      <c r="J856" s="63">
        <f t="shared" si="360"/>
        <v>1.9406392694063967E-2</v>
      </c>
      <c r="K856" s="63">
        <f t="shared" si="361"/>
        <v>1.2903225806451646E-2</v>
      </c>
      <c r="L856" s="64">
        <f t="shared" si="362"/>
        <v>6.4203239973241732E-3</v>
      </c>
      <c r="M856" s="65">
        <f t="shared" si="363"/>
        <v>2.0112612612612608</v>
      </c>
      <c r="N856" s="65">
        <f t="shared" si="364"/>
        <v>1.2596215469789944</v>
      </c>
      <c r="O856" s="65">
        <f t="shared" si="365"/>
        <v>85.435733698017657</v>
      </c>
      <c r="P856" s="66">
        <f t="shared" si="366"/>
        <v>67.826510195004147</v>
      </c>
      <c r="Q856" s="63">
        <f t="shared" si="369"/>
        <v>-0.1535545023696685</v>
      </c>
      <c r="R856" s="63">
        <f t="shared" si="370"/>
        <v>-9.1156710167277222E-2</v>
      </c>
      <c r="S856" s="63">
        <f t="shared" si="371"/>
        <v>0.11347517730496448</v>
      </c>
      <c r="T856" s="64">
        <f t="shared" si="372"/>
        <v>-0.18377768237952929</v>
      </c>
      <c r="U856" s="63">
        <f t="shared" si="353"/>
        <v>-0.1267931702096825</v>
      </c>
      <c r="V856" s="63">
        <f t="shared" si="354"/>
        <v>-7.4012140052377884E-2</v>
      </c>
      <c r="W856" s="63">
        <f t="shared" si="355"/>
        <v>2.1729912114063721E-2</v>
      </c>
      <c r="X856" s="64">
        <f t="shared" si="356"/>
        <v>-9.3705832658203647E-2</v>
      </c>
      <c r="Y856" s="63">
        <f t="shared" si="349"/>
        <v>7.3429159657847354E-3</v>
      </c>
      <c r="Z856" s="63">
        <f t="shared" si="350"/>
        <v>6.6049435283596969E-2</v>
      </c>
      <c r="AA856" s="63">
        <f t="shared" si="351"/>
        <v>9.3838725259502986E-3</v>
      </c>
      <c r="AB856" s="64">
        <f t="shared" si="352"/>
        <v>5.6138763754807197E-2</v>
      </c>
      <c r="AC856" s="63">
        <f t="shared" si="345"/>
        <v>1.0128047314572841E-2</v>
      </c>
      <c r="AD856" s="63">
        <f t="shared" si="346"/>
        <v>6.6563259409599285E-2</v>
      </c>
      <c r="AE856" s="63">
        <f t="shared" si="347"/>
        <v>-3.6758728561506748E-3</v>
      </c>
      <c r="AF856" s="64">
        <f t="shared" si="348"/>
        <v>7.0498274961084739E-2</v>
      </c>
      <c r="AG856" s="69">
        <f t="shared" ca="1" si="357"/>
        <v>648</v>
      </c>
      <c r="AH856" s="75">
        <f t="shared" si="367"/>
        <v>1</v>
      </c>
      <c r="AI856" s="76">
        <f t="shared" si="368"/>
        <v>0</v>
      </c>
      <c r="AJ856" s="75"/>
      <c r="AK856" s="76"/>
    </row>
    <row r="857" spans="2:37" x14ac:dyDescent="0.25">
      <c r="B857" s="43">
        <v>1942</v>
      </c>
      <c r="C857" s="44">
        <v>2</v>
      </c>
      <c r="D857" s="67">
        <f t="shared" si="344"/>
        <v>15400</v>
      </c>
      <c r="E857" s="61">
        <f>Data!E856</f>
        <v>8.65</v>
      </c>
      <c r="F857" s="61">
        <f>Data!H856</f>
        <v>15.8</v>
      </c>
      <c r="G857" s="62">
        <f>IF(MOD(C857,3)=0,SUM(Data!G854:G856),0)</f>
        <v>0</v>
      </c>
      <c r="H857" s="63">
        <f t="shared" si="358"/>
        <v>-3.1354983202687481E-2</v>
      </c>
      <c r="I857" s="63">
        <f t="shared" si="359"/>
        <v>0</v>
      </c>
      <c r="J857" s="63">
        <f t="shared" si="360"/>
        <v>-3.1354983202687592E-2</v>
      </c>
      <c r="K857" s="63">
        <f t="shared" si="361"/>
        <v>6.3694267515923553E-3</v>
      </c>
      <c r="L857" s="64">
        <f t="shared" si="362"/>
        <v>-3.7485647865961758E-2</v>
      </c>
      <c r="M857" s="65">
        <f t="shared" si="363"/>
        <v>1.9481981981981982</v>
      </c>
      <c r="N857" s="65">
        <f t="shared" si="364"/>
        <v>1.2676446141572046</v>
      </c>
      <c r="O857" s="65">
        <f t="shared" si="365"/>
        <v>82.756897703007027</v>
      </c>
      <c r="P857" s="66">
        <f t="shared" si="366"/>
        <v>65.283989517857151</v>
      </c>
      <c r="Q857" s="63">
        <f t="shared" si="369"/>
        <v>-0.12537917087967643</v>
      </c>
      <c r="R857" s="63">
        <f t="shared" si="370"/>
        <v>-6.0904365467967403E-2</v>
      </c>
      <c r="S857" s="63">
        <f t="shared" si="371"/>
        <v>0.12056737588652489</v>
      </c>
      <c r="T857" s="64">
        <f t="shared" si="372"/>
        <v>-0.16194630082900907</v>
      </c>
      <c r="U857" s="63">
        <f t="shared" si="353"/>
        <v>-0.13737998349870539</v>
      </c>
      <c r="V857" s="63">
        <f t="shared" si="354"/>
        <v>-8.5238873795999037E-2</v>
      </c>
      <c r="W857" s="63">
        <f t="shared" si="355"/>
        <v>2.3028175404151918E-2</v>
      </c>
      <c r="X857" s="64">
        <f t="shared" si="356"/>
        <v>-0.10582997790591608</v>
      </c>
      <c r="Y857" s="63">
        <f t="shared" si="349"/>
        <v>4.9897381124057727E-3</v>
      </c>
      <c r="Z857" s="63">
        <f t="shared" si="350"/>
        <v>6.3559117555684663E-2</v>
      </c>
      <c r="AA857" s="63">
        <f t="shared" si="351"/>
        <v>1.1448553018962082E-2</v>
      </c>
      <c r="AB857" s="64">
        <f t="shared" si="352"/>
        <v>5.1520726764780589E-2</v>
      </c>
      <c r="AC857" s="63">
        <f t="shared" si="345"/>
        <v>7.4276444497385352E-3</v>
      </c>
      <c r="AD857" s="63">
        <f t="shared" si="346"/>
        <v>6.3711986752738037E-2</v>
      </c>
      <c r="AE857" s="63">
        <f t="shared" si="347"/>
        <v>-3.3595282089537992E-3</v>
      </c>
      <c r="AF857" s="64">
        <f t="shared" si="348"/>
        <v>6.7297603157895791E-2</v>
      </c>
      <c r="AG857" s="69">
        <f t="shared" ca="1" si="357"/>
        <v>1536</v>
      </c>
      <c r="AH857" s="75">
        <f t="shared" si="367"/>
        <v>0</v>
      </c>
      <c r="AI857" s="76">
        <f t="shared" si="368"/>
        <v>1</v>
      </c>
      <c r="AJ857" s="75"/>
      <c r="AK857" s="76"/>
    </row>
    <row r="858" spans="2:37" x14ac:dyDescent="0.25">
      <c r="B858" s="43">
        <v>1942</v>
      </c>
      <c r="C858" s="44">
        <v>3</v>
      </c>
      <c r="D858" s="67">
        <f t="shared" si="344"/>
        <v>15431</v>
      </c>
      <c r="E858" s="61">
        <f>Data!E857</f>
        <v>8.18</v>
      </c>
      <c r="F858" s="61">
        <f>Data!H857</f>
        <v>16</v>
      </c>
      <c r="G858" s="62">
        <f>IF(MOD(C858,3)=0,SUM(Data!G855:G857),0)</f>
        <v>0.17416666666666666</v>
      </c>
      <c r="H858" s="63">
        <f t="shared" si="358"/>
        <v>-5.4335260115606965E-2</v>
      </c>
      <c r="I858" s="63">
        <f t="shared" si="359"/>
        <v>2.0134874759152214E-2</v>
      </c>
      <c r="J858" s="63">
        <f t="shared" si="360"/>
        <v>-3.4200385356454865E-2</v>
      </c>
      <c r="K858" s="63">
        <f t="shared" si="361"/>
        <v>1.2658227848101111E-2</v>
      </c>
      <c r="L858" s="64">
        <f t="shared" si="362"/>
        <v>-4.6272880539499073E-2</v>
      </c>
      <c r="M858" s="65">
        <f t="shared" si="363"/>
        <v>1.8423423423423422</v>
      </c>
      <c r="N858" s="65">
        <f t="shared" si="364"/>
        <v>1.2836907485136249</v>
      </c>
      <c r="O858" s="65">
        <f t="shared" si="365"/>
        <v>79.92657991065947</v>
      </c>
      <c r="P858" s="66">
        <f t="shared" si="366"/>
        <v>62.263111269755434</v>
      </c>
      <c r="Q858" s="63">
        <f t="shared" si="369"/>
        <v>-0.17788944723618083</v>
      </c>
      <c r="R858" s="63">
        <f t="shared" si="370"/>
        <v>-0.11356194509783402</v>
      </c>
      <c r="S858" s="63">
        <f t="shared" si="371"/>
        <v>0.12676056338028174</v>
      </c>
      <c r="T858" s="64">
        <f t="shared" si="372"/>
        <v>-0.21328622627432792</v>
      </c>
      <c r="U858" s="63">
        <f t="shared" si="353"/>
        <v>-0.14677622727594453</v>
      </c>
      <c r="V858" s="63">
        <f t="shared" si="354"/>
        <v>-9.322963315591859E-2</v>
      </c>
      <c r="W858" s="63">
        <f t="shared" si="355"/>
        <v>2.4156504665618916E-2</v>
      </c>
      <c r="X858" s="64">
        <f t="shared" si="356"/>
        <v>-0.11461738248673559</v>
      </c>
      <c r="Y858" s="63">
        <f t="shared" si="349"/>
        <v>-9.7277024378716881E-4</v>
      </c>
      <c r="Z858" s="63">
        <f t="shared" si="350"/>
        <v>5.7051350218659591E-2</v>
      </c>
      <c r="AA858" s="63">
        <f t="shared" si="351"/>
        <v>1.3442690579665628E-2</v>
      </c>
      <c r="AB858" s="64">
        <f t="shared" si="352"/>
        <v>4.3030217736388154E-2</v>
      </c>
      <c r="AC858" s="63">
        <f t="shared" si="345"/>
        <v>2.7683479685634005E-3</v>
      </c>
      <c r="AD858" s="63">
        <f t="shared" si="346"/>
        <v>5.9112949409826365E-2</v>
      </c>
      <c r="AE858" s="63">
        <f t="shared" si="347"/>
        <v>-2.138709553754059E-3</v>
      </c>
      <c r="AF858" s="64">
        <f t="shared" si="348"/>
        <v>6.1382939242175194E-2</v>
      </c>
      <c r="AG858" s="69">
        <f t="shared" ca="1" si="357"/>
        <v>1692</v>
      </c>
      <c r="AH858" s="75">
        <f t="shared" si="367"/>
        <v>0</v>
      </c>
      <c r="AI858" s="76">
        <f t="shared" si="368"/>
        <v>2</v>
      </c>
      <c r="AJ858" s="75"/>
      <c r="AK858" s="76"/>
    </row>
    <row r="859" spans="2:37" x14ac:dyDescent="0.25">
      <c r="B859" s="43">
        <v>1942</v>
      </c>
      <c r="C859" s="44">
        <v>4</v>
      </c>
      <c r="D859" s="67">
        <f t="shared" si="344"/>
        <v>15461</v>
      </c>
      <c r="E859" s="61">
        <f>Data!E858</f>
        <v>7.84</v>
      </c>
      <c r="F859" s="61">
        <f>Data!H858</f>
        <v>16.100000000000001</v>
      </c>
      <c r="G859" s="62">
        <f>IF(MOD(C859,3)=0,SUM(Data!G856:G858),0)</f>
        <v>0</v>
      </c>
      <c r="H859" s="63">
        <f t="shared" si="358"/>
        <v>-4.1564792176039145E-2</v>
      </c>
      <c r="I859" s="63">
        <f t="shared" si="359"/>
        <v>0</v>
      </c>
      <c r="J859" s="63">
        <f t="shared" si="360"/>
        <v>-4.1564792176039256E-2</v>
      </c>
      <c r="K859" s="63">
        <f t="shared" si="361"/>
        <v>6.2500000000000888E-3</v>
      </c>
      <c r="L859" s="64">
        <f t="shared" si="362"/>
        <v>-4.7517805889231601E-2</v>
      </c>
      <c r="M859" s="65">
        <f t="shared" si="363"/>
        <v>1.7657657657657655</v>
      </c>
      <c r="N859" s="65">
        <f t="shared" si="364"/>
        <v>1.2917138156918351</v>
      </c>
      <c r="O859" s="65">
        <f t="shared" si="365"/>
        <v>76.604448227331318</v>
      </c>
      <c r="P859" s="66">
        <f t="shared" si="366"/>
        <v>59.304504834379564</v>
      </c>
      <c r="Q859" s="63">
        <f t="shared" si="369"/>
        <v>-0.18672199170124493</v>
      </c>
      <c r="R859" s="63">
        <f t="shared" si="370"/>
        <v>-0.1230856077112461</v>
      </c>
      <c r="S859" s="63">
        <f t="shared" si="371"/>
        <v>0.12587412587412583</v>
      </c>
      <c r="T859" s="64">
        <f t="shared" si="372"/>
        <v>-0.22112572610377801</v>
      </c>
      <c r="U859" s="63">
        <f t="shared" si="353"/>
        <v>-0.14350989525104052</v>
      </c>
      <c r="V859" s="63">
        <f t="shared" si="354"/>
        <v>-8.9758312755408909E-2</v>
      </c>
      <c r="W859" s="63">
        <f t="shared" si="355"/>
        <v>2.3995310426195848E-2</v>
      </c>
      <c r="X859" s="64">
        <f t="shared" si="356"/>
        <v>-0.11108803138391266</v>
      </c>
      <c r="Y859" s="63">
        <f t="shared" si="349"/>
        <v>2.2434844749586569E-2</v>
      </c>
      <c r="Z859" s="63">
        <f t="shared" si="350"/>
        <v>8.181849399329133E-2</v>
      </c>
      <c r="AA859" s="63">
        <f t="shared" si="351"/>
        <v>1.4801516561267825E-2</v>
      </c>
      <c r="AB859" s="64">
        <f t="shared" si="352"/>
        <v>6.6039492785855858E-2</v>
      </c>
      <c r="AC859" s="63">
        <f t="shared" si="345"/>
        <v>-2.303048360365878E-3</v>
      </c>
      <c r="AD859" s="63">
        <f t="shared" si="346"/>
        <v>5.3756596135972501E-2</v>
      </c>
      <c r="AE859" s="63">
        <f t="shared" si="347"/>
        <v>-1.827799907100025E-3</v>
      </c>
      <c r="AF859" s="64">
        <f t="shared" si="348"/>
        <v>5.5686179236307476E-2</v>
      </c>
      <c r="AG859" s="69">
        <f t="shared" ca="1" si="357"/>
        <v>1624</v>
      </c>
      <c r="AH859" s="75">
        <f t="shared" si="367"/>
        <v>0</v>
      </c>
      <c r="AI859" s="76">
        <f t="shared" si="368"/>
        <v>3</v>
      </c>
      <c r="AJ859" s="75"/>
      <c r="AK859" s="76"/>
    </row>
    <row r="860" spans="2:37" x14ac:dyDescent="0.25">
      <c r="B860" s="43">
        <v>1942</v>
      </c>
      <c r="C860" s="44">
        <v>5</v>
      </c>
      <c r="D860" s="67">
        <f t="shared" si="344"/>
        <v>15492</v>
      </c>
      <c r="E860" s="61">
        <f>Data!E859</f>
        <v>7.93</v>
      </c>
      <c r="F860" s="61">
        <f>Data!H859</f>
        <v>16.3</v>
      </c>
      <c r="G860" s="62">
        <f>IF(MOD(C860,3)=0,SUM(Data!G857:G859),0)</f>
        <v>0</v>
      </c>
      <c r="H860" s="63">
        <f t="shared" si="358"/>
        <v>1.1479591836734748E-2</v>
      </c>
      <c r="I860" s="63">
        <f t="shared" si="359"/>
        <v>0</v>
      </c>
      <c r="J860" s="63">
        <f t="shared" si="360"/>
        <v>1.1479591836734748E-2</v>
      </c>
      <c r="K860" s="63">
        <f t="shared" si="361"/>
        <v>1.2422360248447228E-2</v>
      </c>
      <c r="L860" s="64">
        <f t="shared" si="362"/>
        <v>-9.3120070113927866E-4</v>
      </c>
      <c r="M860" s="65">
        <f t="shared" si="363"/>
        <v>1.7860360360360359</v>
      </c>
      <c r="N860" s="65">
        <f t="shared" si="364"/>
        <v>1.3077599500482555</v>
      </c>
      <c r="O860" s="65">
        <f t="shared" si="365"/>
        <v>77.483836025859361</v>
      </c>
      <c r="P860" s="66">
        <f t="shared" si="366"/>
        <v>59.24928043789707</v>
      </c>
      <c r="Q860" s="63">
        <f t="shared" si="369"/>
        <v>-0.159066808059385</v>
      </c>
      <c r="R860" s="63">
        <f t="shared" si="370"/>
        <v>-9.3266495046850917E-2</v>
      </c>
      <c r="S860" s="63">
        <f t="shared" si="371"/>
        <v>0.13194444444444442</v>
      </c>
      <c r="T860" s="64">
        <f t="shared" si="372"/>
        <v>-0.19895935758740246</v>
      </c>
      <c r="U860" s="63">
        <f t="shared" si="353"/>
        <v>-0.13366878191831466</v>
      </c>
      <c r="V860" s="63">
        <f t="shared" si="354"/>
        <v>-7.9299591102143352E-2</v>
      </c>
      <c r="W860" s="63">
        <f t="shared" si="355"/>
        <v>2.5097141450036498E-2</v>
      </c>
      <c r="X860" s="64">
        <f t="shared" si="356"/>
        <v>-0.10184081910959863</v>
      </c>
      <c r="Y860" s="63">
        <f t="shared" si="349"/>
        <v>3.7079760812075202E-2</v>
      </c>
      <c r="Z860" s="63">
        <f t="shared" si="350"/>
        <v>9.7313995854106716E-2</v>
      </c>
      <c r="AA860" s="63">
        <f t="shared" si="351"/>
        <v>1.7528784630752359E-2</v>
      </c>
      <c r="AB860" s="64">
        <f t="shared" si="352"/>
        <v>7.8410765796967041E-2</v>
      </c>
      <c r="AC860" s="63">
        <f t="shared" si="345"/>
        <v>-3.6401747342722501E-3</v>
      </c>
      <c r="AD860" s="63">
        <f t="shared" si="346"/>
        <v>5.2344337900587901E-2</v>
      </c>
      <c r="AE860" s="63">
        <f t="shared" si="347"/>
        <v>-1.2114461863891313E-3</v>
      </c>
      <c r="AF860" s="64">
        <f t="shared" si="348"/>
        <v>5.3620742731270266E-2</v>
      </c>
      <c r="AG860" s="69">
        <f t="shared" ca="1" si="357"/>
        <v>812</v>
      </c>
      <c r="AH860" s="75">
        <f t="shared" si="367"/>
        <v>1</v>
      </c>
      <c r="AI860" s="76">
        <f t="shared" si="368"/>
        <v>0</v>
      </c>
      <c r="AJ860" s="75"/>
      <c r="AK860" s="76"/>
    </row>
    <row r="861" spans="2:37" x14ac:dyDescent="0.25">
      <c r="B861" s="43">
        <v>1942</v>
      </c>
      <c r="C861" s="44">
        <v>6</v>
      </c>
      <c r="D861" s="67">
        <f t="shared" si="344"/>
        <v>15522</v>
      </c>
      <c r="E861" s="61">
        <f>Data!E860</f>
        <v>8.33</v>
      </c>
      <c r="F861" s="61">
        <f>Data!H860</f>
        <v>16.3</v>
      </c>
      <c r="G861" s="62">
        <f>IF(MOD(C861,3)=0,SUM(Data!G858:G860),0)</f>
        <v>0.16750000000000001</v>
      </c>
      <c r="H861" s="63">
        <f t="shared" si="358"/>
        <v>5.0441361916771843E-2</v>
      </c>
      <c r="I861" s="63">
        <f t="shared" si="359"/>
        <v>2.1122320302648174E-2</v>
      </c>
      <c r="J861" s="63">
        <f t="shared" si="360"/>
        <v>7.1563682219420111E-2</v>
      </c>
      <c r="K861" s="63">
        <f t="shared" si="361"/>
        <v>0</v>
      </c>
      <c r="L861" s="64">
        <f t="shared" si="362"/>
        <v>7.1563682219420111E-2</v>
      </c>
      <c r="M861" s="65">
        <f t="shared" si="363"/>
        <v>1.8761261261261259</v>
      </c>
      <c r="N861" s="65">
        <f t="shared" si="364"/>
        <v>1.3077599500482555</v>
      </c>
      <c r="O861" s="65">
        <f t="shared" si="365"/>
        <v>83.028864644355622</v>
      </c>
      <c r="P861" s="66">
        <f t="shared" si="366"/>
        <v>63.489377114884043</v>
      </c>
      <c r="Q861" s="63">
        <f t="shared" si="369"/>
        <v>-0.14651639344262291</v>
      </c>
      <c r="R861" s="63">
        <f t="shared" si="370"/>
        <v>-7.7455747771938754E-2</v>
      </c>
      <c r="S861" s="63">
        <f t="shared" si="371"/>
        <v>0.10884353741496611</v>
      </c>
      <c r="T861" s="64">
        <f t="shared" si="372"/>
        <v>-0.1680122387881906</v>
      </c>
      <c r="U861" s="63">
        <f t="shared" si="353"/>
        <v>-0.11837956004707184</v>
      </c>
      <c r="V861" s="63">
        <f t="shared" si="354"/>
        <v>-6.1729929590296662E-2</v>
      </c>
      <c r="W861" s="63">
        <f t="shared" si="355"/>
        <v>2.5097141450036498E-2</v>
      </c>
      <c r="X861" s="64">
        <f t="shared" si="356"/>
        <v>-8.4701310275349218E-2</v>
      </c>
      <c r="Y861" s="63">
        <f t="shared" si="349"/>
        <v>5.7335130826225322E-2</v>
      </c>
      <c r="Z861" s="63">
        <f t="shared" si="350"/>
        <v>0.11701892777703771</v>
      </c>
      <c r="AA861" s="63">
        <f t="shared" si="351"/>
        <v>1.8274503422792243E-2</v>
      </c>
      <c r="AB861" s="64">
        <f t="shared" si="352"/>
        <v>9.6972303659111025E-2</v>
      </c>
      <c r="AC861" s="63">
        <f t="shared" si="345"/>
        <v>-7.1489360123311307E-4</v>
      </c>
      <c r="AD861" s="63">
        <f t="shared" si="346"/>
        <v>5.5739207808225055E-2</v>
      </c>
      <c r="AE861" s="63">
        <f t="shared" si="347"/>
        <v>-1.2114461863891313E-3</v>
      </c>
      <c r="AF861" s="64">
        <f t="shared" si="348"/>
        <v>5.701973032947083E-2</v>
      </c>
      <c r="AG861" s="69">
        <f t="shared" ca="1" si="357"/>
        <v>194</v>
      </c>
      <c r="AH861" s="75">
        <f t="shared" si="367"/>
        <v>2</v>
      </c>
      <c r="AI861" s="76">
        <f t="shared" si="368"/>
        <v>0</v>
      </c>
      <c r="AJ861" s="75"/>
      <c r="AK861" s="76"/>
    </row>
    <row r="862" spans="2:37" x14ac:dyDescent="0.25">
      <c r="B862" s="43">
        <v>1942</v>
      </c>
      <c r="C862" s="44">
        <v>7</v>
      </c>
      <c r="D862" s="67">
        <f t="shared" si="344"/>
        <v>15553</v>
      </c>
      <c r="E862" s="61">
        <f>Data!E861</f>
        <v>8.64</v>
      </c>
      <c r="F862" s="61">
        <f>Data!H861</f>
        <v>16.399999999999999</v>
      </c>
      <c r="G862" s="62">
        <f>IF(MOD(C862,3)=0,SUM(Data!G859:G861),0)</f>
        <v>0</v>
      </c>
      <c r="H862" s="63">
        <f t="shared" si="358"/>
        <v>3.7214885954381716E-2</v>
      </c>
      <c r="I862" s="63">
        <f t="shared" si="359"/>
        <v>0</v>
      </c>
      <c r="J862" s="63">
        <f t="shared" si="360"/>
        <v>3.7214885954381716E-2</v>
      </c>
      <c r="K862" s="63">
        <f t="shared" si="361"/>
        <v>6.1349693251533388E-3</v>
      </c>
      <c r="L862" s="64">
        <f t="shared" si="362"/>
        <v>3.0890404942464755E-2</v>
      </c>
      <c r="M862" s="65">
        <f t="shared" si="363"/>
        <v>1.9459459459459458</v>
      </c>
      <c r="N862" s="65">
        <f t="shared" si="364"/>
        <v>1.3157830172264655</v>
      </c>
      <c r="O862" s="65">
        <f t="shared" si="365"/>
        <v>86.118774373017118</v>
      </c>
      <c r="P862" s="66">
        <f t="shared" si="366"/>
        <v>65.450589683507673</v>
      </c>
      <c r="Q862" s="63">
        <f t="shared" si="369"/>
        <v>-0.1578947368421052</v>
      </c>
      <c r="R862" s="63">
        <f t="shared" si="370"/>
        <v>-8.9754783421153395E-2</v>
      </c>
      <c r="S862" s="63">
        <f t="shared" si="371"/>
        <v>0.11564625850340127</v>
      </c>
      <c r="T862" s="64">
        <f t="shared" si="372"/>
        <v>-0.18410947050554649</v>
      </c>
      <c r="U862" s="63">
        <f t="shared" si="353"/>
        <v>-0.12211375015428527</v>
      </c>
      <c r="V862" s="63">
        <f t="shared" si="354"/>
        <v>-6.5704064780498728E-2</v>
      </c>
      <c r="W862" s="63">
        <f t="shared" si="355"/>
        <v>2.4932274840123947E-2</v>
      </c>
      <c r="X862" s="64">
        <f t="shared" si="356"/>
        <v>-8.8431540156895583E-2</v>
      </c>
      <c r="Y862" s="63">
        <f t="shared" si="349"/>
        <v>5.6008956489151052E-2</v>
      </c>
      <c r="Z862" s="63">
        <f t="shared" si="350"/>
        <v>0.11561789437442416</v>
      </c>
      <c r="AA862" s="63">
        <f t="shared" si="351"/>
        <v>1.8897493723776915E-2</v>
      </c>
      <c r="AB862" s="64">
        <f t="shared" si="352"/>
        <v>9.4926527198690103E-2</v>
      </c>
      <c r="AC862" s="63">
        <f t="shared" si="345"/>
        <v>7.5831939040882368E-4</v>
      </c>
      <c r="AD862" s="63">
        <f t="shared" si="346"/>
        <v>5.7295649214956335E-2</v>
      </c>
      <c r="AE862" s="63">
        <f t="shared" si="347"/>
        <v>-1.2041520054012489E-3</v>
      </c>
      <c r="AF862" s="64">
        <f t="shared" si="348"/>
        <v>5.8570328799238291E-2</v>
      </c>
      <c r="AG862" s="69">
        <f t="shared" ca="1" si="357"/>
        <v>341</v>
      </c>
      <c r="AH862" s="75">
        <f t="shared" si="367"/>
        <v>3</v>
      </c>
      <c r="AI862" s="76">
        <f t="shared" si="368"/>
        <v>0</v>
      </c>
      <c r="AJ862" s="75"/>
      <c r="AK862" s="76"/>
    </row>
    <row r="863" spans="2:37" x14ac:dyDescent="0.25">
      <c r="B863" s="43">
        <v>1942</v>
      </c>
      <c r="C863" s="44">
        <v>8</v>
      </c>
      <c r="D863" s="67">
        <f t="shared" si="344"/>
        <v>15584</v>
      </c>
      <c r="E863" s="61">
        <f>Data!E862</f>
        <v>8.59</v>
      </c>
      <c r="F863" s="61">
        <f>Data!H862</f>
        <v>16.5</v>
      </c>
      <c r="G863" s="62">
        <f>IF(MOD(C863,3)=0,SUM(Data!G860:G862),0)</f>
        <v>0</v>
      </c>
      <c r="H863" s="63">
        <f t="shared" si="358"/>
        <v>-5.7870370370370905E-3</v>
      </c>
      <c r="I863" s="63">
        <f t="shared" si="359"/>
        <v>0</v>
      </c>
      <c r="J863" s="63">
        <f t="shared" si="360"/>
        <v>-5.7870370370370905E-3</v>
      </c>
      <c r="K863" s="63">
        <f t="shared" si="361"/>
        <v>6.0975609756097615E-3</v>
      </c>
      <c r="L863" s="64">
        <f t="shared" si="362"/>
        <v>-1.1812570145903534E-2</v>
      </c>
      <c r="M863" s="65">
        <f t="shared" si="363"/>
        <v>1.9346846846846846</v>
      </c>
      <c r="N863" s="65">
        <f t="shared" si="364"/>
        <v>1.3238060844046757</v>
      </c>
      <c r="O863" s="65">
        <f t="shared" si="365"/>
        <v>85.620401836136224</v>
      </c>
      <c r="P863" s="66">
        <f t="shared" si="366"/>
        <v>64.677450001780485</v>
      </c>
      <c r="Q863" s="63">
        <f t="shared" si="369"/>
        <v>-0.15866797257590604</v>
      </c>
      <c r="R863" s="63">
        <f t="shared" si="370"/>
        <v>-9.0590586448129673E-2</v>
      </c>
      <c r="S863" s="63">
        <f t="shared" si="371"/>
        <v>0.10738255033557031</v>
      </c>
      <c r="T863" s="64">
        <f t="shared" si="372"/>
        <v>-0.17877574170164479</v>
      </c>
      <c r="U863" s="63">
        <f t="shared" si="353"/>
        <v>-0.1249204354227248</v>
      </c>
      <c r="V863" s="63">
        <f t="shared" si="354"/>
        <v>-6.8691097141700852E-2</v>
      </c>
      <c r="W863" s="63">
        <f t="shared" si="355"/>
        <v>2.6179154775372693E-2</v>
      </c>
      <c r="X863" s="64">
        <f t="shared" si="356"/>
        <v>-9.2449989337232585E-2</v>
      </c>
      <c r="Y863" s="63">
        <f t="shared" si="349"/>
        <v>1.3257480743091188E-2</v>
      </c>
      <c r="Z863" s="63">
        <f t="shared" si="350"/>
        <v>7.0453209870435574E-2</v>
      </c>
      <c r="AA863" s="63">
        <f t="shared" si="351"/>
        <v>2.0269766762328834E-2</v>
      </c>
      <c r="AB863" s="64">
        <f t="shared" si="352"/>
        <v>4.9186445333332163E-2</v>
      </c>
      <c r="AC863" s="63">
        <f t="shared" si="345"/>
        <v>-1.3768651811546517E-3</v>
      </c>
      <c r="AD863" s="63">
        <f t="shared" si="346"/>
        <v>5.5039838482191072E-2</v>
      </c>
      <c r="AE863" s="63">
        <f t="shared" si="347"/>
        <v>-3.020700904386997E-4</v>
      </c>
      <c r="AF863" s="64">
        <f t="shared" si="348"/>
        <v>5.5358630759229754E-2</v>
      </c>
      <c r="AG863" s="69">
        <f t="shared" ca="1" si="357"/>
        <v>1167</v>
      </c>
      <c r="AH863" s="75">
        <f t="shared" si="367"/>
        <v>0</v>
      </c>
      <c r="AI863" s="76">
        <f t="shared" si="368"/>
        <v>1</v>
      </c>
      <c r="AJ863" s="75"/>
      <c r="AK863" s="76"/>
    </row>
    <row r="864" spans="2:37" x14ac:dyDescent="0.25">
      <c r="B864" s="43">
        <v>1942</v>
      </c>
      <c r="C864" s="44">
        <v>9</v>
      </c>
      <c r="D864" s="67">
        <f t="shared" ref="D864:D927" si="373">EOMONTH(DATE(B864,C864,1),0)</f>
        <v>15614</v>
      </c>
      <c r="E864" s="61">
        <f>Data!E863</f>
        <v>8.68</v>
      </c>
      <c r="F864" s="61">
        <f>Data!H863</f>
        <v>16.5</v>
      </c>
      <c r="G864" s="62">
        <f>IF(MOD(C864,3)=0,SUM(Data!G861:G863),0)</f>
        <v>0.15833333333333333</v>
      </c>
      <c r="H864" s="63">
        <f t="shared" si="358"/>
        <v>1.0477299185098987E-2</v>
      </c>
      <c r="I864" s="63">
        <f t="shared" si="359"/>
        <v>1.8432285603414821E-2</v>
      </c>
      <c r="J864" s="63">
        <f t="shared" si="360"/>
        <v>2.8909584788513687E-2</v>
      </c>
      <c r="K864" s="63">
        <f t="shared" si="361"/>
        <v>0</v>
      </c>
      <c r="L864" s="64">
        <f t="shared" si="362"/>
        <v>2.8909584788513687E-2</v>
      </c>
      <c r="M864" s="65">
        <f t="shared" si="363"/>
        <v>1.9549549549549547</v>
      </c>
      <c r="N864" s="65">
        <f t="shared" si="364"/>
        <v>1.3238060844046757</v>
      </c>
      <c r="O864" s="65">
        <f t="shared" si="365"/>
        <v>88.095652102644621</v>
      </c>
      <c r="P864" s="66">
        <f t="shared" si="366"/>
        <v>66.547248226511812</v>
      </c>
      <c r="Q864" s="63">
        <f t="shared" si="369"/>
        <v>-0.15234375000000011</v>
      </c>
      <c r="R864" s="63">
        <f t="shared" si="370"/>
        <v>-8.2644061706461214E-2</v>
      </c>
      <c r="S864" s="63">
        <f t="shared" si="371"/>
        <v>9.27152317880795E-2</v>
      </c>
      <c r="T864" s="64">
        <f t="shared" si="372"/>
        <v>-0.16048032313742866</v>
      </c>
      <c r="U864" s="63">
        <f t="shared" si="353"/>
        <v>-9.5908072713470127E-2</v>
      </c>
      <c r="V864" s="63">
        <f t="shared" si="354"/>
        <v>-3.6973331453569513E-2</v>
      </c>
      <c r="W864" s="63">
        <f t="shared" si="355"/>
        <v>2.4769562701259185E-2</v>
      </c>
      <c r="X864" s="64">
        <f t="shared" si="356"/>
        <v>-6.0250515239812952E-2</v>
      </c>
      <c r="Y864" s="63">
        <f t="shared" si="349"/>
        <v>4.9720137555864241E-3</v>
      </c>
      <c r="Z864" s="63">
        <f t="shared" si="350"/>
        <v>6.1687495421756333E-2</v>
      </c>
      <c r="AA864" s="63">
        <f t="shared" si="351"/>
        <v>2.1028617205942401E-2</v>
      </c>
      <c r="AB864" s="64">
        <f t="shared" si="352"/>
        <v>3.9821487400693689E-2</v>
      </c>
      <c r="AC864" s="63">
        <f t="shared" si="345"/>
        <v>-2.1400863119904745E-3</v>
      </c>
      <c r="AD864" s="63">
        <f t="shared" si="346"/>
        <v>5.4473663720414622E-2</v>
      </c>
      <c r="AE864" s="63">
        <f t="shared" si="347"/>
        <v>-3.020700904386997E-4</v>
      </c>
      <c r="AF864" s="64">
        <f t="shared" si="348"/>
        <v>5.4792284921314938E-2</v>
      </c>
      <c r="AG864" s="69">
        <f t="shared" ca="1" si="357"/>
        <v>834</v>
      </c>
      <c r="AH864" s="75">
        <f t="shared" si="367"/>
        <v>1</v>
      </c>
      <c r="AI864" s="76">
        <f t="shared" si="368"/>
        <v>0</v>
      </c>
      <c r="AJ864" s="75"/>
      <c r="AK864" s="76"/>
    </row>
    <row r="865" spans="2:37" x14ac:dyDescent="0.25">
      <c r="B865" s="43">
        <v>1942</v>
      </c>
      <c r="C865" s="44">
        <v>10</v>
      </c>
      <c r="D865" s="67">
        <f t="shared" si="373"/>
        <v>15645</v>
      </c>
      <c r="E865" s="61">
        <f>Data!E864</f>
        <v>9.32</v>
      </c>
      <c r="F865" s="61">
        <f>Data!H864</f>
        <v>16.7</v>
      </c>
      <c r="G865" s="62">
        <f>IF(MOD(C865,3)=0,SUM(Data!G862:G864),0)</f>
        <v>0</v>
      </c>
      <c r="H865" s="63">
        <f t="shared" si="358"/>
        <v>7.3732718894009341E-2</v>
      </c>
      <c r="I865" s="63">
        <f t="shared" si="359"/>
        <v>0</v>
      </c>
      <c r="J865" s="63">
        <f t="shared" si="360"/>
        <v>7.3732718894009341E-2</v>
      </c>
      <c r="K865" s="63">
        <f t="shared" si="361"/>
        <v>1.2121212121211977E-2</v>
      </c>
      <c r="L865" s="64">
        <f t="shared" si="362"/>
        <v>6.0873644416236994E-2</v>
      </c>
      <c r="M865" s="65">
        <f t="shared" si="363"/>
        <v>2.099099099099099</v>
      </c>
      <c r="N865" s="65">
        <f t="shared" si="364"/>
        <v>1.3398522187610959</v>
      </c>
      <c r="O865" s="65">
        <f t="shared" si="365"/>
        <v>94.591184054913356</v>
      </c>
      <c r="P865" s="66">
        <f t="shared" si="366"/>
        <v>70.598221751931547</v>
      </c>
      <c r="Q865" s="63">
        <f t="shared" si="369"/>
        <v>-5.1881993896236045E-2</v>
      </c>
      <c r="R865" s="63">
        <f t="shared" si="370"/>
        <v>2.6078298959416157E-2</v>
      </c>
      <c r="S865" s="63">
        <f t="shared" si="371"/>
        <v>9.1503267973856106E-2</v>
      </c>
      <c r="T865" s="64">
        <f t="shared" si="372"/>
        <v>-5.9940241073110023E-2</v>
      </c>
      <c r="U865" s="63">
        <f t="shared" si="353"/>
        <v>-5.366803660338193E-2</v>
      </c>
      <c r="V865" s="63">
        <f t="shared" si="354"/>
        <v>8.0201919113251918E-3</v>
      </c>
      <c r="W865" s="63">
        <f t="shared" si="355"/>
        <v>2.724189437234914E-2</v>
      </c>
      <c r="X865" s="64">
        <f t="shared" si="356"/>
        <v>-1.8711953402921311E-2</v>
      </c>
      <c r="Y865" s="63">
        <f t="shared" si="349"/>
        <v>2.7291256776569739E-2</v>
      </c>
      <c r="Z865" s="63">
        <f t="shared" si="350"/>
        <v>8.5266322392375082E-2</v>
      </c>
      <c r="AA865" s="63">
        <f t="shared" si="351"/>
        <v>2.3025556342576969E-2</v>
      </c>
      <c r="AB865" s="64">
        <f t="shared" si="352"/>
        <v>6.0839893650668442E-2</v>
      </c>
      <c r="AC865" s="63">
        <f t="shared" si="345"/>
        <v>3.229811491538559E-4</v>
      </c>
      <c r="AD865" s="63">
        <f t="shared" si="346"/>
        <v>5.7076473728228327E-2</v>
      </c>
      <c r="AE865" s="63">
        <f t="shared" si="347"/>
        <v>0</v>
      </c>
      <c r="AF865" s="64">
        <f t="shared" si="348"/>
        <v>5.7076473728228549E-2</v>
      </c>
      <c r="AG865" s="69">
        <f t="shared" ca="1" si="357"/>
        <v>67</v>
      </c>
      <c r="AH865" s="75">
        <f t="shared" si="367"/>
        <v>2</v>
      </c>
      <c r="AI865" s="76">
        <f t="shared" si="368"/>
        <v>0</v>
      </c>
      <c r="AJ865" s="75"/>
      <c r="AK865" s="76"/>
    </row>
    <row r="866" spans="2:37" x14ac:dyDescent="0.25">
      <c r="B866" s="43">
        <v>1942</v>
      </c>
      <c r="C866" s="44">
        <v>11</v>
      </c>
      <c r="D866" s="67">
        <f t="shared" si="373"/>
        <v>15675</v>
      </c>
      <c r="E866" s="61">
        <f>Data!E865</f>
        <v>9.4700000000000006</v>
      </c>
      <c r="F866" s="61">
        <f>Data!H865</f>
        <v>16.8</v>
      </c>
      <c r="G866" s="62">
        <f>IF(MOD(C866,3)=0,SUM(Data!G863:G865),0)</f>
        <v>0</v>
      </c>
      <c r="H866" s="63">
        <f t="shared" si="358"/>
        <v>1.6094420600858417E-2</v>
      </c>
      <c r="I866" s="63">
        <f t="shared" si="359"/>
        <v>0</v>
      </c>
      <c r="J866" s="63">
        <f t="shared" si="360"/>
        <v>1.6094420600858417E-2</v>
      </c>
      <c r="K866" s="63">
        <f t="shared" si="361"/>
        <v>5.9880239520959666E-3</v>
      </c>
      <c r="L866" s="64">
        <f t="shared" si="362"/>
        <v>1.0046239525853151E-2</v>
      </c>
      <c r="M866" s="65">
        <f t="shared" si="363"/>
        <v>2.1328828828828827</v>
      </c>
      <c r="N866" s="65">
        <f t="shared" si="364"/>
        <v>1.3478752859393062</v>
      </c>
      <c r="O866" s="65">
        <f t="shared" si="365"/>
        <v>96.113574356226337</v>
      </c>
      <c r="P866" s="66">
        <f t="shared" si="366"/>
        <v>71.307468397750753</v>
      </c>
      <c r="Q866" s="63">
        <f t="shared" si="369"/>
        <v>1.0672358591248932E-2</v>
      </c>
      <c r="R866" s="63">
        <f t="shared" si="370"/>
        <v>9.3776268178072053E-2</v>
      </c>
      <c r="S866" s="63">
        <f t="shared" si="371"/>
        <v>9.0909090909090828E-2</v>
      </c>
      <c r="T866" s="64">
        <f t="shared" si="372"/>
        <v>2.6282458298991784E-3</v>
      </c>
      <c r="U866" s="63">
        <f t="shared" si="353"/>
        <v>-3.3000184398923715E-2</v>
      </c>
      <c r="V866" s="63">
        <f t="shared" si="354"/>
        <v>3.0035312557526339E-2</v>
      </c>
      <c r="W866" s="63">
        <f t="shared" si="355"/>
        <v>2.9883869056928525E-2</v>
      </c>
      <c r="X866" s="64">
        <f t="shared" si="356"/>
        <v>1.4704910441643015E-4</v>
      </c>
      <c r="Y866" s="63">
        <f t="shared" si="349"/>
        <v>2.9949867819768494E-2</v>
      </c>
      <c r="Z866" s="63">
        <f t="shared" si="350"/>
        <v>8.8074971848399297E-2</v>
      </c>
      <c r="AA866" s="63">
        <f t="shared" si="351"/>
        <v>2.4409353161412684E-2</v>
      </c>
      <c r="AB866" s="64">
        <f t="shared" si="352"/>
        <v>6.2148611285624433E-2</v>
      </c>
      <c r="AC866" s="63">
        <f t="shared" si="345"/>
        <v>3.6755977882727553E-3</v>
      </c>
      <c r="AD866" s="63">
        <f t="shared" si="346"/>
        <v>6.0619301636241962E-2</v>
      </c>
      <c r="AE866" s="63">
        <f t="shared" si="347"/>
        <v>0</v>
      </c>
      <c r="AF866" s="64">
        <f t="shared" si="348"/>
        <v>6.0619301636241962E-2</v>
      </c>
      <c r="AG866" s="69">
        <f t="shared" ca="1" si="357"/>
        <v>719</v>
      </c>
      <c r="AH866" s="75">
        <f t="shared" si="367"/>
        <v>3</v>
      </c>
      <c r="AI866" s="76">
        <f t="shared" si="368"/>
        <v>0</v>
      </c>
      <c r="AJ866" s="75"/>
      <c r="AK866" s="76"/>
    </row>
    <row r="867" spans="2:37" x14ac:dyDescent="0.25">
      <c r="B867" s="43">
        <v>1942</v>
      </c>
      <c r="C867" s="44">
        <v>12</v>
      </c>
      <c r="D867" s="67">
        <f t="shared" si="373"/>
        <v>15706</v>
      </c>
      <c r="E867" s="61">
        <f>Data!E866</f>
        <v>9.52</v>
      </c>
      <c r="F867" s="61">
        <f>Data!H866</f>
        <v>16.899999999999999</v>
      </c>
      <c r="G867" s="62">
        <f>IF(MOD(C867,3)=0,SUM(Data!G864:G866),0)</f>
        <v>0.15</v>
      </c>
      <c r="H867" s="63">
        <f t="shared" si="358"/>
        <v>5.2798310454065245E-3</v>
      </c>
      <c r="I867" s="63">
        <f t="shared" si="359"/>
        <v>1.5839493136219639E-2</v>
      </c>
      <c r="J867" s="63">
        <f t="shared" si="360"/>
        <v>2.1119324181626098E-2</v>
      </c>
      <c r="K867" s="63">
        <f t="shared" si="361"/>
        <v>5.9523809523809312E-3</v>
      </c>
      <c r="L867" s="64">
        <f t="shared" si="362"/>
        <v>1.507719800303664E-2</v>
      </c>
      <c r="M867" s="65">
        <f t="shared" si="363"/>
        <v>2.144144144144144</v>
      </c>
      <c r="N867" s="65">
        <f t="shared" si="364"/>
        <v>1.3558983531175162</v>
      </c>
      <c r="O867" s="65">
        <f t="shared" si="365"/>
        <v>98.143428091310312</v>
      </c>
      <c r="P867" s="66">
        <f t="shared" si="366"/>
        <v>72.382585217878926</v>
      </c>
      <c r="Q867" s="63">
        <f t="shared" si="369"/>
        <v>8.6757990867579959E-2</v>
      </c>
      <c r="R867" s="63">
        <f t="shared" si="370"/>
        <v>0.17103270103377488</v>
      </c>
      <c r="S867" s="63">
        <f t="shared" si="371"/>
        <v>9.0322580645161077E-2</v>
      </c>
      <c r="T867" s="64">
        <f t="shared" si="372"/>
        <v>7.402407491263352E-2</v>
      </c>
      <c r="U867" s="63">
        <f t="shared" si="353"/>
        <v>-2.8839364179176763E-2</v>
      </c>
      <c r="V867" s="63">
        <f t="shared" si="354"/>
        <v>3.4026816045930053E-2</v>
      </c>
      <c r="W867" s="63">
        <f t="shared" si="355"/>
        <v>3.2535144023994489E-2</v>
      </c>
      <c r="X867" s="64">
        <f t="shared" si="356"/>
        <v>1.4446694919478809E-3</v>
      </c>
      <c r="Y867" s="63">
        <f t="shared" si="349"/>
        <v>3.3916002915183929E-2</v>
      </c>
      <c r="Z867" s="63">
        <f t="shared" si="350"/>
        <v>9.1883964454454681E-2</v>
      </c>
      <c r="AA867" s="63">
        <f t="shared" si="351"/>
        <v>2.5797274657319846E-2</v>
      </c>
      <c r="AB867" s="64">
        <f t="shared" si="352"/>
        <v>6.4424707912400958E-2</v>
      </c>
      <c r="AC867" s="63">
        <f t="shared" si="345"/>
        <v>4.0541178499122754E-3</v>
      </c>
      <c r="AD867" s="63">
        <f t="shared" si="346"/>
        <v>6.109002696388921E-2</v>
      </c>
      <c r="AE867" s="63">
        <f t="shared" si="347"/>
        <v>0</v>
      </c>
      <c r="AF867" s="64">
        <f t="shared" si="348"/>
        <v>6.109002696388921E-2</v>
      </c>
      <c r="AG867" s="69">
        <f t="shared" ca="1" si="357"/>
        <v>925</v>
      </c>
      <c r="AH867" s="75">
        <f t="shared" si="367"/>
        <v>4</v>
      </c>
      <c r="AI867" s="76">
        <f t="shared" si="368"/>
        <v>0</v>
      </c>
      <c r="AJ867" s="75"/>
      <c r="AK867" s="76"/>
    </row>
    <row r="868" spans="2:37" x14ac:dyDescent="0.25">
      <c r="B868" s="43">
        <v>1943</v>
      </c>
      <c r="C868" s="39">
        <v>1</v>
      </c>
      <c r="D868" s="67">
        <f t="shared" si="373"/>
        <v>15737</v>
      </c>
      <c r="E868" s="61">
        <f>Data!E867</f>
        <v>10.09</v>
      </c>
      <c r="F868" s="61">
        <f>Data!H867</f>
        <v>16.899999999999999</v>
      </c>
      <c r="G868" s="62">
        <f>IF(MOD(C868,3)=0,SUM(Data!G865:G867),0)</f>
        <v>0</v>
      </c>
      <c r="H868" s="63">
        <f t="shared" si="358"/>
        <v>5.9873949579831942E-2</v>
      </c>
      <c r="I868" s="63">
        <f t="shared" si="359"/>
        <v>0</v>
      </c>
      <c r="J868" s="63">
        <f t="shared" si="360"/>
        <v>5.9873949579831942E-2</v>
      </c>
      <c r="K868" s="63">
        <f t="shared" si="361"/>
        <v>0</v>
      </c>
      <c r="L868" s="64">
        <f t="shared" si="362"/>
        <v>5.9873949579831942E-2</v>
      </c>
      <c r="M868" s="65">
        <f t="shared" si="363"/>
        <v>2.2725225225225221</v>
      </c>
      <c r="N868" s="65">
        <f t="shared" si="364"/>
        <v>1.3558983531175162</v>
      </c>
      <c r="O868" s="65">
        <f t="shared" si="365"/>
        <v>104.01966275644129</v>
      </c>
      <c r="P868" s="66">
        <f t="shared" si="366"/>
        <v>76.716416475672091</v>
      </c>
      <c r="Q868" s="63">
        <f t="shared" si="369"/>
        <v>0.12989921612541999</v>
      </c>
      <c r="R868" s="63">
        <f t="shared" si="370"/>
        <v>0.21751939445046098</v>
      </c>
      <c r="S868" s="63">
        <f t="shared" si="371"/>
        <v>7.6433121019108263E-2</v>
      </c>
      <c r="T868" s="64">
        <f t="shared" si="372"/>
        <v>0.13106831318770618</v>
      </c>
      <c r="U868" s="63">
        <f t="shared" si="353"/>
        <v>-2.2569892690379345E-2</v>
      </c>
      <c r="V868" s="63">
        <f t="shared" si="354"/>
        <v>4.070212948300389E-2</v>
      </c>
      <c r="W868" s="63">
        <f t="shared" si="355"/>
        <v>3.5427444654066553E-2</v>
      </c>
      <c r="X868" s="64">
        <f t="shared" si="356"/>
        <v>5.0942099865813883E-3</v>
      </c>
      <c r="Y868" s="63">
        <f t="shared" si="349"/>
        <v>3.5915885959314719E-2</v>
      </c>
      <c r="Z868" s="63">
        <f t="shared" si="350"/>
        <v>9.39959737671201E-2</v>
      </c>
      <c r="AA868" s="63">
        <f t="shared" si="351"/>
        <v>2.737667007093858E-2</v>
      </c>
      <c r="AB868" s="64">
        <f t="shared" si="352"/>
        <v>6.4844088479818707E-2</v>
      </c>
      <c r="AC868" s="63">
        <f t="shared" si="345"/>
        <v>6.2944049112978462E-3</v>
      </c>
      <c r="AD868" s="63">
        <f t="shared" si="346"/>
        <v>6.3457574903897473E-2</v>
      </c>
      <c r="AE868" s="63">
        <f t="shared" si="347"/>
        <v>2.9678080670292317E-4</v>
      </c>
      <c r="AF868" s="64">
        <f t="shared" si="348"/>
        <v>6.3142054747249876E-2</v>
      </c>
      <c r="AG868" s="69">
        <f t="shared" ca="1" si="357"/>
        <v>122</v>
      </c>
      <c r="AH868" s="75">
        <f t="shared" si="367"/>
        <v>5</v>
      </c>
      <c r="AI868" s="76">
        <f t="shared" si="368"/>
        <v>0</v>
      </c>
      <c r="AJ868" s="75"/>
      <c r="AK868" s="76"/>
    </row>
    <row r="869" spans="2:37" x14ac:dyDescent="0.25">
      <c r="B869" s="43">
        <v>1943</v>
      </c>
      <c r="C869" s="44">
        <v>2</v>
      </c>
      <c r="D869" s="67">
        <f t="shared" si="373"/>
        <v>15765</v>
      </c>
      <c r="E869" s="61">
        <f>Data!E868</f>
        <v>10.69</v>
      </c>
      <c r="F869" s="61">
        <f>Data!H868</f>
        <v>16.899999999999999</v>
      </c>
      <c r="G869" s="62">
        <f>IF(MOD(C869,3)=0,SUM(Data!G866:G868),0)</f>
        <v>0</v>
      </c>
      <c r="H869" s="63">
        <f t="shared" si="358"/>
        <v>5.9464816650148578E-2</v>
      </c>
      <c r="I869" s="63">
        <f t="shared" si="359"/>
        <v>0</v>
      </c>
      <c r="J869" s="63">
        <f t="shared" si="360"/>
        <v>5.9464816650148578E-2</v>
      </c>
      <c r="K869" s="63">
        <f t="shared" si="361"/>
        <v>0</v>
      </c>
      <c r="L869" s="64">
        <f t="shared" si="362"/>
        <v>5.9464816650148578E-2</v>
      </c>
      <c r="M869" s="65">
        <f t="shared" si="363"/>
        <v>2.4076576576576572</v>
      </c>
      <c r="N869" s="65">
        <f t="shared" si="364"/>
        <v>1.3558983531175162</v>
      </c>
      <c r="O869" s="65">
        <f t="shared" si="365"/>
        <v>110.20517293026336</v>
      </c>
      <c r="P869" s="66">
        <f t="shared" si="366"/>
        <v>81.278344115454374</v>
      </c>
      <c r="Q869" s="63">
        <f t="shared" si="369"/>
        <v>0.235838150289017</v>
      </c>
      <c r="R869" s="63">
        <f t="shared" si="370"/>
        <v>0.33167356424791383</v>
      </c>
      <c r="S869" s="63">
        <f t="shared" si="371"/>
        <v>6.9620253164556889E-2</v>
      </c>
      <c r="T869" s="64">
        <f t="shared" si="372"/>
        <v>0.24499658669331592</v>
      </c>
      <c r="U869" s="63">
        <f t="shared" si="353"/>
        <v>-6.4225498532861636E-3</v>
      </c>
      <c r="V869" s="63">
        <f t="shared" si="354"/>
        <v>5.7894738908868204E-2</v>
      </c>
      <c r="W869" s="63">
        <f t="shared" si="355"/>
        <v>3.6891987206707944E-2</v>
      </c>
      <c r="X869" s="64">
        <f t="shared" si="356"/>
        <v>2.025548655143905E-2</v>
      </c>
      <c r="Y869" s="63">
        <f t="shared" si="349"/>
        <v>5.5139226142763675E-2</v>
      </c>
      <c r="Z869" s="63">
        <f t="shared" si="350"/>
        <v>0.11429709767890728</v>
      </c>
      <c r="AA869" s="63">
        <f t="shared" si="351"/>
        <v>2.8983233604973346E-2</v>
      </c>
      <c r="AB869" s="64">
        <f t="shared" si="352"/>
        <v>8.2910839834622552E-2</v>
      </c>
      <c r="AC869" s="63">
        <f t="shared" si="345"/>
        <v>7.0974271044708104E-3</v>
      </c>
      <c r="AD869" s="63">
        <f t="shared" si="346"/>
        <v>6.430621326457775E-2</v>
      </c>
      <c r="AE869" s="63">
        <f t="shared" si="347"/>
        <v>2.9678080670292317E-4</v>
      </c>
      <c r="AF869" s="64">
        <f t="shared" si="348"/>
        <v>6.3990441323077629E-2</v>
      </c>
      <c r="AG869" s="69">
        <f t="shared" ca="1" si="357"/>
        <v>123</v>
      </c>
      <c r="AH869" s="75">
        <f t="shared" si="367"/>
        <v>6</v>
      </c>
      <c r="AI869" s="76">
        <f t="shared" si="368"/>
        <v>0</v>
      </c>
      <c r="AJ869" s="75"/>
      <c r="AK869" s="76"/>
    </row>
    <row r="870" spans="2:37" x14ac:dyDescent="0.25">
      <c r="B870" s="43">
        <v>1943</v>
      </c>
      <c r="C870" s="44">
        <v>3</v>
      </c>
      <c r="D870" s="67">
        <f t="shared" si="373"/>
        <v>15796</v>
      </c>
      <c r="E870" s="61">
        <f>Data!E869</f>
        <v>11.07</v>
      </c>
      <c r="F870" s="61">
        <f>Data!H869</f>
        <v>17.2</v>
      </c>
      <c r="G870" s="62">
        <f>IF(MOD(C870,3)=0,SUM(Data!G867:G869),0)</f>
        <v>0.14749999999999999</v>
      </c>
      <c r="H870" s="63">
        <f t="shared" si="358"/>
        <v>3.5547240411599734E-2</v>
      </c>
      <c r="I870" s="63">
        <f t="shared" si="359"/>
        <v>1.3797942001870907E-2</v>
      </c>
      <c r="J870" s="63">
        <f t="shared" si="360"/>
        <v>4.9345182413470745E-2</v>
      </c>
      <c r="K870" s="63">
        <f t="shared" si="361"/>
        <v>1.7751479289940919E-2</v>
      </c>
      <c r="L870" s="64">
        <f t="shared" si="362"/>
        <v>3.104265016207286E-2</v>
      </c>
      <c r="M870" s="65">
        <f t="shared" si="363"/>
        <v>2.493243243243243</v>
      </c>
      <c r="N870" s="65">
        <f t="shared" si="364"/>
        <v>1.3799675546521468</v>
      </c>
      <c r="O870" s="65">
        <f t="shared" si="365"/>
        <v>115.6432672914153</v>
      </c>
      <c r="P870" s="66">
        <f t="shared" si="366"/>
        <v>83.801439317583004</v>
      </c>
      <c r="Q870" s="63">
        <f t="shared" si="369"/>
        <v>0.35330073349633251</v>
      </c>
      <c r="R870" s="63">
        <f t="shared" si="370"/>
        <v>0.44686870651389454</v>
      </c>
      <c r="S870" s="63">
        <f t="shared" si="371"/>
        <v>7.5000000000000178E-2</v>
      </c>
      <c r="T870" s="64">
        <f t="shared" si="372"/>
        <v>0.34592437815245991</v>
      </c>
      <c r="U870" s="63">
        <f t="shared" si="353"/>
        <v>1.4326544921706486E-2</v>
      </c>
      <c r="V870" s="63">
        <f t="shared" si="354"/>
        <v>7.8765268852528214E-2</v>
      </c>
      <c r="W870" s="63">
        <f t="shared" si="355"/>
        <v>4.0547396307595962E-2</v>
      </c>
      <c r="X870" s="64">
        <f t="shared" si="356"/>
        <v>3.6728622531322808E-2</v>
      </c>
      <c r="Y870" s="63">
        <f t="shared" si="349"/>
        <v>5.9170697840170261E-2</v>
      </c>
      <c r="Z870" s="63">
        <f t="shared" si="350"/>
        <v>0.11785730966329644</v>
      </c>
      <c r="AA870" s="63">
        <f t="shared" si="351"/>
        <v>3.161058629343505E-2</v>
      </c>
      <c r="AB870" s="64">
        <f t="shared" si="352"/>
        <v>8.3603953386854002E-2</v>
      </c>
      <c r="AC870" s="63">
        <f t="shared" si="345"/>
        <v>8.0493557657084214E-3</v>
      </c>
      <c r="AD870" s="63">
        <f t="shared" si="346"/>
        <v>6.5297251119676991E-2</v>
      </c>
      <c r="AE870" s="63">
        <f t="shared" si="347"/>
        <v>1.1772172474013853E-3</v>
      </c>
      <c r="AF870" s="64">
        <f t="shared" si="348"/>
        <v>6.4044639418149085E-2</v>
      </c>
      <c r="AG870" s="69">
        <f t="shared" ca="1" si="357"/>
        <v>375</v>
      </c>
      <c r="AH870" s="75">
        <f t="shared" si="367"/>
        <v>7</v>
      </c>
      <c r="AI870" s="76">
        <f t="shared" si="368"/>
        <v>0</v>
      </c>
      <c r="AJ870" s="75"/>
      <c r="AK870" s="76"/>
    </row>
    <row r="871" spans="2:37" x14ac:dyDescent="0.25">
      <c r="B871" s="43">
        <v>1943</v>
      </c>
      <c r="C871" s="44">
        <v>4</v>
      </c>
      <c r="D871" s="67">
        <f t="shared" si="373"/>
        <v>15826</v>
      </c>
      <c r="E871" s="61">
        <f>Data!E870</f>
        <v>11.44</v>
      </c>
      <c r="F871" s="61">
        <f>Data!H870</f>
        <v>17.399999999999999</v>
      </c>
      <c r="G871" s="62">
        <f>IF(MOD(C871,3)=0,SUM(Data!G868:G870),0)</f>
        <v>0</v>
      </c>
      <c r="H871" s="63">
        <f t="shared" si="358"/>
        <v>3.342366757000903E-2</v>
      </c>
      <c r="I871" s="63">
        <f t="shared" si="359"/>
        <v>0</v>
      </c>
      <c r="J871" s="63">
        <f t="shared" si="360"/>
        <v>3.342366757000903E-2</v>
      </c>
      <c r="K871" s="63">
        <f t="shared" si="361"/>
        <v>1.1627906976744207E-2</v>
      </c>
      <c r="L871" s="64">
        <f t="shared" si="362"/>
        <v>2.154523460943425E-2</v>
      </c>
      <c r="M871" s="65">
        <f t="shared" si="363"/>
        <v>2.576576576576576</v>
      </c>
      <c r="N871" s="65">
        <f t="shared" si="364"/>
        <v>1.396013689008567</v>
      </c>
      <c r="O871" s="65">
        <f t="shared" si="365"/>
        <v>119.50848941407327</v>
      </c>
      <c r="P871" s="66">
        <f t="shared" si="366"/>
        <v>85.606960988288591</v>
      </c>
      <c r="Q871" s="63">
        <f t="shared" si="369"/>
        <v>0.45918367346938771</v>
      </c>
      <c r="R871" s="63">
        <f t="shared" si="370"/>
        <v>0.56007245244323078</v>
      </c>
      <c r="S871" s="63">
        <f t="shared" si="371"/>
        <v>8.0745341614906874E-2</v>
      </c>
      <c r="T871" s="64">
        <f t="shared" si="372"/>
        <v>0.44351531519172482</v>
      </c>
      <c r="U871" s="63">
        <f t="shared" si="353"/>
        <v>2.9546452682719382E-2</v>
      </c>
      <c r="V871" s="63">
        <f t="shared" si="354"/>
        <v>9.4952075724458185E-2</v>
      </c>
      <c r="W871" s="63">
        <f t="shared" si="355"/>
        <v>4.1482988906745177E-2</v>
      </c>
      <c r="X871" s="64">
        <f t="shared" si="356"/>
        <v>5.1339376050529628E-2</v>
      </c>
      <c r="Y871" s="63">
        <f t="shared" si="349"/>
        <v>5.2011967385568125E-2</v>
      </c>
      <c r="Z871" s="63">
        <f t="shared" si="350"/>
        <v>0.1103019277188142</v>
      </c>
      <c r="AA871" s="63">
        <f t="shared" si="351"/>
        <v>3.2803902623955938E-2</v>
      </c>
      <c r="AB871" s="64">
        <f t="shared" si="352"/>
        <v>7.5036533942179906E-2</v>
      </c>
      <c r="AC871" s="63">
        <f t="shared" si="345"/>
        <v>1.1507789587224426E-2</v>
      </c>
      <c r="AD871" s="63">
        <f t="shared" si="346"/>
        <v>6.8952092048017999E-2</v>
      </c>
      <c r="AE871" s="63">
        <f t="shared" si="347"/>
        <v>1.4588923641496443E-3</v>
      </c>
      <c r="AF871" s="64">
        <f t="shared" si="348"/>
        <v>6.7394877811246756E-2</v>
      </c>
      <c r="AG871" s="69">
        <f t="shared" ca="1" si="357"/>
        <v>406</v>
      </c>
      <c r="AH871" s="75">
        <f t="shared" si="367"/>
        <v>8</v>
      </c>
      <c r="AI871" s="76">
        <f t="shared" si="368"/>
        <v>0</v>
      </c>
      <c r="AJ871" s="75"/>
      <c r="AK871" s="76"/>
    </row>
    <row r="872" spans="2:37" x14ac:dyDescent="0.25">
      <c r="B872" s="43">
        <v>1943</v>
      </c>
      <c r="C872" s="44">
        <v>5</v>
      </c>
      <c r="D872" s="67">
        <f t="shared" si="373"/>
        <v>15857</v>
      </c>
      <c r="E872" s="61">
        <f>Data!E871</f>
        <v>11.89</v>
      </c>
      <c r="F872" s="61">
        <f>Data!H871</f>
        <v>17.5</v>
      </c>
      <c r="G872" s="62">
        <f>IF(MOD(C872,3)=0,SUM(Data!G869:G871),0)</f>
        <v>0</v>
      </c>
      <c r="H872" s="63">
        <f t="shared" si="358"/>
        <v>3.9335664335664378E-2</v>
      </c>
      <c r="I872" s="63">
        <f t="shared" si="359"/>
        <v>0</v>
      </c>
      <c r="J872" s="63">
        <f t="shared" si="360"/>
        <v>3.9335664335664378E-2</v>
      </c>
      <c r="K872" s="63">
        <f t="shared" si="361"/>
        <v>5.7471264367816577E-3</v>
      </c>
      <c r="L872" s="64">
        <f t="shared" si="362"/>
        <v>3.339660339660333E-2</v>
      </c>
      <c r="M872" s="65">
        <f t="shared" si="363"/>
        <v>2.6779279279279278</v>
      </c>
      <c r="N872" s="65">
        <f t="shared" si="364"/>
        <v>1.4040367561867773</v>
      </c>
      <c r="O872" s="65">
        <f t="shared" si="365"/>
        <v>124.20943523892755</v>
      </c>
      <c r="P872" s="66">
        <f t="shared" si="366"/>
        <v>88.465942712402963</v>
      </c>
      <c r="Q872" s="63">
        <f t="shared" si="369"/>
        <v>0.49936948297604045</v>
      </c>
      <c r="R872" s="63">
        <f t="shared" si="370"/>
        <v>0.60303673139613334</v>
      </c>
      <c r="S872" s="63">
        <f t="shared" si="371"/>
        <v>7.3619631901840288E-2</v>
      </c>
      <c r="T872" s="64">
        <f t="shared" si="372"/>
        <v>0.49311421267182687</v>
      </c>
      <c r="U872" s="63">
        <f t="shared" si="353"/>
        <v>3.5643449696511675E-2</v>
      </c>
      <c r="V872" s="63">
        <f t="shared" si="354"/>
        <v>0.10143640629404249</v>
      </c>
      <c r="W872" s="63">
        <f t="shared" si="355"/>
        <v>4.4152150333516937E-2</v>
      </c>
      <c r="X872" s="64">
        <f t="shared" si="356"/>
        <v>5.4861981505500035E-2</v>
      </c>
      <c r="Y872" s="63">
        <f t="shared" si="349"/>
        <v>2.9735827755438926E-2</v>
      </c>
      <c r="Z872" s="63">
        <f t="shared" si="350"/>
        <v>8.6791510023726204E-2</v>
      </c>
      <c r="AA872" s="63">
        <f t="shared" si="351"/>
        <v>3.3395938566434413E-2</v>
      </c>
      <c r="AB872" s="64">
        <f t="shared" si="352"/>
        <v>5.1670003204545401E-2</v>
      </c>
      <c r="AC872" s="63">
        <f t="shared" si="345"/>
        <v>1.5916789796285302E-2</v>
      </c>
      <c r="AD872" s="63">
        <f t="shared" si="346"/>
        <v>7.3611482757445001E-2</v>
      </c>
      <c r="AE872" s="63">
        <f t="shared" si="347"/>
        <v>1.7458852360838772E-3</v>
      </c>
      <c r="AF872" s="64">
        <f t="shared" si="348"/>
        <v>7.1740347108512736E-2</v>
      </c>
      <c r="AG872" s="69">
        <f t="shared" ca="1" si="357"/>
        <v>310</v>
      </c>
      <c r="AH872" s="75">
        <f t="shared" si="367"/>
        <v>9</v>
      </c>
      <c r="AI872" s="76">
        <f t="shared" si="368"/>
        <v>0</v>
      </c>
      <c r="AJ872" s="75"/>
      <c r="AK872" s="76"/>
    </row>
    <row r="873" spans="2:37" x14ac:dyDescent="0.25">
      <c r="B873" s="43">
        <v>1943</v>
      </c>
      <c r="C873" s="44">
        <v>6</v>
      </c>
      <c r="D873" s="67">
        <f t="shared" si="373"/>
        <v>15887</v>
      </c>
      <c r="E873" s="61">
        <f>Data!E872</f>
        <v>12.1</v>
      </c>
      <c r="F873" s="61">
        <f>Data!H872</f>
        <v>17.5</v>
      </c>
      <c r="G873" s="62">
        <f>IF(MOD(C873,3)=0,SUM(Data!G870:G872),0)</f>
        <v>0.14749999999999999</v>
      </c>
      <c r="H873" s="63">
        <f t="shared" si="358"/>
        <v>1.766190075693852E-2</v>
      </c>
      <c r="I873" s="63">
        <f t="shared" si="359"/>
        <v>1.2405382674516399E-2</v>
      </c>
      <c r="J873" s="63">
        <f t="shared" si="360"/>
        <v>3.0067283431455039E-2</v>
      </c>
      <c r="K873" s="63">
        <f t="shared" si="361"/>
        <v>0</v>
      </c>
      <c r="L873" s="64">
        <f t="shared" si="362"/>
        <v>3.0067283431455039E-2</v>
      </c>
      <c r="M873" s="65">
        <f t="shared" si="363"/>
        <v>2.7252252252252247</v>
      </c>
      <c r="N873" s="65">
        <f t="shared" si="364"/>
        <v>1.4040367561867773</v>
      </c>
      <c r="O873" s="65">
        <f t="shared" si="365"/>
        <v>127.94407553311734</v>
      </c>
      <c r="P873" s="66">
        <f t="shared" si="366"/>
        <v>91.125873285967643</v>
      </c>
      <c r="Q873" s="63">
        <f t="shared" si="369"/>
        <v>0.4525810324129651</v>
      </c>
      <c r="R873" s="63">
        <f t="shared" si="370"/>
        <v>0.54095899156456917</v>
      </c>
      <c r="S873" s="63">
        <f t="shared" si="371"/>
        <v>7.3619631901840288E-2</v>
      </c>
      <c r="T873" s="64">
        <f t="shared" si="372"/>
        <v>0.43529323214299853</v>
      </c>
      <c r="U873" s="63">
        <f t="shared" si="353"/>
        <v>3.4551049574217174E-2</v>
      </c>
      <c r="V873" s="63">
        <f t="shared" si="354"/>
        <v>9.8919569211866065E-2</v>
      </c>
      <c r="W873" s="63">
        <f t="shared" si="355"/>
        <v>4.4152150333516937E-2</v>
      </c>
      <c r="X873" s="64">
        <f t="shared" si="356"/>
        <v>5.2451569305158818E-2</v>
      </c>
      <c r="Y873" s="63">
        <f t="shared" si="349"/>
        <v>1.5352826848568313E-2</v>
      </c>
      <c r="Z873" s="63">
        <f t="shared" si="350"/>
        <v>7.1692156864958667E-2</v>
      </c>
      <c r="AA873" s="63">
        <f t="shared" si="351"/>
        <v>3.2579343335925159E-2</v>
      </c>
      <c r="AB873" s="64">
        <f t="shared" si="352"/>
        <v>3.7878748767792292E-2</v>
      </c>
      <c r="AC873" s="63">
        <f t="shared" si="345"/>
        <v>1.8781302836548441E-2</v>
      </c>
      <c r="AD873" s="63">
        <f t="shared" si="346"/>
        <v>7.6460950605757194E-2</v>
      </c>
      <c r="AE873" s="63">
        <f t="shared" si="347"/>
        <v>1.4504276979134811E-3</v>
      </c>
      <c r="AF873" s="64">
        <f t="shared" si="348"/>
        <v>7.4901883141909043E-2</v>
      </c>
      <c r="AG873" s="69">
        <f t="shared" ca="1" si="357"/>
        <v>689</v>
      </c>
      <c r="AH873" s="75">
        <f t="shared" si="367"/>
        <v>10</v>
      </c>
      <c r="AI873" s="76">
        <f t="shared" si="368"/>
        <v>0</v>
      </c>
      <c r="AJ873" s="75"/>
      <c r="AK873" s="76"/>
    </row>
    <row r="874" spans="2:37" x14ac:dyDescent="0.25">
      <c r="B874" s="43">
        <v>1943</v>
      </c>
      <c r="C874" s="44">
        <v>7</v>
      </c>
      <c r="D874" s="67">
        <f t="shared" si="373"/>
        <v>15918</v>
      </c>
      <c r="E874" s="61">
        <f>Data!E873</f>
        <v>12.35</v>
      </c>
      <c r="F874" s="61">
        <f>Data!H873</f>
        <v>17.399999999999999</v>
      </c>
      <c r="G874" s="62">
        <f>IF(MOD(C874,3)=0,SUM(Data!G871:G873),0)</f>
        <v>0</v>
      </c>
      <c r="H874" s="63">
        <f t="shared" si="358"/>
        <v>2.0661157024793431E-2</v>
      </c>
      <c r="I874" s="63">
        <f t="shared" si="359"/>
        <v>0</v>
      </c>
      <c r="J874" s="63">
        <f t="shared" si="360"/>
        <v>2.0661157024793431E-2</v>
      </c>
      <c r="K874" s="63">
        <f t="shared" si="361"/>
        <v>-5.7142857142857828E-3</v>
      </c>
      <c r="L874" s="64">
        <f t="shared" si="362"/>
        <v>2.6527025743326771E-2</v>
      </c>
      <c r="M874" s="65">
        <f t="shared" si="363"/>
        <v>2.781531531531531</v>
      </c>
      <c r="N874" s="65">
        <f t="shared" si="364"/>
        <v>1.396013689008567</v>
      </c>
      <c r="O874" s="65">
        <f t="shared" si="365"/>
        <v>130.58754816809912</v>
      </c>
      <c r="P874" s="66">
        <f t="shared" si="366"/>
        <v>93.54317167250764</v>
      </c>
      <c r="Q874" s="63">
        <f t="shared" si="369"/>
        <v>0.42939814814814792</v>
      </c>
      <c r="R874" s="63">
        <f t="shared" si="370"/>
        <v>0.5163656138726358</v>
      </c>
      <c r="S874" s="63">
        <f t="shared" si="371"/>
        <v>6.0975609756097615E-2</v>
      </c>
      <c r="T874" s="64">
        <f t="shared" si="372"/>
        <v>0.4292181647994957</v>
      </c>
      <c r="U874" s="63">
        <f t="shared" si="353"/>
        <v>1.790959052839769E-3</v>
      </c>
      <c r="V874" s="63">
        <f t="shared" si="354"/>
        <v>6.412118533519795E-2</v>
      </c>
      <c r="W874" s="63">
        <f t="shared" si="355"/>
        <v>4.295609661987454E-2</v>
      </c>
      <c r="X874" s="64">
        <f t="shared" si="356"/>
        <v>2.0293364968973604E-2</v>
      </c>
      <c r="Y874" s="63">
        <f t="shared" si="349"/>
        <v>9.5520619253159911E-3</v>
      </c>
      <c r="Z874" s="63">
        <f t="shared" si="350"/>
        <v>6.5569522340601427E-2</v>
      </c>
      <c r="AA874" s="63">
        <f t="shared" si="351"/>
        <v>2.879251355264234E-2</v>
      </c>
      <c r="AB874" s="64">
        <f t="shared" si="352"/>
        <v>3.5747741457565541E-2</v>
      </c>
      <c r="AC874" s="63">
        <f t="shared" si="345"/>
        <v>2.1566389495660809E-2</v>
      </c>
      <c r="AD874" s="63">
        <f t="shared" si="346"/>
        <v>7.9403718621071429E-2</v>
      </c>
      <c r="AE874" s="63">
        <f t="shared" si="347"/>
        <v>5.7820821801701783E-4</v>
      </c>
      <c r="AF874" s="64">
        <f t="shared" si="348"/>
        <v>7.8779959183239656E-2</v>
      </c>
      <c r="AG874" s="69">
        <f t="shared" ca="1" si="357"/>
        <v>626</v>
      </c>
      <c r="AH874" s="75">
        <f t="shared" si="367"/>
        <v>11</v>
      </c>
      <c r="AI874" s="76">
        <f t="shared" si="368"/>
        <v>0</v>
      </c>
      <c r="AJ874" s="75"/>
      <c r="AK874" s="76"/>
    </row>
    <row r="875" spans="2:37" x14ac:dyDescent="0.25">
      <c r="B875" s="43">
        <v>1943</v>
      </c>
      <c r="C875" s="44">
        <v>8</v>
      </c>
      <c r="D875" s="67">
        <f t="shared" si="373"/>
        <v>15949</v>
      </c>
      <c r="E875" s="61">
        <f>Data!E874</f>
        <v>11.74</v>
      </c>
      <c r="F875" s="61">
        <f>Data!H874</f>
        <v>17.3</v>
      </c>
      <c r="G875" s="62">
        <f>IF(MOD(C875,3)=0,SUM(Data!G872:G874),0)</f>
        <v>0</v>
      </c>
      <c r="H875" s="63">
        <f t="shared" si="358"/>
        <v>-4.9392712550607287E-2</v>
      </c>
      <c r="I875" s="63">
        <f t="shared" si="359"/>
        <v>0</v>
      </c>
      <c r="J875" s="63">
        <f t="shared" si="360"/>
        <v>-4.9392712550607287E-2</v>
      </c>
      <c r="K875" s="63">
        <f t="shared" si="361"/>
        <v>-5.7471264367814356E-3</v>
      </c>
      <c r="L875" s="64">
        <f t="shared" si="362"/>
        <v>-4.3897872738761223E-2</v>
      </c>
      <c r="M875" s="65">
        <f t="shared" si="363"/>
        <v>2.644144144144144</v>
      </c>
      <c r="N875" s="65">
        <f t="shared" si="364"/>
        <v>1.387990621830357</v>
      </c>
      <c r="O875" s="65">
        <f t="shared" si="365"/>
        <v>124.13747493874362</v>
      </c>
      <c r="P875" s="66">
        <f t="shared" si="366"/>
        <v>89.436825426847804</v>
      </c>
      <c r="Q875" s="63">
        <f t="shared" si="369"/>
        <v>0.36670547147846344</v>
      </c>
      <c r="R875" s="63">
        <f t="shared" si="370"/>
        <v>0.44985858833415571</v>
      </c>
      <c r="S875" s="63">
        <f t="shared" si="371"/>
        <v>4.8484848484848575E-2</v>
      </c>
      <c r="T875" s="64">
        <f t="shared" si="372"/>
        <v>0.38281310448055272</v>
      </c>
      <c r="U875" s="63">
        <f t="shared" si="353"/>
        <v>-9.4372125087954783E-3</v>
      </c>
      <c r="V875" s="63">
        <f t="shared" si="354"/>
        <v>5.2194410469300845E-2</v>
      </c>
      <c r="W875" s="63">
        <f t="shared" si="355"/>
        <v>4.1754531105121284E-2</v>
      </c>
      <c r="X875" s="64">
        <f t="shared" si="356"/>
        <v>1.0021438882636291E-2</v>
      </c>
      <c r="Y875" s="63">
        <f t="shared" si="349"/>
        <v>9.6023847828303754E-3</v>
      </c>
      <c r="Z875" s="63">
        <f t="shared" si="350"/>
        <v>6.5622637484700208E-2</v>
      </c>
      <c r="AA875" s="63">
        <f t="shared" si="351"/>
        <v>2.7418111310783422E-2</v>
      </c>
      <c r="AB875" s="64">
        <f t="shared" si="352"/>
        <v>3.7184984139685184E-2</v>
      </c>
      <c r="AC875" s="63">
        <f t="shared" si="345"/>
        <v>1.8730136670473962E-2</v>
      </c>
      <c r="AD875" s="63">
        <f t="shared" si="346"/>
        <v>7.6406887599675288E-2</v>
      </c>
      <c r="AE875" s="63">
        <f t="shared" si="347"/>
        <v>5.8157094660016284E-4</v>
      </c>
      <c r="AF875" s="64">
        <f t="shared" si="348"/>
        <v>7.5781244482986621E-2</v>
      </c>
      <c r="AG875" s="69">
        <f t="shared" ca="1" si="357"/>
        <v>1668</v>
      </c>
      <c r="AH875" s="75">
        <f t="shared" si="367"/>
        <v>0</v>
      </c>
      <c r="AI875" s="76">
        <f t="shared" si="368"/>
        <v>1</v>
      </c>
      <c r="AJ875" s="75"/>
      <c r="AK875" s="76"/>
    </row>
    <row r="876" spans="2:37" x14ac:dyDescent="0.25">
      <c r="B876" s="43">
        <v>1943</v>
      </c>
      <c r="C876" s="44">
        <v>9</v>
      </c>
      <c r="D876" s="67">
        <f t="shared" si="373"/>
        <v>15979</v>
      </c>
      <c r="E876" s="61">
        <f>Data!E875</f>
        <v>11.99</v>
      </c>
      <c r="F876" s="61">
        <f>Data!H875</f>
        <v>17.399999999999999</v>
      </c>
      <c r="G876" s="62">
        <f>IF(MOD(C876,3)=0,SUM(Data!G873:G875),0)</f>
        <v>0.14916666666666664</v>
      </c>
      <c r="H876" s="63">
        <f t="shared" si="358"/>
        <v>2.1294718909710353E-2</v>
      </c>
      <c r="I876" s="63">
        <f t="shared" si="359"/>
        <v>1.2705848949460532E-2</v>
      </c>
      <c r="J876" s="63">
        <f t="shared" si="360"/>
        <v>3.4000567859170827E-2</v>
      </c>
      <c r="K876" s="63">
        <f t="shared" si="361"/>
        <v>5.7803468208090791E-3</v>
      </c>
      <c r="L876" s="64">
        <f t="shared" si="362"/>
        <v>2.8058035859980457E-2</v>
      </c>
      <c r="M876" s="65">
        <f t="shared" si="363"/>
        <v>2.7004504504504503</v>
      </c>
      <c r="N876" s="65">
        <f t="shared" si="364"/>
        <v>1.396013689008567</v>
      </c>
      <c r="O876" s="65">
        <f t="shared" si="365"/>
        <v>128.3582195792645</v>
      </c>
      <c r="P876" s="66">
        <f t="shared" si="366"/>
        <v>91.946247081877118</v>
      </c>
      <c r="Q876" s="63">
        <f t="shared" si="369"/>
        <v>0.38133640552995396</v>
      </c>
      <c r="R876" s="63">
        <f t="shared" si="370"/>
        <v>0.45703240189093508</v>
      </c>
      <c r="S876" s="63">
        <f t="shared" si="371"/>
        <v>5.4545454545454453E-2</v>
      </c>
      <c r="T876" s="64">
        <f t="shared" si="372"/>
        <v>0.38166865696554186</v>
      </c>
      <c r="U876" s="63">
        <f t="shared" si="353"/>
        <v>4.0521334714831436E-3</v>
      </c>
      <c r="V876" s="63">
        <f t="shared" si="354"/>
        <v>6.6066659959605811E-2</v>
      </c>
      <c r="W876" s="63">
        <f t="shared" si="355"/>
        <v>4.295609661987454E-2</v>
      </c>
      <c r="X876" s="64">
        <f t="shared" si="356"/>
        <v>2.2158711583958546E-2</v>
      </c>
      <c r="Y876" s="63">
        <f t="shared" si="349"/>
        <v>1.258934113206589E-2</v>
      </c>
      <c r="Z876" s="63">
        <f t="shared" si="350"/>
        <v>6.8941353303842767E-2</v>
      </c>
      <c r="AA876" s="63">
        <f t="shared" si="351"/>
        <v>2.8010455460647288E-2</v>
      </c>
      <c r="AB876" s="64">
        <f t="shared" si="352"/>
        <v>3.9815643533367195E-2</v>
      </c>
      <c r="AC876" s="63">
        <f t="shared" si="345"/>
        <v>1.9490254704148002E-2</v>
      </c>
      <c r="AD876" s="63">
        <f t="shared" si="346"/>
        <v>7.7018233104049205E-2</v>
      </c>
      <c r="AE876" s="63">
        <f t="shared" si="347"/>
        <v>5.7820821801701783E-4</v>
      </c>
      <c r="AF876" s="64">
        <f t="shared" si="348"/>
        <v>7.6395852176481593E-2</v>
      </c>
      <c r="AG876" s="69">
        <f t="shared" ca="1" si="357"/>
        <v>614</v>
      </c>
      <c r="AH876" s="75">
        <f t="shared" si="367"/>
        <v>1</v>
      </c>
      <c r="AI876" s="76">
        <f t="shared" si="368"/>
        <v>0</v>
      </c>
      <c r="AJ876" s="75"/>
      <c r="AK876" s="76"/>
    </row>
    <row r="877" spans="2:37" x14ac:dyDescent="0.25">
      <c r="B877" s="43">
        <v>1943</v>
      </c>
      <c r="C877" s="44">
        <v>10</v>
      </c>
      <c r="D877" s="67">
        <f t="shared" si="373"/>
        <v>16010</v>
      </c>
      <c r="E877" s="61">
        <f>Data!E876</f>
        <v>11.88</v>
      </c>
      <c r="F877" s="61">
        <f>Data!H876</f>
        <v>17.399999999999999</v>
      </c>
      <c r="G877" s="62">
        <f>IF(MOD(C877,3)=0,SUM(Data!G874:G876),0)</f>
        <v>0</v>
      </c>
      <c r="H877" s="63">
        <f t="shared" si="358"/>
        <v>-9.1743119266054496E-3</v>
      </c>
      <c r="I877" s="63">
        <f t="shared" si="359"/>
        <v>0</v>
      </c>
      <c r="J877" s="63">
        <f t="shared" si="360"/>
        <v>-9.1743119266054496E-3</v>
      </c>
      <c r="K877" s="63">
        <f t="shared" si="361"/>
        <v>0</v>
      </c>
      <c r="L877" s="64">
        <f t="shared" si="362"/>
        <v>-9.1743119266054496E-3</v>
      </c>
      <c r="M877" s="65">
        <f t="shared" si="363"/>
        <v>2.6756756756756754</v>
      </c>
      <c r="N877" s="65">
        <f t="shared" si="364"/>
        <v>1.396013689008567</v>
      </c>
      <c r="O877" s="65">
        <f t="shared" si="365"/>
        <v>127.18062123450061</v>
      </c>
      <c r="P877" s="66">
        <f t="shared" si="366"/>
        <v>91.102703530667242</v>
      </c>
      <c r="Q877" s="63">
        <f t="shared" si="369"/>
        <v>0.27467811158798283</v>
      </c>
      <c r="R877" s="63">
        <f t="shared" si="370"/>
        <v>0.34452932908280309</v>
      </c>
      <c r="S877" s="63">
        <f t="shared" si="371"/>
        <v>4.1916167664670656E-2</v>
      </c>
      <c r="T877" s="64">
        <f t="shared" si="372"/>
        <v>0.29043906871740299</v>
      </c>
      <c r="U877" s="63">
        <f t="shared" si="353"/>
        <v>-1.8761335429941073E-2</v>
      </c>
      <c r="V877" s="63">
        <f t="shared" si="354"/>
        <v>4.1844134272871258E-2</v>
      </c>
      <c r="W877" s="63">
        <f t="shared" si="355"/>
        <v>4.4441795090502056E-2</v>
      </c>
      <c r="X877" s="64">
        <f t="shared" si="356"/>
        <v>-2.4871283683222112E-3</v>
      </c>
      <c r="Y877" s="63">
        <f t="shared" si="349"/>
        <v>2.2071567199939413E-2</v>
      </c>
      <c r="Z877" s="63">
        <f t="shared" si="350"/>
        <v>7.8951278506091072E-2</v>
      </c>
      <c r="AA877" s="63">
        <f t="shared" si="351"/>
        <v>2.8010455460647288E-2</v>
      </c>
      <c r="AB877" s="64">
        <f t="shared" si="352"/>
        <v>4.9552825824730862E-2</v>
      </c>
      <c r="AC877" s="63">
        <f t="shared" si="345"/>
        <v>1.9776605709476147E-2</v>
      </c>
      <c r="AD877" s="63">
        <f t="shared" si="346"/>
        <v>7.7320742375112106E-2</v>
      </c>
      <c r="AE877" s="63">
        <f t="shared" si="347"/>
        <v>2.8822676519180135E-4</v>
      </c>
      <c r="AF877" s="64">
        <f t="shared" si="348"/>
        <v>7.7010319174738218E-2</v>
      </c>
      <c r="AG877" s="69">
        <f t="shared" ca="1" si="357"/>
        <v>1224</v>
      </c>
      <c r="AH877" s="75">
        <f t="shared" si="367"/>
        <v>0</v>
      </c>
      <c r="AI877" s="76">
        <f t="shared" si="368"/>
        <v>1</v>
      </c>
      <c r="AJ877" s="75"/>
      <c r="AK877" s="76"/>
    </row>
    <row r="878" spans="2:37" x14ac:dyDescent="0.25">
      <c r="B878" s="43">
        <v>1943</v>
      </c>
      <c r="C878" s="44">
        <v>11</v>
      </c>
      <c r="D878" s="67">
        <f t="shared" si="373"/>
        <v>16040</v>
      </c>
      <c r="E878" s="61">
        <f>Data!E877</f>
        <v>11.33</v>
      </c>
      <c r="F878" s="61">
        <f>Data!H877</f>
        <v>17.399999999999999</v>
      </c>
      <c r="G878" s="62">
        <f>IF(MOD(C878,3)=0,SUM(Data!G875:G877),0)</f>
        <v>0</v>
      </c>
      <c r="H878" s="63">
        <f t="shared" si="358"/>
        <v>-4.6296296296296391E-2</v>
      </c>
      <c r="I878" s="63">
        <f t="shared" si="359"/>
        <v>0</v>
      </c>
      <c r="J878" s="63">
        <f t="shared" si="360"/>
        <v>-4.6296296296296391E-2</v>
      </c>
      <c r="K878" s="63">
        <f t="shared" si="361"/>
        <v>0</v>
      </c>
      <c r="L878" s="64">
        <f t="shared" si="362"/>
        <v>-4.6296296296296391E-2</v>
      </c>
      <c r="M878" s="65">
        <f t="shared" si="363"/>
        <v>2.5518018018018016</v>
      </c>
      <c r="N878" s="65">
        <f t="shared" si="364"/>
        <v>1.396013689008567</v>
      </c>
      <c r="O878" s="65">
        <f t="shared" si="365"/>
        <v>121.29262951068112</v>
      </c>
      <c r="P878" s="66">
        <f t="shared" si="366"/>
        <v>86.884985774617817</v>
      </c>
      <c r="Q878" s="63">
        <f t="shared" si="369"/>
        <v>0.19640971488912351</v>
      </c>
      <c r="R878" s="63">
        <f t="shared" si="370"/>
        <v>0.26197189442912094</v>
      </c>
      <c r="S878" s="63">
        <f t="shared" si="371"/>
        <v>3.5714285714285587E-2</v>
      </c>
      <c r="T878" s="64">
        <f t="shared" si="372"/>
        <v>0.21845562220742676</v>
      </c>
      <c r="U878" s="63">
        <f t="shared" si="353"/>
        <v>-2.8168740101199519E-2</v>
      </c>
      <c r="V878" s="63">
        <f t="shared" si="354"/>
        <v>3.1855688312299124E-2</v>
      </c>
      <c r="W878" s="63">
        <f t="shared" si="355"/>
        <v>4.4441795090502056E-2</v>
      </c>
      <c r="X878" s="64">
        <f t="shared" si="356"/>
        <v>-1.2050558333997374E-2</v>
      </c>
      <c r="Y878" s="63">
        <f t="shared" si="349"/>
        <v>1.4820205230748895E-2</v>
      </c>
      <c r="Z878" s="63">
        <f t="shared" si="350"/>
        <v>7.1296368107788055E-2</v>
      </c>
      <c r="AA878" s="63">
        <f t="shared" si="351"/>
        <v>2.8010455460647288E-2</v>
      </c>
      <c r="AB878" s="64">
        <f t="shared" si="352"/>
        <v>4.210649066574379E-2</v>
      </c>
      <c r="AC878" s="63">
        <f t="shared" si="345"/>
        <v>1.5865520111033815E-2</v>
      </c>
      <c r="AD878" s="63">
        <f t="shared" si="346"/>
        <v>7.3188961339132108E-2</v>
      </c>
      <c r="AE878" s="63">
        <f t="shared" si="347"/>
        <v>2.8822676519180135E-4</v>
      </c>
      <c r="AF878" s="64">
        <f t="shared" si="348"/>
        <v>7.2879728685493195E-2</v>
      </c>
      <c r="AG878" s="69">
        <f t="shared" ca="1" si="357"/>
        <v>1650</v>
      </c>
      <c r="AH878" s="75">
        <f t="shared" si="367"/>
        <v>0</v>
      </c>
      <c r="AI878" s="76">
        <f t="shared" si="368"/>
        <v>2</v>
      </c>
      <c r="AJ878" s="75"/>
      <c r="AK878" s="76"/>
    </row>
    <row r="879" spans="2:37" x14ac:dyDescent="0.25">
      <c r="B879" s="43">
        <v>1943</v>
      </c>
      <c r="C879" s="44">
        <v>12</v>
      </c>
      <c r="D879" s="67">
        <f t="shared" si="373"/>
        <v>16071</v>
      </c>
      <c r="E879" s="61">
        <f>Data!E878</f>
        <v>11.48</v>
      </c>
      <c r="F879" s="61">
        <f>Data!H878</f>
        <v>17.399999999999999</v>
      </c>
      <c r="G879" s="62">
        <f>IF(MOD(C879,3)=0,SUM(Data!G876:G878),0)</f>
        <v>0.15166666666666667</v>
      </c>
      <c r="H879" s="63">
        <f t="shared" si="358"/>
        <v>1.3239187996469504E-2</v>
      </c>
      <c r="I879" s="63">
        <f t="shared" si="359"/>
        <v>1.3386290085319212E-2</v>
      </c>
      <c r="J879" s="63">
        <f t="shared" si="360"/>
        <v>2.6625478081788945E-2</v>
      </c>
      <c r="K879" s="63">
        <f t="shared" si="361"/>
        <v>0</v>
      </c>
      <c r="L879" s="64">
        <f t="shared" si="362"/>
        <v>2.6625478081788945E-2</v>
      </c>
      <c r="M879" s="65">
        <f t="shared" si="363"/>
        <v>2.5855855855855854</v>
      </c>
      <c r="N879" s="65">
        <f t="shared" si="364"/>
        <v>1.396013689008567</v>
      </c>
      <c r="O879" s="65">
        <f t="shared" si="365"/>
        <v>124.52210375920031</v>
      </c>
      <c r="P879" s="66">
        <f t="shared" si="366"/>
        <v>89.19834005899645</v>
      </c>
      <c r="Q879" s="63">
        <f t="shared" si="369"/>
        <v>0.20588235294117641</v>
      </c>
      <c r="R879" s="63">
        <f t="shared" si="370"/>
        <v>0.26877679107915298</v>
      </c>
      <c r="S879" s="63">
        <f t="shared" si="371"/>
        <v>2.9585798816568198E-2</v>
      </c>
      <c r="T879" s="64">
        <f t="shared" si="372"/>
        <v>0.23231768788722307</v>
      </c>
      <c r="U879" s="63">
        <f t="shared" si="353"/>
        <v>-1.9842080710107735E-2</v>
      </c>
      <c r="V879" s="63">
        <f t="shared" si="354"/>
        <v>4.1144853042888174E-2</v>
      </c>
      <c r="W879" s="63">
        <f t="shared" si="355"/>
        <v>4.4441795090502056E-2</v>
      </c>
      <c r="X879" s="64">
        <f t="shared" si="356"/>
        <v>-3.1566546485515268E-3</v>
      </c>
      <c r="Y879" s="63">
        <f t="shared" si="349"/>
        <v>1.4202491195689726E-2</v>
      </c>
      <c r="Z879" s="63">
        <f t="shared" si="350"/>
        <v>7.0861446874716405E-2</v>
      </c>
      <c r="AA879" s="63">
        <f t="shared" si="351"/>
        <v>2.8010455460647288E-2</v>
      </c>
      <c r="AB879" s="64">
        <f t="shared" si="352"/>
        <v>4.1683419839215308E-2</v>
      </c>
      <c r="AC879" s="63">
        <f t="shared" si="345"/>
        <v>1.4842832216525048E-2</v>
      </c>
      <c r="AD879" s="63">
        <f t="shared" si="346"/>
        <v>7.1990352313096473E-2</v>
      </c>
      <c r="AE879" s="63">
        <f t="shared" si="347"/>
        <v>2.8822676519180135E-4</v>
      </c>
      <c r="AF879" s="64">
        <f t="shared" si="348"/>
        <v>7.1681465031114611E-2</v>
      </c>
      <c r="AG879" s="69">
        <f t="shared" ca="1" si="357"/>
        <v>777</v>
      </c>
      <c r="AH879" s="75">
        <f t="shared" si="367"/>
        <v>1</v>
      </c>
      <c r="AI879" s="76">
        <f t="shared" si="368"/>
        <v>0</v>
      </c>
      <c r="AJ879" s="75"/>
      <c r="AK879" s="76"/>
    </row>
    <row r="880" spans="2:37" x14ac:dyDescent="0.25">
      <c r="B880" s="43">
        <v>1944</v>
      </c>
      <c r="C880" s="39">
        <v>1</v>
      </c>
      <c r="D880" s="67">
        <f t="shared" si="373"/>
        <v>16102</v>
      </c>
      <c r="E880" s="61">
        <f>Data!E879</f>
        <v>11.85</v>
      </c>
      <c r="F880" s="61">
        <f>Data!H879</f>
        <v>17.399999999999999</v>
      </c>
      <c r="G880" s="62">
        <f>IF(MOD(C880,3)=0,SUM(Data!G877:G879),0)</f>
        <v>0</v>
      </c>
      <c r="H880" s="63">
        <f t="shared" si="358"/>
        <v>3.2229965156794327E-2</v>
      </c>
      <c r="I880" s="63">
        <f t="shared" si="359"/>
        <v>0</v>
      </c>
      <c r="J880" s="63">
        <f t="shared" si="360"/>
        <v>3.2229965156794327E-2</v>
      </c>
      <c r="K880" s="63">
        <f t="shared" si="361"/>
        <v>0</v>
      </c>
      <c r="L880" s="64">
        <f t="shared" si="362"/>
        <v>3.2229965156794327E-2</v>
      </c>
      <c r="M880" s="65">
        <f t="shared" si="363"/>
        <v>2.6689189189189184</v>
      </c>
      <c r="N880" s="65">
        <f t="shared" si="364"/>
        <v>1.396013689008567</v>
      </c>
      <c r="O880" s="65">
        <f t="shared" si="365"/>
        <v>128.53544682461006</v>
      </c>
      <c r="P880" s="66">
        <f t="shared" si="366"/>
        <v>92.073199451141804</v>
      </c>
      <c r="Q880" s="63">
        <f t="shared" si="369"/>
        <v>0.17443012884043618</v>
      </c>
      <c r="R880" s="63">
        <f t="shared" si="370"/>
        <v>0.23568413335055416</v>
      </c>
      <c r="S880" s="63">
        <f t="shared" si="371"/>
        <v>2.9585798816568198E-2</v>
      </c>
      <c r="T880" s="64">
        <f t="shared" si="372"/>
        <v>0.20017596859910136</v>
      </c>
      <c r="U880" s="63">
        <f t="shared" si="353"/>
        <v>-1.0623324985284954E-2</v>
      </c>
      <c r="V880" s="63">
        <f t="shared" si="354"/>
        <v>5.0937213932358505E-2</v>
      </c>
      <c r="W880" s="63">
        <f t="shared" si="355"/>
        <v>4.4441795090502056E-2</v>
      </c>
      <c r="X880" s="64">
        <f t="shared" si="356"/>
        <v>6.2190338153726987E-3</v>
      </c>
      <c r="Y880" s="63">
        <f t="shared" si="349"/>
        <v>1.1783922191774598E-2</v>
      </c>
      <c r="Z880" s="63">
        <f t="shared" si="350"/>
        <v>6.8307763241139963E-2</v>
      </c>
      <c r="AA880" s="63">
        <f t="shared" si="351"/>
        <v>2.8010455460647288E-2</v>
      </c>
      <c r="AB880" s="64">
        <f t="shared" si="352"/>
        <v>3.9199317056007654E-2</v>
      </c>
      <c r="AC880" s="63">
        <f t="shared" si="345"/>
        <v>1.4817347043335705E-2</v>
      </c>
      <c r="AD880" s="63">
        <f t="shared" si="346"/>
        <v>7.1963432026606267E-2</v>
      </c>
      <c r="AE880" s="63">
        <f t="shared" si="347"/>
        <v>2.8822676519180135E-4</v>
      </c>
      <c r="AF880" s="64">
        <f t="shared" si="348"/>
        <v>7.1654552501535518E-2</v>
      </c>
      <c r="AG880" s="69">
        <f t="shared" ca="1" si="357"/>
        <v>433</v>
      </c>
      <c r="AH880" s="75">
        <f t="shared" si="367"/>
        <v>2</v>
      </c>
      <c r="AI880" s="76">
        <f t="shared" si="368"/>
        <v>0</v>
      </c>
      <c r="AJ880" s="75"/>
      <c r="AK880" s="76"/>
    </row>
    <row r="881" spans="2:37" x14ac:dyDescent="0.25">
      <c r="B881" s="43">
        <v>1944</v>
      </c>
      <c r="C881" s="44">
        <v>2</v>
      </c>
      <c r="D881" s="67">
        <f t="shared" si="373"/>
        <v>16131</v>
      </c>
      <c r="E881" s="61">
        <f>Data!E880</f>
        <v>11.77</v>
      </c>
      <c r="F881" s="61">
        <f>Data!H880</f>
        <v>17.399999999999999</v>
      </c>
      <c r="G881" s="62">
        <f>IF(MOD(C881,3)=0,SUM(Data!G878:G880),0)</f>
        <v>0</v>
      </c>
      <c r="H881" s="63">
        <f t="shared" si="358"/>
        <v>-6.7510548523206371E-3</v>
      </c>
      <c r="I881" s="63">
        <f t="shared" si="359"/>
        <v>0</v>
      </c>
      <c r="J881" s="63">
        <f t="shared" si="360"/>
        <v>-6.7510548523206371E-3</v>
      </c>
      <c r="K881" s="63">
        <f t="shared" si="361"/>
        <v>0</v>
      </c>
      <c r="L881" s="64">
        <f t="shared" si="362"/>
        <v>-6.7510548523206371E-3</v>
      </c>
      <c r="M881" s="65">
        <f t="shared" si="363"/>
        <v>2.6509009009009006</v>
      </c>
      <c r="N881" s="65">
        <f t="shared" si="364"/>
        <v>1.396013689008567</v>
      </c>
      <c r="O881" s="65">
        <f t="shared" si="365"/>
        <v>127.66769697262957</v>
      </c>
      <c r="P881" s="66">
        <f t="shared" si="366"/>
        <v>91.451608231218486</v>
      </c>
      <c r="Q881" s="63">
        <f t="shared" si="369"/>
        <v>0.10102899906454632</v>
      </c>
      <c r="R881" s="63">
        <f t="shared" si="370"/>
        <v>0.15845466758095195</v>
      </c>
      <c r="S881" s="63">
        <f t="shared" si="371"/>
        <v>2.9585798816568198E-2</v>
      </c>
      <c r="T881" s="64">
        <f t="shared" si="372"/>
        <v>0.12516574035161421</v>
      </c>
      <c r="U881" s="63">
        <f t="shared" si="353"/>
        <v>-1.037432188617593E-2</v>
      </c>
      <c r="V881" s="63">
        <f t="shared" si="354"/>
        <v>5.1201710387396071E-2</v>
      </c>
      <c r="W881" s="63">
        <f t="shared" si="355"/>
        <v>4.5940283027151585E-2</v>
      </c>
      <c r="X881" s="64">
        <f t="shared" si="356"/>
        <v>5.0303324631659763E-3</v>
      </c>
      <c r="Y881" s="63">
        <f t="shared" si="349"/>
        <v>3.9058930451916218E-3</v>
      </c>
      <c r="Z881" s="63">
        <f t="shared" si="350"/>
        <v>5.9989623852145568E-2</v>
      </c>
      <c r="AA881" s="63">
        <f t="shared" si="351"/>
        <v>2.723488753572334E-2</v>
      </c>
      <c r="AB881" s="64">
        <f t="shared" si="352"/>
        <v>3.1886316083947541E-2</v>
      </c>
      <c r="AC881" s="63">
        <f t="shared" si="345"/>
        <v>1.424445525556095E-2</v>
      </c>
      <c r="AD881" s="63">
        <f t="shared" si="346"/>
        <v>7.1358279731178476E-2</v>
      </c>
      <c r="AE881" s="63">
        <f t="shared" si="347"/>
        <v>5.7820821801701783E-4</v>
      </c>
      <c r="AF881" s="64">
        <f t="shared" si="348"/>
        <v>7.0739169543995617E-2</v>
      </c>
      <c r="AG881" s="69">
        <f t="shared" ca="1" si="357"/>
        <v>1184</v>
      </c>
      <c r="AH881" s="75">
        <f t="shared" si="367"/>
        <v>0</v>
      </c>
      <c r="AI881" s="76">
        <f t="shared" si="368"/>
        <v>1</v>
      </c>
      <c r="AJ881" s="75"/>
      <c r="AK881" s="76"/>
    </row>
    <row r="882" spans="2:37" x14ac:dyDescent="0.25">
      <c r="B882" s="43">
        <v>1944</v>
      </c>
      <c r="C882" s="44">
        <v>3</v>
      </c>
      <c r="D882" s="67">
        <f t="shared" si="373"/>
        <v>16162</v>
      </c>
      <c r="E882" s="61">
        <f>Data!E881</f>
        <v>12.1</v>
      </c>
      <c r="F882" s="61">
        <f>Data!H881</f>
        <v>17.399999999999999</v>
      </c>
      <c r="G882" s="62">
        <f>IF(MOD(C882,3)=0,SUM(Data!G879:G881),0)</f>
        <v>0.15416666666666667</v>
      </c>
      <c r="H882" s="63">
        <f t="shared" si="358"/>
        <v>2.8037383177570208E-2</v>
      </c>
      <c r="I882" s="63">
        <f t="shared" si="359"/>
        <v>1.3098272444066838E-2</v>
      </c>
      <c r="J882" s="63">
        <f t="shared" si="360"/>
        <v>4.1135655621636902E-2</v>
      </c>
      <c r="K882" s="63">
        <f t="shared" si="361"/>
        <v>0</v>
      </c>
      <c r="L882" s="64">
        <f t="shared" si="362"/>
        <v>4.1135655621636902E-2</v>
      </c>
      <c r="M882" s="65">
        <f t="shared" si="363"/>
        <v>2.7252252252252247</v>
      </c>
      <c r="N882" s="65">
        <f t="shared" si="364"/>
        <v>1.396013689008567</v>
      </c>
      <c r="O882" s="65">
        <f t="shared" si="365"/>
        <v>132.91939138930314</v>
      </c>
      <c r="P882" s="66">
        <f t="shared" si="366"/>
        <v>95.213530093462751</v>
      </c>
      <c r="Q882" s="63">
        <f t="shared" si="369"/>
        <v>9.304426377597097E-2</v>
      </c>
      <c r="R882" s="63">
        <f t="shared" si="370"/>
        <v>0.14939152535662004</v>
      </c>
      <c r="S882" s="63">
        <f t="shared" si="371"/>
        <v>1.1627906976744207E-2</v>
      </c>
      <c r="T882" s="64">
        <f t="shared" si="372"/>
        <v>0.13618012851344052</v>
      </c>
      <c r="U882" s="63">
        <f t="shared" si="353"/>
        <v>-4.7256474333732257E-3</v>
      </c>
      <c r="V882" s="63">
        <f t="shared" si="354"/>
        <v>5.7686048107515653E-2</v>
      </c>
      <c r="W882" s="63">
        <f t="shared" si="355"/>
        <v>4.5940283027151585E-2</v>
      </c>
      <c r="X882" s="64">
        <f t="shared" si="356"/>
        <v>1.12298620398954E-2</v>
      </c>
      <c r="Y882" s="63">
        <f t="shared" si="349"/>
        <v>1.199439908826605E-2</v>
      </c>
      <c r="Z882" s="63">
        <f t="shared" si="350"/>
        <v>6.8789914805773567E-2</v>
      </c>
      <c r="AA882" s="63">
        <f t="shared" si="351"/>
        <v>2.723488753572334E-2</v>
      </c>
      <c r="AB882" s="64">
        <f t="shared" si="352"/>
        <v>4.0453286560134805E-2</v>
      </c>
      <c r="AC882" s="63">
        <f t="shared" si="345"/>
        <v>1.6630900348306277E-2</v>
      </c>
      <c r="AD882" s="63">
        <f t="shared" si="346"/>
        <v>7.3742260149176397E-2</v>
      </c>
      <c r="AE882" s="63">
        <f t="shared" si="347"/>
        <v>8.6996533610483873E-4</v>
      </c>
      <c r="AF882" s="64">
        <f t="shared" si="348"/>
        <v>7.2808953547327526E-2</v>
      </c>
      <c r="AG882" s="69">
        <f t="shared" ca="1" si="357"/>
        <v>488</v>
      </c>
      <c r="AH882" s="75">
        <f t="shared" si="367"/>
        <v>1</v>
      </c>
      <c r="AI882" s="76">
        <f t="shared" si="368"/>
        <v>0</v>
      </c>
      <c r="AJ882" s="75"/>
      <c r="AK882" s="76"/>
    </row>
    <row r="883" spans="2:37" x14ac:dyDescent="0.25">
      <c r="B883" s="43">
        <v>1944</v>
      </c>
      <c r="C883" s="44">
        <v>4</v>
      </c>
      <c r="D883" s="67">
        <f t="shared" si="373"/>
        <v>16192</v>
      </c>
      <c r="E883" s="61">
        <f>Data!E882</f>
        <v>11.89</v>
      </c>
      <c r="F883" s="61">
        <f>Data!H882</f>
        <v>17.5</v>
      </c>
      <c r="G883" s="62">
        <f>IF(MOD(C883,3)=0,SUM(Data!G880:G882),0)</f>
        <v>0</v>
      </c>
      <c r="H883" s="63">
        <f t="shared" si="358"/>
        <v>-1.7355371900826366E-2</v>
      </c>
      <c r="I883" s="63">
        <f t="shared" si="359"/>
        <v>0</v>
      </c>
      <c r="J883" s="63">
        <f t="shared" si="360"/>
        <v>-1.7355371900826477E-2</v>
      </c>
      <c r="K883" s="63">
        <f t="shared" si="361"/>
        <v>5.7471264367816577E-3</v>
      </c>
      <c r="L883" s="64">
        <f t="shared" si="362"/>
        <v>-2.2970484061393237E-2</v>
      </c>
      <c r="M883" s="65">
        <f t="shared" si="363"/>
        <v>2.6779279279279278</v>
      </c>
      <c r="N883" s="65">
        <f t="shared" si="364"/>
        <v>1.4040367561867773</v>
      </c>
      <c r="O883" s="65">
        <f t="shared" si="365"/>
        <v>130.61252591891028</v>
      </c>
      <c r="P883" s="66">
        <f t="shared" si="366"/>
        <v>93.026429218021875</v>
      </c>
      <c r="Q883" s="63">
        <f t="shared" si="369"/>
        <v>3.93356643356646E-2</v>
      </c>
      <c r="R883" s="63">
        <f t="shared" si="370"/>
        <v>9.2914206842358515E-2</v>
      </c>
      <c r="S883" s="63">
        <f t="shared" si="371"/>
        <v>5.7471264367816577E-3</v>
      </c>
      <c r="T883" s="64">
        <f t="shared" si="372"/>
        <v>8.6668982803259409E-2</v>
      </c>
      <c r="U883" s="63">
        <f t="shared" si="353"/>
        <v>1.8851008328987673E-2</v>
      </c>
      <c r="V883" s="63">
        <f t="shared" si="354"/>
        <v>8.2741149544195647E-2</v>
      </c>
      <c r="W883" s="63">
        <f t="shared" si="355"/>
        <v>4.8652973041576786E-2</v>
      </c>
      <c r="X883" s="64">
        <f t="shared" si="356"/>
        <v>3.2506632202403019E-2</v>
      </c>
      <c r="Y883" s="63">
        <f t="shared" si="349"/>
        <v>8.5464885107389144E-3</v>
      </c>
      <c r="Z883" s="63">
        <f t="shared" si="350"/>
        <v>6.5148499343659294E-2</v>
      </c>
      <c r="AA883" s="63">
        <f t="shared" si="351"/>
        <v>2.7823731142185171E-2</v>
      </c>
      <c r="AB883" s="64">
        <f t="shared" si="352"/>
        <v>3.6314367016994531E-2</v>
      </c>
      <c r="AC883" s="63">
        <f t="shared" si="345"/>
        <v>1.6923179020448043E-2</v>
      </c>
      <c r="AD883" s="63">
        <f t="shared" si="346"/>
        <v>7.4050958184925131E-2</v>
      </c>
      <c r="AE883" s="63">
        <f t="shared" si="347"/>
        <v>1.4504276979134811E-3</v>
      </c>
      <c r="AF883" s="64">
        <f t="shared" si="348"/>
        <v>7.2495381178180107E-2</v>
      </c>
      <c r="AG883" s="69">
        <f t="shared" ca="1" si="357"/>
        <v>1351</v>
      </c>
      <c r="AH883" s="75">
        <f t="shared" si="367"/>
        <v>0</v>
      </c>
      <c r="AI883" s="76">
        <f t="shared" si="368"/>
        <v>1</v>
      </c>
      <c r="AJ883" s="75"/>
      <c r="AK883" s="76"/>
    </row>
    <row r="884" spans="2:37" x14ac:dyDescent="0.25">
      <c r="B884" s="43">
        <v>1944</v>
      </c>
      <c r="C884" s="44">
        <v>5</v>
      </c>
      <c r="D884" s="67">
        <f t="shared" si="373"/>
        <v>16223</v>
      </c>
      <c r="E884" s="61">
        <f>Data!E883</f>
        <v>12.1</v>
      </c>
      <c r="F884" s="61">
        <f>Data!H883</f>
        <v>17.5</v>
      </c>
      <c r="G884" s="62">
        <f>IF(MOD(C884,3)=0,SUM(Data!G881:G883),0)</f>
        <v>0</v>
      </c>
      <c r="H884" s="63">
        <f t="shared" si="358"/>
        <v>1.766190075693852E-2</v>
      </c>
      <c r="I884" s="63">
        <f t="shared" si="359"/>
        <v>0</v>
      </c>
      <c r="J884" s="63">
        <f t="shared" si="360"/>
        <v>1.766190075693852E-2</v>
      </c>
      <c r="K884" s="63">
        <f t="shared" si="361"/>
        <v>0</v>
      </c>
      <c r="L884" s="64">
        <f t="shared" si="362"/>
        <v>1.766190075693852E-2</v>
      </c>
      <c r="M884" s="65">
        <f t="shared" si="363"/>
        <v>2.7252252252252247</v>
      </c>
      <c r="N884" s="65">
        <f t="shared" si="364"/>
        <v>1.4040367561867773</v>
      </c>
      <c r="O884" s="65">
        <f t="shared" si="365"/>
        <v>132.91939138930314</v>
      </c>
      <c r="P884" s="66">
        <f t="shared" si="366"/>
        <v>94.669452778642949</v>
      </c>
      <c r="Q884" s="63">
        <f t="shared" si="369"/>
        <v>1.766190075693852E-2</v>
      </c>
      <c r="R884" s="63">
        <f t="shared" si="370"/>
        <v>7.0123144297542517E-2</v>
      </c>
      <c r="S884" s="63">
        <f t="shared" si="371"/>
        <v>0</v>
      </c>
      <c r="T884" s="64">
        <f t="shared" si="372"/>
        <v>7.0123144297542739E-2</v>
      </c>
      <c r="U884" s="63">
        <f t="shared" si="353"/>
        <v>1.5035245752806903E-2</v>
      </c>
      <c r="V884" s="63">
        <f t="shared" si="354"/>
        <v>7.8686108007850031E-2</v>
      </c>
      <c r="W884" s="63">
        <f t="shared" si="355"/>
        <v>4.8652973041576786E-2</v>
      </c>
      <c r="X884" s="64">
        <f t="shared" si="356"/>
        <v>2.8639727095955747E-2</v>
      </c>
      <c r="Y884" s="63">
        <f t="shared" si="349"/>
        <v>2.1201952043384154E-2</v>
      </c>
      <c r="Z884" s="63">
        <f t="shared" si="350"/>
        <v>7.8514217378333528E-2</v>
      </c>
      <c r="AA884" s="63">
        <f t="shared" si="351"/>
        <v>2.7823731142185171E-2</v>
      </c>
      <c r="AB884" s="64">
        <f t="shared" si="352"/>
        <v>4.9318268006730781E-2</v>
      </c>
      <c r="AC884" s="63">
        <f t="shared" si="345"/>
        <v>1.7993718011223292E-2</v>
      </c>
      <c r="AD884" s="63">
        <f t="shared" si="346"/>
        <v>7.5181636934842144E-2</v>
      </c>
      <c r="AE884" s="63">
        <f t="shared" si="347"/>
        <v>1.4504276979134811E-3</v>
      </c>
      <c r="AF884" s="64">
        <f t="shared" si="348"/>
        <v>7.3624422335530681E-2</v>
      </c>
      <c r="AG884" s="69">
        <f t="shared" ca="1" si="357"/>
        <v>689</v>
      </c>
      <c r="AH884" s="75">
        <f t="shared" si="367"/>
        <v>1</v>
      </c>
      <c r="AI884" s="76">
        <f t="shared" si="368"/>
        <v>0</v>
      </c>
      <c r="AJ884" s="75"/>
      <c r="AK884" s="76"/>
    </row>
    <row r="885" spans="2:37" x14ac:dyDescent="0.25">
      <c r="B885" s="43">
        <v>1944</v>
      </c>
      <c r="C885" s="44">
        <v>6</v>
      </c>
      <c r="D885" s="67">
        <f t="shared" si="373"/>
        <v>16253</v>
      </c>
      <c r="E885" s="61">
        <f>Data!E884</f>
        <v>12.67</v>
      </c>
      <c r="F885" s="61">
        <f>Data!H884</f>
        <v>17.600000000000001</v>
      </c>
      <c r="G885" s="62">
        <f>IF(MOD(C885,3)=0,SUM(Data!G882:G884),0)</f>
        <v>0.15666666666666665</v>
      </c>
      <c r="H885" s="63">
        <f t="shared" si="358"/>
        <v>4.7107438016529057E-2</v>
      </c>
      <c r="I885" s="63">
        <f t="shared" si="359"/>
        <v>1.2947658402203856E-2</v>
      </c>
      <c r="J885" s="63">
        <f t="shared" si="360"/>
        <v>6.0055096418732745E-2</v>
      </c>
      <c r="K885" s="63">
        <f t="shared" si="361"/>
        <v>5.7142857142857828E-3</v>
      </c>
      <c r="L885" s="64">
        <f t="shared" si="362"/>
        <v>5.4032056098171743E-2</v>
      </c>
      <c r="M885" s="65">
        <f t="shared" si="363"/>
        <v>2.8536036036036032</v>
      </c>
      <c r="N885" s="65">
        <f t="shared" si="364"/>
        <v>1.4120598233649875</v>
      </c>
      <c r="O885" s="65">
        <f t="shared" si="365"/>
        <v>140.90187825510702</v>
      </c>
      <c r="P885" s="66">
        <f t="shared" si="366"/>
        <v>99.784637961961806</v>
      </c>
      <c r="Q885" s="63">
        <f t="shared" si="369"/>
        <v>4.7107438016529057E-2</v>
      </c>
      <c r="R885" s="63">
        <f t="shared" si="370"/>
        <v>0.10127708272537905</v>
      </c>
      <c r="S885" s="63">
        <f t="shared" si="371"/>
        <v>5.7142857142857828E-3</v>
      </c>
      <c r="T885" s="64">
        <f t="shared" si="372"/>
        <v>9.5019826573530475E-2</v>
      </c>
      <c r="U885" s="63">
        <f t="shared" si="353"/>
        <v>2.081272914593657E-2</v>
      </c>
      <c r="V885" s="63">
        <f t="shared" si="354"/>
        <v>8.5007239022556691E-2</v>
      </c>
      <c r="W885" s="63">
        <f t="shared" si="355"/>
        <v>4.9848703598428745E-2</v>
      </c>
      <c r="X885" s="64">
        <f t="shared" si="356"/>
        <v>3.348914496309785E-2</v>
      </c>
      <c r="Y885" s="63">
        <f t="shared" si="349"/>
        <v>2.4563837220830775E-2</v>
      </c>
      <c r="Z885" s="63">
        <f t="shared" si="350"/>
        <v>8.2192479966077148E-2</v>
      </c>
      <c r="AA885" s="63">
        <f t="shared" si="351"/>
        <v>2.7639494771925621E-2</v>
      </c>
      <c r="AB885" s="64">
        <f t="shared" si="352"/>
        <v>5.3085722640758393E-2</v>
      </c>
      <c r="AC885" s="63">
        <f t="shared" ref="AC885:AC948" si="374">($M885/$M645)^(1/20)-1</f>
        <v>1.9385122514084863E-2</v>
      </c>
      <c r="AD885" s="63">
        <f t="shared" ref="AD885:AD948" si="375">($O885/$O645)^(1/20)-1</f>
        <v>7.6479756338817761E-2</v>
      </c>
      <c r="AE885" s="63">
        <f t="shared" ref="AE885:AE948" si="376">($N885/$N645)^(1/20)-1</f>
        <v>1.7357826290580469E-3</v>
      </c>
      <c r="AF885" s="64">
        <f t="shared" ref="AF885:AF948" si="377">($P885/$P645)^(1/20)-1</f>
        <v>7.4614459227556162E-2</v>
      </c>
      <c r="AG885" s="69">
        <f t="shared" ca="1" si="357"/>
        <v>219</v>
      </c>
      <c r="AH885" s="75">
        <f t="shared" si="367"/>
        <v>2</v>
      </c>
      <c r="AI885" s="76">
        <f t="shared" si="368"/>
        <v>0</v>
      </c>
      <c r="AJ885" s="75"/>
      <c r="AK885" s="76"/>
    </row>
    <row r="886" spans="2:37" x14ac:dyDescent="0.25">
      <c r="B886" s="43">
        <v>1944</v>
      </c>
      <c r="C886" s="44">
        <v>7</v>
      </c>
      <c r="D886" s="67">
        <f t="shared" si="373"/>
        <v>16284</v>
      </c>
      <c r="E886" s="61">
        <f>Data!E885</f>
        <v>13</v>
      </c>
      <c r="F886" s="61">
        <f>Data!H885</f>
        <v>17.7</v>
      </c>
      <c r="G886" s="62">
        <f>IF(MOD(C886,3)=0,SUM(Data!G883:G885),0)</f>
        <v>0</v>
      </c>
      <c r="H886" s="63">
        <f t="shared" si="358"/>
        <v>2.6045777426992878E-2</v>
      </c>
      <c r="I886" s="63">
        <f t="shared" si="359"/>
        <v>0</v>
      </c>
      <c r="J886" s="63">
        <f t="shared" si="360"/>
        <v>2.6045777426992878E-2</v>
      </c>
      <c r="K886" s="63">
        <f t="shared" si="361"/>
        <v>5.6818181818181213E-3</v>
      </c>
      <c r="L886" s="64">
        <f t="shared" si="362"/>
        <v>2.0248908627970463E-2</v>
      </c>
      <c r="M886" s="65">
        <f t="shared" si="363"/>
        <v>2.9279279279279278</v>
      </c>
      <c r="N886" s="65">
        <f t="shared" si="364"/>
        <v>1.4200828905431975</v>
      </c>
      <c r="O886" s="65">
        <f t="shared" si="365"/>
        <v>144.5717772151848</v>
      </c>
      <c r="P886" s="66">
        <f t="shared" si="366"/>
        <v>101.80516797852869</v>
      </c>
      <c r="Q886" s="63">
        <f t="shared" si="369"/>
        <v>5.2631578947368585E-2</v>
      </c>
      <c r="R886" s="63">
        <f t="shared" si="370"/>
        <v>0.10708700211665234</v>
      </c>
      <c r="S886" s="63">
        <f t="shared" si="371"/>
        <v>1.7241379310344751E-2</v>
      </c>
      <c r="T886" s="64">
        <f t="shared" si="372"/>
        <v>8.832281564009925E-2</v>
      </c>
      <c r="U886" s="63">
        <f t="shared" si="353"/>
        <v>2.1121196613080651E-2</v>
      </c>
      <c r="V886" s="63">
        <f t="shared" si="354"/>
        <v>8.5335104678321505E-2</v>
      </c>
      <c r="W886" s="63">
        <f t="shared" si="355"/>
        <v>5.1039011309523152E-2</v>
      </c>
      <c r="X886" s="64">
        <f t="shared" si="356"/>
        <v>3.2630656902133071E-2</v>
      </c>
      <c r="Y886" s="63">
        <f t="shared" si="349"/>
        <v>3.2189263414767133E-2</v>
      </c>
      <c r="Z886" s="63">
        <f t="shared" si="350"/>
        <v>9.0246813511558166E-2</v>
      </c>
      <c r="AA886" s="63">
        <f t="shared" si="351"/>
        <v>2.8221893308076007E-2</v>
      </c>
      <c r="AB886" s="64">
        <f t="shared" si="352"/>
        <v>6.0322504905950591E-2</v>
      </c>
      <c r="AC886" s="63">
        <f t="shared" si="374"/>
        <v>1.8386843620381121E-2</v>
      </c>
      <c r="AD886" s="63">
        <f t="shared" si="375"/>
        <v>7.5425564947833035E-2</v>
      </c>
      <c r="AE886" s="63">
        <f t="shared" si="376"/>
        <v>1.725796278816194E-3</v>
      </c>
      <c r="AF886" s="64">
        <f t="shared" si="377"/>
        <v>7.3572797009715529E-2</v>
      </c>
      <c r="AG886" s="69">
        <f t="shared" ca="1" si="357"/>
        <v>522</v>
      </c>
      <c r="AH886" s="75">
        <f t="shared" si="367"/>
        <v>3</v>
      </c>
      <c r="AI886" s="76">
        <f t="shared" si="368"/>
        <v>0</v>
      </c>
      <c r="AJ886" s="75"/>
      <c r="AK886" s="76"/>
    </row>
    <row r="887" spans="2:37" x14ac:dyDescent="0.25">
      <c r="B887" s="43">
        <v>1944</v>
      </c>
      <c r="C887" s="44">
        <v>8</v>
      </c>
      <c r="D887" s="67">
        <f t="shared" si="373"/>
        <v>16315</v>
      </c>
      <c r="E887" s="61">
        <f>Data!E886</f>
        <v>12.81</v>
      </c>
      <c r="F887" s="61">
        <f>Data!H886</f>
        <v>17.7</v>
      </c>
      <c r="G887" s="62">
        <f>IF(MOD(C887,3)=0,SUM(Data!G884:G886),0)</f>
        <v>0</v>
      </c>
      <c r="H887" s="63">
        <f t="shared" si="358"/>
        <v>-1.4615384615384586E-2</v>
      </c>
      <c r="I887" s="63">
        <f t="shared" si="359"/>
        <v>0</v>
      </c>
      <c r="J887" s="63">
        <f t="shared" si="360"/>
        <v>-1.4615384615384475E-2</v>
      </c>
      <c r="K887" s="63">
        <f t="shared" si="361"/>
        <v>0</v>
      </c>
      <c r="L887" s="64">
        <f t="shared" si="362"/>
        <v>-1.4615384615384475E-2</v>
      </c>
      <c r="M887" s="65">
        <f t="shared" si="363"/>
        <v>2.8851351351351351</v>
      </c>
      <c r="N887" s="65">
        <f t="shared" si="364"/>
        <v>1.4200828905431975</v>
      </c>
      <c r="O887" s="65">
        <f t="shared" si="365"/>
        <v>142.45880508665519</v>
      </c>
      <c r="P887" s="66">
        <f t="shared" si="366"/>
        <v>100.31724629268867</v>
      </c>
      <c r="Q887" s="63">
        <f t="shared" si="369"/>
        <v>9.1141396933560603E-2</v>
      </c>
      <c r="R887" s="63">
        <f t="shared" si="370"/>
        <v>0.1475890351157243</v>
      </c>
      <c r="S887" s="63">
        <f t="shared" si="371"/>
        <v>2.3121387283236761E-2</v>
      </c>
      <c r="T887" s="64">
        <f t="shared" si="372"/>
        <v>0.12165481963288349</v>
      </c>
      <c r="U887" s="63">
        <f t="shared" si="353"/>
        <v>2.1100912237242753E-2</v>
      </c>
      <c r="V887" s="63">
        <f t="shared" si="354"/>
        <v>8.5313544705571509E-2</v>
      </c>
      <c r="W887" s="63">
        <f t="shared" si="355"/>
        <v>5.1039011309523152E-2</v>
      </c>
      <c r="X887" s="64">
        <f t="shared" si="356"/>
        <v>3.2610143893084143E-2</v>
      </c>
      <c r="Y887" s="63">
        <f t="shared" si="349"/>
        <v>3.478654655832969E-2</v>
      </c>
      <c r="Z887" s="63">
        <f t="shared" si="350"/>
        <v>9.2990186041600031E-2</v>
      </c>
      <c r="AA887" s="63">
        <f t="shared" si="351"/>
        <v>2.8221893308076007E-2</v>
      </c>
      <c r="AB887" s="64">
        <f t="shared" si="352"/>
        <v>6.2990579324416318E-2</v>
      </c>
      <c r="AC887" s="63">
        <f t="shared" si="374"/>
        <v>1.5921409371304485E-2</v>
      </c>
      <c r="AD887" s="63">
        <f t="shared" si="375"/>
        <v>7.2822044451899437E-2</v>
      </c>
      <c r="AE887" s="63">
        <f t="shared" si="376"/>
        <v>2.019601429454454E-3</v>
      </c>
      <c r="AF887" s="64">
        <f t="shared" si="377"/>
        <v>7.0659738513538128E-2</v>
      </c>
      <c r="AG887" s="69">
        <f t="shared" ca="1" si="357"/>
        <v>1307</v>
      </c>
      <c r="AH887" s="75">
        <f t="shared" si="367"/>
        <v>0</v>
      </c>
      <c r="AI887" s="76">
        <f t="shared" si="368"/>
        <v>1</v>
      </c>
      <c r="AJ887" s="75"/>
      <c r="AK887" s="76"/>
    </row>
    <row r="888" spans="2:37" x14ac:dyDescent="0.25">
      <c r="B888" s="43">
        <v>1944</v>
      </c>
      <c r="C888" s="44">
        <v>9</v>
      </c>
      <c r="D888" s="67">
        <f t="shared" si="373"/>
        <v>16345</v>
      </c>
      <c r="E888" s="61">
        <f>Data!E887</f>
        <v>12.6</v>
      </c>
      <c r="F888" s="61">
        <f>Data!H887</f>
        <v>17.7</v>
      </c>
      <c r="G888" s="62">
        <f>IF(MOD(C888,3)=0,SUM(Data!G885:G887),0)</f>
        <v>0.15916666666666668</v>
      </c>
      <c r="H888" s="63">
        <f t="shared" si="358"/>
        <v>-1.6393442622950838E-2</v>
      </c>
      <c r="I888" s="63">
        <f t="shared" si="359"/>
        <v>1.2425188654696852E-2</v>
      </c>
      <c r="J888" s="63">
        <f t="shared" si="360"/>
        <v>-3.9682539682540652E-3</v>
      </c>
      <c r="K888" s="63">
        <f t="shared" si="361"/>
        <v>0</v>
      </c>
      <c r="L888" s="64">
        <f t="shared" si="362"/>
        <v>-3.9682539682540652E-3</v>
      </c>
      <c r="M888" s="65">
        <f t="shared" si="363"/>
        <v>2.8378378378378377</v>
      </c>
      <c r="N888" s="65">
        <f t="shared" si="364"/>
        <v>1.4200828905431975</v>
      </c>
      <c r="O888" s="65">
        <f t="shared" si="365"/>
        <v>141.89349236805734</v>
      </c>
      <c r="P888" s="66">
        <f t="shared" si="366"/>
        <v>99.919161982003388</v>
      </c>
      <c r="Q888" s="63">
        <f t="shared" si="369"/>
        <v>5.0875729774812362E-2</v>
      </c>
      <c r="R888" s="63">
        <f t="shared" si="370"/>
        <v>0.10544920951037695</v>
      </c>
      <c r="S888" s="63">
        <f t="shared" si="371"/>
        <v>1.7241379310344751E-2</v>
      </c>
      <c r="T888" s="64">
        <f t="shared" si="372"/>
        <v>8.6712782230540464E-2</v>
      </c>
      <c r="U888" s="63">
        <f t="shared" si="353"/>
        <v>-2.6767822297940613E-3</v>
      </c>
      <c r="V888" s="63">
        <f t="shared" si="354"/>
        <v>6.0431437183884107E-2</v>
      </c>
      <c r="W888" s="63">
        <f t="shared" si="355"/>
        <v>4.652794771578006E-2</v>
      </c>
      <c r="X888" s="64">
        <f t="shared" si="356"/>
        <v>1.328534942468651E-2</v>
      </c>
      <c r="Y888" s="63">
        <f t="shared" si="349"/>
        <v>3.5608861460085794E-2</v>
      </c>
      <c r="Z888" s="63">
        <f t="shared" si="350"/>
        <v>9.3864932707781845E-2</v>
      </c>
      <c r="AA888" s="63">
        <f t="shared" si="351"/>
        <v>2.6699701600977566E-2</v>
      </c>
      <c r="AB888" s="64">
        <f t="shared" si="352"/>
        <v>6.5418574683590913E-2</v>
      </c>
      <c r="AC888" s="63">
        <f t="shared" si="374"/>
        <v>1.5573688453569323E-2</v>
      </c>
      <c r="AD888" s="63">
        <f t="shared" si="375"/>
        <v>7.2346280640390059E-2</v>
      </c>
      <c r="AE888" s="63">
        <f t="shared" si="376"/>
        <v>1.725796278816194E-3</v>
      </c>
      <c r="AF888" s="64">
        <f t="shared" si="377"/>
        <v>7.0498817764215627E-2</v>
      </c>
      <c r="AG888" s="69">
        <f t="shared" ca="1" si="357"/>
        <v>1339</v>
      </c>
      <c r="AH888" s="75">
        <f t="shared" si="367"/>
        <v>0</v>
      </c>
      <c r="AI888" s="76">
        <f t="shared" si="368"/>
        <v>2</v>
      </c>
      <c r="AJ888" s="75"/>
      <c r="AK888" s="76"/>
    </row>
    <row r="889" spans="2:37" x14ac:dyDescent="0.25">
      <c r="B889" s="43">
        <v>1944</v>
      </c>
      <c r="C889" s="44">
        <v>10</v>
      </c>
      <c r="D889" s="67">
        <f t="shared" si="373"/>
        <v>16376</v>
      </c>
      <c r="E889" s="61">
        <f>Data!E888</f>
        <v>12.91</v>
      </c>
      <c r="F889" s="61">
        <f>Data!H888</f>
        <v>17.7</v>
      </c>
      <c r="G889" s="62">
        <f>IF(MOD(C889,3)=0,SUM(Data!G886:G888),0)</f>
        <v>0</v>
      </c>
      <c r="H889" s="63">
        <f t="shared" si="358"/>
        <v>2.4603174603174738E-2</v>
      </c>
      <c r="I889" s="63">
        <f t="shared" si="359"/>
        <v>0</v>
      </c>
      <c r="J889" s="63">
        <f t="shared" si="360"/>
        <v>2.4603174603174738E-2</v>
      </c>
      <c r="K889" s="63">
        <f t="shared" si="361"/>
        <v>0</v>
      </c>
      <c r="L889" s="64">
        <f t="shared" si="362"/>
        <v>2.4603174603174738E-2</v>
      </c>
      <c r="M889" s="65">
        <f t="shared" si="363"/>
        <v>2.9076576576576576</v>
      </c>
      <c r="N889" s="65">
        <f t="shared" si="364"/>
        <v>1.4200828905431975</v>
      </c>
      <c r="O889" s="65">
        <f t="shared" si="365"/>
        <v>145.38452273584289</v>
      </c>
      <c r="P889" s="66">
        <f t="shared" si="366"/>
        <v>102.37749057044951</v>
      </c>
      <c r="Q889" s="63">
        <f t="shared" si="369"/>
        <v>8.6700336700336722E-2</v>
      </c>
      <c r="R889" s="63">
        <f t="shared" si="370"/>
        <v>0.14313423951418836</v>
      </c>
      <c r="S889" s="63">
        <f t="shared" si="371"/>
        <v>1.7241379310344751E-2</v>
      </c>
      <c r="T889" s="64">
        <f t="shared" si="372"/>
        <v>0.12375908291225324</v>
      </c>
      <c r="U889" s="63">
        <f t="shared" si="353"/>
        <v>1.5499070800384374E-4</v>
      </c>
      <c r="V889" s="63">
        <f t="shared" si="354"/>
        <v>6.3442397916274595E-2</v>
      </c>
      <c r="W889" s="63">
        <f t="shared" si="355"/>
        <v>4.801873431401682E-2</v>
      </c>
      <c r="X889" s="64">
        <f t="shared" si="356"/>
        <v>1.4716973177348214E-2</v>
      </c>
      <c r="Y889" s="63">
        <f t="shared" si="349"/>
        <v>3.731419430444638E-2</v>
      </c>
      <c r="Z889" s="63">
        <f t="shared" si="350"/>
        <v>9.566619558458922E-2</v>
      </c>
      <c r="AA889" s="63">
        <f t="shared" si="351"/>
        <v>2.74576966668445E-2</v>
      </c>
      <c r="AB889" s="64">
        <f t="shared" si="352"/>
        <v>6.6385700490656063E-2</v>
      </c>
      <c r="AC889" s="63">
        <f t="shared" si="374"/>
        <v>1.7472718319336167E-2</v>
      </c>
      <c r="AD889" s="63">
        <f t="shared" si="375"/>
        <v>7.4351470058482638E-2</v>
      </c>
      <c r="AE889" s="63">
        <f t="shared" si="376"/>
        <v>1.4337896829959007E-3</v>
      </c>
      <c r="AF889" s="64">
        <f t="shared" si="377"/>
        <v>7.2813281443767641E-2</v>
      </c>
      <c r="AG889" s="69">
        <f t="shared" ca="1" si="357"/>
        <v>551</v>
      </c>
      <c r="AH889" s="75">
        <f t="shared" si="367"/>
        <v>1</v>
      </c>
      <c r="AI889" s="76">
        <f t="shared" si="368"/>
        <v>0</v>
      </c>
      <c r="AJ889" s="75"/>
      <c r="AK889" s="76"/>
    </row>
    <row r="890" spans="2:37" x14ac:dyDescent="0.25">
      <c r="B890" s="43">
        <v>1944</v>
      </c>
      <c r="C890" s="44">
        <v>11</v>
      </c>
      <c r="D890" s="67">
        <f t="shared" si="373"/>
        <v>16406</v>
      </c>
      <c r="E890" s="61">
        <f>Data!E889</f>
        <v>12.82</v>
      </c>
      <c r="F890" s="61">
        <f>Data!H889</f>
        <v>17.7</v>
      </c>
      <c r="G890" s="62">
        <f>IF(MOD(C890,3)=0,SUM(Data!G887:G889),0)</f>
        <v>0</v>
      </c>
      <c r="H890" s="63">
        <f t="shared" si="358"/>
        <v>-6.9713400464755937E-3</v>
      </c>
      <c r="I890" s="63">
        <f t="shared" si="359"/>
        <v>0</v>
      </c>
      <c r="J890" s="63">
        <f t="shared" si="360"/>
        <v>-6.9713400464755937E-3</v>
      </c>
      <c r="K890" s="63">
        <f t="shared" si="361"/>
        <v>0</v>
      </c>
      <c r="L890" s="64">
        <f t="shared" si="362"/>
        <v>-6.9713400464755937E-3</v>
      </c>
      <c r="M890" s="65">
        <f t="shared" si="363"/>
        <v>2.887387387387387</v>
      </c>
      <c r="N890" s="65">
        <f t="shared" si="364"/>
        <v>1.4200828905431975</v>
      </c>
      <c r="O890" s="65">
        <f t="shared" si="365"/>
        <v>144.37099779035677</v>
      </c>
      <c r="P890" s="66">
        <f t="shared" si="366"/>
        <v>101.66378227057805</v>
      </c>
      <c r="Q890" s="63">
        <f t="shared" si="369"/>
        <v>0.13150926743159741</v>
      </c>
      <c r="R890" s="63">
        <f t="shared" si="370"/>
        <v>0.19027016210942427</v>
      </c>
      <c r="S890" s="63">
        <f t="shared" si="371"/>
        <v>1.7241379310344751E-2</v>
      </c>
      <c r="T890" s="64">
        <f t="shared" si="372"/>
        <v>0.17009609156519701</v>
      </c>
      <c r="U890" s="63">
        <f t="shared" si="353"/>
        <v>2.3566640093537483E-3</v>
      </c>
      <c r="V890" s="63">
        <f t="shared" si="354"/>
        <v>6.5783387819607908E-2</v>
      </c>
      <c r="W890" s="63">
        <f t="shared" si="355"/>
        <v>4.801873431401682E-2</v>
      </c>
      <c r="X890" s="64">
        <f t="shared" si="356"/>
        <v>1.6950702238370807E-2</v>
      </c>
      <c r="Y890" s="63">
        <f t="shared" si="349"/>
        <v>3.3736901837814637E-2</v>
      </c>
      <c r="Z890" s="63">
        <f t="shared" si="350"/>
        <v>9.1887669802402039E-2</v>
      </c>
      <c r="AA890" s="63">
        <f t="shared" si="351"/>
        <v>2.74576966668445E-2</v>
      </c>
      <c r="AB890" s="64">
        <f t="shared" si="352"/>
        <v>6.2708151726901917E-2</v>
      </c>
      <c r="AC890" s="63">
        <f t="shared" si="374"/>
        <v>1.4356343641291902E-2</v>
      </c>
      <c r="AD890" s="63">
        <f t="shared" si="375"/>
        <v>7.1060883828180321E-2</v>
      </c>
      <c r="AE890" s="63">
        <f t="shared" si="376"/>
        <v>1.4337896829959007E-3</v>
      </c>
      <c r="AF890" s="64">
        <f t="shared" si="377"/>
        <v>6.9527406467106312E-2</v>
      </c>
      <c r="AG890" s="69">
        <f t="shared" ca="1" si="357"/>
        <v>1186</v>
      </c>
      <c r="AH890" s="75">
        <f t="shared" si="367"/>
        <v>0</v>
      </c>
      <c r="AI890" s="76">
        <f t="shared" si="368"/>
        <v>1</v>
      </c>
      <c r="AJ890" s="75"/>
      <c r="AK890" s="76"/>
    </row>
    <row r="891" spans="2:37" x14ac:dyDescent="0.25">
      <c r="B891" s="43">
        <v>1944</v>
      </c>
      <c r="C891" s="44">
        <v>12</v>
      </c>
      <c r="D891" s="67">
        <f t="shared" si="373"/>
        <v>16437</v>
      </c>
      <c r="E891" s="61">
        <f>Data!E890</f>
        <v>13.1</v>
      </c>
      <c r="F891" s="61">
        <f>Data!H890</f>
        <v>17.8</v>
      </c>
      <c r="G891" s="62">
        <f>IF(MOD(C891,3)=0,SUM(Data!G888:G890),0)</f>
        <v>0.16</v>
      </c>
      <c r="H891" s="63">
        <f t="shared" si="358"/>
        <v>2.1840873634945357E-2</v>
      </c>
      <c r="I891" s="63">
        <f t="shared" si="359"/>
        <v>1.2480499219968799E-2</v>
      </c>
      <c r="J891" s="63">
        <f t="shared" si="360"/>
        <v>3.4321372854914101E-2</v>
      </c>
      <c r="K891" s="63">
        <f t="shared" si="361"/>
        <v>5.6497175141243527E-3</v>
      </c>
      <c r="L891" s="64">
        <f t="shared" si="362"/>
        <v>2.851057862539208E-2</v>
      </c>
      <c r="M891" s="65">
        <f t="shared" si="363"/>
        <v>2.9504504504504503</v>
      </c>
      <c r="N891" s="65">
        <f t="shared" si="364"/>
        <v>1.4281059577214077</v>
      </c>
      <c r="O891" s="65">
        <f t="shared" si="365"/>
        <v>149.32600863495557</v>
      </c>
      <c r="P891" s="66">
        <f t="shared" si="366"/>
        <v>104.56227552835811</v>
      </c>
      <c r="Q891" s="63">
        <f t="shared" si="369"/>
        <v>0.14111498257839727</v>
      </c>
      <c r="R891" s="63">
        <f t="shared" si="370"/>
        <v>0.19919278687839093</v>
      </c>
      <c r="S891" s="63">
        <f t="shared" si="371"/>
        <v>2.2988505747126409E-2</v>
      </c>
      <c r="T891" s="64">
        <f t="shared" si="372"/>
        <v>0.17224463436427007</v>
      </c>
      <c r="U891" s="63">
        <f t="shared" si="353"/>
        <v>1.1533613851439917E-2</v>
      </c>
      <c r="V891" s="63">
        <f t="shared" si="354"/>
        <v>7.5559656235999917E-2</v>
      </c>
      <c r="W891" s="63">
        <f t="shared" si="355"/>
        <v>4.9200269147086972E-2</v>
      </c>
      <c r="X891" s="64">
        <f t="shared" si="356"/>
        <v>2.5123313312091389E-2</v>
      </c>
      <c r="Y891" s="63">
        <f t="shared" si="349"/>
        <v>3.5299563481346885E-2</v>
      </c>
      <c r="Z891" s="63">
        <f t="shared" si="350"/>
        <v>9.3547657982293586E-2</v>
      </c>
      <c r="AA891" s="63">
        <f t="shared" si="351"/>
        <v>2.8801337989116993E-2</v>
      </c>
      <c r="AB891" s="64">
        <f t="shared" si="352"/>
        <v>6.293374396239515E-2</v>
      </c>
      <c r="AC891" s="63">
        <f t="shared" si="374"/>
        <v>1.2788775194803037E-2</v>
      </c>
      <c r="AD891" s="63">
        <f t="shared" si="375"/>
        <v>6.933818177943385E-2</v>
      </c>
      <c r="AE891" s="63">
        <f t="shared" si="376"/>
        <v>1.4256130111833798E-3</v>
      </c>
      <c r="AF891" s="64">
        <f t="shared" si="377"/>
        <v>6.781588955373774E-2</v>
      </c>
      <c r="AG891" s="69">
        <f t="shared" ca="1" si="357"/>
        <v>599</v>
      </c>
      <c r="AH891" s="75">
        <f t="shared" si="367"/>
        <v>1</v>
      </c>
      <c r="AI891" s="76">
        <f t="shared" si="368"/>
        <v>0</v>
      </c>
      <c r="AJ891" s="75"/>
      <c r="AK891" s="76"/>
    </row>
    <row r="892" spans="2:37" x14ac:dyDescent="0.25">
      <c r="B892" s="43">
        <v>1945</v>
      </c>
      <c r="C892" s="39">
        <v>1</v>
      </c>
      <c r="D892" s="67">
        <f t="shared" si="373"/>
        <v>16468</v>
      </c>
      <c r="E892" s="61">
        <f>Data!E891</f>
        <v>13.49</v>
      </c>
      <c r="F892" s="61">
        <f>Data!H891</f>
        <v>17.8</v>
      </c>
      <c r="G892" s="62">
        <f>IF(MOD(C892,3)=0,SUM(Data!G889:G891),0)</f>
        <v>0</v>
      </c>
      <c r="H892" s="63">
        <f t="shared" si="358"/>
        <v>2.977099236641223E-2</v>
      </c>
      <c r="I892" s="63">
        <f t="shared" si="359"/>
        <v>0</v>
      </c>
      <c r="J892" s="63">
        <f t="shared" si="360"/>
        <v>2.977099236641223E-2</v>
      </c>
      <c r="K892" s="63">
        <f t="shared" si="361"/>
        <v>0</v>
      </c>
      <c r="L892" s="64">
        <f t="shared" si="362"/>
        <v>2.977099236641223E-2</v>
      </c>
      <c r="M892" s="65">
        <f t="shared" si="363"/>
        <v>3.038288288288288</v>
      </c>
      <c r="N892" s="65">
        <f t="shared" si="364"/>
        <v>1.4281059577214077</v>
      </c>
      <c r="O892" s="65">
        <f t="shared" si="365"/>
        <v>153.77159209813365</v>
      </c>
      <c r="P892" s="66">
        <f t="shared" si="366"/>
        <v>107.67519823492755</v>
      </c>
      <c r="Q892" s="63">
        <f t="shared" si="369"/>
        <v>0.13839662447257406</v>
      </c>
      <c r="R892" s="63">
        <f t="shared" si="370"/>
        <v>0.196336076132827</v>
      </c>
      <c r="S892" s="63">
        <f t="shared" si="371"/>
        <v>2.2988505747126409E-2</v>
      </c>
      <c r="T892" s="64">
        <f t="shared" si="372"/>
        <v>0.1694521193657974</v>
      </c>
      <c r="U892" s="63">
        <f t="shared" si="353"/>
        <v>1.8641504822923372E-2</v>
      </c>
      <c r="V892" s="63">
        <f t="shared" si="354"/>
        <v>8.3117448350038758E-2</v>
      </c>
      <c r="W892" s="63">
        <f t="shared" si="355"/>
        <v>5.0705584190813502E-2</v>
      </c>
      <c r="X892" s="64">
        <f t="shared" si="356"/>
        <v>3.0847712857819065E-2</v>
      </c>
      <c r="Y892" s="63">
        <f t="shared" si="349"/>
        <v>3.8341223227246202E-2</v>
      </c>
      <c r="Z892" s="63">
        <f t="shared" si="350"/>
        <v>9.676044779582571E-2</v>
      </c>
      <c r="AA892" s="63">
        <f t="shared" si="351"/>
        <v>2.7278288465341305E-2</v>
      </c>
      <c r="AB892" s="64">
        <f t="shared" si="352"/>
        <v>6.7637134076185434E-2</v>
      </c>
      <c r="AC892" s="63">
        <f t="shared" si="374"/>
        <v>1.2223263044132127E-2</v>
      </c>
      <c r="AD892" s="63">
        <f t="shared" si="375"/>
        <v>6.8741094065012609E-2</v>
      </c>
      <c r="AE892" s="63">
        <f t="shared" si="376"/>
        <v>1.4256130111833798E-3</v>
      </c>
      <c r="AF892" s="64">
        <f t="shared" si="377"/>
        <v>6.7219651843553718E-2</v>
      </c>
      <c r="AG892" s="69">
        <f t="shared" ca="1" si="357"/>
        <v>469</v>
      </c>
      <c r="AH892" s="75">
        <f t="shared" si="367"/>
        <v>2</v>
      </c>
      <c r="AI892" s="76">
        <f t="shared" si="368"/>
        <v>0</v>
      </c>
      <c r="AJ892" s="75"/>
      <c r="AK892" s="76"/>
    </row>
    <row r="893" spans="2:37" x14ac:dyDescent="0.25">
      <c r="B893" s="43">
        <v>1945</v>
      </c>
      <c r="C893" s="44">
        <v>2</v>
      </c>
      <c r="D893" s="67">
        <f t="shared" si="373"/>
        <v>16496</v>
      </c>
      <c r="E893" s="61">
        <f>Data!E892</f>
        <v>13.94</v>
      </c>
      <c r="F893" s="61">
        <f>Data!H892</f>
        <v>17.8</v>
      </c>
      <c r="G893" s="62">
        <f>IF(MOD(C893,3)=0,SUM(Data!G890:G892),0)</f>
        <v>0</v>
      </c>
      <c r="H893" s="63">
        <f t="shared" si="358"/>
        <v>3.3358042994810821E-2</v>
      </c>
      <c r="I893" s="63">
        <f t="shared" si="359"/>
        <v>0</v>
      </c>
      <c r="J893" s="63">
        <f t="shared" si="360"/>
        <v>3.3358042994810821E-2</v>
      </c>
      <c r="K893" s="63">
        <f t="shared" si="361"/>
        <v>0</v>
      </c>
      <c r="L893" s="64">
        <f t="shared" si="362"/>
        <v>3.3358042994810821E-2</v>
      </c>
      <c r="M893" s="65">
        <f t="shared" si="363"/>
        <v>3.1396396396396393</v>
      </c>
      <c r="N893" s="65">
        <f t="shared" si="364"/>
        <v>1.4281059577214077</v>
      </c>
      <c r="O893" s="65">
        <f t="shared" si="365"/>
        <v>158.90111147872372</v>
      </c>
      <c r="P893" s="66">
        <f t="shared" si="366"/>
        <v>111.26703212712304</v>
      </c>
      <c r="Q893" s="63">
        <f t="shared" si="369"/>
        <v>0.18436703483432448</v>
      </c>
      <c r="R893" s="63">
        <f t="shared" si="370"/>
        <v>0.24464618103661895</v>
      </c>
      <c r="S893" s="63">
        <f t="shared" si="371"/>
        <v>2.2988505747126409E-2</v>
      </c>
      <c r="T893" s="64">
        <f t="shared" si="372"/>
        <v>0.21667660393467236</v>
      </c>
      <c r="U893" s="63">
        <f t="shared" si="353"/>
        <v>2.6687592400343352E-2</v>
      </c>
      <c r="V893" s="63">
        <f t="shared" si="354"/>
        <v>9.1672821172365415E-2</v>
      </c>
      <c r="W893" s="63">
        <f t="shared" si="355"/>
        <v>4.9200269147086972E-2</v>
      </c>
      <c r="X893" s="64">
        <f t="shared" si="356"/>
        <v>4.0480881747966935E-2</v>
      </c>
      <c r="Y893" s="63">
        <f t="shared" ref="Y893:Y956" si="378">($M893/$M773)^(1/10)-1</f>
        <v>4.4957539257541868E-2</v>
      </c>
      <c r="Z893" s="63">
        <f t="shared" ref="Z893:Z956" si="379">($O893/$O773)^(1/10)-1</f>
        <v>0.10374901144891102</v>
      </c>
      <c r="AA893" s="63">
        <f t="shared" ref="AA893:AA956" si="380">($N893/$N773)^(1/10)-1</f>
        <v>2.6525975879895691E-2</v>
      </c>
      <c r="AB893" s="64">
        <f t="shared" ref="AB893:AB956" si="381">($P893/$P773)^(1/10)-1</f>
        <v>7.5227551356235933E-2</v>
      </c>
      <c r="AC893" s="63">
        <f t="shared" si="374"/>
        <v>1.3456045550404028E-2</v>
      </c>
      <c r="AD893" s="63">
        <f t="shared" si="375"/>
        <v>7.0042709402853065E-2</v>
      </c>
      <c r="AE893" s="63">
        <f t="shared" si="376"/>
        <v>1.7159241898887512E-3</v>
      </c>
      <c r="AF893" s="64">
        <f t="shared" si="377"/>
        <v>6.8209742465881185E-2</v>
      </c>
      <c r="AG893" s="69">
        <f t="shared" ca="1" si="357"/>
        <v>407</v>
      </c>
      <c r="AH893" s="75">
        <f t="shared" si="367"/>
        <v>3</v>
      </c>
      <c r="AI893" s="76">
        <f t="shared" si="368"/>
        <v>0</v>
      </c>
      <c r="AJ893" s="75"/>
      <c r="AK893" s="76"/>
    </row>
    <row r="894" spans="2:37" x14ac:dyDescent="0.25">
      <c r="B894" s="43">
        <v>1945</v>
      </c>
      <c r="C894" s="44">
        <v>3</v>
      </c>
      <c r="D894" s="67">
        <f t="shared" si="373"/>
        <v>16527</v>
      </c>
      <c r="E894" s="61">
        <f>Data!E893</f>
        <v>13.93</v>
      </c>
      <c r="F894" s="61">
        <f>Data!H893</f>
        <v>17.8</v>
      </c>
      <c r="G894" s="62">
        <f>IF(MOD(C894,3)=0,SUM(Data!G891:G893),0)</f>
        <v>0.16166666666666668</v>
      </c>
      <c r="H894" s="63">
        <f t="shared" si="358"/>
        <v>-7.1736011477763206E-4</v>
      </c>
      <c r="I894" s="63">
        <f t="shared" si="359"/>
        <v>1.1597321855571498E-2</v>
      </c>
      <c r="J894" s="63">
        <f t="shared" si="360"/>
        <v>1.0879961740793975E-2</v>
      </c>
      <c r="K894" s="63">
        <f t="shared" si="361"/>
        <v>0</v>
      </c>
      <c r="L894" s="64">
        <f t="shared" si="362"/>
        <v>1.0879961740793975E-2</v>
      </c>
      <c r="M894" s="65">
        <f t="shared" si="363"/>
        <v>3.137387387387387</v>
      </c>
      <c r="N894" s="65">
        <f t="shared" si="364"/>
        <v>1.4281059577214077</v>
      </c>
      <c r="O894" s="65">
        <f t="shared" si="365"/>
        <v>160.62994949218188</v>
      </c>
      <c r="P894" s="66">
        <f t="shared" si="366"/>
        <v>112.47761317967783</v>
      </c>
      <c r="Q894" s="63">
        <f t="shared" si="369"/>
        <v>0.1512396694214877</v>
      </c>
      <c r="R894" s="63">
        <f t="shared" si="370"/>
        <v>0.20847641426312435</v>
      </c>
      <c r="S894" s="63">
        <f t="shared" si="371"/>
        <v>2.2988505747126409E-2</v>
      </c>
      <c r="T894" s="64">
        <f t="shared" si="372"/>
        <v>0.18131964090889663</v>
      </c>
      <c r="U894" s="63">
        <f t="shared" si="353"/>
        <v>2.772037738843558E-2</v>
      </c>
      <c r="V894" s="63">
        <f t="shared" si="354"/>
        <v>9.2492764224898272E-2</v>
      </c>
      <c r="W894" s="63">
        <f t="shared" si="355"/>
        <v>4.9200269147086972E-2</v>
      </c>
      <c r="X894" s="64">
        <f t="shared" si="356"/>
        <v>4.1262375116434491E-2</v>
      </c>
      <c r="Y894" s="63">
        <f t="shared" si="378"/>
        <v>5.1757244365562727E-2</v>
      </c>
      <c r="Z894" s="63">
        <f t="shared" si="379"/>
        <v>0.11073694907413767</v>
      </c>
      <c r="AA894" s="63">
        <f t="shared" si="380"/>
        <v>2.6525975879895691E-2</v>
      </c>
      <c r="AB894" s="64">
        <f t="shared" si="381"/>
        <v>8.2034916965505689E-2</v>
      </c>
      <c r="AC894" s="63">
        <f t="shared" si="374"/>
        <v>1.4768034700276322E-2</v>
      </c>
      <c r="AD894" s="63">
        <f t="shared" si="375"/>
        <v>7.1331201243618914E-2</v>
      </c>
      <c r="AE894" s="63">
        <f t="shared" si="376"/>
        <v>1.4256130111833798E-3</v>
      </c>
      <c r="AF894" s="64">
        <f t="shared" si="377"/>
        <v>6.9806071788234725E-2</v>
      </c>
      <c r="AG894" s="69">
        <f t="shared" ca="1" si="357"/>
        <v>1057</v>
      </c>
      <c r="AH894" s="75">
        <f t="shared" si="367"/>
        <v>0</v>
      </c>
      <c r="AI894" s="76">
        <f t="shared" si="368"/>
        <v>1</v>
      </c>
      <c r="AJ894" s="75"/>
      <c r="AK894" s="76"/>
    </row>
    <row r="895" spans="2:37" x14ac:dyDescent="0.25">
      <c r="B895" s="43">
        <v>1945</v>
      </c>
      <c r="C895" s="44">
        <v>4</v>
      </c>
      <c r="D895" s="67">
        <f t="shared" si="373"/>
        <v>16557</v>
      </c>
      <c r="E895" s="61">
        <f>Data!E894</f>
        <v>14.28</v>
      </c>
      <c r="F895" s="61">
        <f>Data!H894</f>
        <v>17.8</v>
      </c>
      <c r="G895" s="62">
        <f>IF(MOD(C895,3)=0,SUM(Data!G892:G894),0)</f>
        <v>0</v>
      </c>
      <c r="H895" s="63">
        <f t="shared" si="358"/>
        <v>2.5125628140703515E-2</v>
      </c>
      <c r="I895" s="63">
        <f t="shared" si="359"/>
        <v>0</v>
      </c>
      <c r="J895" s="63">
        <f t="shared" si="360"/>
        <v>2.5125628140703515E-2</v>
      </c>
      <c r="K895" s="63">
        <f t="shared" si="361"/>
        <v>0</v>
      </c>
      <c r="L895" s="64">
        <f t="shared" si="362"/>
        <v>2.5125628140703515E-2</v>
      </c>
      <c r="M895" s="65">
        <f t="shared" si="363"/>
        <v>3.2162162162162158</v>
      </c>
      <c r="N895" s="65">
        <f t="shared" si="364"/>
        <v>1.4281059577214077</v>
      </c>
      <c r="O895" s="65">
        <f t="shared" si="365"/>
        <v>164.66587787138243</v>
      </c>
      <c r="P895" s="66">
        <f t="shared" si="366"/>
        <v>115.30368386258431</v>
      </c>
      <c r="Q895" s="63">
        <f t="shared" si="369"/>
        <v>0.20100925147182491</v>
      </c>
      <c r="R895" s="63">
        <f t="shared" si="370"/>
        <v>0.26072041492876341</v>
      </c>
      <c r="S895" s="63">
        <f t="shared" si="371"/>
        <v>1.7142857142857126E-2</v>
      </c>
      <c r="T895" s="64">
        <f t="shared" si="372"/>
        <v>0.23947231804794122</v>
      </c>
      <c r="U895" s="63">
        <f t="shared" si="353"/>
        <v>3.0805504323469624E-2</v>
      </c>
      <c r="V895" s="63">
        <f t="shared" si="354"/>
        <v>9.5772332215760647E-2</v>
      </c>
      <c r="W895" s="63">
        <f t="shared" si="355"/>
        <v>4.9200269147086972E-2</v>
      </c>
      <c r="X895" s="64">
        <f t="shared" si="356"/>
        <v>4.4388153947513498E-2</v>
      </c>
      <c r="Y895" s="63">
        <f t="shared" si="378"/>
        <v>4.6781353074762944E-2</v>
      </c>
      <c r="Z895" s="63">
        <f t="shared" si="379"/>
        <v>0.10548202324322387</v>
      </c>
      <c r="AA895" s="63">
        <f t="shared" si="380"/>
        <v>2.577967965766903E-2</v>
      </c>
      <c r="AB895" s="64">
        <f t="shared" si="381"/>
        <v>7.7699281011448518E-2</v>
      </c>
      <c r="AC895" s="63">
        <f t="shared" si="374"/>
        <v>1.6568748990209992E-2</v>
      </c>
      <c r="AD895" s="63">
        <f t="shared" si="375"/>
        <v>7.3232287341488345E-2</v>
      </c>
      <c r="AE895" s="63">
        <f t="shared" si="376"/>
        <v>1.7159241898887512E-3</v>
      </c>
      <c r="AF895" s="64">
        <f t="shared" si="377"/>
        <v>7.139385670586873E-2</v>
      </c>
      <c r="AG895" s="69">
        <f t="shared" ca="1" si="357"/>
        <v>541</v>
      </c>
      <c r="AH895" s="75">
        <f t="shared" si="367"/>
        <v>1</v>
      </c>
      <c r="AI895" s="76">
        <f t="shared" si="368"/>
        <v>0</v>
      </c>
      <c r="AJ895" s="75"/>
      <c r="AK895" s="76"/>
    </row>
    <row r="896" spans="2:37" x14ac:dyDescent="0.25">
      <c r="B896" s="43">
        <v>1945</v>
      </c>
      <c r="C896" s="44">
        <v>5</v>
      </c>
      <c r="D896" s="67">
        <f t="shared" si="373"/>
        <v>16588</v>
      </c>
      <c r="E896" s="61">
        <f>Data!E895</f>
        <v>14.82</v>
      </c>
      <c r="F896" s="61">
        <f>Data!H895</f>
        <v>17.899999999999999</v>
      </c>
      <c r="G896" s="62">
        <f>IF(MOD(C896,3)=0,SUM(Data!G893:G895),0)</f>
        <v>0</v>
      </c>
      <c r="H896" s="63">
        <f t="shared" si="358"/>
        <v>3.7815126050420256E-2</v>
      </c>
      <c r="I896" s="63">
        <f t="shared" si="359"/>
        <v>0</v>
      </c>
      <c r="J896" s="63">
        <f t="shared" si="360"/>
        <v>3.7815126050420256E-2</v>
      </c>
      <c r="K896" s="63">
        <f t="shared" si="361"/>
        <v>5.6179775280897903E-3</v>
      </c>
      <c r="L896" s="64">
        <f t="shared" si="362"/>
        <v>3.2017276184216792E-2</v>
      </c>
      <c r="M896" s="65">
        <f t="shared" si="363"/>
        <v>3.3378378378378377</v>
      </c>
      <c r="N896" s="65">
        <f t="shared" si="364"/>
        <v>1.4361290248996177</v>
      </c>
      <c r="O896" s="65">
        <f t="shared" si="365"/>
        <v>170.89273879929186</v>
      </c>
      <c r="P896" s="66">
        <f t="shared" si="366"/>
        <v>118.99539375387029</v>
      </c>
      <c r="Q896" s="63">
        <f t="shared" si="369"/>
        <v>0.22479338842975216</v>
      </c>
      <c r="R896" s="63">
        <f t="shared" si="370"/>
        <v>0.2856870394385862</v>
      </c>
      <c r="S896" s="63">
        <f t="shared" si="371"/>
        <v>2.2857142857142687E-2</v>
      </c>
      <c r="T896" s="64">
        <f t="shared" si="372"/>
        <v>0.25695660280308674</v>
      </c>
      <c r="U896" s="63">
        <f t="shared" si="353"/>
        <v>6.9725890644953825E-2</v>
      </c>
      <c r="V896" s="63">
        <f t="shared" si="354"/>
        <v>0.13714568762699431</v>
      </c>
      <c r="W896" s="63">
        <f t="shared" si="355"/>
        <v>5.0376505587643727E-2</v>
      </c>
      <c r="X896" s="64">
        <f t="shared" si="356"/>
        <v>8.260769502913301E-2</v>
      </c>
      <c r="Y896" s="63">
        <f t="shared" si="378"/>
        <v>4.2759988957705941E-2</v>
      </c>
      <c r="Z896" s="63">
        <f t="shared" si="379"/>
        <v>0.10123515189108923</v>
      </c>
      <c r="AA896" s="63">
        <f t="shared" si="380"/>
        <v>2.6354508649787611E-2</v>
      </c>
      <c r="AB896" s="64">
        <f t="shared" si="381"/>
        <v>7.2957874311684101E-2</v>
      </c>
      <c r="AC896" s="63">
        <f t="shared" si="374"/>
        <v>1.6849410022942157E-2</v>
      </c>
      <c r="AD896" s="63">
        <f t="shared" si="375"/>
        <v>7.3528592419158656E-2</v>
      </c>
      <c r="AE896" s="63">
        <f t="shared" si="376"/>
        <v>1.7061644122187136E-3</v>
      </c>
      <c r="AF896" s="64">
        <f t="shared" si="377"/>
        <v>7.1700095855039558E-2</v>
      </c>
      <c r="AG896" s="69">
        <f t="shared" ca="1" si="357"/>
        <v>331</v>
      </c>
      <c r="AH896" s="75">
        <f t="shared" si="367"/>
        <v>2</v>
      </c>
      <c r="AI896" s="76">
        <f t="shared" si="368"/>
        <v>0</v>
      </c>
      <c r="AJ896" s="75"/>
      <c r="AK896" s="76"/>
    </row>
    <row r="897" spans="2:37" x14ac:dyDescent="0.25">
      <c r="B897" s="43">
        <v>1945</v>
      </c>
      <c r="C897" s="44">
        <v>6</v>
      </c>
      <c r="D897" s="67">
        <f t="shared" si="373"/>
        <v>16618</v>
      </c>
      <c r="E897" s="61">
        <f>Data!E896</f>
        <v>15.09</v>
      </c>
      <c r="F897" s="61">
        <f>Data!H896</f>
        <v>18.100000000000001</v>
      </c>
      <c r="G897" s="62">
        <f>IF(MOD(C897,3)=0,SUM(Data!G894:G896),0)</f>
        <v>0.16250000000000001</v>
      </c>
      <c r="H897" s="63">
        <f t="shared" si="358"/>
        <v>1.8218623481781382E-2</v>
      </c>
      <c r="I897" s="63">
        <f t="shared" si="359"/>
        <v>1.0964912280701754E-2</v>
      </c>
      <c r="J897" s="63">
        <f t="shared" si="360"/>
        <v>2.9183535762483004E-2</v>
      </c>
      <c r="K897" s="63">
        <f t="shared" si="361"/>
        <v>1.1173184357541999E-2</v>
      </c>
      <c r="L897" s="64">
        <f t="shared" si="362"/>
        <v>1.7811341997151509E-2</v>
      </c>
      <c r="M897" s="65">
        <f t="shared" si="363"/>
        <v>3.3986486486486482</v>
      </c>
      <c r="N897" s="65">
        <f t="shared" si="364"/>
        <v>1.4521751592560384</v>
      </c>
      <c r="O897" s="65">
        <f t="shared" si="365"/>
        <v>175.87999315358965</v>
      </c>
      <c r="P897" s="66">
        <f t="shared" si="366"/>
        <v>121.11486140810618</v>
      </c>
      <c r="Q897" s="63">
        <f t="shared" si="369"/>
        <v>0.19100236779794799</v>
      </c>
      <c r="R897" s="63">
        <f t="shared" si="370"/>
        <v>0.24824448993613646</v>
      </c>
      <c r="S897" s="63">
        <f t="shared" si="371"/>
        <v>2.840909090909105E-2</v>
      </c>
      <c r="T897" s="64">
        <f t="shared" si="372"/>
        <v>0.21376259794894992</v>
      </c>
      <c r="U897" s="63">
        <f t="shared" ref="U897:U960" si="382">($M897/$M837)^(1/5)-1</f>
        <v>9.3081522771168546E-2</v>
      </c>
      <c r="V897" s="63">
        <f t="shared" ref="V897:V960" si="383">($O897/$O837)^(1/5)-1</f>
        <v>0.16062986523451772</v>
      </c>
      <c r="W897" s="63">
        <f t="shared" ref="W897:W960" si="384">($N897/$N837)^(1/5)-1</f>
        <v>5.1215830591303302E-2</v>
      </c>
      <c r="X897" s="64">
        <f t="shared" ref="X897:X960" si="385">($P897/$P837)^(1/5)-1</f>
        <v>0.10408332091200467</v>
      </c>
      <c r="Y897" s="63">
        <f t="shared" si="378"/>
        <v>4.0760671696121742E-2</v>
      </c>
      <c r="Z897" s="63">
        <f t="shared" si="379"/>
        <v>9.9103800038699896E-2</v>
      </c>
      <c r="AA897" s="63">
        <f t="shared" si="380"/>
        <v>2.8243092666808245E-2</v>
      </c>
      <c r="AB897" s="64">
        <f t="shared" si="381"/>
        <v>6.891435291640069E-2</v>
      </c>
      <c r="AC897" s="63">
        <f t="shared" si="374"/>
        <v>1.6864941062575634E-2</v>
      </c>
      <c r="AD897" s="63">
        <f t="shared" si="375"/>
        <v>7.341531042626448E-2</v>
      </c>
      <c r="AE897" s="63">
        <f t="shared" si="376"/>
        <v>1.6869742098200025E-3</v>
      </c>
      <c r="AF897" s="64">
        <f t="shared" si="377"/>
        <v>7.1607536149731033E-2</v>
      </c>
      <c r="AG897" s="69">
        <f t="shared" ca="1" si="357"/>
        <v>672</v>
      </c>
      <c r="AH897" s="75">
        <f t="shared" si="367"/>
        <v>3</v>
      </c>
      <c r="AI897" s="76">
        <f t="shared" si="368"/>
        <v>0</v>
      </c>
      <c r="AJ897" s="75"/>
      <c r="AK897" s="76"/>
    </row>
    <row r="898" spans="2:37" x14ac:dyDescent="0.25">
      <c r="B898" s="43">
        <v>1945</v>
      </c>
      <c r="C898" s="44">
        <v>7</v>
      </c>
      <c r="D898" s="67">
        <f t="shared" si="373"/>
        <v>16649</v>
      </c>
      <c r="E898" s="61">
        <f>Data!E897</f>
        <v>14.78</v>
      </c>
      <c r="F898" s="61">
        <f>Data!H897</f>
        <v>18.100000000000001</v>
      </c>
      <c r="G898" s="62">
        <f>IF(MOD(C898,3)=0,SUM(Data!G895:G897),0)</f>
        <v>0</v>
      </c>
      <c r="H898" s="63">
        <f t="shared" si="358"/>
        <v>-2.0543406229290961E-2</v>
      </c>
      <c r="I898" s="63">
        <f t="shared" si="359"/>
        <v>0</v>
      </c>
      <c r="J898" s="63">
        <f t="shared" si="360"/>
        <v>-2.0543406229290961E-2</v>
      </c>
      <c r="K898" s="63">
        <f t="shared" si="361"/>
        <v>0</v>
      </c>
      <c r="L898" s="64">
        <f t="shared" si="362"/>
        <v>-2.0543406229290961E-2</v>
      </c>
      <c r="M898" s="65">
        <f t="shared" si="363"/>
        <v>3.3288288288288284</v>
      </c>
      <c r="N898" s="65">
        <f t="shared" si="364"/>
        <v>1.4521751592560384</v>
      </c>
      <c r="O898" s="65">
        <f t="shared" si="365"/>
        <v>172.26681900663056</v>
      </c>
      <c r="P898" s="66">
        <f t="shared" si="366"/>
        <v>118.62674960979518</v>
      </c>
      <c r="Q898" s="63">
        <f t="shared" si="369"/>
        <v>0.13692307692307693</v>
      </c>
      <c r="R898" s="63">
        <f t="shared" si="370"/>
        <v>0.19156603263044669</v>
      </c>
      <c r="S898" s="63">
        <f t="shared" si="371"/>
        <v>2.2598870056497411E-2</v>
      </c>
      <c r="T898" s="64">
        <f t="shared" si="372"/>
        <v>0.16523308163308825</v>
      </c>
      <c r="U898" s="63">
        <f t="shared" si="382"/>
        <v>8.148820972532711E-2</v>
      </c>
      <c r="V898" s="63">
        <f t="shared" si="383"/>
        <v>0.14832012888118129</v>
      </c>
      <c r="W898" s="63">
        <f t="shared" si="384"/>
        <v>5.2713295112456926E-2</v>
      </c>
      <c r="X898" s="64">
        <f t="shared" si="385"/>
        <v>9.0819441734618866E-2</v>
      </c>
      <c r="Y898" s="63">
        <f t="shared" si="378"/>
        <v>3.3314402337333293E-2</v>
      </c>
      <c r="Z898" s="63">
        <f t="shared" si="379"/>
        <v>9.124010652017156E-2</v>
      </c>
      <c r="AA898" s="63">
        <f t="shared" si="380"/>
        <v>2.8243092666808245E-2</v>
      </c>
      <c r="AB898" s="64">
        <f t="shared" si="381"/>
        <v>6.1266654065214032E-2</v>
      </c>
      <c r="AC898" s="63">
        <f t="shared" si="374"/>
        <v>1.4419462119453552E-2</v>
      </c>
      <c r="AD898" s="63">
        <f t="shared" si="375"/>
        <v>7.0833832362787064E-2</v>
      </c>
      <c r="AE898" s="63">
        <f t="shared" si="376"/>
        <v>1.1179894193691364E-3</v>
      </c>
      <c r="AF898" s="64">
        <f t="shared" si="377"/>
        <v>6.9637988409190443E-2</v>
      </c>
      <c r="AG898" s="69">
        <f t="shared" ca="1" si="357"/>
        <v>1408</v>
      </c>
      <c r="AH898" s="75">
        <f t="shared" si="367"/>
        <v>0</v>
      </c>
      <c r="AI898" s="76">
        <f t="shared" si="368"/>
        <v>1</v>
      </c>
      <c r="AJ898" s="75"/>
      <c r="AK898" s="76"/>
    </row>
    <row r="899" spans="2:37" x14ac:dyDescent="0.25">
      <c r="B899" s="43">
        <v>1945</v>
      </c>
      <c r="C899" s="44">
        <v>8</v>
      </c>
      <c r="D899" s="67">
        <f t="shared" si="373"/>
        <v>16680</v>
      </c>
      <c r="E899" s="61">
        <f>Data!E898</f>
        <v>14.83</v>
      </c>
      <c r="F899" s="61">
        <f>Data!H898</f>
        <v>18.100000000000001</v>
      </c>
      <c r="G899" s="62">
        <f>IF(MOD(C899,3)=0,SUM(Data!G896:G898),0)</f>
        <v>0</v>
      </c>
      <c r="H899" s="63">
        <f t="shared" si="358"/>
        <v>3.3829499323410062E-3</v>
      </c>
      <c r="I899" s="63">
        <f t="shared" si="359"/>
        <v>0</v>
      </c>
      <c r="J899" s="63">
        <f t="shared" si="360"/>
        <v>3.3829499323410062E-3</v>
      </c>
      <c r="K899" s="63">
        <f t="shared" si="361"/>
        <v>0</v>
      </c>
      <c r="L899" s="64">
        <f t="shared" si="362"/>
        <v>3.3829499323410062E-3</v>
      </c>
      <c r="M899" s="65">
        <f t="shared" si="363"/>
        <v>3.3400900900900896</v>
      </c>
      <c r="N899" s="65">
        <f t="shared" si="364"/>
        <v>1.4521751592560384</v>
      </c>
      <c r="O899" s="65">
        <f t="shared" si="365"/>
        <v>172.84958903033365</v>
      </c>
      <c r="P899" s="66">
        <f t="shared" si="366"/>
        <v>119.02805796436148</v>
      </c>
      <c r="Q899" s="63">
        <f t="shared" si="369"/>
        <v>0.15768930523028879</v>
      </c>
      <c r="R899" s="63">
        <f t="shared" si="370"/>
        <v>0.21333033030280069</v>
      </c>
      <c r="S899" s="63">
        <f t="shared" si="371"/>
        <v>2.2598870056497411E-2</v>
      </c>
      <c r="T899" s="64">
        <f t="shared" si="372"/>
        <v>0.18651640035135708</v>
      </c>
      <c r="U899" s="63">
        <f t="shared" si="382"/>
        <v>7.7725591962167329E-2</v>
      </c>
      <c r="V899" s="63">
        <f t="shared" si="383"/>
        <v>0.14432499543833077</v>
      </c>
      <c r="W899" s="63">
        <f t="shared" si="384"/>
        <v>5.2713295112456926E-2</v>
      </c>
      <c r="X899" s="64">
        <f t="shared" si="385"/>
        <v>8.7024359577492882E-2</v>
      </c>
      <c r="Y899" s="63">
        <f t="shared" si="378"/>
        <v>2.6923444000922281E-2</v>
      </c>
      <c r="Z899" s="63">
        <f t="shared" si="379"/>
        <v>8.4490882818250901E-2</v>
      </c>
      <c r="AA899" s="63">
        <f t="shared" si="380"/>
        <v>2.8243092666808245E-2</v>
      </c>
      <c r="AB899" s="64">
        <f t="shared" si="381"/>
        <v>5.4702813520060234E-2</v>
      </c>
      <c r="AC899" s="63">
        <f t="shared" si="374"/>
        <v>1.3910058342005094E-2</v>
      </c>
      <c r="AD899" s="63">
        <f t="shared" si="375"/>
        <v>7.0296099383881483E-2</v>
      </c>
      <c r="AE899" s="63">
        <f t="shared" si="376"/>
        <v>1.1179894193691364E-3</v>
      </c>
      <c r="AF899" s="64">
        <f t="shared" si="377"/>
        <v>6.9100855938703631E-2</v>
      </c>
      <c r="AG899" s="69">
        <f t="shared" ca="1" si="357"/>
        <v>966</v>
      </c>
      <c r="AH899" s="75">
        <f t="shared" si="367"/>
        <v>1</v>
      </c>
      <c r="AI899" s="76">
        <f t="shared" si="368"/>
        <v>0</v>
      </c>
      <c r="AJ899" s="75"/>
      <c r="AK899" s="76"/>
    </row>
    <row r="900" spans="2:37" x14ac:dyDescent="0.25">
      <c r="B900" s="43">
        <v>1945</v>
      </c>
      <c r="C900" s="44">
        <v>9</v>
      </c>
      <c r="D900" s="67">
        <f t="shared" si="373"/>
        <v>16710</v>
      </c>
      <c r="E900" s="61">
        <f>Data!E899</f>
        <v>15.84</v>
      </c>
      <c r="F900" s="61">
        <f>Data!H899</f>
        <v>18.100000000000001</v>
      </c>
      <c r="G900" s="62">
        <f>IF(MOD(C900,3)=0,SUM(Data!G897:G899),0)</f>
        <v>0.16416666666666666</v>
      </c>
      <c r="H900" s="63">
        <f t="shared" si="358"/>
        <v>6.8105192178017582E-2</v>
      </c>
      <c r="I900" s="63">
        <f t="shared" si="359"/>
        <v>1.1069903349067205E-2</v>
      </c>
      <c r="J900" s="63">
        <f t="shared" si="360"/>
        <v>7.9175095527084682E-2</v>
      </c>
      <c r="K900" s="63">
        <f t="shared" si="361"/>
        <v>0</v>
      </c>
      <c r="L900" s="64">
        <f t="shared" si="362"/>
        <v>7.9175095527084682E-2</v>
      </c>
      <c r="M900" s="65">
        <f t="shared" si="363"/>
        <v>3.5675675675675671</v>
      </c>
      <c r="N900" s="65">
        <f t="shared" si="364"/>
        <v>1.4521751592560384</v>
      </c>
      <c r="O900" s="65">
        <f t="shared" si="365"/>
        <v>186.53497175362764</v>
      </c>
      <c r="P900" s="66">
        <f t="shared" si="366"/>
        <v>128.45211582409317</v>
      </c>
      <c r="Q900" s="63">
        <f t="shared" si="369"/>
        <v>0.25714285714285712</v>
      </c>
      <c r="R900" s="63">
        <f t="shared" si="370"/>
        <v>0.31461259174434053</v>
      </c>
      <c r="S900" s="63">
        <f t="shared" si="371"/>
        <v>2.2598870056497411E-2</v>
      </c>
      <c r="T900" s="64">
        <f t="shared" si="372"/>
        <v>0.28556037977208915</v>
      </c>
      <c r="U900" s="63">
        <f t="shared" si="382"/>
        <v>8.3039715191193686E-2</v>
      </c>
      <c r="V900" s="63">
        <f t="shared" si="383"/>
        <v>0.14877920990326188</v>
      </c>
      <c r="W900" s="63">
        <f t="shared" si="384"/>
        <v>5.2713295112456926E-2</v>
      </c>
      <c r="X900" s="64">
        <f t="shared" si="385"/>
        <v>9.125553485153115E-2</v>
      </c>
      <c r="Y900" s="63">
        <f t="shared" si="378"/>
        <v>3.1554779817483558E-2</v>
      </c>
      <c r="Z900" s="63">
        <f t="shared" si="379"/>
        <v>8.9477792171124504E-2</v>
      </c>
      <c r="AA900" s="63">
        <f t="shared" si="380"/>
        <v>2.8243092666808245E-2</v>
      </c>
      <c r="AB900" s="64">
        <f t="shared" si="381"/>
        <v>5.9552745786505046E-2</v>
      </c>
      <c r="AC900" s="63">
        <f t="shared" si="374"/>
        <v>1.6094247541843076E-2</v>
      </c>
      <c r="AD900" s="63">
        <f t="shared" si="375"/>
        <v>7.2479496294098888E-2</v>
      </c>
      <c r="AE900" s="63">
        <f t="shared" si="376"/>
        <v>1.1179894193691364E-3</v>
      </c>
      <c r="AF900" s="64">
        <f t="shared" si="377"/>
        <v>7.1281814560257839E-2</v>
      </c>
      <c r="AG900" s="69">
        <f t="shared" ca="1" si="357"/>
        <v>87</v>
      </c>
      <c r="AH900" s="75">
        <f t="shared" si="367"/>
        <v>2</v>
      </c>
      <c r="AI900" s="76">
        <f t="shared" si="368"/>
        <v>0</v>
      </c>
      <c r="AJ900" s="75"/>
      <c r="AK900" s="76"/>
    </row>
    <row r="901" spans="2:37" x14ac:dyDescent="0.25">
      <c r="B901" s="43">
        <v>1945</v>
      </c>
      <c r="C901" s="44">
        <v>10</v>
      </c>
      <c r="D901" s="67">
        <f t="shared" si="373"/>
        <v>16741</v>
      </c>
      <c r="E901" s="61">
        <f>Data!E900</f>
        <v>16.5</v>
      </c>
      <c r="F901" s="61">
        <f>Data!H900</f>
        <v>18.100000000000001</v>
      </c>
      <c r="G901" s="62">
        <f>IF(MOD(C901,3)=0,SUM(Data!G898:G900),0)</f>
        <v>0</v>
      </c>
      <c r="H901" s="63">
        <f t="shared" si="358"/>
        <v>4.1666666666666741E-2</v>
      </c>
      <c r="I901" s="63">
        <f t="shared" si="359"/>
        <v>0</v>
      </c>
      <c r="J901" s="63">
        <f t="shared" si="360"/>
        <v>4.1666666666666741E-2</v>
      </c>
      <c r="K901" s="63">
        <f t="shared" si="361"/>
        <v>0</v>
      </c>
      <c r="L901" s="64">
        <f t="shared" si="362"/>
        <v>4.1666666666666741E-2</v>
      </c>
      <c r="M901" s="65">
        <f t="shared" si="363"/>
        <v>3.7162162162162158</v>
      </c>
      <c r="N901" s="65">
        <f t="shared" si="364"/>
        <v>1.4521751592560384</v>
      </c>
      <c r="O901" s="65">
        <f t="shared" si="365"/>
        <v>194.30726224336215</v>
      </c>
      <c r="P901" s="66">
        <f t="shared" si="366"/>
        <v>133.80428731676372</v>
      </c>
      <c r="Q901" s="63">
        <f t="shared" si="369"/>
        <v>0.27807900852052669</v>
      </c>
      <c r="R901" s="63">
        <f t="shared" si="370"/>
        <v>0.33650583010414148</v>
      </c>
      <c r="S901" s="63">
        <f t="shared" si="371"/>
        <v>2.2598870056497411E-2</v>
      </c>
      <c r="T901" s="64">
        <f t="shared" si="372"/>
        <v>0.30696978965985044</v>
      </c>
      <c r="U901" s="63">
        <f t="shared" si="382"/>
        <v>8.9875385910575867E-2</v>
      </c>
      <c r="V901" s="63">
        <f t="shared" si="383"/>
        <v>0.15602979942276485</v>
      </c>
      <c r="W901" s="63">
        <f t="shared" si="384"/>
        <v>5.2713295112456926E-2</v>
      </c>
      <c r="X901" s="64">
        <f t="shared" si="385"/>
        <v>9.8143060214007427E-2</v>
      </c>
      <c r="Y901" s="63">
        <f t="shared" si="378"/>
        <v>3.3048636633423722E-2</v>
      </c>
      <c r="Z901" s="63">
        <f t="shared" si="379"/>
        <v>9.1055530801678053E-2</v>
      </c>
      <c r="AA901" s="63">
        <f t="shared" si="380"/>
        <v>2.8243092666808245E-2</v>
      </c>
      <c r="AB901" s="64">
        <f t="shared" si="381"/>
        <v>6.108714814894789E-2</v>
      </c>
      <c r="AC901" s="63">
        <f t="shared" si="374"/>
        <v>1.651807294508556E-2</v>
      </c>
      <c r="AD901" s="63">
        <f t="shared" si="375"/>
        <v>7.2926840677836502E-2</v>
      </c>
      <c r="AE901" s="63">
        <f t="shared" si="376"/>
        <v>1.1179894193691364E-3</v>
      </c>
      <c r="AF901" s="64">
        <f t="shared" si="377"/>
        <v>7.1728659376219195E-2</v>
      </c>
      <c r="AG901" s="69">
        <f t="shared" ref="AG901:AG964" ca="1" si="386">RANK($H901,OFFSET($H$5,0,0,$AN$3,1),0)</f>
        <v>276</v>
      </c>
      <c r="AH901" s="75">
        <f t="shared" si="367"/>
        <v>3</v>
      </c>
      <c r="AI901" s="76">
        <f t="shared" si="368"/>
        <v>0</v>
      </c>
      <c r="AJ901" s="75"/>
      <c r="AK901" s="76"/>
    </row>
    <row r="902" spans="2:37" x14ac:dyDescent="0.25">
      <c r="B902" s="43">
        <v>1945</v>
      </c>
      <c r="C902" s="44">
        <v>11</v>
      </c>
      <c r="D902" s="67">
        <f t="shared" si="373"/>
        <v>16771</v>
      </c>
      <c r="E902" s="61">
        <f>Data!E901</f>
        <v>17.04</v>
      </c>
      <c r="F902" s="61">
        <f>Data!H901</f>
        <v>18.100000000000001</v>
      </c>
      <c r="G902" s="62">
        <f>IF(MOD(C902,3)=0,SUM(Data!G899:G901),0)</f>
        <v>0</v>
      </c>
      <c r="H902" s="63">
        <f t="shared" ref="H902:H965" si="387">E902/E901-1</f>
        <v>3.2727272727272716E-2</v>
      </c>
      <c r="I902" s="63">
        <f t="shared" ref="I902:I965" si="388">G902/E901</f>
        <v>0</v>
      </c>
      <c r="J902" s="63">
        <f t="shared" ref="J902:J965" si="389">O902/O901-1</f>
        <v>3.2727272727272716E-2</v>
      </c>
      <c r="K902" s="63">
        <f t="shared" ref="K902:K965" si="390">F902/F901-1</f>
        <v>0</v>
      </c>
      <c r="L902" s="64">
        <f t="shared" ref="L902:L965" si="391">(1+J902)/(1+K902)-1</f>
        <v>3.2727272727272716E-2</v>
      </c>
      <c r="M902" s="65">
        <f t="shared" ref="M902:M965" si="392">E902/$E$4</f>
        <v>3.8378378378378373</v>
      </c>
      <c r="N902" s="65">
        <f t="shared" ref="N902:N965" si="393">F902/$F$4</f>
        <v>1.4521751592560384</v>
      </c>
      <c r="O902" s="65">
        <f t="shared" ref="O902:O965" si="394">O901*((E902+G902)/(E901))</f>
        <v>200.66640900769036</v>
      </c>
      <c r="P902" s="66">
        <f t="shared" ref="P902:P965" si="395">P901*(1+L902)</f>
        <v>138.18333671985781</v>
      </c>
      <c r="Q902" s="63">
        <f t="shared" si="369"/>
        <v>0.32917316692667709</v>
      </c>
      <c r="R902" s="63">
        <f t="shared" si="370"/>
        <v>0.38993573556290695</v>
      </c>
      <c r="S902" s="63">
        <f t="shared" si="371"/>
        <v>2.2598870056497411E-2</v>
      </c>
      <c r="T902" s="64">
        <f t="shared" si="372"/>
        <v>0.35921892372726205</v>
      </c>
      <c r="U902" s="63">
        <f t="shared" si="382"/>
        <v>9.1876326801199504E-2</v>
      </c>
      <c r="V902" s="63">
        <f t="shared" si="383"/>
        <v>0.15815219554836601</v>
      </c>
      <c r="W902" s="63">
        <f t="shared" si="384"/>
        <v>5.2713295112456926E-2</v>
      </c>
      <c r="X902" s="64">
        <f t="shared" si="385"/>
        <v>0.10015918002122826</v>
      </c>
      <c r="Y902" s="63">
        <f t="shared" si="378"/>
        <v>2.7115303185695216E-2</v>
      </c>
      <c r="Z902" s="63">
        <f t="shared" si="379"/>
        <v>8.4789033712701301E-2</v>
      </c>
      <c r="AA902" s="63">
        <f t="shared" si="380"/>
        <v>2.7495548080875842E-2</v>
      </c>
      <c r="AB902" s="64">
        <f t="shared" si="381"/>
        <v>5.5760324936527939E-2</v>
      </c>
      <c r="AC902" s="63">
        <f t="shared" si="374"/>
        <v>1.6597309585882458E-2</v>
      </c>
      <c r="AD902" s="63">
        <f t="shared" si="375"/>
        <v>7.3010474329749719E-2</v>
      </c>
      <c r="AE902" s="63">
        <f t="shared" si="376"/>
        <v>2.7704738932188278E-4</v>
      </c>
      <c r="AF902" s="64">
        <f t="shared" si="377"/>
        <v>7.271328191550408E-2</v>
      </c>
      <c r="AG902" s="69">
        <f t="shared" ca="1" si="386"/>
        <v>424</v>
      </c>
      <c r="AH902" s="75">
        <f t="shared" si="367"/>
        <v>4</v>
      </c>
      <c r="AI902" s="76">
        <f t="shared" si="368"/>
        <v>0</v>
      </c>
      <c r="AJ902" s="75"/>
      <c r="AK902" s="76"/>
    </row>
    <row r="903" spans="2:37" x14ac:dyDescent="0.25">
      <c r="B903" s="43">
        <v>1945</v>
      </c>
      <c r="C903" s="44">
        <v>12</v>
      </c>
      <c r="D903" s="67">
        <f t="shared" si="373"/>
        <v>16802</v>
      </c>
      <c r="E903" s="61">
        <f>Data!E902</f>
        <v>17.329999999999998</v>
      </c>
      <c r="F903" s="61">
        <f>Data!H902</f>
        <v>18.2</v>
      </c>
      <c r="G903" s="62">
        <f>IF(MOD(C903,3)=0,SUM(Data!G900:G902),0)</f>
        <v>0.16500000000000001</v>
      </c>
      <c r="H903" s="63">
        <f t="shared" si="387"/>
        <v>1.7018779342723001E-2</v>
      </c>
      <c r="I903" s="63">
        <f t="shared" si="388"/>
        <v>9.6830985915492968E-3</v>
      </c>
      <c r="J903" s="63">
        <f t="shared" si="389"/>
        <v>2.6701877934272256E-2</v>
      </c>
      <c r="K903" s="63">
        <f t="shared" si="390"/>
        <v>5.5248618784529135E-3</v>
      </c>
      <c r="L903" s="64">
        <f t="shared" si="391"/>
        <v>2.1060658824743506E-2</v>
      </c>
      <c r="M903" s="65">
        <f t="shared" si="392"/>
        <v>3.9031531531531525</v>
      </c>
      <c r="N903" s="65">
        <f t="shared" si="393"/>
        <v>1.4601982264342483</v>
      </c>
      <c r="O903" s="65">
        <f t="shared" si="394"/>
        <v>206.02457896652245</v>
      </c>
      <c r="P903" s="66">
        <f t="shared" si="395"/>
        <v>141.09356882977937</v>
      </c>
      <c r="Q903" s="63">
        <f t="shared" si="369"/>
        <v>0.32290076335877838</v>
      </c>
      <c r="R903" s="63">
        <f t="shared" si="370"/>
        <v>0.37969655018485748</v>
      </c>
      <c r="S903" s="63">
        <f t="shared" si="371"/>
        <v>2.2471910112359605E-2</v>
      </c>
      <c r="T903" s="64">
        <f t="shared" si="372"/>
        <v>0.34937354908189322</v>
      </c>
      <c r="U903" s="63">
        <f t="shared" si="382"/>
        <v>0.10477550951070369</v>
      </c>
      <c r="V903" s="63">
        <f t="shared" si="383"/>
        <v>0.17035742594219205</v>
      </c>
      <c r="W903" s="63">
        <f t="shared" si="384"/>
        <v>5.2374836528325863E-2</v>
      </c>
      <c r="X903" s="64">
        <f t="shared" si="385"/>
        <v>0.11211080436232979</v>
      </c>
      <c r="Y903" s="63">
        <f t="shared" si="378"/>
        <v>2.8850083431093632E-2</v>
      </c>
      <c r="Z903" s="63">
        <f t="shared" si="379"/>
        <v>8.6696818873026382E-2</v>
      </c>
      <c r="AA903" s="63">
        <f t="shared" si="380"/>
        <v>2.8061818746096812E-2</v>
      </c>
      <c r="AB903" s="64">
        <f t="shared" si="381"/>
        <v>5.7034508098399384E-2</v>
      </c>
      <c r="AC903" s="63">
        <f t="shared" si="374"/>
        <v>1.6632586097888202E-2</v>
      </c>
      <c r="AD903" s="63">
        <f t="shared" si="375"/>
        <v>7.2918520991178459E-2</v>
      </c>
      <c r="AE903" s="63">
        <f t="shared" si="376"/>
        <v>8.3138947459615586E-4</v>
      </c>
      <c r="AF903" s="64">
        <f t="shared" si="377"/>
        <v>7.2027248820029088E-2</v>
      </c>
      <c r="AG903" s="69">
        <f t="shared" ca="1" si="386"/>
        <v>704</v>
      </c>
      <c r="AH903" s="75">
        <f t="shared" ref="AH903:AH966" si="396">IF($H903&gt;0,IF($H902&gt;0,AH902+1,1),0)</f>
        <v>5</v>
      </c>
      <c r="AI903" s="76">
        <f t="shared" ref="AI903:AI966" si="397">IF($H903&lt;0,IF($H902&lt;0,AI902+1,1),0)</f>
        <v>0</v>
      </c>
      <c r="AJ903" s="75"/>
      <c r="AK903" s="76"/>
    </row>
    <row r="904" spans="2:37" x14ac:dyDescent="0.25">
      <c r="B904" s="43">
        <v>1946</v>
      </c>
      <c r="C904" s="39">
        <v>1</v>
      </c>
      <c r="D904" s="67">
        <f t="shared" si="373"/>
        <v>16833</v>
      </c>
      <c r="E904" s="61">
        <f>Data!E903</f>
        <v>18.02</v>
      </c>
      <c r="F904" s="61">
        <f>Data!H903</f>
        <v>18.2</v>
      </c>
      <c r="G904" s="62">
        <f>IF(MOD(C904,3)=0,SUM(Data!G901:G903),0)</f>
        <v>0</v>
      </c>
      <c r="H904" s="63">
        <f t="shared" si="387"/>
        <v>3.9815349105597253E-2</v>
      </c>
      <c r="I904" s="63">
        <f t="shared" si="388"/>
        <v>0</v>
      </c>
      <c r="J904" s="63">
        <f t="shared" si="389"/>
        <v>3.9815349105597253E-2</v>
      </c>
      <c r="K904" s="63">
        <f t="shared" si="390"/>
        <v>0</v>
      </c>
      <c r="L904" s="64">
        <f t="shared" si="391"/>
        <v>3.9815349105597253E-2</v>
      </c>
      <c r="M904" s="65">
        <f t="shared" si="392"/>
        <v>4.0585585585585582</v>
      </c>
      <c r="N904" s="65">
        <f t="shared" si="393"/>
        <v>1.4601982264342483</v>
      </c>
      <c r="O904" s="65">
        <f t="shared" si="394"/>
        <v>214.22751950240823</v>
      </c>
      <c r="P904" s="66">
        <f t="shared" si="395"/>
        <v>146.71125852929165</v>
      </c>
      <c r="Q904" s="63">
        <f t="shared" si="369"/>
        <v>0.33580429948109702</v>
      </c>
      <c r="R904" s="63">
        <f t="shared" si="370"/>
        <v>0.39315407078371756</v>
      </c>
      <c r="S904" s="63">
        <f t="shared" si="371"/>
        <v>2.2471910112359605E-2</v>
      </c>
      <c r="T904" s="64">
        <f t="shared" si="372"/>
        <v>0.36253529999726197</v>
      </c>
      <c r="U904" s="63">
        <f t="shared" si="382"/>
        <v>0.11301358553700735</v>
      </c>
      <c r="V904" s="63">
        <f t="shared" si="383"/>
        <v>0.17908453237228539</v>
      </c>
      <c r="W904" s="63">
        <f t="shared" si="384"/>
        <v>5.2374836528325863E-2</v>
      </c>
      <c r="X904" s="64">
        <f t="shared" si="385"/>
        <v>0.12040357812237446</v>
      </c>
      <c r="Y904" s="63">
        <f t="shared" si="378"/>
        <v>2.7338669047038078E-2</v>
      </c>
      <c r="Z904" s="63">
        <f t="shared" si="379"/>
        <v>8.5100425744811803E-2</v>
      </c>
      <c r="AA904" s="63">
        <f t="shared" si="380"/>
        <v>2.8061818746096812E-2</v>
      </c>
      <c r="AB904" s="64">
        <f t="shared" si="381"/>
        <v>5.5481689873750684E-2</v>
      </c>
      <c r="AC904" s="63">
        <f t="shared" si="374"/>
        <v>1.784866897818671E-2</v>
      </c>
      <c r="AD904" s="63">
        <f t="shared" si="375"/>
        <v>7.4201932385987934E-2</v>
      </c>
      <c r="AE904" s="63">
        <f t="shared" si="376"/>
        <v>8.3138947459615586E-4</v>
      </c>
      <c r="AF904" s="64">
        <f t="shared" si="377"/>
        <v>7.3309594086481411E-2</v>
      </c>
      <c r="AG904" s="69">
        <f t="shared" ca="1" si="386"/>
        <v>300</v>
      </c>
      <c r="AH904" s="75">
        <f t="shared" si="396"/>
        <v>6</v>
      </c>
      <c r="AI904" s="76">
        <f t="shared" si="397"/>
        <v>0</v>
      </c>
      <c r="AJ904" s="75"/>
      <c r="AK904" s="76"/>
    </row>
    <row r="905" spans="2:37" x14ac:dyDescent="0.25">
      <c r="B905" s="43">
        <v>1946</v>
      </c>
      <c r="C905" s="44">
        <v>2</v>
      </c>
      <c r="D905" s="67">
        <f t="shared" si="373"/>
        <v>16861</v>
      </c>
      <c r="E905" s="61">
        <f>Data!E904</f>
        <v>18.07</v>
      </c>
      <c r="F905" s="61">
        <f>Data!H904</f>
        <v>18.100000000000001</v>
      </c>
      <c r="G905" s="62">
        <f>IF(MOD(C905,3)=0,SUM(Data!G902:G904),0)</f>
        <v>0</v>
      </c>
      <c r="H905" s="63">
        <f t="shared" si="387"/>
        <v>2.7746947835738389E-3</v>
      </c>
      <c r="I905" s="63">
        <f t="shared" si="388"/>
        <v>0</v>
      </c>
      <c r="J905" s="63">
        <f t="shared" si="389"/>
        <v>2.7746947835738389E-3</v>
      </c>
      <c r="K905" s="63">
        <f t="shared" si="390"/>
        <v>-5.494505494505364E-3</v>
      </c>
      <c r="L905" s="64">
        <f t="shared" si="391"/>
        <v>8.3148864674609246E-3</v>
      </c>
      <c r="M905" s="65">
        <f t="shared" si="392"/>
        <v>4.0698198198198199</v>
      </c>
      <c r="N905" s="65">
        <f t="shared" si="393"/>
        <v>1.4521751592560384</v>
      </c>
      <c r="O905" s="65">
        <f t="shared" si="394"/>
        <v>214.82193548326953</v>
      </c>
      <c r="P905" s="66">
        <f t="shared" si="395"/>
        <v>147.93114598746104</v>
      </c>
      <c r="Q905" s="63">
        <f t="shared" si="369"/>
        <v>0.29626972740315649</v>
      </c>
      <c r="R905" s="63">
        <f t="shared" si="370"/>
        <v>0.35192217023625672</v>
      </c>
      <c r="S905" s="63">
        <f t="shared" si="371"/>
        <v>1.6853932584269815E-2</v>
      </c>
      <c r="T905" s="64">
        <f t="shared" si="372"/>
        <v>0.32951462045333502</v>
      </c>
      <c r="U905" s="63">
        <f t="shared" si="382"/>
        <v>0.12811239807345176</v>
      </c>
      <c r="V905" s="63">
        <f t="shared" si="383"/>
        <v>0.19507964379792075</v>
      </c>
      <c r="W905" s="63">
        <f t="shared" si="384"/>
        <v>5.1215830591303302E-2</v>
      </c>
      <c r="X905" s="64">
        <f t="shared" si="385"/>
        <v>0.1368546867541891</v>
      </c>
      <c r="Y905" s="63">
        <f t="shared" si="378"/>
        <v>2.1902627781047679E-2</v>
      </c>
      <c r="Z905" s="63">
        <f t="shared" si="379"/>
        <v>7.9358744963376804E-2</v>
      </c>
      <c r="AA905" s="63">
        <f t="shared" si="380"/>
        <v>2.7495548080875842E-2</v>
      </c>
      <c r="AB905" s="64">
        <f t="shared" si="381"/>
        <v>5.0475349483868115E-2</v>
      </c>
      <c r="AC905" s="63">
        <f t="shared" si="374"/>
        <v>1.7909287400035945E-2</v>
      </c>
      <c r="AD905" s="63">
        <f t="shared" si="375"/>
        <v>7.4265906951041849E-2</v>
      </c>
      <c r="AE905" s="63">
        <f t="shared" si="376"/>
        <v>5.5571562399947538E-4</v>
      </c>
      <c r="AF905" s="64">
        <f t="shared" si="377"/>
        <v>7.3669252172601896E-2</v>
      </c>
      <c r="AG905" s="69">
        <f t="shared" ca="1" si="386"/>
        <v>977</v>
      </c>
      <c r="AH905" s="75">
        <f t="shared" si="396"/>
        <v>7</v>
      </c>
      <c r="AI905" s="76">
        <f t="shared" si="397"/>
        <v>0</v>
      </c>
      <c r="AJ905" s="75"/>
      <c r="AK905" s="76"/>
    </row>
    <row r="906" spans="2:37" x14ac:dyDescent="0.25">
      <c r="B906" s="43">
        <v>1946</v>
      </c>
      <c r="C906" s="44">
        <v>3</v>
      </c>
      <c r="D906" s="67">
        <f t="shared" si="373"/>
        <v>16892</v>
      </c>
      <c r="E906" s="61">
        <f>Data!E905</f>
        <v>17.53</v>
      </c>
      <c r="F906" s="61">
        <f>Data!H905</f>
        <v>18.3</v>
      </c>
      <c r="G906" s="62">
        <f>IF(MOD(C906,3)=0,SUM(Data!G903:G905),0)</f>
        <v>0.16833333333333333</v>
      </c>
      <c r="H906" s="63">
        <f t="shared" si="387"/>
        <v>-2.9883785279468666E-2</v>
      </c>
      <c r="I906" s="63">
        <f t="shared" si="388"/>
        <v>9.3156244235380933E-3</v>
      </c>
      <c r="J906" s="63">
        <f t="shared" si="389"/>
        <v>-2.0568160855930606E-2</v>
      </c>
      <c r="K906" s="63">
        <f t="shared" si="390"/>
        <v>1.1049723756906049E-2</v>
      </c>
      <c r="L906" s="64">
        <f t="shared" si="391"/>
        <v>-3.1272333961330223E-2</v>
      </c>
      <c r="M906" s="65">
        <f t="shared" si="392"/>
        <v>3.948198198198198</v>
      </c>
      <c r="N906" s="65">
        <f t="shared" si="393"/>
        <v>1.4682212936124586</v>
      </c>
      <c r="O906" s="65">
        <f t="shared" si="394"/>
        <v>210.40344335886729</v>
      </c>
      <c r="P906" s="66">
        <f t="shared" si="395"/>
        <v>143.30499378685886</v>
      </c>
      <c r="Q906" s="63">
        <f t="shared" si="369"/>
        <v>0.25843503230437914</v>
      </c>
      <c r="R906" s="63">
        <f t="shared" si="370"/>
        <v>0.30986434362981585</v>
      </c>
      <c r="S906" s="63">
        <f t="shared" si="371"/>
        <v>2.8089887640449396E-2</v>
      </c>
      <c r="T906" s="64">
        <f t="shared" si="372"/>
        <v>0.27407570036124174</v>
      </c>
      <c r="U906" s="63">
        <f t="shared" si="382"/>
        <v>0.11993229160169006</v>
      </c>
      <c r="V906" s="63">
        <f t="shared" si="383"/>
        <v>0.18468257615499173</v>
      </c>
      <c r="W906" s="63">
        <f t="shared" si="384"/>
        <v>5.2040718166592503E-2</v>
      </c>
      <c r="X906" s="64">
        <f t="shared" si="385"/>
        <v>0.12608053633090943</v>
      </c>
      <c r="Y906" s="63">
        <f t="shared" si="378"/>
        <v>1.6661343427297748E-2</v>
      </c>
      <c r="Z906" s="63">
        <f t="shared" si="379"/>
        <v>7.3967420627784497E-2</v>
      </c>
      <c r="AA906" s="63">
        <f t="shared" si="380"/>
        <v>2.9373662587007798E-2</v>
      </c>
      <c r="AB906" s="64">
        <f t="shared" si="381"/>
        <v>4.3321254138855902E-2</v>
      </c>
      <c r="AC906" s="63">
        <f t="shared" si="374"/>
        <v>1.9944642165069526E-2</v>
      </c>
      <c r="AD906" s="63">
        <f t="shared" si="375"/>
        <v>7.6232166919368183E-2</v>
      </c>
      <c r="AE906" s="63">
        <f t="shared" si="376"/>
        <v>1.3860898632702678E-3</v>
      </c>
      <c r="AF906" s="64">
        <f t="shared" si="377"/>
        <v>7.4742477266003915E-2</v>
      </c>
      <c r="AG906" s="69">
        <f t="shared" ca="1" si="386"/>
        <v>1518</v>
      </c>
      <c r="AH906" s="75">
        <f t="shared" si="396"/>
        <v>0</v>
      </c>
      <c r="AI906" s="76">
        <f t="shared" si="397"/>
        <v>1</v>
      </c>
      <c r="AJ906" s="75"/>
      <c r="AK906" s="76"/>
    </row>
    <row r="907" spans="2:37" x14ac:dyDescent="0.25">
      <c r="B907" s="43">
        <v>1946</v>
      </c>
      <c r="C907" s="44">
        <v>4</v>
      </c>
      <c r="D907" s="67">
        <f t="shared" si="373"/>
        <v>16922</v>
      </c>
      <c r="E907" s="61">
        <f>Data!E906</f>
        <v>18.66</v>
      </c>
      <c r="F907" s="61">
        <f>Data!H906</f>
        <v>18.399999999999999</v>
      </c>
      <c r="G907" s="62">
        <f>IF(MOD(C907,3)=0,SUM(Data!G904:G906),0)</f>
        <v>0</v>
      </c>
      <c r="H907" s="63">
        <f t="shared" si="387"/>
        <v>6.4460924130062658E-2</v>
      </c>
      <c r="I907" s="63">
        <f t="shared" si="388"/>
        <v>0</v>
      </c>
      <c r="J907" s="63">
        <f t="shared" si="389"/>
        <v>6.4460924130062658E-2</v>
      </c>
      <c r="K907" s="63">
        <f t="shared" si="390"/>
        <v>5.4644808743167239E-3</v>
      </c>
      <c r="L907" s="64">
        <f t="shared" si="391"/>
        <v>5.867581041196468E-2</v>
      </c>
      <c r="M907" s="65">
        <f t="shared" si="392"/>
        <v>4.2027027027027026</v>
      </c>
      <c r="N907" s="65">
        <f t="shared" si="393"/>
        <v>1.4762443607906686</v>
      </c>
      <c r="O907" s="65">
        <f t="shared" si="394"/>
        <v>223.96624375792717</v>
      </c>
      <c r="P907" s="66">
        <f t="shared" si="395"/>
        <v>151.71353043338436</v>
      </c>
      <c r="Q907" s="63">
        <f t="shared" si="369"/>
        <v>0.30672268907563049</v>
      </c>
      <c r="R907" s="63">
        <f t="shared" si="370"/>
        <v>0.36012540456537812</v>
      </c>
      <c r="S907" s="63">
        <f t="shared" si="371"/>
        <v>3.3707865168539186E-2</v>
      </c>
      <c r="T907" s="64">
        <f t="shared" si="372"/>
        <v>0.31577348919911596</v>
      </c>
      <c r="U907" s="63">
        <f t="shared" si="382"/>
        <v>0.14121355411533409</v>
      </c>
      <c r="V907" s="63">
        <f t="shared" si="383"/>
        <v>0.20719424144721921</v>
      </c>
      <c r="W907" s="63">
        <f t="shared" si="384"/>
        <v>5.1710856677278816E-2</v>
      </c>
      <c r="X907" s="64">
        <f t="shared" si="385"/>
        <v>0.14783852784515927</v>
      </c>
      <c r="Y907" s="63">
        <f t="shared" si="378"/>
        <v>2.289456444720428E-2</v>
      </c>
      <c r="Z907" s="63">
        <f t="shared" si="379"/>
        <v>8.055198917091877E-2</v>
      </c>
      <c r="AA907" s="63">
        <f t="shared" si="380"/>
        <v>2.9934783429385714E-2</v>
      </c>
      <c r="AB907" s="64">
        <f t="shared" si="381"/>
        <v>4.9146029977735317E-2</v>
      </c>
      <c r="AC907" s="63">
        <f t="shared" si="374"/>
        <v>2.4586165640326341E-2</v>
      </c>
      <c r="AD907" s="63">
        <f t="shared" si="375"/>
        <v>8.1129841421563764E-2</v>
      </c>
      <c r="AE907" s="63">
        <f t="shared" si="376"/>
        <v>1.378446773998121E-3</v>
      </c>
      <c r="AF907" s="64">
        <f t="shared" si="377"/>
        <v>7.9641612923155636E-2</v>
      </c>
      <c r="AG907" s="69">
        <f t="shared" ca="1" si="386"/>
        <v>99</v>
      </c>
      <c r="AH907" s="75">
        <f t="shared" si="396"/>
        <v>1</v>
      </c>
      <c r="AI907" s="76">
        <f t="shared" si="397"/>
        <v>0</v>
      </c>
      <c r="AJ907" s="75"/>
      <c r="AK907" s="76"/>
    </row>
    <row r="908" spans="2:37" x14ac:dyDescent="0.25">
      <c r="B908" s="43">
        <v>1946</v>
      </c>
      <c r="C908" s="44">
        <v>5</v>
      </c>
      <c r="D908" s="67">
        <f t="shared" si="373"/>
        <v>16953</v>
      </c>
      <c r="E908" s="61">
        <f>Data!E907</f>
        <v>18.7</v>
      </c>
      <c r="F908" s="61">
        <f>Data!H907</f>
        <v>18.5</v>
      </c>
      <c r="G908" s="62">
        <f>IF(MOD(C908,3)=0,SUM(Data!G905:G907),0)</f>
        <v>0</v>
      </c>
      <c r="H908" s="63">
        <f t="shared" si="387"/>
        <v>2.143622722400762E-3</v>
      </c>
      <c r="I908" s="63">
        <f t="shared" si="388"/>
        <v>0</v>
      </c>
      <c r="J908" s="63">
        <f t="shared" si="389"/>
        <v>2.143622722400762E-3</v>
      </c>
      <c r="K908" s="63">
        <f t="shared" si="390"/>
        <v>5.4347826086957873E-3</v>
      </c>
      <c r="L908" s="64">
        <f t="shared" si="391"/>
        <v>-3.2733698328556438E-3</v>
      </c>
      <c r="M908" s="65">
        <f t="shared" si="392"/>
        <v>4.2117117117117111</v>
      </c>
      <c r="N908" s="65">
        <f t="shared" si="393"/>
        <v>1.4842674279688788</v>
      </c>
      <c r="O908" s="65">
        <f t="shared" si="394"/>
        <v>224.44634288709742</v>
      </c>
      <c r="P908" s="66">
        <f t="shared" si="395"/>
        <v>151.21691593962768</v>
      </c>
      <c r="Q908" s="63">
        <f t="shared" si="369"/>
        <v>0.26180836707152477</v>
      </c>
      <c r="R908" s="63">
        <f t="shared" si="370"/>
        <v>0.31337553873896651</v>
      </c>
      <c r="S908" s="63">
        <f t="shared" si="371"/>
        <v>3.3519553072625774E-2</v>
      </c>
      <c r="T908" s="64">
        <f t="shared" si="372"/>
        <v>0.2707795753204052</v>
      </c>
      <c r="U908" s="63">
        <f t="shared" si="382"/>
        <v>0.14674269631275227</v>
      </c>
      <c r="V908" s="63">
        <f t="shared" si="383"/>
        <v>0.21304305790825429</v>
      </c>
      <c r="W908" s="63">
        <f t="shared" si="384"/>
        <v>5.1385170840670735E-2</v>
      </c>
      <c r="X908" s="64">
        <f t="shared" si="385"/>
        <v>0.15375705455149635</v>
      </c>
      <c r="Y908" s="63">
        <f t="shared" si="378"/>
        <v>2.8710236274448908E-2</v>
      </c>
      <c r="Z908" s="63">
        <f t="shared" si="379"/>
        <v>8.6695472555924802E-2</v>
      </c>
      <c r="AA908" s="63">
        <f t="shared" si="380"/>
        <v>3.0493166340889388E-2</v>
      </c>
      <c r="AB908" s="64">
        <f t="shared" si="381"/>
        <v>5.4539232331447973E-2</v>
      </c>
      <c r="AC908" s="63">
        <f t="shared" si="374"/>
        <v>2.434013344454633E-2</v>
      </c>
      <c r="AD908" s="63">
        <f t="shared" si="375"/>
        <v>8.0870231485641986E-2</v>
      </c>
      <c r="AE908" s="63">
        <f t="shared" si="376"/>
        <v>1.9304747109625264E-3</v>
      </c>
      <c r="AF908" s="64">
        <f t="shared" si="377"/>
        <v>7.8787659191075221E-2</v>
      </c>
      <c r="AG908" s="69">
        <f t="shared" ca="1" si="386"/>
        <v>990</v>
      </c>
      <c r="AH908" s="75">
        <f t="shared" si="396"/>
        <v>2</v>
      </c>
      <c r="AI908" s="76">
        <f t="shared" si="397"/>
        <v>0</v>
      </c>
      <c r="AJ908" s="75"/>
      <c r="AK908" s="76"/>
    </row>
    <row r="909" spans="2:37" x14ac:dyDescent="0.25">
      <c r="B909" s="43">
        <v>1946</v>
      </c>
      <c r="C909" s="44">
        <v>6</v>
      </c>
      <c r="D909" s="67">
        <f t="shared" si="373"/>
        <v>16983</v>
      </c>
      <c r="E909" s="61">
        <f>Data!E908</f>
        <v>18.579999999999998</v>
      </c>
      <c r="F909" s="61">
        <f>Data!H908</f>
        <v>18.7</v>
      </c>
      <c r="G909" s="62">
        <f>IF(MOD(C909,3)=0,SUM(Data!G906:G908),0)</f>
        <v>0.17</v>
      </c>
      <c r="H909" s="63">
        <f t="shared" si="387"/>
        <v>-6.4171122994652885E-3</v>
      </c>
      <c r="I909" s="63">
        <f t="shared" si="388"/>
        <v>9.0909090909090922E-3</v>
      </c>
      <c r="J909" s="63">
        <f t="shared" si="389"/>
        <v>2.673796791443861E-3</v>
      </c>
      <c r="K909" s="63">
        <f t="shared" si="390"/>
        <v>1.08108108108107E-2</v>
      </c>
      <c r="L909" s="64">
        <f t="shared" si="391"/>
        <v>-8.0499871314592131E-3</v>
      </c>
      <c r="M909" s="65">
        <f t="shared" si="392"/>
        <v>4.1846846846846839</v>
      </c>
      <c r="N909" s="65">
        <f t="shared" si="393"/>
        <v>1.500313562325299</v>
      </c>
      <c r="O909" s="65">
        <f t="shared" si="394"/>
        <v>225.04646679856023</v>
      </c>
      <c r="P909" s="66">
        <f t="shared" si="395"/>
        <v>149.99962171225474</v>
      </c>
      <c r="Q909" s="63">
        <f t="shared" si="369"/>
        <v>0.2312789927104042</v>
      </c>
      <c r="R909" s="63">
        <f t="shared" si="370"/>
        <v>0.27954557402123204</v>
      </c>
      <c r="S909" s="63">
        <f t="shared" si="371"/>
        <v>3.3149171270717925E-2</v>
      </c>
      <c r="T909" s="64">
        <f t="shared" si="372"/>
        <v>0.23849063581734242</v>
      </c>
      <c r="U909" s="63">
        <f t="shared" si="382"/>
        <v>0.13741559465887909</v>
      </c>
      <c r="V909" s="63">
        <f t="shared" si="383"/>
        <v>0.20117438249447517</v>
      </c>
      <c r="W909" s="63">
        <f t="shared" si="384"/>
        <v>4.9312519098211993E-2</v>
      </c>
      <c r="X909" s="64">
        <f t="shared" si="385"/>
        <v>0.14472510394403226</v>
      </c>
      <c r="Y909" s="63">
        <f t="shared" si="378"/>
        <v>2.3769981885555014E-2</v>
      </c>
      <c r="Z909" s="63">
        <f t="shared" si="379"/>
        <v>8.1484591218360158E-2</v>
      </c>
      <c r="AA909" s="63">
        <f t="shared" si="380"/>
        <v>3.0851843713260774E-2</v>
      </c>
      <c r="AB909" s="64">
        <f t="shared" si="381"/>
        <v>4.9117385600935481E-2</v>
      </c>
      <c r="AC909" s="63">
        <f t="shared" si="374"/>
        <v>2.1633389554460036E-2</v>
      </c>
      <c r="AD909" s="63">
        <f t="shared" si="375"/>
        <v>7.7800321869604616E-2</v>
      </c>
      <c r="AE909" s="63">
        <f t="shared" si="376"/>
        <v>2.7517232734950436E-3</v>
      </c>
      <c r="AF909" s="64">
        <f t="shared" si="377"/>
        <v>7.4842652327849146E-2</v>
      </c>
      <c r="AG909" s="69">
        <f t="shared" ca="1" si="386"/>
        <v>1176</v>
      </c>
      <c r="AH909" s="75">
        <f t="shared" si="396"/>
        <v>0</v>
      </c>
      <c r="AI909" s="76">
        <f t="shared" si="397"/>
        <v>1</v>
      </c>
      <c r="AJ909" s="75"/>
      <c r="AK909" s="76"/>
    </row>
    <row r="910" spans="2:37" x14ac:dyDescent="0.25">
      <c r="B910" s="43">
        <v>1946</v>
      </c>
      <c r="C910" s="44">
        <v>7</v>
      </c>
      <c r="D910" s="67">
        <f t="shared" si="373"/>
        <v>17014</v>
      </c>
      <c r="E910" s="61">
        <f>Data!E909</f>
        <v>18.05</v>
      </c>
      <c r="F910" s="61">
        <f>Data!H909</f>
        <v>19.8</v>
      </c>
      <c r="G910" s="62">
        <f>IF(MOD(C910,3)=0,SUM(Data!G907:G909),0)</f>
        <v>0</v>
      </c>
      <c r="H910" s="63">
        <f t="shared" si="387"/>
        <v>-2.8525296017222646E-2</v>
      </c>
      <c r="I910" s="63">
        <f t="shared" si="388"/>
        <v>0</v>
      </c>
      <c r="J910" s="63">
        <f t="shared" si="389"/>
        <v>-2.8525296017222646E-2</v>
      </c>
      <c r="K910" s="63">
        <f t="shared" si="390"/>
        <v>5.8823529411764719E-2</v>
      </c>
      <c r="L910" s="64">
        <f t="shared" si="391"/>
        <v>-8.2496112905154684E-2</v>
      </c>
      <c r="M910" s="65">
        <f t="shared" si="392"/>
        <v>4.0653153153153152</v>
      </c>
      <c r="N910" s="65">
        <f t="shared" si="393"/>
        <v>1.588567301285611</v>
      </c>
      <c r="O910" s="65">
        <f t="shared" si="394"/>
        <v>218.62694971550124</v>
      </c>
      <c r="P910" s="66">
        <f t="shared" si="395"/>
        <v>137.62523598375009</v>
      </c>
      <c r="Q910" s="63">
        <f t="shared" si="369"/>
        <v>0.22124492557510167</v>
      </c>
      <c r="R910" s="63">
        <f t="shared" si="370"/>
        <v>0.26911816782944298</v>
      </c>
      <c r="S910" s="63">
        <f t="shared" si="371"/>
        <v>9.3922651933701529E-2</v>
      </c>
      <c r="T910" s="64">
        <f t="shared" si="372"/>
        <v>0.16015347665216795</v>
      </c>
      <c r="U910" s="63">
        <f t="shared" si="382"/>
        <v>0.11960793838186667</v>
      </c>
      <c r="V910" s="63">
        <f t="shared" si="383"/>
        <v>0.18236850306688601</v>
      </c>
      <c r="W910" s="63">
        <f t="shared" si="384"/>
        <v>6.1376752804700674E-2</v>
      </c>
      <c r="X910" s="64">
        <f t="shared" si="385"/>
        <v>0.11399510111980793</v>
      </c>
      <c r="Y910" s="63">
        <f t="shared" si="378"/>
        <v>1.4954939171015758E-2</v>
      </c>
      <c r="Z910" s="63">
        <f t="shared" si="379"/>
        <v>7.2172604116386596E-2</v>
      </c>
      <c r="AA910" s="63">
        <f t="shared" si="380"/>
        <v>3.6012603968849755E-2</v>
      </c>
      <c r="AB910" s="64">
        <f t="shared" si="381"/>
        <v>3.49030504156147E-2</v>
      </c>
      <c r="AC910" s="63">
        <f t="shared" si="374"/>
        <v>1.8054182715426803E-2</v>
      </c>
      <c r="AD910" s="63">
        <f t="shared" si="375"/>
        <v>7.4024338897052955E-2</v>
      </c>
      <c r="AE910" s="63">
        <f t="shared" si="376"/>
        <v>6.1931515881095134E-3</v>
      </c>
      <c r="AF910" s="64">
        <f t="shared" si="377"/>
        <v>6.7413684143927455E-2</v>
      </c>
      <c r="AG910" s="69">
        <f t="shared" ca="1" si="386"/>
        <v>1504</v>
      </c>
      <c r="AH910" s="75">
        <f t="shared" si="396"/>
        <v>0</v>
      </c>
      <c r="AI910" s="76">
        <f t="shared" si="397"/>
        <v>2</v>
      </c>
      <c r="AJ910" s="75"/>
      <c r="AK910" s="76"/>
    </row>
    <row r="911" spans="2:37" x14ac:dyDescent="0.25">
      <c r="B911" s="43">
        <v>1946</v>
      </c>
      <c r="C911" s="44">
        <v>8</v>
      </c>
      <c r="D911" s="67">
        <f t="shared" si="373"/>
        <v>17045</v>
      </c>
      <c r="E911" s="61">
        <f>Data!E910</f>
        <v>17.7</v>
      </c>
      <c r="F911" s="61">
        <f>Data!H910</f>
        <v>20.2</v>
      </c>
      <c r="G911" s="62">
        <f>IF(MOD(C911,3)=0,SUM(Data!G908:G910),0)</f>
        <v>0</v>
      </c>
      <c r="H911" s="63">
        <f t="shared" si="387"/>
        <v>-1.939058171745156E-2</v>
      </c>
      <c r="I911" s="63">
        <f t="shared" si="388"/>
        <v>0</v>
      </c>
      <c r="J911" s="63">
        <f t="shared" si="389"/>
        <v>-1.9390581717451671E-2</v>
      </c>
      <c r="K911" s="63">
        <f t="shared" si="390"/>
        <v>2.020202020202011E-2</v>
      </c>
      <c r="L911" s="64">
        <f t="shared" si="391"/>
        <v>-3.8808590000274368E-2</v>
      </c>
      <c r="M911" s="65">
        <f t="shared" si="392"/>
        <v>3.986486486486486</v>
      </c>
      <c r="N911" s="65">
        <f t="shared" si="393"/>
        <v>1.6206595699984514</v>
      </c>
      <c r="O911" s="65">
        <f t="shared" si="394"/>
        <v>214.38764598140563</v>
      </c>
      <c r="P911" s="66">
        <f t="shared" si="395"/>
        <v>132.28419462676572</v>
      </c>
      <c r="Q911" s="63">
        <f t="shared" si="369"/>
        <v>0.1935266351989211</v>
      </c>
      <c r="R911" s="63">
        <f t="shared" si="370"/>
        <v>0.24031331045735027</v>
      </c>
      <c r="S911" s="63">
        <f t="shared" si="371"/>
        <v>0.11602209944751363</v>
      </c>
      <c r="T911" s="64">
        <f t="shared" si="372"/>
        <v>0.11136984748901213</v>
      </c>
      <c r="U911" s="63">
        <f t="shared" si="382"/>
        <v>0.11632205433416454</v>
      </c>
      <c r="V911" s="63">
        <f t="shared" si="383"/>
        <v>0.1788984260251425</v>
      </c>
      <c r="W911" s="63">
        <f t="shared" si="384"/>
        <v>6.2754665519285213E-2</v>
      </c>
      <c r="X911" s="64">
        <f t="shared" si="385"/>
        <v>0.10928558045812653</v>
      </c>
      <c r="Y911" s="63">
        <f t="shared" si="378"/>
        <v>1.0973178996712019E-2</v>
      </c>
      <c r="Z911" s="63">
        <f t="shared" si="379"/>
        <v>6.7966373858975526E-2</v>
      </c>
      <c r="AA911" s="63">
        <f t="shared" si="380"/>
        <v>3.7342887042178363E-2</v>
      </c>
      <c r="AB911" s="64">
        <f t="shared" si="381"/>
        <v>2.9521084300404565E-2</v>
      </c>
      <c r="AC911" s="63">
        <f t="shared" si="374"/>
        <v>1.5083974737663208E-2</v>
      </c>
      <c r="AD911" s="63">
        <f t="shared" si="375"/>
        <v>7.0890836069928742E-2</v>
      </c>
      <c r="AE911" s="63">
        <f t="shared" si="376"/>
        <v>7.4885196740714921E-3</v>
      </c>
      <c r="AF911" s="64">
        <f t="shared" si="377"/>
        <v>6.2931055945300907E-2</v>
      </c>
      <c r="AG911" s="69">
        <f t="shared" ca="1" si="386"/>
        <v>1386</v>
      </c>
      <c r="AH911" s="75">
        <f t="shared" si="396"/>
        <v>0</v>
      </c>
      <c r="AI911" s="76">
        <f t="shared" si="397"/>
        <v>3</v>
      </c>
      <c r="AJ911" s="75"/>
      <c r="AK911" s="76"/>
    </row>
    <row r="912" spans="2:37" x14ac:dyDescent="0.25">
      <c r="B912" s="43">
        <v>1946</v>
      </c>
      <c r="C912" s="44">
        <v>9</v>
      </c>
      <c r="D912" s="67">
        <f t="shared" si="373"/>
        <v>17075</v>
      </c>
      <c r="E912" s="61">
        <f>Data!E911</f>
        <v>15.09</v>
      </c>
      <c r="F912" s="61">
        <f>Data!H911</f>
        <v>20.399999999999999</v>
      </c>
      <c r="G912" s="62">
        <f>IF(MOD(C912,3)=0,SUM(Data!G909:G911),0)</f>
        <v>0.17166666666666666</v>
      </c>
      <c r="H912" s="63">
        <f t="shared" si="387"/>
        <v>-0.14745762711864407</v>
      </c>
      <c r="I912" s="63">
        <f t="shared" si="388"/>
        <v>9.6986817325800372E-3</v>
      </c>
      <c r="J912" s="63">
        <f t="shared" si="389"/>
        <v>-0.13775894538606404</v>
      </c>
      <c r="K912" s="63">
        <f t="shared" si="390"/>
        <v>9.9009900990099098E-3</v>
      </c>
      <c r="L912" s="64">
        <f t="shared" si="391"/>
        <v>-0.14621228905874972</v>
      </c>
      <c r="M912" s="65">
        <f t="shared" si="392"/>
        <v>3.3986486486486482</v>
      </c>
      <c r="N912" s="65">
        <f t="shared" si="393"/>
        <v>1.6367057043548716</v>
      </c>
      <c r="O912" s="65">
        <f t="shared" si="394"/>
        <v>184.85382996720634</v>
      </c>
      <c r="P912" s="66">
        <f t="shared" si="395"/>
        <v>112.94261972409315</v>
      </c>
      <c r="Q912" s="63">
        <f t="shared" si="369"/>
        <v>-4.7348484848484862E-2</v>
      </c>
      <c r="R912" s="63">
        <f t="shared" si="370"/>
        <v>-9.0124750904175821E-3</v>
      </c>
      <c r="S912" s="63">
        <f t="shared" si="371"/>
        <v>0.12707182320441968</v>
      </c>
      <c r="T912" s="64">
        <f t="shared" si="372"/>
        <v>-0.12074146074198788</v>
      </c>
      <c r="U912" s="63">
        <f t="shared" si="382"/>
        <v>8.0632081551461843E-2</v>
      </c>
      <c r="V912" s="63">
        <f t="shared" si="383"/>
        <v>0.1399409918700012</v>
      </c>
      <c r="W912" s="63">
        <f t="shared" si="384"/>
        <v>6.2014983424147463E-2</v>
      </c>
      <c r="X912" s="64">
        <f t="shared" si="385"/>
        <v>7.3375620553492116E-2</v>
      </c>
      <c r="Y912" s="63">
        <f t="shared" si="378"/>
        <v>-6.1486767217321381E-3</v>
      </c>
      <c r="Z912" s="63">
        <f t="shared" si="379"/>
        <v>5.0106489126196641E-2</v>
      </c>
      <c r="AA912" s="63">
        <f t="shared" si="380"/>
        <v>3.8365411633855206E-2</v>
      </c>
      <c r="AB912" s="64">
        <f t="shared" si="381"/>
        <v>1.1307269445605783E-2</v>
      </c>
      <c r="AC912" s="63">
        <f t="shared" si="374"/>
        <v>6.257778979262385E-3</v>
      </c>
      <c r="AD912" s="63">
        <f t="shared" si="375"/>
        <v>6.1526355531267729E-2</v>
      </c>
      <c r="AE912" s="63">
        <f t="shared" si="376"/>
        <v>7.6961653982383638E-3</v>
      </c>
      <c r="AF912" s="64">
        <f t="shared" si="377"/>
        <v>5.3419068149133997E-2</v>
      </c>
      <c r="AG912" s="69">
        <f t="shared" ca="1" si="386"/>
        <v>1817</v>
      </c>
      <c r="AH912" s="75">
        <f t="shared" si="396"/>
        <v>0</v>
      </c>
      <c r="AI912" s="76">
        <f t="shared" si="397"/>
        <v>4</v>
      </c>
      <c r="AJ912" s="75"/>
      <c r="AK912" s="76"/>
    </row>
    <row r="913" spans="2:37" x14ac:dyDescent="0.25">
      <c r="B913" s="43">
        <v>1946</v>
      </c>
      <c r="C913" s="44">
        <v>10</v>
      </c>
      <c r="D913" s="67">
        <f t="shared" si="373"/>
        <v>17106</v>
      </c>
      <c r="E913" s="61">
        <f>Data!E912</f>
        <v>14.75</v>
      </c>
      <c r="F913" s="61">
        <f>Data!H912</f>
        <v>20.8</v>
      </c>
      <c r="G913" s="62">
        <f>IF(MOD(C913,3)=0,SUM(Data!G910:G912),0)</f>
        <v>0</v>
      </c>
      <c r="H913" s="63">
        <f t="shared" si="387"/>
        <v>-2.2531477799867417E-2</v>
      </c>
      <c r="I913" s="63">
        <f t="shared" si="388"/>
        <v>0</v>
      </c>
      <c r="J913" s="63">
        <f t="shared" si="389"/>
        <v>-2.2531477799867417E-2</v>
      </c>
      <c r="K913" s="63">
        <f t="shared" si="390"/>
        <v>1.9607843137255054E-2</v>
      </c>
      <c r="L913" s="64">
        <f t="shared" si="391"/>
        <v>-4.1328949380639357E-2</v>
      </c>
      <c r="M913" s="65">
        <f t="shared" si="392"/>
        <v>3.3220720720720718</v>
      </c>
      <c r="N913" s="65">
        <f t="shared" si="393"/>
        <v>1.6687979730677125</v>
      </c>
      <c r="O913" s="65">
        <f t="shared" si="394"/>
        <v>180.68880000107976</v>
      </c>
      <c r="P913" s="66">
        <f t="shared" si="395"/>
        <v>108.27481991059931</v>
      </c>
      <c r="Q913" s="63">
        <f t="shared" ref="Q913:Q976" si="398">$M913/$M901-1</f>
        <v>-0.10606060606060608</v>
      </c>
      <c r="R913" s="63">
        <f t="shared" ref="R913:R976" si="399">$O913/$O901-1</f>
        <v>-7.0087252967548919E-2</v>
      </c>
      <c r="S913" s="63">
        <f t="shared" ref="S913:S976" si="400">$N913/$N901-1</f>
        <v>0.149171270718232</v>
      </c>
      <c r="T913" s="64">
        <f t="shared" ref="T913:T976" si="401">$P913/$P901-1</f>
        <v>-0.19079708070733803</v>
      </c>
      <c r="U913" s="63">
        <f t="shared" si="382"/>
        <v>8.4545309665262858E-2</v>
      </c>
      <c r="V913" s="63">
        <f t="shared" si="383"/>
        <v>0.1440689917819189</v>
      </c>
      <c r="W913" s="63">
        <f t="shared" si="384"/>
        <v>6.3345459159369844E-2</v>
      </c>
      <c r="X913" s="64">
        <f t="shared" si="385"/>
        <v>7.591468222036224E-2</v>
      </c>
      <c r="Y913" s="63">
        <f t="shared" si="378"/>
        <v>-1.3456505522787321E-2</v>
      </c>
      <c r="Z913" s="63">
        <f t="shared" si="379"/>
        <v>4.238501382534543E-2</v>
      </c>
      <c r="AA913" s="63">
        <f t="shared" si="380"/>
        <v>4.0383677414004282E-2</v>
      </c>
      <c r="AB913" s="64">
        <f t="shared" si="381"/>
        <v>1.9236522590548866E-3</v>
      </c>
      <c r="AC913" s="63">
        <f t="shared" si="374"/>
        <v>6.2573180296796593E-3</v>
      </c>
      <c r="AD913" s="63">
        <f t="shared" si="375"/>
        <v>6.152586926408965E-2</v>
      </c>
      <c r="AE913" s="63">
        <f t="shared" si="376"/>
        <v>8.3876853950972663E-3</v>
      </c>
      <c r="AF913" s="64">
        <f t="shared" si="377"/>
        <v>5.2696184848957772E-2</v>
      </c>
      <c r="AG913" s="69">
        <f t="shared" ca="1" si="386"/>
        <v>1437</v>
      </c>
      <c r="AH913" s="75">
        <f t="shared" si="396"/>
        <v>0</v>
      </c>
      <c r="AI913" s="76">
        <f t="shared" si="397"/>
        <v>5</v>
      </c>
      <c r="AJ913" s="75"/>
      <c r="AK913" s="76"/>
    </row>
    <row r="914" spans="2:37" x14ac:dyDescent="0.25">
      <c r="B914" s="43">
        <v>1946</v>
      </c>
      <c r="C914" s="44">
        <v>11</v>
      </c>
      <c r="D914" s="67">
        <f t="shared" si="373"/>
        <v>17136</v>
      </c>
      <c r="E914" s="61">
        <f>Data!E913</f>
        <v>14.69</v>
      </c>
      <c r="F914" s="61">
        <f>Data!H913</f>
        <v>21.3</v>
      </c>
      <c r="G914" s="62">
        <f>IF(MOD(C914,3)=0,SUM(Data!G911:G913),0)</f>
        <v>0</v>
      </c>
      <c r="H914" s="63">
        <f t="shared" si="387"/>
        <v>-4.0677966101695384E-3</v>
      </c>
      <c r="I914" s="63">
        <f t="shared" si="388"/>
        <v>0</v>
      </c>
      <c r="J914" s="63">
        <f t="shared" si="389"/>
        <v>-4.0677966101695384E-3</v>
      </c>
      <c r="K914" s="63">
        <f t="shared" si="390"/>
        <v>2.4038461538461453E-2</v>
      </c>
      <c r="L914" s="64">
        <f t="shared" si="391"/>
        <v>-2.7446486830588035E-2</v>
      </c>
      <c r="M914" s="65">
        <f t="shared" si="392"/>
        <v>3.3085585585585582</v>
      </c>
      <c r="N914" s="65">
        <f t="shared" si="393"/>
        <v>1.7089133089587631</v>
      </c>
      <c r="O914" s="65">
        <f t="shared" si="394"/>
        <v>179.95379471293975</v>
      </c>
      <c r="P914" s="66">
        <f t="shared" si="395"/>
        <v>105.30305649183875</v>
      </c>
      <c r="Q914" s="63">
        <f t="shared" si="398"/>
        <v>-0.13791079812206575</v>
      </c>
      <c r="R914" s="63">
        <f t="shared" si="399"/>
        <v>-0.10321914064828264</v>
      </c>
      <c r="S914" s="63">
        <f t="shared" si="400"/>
        <v>0.17679558011049701</v>
      </c>
      <c r="T914" s="64">
        <f t="shared" si="401"/>
        <v>-0.23794678148985504</v>
      </c>
      <c r="U914" s="63">
        <f t="shared" si="382"/>
        <v>9.4098546255507731E-2</v>
      </c>
      <c r="V914" s="63">
        <f t="shared" si="383"/>
        <v>0.15414654378150194</v>
      </c>
      <c r="W914" s="63">
        <f t="shared" si="384"/>
        <v>6.7018075495394402E-2</v>
      </c>
      <c r="X914" s="64">
        <f t="shared" si="385"/>
        <v>8.1656037781417501E-2</v>
      </c>
      <c r="Y914" s="63">
        <f t="shared" si="378"/>
        <v>-1.6561497071467701E-2</v>
      </c>
      <c r="Z914" s="63">
        <f t="shared" si="379"/>
        <v>3.9104269817080484E-2</v>
      </c>
      <c r="AA914" s="63">
        <f t="shared" si="380"/>
        <v>4.2857951291763952E-2</v>
      </c>
      <c r="AB914" s="64">
        <f t="shared" si="381"/>
        <v>-3.5994178018528E-3</v>
      </c>
      <c r="AC914" s="63">
        <f t="shared" si="374"/>
        <v>5.3999285125339025E-3</v>
      </c>
      <c r="AD914" s="63">
        <f t="shared" si="375"/>
        <v>6.0621387740150912E-2</v>
      </c>
      <c r="AE914" s="63">
        <f t="shared" si="376"/>
        <v>9.3001013277733691E-3</v>
      </c>
      <c r="AF914" s="64">
        <f t="shared" si="377"/>
        <v>5.0848391221661959E-2</v>
      </c>
      <c r="AG914" s="69">
        <f t="shared" ca="1" si="386"/>
        <v>1127</v>
      </c>
      <c r="AH914" s="75">
        <f t="shared" si="396"/>
        <v>0</v>
      </c>
      <c r="AI914" s="76">
        <f t="shared" si="397"/>
        <v>6</v>
      </c>
      <c r="AJ914" s="75"/>
      <c r="AK914" s="76"/>
    </row>
    <row r="915" spans="2:37" x14ac:dyDescent="0.25">
      <c r="B915" s="43">
        <v>1946</v>
      </c>
      <c r="C915" s="44">
        <v>12</v>
      </c>
      <c r="D915" s="67">
        <f t="shared" si="373"/>
        <v>17167</v>
      </c>
      <c r="E915" s="61">
        <f>Data!E914</f>
        <v>15.13</v>
      </c>
      <c r="F915" s="61">
        <f>Data!H914</f>
        <v>21.5</v>
      </c>
      <c r="G915" s="62">
        <f>IF(MOD(C915,3)=0,SUM(Data!G912:G914),0)</f>
        <v>0.17583333333333334</v>
      </c>
      <c r="H915" s="63">
        <f t="shared" si="387"/>
        <v>2.9952348536419482E-2</v>
      </c>
      <c r="I915" s="63">
        <f t="shared" si="388"/>
        <v>1.1969593828000908E-2</v>
      </c>
      <c r="J915" s="63">
        <f t="shared" si="389"/>
        <v>4.1921942364420373E-2</v>
      </c>
      <c r="K915" s="63">
        <f t="shared" si="390"/>
        <v>9.3896713615022609E-3</v>
      </c>
      <c r="L915" s="64">
        <f t="shared" si="391"/>
        <v>3.2229645226146797E-2</v>
      </c>
      <c r="M915" s="65">
        <f t="shared" si="392"/>
        <v>3.4076576576576576</v>
      </c>
      <c r="N915" s="65">
        <f t="shared" si="393"/>
        <v>1.7249594433151836</v>
      </c>
      <c r="O915" s="65">
        <f t="shared" si="394"/>
        <v>187.49780732315435</v>
      </c>
      <c r="P915" s="66">
        <f t="shared" si="395"/>
        <v>108.6969366437996</v>
      </c>
      <c r="Q915" s="63">
        <f t="shared" si="398"/>
        <v>-0.12694748990190408</v>
      </c>
      <c r="R915" s="63">
        <f t="shared" si="399"/>
        <v>-8.9925055235174578E-2</v>
      </c>
      <c r="S915" s="63">
        <f t="shared" si="400"/>
        <v>0.18131868131868134</v>
      </c>
      <c r="T915" s="64">
        <f t="shared" si="401"/>
        <v>-0.22961097698977539</v>
      </c>
      <c r="U915" s="63">
        <f t="shared" si="382"/>
        <v>0.11549329550812426</v>
      </c>
      <c r="V915" s="63">
        <f t="shared" si="383"/>
        <v>0.17473740800359661</v>
      </c>
      <c r="W915" s="63">
        <f t="shared" si="384"/>
        <v>6.7631434549900948E-2</v>
      </c>
      <c r="X915" s="64">
        <f t="shared" si="385"/>
        <v>0.10032111268702959</v>
      </c>
      <c r="Y915" s="63">
        <f t="shared" si="378"/>
        <v>-1.1933920540086795E-2</v>
      </c>
      <c r="Z915" s="63">
        <f t="shared" si="379"/>
        <v>4.4159854832494183E-2</v>
      </c>
      <c r="AA915" s="63">
        <f t="shared" si="380"/>
        <v>4.3833047570025707E-2</v>
      </c>
      <c r="AB915" s="64">
        <f t="shared" si="381"/>
        <v>3.1308384346440121E-4</v>
      </c>
      <c r="AC915" s="63">
        <f t="shared" si="374"/>
        <v>5.7530283492583933E-3</v>
      </c>
      <c r="AD915" s="63">
        <f t="shared" si="375"/>
        <v>6.0940066888414579E-2</v>
      </c>
      <c r="AE915" s="63">
        <f t="shared" si="376"/>
        <v>9.7718505360548935E-3</v>
      </c>
      <c r="AF915" s="64">
        <f t="shared" si="377"/>
        <v>5.0673046911731801E-2</v>
      </c>
      <c r="AG915" s="69">
        <f t="shared" ca="1" si="386"/>
        <v>466</v>
      </c>
      <c r="AH915" s="75">
        <f t="shared" si="396"/>
        <v>1</v>
      </c>
      <c r="AI915" s="76">
        <f t="shared" si="397"/>
        <v>0</v>
      </c>
      <c r="AJ915" s="75"/>
      <c r="AK915" s="76"/>
    </row>
    <row r="916" spans="2:37" x14ac:dyDescent="0.25">
      <c r="B916" s="43">
        <v>1947</v>
      </c>
      <c r="C916" s="39">
        <v>1</v>
      </c>
      <c r="D916" s="67">
        <f t="shared" si="373"/>
        <v>17198</v>
      </c>
      <c r="E916" s="61">
        <f>Data!E915</f>
        <v>15.21</v>
      </c>
      <c r="F916" s="61">
        <f>Data!H915</f>
        <v>21.5</v>
      </c>
      <c r="G916" s="62">
        <f>IF(MOD(C916,3)=0,SUM(Data!G913:G915),0)</f>
        <v>0</v>
      </c>
      <c r="H916" s="63">
        <f t="shared" si="387"/>
        <v>5.2875082617316327E-3</v>
      </c>
      <c r="I916" s="63">
        <f t="shared" si="388"/>
        <v>0</v>
      </c>
      <c r="J916" s="63">
        <f t="shared" si="389"/>
        <v>5.2875082617316327E-3</v>
      </c>
      <c r="K916" s="63">
        <f t="shared" si="390"/>
        <v>0</v>
      </c>
      <c r="L916" s="64">
        <f t="shared" si="391"/>
        <v>5.2875082617316327E-3</v>
      </c>
      <c r="M916" s="65">
        <f t="shared" si="392"/>
        <v>3.4256756756756754</v>
      </c>
      <c r="N916" s="65">
        <f t="shared" si="393"/>
        <v>1.7249594433151836</v>
      </c>
      <c r="O916" s="65">
        <f t="shared" si="394"/>
        <v>188.48920352843209</v>
      </c>
      <c r="P916" s="66">
        <f t="shared" si="395"/>
        <v>109.27167259432861</v>
      </c>
      <c r="Q916" s="63">
        <f t="shared" si="398"/>
        <v>-0.15593784683684797</v>
      </c>
      <c r="R916" s="63">
        <f t="shared" si="399"/>
        <v>-0.12014476960644083</v>
      </c>
      <c r="S916" s="63">
        <f t="shared" si="400"/>
        <v>0.18131868131868134</v>
      </c>
      <c r="T916" s="64">
        <f t="shared" si="401"/>
        <v>-0.25519231659707997</v>
      </c>
      <c r="U916" s="63">
        <f t="shared" si="382"/>
        <v>0.11238609386204201</v>
      </c>
      <c r="V916" s="63">
        <f t="shared" si="383"/>
        <v>0.17146518214391504</v>
      </c>
      <c r="W916" s="63">
        <f t="shared" si="384"/>
        <v>6.4897387288807007E-2</v>
      </c>
      <c r="X916" s="64">
        <f t="shared" si="385"/>
        <v>0.100073299199678</v>
      </c>
      <c r="Y916" s="63">
        <f t="shared" si="378"/>
        <v>-1.4432582456122223E-2</v>
      </c>
      <c r="Z916" s="63">
        <f t="shared" si="379"/>
        <v>4.1519340682925288E-2</v>
      </c>
      <c r="AA916" s="63">
        <f t="shared" si="380"/>
        <v>4.30903670943803E-2</v>
      </c>
      <c r="AB916" s="64">
        <f t="shared" si="381"/>
        <v>-1.5061268524904081E-3</v>
      </c>
      <c r="AC916" s="63">
        <f t="shared" si="374"/>
        <v>6.3550280097275369E-3</v>
      </c>
      <c r="AD916" s="63">
        <f t="shared" si="375"/>
        <v>6.1575099090199981E-2</v>
      </c>
      <c r="AE916" s="63">
        <f t="shared" si="376"/>
        <v>1.0345753743122188E-2</v>
      </c>
      <c r="AF916" s="64">
        <f t="shared" si="377"/>
        <v>5.0704766321116868E-2</v>
      </c>
      <c r="AG916" s="69">
        <f t="shared" ca="1" si="386"/>
        <v>924</v>
      </c>
      <c r="AH916" s="75">
        <f t="shared" si="396"/>
        <v>2</v>
      </c>
      <c r="AI916" s="76">
        <f t="shared" si="397"/>
        <v>0</v>
      </c>
      <c r="AJ916" s="75"/>
      <c r="AK916" s="76"/>
    </row>
    <row r="917" spans="2:37" x14ac:dyDescent="0.25">
      <c r="B917" s="43">
        <v>1947</v>
      </c>
      <c r="C917" s="44">
        <v>2</v>
      </c>
      <c r="D917" s="67">
        <f t="shared" si="373"/>
        <v>17226</v>
      </c>
      <c r="E917" s="61">
        <f>Data!E916</f>
        <v>15.8</v>
      </c>
      <c r="F917" s="61">
        <f>Data!H916</f>
        <v>21.5</v>
      </c>
      <c r="G917" s="62">
        <f>IF(MOD(C917,3)=0,SUM(Data!G914:G916),0)</f>
        <v>0</v>
      </c>
      <c r="H917" s="63">
        <f t="shared" si="387"/>
        <v>3.8790269559500379E-2</v>
      </c>
      <c r="I917" s="63">
        <f t="shared" si="388"/>
        <v>0</v>
      </c>
      <c r="J917" s="63">
        <f t="shared" si="389"/>
        <v>3.8790269559500379E-2</v>
      </c>
      <c r="K917" s="63">
        <f t="shared" si="390"/>
        <v>0</v>
      </c>
      <c r="L917" s="64">
        <f t="shared" si="391"/>
        <v>3.8790269559500379E-2</v>
      </c>
      <c r="M917" s="65">
        <f t="shared" si="392"/>
        <v>3.5585585585585586</v>
      </c>
      <c r="N917" s="65">
        <f t="shared" si="393"/>
        <v>1.7249594433151836</v>
      </c>
      <c r="O917" s="65">
        <f t="shared" si="394"/>
        <v>195.8007505423555</v>
      </c>
      <c r="P917" s="66">
        <f t="shared" si="395"/>
        <v>113.51035022948008</v>
      </c>
      <c r="Q917" s="63">
        <f t="shared" si="398"/>
        <v>-0.12562257885998895</v>
      </c>
      <c r="R917" s="63">
        <f t="shared" si="399"/>
        <v>-8.8543960364771079E-2</v>
      </c>
      <c r="S917" s="63">
        <f t="shared" si="400"/>
        <v>0.18784530386740328</v>
      </c>
      <c r="T917" s="64">
        <f t="shared" si="401"/>
        <v>-0.23268119453964442</v>
      </c>
      <c r="U917" s="63">
        <f t="shared" si="382"/>
        <v>0.12804960008739852</v>
      </c>
      <c r="V917" s="63">
        <f t="shared" si="383"/>
        <v>0.1879605808859055</v>
      </c>
      <c r="W917" s="63">
        <f t="shared" si="384"/>
        <v>6.3545990309850975E-2</v>
      </c>
      <c r="X917" s="64">
        <f t="shared" si="385"/>
        <v>0.11698092203780286</v>
      </c>
      <c r="Y917" s="63">
        <f t="shared" si="378"/>
        <v>-1.3552756280564848E-2</v>
      </c>
      <c r="Z917" s="63">
        <f t="shared" si="379"/>
        <v>4.2449115716038266E-2</v>
      </c>
      <c r="AA917" s="63">
        <f t="shared" si="380"/>
        <v>4.30903670943803E-2</v>
      </c>
      <c r="AB917" s="64">
        <f t="shared" si="381"/>
        <v>-6.1476109699698522E-4</v>
      </c>
      <c r="AC917" s="63">
        <f t="shared" si="374"/>
        <v>7.3034453023019807E-3</v>
      </c>
      <c r="AD917" s="63">
        <f t="shared" si="375"/>
        <v>6.2575557331397968E-2</v>
      </c>
      <c r="AE917" s="63">
        <f t="shared" si="376"/>
        <v>1.0635293365491405E-2</v>
      </c>
      <c r="AF917" s="64">
        <f t="shared" si="377"/>
        <v>5.1393677132471671E-2</v>
      </c>
      <c r="AG917" s="69">
        <f t="shared" ca="1" si="386"/>
        <v>318</v>
      </c>
      <c r="AH917" s="75">
        <f t="shared" si="396"/>
        <v>3</v>
      </c>
      <c r="AI917" s="76">
        <f t="shared" si="397"/>
        <v>0</v>
      </c>
      <c r="AJ917" s="75"/>
      <c r="AK917" s="76"/>
    </row>
    <row r="918" spans="2:37" x14ac:dyDescent="0.25">
      <c r="B918" s="43">
        <v>1947</v>
      </c>
      <c r="C918" s="44">
        <v>3</v>
      </c>
      <c r="D918" s="67">
        <f t="shared" si="373"/>
        <v>17257</v>
      </c>
      <c r="E918" s="61">
        <f>Data!E917</f>
        <v>15.16</v>
      </c>
      <c r="F918" s="61">
        <f>Data!H917</f>
        <v>21.9</v>
      </c>
      <c r="G918" s="62">
        <f>IF(MOD(C918,3)=0,SUM(Data!G915:G917),0)</f>
        <v>0.17916666666666667</v>
      </c>
      <c r="H918" s="63">
        <f t="shared" si="387"/>
        <v>-4.0506329113924044E-2</v>
      </c>
      <c r="I918" s="63">
        <f t="shared" si="388"/>
        <v>1.1339662447257384E-2</v>
      </c>
      <c r="J918" s="63">
        <f t="shared" si="389"/>
        <v>-2.9166666666666674E-2</v>
      </c>
      <c r="K918" s="63">
        <f t="shared" si="390"/>
        <v>1.8604651162790642E-2</v>
      </c>
      <c r="L918" s="64">
        <f t="shared" si="391"/>
        <v>-4.689878234398781E-2</v>
      </c>
      <c r="M918" s="65">
        <f t="shared" si="392"/>
        <v>3.4144144144144142</v>
      </c>
      <c r="N918" s="65">
        <f t="shared" si="393"/>
        <v>1.757051712028024</v>
      </c>
      <c r="O918" s="65">
        <f t="shared" si="394"/>
        <v>190.08989531820347</v>
      </c>
      <c r="P918" s="66">
        <f t="shared" si="395"/>
        <v>108.18685302027787</v>
      </c>
      <c r="Q918" s="63">
        <f t="shared" si="398"/>
        <v>-0.13519680547632629</v>
      </c>
      <c r="R918" s="63">
        <f t="shared" si="399"/>
        <v>-9.6545701516950522E-2</v>
      </c>
      <c r="S918" s="63">
        <f t="shared" si="400"/>
        <v>0.19672131147540961</v>
      </c>
      <c r="T918" s="64">
        <f t="shared" si="401"/>
        <v>-0.24505873688402713</v>
      </c>
      <c r="U918" s="63">
        <f t="shared" si="382"/>
        <v>0.13132967661647865</v>
      </c>
      <c r="V918" s="63">
        <f t="shared" si="383"/>
        <v>0.18919633028838923</v>
      </c>
      <c r="W918" s="63">
        <f t="shared" si="384"/>
        <v>6.4792114991156557E-2</v>
      </c>
      <c r="X918" s="64">
        <f t="shared" si="385"/>
        <v>0.11683427548509395</v>
      </c>
      <c r="Y918" s="63">
        <f t="shared" si="378"/>
        <v>-1.7514694828773769E-2</v>
      </c>
      <c r="Z918" s="63">
        <f t="shared" si="379"/>
        <v>3.8425728044735097E-2</v>
      </c>
      <c r="AA918" s="63">
        <f t="shared" si="380"/>
        <v>4.4276673437099623E-2</v>
      </c>
      <c r="AB918" s="64">
        <f t="shared" si="381"/>
        <v>-5.602868991707699E-3</v>
      </c>
      <c r="AC918" s="63">
        <f t="shared" si="374"/>
        <v>4.4565081221810132E-3</v>
      </c>
      <c r="AD918" s="63">
        <f t="shared" si="375"/>
        <v>5.9527455145349073E-2</v>
      </c>
      <c r="AE918" s="63">
        <f t="shared" si="376"/>
        <v>1.1858770986949541E-2</v>
      </c>
      <c r="AF918" s="64">
        <f t="shared" si="377"/>
        <v>4.7110017252609548E-2</v>
      </c>
      <c r="AG918" s="69">
        <f t="shared" ca="1" si="386"/>
        <v>1614</v>
      </c>
      <c r="AH918" s="75">
        <f t="shared" si="396"/>
        <v>0</v>
      </c>
      <c r="AI918" s="76">
        <f t="shared" si="397"/>
        <v>1</v>
      </c>
      <c r="AJ918" s="75"/>
      <c r="AK918" s="76"/>
    </row>
    <row r="919" spans="2:37" x14ac:dyDescent="0.25">
      <c r="B919" s="43">
        <v>1947</v>
      </c>
      <c r="C919" s="44">
        <v>4</v>
      </c>
      <c r="D919" s="67">
        <f t="shared" si="373"/>
        <v>17287</v>
      </c>
      <c r="E919" s="61">
        <f>Data!E918</f>
        <v>14.6</v>
      </c>
      <c r="F919" s="61">
        <f>Data!H918</f>
        <v>21.9</v>
      </c>
      <c r="G919" s="62">
        <f>IF(MOD(C919,3)=0,SUM(Data!G916:G918),0)</f>
        <v>0</v>
      </c>
      <c r="H919" s="63">
        <f t="shared" si="387"/>
        <v>-3.6939313984168942E-2</v>
      </c>
      <c r="I919" s="63">
        <f t="shared" si="388"/>
        <v>0</v>
      </c>
      <c r="J919" s="63">
        <f t="shared" si="389"/>
        <v>-3.6939313984169053E-2</v>
      </c>
      <c r="K919" s="63">
        <f t="shared" si="390"/>
        <v>0</v>
      </c>
      <c r="L919" s="64">
        <f t="shared" si="391"/>
        <v>-3.6939313984169053E-2</v>
      </c>
      <c r="M919" s="65">
        <f t="shared" si="392"/>
        <v>3.288288288288288</v>
      </c>
      <c r="N919" s="65">
        <f t="shared" si="393"/>
        <v>1.757051712028024</v>
      </c>
      <c r="O919" s="65">
        <f t="shared" si="394"/>
        <v>183.06810498982654</v>
      </c>
      <c r="P919" s="66">
        <f t="shared" si="395"/>
        <v>104.19050488760267</v>
      </c>
      <c r="Q919" s="63">
        <f t="shared" si="398"/>
        <v>-0.21757770632368711</v>
      </c>
      <c r="R919" s="63">
        <f t="shared" si="399"/>
        <v>-0.18260849528871503</v>
      </c>
      <c r="S919" s="63">
        <f t="shared" si="400"/>
        <v>0.19021739130434789</v>
      </c>
      <c r="T919" s="64">
        <f t="shared" si="401"/>
        <v>-0.31324184079051864</v>
      </c>
      <c r="U919" s="63">
        <f t="shared" si="382"/>
        <v>0.13241955061855171</v>
      </c>
      <c r="V919" s="63">
        <f t="shared" si="383"/>
        <v>0.19034195051786829</v>
      </c>
      <c r="W919" s="63">
        <f t="shared" si="384"/>
        <v>6.3466093297848136E-2</v>
      </c>
      <c r="X919" s="64">
        <f t="shared" si="385"/>
        <v>0.11930409255134156</v>
      </c>
      <c r="Y919" s="63">
        <f t="shared" si="378"/>
        <v>-1.5161871407766259E-2</v>
      </c>
      <c r="Z919" s="63">
        <f t="shared" si="379"/>
        <v>4.091251574635324E-2</v>
      </c>
      <c r="AA919" s="63">
        <f t="shared" si="380"/>
        <v>4.3544101767751586E-2</v>
      </c>
      <c r="AB919" s="64">
        <f t="shared" si="381"/>
        <v>-2.521777485916088E-3</v>
      </c>
      <c r="AC919" s="63">
        <f t="shared" si="374"/>
        <v>1.3546961031576377E-3</v>
      </c>
      <c r="AD919" s="63">
        <f t="shared" si="375"/>
        <v>5.6255581282936395E-2</v>
      </c>
      <c r="AE919" s="63">
        <f t="shared" si="376"/>
        <v>1.1858770986949541E-2</v>
      </c>
      <c r="AF919" s="64">
        <f t="shared" si="377"/>
        <v>4.3876489060507007E-2</v>
      </c>
      <c r="AG919" s="69">
        <f t="shared" ca="1" si="386"/>
        <v>1589</v>
      </c>
      <c r="AH919" s="75">
        <f t="shared" si="396"/>
        <v>0</v>
      </c>
      <c r="AI919" s="76">
        <f t="shared" si="397"/>
        <v>2</v>
      </c>
      <c r="AJ919" s="75"/>
      <c r="AK919" s="76"/>
    </row>
    <row r="920" spans="2:37" x14ac:dyDescent="0.25">
      <c r="B920" s="43">
        <v>1947</v>
      </c>
      <c r="C920" s="44">
        <v>5</v>
      </c>
      <c r="D920" s="67">
        <f t="shared" si="373"/>
        <v>17318</v>
      </c>
      <c r="E920" s="61">
        <f>Data!E919</f>
        <v>14.34</v>
      </c>
      <c r="F920" s="61">
        <f>Data!H919</f>
        <v>21.9</v>
      </c>
      <c r="G920" s="62">
        <f>IF(MOD(C920,3)=0,SUM(Data!G917:G919),0)</f>
        <v>0</v>
      </c>
      <c r="H920" s="63">
        <f t="shared" si="387"/>
        <v>-1.7808219178082174E-2</v>
      </c>
      <c r="I920" s="63">
        <f t="shared" si="388"/>
        <v>0</v>
      </c>
      <c r="J920" s="63">
        <f t="shared" si="389"/>
        <v>-1.7808219178082285E-2</v>
      </c>
      <c r="K920" s="63">
        <f t="shared" si="390"/>
        <v>0</v>
      </c>
      <c r="L920" s="64">
        <f t="shared" si="391"/>
        <v>-1.7808219178082285E-2</v>
      </c>
      <c r="M920" s="65">
        <f t="shared" si="392"/>
        <v>3.2297297297297294</v>
      </c>
      <c r="N920" s="65">
        <f t="shared" si="393"/>
        <v>1.757051712028024</v>
      </c>
      <c r="O920" s="65">
        <f t="shared" si="394"/>
        <v>179.80798805165153</v>
      </c>
      <c r="P920" s="66">
        <f t="shared" si="395"/>
        <v>102.33505754028918</v>
      </c>
      <c r="Q920" s="63">
        <f t="shared" si="398"/>
        <v>-0.23315508021390374</v>
      </c>
      <c r="R920" s="63">
        <f t="shared" si="399"/>
        <v>-0.19888207694210536</v>
      </c>
      <c r="S920" s="63">
        <f t="shared" si="400"/>
        <v>0.18378378378378368</v>
      </c>
      <c r="T920" s="64">
        <f t="shared" si="401"/>
        <v>-0.32325654901502054</v>
      </c>
      <c r="U920" s="63">
        <f t="shared" si="382"/>
        <v>0.1257843130512768</v>
      </c>
      <c r="V920" s="63">
        <f t="shared" si="383"/>
        <v>0.18336732558873736</v>
      </c>
      <c r="W920" s="63">
        <f t="shared" si="384"/>
        <v>6.0843456936026108E-2</v>
      </c>
      <c r="X920" s="64">
        <f t="shared" si="385"/>
        <v>0.1154966530185233</v>
      </c>
      <c r="Y920" s="63">
        <f t="shared" si="378"/>
        <v>-1.2426157078385347E-2</v>
      </c>
      <c r="Z920" s="63">
        <f t="shared" si="379"/>
        <v>4.3803995272059471E-2</v>
      </c>
      <c r="AA920" s="63">
        <f t="shared" si="380"/>
        <v>4.2817143717485795E-2</v>
      </c>
      <c r="AB920" s="64">
        <f t="shared" si="381"/>
        <v>9.4633230813201408E-4</v>
      </c>
      <c r="AC920" s="63">
        <f t="shared" si="374"/>
        <v>-1.2389647792581115E-3</v>
      </c>
      <c r="AD920" s="63">
        <f t="shared" si="375"/>
        <v>5.3519718762225166E-2</v>
      </c>
      <c r="AE920" s="63">
        <f t="shared" si="376"/>
        <v>1.1567210242167114E-2</v>
      </c>
      <c r="AF920" s="64">
        <f t="shared" si="377"/>
        <v>4.1472784106964644E-2</v>
      </c>
      <c r="AG920" s="69">
        <f t="shared" ca="1" si="386"/>
        <v>1360</v>
      </c>
      <c r="AH920" s="75">
        <f t="shared" si="396"/>
        <v>0</v>
      </c>
      <c r="AI920" s="76">
        <f t="shared" si="397"/>
        <v>3</v>
      </c>
      <c r="AJ920" s="75"/>
      <c r="AK920" s="76"/>
    </row>
    <row r="921" spans="2:37" x14ac:dyDescent="0.25">
      <c r="B921" s="43">
        <v>1947</v>
      </c>
      <c r="C921" s="44">
        <v>6</v>
      </c>
      <c r="D921" s="67">
        <f t="shared" si="373"/>
        <v>17348</v>
      </c>
      <c r="E921" s="61">
        <f>Data!E920</f>
        <v>14.84</v>
      </c>
      <c r="F921" s="61">
        <f>Data!H920</f>
        <v>22</v>
      </c>
      <c r="G921" s="62">
        <f>IF(MOD(C921,3)=0,SUM(Data!G918:G920),0)</f>
        <v>0.18666666666666668</v>
      </c>
      <c r="H921" s="63">
        <f t="shared" si="387"/>
        <v>3.4867503486750273E-2</v>
      </c>
      <c r="I921" s="63">
        <f t="shared" si="388"/>
        <v>1.3017201301720131E-2</v>
      </c>
      <c r="J921" s="63">
        <f t="shared" si="389"/>
        <v>4.7884704788470511E-2</v>
      </c>
      <c r="K921" s="63">
        <f t="shared" si="390"/>
        <v>4.5662100456622667E-3</v>
      </c>
      <c r="L921" s="64">
        <f t="shared" si="391"/>
        <v>4.3121592493977401E-2</v>
      </c>
      <c r="M921" s="65">
        <f t="shared" si="392"/>
        <v>3.342342342342342</v>
      </c>
      <c r="N921" s="65">
        <f t="shared" si="393"/>
        <v>1.7650747792062342</v>
      </c>
      <c r="O921" s="65">
        <f t="shared" si="394"/>
        <v>188.41804047811371</v>
      </c>
      <c r="P921" s="66">
        <f t="shared" si="395"/>
        <v>106.74790818938926</v>
      </c>
      <c r="Q921" s="63">
        <f t="shared" si="398"/>
        <v>-0.20129171151776093</v>
      </c>
      <c r="R921" s="63">
        <f t="shared" si="399"/>
        <v>-0.16275939294453678</v>
      </c>
      <c r="S921" s="63">
        <f t="shared" si="400"/>
        <v>0.17647058823529416</v>
      </c>
      <c r="T921" s="64">
        <f t="shared" si="401"/>
        <v>-0.28834548400285653</v>
      </c>
      <c r="U921" s="63">
        <f t="shared" si="382"/>
        <v>0.12242615952715719</v>
      </c>
      <c r="V921" s="63">
        <f t="shared" si="383"/>
        <v>0.178090561883405</v>
      </c>
      <c r="W921" s="63">
        <f t="shared" si="384"/>
        <v>6.181049906838898E-2</v>
      </c>
      <c r="X921" s="64">
        <f t="shared" si="385"/>
        <v>0.10951112549465059</v>
      </c>
      <c r="Y921" s="63">
        <f t="shared" si="378"/>
        <v>-5.2367896946490244E-3</v>
      </c>
      <c r="Z921" s="63">
        <f t="shared" si="379"/>
        <v>5.1364406115857353E-2</v>
      </c>
      <c r="AA921" s="63">
        <f t="shared" si="380"/>
        <v>4.3292340313414668E-2</v>
      </c>
      <c r="AB921" s="64">
        <f t="shared" si="381"/>
        <v>7.7371082778365796E-3</v>
      </c>
      <c r="AC921" s="63">
        <f t="shared" si="374"/>
        <v>-1.6816630629545859E-4</v>
      </c>
      <c r="AD921" s="63">
        <f t="shared" si="375"/>
        <v>5.4671832180622326E-2</v>
      </c>
      <c r="AE921" s="63">
        <f t="shared" si="376"/>
        <v>1.1219650997533304E-2</v>
      </c>
      <c r="AF921" s="64">
        <f t="shared" si="377"/>
        <v>4.2970071972221913E-2</v>
      </c>
      <c r="AG921" s="69">
        <f t="shared" ca="1" si="386"/>
        <v>387</v>
      </c>
      <c r="AH921" s="75">
        <f t="shared" si="396"/>
        <v>1</v>
      </c>
      <c r="AI921" s="76">
        <f t="shared" si="397"/>
        <v>0</v>
      </c>
      <c r="AJ921" s="75"/>
      <c r="AK921" s="76"/>
    </row>
    <row r="922" spans="2:37" x14ac:dyDescent="0.25">
      <c r="B922" s="43">
        <v>1947</v>
      </c>
      <c r="C922" s="44">
        <v>7</v>
      </c>
      <c r="D922" s="67">
        <f t="shared" si="373"/>
        <v>17379</v>
      </c>
      <c r="E922" s="61">
        <f>Data!E921</f>
        <v>15.77</v>
      </c>
      <c r="F922" s="61">
        <f>Data!H921</f>
        <v>22.2</v>
      </c>
      <c r="G922" s="62">
        <f>IF(MOD(C922,3)=0,SUM(Data!G919:G921),0)</f>
        <v>0</v>
      </c>
      <c r="H922" s="63">
        <f t="shared" si="387"/>
        <v>6.2668463611859737E-2</v>
      </c>
      <c r="I922" s="63">
        <f t="shared" si="388"/>
        <v>0</v>
      </c>
      <c r="J922" s="63">
        <f t="shared" si="389"/>
        <v>6.2668463611859737E-2</v>
      </c>
      <c r="K922" s="63">
        <f t="shared" si="390"/>
        <v>9.0909090909090384E-3</v>
      </c>
      <c r="L922" s="64">
        <f t="shared" si="391"/>
        <v>5.3094873849590885E-2</v>
      </c>
      <c r="M922" s="65">
        <f t="shared" si="392"/>
        <v>3.5518018018018016</v>
      </c>
      <c r="N922" s="65">
        <f t="shared" si="393"/>
        <v>1.7811209135626545</v>
      </c>
      <c r="O922" s="65">
        <f t="shared" si="394"/>
        <v>200.22590959163429</v>
      </c>
      <c r="P922" s="66">
        <f t="shared" si="395"/>
        <v>112.4156749084126</v>
      </c>
      <c r="Q922" s="63">
        <f t="shared" si="398"/>
        <v>-0.12631578947368427</v>
      </c>
      <c r="R922" s="63">
        <f t="shared" si="399"/>
        <v>-8.4166385469916616E-2</v>
      </c>
      <c r="S922" s="63">
        <f t="shared" si="400"/>
        <v>0.1212121212121211</v>
      </c>
      <c r="T922" s="64">
        <f t="shared" si="401"/>
        <v>-0.18317542487857441</v>
      </c>
      <c r="U922" s="63">
        <f t="shared" si="382"/>
        <v>0.12788180370005886</v>
      </c>
      <c r="V922" s="63">
        <f t="shared" si="383"/>
        <v>0.18381676743780617</v>
      </c>
      <c r="W922" s="63">
        <f t="shared" si="384"/>
        <v>6.2433669125828262E-2</v>
      </c>
      <c r="X922" s="64">
        <f t="shared" si="385"/>
        <v>0.11425004858124632</v>
      </c>
      <c r="Y922" s="63">
        <f t="shared" si="378"/>
        <v>-4.9362196725954988E-3</v>
      </c>
      <c r="Z922" s="63">
        <f t="shared" si="379"/>
        <v>5.1682078321120706E-2</v>
      </c>
      <c r="AA922" s="63">
        <f t="shared" si="380"/>
        <v>4.3514521874935319E-2</v>
      </c>
      <c r="AB922" s="64">
        <f t="shared" si="381"/>
        <v>7.8269696060484506E-3</v>
      </c>
      <c r="AC922" s="63">
        <f t="shared" si="374"/>
        <v>1.7765285875281922E-3</v>
      </c>
      <c r="AD922" s="63">
        <f t="shared" si="375"/>
        <v>5.672319207694021E-2</v>
      </c>
      <c r="AE922" s="63">
        <f t="shared" si="376"/>
        <v>1.254735509467042E-2</v>
      </c>
      <c r="AF922" s="64">
        <f t="shared" si="377"/>
        <v>4.3628415757542172E-2</v>
      </c>
      <c r="AG922" s="69">
        <f t="shared" ca="1" si="386"/>
        <v>105</v>
      </c>
      <c r="AH922" s="75">
        <f t="shared" si="396"/>
        <v>2</v>
      </c>
      <c r="AI922" s="76">
        <f t="shared" si="397"/>
        <v>0</v>
      </c>
      <c r="AJ922" s="75"/>
      <c r="AK922" s="76"/>
    </row>
    <row r="923" spans="2:37" x14ac:dyDescent="0.25">
      <c r="B923" s="43">
        <v>1947</v>
      </c>
      <c r="C923" s="44">
        <v>8</v>
      </c>
      <c r="D923" s="67">
        <f t="shared" si="373"/>
        <v>17410</v>
      </c>
      <c r="E923" s="61">
        <f>Data!E922</f>
        <v>15.46</v>
      </c>
      <c r="F923" s="61">
        <f>Data!H922</f>
        <v>22.5</v>
      </c>
      <c r="G923" s="62">
        <f>IF(MOD(C923,3)=0,SUM(Data!G920:G922),0)</f>
        <v>0</v>
      </c>
      <c r="H923" s="63">
        <f t="shared" si="387"/>
        <v>-1.9657577679137561E-2</v>
      </c>
      <c r="I923" s="63">
        <f t="shared" si="388"/>
        <v>0</v>
      </c>
      <c r="J923" s="63">
        <f t="shared" si="389"/>
        <v>-1.9657577679137561E-2</v>
      </c>
      <c r="K923" s="63">
        <f t="shared" si="390"/>
        <v>1.3513513513513598E-2</v>
      </c>
      <c r="L923" s="64">
        <f t="shared" si="391"/>
        <v>-3.2728809976749096E-2</v>
      </c>
      <c r="M923" s="65">
        <f t="shared" si="392"/>
        <v>3.4819819819819817</v>
      </c>
      <c r="N923" s="65">
        <f t="shared" si="393"/>
        <v>1.8051901150972851</v>
      </c>
      <c r="O923" s="65">
        <f t="shared" si="394"/>
        <v>196.28995322046077</v>
      </c>
      <c r="P923" s="66">
        <f t="shared" si="395"/>
        <v>108.73644364592717</v>
      </c>
      <c r="Q923" s="63">
        <f t="shared" si="398"/>
        <v>-0.12655367231638415</v>
      </c>
      <c r="R923" s="63">
        <f t="shared" si="399"/>
        <v>-8.4415744564472317E-2</v>
      </c>
      <c r="S923" s="63">
        <f t="shared" si="400"/>
        <v>0.11386138613861396</v>
      </c>
      <c r="T923" s="64">
        <f t="shared" si="401"/>
        <v>-0.17800880178677081</v>
      </c>
      <c r="U923" s="63">
        <f t="shared" si="382"/>
        <v>0.12471701459567797</v>
      </c>
      <c r="V923" s="63">
        <f t="shared" si="383"/>
        <v>0.18049502716778854</v>
      </c>
      <c r="W923" s="63">
        <f t="shared" si="384"/>
        <v>6.3995312815083638E-2</v>
      </c>
      <c r="X923" s="64">
        <f t="shared" si="385"/>
        <v>0.1094926950800883</v>
      </c>
      <c r="Y923" s="63">
        <f t="shared" si="378"/>
        <v>-7.9229488567741368E-3</v>
      </c>
      <c r="Z923" s="63">
        <f t="shared" si="379"/>
        <v>4.8525406740967503E-2</v>
      </c>
      <c r="AA923" s="63">
        <f t="shared" si="380"/>
        <v>4.4916174049163038E-2</v>
      </c>
      <c r="AB923" s="64">
        <f t="shared" si="381"/>
        <v>3.4540882622366986E-3</v>
      </c>
      <c r="AC923" s="63">
        <f t="shared" si="374"/>
        <v>-1.8086585753201989E-3</v>
      </c>
      <c r="AD923" s="63">
        <f t="shared" si="375"/>
        <v>5.2941360186488318E-2</v>
      </c>
      <c r="AE923" s="63">
        <f t="shared" si="376"/>
        <v>1.3520887801226955E-2</v>
      </c>
      <c r="AF923" s="64">
        <f t="shared" si="377"/>
        <v>3.8894583091209523E-2</v>
      </c>
      <c r="AG923" s="69">
        <f t="shared" ca="1" si="386"/>
        <v>1391</v>
      </c>
      <c r="AH923" s="75">
        <f t="shared" si="396"/>
        <v>0</v>
      </c>
      <c r="AI923" s="76">
        <f t="shared" si="397"/>
        <v>1</v>
      </c>
      <c r="AJ923" s="75"/>
      <c r="AK923" s="76"/>
    </row>
    <row r="924" spans="2:37" x14ac:dyDescent="0.25">
      <c r="B924" s="43">
        <v>1947</v>
      </c>
      <c r="C924" s="44">
        <v>9</v>
      </c>
      <c r="D924" s="67">
        <f t="shared" si="373"/>
        <v>17440</v>
      </c>
      <c r="E924" s="61">
        <f>Data!E923</f>
        <v>15.06</v>
      </c>
      <c r="F924" s="61">
        <f>Data!H923</f>
        <v>23</v>
      </c>
      <c r="G924" s="62">
        <f>IF(MOD(C924,3)=0,SUM(Data!G921:G923),0)</f>
        <v>0.19500000000000001</v>
      </c>
      <c r="H924" s="63">
        <f t="shared" si="387"/>
        <v>-2.5873221216041409E-2</v>
      </c>
      <c r="I924" s="63">
        <f t="shared" si="388"/>
        <v>1.2613195342820181E-2</v>
      </c>
      <c r="J924" s="63">
        <f t="shared" si="389"/>
        <v>-1.3260025873221171E-2</v>
      </c>
      <c r="K924" s="63">
        <f t="shared" si="390"/>
        <v>2.2222222222222143E-2</v>
      </c>
      <c r="L924" s="64">
        <f t="shared" si="391"/>
        <v>-3.4710894875977116E-2</v>
      </c>
      <c r="M924" s="65">
        <f t="shared" si="392"/>
        <v>3.3918918918918917</v>
      </c>
      <c r="N924" s="65">
        <f t="shared" si="393"/>
        <v>1.8453054509883358</v>
      </c>
      <c r="O924" s="65">
        <f t="shared" si="394"/>
        <v>193.68714336210408</v>
      </c>
      <c r="P924" s="66">
        <f t="shared" si="395"/>
        <v>104.96210438134578</v>
      </c>
      <c r="Q924" s="63">
        <f t="shared" si="398"/>
        <v>-1.9880715705764551E-3</v>
      </c>
      <c r="R924" s="63">
        <f t="shared" si="399"/>
        <v>4.7785395609410974E-2</v>
      </c>
      <c r="S924" s="63">
        <f t="shared" si="400"/>
        <v>0.12745098039215685</v>
      </c>
      <c r="T924" s="64">
        <f t="shared" si="401"/>
        <v>-7.0659909981218072E-2</v>
      </c>
      <c r="U924" s="63">
        <f t="shared" si="382"/>
        <v>0.11650596931825175</v>
      </c>
      <c r="V924" s="63">
        <f t="shared" si="383"/>
        <v>0.17065591504068722</v>
      </c>
      <c r="W924" s="63">
        <f t="shared" si="384"/>
        <v>6.8682698374176177E-2</v>
      </c>
      <c r="X924" s="64">
        <f t="shared" si="385"/>
        <v>9.5419544848668769E-2</v>
      </c>
      <c r="Y924" s="63">
        <f t="shared" si="378"/>
        <v>4.7009672673026248E-3</v>
      </c>
      <c r="Z924" s="63">
        <f t="shared" si="379"/>
        <v>6.1778162271105552E-2</v>
      </c>
      <c r="AA924" s="63">
        <f t="shared" si="380"/>
        <v>4.649582009643316E-2</v>
      </c>
      <c r="AB924" s="64">
        <f t="shared" si="381"/>
        <v>1.4603347553996171E-2</v>
      </c>
      <c r="AC924" s="63">
        <f t="shared" si="374"/>
        <v>-5.8645095775491374E-3</v>
      </c>
      <c r="AD924" s="63">
        <f t="shared" si="375"/>
        <v>4.8765547113796437E-2</v>
      </c>
      <c r="AE924" s="63">
        <f t="shared" si="376"/>
        <v>1.4341248688565233E-2</v>
      </c>
      <c r="AF924" s="64">
        <f t="shared" si="377"/>
        <v>3.393759099291116E-2</v>
      </c>
      <c r="AG924" s="69">
        <f t="shared" ca="1" si="386"/>
        <v>1479</v>
      </c>
      <c r="AH924" s="75">
        <f t="shared" si="396"/>
        <v>0</v>
      </c>
      <c r="AI924" s="76">
        <f t="shared" si="397"/>
        <v>2</v>
      </c>
      <c r="AJ924" s="75"/>
      <c r="AK924" s="76"/>
    </row>
    <row r="925" spans="2:37" x14ac:dyDescent="0.25">
      <c r="B925" s="43">
        <v>1947</v>
      </c>
      <c r="C925" s="44">
        <v>10</v>
      </c>
      <c r="D925" s="67">
        <f t="shared" si="373"/>
        <v>17471</v>
      </c>
      <c r="E925" s="61">
        <f>Data!E924</f>
        <v>15.45</v>
      </c>
      <c r="F925" s="61">
        <f>Data!H924</f>
        <v>23</v>
      </c>
      <c r="G925" s="62">
        <f>IF(MOD(C925,3)=0,SUM(Data!G922:G924),0)</f>
        <v>0</v>
      </c>
      <c r="H925" s="63">
        <f t="shared" si="387"/>
        <v>2.5896414342629459E-2</v>
      </c>
      <c r="I925" s="63">
        <f t="shared" si="388"/>
        <v>0</v>
      </c>
      <c r="J925" s="63">
        <f t="shared" si="389"/>
        <v>2.5896414342629459E-2</v>
      </c>
      <c r="K925" s="63">
        <f t="shared" si="390"/>
        <v>0</v>
      </c>
      <c r="L925" s="64">
        <f t="shared" si="391"/>
        <v>2.5896414342629459E-2</v>
      </c>
      <c r="M925" s="65">
        <f t="shared" si="392"/>
        <v>3.4797297297297294</v>
      </c>
      <c r="N925" s="65">
        <f t="shared" si="393"/>
        <v>1.8453054509883358</v>
      </c>
      <c r="O925" s="65">
        <f t="shared" si="394"/>
        <v>198.7029458794494</v>
      </c>
      <c r="P925" s="66">
        <f t="shared" si="395"/>
        <v>107.68024652667944</v>
      </c>
      <c r="Q925" s="63">
        <f t="shared" si="398"/>
        <v>4.7457627118643986E-2</v>
      </c>
      <c r="R925" s="63">
        <f t="shared" si="399"/>
        <v>9.9697080717022768E-2</v>
      </c>
      <c r="S925" s="63">
        <f t="shared" si="400"/>
        <v>0.10576923076923062</v>
      </c>
      <c r="T925" s="64">
        <f t="shared" si="401"/>
        <v>-5.491335699387867E-3</v>
      </c>
      <c r="U925" s="63">
        <f t="shared" si="382"/>
        <v>0.10637540894099962</v>
      </c>
      <c r="V925" s="63">
        <f t="shared" si="383"/>
        <v>0.16003402787285737</v>
      </c>
      <c r="W925" s="63">
        <f t="shared" si="384"/>
        <v>6.6110628352488821E-2</v>
      </c>
      <c r="X925" s="64">
        <f t="shared" si="385"/>
        <v>8.8099111876891012E-2</v>
      </c>
      <c r="Y925" s="63">
        <f t="shared" si="378"/>
        <v>2.3229403895760115E-2</v>
      </c>
      <c r="Z925" s="63">
        <f t="shared" si="379"/>
        <v>8.1359201838161255E-2</v>
      </c>
      <c r="AA925" s="63">
        <f t="shared" si="380"/>
        <v>4.649582009643316E-2</v>
      </c>
      <c r="AB925" s="64">
        <f t="shared" si="381"/>
        <v>3.3314401330829524E-2</v>
      </c>
      <c r="AC925" s="63">
        <f t="shared" si="374"/>
        <v>-3.8227443176673814E-3</v>
      </c>
      <c r="AD925" s="63">
        <f t="shared" si="375"/>
        <v>5.0919512122075128E-2</v>
      </c>
      <c r="AE925" s="63">
        <f t="shared" si="376"/>
        <v>1.4048972633436962E-2</v>
      </c>
      <c r="AF925" s="64">
        <f t="shared" si="377"/>
        <v>3.6359722738919631E-2</v>
      </c>
      <c r="AG925" s="69">
        <f t="shared" ca="1" si="386"/>
        <v>526</v>
      </c>
      <c r="AH925" s="75">
        <f t="shared" si="396"/>
        <v>1</v>
      </c>
      <c r="AI925" s="76">
        <f t="shared" si="397"/>
        <v>0</v>
      </c>
      <c r="AJ925" s="75"/>
      <c r="AK925" s="76"/>
    </row>
    <row r="926" spans="2:37" x14ac:dyDescent="0.25">
      <c r="B926" s="43">
        <v>1947</v>
      </c>
      <c r="C926" s="44">
        <v>11</v>
      </c>
      <c r="D926" s="67">
        <f t="shared" si="373"/>
        <v>17501</v>
      </c>
      <c r="E926" s="61">
        <f>Data!E925</f>
        <v>15.27</v>
      </c>
      <c r="F926" s="61">
        <f>Data!H925</f>
        <v>23.1</v>
      </c>
      <c r="G926" s="62">
        <f>IF(MOD(C926,3)=0,SUM(Data!G923:G925),0)</f>
        <v>0</v>
      </c>
      <c r="H926" s="63">
        <f t="shared" si="387"/>
        <v>-1.1650485436893177E-2</v>
      </c>
      <c r="I926" s="63">
        <f t="shared" si="388"/>
        <v>0</v>
      </c>
      <c r="J926" s="63">
        <f t="shared" si="389"/>
        <v>-1.1650485436893177E-2</v>
      </c>
      <c r="K926" s="63">
        <f t="shared" si="390"/>
        <v>4.3478260869564966E-3</v>
      </c>
      <c r="L926" s="64">
        <f t="shared" si="391"/>
        <v>-1.592905476400619E-2</v>
      </c>
      <c r="M926" s="65">
        <f t="shared" si="392"/>
        <v>3.4391891891891886</v>
      </c>
      <c r="N926" s="65">
        <f t="shared" si="393"/>
        <v>1.853328518166546</v>
      </c>
      <c r="O926" s="65">
        <f t="shared" si="394"/>
        <v>196.3879601022131</v>
      </c>
      <c r="P926" s="66">
        <f t="shared" si="395"/>
        <v>105.96500198275427</v>
      </c>
      <c r="Q926" s="63">
        <f t="shared" si="398"/>
        <v>3.948264125255263E-2</v>
      </c>
      <c r="R926" s="63">
        <f t="shared" si="399"/>
        <v>9.1324361431160295E-2</v>
      </c>
      <c r="S926" s="63">
        <f t="shared" si="400"/>
        <v>8.4507042253521236E-2</v>
      </c>
      <c r="T926" s="64">
        <f t="shared" si="401"/>
        <v>6.286099501459752E-3</v>
      </c>
      <c r="U926" s="63">
        <f t="shared" si="382"/>
        <v>0.10026630109187185</v>
      </c>
      <c r="V926" s="63">
        <f t="shared" si="383"/>
        <v>0.15362863154204343</v>
      </c>
      <c r="W926" s="63">
        <f t="shared" si="384"/>
        <v>6.5762756635474151E-2</v>
      </c>
      <c r="X926" s="64">
        <f t="shared" si="385"/>
        <v>8.2444122164631262E-2</v>
      </c>
      <c r="Y926" s="63">
        <f t="shared" si="378"/>
        <v>3.1483063490583163E-2</v>
      </c>
      <c r="Z926" s="63">
        <f t="shared" si="379"/>
        <v>9.0081752927605008E-2</v>
      </c>
      <c r="AA926" s="63">
        <f t="shared" si="380"/>
        <v>4.7669733885884469E-2</v>
      </c>
      <c r="AB926" s="64">
        <f t="shared" si="381"/>
        <v>4.0482241368576366E-2</v>
      </c>
      <c r="AC926" s="63">
        <f t="shared" si="374"/>
        <v>-5.526990814771815E-3</v>
      </c>
      <c r="AD926" s="63">
        <f t="shared" si="375"/>
        <v>4.9121613317362867E-2</v>
      </c>
      <c r="AE926" s="63">
        <f t="shared" si="376"/>
        <v>1.4561303539601944E-2</v>
      </c>
      <c r="AF926" s="64">
        <f t="shared" si="377"/>
        <v>3.406428932109562E-2</v>
      </c>
      <c r="AG926" s="69">
        <f t="shared" ca="1" si="386"/>
        <v>1267</v>
      </c>
      <c r="AH926" s="75">
        <f t="shared" si="396"/>
        <v>0</v>
      </c>
      <c r="AI926" s="76">
        <f t="shared" si="397"/>
        <v>1</v>
      </c>
      <c r="AJ926" s="75"/>
      <c r="AK926" s="76"/>
    </row>
    <row r="927" spans="2:37" x14ac:dyDescent="0.25">
      <c r="B927" s="43">
        <v>1947</v>
      </c>
      <c r="C927" s="44">
        <v>12</v>
      </c>
      <c r="D927" s="67">
        <f t="shared" si="373"/>
        <v>17532</v>
      </c>
      <c r="E927" s="61">
        <f>Data!E926</f>
        <v>15.03</v>
      </c>
      <c r="F927" s="61">
        <f>Data!H926</f>
        <v>23.4</v>
      </c>
      <c r="G927" s="62">
        <f>IF(MOD(C927,3)=0,SUM(Data!G924:G926),0)</f>
        <v>0.20583333333333331</v>
      </c>
      <c r="H927" s="63">
        <f t="shared" si="387"/>
        <v>-1.5717092337917515E-2</v>
      </c>
      <c r="I927" s="63">
        <f t="shared" si="388"/>
        <v>1.347958960925562E-2</v>
      </c>
      <c r="J927" s="63">
        <f t="shared" si="389"/>
        <v>-2.2375027286619664E-3</v>
      </c>
      <c r="K927" s="63">
        <f t="shared" si="390"/>
        <v>1.298701298701288E-2</v>
      </c>
      <c r="L927" s="64">
        <f t="shared" si="391"/>
        <v>-1.502932961675596E-2</v>
      </c>
      <c r="M927" s="65">
        <f t="shared" si="392"/>
        <v>3.3851351351351346</v>
      </c>
      <c r="N927" s="65">
        <f t="shared" si="393"/>
        <v>1.8773977197011764</v>
      </c>
      <c r="O927" s="65">
        <f t="shared" si="394"/>
        <v>195.94854150560803</v>
      </c>
      <c r="P927" s="66">
        <f t="shared" si="395"/>
        <v>104.37241904011526</v>
      </c>
      <c r="Q927" s="63">
        <f t="shared" si="398"/>
        <v>-6.6093853271647074E-3</v>
      </c>
      <c r="R927" s="63">
        <f t="shared" si="399"/>
        <v>4.5071109380435459E-2</v>
      </c>
      <c r="S927" s="63">
        <f t="shared" si="400"/>
        <v>8.837209302325566E-2</v>
      </c>
      <c r="T927" s="64">
        <f t="shared" si="401"/>
        <v>-3.9785091808574258E-2</v>
      </c>
      <c r="U927" s="63">
        <f t="shared" si="382"/>
        <v>9.5631238834060772E-2</v>
      </c>
      <c r="V927" s="63">
        <f t="shared" si="383"/>
        <v>0.1483021086819134</v>
      </c>
      <c r="W927" s="63">
        <f t="shared" si="384"/>
        <v>6.7249181879538877E-2</v>
      </c>
      <c r="X927" s="64">
        <f t="shared" si="385"/>
        <v>7.5945644352363617E-2</v>
      </c>
      <c r="Y927" s="63">
        <f t="shared" si="378"/>
        <v>3.1520203646657974E-2</v>
      </c>
      <c r="Z927" s="63">
        <f t="shared" si="379"/>
        <v>8.9667459961609852E-2</v>
      </c>
      <c r="AA927" s="63">
        <f t="shared" si="380"/>
        <v>4.9748678361387633E-2</v>
      </c>
      <c r="AB927" s="64">
        <f t="shared" si="381"/>
        <v>3.8026989148044033E-2</v>
      </c>
      <c r="AC927" s="63">
        <f t="shared" si="374"/>
        <v>-7.4652131700807534E-3</v>
      </c>
      <c r="AD927" s="63">
        <f t="shared" si="375"/>
        <v>4.7219893311546413E-2</v>
      </c>
      <c r="AE927" s="63">
        <f t="shared" si="376"/>
        <v>1.5216079499392743E-2</v>
      </c>
      <c r="AF927" s="64">
        <f t="shared" si="377"/>
        <v>3.1524139991887079E-2</v>
      </c>
      <c r="AG927" s="69">
        <f t="shared" ca="1" si="386"/>
        <v>1325</v>
      </c>
      <c r="AH927" s="75">
        <f t="shared" si="396"/>
        <v>0</v>
      </c>
      <c r="AI927" s="76">
        <f t="shared" si="397"/>
        <v>2</v>
      </c>
      <c r="AJ927" s="75"/>
      <c r="AK927" s="76"/>
    </row>
    <row r="928" spans="2:37" x14ac:dyDescent="0.25">
      <c r="B928" s="43">
        <v>1948</v>
      </c>
      <c r="C928" s="39">
        <v>1</v>
      </c>
      <c r="D928" s="67">
        <f t="shared" ref="D928:D991" si="402">EOMONTH(DATE(B928,C928,1),0)</f>
        <v>17563</v>
      </c>
      <c r="E928" s="61">
        <f>Data!E927</f>
        <v>14.83</v>
      </c>
      <c r="F928" s="61">
        <f>Data!H927</f>
        <v>23.7</v>
      </c>
      <c r="G928" s="62">
        <f>IF(MOD(C928,3)=0,SUM(Data!G925:G927),0)</f>
        <v>0</v>
      </c>
      <c r="H928" s="63">
        <f t="shared" si="387"/>
        <v>-1.3306719893546148E-2</v>
      </c>
      <c r="I928" s="63">
        <f t="shared" si="388"/>
        <v>0</v>
      </c>
      <c r="J928" s="63">
        <f t="shared" si="389"/>
        <v>-1.3306719893546259E-2</v>
      </c>
      <c r="K928" s="63">
        <f t="shared" si="390"/>
        <v>1.2820512820512775E-2</v>
      </c>
      <c r="L928" s="64">
        <f t="shared" si="391"/>
        <v>-2.5796508249324113E-2</v>
      </c>
      <c r="M928" s="65">
        <f t="shared" si="392"/>
        <v>3.3400900900900896</v>
      </c>
      <c r="N928" s="65">
        <f t="shared" si="393"/>
        <v>1.9014669212358069</v>
      </c>
      <c r="O928" s="65">
        <f t="shared" si="394"/>
        <v>193.34110915024399</v>
      </c>
      <c r="P928" s="66">
        <f t="shared" si="395"/>
        <v>101.67997507134501</v>
      </c>
      <c r="Q928" s="63">
        <f t="shared" si="398"/>
        <v>-2.4983563445101997E-2</v>
      </c>
      <c r="R928" s="63">
        <f t="shared" si="399"/>
        <v>2.5741026705967451E-2</v>
      </c>
      <c r="S928" s="63">
        <f t="shared" si="400"/>
        <v>0.10232558139534875</v>
      </c>
      <c r="T928" s="64">
        <f t="shared" si="401"/>
        <v>-6.9475439908088465E-2</v>
      </c>
      <c r="U928" s="63">
        <f t="shared" si="382"/>
        <v>8.0065259049956428E-2</v>
      </c>
      <c r="V928" s="63">
        <f t="shared" si="383"/>
        <v>0.13198781717922814</v>
      </c>
      <c r="W928" s="63">
        <f t="shared" si="384"/>
        <v>6.9971791714230847E-2</v>
      </c>
      <c r="X928" s="64">
        <f t="shared" si="385"/>
        <v>5.7960430307830491E-2</v>
      </c>
      <c r="Y928" s="63">
        <f t="shared" si="378"/>
        <v>2.7466934774346807E-2</v>
      </c>
      <c r="Z928" s="63">
        <f t="shared" si="379"/>
        <v>8.5385706505866965E-2</v>
      </c>
      <c r="AA928" s="63">
        <f t="shared" si="380"/>
        <v>5.2557912015581021E-2</v>
      </c>
      <c r="AB928" s="64">
        <f t="shared" si="381"/>
        <v>3.1188587454939132E-2</v>
      </c>
      <c r="AC928" s="63">
        <f t="shared" si="374"/>
        <v>-8.3282038931437041E-3</v>
      </c>
      <c r="AD928" s="63">
        <f t="shared" si="375"/>
        <v>4.6309354895234245E-2</v>
      </c>
      <c r="AE928" s="63">
        <f t="shared" si="376"/>
        <v>1.5862928673551435E-2</v>
      </c>
      <c r="AF928" s="64">
        <f t="shared" si="377"/>
        <v>2.9970998411604555E-2</v>
      </c>
      <c r="AG928" s="69">
        <f t="shared" ca="1" si="386"/>
        <v>1285</v>
      </c>
      <c r="AH928" s="75">
        <f t="shared" si="396"/>
        <v>0</v>
      </c>
      <c r="AI928" s="76">
        <f t="shared" si="397"/>
        <v>3</v>
      </c>
      <c r="AJ928" s="75"/>
      <c r="AK928" s="76"/>
    </row>
    <row r="929" spans="2:37" x14ac:dyDescent="0.25">
      <c r="B929" s="43">
        <v>1948</v>
      </c>
      <c r="C929" s="44">
        <v>2</v>
      </c>
      <c r="D929" s="67">
        <f t="shared" si="402"/>
        <v>17592</v>
      </c>
      <c r="E929" s="61">
        <f>Data!E928</f>
        <v>14.1</v>
      </c>
      <c r="F929" s="61">
        <f>Data!H928</f>
        <v>23.5</v>
      </c>
      <c r="G929" s="62">
        <f>IF(MOD(C929,3)=0,SUM(Data!G926:G928),0)</f>
        <v>0</v>
      </c>
      <c r="H929" s="63">
        <f t="shared" si="387"/>
        <v>-4.9224544841537488E-2</v>
      </c>
      <c r="I929" s="63">
        <f t="shared" si="388"/>
        <v>0</v>
      </c>
      <c r="J929" s="63">
        <f t="shared" si="389"/>
        <v>-4.9224544841537377E-2</v>
      </c>
      <c r="K929" s="63">
        <f t="shared" si="390"/>
        <v>-8.4388185654008518E-3</v>
      </c>
      <c r="L929" s="64">
        <f t="shared" si="391"/>
        <v>-4.1132838840188701E-2</v>
      </c>
      <c r="M929" s="65">
        <f t="shared" si="392"/>
        <v>3.1756756756756754</v>
      </c>
      <c r="N929" s="65">
        <f t="shared" si="393"/>
        <v>1.8854207868793866</v>
      </c>
      <c r="O929" s="65">
        <f t="shared" si="394"/>
        <v>183.82398105316523</v>
      </c>
      <c r="P929" s="66">
        <f t="shared" si="395"/>
        <v>97.497589043460977</v>
      </c>
      <c r="Q929" s="63">
        <f t="shared" si="398"/>
        <v>-0.10759493670886089</v>
      </c>
      <c r="R929" s="63">
        <f t="shared" si="399"/>
        <v>-6.1168149029129815E-2</v>
      </c>
      <c r="S929" s="63">
        <f t="shared" si="400"/>
        <v>9.3023255813953432E-2</v>
      </c>
      <c r="T929" s="64">
        <f t="shared" si="401"/>
        <v>-0.14106873209048021</v>
      </c>
      <c r="U929" s="63">
        <f t="shared" si="382"/>
        <v>5.6935004511854626E-2</v>
      </c>
      <c r="V929" s="63">
        <f t="shared" si="383"/>
        <v>0.10774560947372613</v>
      </c>
      <c r="W929" s="63">
        <f t="shared" si="384"/>
        <v>6.8159805373723126E-2</v>
      </c>
      <c r="X929" s="64">
        <f t="shared" si="385"/>
        <v>3.7059814365653976E-2</v>
      </c>
      <c r="Y929" s="63">
        <f t="shared" si="378"/>
        <v>2.476669869472925E-2</v>
      </c>
      <c r="Z929" s="63">
        <f t="shared" si="379"/>
        <v>8.2533256907912467E-2</v>
      </c>
      <c r="AA929" s="63">
        <f t="shared" si="380"/>
        <v>5.2409779148925306E-2</v>
      </c>
      <c r="AB929" s="64">
        <f t="shared" si="381"/>
        <v>2.8623335088493462E-2</v>
      </c>
      <c r="AC929" s="63">
        <f t="shared" si="374"/>
        <v>-1.0231652133059099E-2</v>
      </c>
      <c r="AD929" s="63">
        <f t="shared" si="375"/>
        <v>4.4301033485065089E-2</v>
      </c>
      <c r="AE929" s="63">
        <f t="shared" si="376"/>
        <v>1.6023112968291731E-2</v>
      </c>
      <c r="AF929" s="64">
        <f t="shared" si="377"/>
        <v>2.7831965784872903E-2</v>
      </c>
      <c r="AG929" s="69">
        <f t="shared" ca="1" si="386"/>
        <v>1667</v>
      </c>
      <c r="AH929" s="75">
        <f t="shared" si="396"/>
        <v>0</v>
      </c>
      <c r="AI929" s="76">
        <f t="shared" si="397"/>
        <v>4</v>
      </c>
      <c r="AJ929" s="75"/>
      <c r="AK929" s="76"/>
    </row>
    <row r="930" spans="2:37" x14ac:dyDescent="0.25">
      <c r="B930" s="43">
        <v>1948</v>
      </c>
      <c r="C930" s="44">
        <v>3</v>
      </c>
      <c r="D930" s="67">
        <f t="shared" si="402"/>
        <v>17623</v>
      </c>
      <c r="E930" s="61">
        <f>Data!E929</f>
        <v>14.3</v>
      </c>
      <c r="F930" s="61">
        <f>Data!H929</f>
        <v>23.4</v>
      </c>
      <c r="G930" s="62">
        <f>IF(MOD(C930,3)=0,SUM(Data!G927:G929),0)</f>
        <v>0.21166666666666664</v>
      </c>
      <c r="H930" s="63">
        <f t="shared" si="387"/>
        <v>1.4184397163120588E-2</v>
      </c>
      <c r="I930" s="63">
        <f t="shared" si="388"/>
        <v>1.5011820330969266E-2</v>
      </c>
      <c r="J930" s="63">
        <f t="shared" si="389"/>
        <v>2.9196217494089849E-2</v>
      </c>
      <c r="K930" s="63">
        <f t="shared" si="390"/>
        <v>-4.2553191489361764E-3</v>
      </c>
      <c r="L930" s="64">
        <f t="shared" si="391"/>
        <v>3.3594491927825265E-2</v>
      </c>
      <c r="M930" s="65">
        <f t="shared" si="392"/>
        <v>3.2207207207207205</v>
      </c>
      <c r="N930" s="65">
        <f t="shared" si="393"/>
        <v>1.8773977197011764</v>
      </c>
      <c r="O930" s="65">
        <f t="shared" si="394"/>
        <v>189.19094598462289</v>
      </c>
      <c r="P930" s="66">
        <f t="shared" si="395"/>
        <v>100.77297101156395</v>
      </c>
      <c r="Q930" s="63">
        <f t="shared" si="398"/>
        <v>-5.6728232189973582E-2</v>
      </c>
      <c r="R930" s="63">
        <f t="shared" si="399"/>
        <v>-4.7290747994562787E-3</v>
      </c>
      <c r="S930" s="63">
        <f t="shared" si="400"/>
        <v>6.8493150684931559E-2</v>
      </c>
      <c r="T930" s="64">
        <f t="shared" si="401"/>
        <v>-6.8528493081541964E-2</v>
      </c>
      <c r="U930" s="63">
        <f t="shared" si="382"/>
        <v>5.2537755467402913E-2</v>
      </c>
      <c r="V930" s="63">
        <f t="shared" si="383"/>
        <v>0.10345848643917677</v>
      </c>
      <c r="W930" s="63">
        <f t="shared" si="384"/>
        <v>6.3499970275914475E-2</v>
      </c>
      <c r="X930" s="64">
        <f t="shared" si="385"/>
        <v>3.7572653765938213E-2</v>
      </c>
      <c r="Y930" s="63">
        <f t="shared" si="378"/>
        <v>3.3255527400119389E-2</v>
      </c>
      <c r="Z930" s="63">
        <f t="shared" si="379"/>
        <v>9.1042020634935161E-2</v>
      </c>
      <c r="AA930" s="63">
        <f t="shared" si="380"/>
        <v>5.1961085327688394E-2</v>
      </c>
      <c r="AB930" s="64">
        <f t="shared" si="381"/>
        <v>3.7150552289748395E-2</v>
      </c>
      <c r="AC930" s="63">
        <f t="shared" si="374"/>
        <v>-1.2121216116503852E-2</v>
      </c>
      <c r="AD930" s="63">
        <f t="shared" si="375"/>
        <v>4.2516883898062074E-2</v>
      </c>
      <c r="AE930" s="63">
        <f t="shared" si="376"/>
        <v>1.5806499675751207E-2</v>
      </c>
      <c r="AF930" s="64">
        <f t="shared" si="377"/>
        <v>2.6294756167475786E-2</v>
      </c>
      <c r="AG930" s="69">
        <f t="shared" ca="1" si="386"/>
        <v>750</v>
      </c>
      <c r="AH930" s="75">
        <f t="shared" si="396"/>
        <v>1</v>
      </c>
      <c r="AI930" s="76">
        <f t="shared" si="397"/>
        <v>0</v>
      </c>
      <c r="AJ930" s="75"/>
      <c r="AK930" s="76"/>
    </row>
    <row r="931" spans="2:37" x14ac:dyDescent="0.25">
      <c r="B931" s="43">
        <v>1948</v>
      </c>
      <c r="C931" s="44">
        <v>4</v>
      </c>
      <c r="D931" s="67">
        <f t="shared" si="402"/>
        <v>17653</v>
      </c>
      <c r="E931" s="61">
        <f>Data!E930</f>
        <v>15.4</v>
      </c>
      <c r="F931" s="61">
        <f>Data!H930</f>
        <v>23.8</v>
      </c>
      <c r="G931" s="62">
        <f>IF(MOD(C931,3)=0,SUM(Data!G928:G930),0)</f>
        <v>0</v>
      </c>
      <c r="H931" s="63">
        <f t="shared" si="387"/>
        <v>7.6923076923076872E-2</v>
      </c>
      <c r="I931" s="63">
        <f t="shared" si="388"/>
        <v>0</v>
      </c>
      <c r="J931" s="63">
        <f t="shared" si="389"/>
        <v>7.6923076923076872E-2</v>
      </c>
      <c r="K931" s="63">
        <f t="shared" si="390"/>
        <v>1.7094017094017255E-2</v>
      </c>
      <c r="L931" s="64">
        <f t="shared" si="391"/>
        <v>5.8823529411764497E-2</v>
      </c>
      <c r="M931" s="65">
        <f t="shared" si="392"/>
        <v>3.4684684684684681</v>
      </c>
      <c r="N931" s="65">
        <f t="shared" si="393"/>
        <v>1.9094899884140171</v>
      </c>
      <c r="O931" s="65">
        <f t="shared" si="394"/>
        <v>203.7440956757477</v>
      </c>
      <c r="P931" s="66">
        <f t="shared" si="395"/>
        <v>106.70079283577358</v>
      </c>
      <c r="Q931" s="63">
        <f t="shared" si="398"/>
        <v>5.4794520547945202E-2</v>
      </c>
      <c r="R931" s="63">
        <f t="shared" si="399"/>
        <v>0.11294152352246267</v>
      </c>
      <c r="S931" s="63">
        <f t="shared" si="400"/>
        <v>8.6757990867579959E-2</v>
      </c>
      <c r="T931" s="64">
        <f t="shared" si="401"/>
        <v>2.4093250636216146E-2</v>
      </c>
      <c r="U931" s="63">
        <f t="shared" si="382"/>
        <v>6.1253020375036993E-2</v>
      </c>
      <c r="V931" s="63">
        <f t="shared" si="383"/>
        <v>0.11259538720491102</v>
      </c>
      <c r="W931" s="63">
        <f t="shared" si="384"/>
        <v>6.464677224279991E-2</v>
      </c>
      <c r="X931" s="64">
        <f t="shared" si="385"/>
        <v>4.5037111098455762E-2</v>
      </c>
      <c r="Y931" s="63">
        <f t="shared" si="378"/>
        <v>4.5279523632765439E-2</v>
      </c>
      <c r="Z931" s="63">
        <f t="shared" si="379"/>
        <v>0.10373847838220929</v>
      </c>
      <c r="AA931" s="63">
        <f t="shared" si="380"/>
        <v>5.3001188263978039E-2</v>
      </c>
      <c r="AB931" s="64">
        <f t="shared" si="381"/>
        <v>4.8183506992882652E-2</v>
      </c>
      <c r="AC931" s="63">
        <f t="shared" si="374"/>
        <v>-1.1478886858745652E-2</v>
      </c>
      <c r="AD931" s="63">
        <f t="shared" si="375"/>
        <v>4.3194739427666606E-2</v>
      </c>
      <c r="AE931" s="63">
        <f t="shared" si="376"/>
        <v>1.6667738139581889E-2</v>
      </c>
      <c r="AF931" s="64">
        <f t="shared" si="377"/>
        <v>2.6092104915837133E-2</v>
      </c>
      <c r="AG931" s="69">
        <f t="shared" ca="1" si="386"/>
        <v>53</v>
      </c>
      <c r="AH931" s="75">
        <f t="shared" si="396"/>
        <v>2</v>
      </c>
      <c r="AI931" s="76">
        <f t="shared" si="397"/>
        <v>0</v>
      </c>
      <c r="AJ931" s="75"/>
      <c r="AK931" s="76"/>
    </row>
    <row r="932" spans="2:37" x14ac:dyDescent="0.25">
      <c r="B932" s="43">
        <v>1948</v>
      </c>
      <c r="C932" s="44">
        <v>5</v>
      </c>
      <c r="D932" s="67">
        <f t="shared" si="402"/>
        <v>17684</v>
      </c>
      <c r="E932" s="61">
        <f>Data!E931</f>
        <v>16.149999999999999</v>
      </c>
      <c r="F932" s="61">
        <f>Data!H931</f>
        <v>23.9</v>
      </c>
      <c r="G932" s="62">
        <f>IF(MOD(C932,3)=0,SUM(Data!G929:G931),0)</f>
        <v>0</v>
      </c>
      <c r="H932" s="63">
        <f t="shared" si="387"/>
        <v>4.870129870129869E-2</v>
      </c>
      <c r="I932" s="63">
        <f t="shared" si="388"/>
        <v>0</v>
      </c>
      <c r="J932" s="63">
        <f t="shared" si="389"/>
        <v>4.870129870129869E-2</v>
      </c>
      <c r="K932" s="63">
        <f t="shared" si="390"/>
        <v>4.2016806722688926E-3</v>
      </c>
      <c r="L932" s="64">
        <f t="shared" si="391"/>
        <v>4.4313427158615415E-2</v>
      </c>
      <c r="M932" s="65">
        <f t="shared" si="392"/>
        <v>3.6373873873873865</v>
      </c>
      <c r="N932" s="65">
        <f t="shared" si="393"/>
        <v>1.9175130555922271</v>
      </c>
      <c r="O932" s="65">
        <f t="shared" si="394"/>
        <v>213.66669773787828</v>
      </c>
      <c r="P932" s="66">
        <f t="shared" si="395"/>
        <v>111.42907064686815</v>
      </c>
      <c r="Q932" s="63">
        <f t="shared" si="398"/>
        <v>0.12622036262203618</v>
      </c>
      <c r="R932" s="63">
        <f t="shared" si="399"/>
        <v>0.18830481366879259</v>
      </c>
      <c r="S932" s="63">
        <f t="shared" si="400"/>
        <v>9.1324200913242004E-2</v>
      </c>
      <c r="T932" s="64">
        <f t="shared" si="401"/>
        <v>8.8865080307388045E-2</v>
      </c>
      <c r="U932" s="63">
        <f t="shared" si="382"/>
        <v>6.3158790503536455E-2</v>
      </c>
      <c r="V932" s="63">
        <f t="shared" si="383"/>
        <v>0.11459335659895076</v>
      </c>
      <c r="W932" s="63">
        <f t="shared" si="384"/>
        <v>6.4319380586405295E-2</v>
      </c>
      <c r="X932" s="64">
        <f t="shared" si="385"/>
        <v>4.7235798698738618E-2</v>
      </c>
      <c r="Y932" s="63">
        <f t="shared" si="378"/>
        <v>4.9310934552887042E-2</v>
      </c>
      <c r="Z932" s="63">
        <f t="shared" si="379"/>
        <v>0.1079953525044961</v>
      </c>
      <c r="AA932" s="63">
        <f t="shared" si="380"/>
        <v>5.4187540184824856E-2</v>
      </c>
      <c r="AB932" s="64">
        <f t="shared" si="381"/>
        <v>5.1041973338289859E-2</v>
      </c>
      <c r="AC932" s="63">
        <f t="shared" si="374"/>
        <v>-1.063366970416646E-2</v>
      </c>
      <c r="AD932" s="63">
        <f t="shared" si="375"/>
        <v>4.4086704280626776E-2</v>
      </c>
      <c r="AE932" s="63">
        <f t="shared" si="376"/>
        <v>1.6584474324033316E-2</v>
      </c>
      <c r="AF932" s="64">
        <f t="shared" si="377"/>
        <v>2.7053560870955673E-2</v>
      </c>
      <c r="AG932" s="69">
        <f t="shared" ca="1" si="386"/>
        <v>205</v>
      </c>
      <c r="AH932" s="75">
        <f t="shared" si="396"/>
        <v>3</v>
      </c>
      <c r="AI932" s="76">
        <f t="shared" si="397"/>
        <v>0</v>
      </c>
      <c r="AJ932" s="75"/>
      <c r="AK932" s="76"/>
    </row>
    <row r="933" spans="2:37" x14ac:dyDescent="0.25">
      <c r="B933" s="43">
        <v>1948</v>
      </c>
      <c r="C933" s="44">
        <v>6</v>
      </c>
      <c r="D933" s="67">
        <f t="shared" si="402"/>
        <v>17714</v>
      </c>
      <c r="E933" s="61">
        <f>Data!E932</f>
        <v>16.82</v>
      </c>
      <c r="F933" s="61">
        <f>Data!H932</f>
        <v>24.1</v>
      </c>
      <c r="G933" s="62">
        <f>IF(MOD(C933,3)=0,SUM(Data!G930:G932),0)</f>
        <v>0.21249999999999999</v>
      </c>
      <c r="H933" s="63">
        <f t="shared" si="387"/>
        <v>4.1486068111455277E-2</v>
      </c>
      <c r="I933" s="63">
        <f t="shared" si="388"/>
        <v>1.3157894736842106E-2</v>
      </c>
      <c r="J933" s="63">
        <f t="shared" si="389"/>
        <v>5.4643962848297312E-2</v>
      </c>
      <c r="K933" s="63">
        <f t="shared" si="390"/>
        <v>8.3682008368202165E-3</v>
      </c>
      <c r="L933" s="64">
        <f t="shared" si="391"/>
        <v>4.5891730791464802E-2</v>
      </c>
      <c r="M933" s="65">
        <f t="shared" si="392"/>
        <v>3.788288288288288</v>
      </c>
      <c r="N933" s="65">
        <f t="shared" si="393"/>
        <v>1.9335591899486477</v>
      </c>
      <c r="O933" s="65">
        <f t="shared" si="394"/>
        <v>225.34229283098529</v>
      </c>
      <c r="P933" s="66">
        <f t="shared" si="395"/>
        <v>116.54274355933734</v>
      </c>
      <c r="Q933" s="63">
        <f t="shared" si="398"/>
        <v>0.13342318059299196</v>
      </c>
      <c r="R933" s="63">
        <f t="shared" si="399"/>
        <v>0.1959698352619299</v>
      </c>
      <c r="S933" s="63">
        <f t="shared" si="400"/>
        <v>9.5454545454545681E-2</v>
      </c>
      <c r="T933" s="64">
        <f t="shared" si="401"/>
        <v>9.1756696089728917E-2</v>
      </c>
      <c r="U933" s="63">
        <f t="shared" si="382"/>
        <v>6.8090676889419388E-2</v>
      </c>
      <c r="V933" s="63">
        <f t="shared" si="383"/>
        <v>0.11986199372218231</v>
      </c>
      <c r="W933" s="63">
        <f t="shared" si="384"/>
        <v>6.6094735546310845E-2</v>
      </c>
      <c r="X933" s="64">
        <f t="shared" si="385"/>
        <v>5.0433846433280527E-2</v>
      </c>
      <c r="Y933" s="63">
        <f t="shared" si="378"/>
        <v>5.118710552231609E-2</v>
      </c>
      <c r="Z933" s="63">
        <f t="shared" si="379"/>
        <v>0.1093413630248905</v>
      </c>
      <c r="AA933" s="63">
        <f t="shared" si="380"/>
        <v>5.5066401028827539E-2</v>
      </c>
      <c r="AB933" s="64">
        <f t="shared" si="381"/>
        <v>5.1442223866799308E-2</v>
      </c>
      <c r="AC933" s="63">
        <f t="shared" si="374"/>
        <v>-6.1272713676573387E-3</v>
      </c>
      <c r="AD933" s="63">
        <f t="shared" si="375"/>
        <v>4.8949905196028709E-2</v>
      </c>
      <c r="AE933" s="63">
        <f t="shared" si="376"/>
        <v>1.7304689796195039E-2</v>
      </c>
      <c r="AF933" s="64">
        <f t="shared" si="377"/>
        <v>3.1106919802142752E-2</v>
      </c>
      <c r="AG933" s="69">
        <f t="shared" ca="1" si="386"/>
        <v>278</v>
      </c>
      <c r="AH933" s="75">
        <f t="shared" si="396"/>
        <v>4</v>
      </c>
      <c r="AI933" s="76">
        <f t="shared" si="397"/>
        <v>0</v>
      </c>
      <c r="AJ933" s="75"/>
      <c r="AK933" s="76"/>
    </row>
    <row r="934" spans="2:37" x14ac:dyDescent="0.25">
      <c r="B934" s="43">
        <v>1948</v>
      </c>
      <c r="C934" s="44">
        <v>7</v>
      </c>
      <c r="D934" s="67">
        <f t="shared" si="402"/>
        <v>17745</v>
      </c>
      <c r="E934" s="61">
        <f>Data!E933</f>
        <v>16.420000000000002</v>
      </c>
      <c r="F934" s="61">
        <f>Data!H933</f>
        <v>24.4</v>
      </c>
      <c r="G934" s="62">
        <f>IF(MOD(C934,3)=0,SUM(Data!G931:G933),0)</f>
        <v>0</v>
      </c>
      <c r="H934" s="63">
        <f t="shared" si="387"/>
        <v>-2.378121284185486E-2</v>
      </c>
      <c r="I934" s="63">
        <f t="shared" si="388"/>
        <v>0</v>
      </c>
      <c r="J934" s="63">
        <f t="shared" si="389"/>
        <v>-2.378121284185486E-2</v>
      </c>
      <c r="K934" s="63">
        <f t="shared" si="390"/>
        <v>1.2448132780082943E-2</v>
      </c>
      <c r="L934" s="64">
        <f t="shared" si="391"/>
        <v>-3.5783902847897564E-2</v>
      </c>
      <c r="M934" s="65">
        <f t="shared" si="392"/>
        <v>3.6981981981981984</v>
      </c>
      <c r="N934" s="65">
        <f t="shared" si="393"/>
        <v>1.9576283914832779</v>
      </c>
      <c r="O934" s="65">
        <f t="shared" si="394"/>
        <v>219.98337980290003</v>
      </c>
      <c r="P934" s="66">
        <f t="shared" si="395"/>
        <v>112.37238934618257</v>
      </c>
      <c r="Q934" s="63">
        <f t="shared" si="398"/>
        <v>4.1217501585288696E-2</v>
      </c>
      <c r="R934" s="63">
        <f t="shared" si="399"/>
        <v>9.8675891904107749E-2</v>
      </c>
      <c r="S934" s="63">
        <f t="shared" si="400"/>
        <v>9.9099099099099197E-2</v>
      </c>
      <c r="T934" s="64">
        <f t="shared" si="401"/>
        <v>-3.8504916921322518E-4</v>
      </c>
      <c r="U934" s="63">
        <f t="shared" si="382"/>
        <v>5.862278951966271E-2</v>
      </c>
      <c r="V934" s="63">
        <f t="shared" si="383"/>
        <v>0.10993518932659385</v>
      </c>
      <c r="W934" s="63">
        <f t="shared" si="384"/>
        <v>6.9961413009644646E-2</v>
      </c>
      <c r="X934" s="64">
        <f t="shared" si="385"/>
        <v>3.7360016754724779E-2</v>
      </c>
      <c r="Y934" s="63">
        <f t="shared" si="378"/>
        <v>2.981490549908794E-2</v>
      </c>
      <c r="Z934" s="63">
        <f t="shared" si="379"/>
        <v>8.6786800302369516E-2</v>
      </c>
      <c r="AA934" s="63">
        <f t="shared" si="380"/>
        <v>5.6372462177249449E-2</v>
      </c>
      <c r="AB934" s="64">
        <f t="shared" si="381"/>
        <v>2.8791301566527094E-2</v>
      </c>
      <c r="AC934" s="63">
        <f t="shared" si="374"/>
        <v>-7.6865397203860208E-3</v>
      </c>
      <c r="AD934" s="63">
        <f t="shared" si="375"/>
        <v>4.7304227290145828E-2</v>
      </c>
      <c r="AE934" s="63">
        <f t="shared" si="376"/>
        <v>1.7934153116463181E-2</v>
      </c>
      <c r="AF934" s="64">
        <f t="shared" si="377"/>
        <v>2.8852626747775778E-2</v>
      </c>
      <c r="AG934" s="69">
        <f t="shared" ca="1" si="386"/>
        <v>1455</v>
      </c>
      <c r="AH934" s="75">
        <f t="shared" si="396"/>
        <v>0</v>
      </c>
      <c r="AI934" s="76">
        <f t="shared" si="397"/>
        <v>1</v>
      </c>
      <c r="AJ934" s="75"/>
      <c r="AK934" s="76"/>
    </row>
    <row r="935" spans="2:37" x14ac:dyDescent="0.25">
      <c r="B935" s="43">
        <v>1948</v>
      </c>
      <c r="C935" s="44">
        <v>8</v>
      </c>
      <c r="D935" s="67">
        <f t="shared" si="402"/>
        <v>17776</v>
      </c>
      <c r="E935" s="61">
        <f>Data!E934</f>
        <v>15.94</v>
      </c>
      <c r="F935" s="61">
        <f>Data!H934</f>
        <v>24.5</v>
      </c>
      <c r="G935" s="62">
        <f>IF(MOD(C935,3)=0,SUM(Data!G932:G934),0)</f>
        <v>0</v>
      </c>
      <c r="H935" s="63">
        <f t="shared" si="387"/>
        <v>-2.9232643118148771E-2</v>
      </c>
      <c r="I935" s="63">
        <f t="shared" si="388"/>
        <v>0</v>
      </c>
      <c r="J935" s="63">
        <f t="shared" si="389"/>
        <v>-2.9232643118148771E-2</v>
      </c>
      <c r="K935" s="63">
        <f t="shared" si="390"/>
        <v>4.098360655737654E-3</v>
      </c>
      <c r="L935" s="64">
        <f t="shared" si="391"/>
        <v>-3.3194958860523593E-2</v>
      </c>
      <c r="M935" s="65">
        <f t="shared" si="392"/>
        <v>3.5900900900900896</v>
      </c>
      <c r="N935" s="65">
        <f t="shared" si="393"/>
        <v>1.9656514586614882</v>
      </c>
      <c r="O935" s="65">
        <f t="shared" si="394"/>
        <v>213.55268416919768</v>
      </c>
      <c r="P935" s="66">
        <f t="shared" si="395"/>
        <v>108.6421925047773</v>
      </c>
      <c r="Q935" s="63">
        <f t="shared" si="398"/>
        <v>3.1047865459249646E-2</v>
      </c>
      <c r="R935" s="63">
        <f t="shared" si="399"/>
        <v>8.7945056104570263E-2</v>
      </c>
      <c r="S935" s="63">
        <f t="shared" si="400"/>
        <v>8.8888888888888795E-2</v>
      </c>
      <c r="T935" s="64">
        <f t="shared" si="401"/>
        <v>-8.6678521008809462E-4</v>
      </c>
      <c r="U935" s="63">
        <f t="shared" si="382"/>
        <v>6.3075340065602781E-2</v>
      </c>
      <c r="V935" s="63">
        <f t="shared" si="383"/>
        <v>0.11460355900663521</v>
      </c>
      <c r="W935" s="63">
        <f t="shared" si="384"/>
        <v>7.2072105746064707E-2</v>
      </c>
      <c r="X935" s="64">
        <f t="shared" si="385"/>
        <v>3.9672194652403903E-2</v>
      </c>
      <c r="Y935" s="63">
        <f t="shared" si="378"/>
        <v>2.6178772031727249E-2</v>
      </c>
      <c r="Z935" s="63">
        <f t="shared" si="379"/>
        <v>8.2949506983576171E-2</v>
      </c>
      <c r="AA935" s="63">
        <f t="shared" si="380"/>
        <v>5.680460532322229E-2</v>
      </c>
      <c r="AB935" s="64">
        <f t="shared" si="381"/>
        <v>2.4739579605027817E-2</v>
      </c>
      <c r="AC935" s="63">
        <f t="shared" si="374"/>
        <v>-1.0733958117759679E-2</v>
      </c>
      <c r="AD935" s="63">
        <f t="shared" si="375"/>
        <v>4.4087930930533981E-2</v>
      </c>
      <c r="AE935" s="63">
        <f t="shared" si="376"/>
        <v>1.8142341186554445E-2</v>
      </c>
      <c r="AF935" s="64">
        <f t="shared" si="377"/>
        <v>2.5483263679754398E-2</v>
      </c>
      <c r="AG935" s="69">
        <f t="shared" ca="1" si="386"/>
        <v>1513</v>
      </c>
      <c r="AH935" s="75">
        <f t="shared" si="396"/>
        <v>0</v>
      </c>
      <c r="AI935" s="76">
        <f t="shared" si="397"/>
        <v>2</v>
      </c>
      <c r="AJ935" s="75"/>
      <c r="AK935" s="76"/>
    </row>
    <row r="936" spans="2:37" x14ac:dyDescent="0.25">
      <c r="B936" s="43">
        <v>1948</v>
      </c>
      <c r="C936" s="44">
        <v>9</v>
      </c>
      <c r="D936" s="67">
        <f t="shared" si="402"/>
        <v>17806</v>
      </c>
      <c r="E936" s="61">
        <f>Data!E935</f>
        <v>15.76</v>
      </c>
      <c r="F936" s="61">
        <f>Data!H935</f>
        <v>24.5</v>
      </c>
      <c r="G936" s="62">
        <f>IF(MOD(C936,3)=0,SUM(Data!G933:G935),0)</f>
        <v>0.21583333333333332</v>
      </c>
      <c r="H936" s="63">
        <f t="shared" si="387"/>
        <v>-1.129234629861986E-2</v>
      </c>
      <c r="I936" s="63">
        <f t="shared" si="388"/>
        <v>1.3540359682141363E-2</v>
      </c>
      <c r="J936" s="63">
        <f t="shared" si="389"/>
        <v>2.248013383521652E-3</v>
      </c>
      <c r="K936" s="63">
        <f t="shared" si="390"/>
        <v>0</v>
      </c>
      <c r="L936" s="64">
        <f t="shared" si="391"/>
        <v>2.248013383521652E-3</v>
      </c>
      <c r="M936" s="65">
        <f t="shared" si="392"/>
        <v>3.5495495495495493</v>
      </c>
      <c r="N936" s="65">
        <f t="shared" si="393"/>
        <v>1.9656514586614882</v>
      </c>
      <c r="O936" s="65">
        <f t="shared" si="394"/>
        <v>214.03275346129701</v>
      </c>
      <c r="P936" s="66">
        <f t="shared" si="395"/>
        <v>108.88642160754317</v>
      </c>
      <c r="Q936" s="63">
        <f t="shared" si="398"/>
        <v>4.6480743691899029E-2</v>
      </c>
      <c r="R936" s="63">
        <f t="shared" si="399"/>
        <v>0.10504367892481214</v>
      </c>
      <c r="S936" s="63">
        <f t="shared" si="400"/>
        <v>6.5217391304347894E-2</v>
      </c>
      <c r="T936" s="64">
        <f t="shared" si="401"/>
        <v>3.7387943480436059E-2</v>
      </c>
      <c r="U936" s="63">
        <f t="shared" si="382"/>
        <v>5.6203022624141452E-2</v>
      </c>
      <c r="V936" s="63">
        <f t="shared" si="383"/>
        <v>0.10767233964626155</v>
      </c>
      <c r="W936" s="63">
        <f t="shared" si="384"/>
        <v>7.0836996352900305E-2</v>
      </c>
      <c r="X936" s="64">
        <f t="shared" si="385"/>
        <v>3.4398646496914598E-2</v>
      </c>
      <c r="Y936" s="63">
        <f t="shared" si="378"/>
        <v>2.9797503514549462E-2</v>
      </c>
      <c r="Z936" s="63">
        <f t="shared" si="379"/>
        <v>8.6670396880458078E-2</v>
      </c>
      <c r="AA936" s="63">
        <f t="shared" si="380"/>
        <v>5.680460532322229E-2</v>
      </c>
      <c r="AB936" s="64">
        <f t="shared" si="381"/>
        <v>2.8260466889336922E-2</v>
      </c>
      <c r="AC936" s="63">
        <f t="shared" si="374"/>
        <v>-1.4647171115512392E-2</v>
      </c>
      <c r="AD936" s="63">
        <f t="shared" si="375"/>
        <v>4.0162032762629973E-2</v>
      </c>
      <c r="AE936" s="63">
        <f t="shared" si="376"/>
        <v>1.755056334221794E-2</v>
      </c>
      <c r="AF936" s="64">
        <f t="shared" si="377"/>
        <v>2.2221470101832619E-2</v>
      </c>
      <c r="AG936" s="69">
        <f t="shared" ca="1" si="386"/>
        <v>1258</v>
      </c>
      <c r="AH936" s="75">
        <f t="shared" si="396"/>
        <v>0</v>
      </c>
      <c r="AI936" s="76">
        <f t="shared" si="397"/>
        <v>3</v>
      </c>
      <c r="AJ936" s="75"/>
      <c r="AK936" s="76"/>
    </row>
    <row r="937" spans="2:37" x14ac:dyDescent="0.25">
      <c r="B937" s="43">
        <v>1948</v>
      </c>
      <c r="C937" s="44">
        <v>10</v>
      </c>
      <c r="D937" s="67">
        <f t="shared" si="402"/>
        <v>17837</v>
      </c>
      <c r="E937" s="61">
        <f>Data!E936</f>
        <v>16.190000000000001</v>
      </c>
      <c r="F937" s="61">
        <f>Data!H936</f>
        <v>24.4</v>
      </c>
      <c r="G937" s="62">
        <f>IF(MOD(C937,3)=0,SUM(Data!G934:G936),0)</f>
        <v>0</v>
      </c>
      <c r="H937" s="63">
        <f t="shared" si="387"/>
        <v>2.7284263959390875E-2</v>
      </c>
      <c r="I937" s="63">
        <f t="shared" si="388"/>
        <v>0</v>
      </c>
      <c r="J937" s="63">
        <f t="shared" si="389"/>
        <v>2.7284263959390875E-2</v>
      </c>
      <c r="K937" s="63">
        <f t="shared" si="390"/>
        <v>-4.0816326530612734E-3</v>
      </c>
      <c r="L937" s="64">
        <f t="shared" si="391"/>
        <v>3.1494445369060653E-2</v>
      </c>
      <c r="M937" s="65">
        <f t="shared" si="392"/>
        <v>3.6463963963963963</v>
      </c>
      <c r="N937" s="65">
        <f t="shared" si="393"/>
        <v>1.9576283914832779</v>
      </c>
      <c r="O937" s="65">
        <f t="shared" si="394"/>
        <v>219.87247960269028</v>
      </c>
      <c r="P937" s="66">
        <f t="shared" si="395"/>
        <v>112.31573906429445</v>
      </c>
      <c r="Q937" s="63">
        <f t="shared" si="398"/>
        <v>4.7896440129449935E-2</v>
      </c>
      <c r="R937" s="63">
        <f t="shared" si="399"/>
        <v>0.10653860026858464</v>
      </c>
      <c r="S937" s="63">
        <f t="shared" si="400"/>
        <v>6.0869565217391397E-2</v>
      </c>
      <c r="T937" s="64">
        <f t="shared" si="401"/>
        <v>4.3048680581043275E-2</v>
      </c>
      <c r="U937" s="63">
        <f t="shared" si="382"/>
        <v>6.3863922923101946E-2</v>
      </c>
      <c r="V937" s="63">
        <f t="shared" si="383"/>
        <v>0.1157065595605955</v>
      </c>
      <c r="W937" s="63">
        <f t="shared" si="384"/>
        <v>6.9961413009644646E-2</v>
      </c>
      <c r="X937" s="64">
        <f t="shared" si="385"/>
        <v>4.2754015233387177E-2</v>
      </c>
      <c r="Y937" s="63">
        <f t="shared" si="378"/>
        <v>2.171640635419414E-2</v>
      </c>
      <c r="Z937" s="63">
        <f t="shared" si="379"/>
        <v>7.8143002874837553E-2</v>
      </c>
      <c r="AA937" s="63">
        <f t="shared" si="380"/>
        <v>5.7124599506303886E-2</v>
      </c>
      <c r="AB937" s="64">
        <f t="shared" si="381"/>
        <v>1.9882616844173029E-2</v>
      </c>
      <c r="AC937" s="63">
        <f t="shared" si="374"/>
        <v>-1.4311578988613682E-2</v>
      </c>
      <c r="AD937" s="63">
        <f t="shared" si="375"/>
        <v>4.0516291844921559E-2</v>
      </c>
      <c r="AE937" s="63">
        <f t="shared" si="376"/>
        <v>1.7637421727569214E-2</v>
      </c>
      <c r="AF937" s="64">
        <f t="shared" si="377"/>
        <v>2.2482339612189817E-2</v>
      </c>
      <c r="AG937" s="69">
        <f t="shared" ca="1" si="386"/>
        <v>500</v>
      </c>
      <c r="AH937" s="75">
        <f t="shared" si="396"/>
        <v>1</v>
      </c>
      <c r="AI937" s="76">
        <f t="shared" si="397"/>
        <v>0</v>
      </c>
      <c r="AJ937" s="75"/>
      <c r="AK937" s="76"/>
    </row>
    <row r="938" spans="2:37" x14ac:dyDescent="0.25">
      <c r="B938" s="43">
        <v>1948</v>
      </c>
      <c r="C938" s="44">
        <v>11</v>
      </c>
      <c r="D938" s="67">
        <f t="shared" si="402"/>
        <v>17867</v>
      </c>
      <c r="E938" s="61">
        <f>Data!E937</f>
        <v>15.29</v>
      </c>
      <c r="F938" s="61">
        <f>Data!H937</f>
        <v>24.2</v>
      </c>
      <c r="G938" s="62">
        <f>IF(MOD(C938,3)=0,SUM(Data!G935:G937),0)</f>
        <v>0</v>
      </c>
      <c r="H938" s="63">
        <f t="shared" si="387"/>
        <v>-5.5589870290302823E-2</v>
      </c>
      <c r="I938" s="63">
        <f t="shared" si="388"/>
        <v>0</v>
      </c>
      <c r="J938" s="63">
        <f t="shared" si="389"/>
        <v>-5.5589870290302823E-2</v>
      </c>
      <c r="K938" s="63">
        <f t="shared" si="390"/>
        <v>-8.1967213114754189E-3</v>
      </c>
      <c r="L938" s="64">
        <f t="shared" si="391"/>
        <v>-4.7784827896007798E-2</v>
      </c>
      <c r="M938" s="65">
        <f t="shared" si="392"/>
        <v>3.4436936936936933</v>
      </c>
      <c r="N938" s="65">
        <f t="shared" si="393"/>
        <v>1.9415822571268577</v>
      </c>
      <c r="O938" s="65">
        <f t="shared" si="394"/>
        <v>207.64979698116946</v>
      </c>
      <c r="P938" s="66">
        <f t="shared" si="395"/>
        <v>106.94875080309421</v>
      </c>
      <c r="Q938" s="63">
        <f t="shared" si="398"/>
        <v>1.3097576948264411E-3</v>
      </c>
      <c r="R938" s="63">
        <f t="shared" si="399"/>
        <v>5.73448437118802E-2</v>
      </c>
      <c r="S938" s="63">
        <f t="shared" si="400"/>
        <v>4.7619047619047672E-2</v>
      </c>
      <c r="T938" s="64">
        <f t="shared" si="401"/>
        <v>9.2837144522495141E-3</v>
      </c>
      <c r="U938" s="63">
        <f t="shared" si="382"/>
        <v>6.1782382561763161E-2</v>
      </c>
      <c r="V938" s="63">
        <f t="shared" si="383"/>
        <v>0.11352358466587864</v>
      </c>
      <c r="W938" s="63">
        <f t="shared" si="384"/>
        <v>6.8201598525000851E-2</v>
      </c>
      <c r="X938" s="64">
        <f t="shared" si="385"/>
        <v>4.2428307730918657E-2</v>
      </c>
      <c r="Y938" s="63">
        <f t="shared" si="378"/>
        <v>1.5811651135853255E-2</v>
      </c>
      <c r="Z938" s="63">
        <f t="shared" si="379"/>
        <v>7.1912144211170315E-2</v>
      </c>
      <c r="AA938" s="63">
        <f t="shared" si="380"/>
        <v>5.6254891151750197E-2</v>
      </c>
      <c r="AB938" s="64">
        <f t="shared" si="381"/>
        <v>1.4823366206945909E-2</v>
      </c>
      <c r="AC938" s="63">
        <f t="shared" si="374"/>
        <v>-2.0335413666681013E-2</v>
      </c>
      <c r="AD938" s="63">
        <f t="shared" si="375"/>
        <v>3.4157387764991221E-2</v>
      </c>
      <c r="AE938" s="63">
        <f t="shared" si="376"/>
        <v>1.7218724689577636E-2</v>
      </c>
      <c r="AF938" s="64">
        <f t="shared" si="377"/>
        <v>1.6651937940468597E-2</v>
      </c>
      <c r="AG938" s="69">
        <f t="shared" ca="1" si="386"/>
        <v>1698</v>
      </c>
      <c r="AH938" s="75">
        <f t="shared" si="396"/>
        <v>0</v>
      </c>
      <c r="AI938" s="76">
        <f t="shared" si="397"/>
        <v>1</v>
      </c>
      <c r="AJ938" s="75"/>
      <c r="AK938" s="76"/>
    </row>
    <row r="939" spans="2:37" x14ac:dyDescent="0.25">
      <c r="B939" s="43">
        <v>1948</v>
      </c>
      <c r="C939" s="44">
        <v>12</v>
      </c>
      <c r="D939" s="67">
        <f t="shared" si="402"/>
        <v>17898</v>
      </c>
      <c r="E939" s="61">
        <f>Data!E938</f>
        <v>15.19</v>
      </c>
      <c r="F939" s="61">
        <f>Data!H938</f>
        <v>24.1</v>
      </c>
      <c r="G939" s="62">
        <f>IF(MOD(C939,3)=0,SUM(Data!G936:G938),0)</f>
        <v>0.22750000000000004</v>
      </c>
      <c r="H939" s="63">
        <f t="shared" si="387"/>
        <v>-6.5402223675604665E-3</v>
      </c>
      <c r="I939" s="63">
        <f t="shared" si="388"/>
        <v>1.4879005886200135E-2</v>
      </c>
      <c r="J939" s="63">
        <f t="shared" si="389"/>
        <v>8.338783518639703E-3</v>
      </c>
      <c r="K939" s="63">
        <f t="shared" si="390"/>
        <v>-4.1322314049585529E-3</v>
      </c>
      <c r="L939" s="64">
        <f t="shared" si="391"/>
        <v>1.2522761873488664E-2</v>
      </c>
      <c r="M939" s="65">
        <f t="shared" si="392"/>
        <v>3.4211711711711708</v>
      </c>
      <c r="N939" s="65">
        <f t="shared" si="393"/>
        <v>1.9335591899486477</v>
      </c>
      <c r="O939" s="65">
        <f t="shared" si="394"/>
        <v>209.38134368588493</v>
      </c>
      <c r="P939" s="66">
        <f t="shared" si="395"/>
        <v>108.28804454206845</v>
      </c>
      <c r="Q939" s="63">
        <f t="shared" si="398"/>
        <v>1.0645375914837052E-2</v>
      </c>
      <c r="R939" s="63">
        <f t="shared" si="399"/>
        <v>6.8552703056952602E-2</v>
      </c>
      <c r="S939" s="63">
        <f t="shared" si="400"/>
        <v>2.991452991453003E-2</v>
      </c>
      <c r="T939" s="64">
        <f t="shared" si="401"/>
        <v>3.7515902553223679E-2</v>
      </c>
      <c r="U939" s="63">
        <f t="shared" si="382"/>
        <v>5.7604225150018173E-2</v>
      </c>
      <c r="V939" s="63">
        <f t="shared" si="383"/>
        <v>0.1095281024349628</v>
      </c>
      <c r="W939" s="63">
        <f t="shared" si="384"/>
        <v>6.7317324466091177E-2</v>
      </c>
      <c r="X939" s="64">
        <f t="shared" si="385"/>
        <v>3.9548480101723182E-2</v>
      </c>
      <c r="Y939" s="63">
        <f t="shared" si="378"/>
        <v>1.8144958616031381E-2</v>
      </c>
      <c r="Z939" s="63">
        <f t="shared" si="379"/>
        <v>7.4792758236025714E-2</v>
      </c>
      <c r="AA939" s="63">
        <f t="shared" si="380"/>
        <v>5.5817608442175981E-2</v>
      </c>
      <c r="AB939" s="64">
        <f t="shared" si="381"/>
        <v>1.7971995960407217E-2</v>
      </c>
      <c r="AC939" s="63">
        <f t="shared" si="374"/>
        <v>-2.0847495896005319E-2</v>
      </c>
      <c r="AD939" s="63">
        <f t="shared" si="375"/>
        <v>3.3916606664568638E-2</v>
      </c>
      <c r="AE939" s="63">
        <f t="shared" si="376"/>
        <v>1.7304689796195039E-2</v>
      </c>
      <c r="AF939" s="64">
        <f t="shared" si="377"/>
        <v>1.632934265908248E-2</v>
      </c>
      <c r="AG939" s="69">
        <f t="shared" ca="1" si="386"/>
        <v>1178</v>
      </c>
      <c r="AH939" s="75">
        <f t="shared" si="396"/>
        <v>0</v>
      </c>
      <c r="AI939" s="76">
        <f t="shared" si="397"/>
        <v>2</v>
      </c>
      <c r="AJ939" s="75"/>
      <c r="AK939" s="76"/>
    </row>
    <row r="940" spans="2:37" x14ac:dyDescent="0.25">
      <c r="B940" s="43">
        <v>1949</v>
      </c>
      <c r="C940" s="39">
        <v>1</v>
      </c>
      <c r="D940" s="67">
        <f t="shared" si="402"/>
        <v>17929</v>
      </c>
      <c r="E940" s="61">
        <f>Data!E939</f>
        <v>15.36</v>
      </c>
      <c r="F940" s="61">
        <f>Data!H939</f>
        <v>24</v>
      </c>
      <c r="G940" s="62">
        <f>IF(MOD(C940,3)=0,SUM(Data!G937:G939),0)</f>
        <v>0</v>
      </c>
      <c r="H940" s="63">
        <f t="shared" si="387"/>
        <v>1.1191573403555033E-2</v>
      </c>
      <c r="I940" s="63">
        <f t="shared" si="388"/>
        <v>0</v>
      </c>
      <c r="J940" s="63">
        <f t="shared" si="389"/>
        <v>1.1191573403555033E-2</v>
      </c>
      <c r="K940" s="63">
        <f t="shared" si="390"/>
        <v>-4.1493775933610921E-3</v>
      </c>
      <c r="L940" s="64">
        <f t="shared" si="391"/>
        <v>1.540487162606996E-2</v>
      </c>
      <c r="M940" s="65">
        <f t="shared" si="392"/>
        <v>3.4594594594594592</v>
      </c>
      <c r="N940" s="65">
        <f t="shared" si="393"/>
        <v>1.9255361227704373</v>
      </c>
      <c r="O940" s="65">
        <f t="shared" si="394"/>
        <v>211.72465036308049</v>
      </c>
      <c r="P940" s="66">
        <f t="shared" si="395"/>
        <v>109.95620796687716</v>
      </c>
      <c r="Q940" s="63">
        <f t="shared" si="398"/>
        <v>3.5738368172623103E-2</v>
      </c>
      <c r="R940" s="63">
        <f t="shared" si="399"/>
        <v>9.5083457903154756E-2</v>
      </c>
      <c r="S940" s="63">
        <f t="shared" si="400"/>
        <v>1.2658227848101333E-2</v>
      </c>
      <c r="T940" s="64">
        <f t="shared" si="401"/>
        <v>8.1394914679365549E-2</v>
      </c>
      <c r="U940" s="63">
        <f t="shared" si="382"/>
        <v>5.3257530923136009E-2</v>
      </c>
      <c r="V940" s="63">
        <f t="shared" si="383"/>
        <v>0.10496800397588801</v>
      </c>
      <c r="W940" s="63">
        <f t="shared" si="384"/>
        <v>6.6430110168431922E-2</v>
      </c>
      <c r="X940" s="64">
        <f t="shared" si="385"/>
        <v>3.6137289673272344E-2</v>
      </c>
      <c r="Y940" s="63">
        <f t="shared" si="378"/>
        <v>2.0817532117733961E-2</v>
      </c>
      <c r="Z940" s="63">
        <f t="shared" si="379"/>
        <v>7.7614029039534627E-2</v>
      </c>
      <c r="AA940" s="63">
        <f t="shared" si="380"/>
        <v>5.5378689666831793E-2</v>
      </c>
      <c r="AB940" s="64">
        <f t="shared" si="381"/>
        <v>2.1068588545901212E-2</v>
      </c>
      <c r="AC940" s="63">
        <f t="shared" si="374"/>
        <v>-2.3787184742085632E-2</v>
      </c>
      <c r="AD940" s="63">
        <f t="shared" si="375"/>
        <v>3.0812500712074087E-2</v>
      </c>
      <c r="AE940" s="63">
        <f t="shared" si="376"/>
        <v>1.709321361873628E-2</v>
      </c>
      <c r="AF940" s="64">
        <f t="shared" si="377"/>
        <v>1.3488721495373834E-2</v>
      </c>
      <c r="AG940" s="69">
        <f t="shared" ca="1" si="386"/>
        <v>825</v>
      </c>
      <c r="AH940" s="75">
        <f t="shared" si="396"/>
        <v>1</v>
      </c>
      <c r="AI940" s="76">
        <f t="shared" si="397"/>
        <v>0</v>
      </c>
      <c r="AJ940" s="75"/>
      <c r="AK940" s="76"/>
    </row>
    <row r="941" spans="2:37" x14ac:dyDescent="0.25">
      <c r="B941" s="43">
        <v>1949</v>
      </c>
      <c r="C941" s="44">
        <v>2</v>
      </c>
      <c r="D941" s="67">
        <f t="shared" si="402"/>
        <v>17957</v>
      </c>
      <c r="E941" s="61">
        <f>Data!E940</f>
        <v>14.77</v>
      </c>
      <c r="F941" s="61">
        <f>Data!H940</f>
        <v>23.8</v>
      </c>
      <c r="G941" s="62">
        <f>IF(MOD(C941,3)=0,SUM(Data!G938:G940),0)</f>
        <v>0</v>
      </c>
      <c r="H941" s="63">
        <f t="shared" si="387"/>
        <v>-3.841145833333337E-2</v>
      </c>
      <c r="I941" s="63">
        <f t="shared" si="388"/>
        <v>0</v>
      </c>
      <c r="J941" s="63">
        <f t="shared" si="389"/>
        <v>-3.841145833333337E-2</v>
      </c>
      <c r="K941" s="63">
        <f t="shared" si="390"/>
        <v>-8.3333333333333037E-3</v>
      </c>
      <c r="L941" s="64">
        <f t="shared" si="391"/>
        <v>-3.0330882352941235E-2</v>
      </c>
      <c r="M941" s="65">
        <f t="shared" si="392"/>
        <v>3.326576576576576</v>
      </c>
      <c r="N941" s="65">
        <f t="shared" si="393"/>
        <v>1.9094899884140171</v>
      </c>
      <c r="O941" s="65">
        <f t="shared" si="394"/>
        <v>203.59199777751945</v>
      </c>
      <c r="P941" s="66">
        <f t="shared" si="395"/>
        <v>106.62113915905827</v>
      </c>
      <c r="Q941" s="63">
        <f t="shared" si="398"/>
        <v>4.7517730496453803E-2</v>
      </c>
      <c r="R941" s="63">
        <f t="shared" si="399"/>
        <v>0.10753774676785488</v>
      </c>
      <c r="S941" s="63">
        <f t="shared" si="400"/>
        <v>1.2765957446808418E-2</v>
      </c>
      <c r="T941" s="64">
        <f t="shared" si="401"/>
        <v>9.3577186934646672E-2</v>
      </c>
      <c r="U941" s="63">
        <f t="shared" si="382"/>
        <v>4.6455600197193192E-2</v>
      </c>
      <c r="V941" s="63">
        <f t="shared" si="383"/>
        <v>9.7832127329613217E-2</v>
      </c>
      <c r="W941" s="63">
        <f t="shared" si="384"/>
        <v>6.464677224279991E-2</v>
      </c>
      <c r="X941" s="64">
        <f t="shared" si="385"/>
        <v>3.1170296056883595E-2</v>
      </c>
      <c r="Y941" s="63">
        <f t="shared" si="378"/>
        <v>1.7644010919906972E-2</v>
      </c>
      <c r="Z941" s="63">
        <f t="shared" si="379"/>
        <v>7.4263938688776232E-2</v>
      </c>
      <c r="AA941" s="63">
        <f t="shared" si="380"/>
        <v>5.5252077128293386E-2</v>
      </c>
      <c r="AB941" s="64">
        <f t="shared" si="381"/>
        <v>1.8016417093649206E-2</v>
      </c>
      <c r="AC941" s="63">
        <f t="shared" si="374"/>
        <v>-2.5951208269561654E-2</v>
      </c>
      <c r="AD941" s="63">
        <f t="shared" si="375"/>
        <v>2.8527443121052931E-2</v>
      </c>
      <c r="AE941" s="63">
        <f t="shared" si="376"/>
        <v>1.6667738139581889E-2</v>
      </c>
      <c r="AF941" s="64">
        <f t="shared" si="377"/>
        <v>1.1665271294211799E-2</v>
      </c>
      <c r="AG941" s="69">
        <f t="shared" ca="1" si="386"/>
        <v>1599</v>
      </c>
      <c r="AH941" s="75">
        <f t="shared" si="396"/>
        <v>0</v>
      </c>
      <c r="AI941" s="76">
        <f t="shared" si="397"/>
        <v>1</v>
      </c>
      <c r="AJ941" s="75"/>
      <c r="AK941" s="76"/>
    </row>
    <row r="942" spans="2:37" x14ac:dyDescent="0.25">
      <c r="B942" s="43">
        <v>1949</v>
      </c>
      <c r="C942" s="44">
        <v>3</v>
      </c>
      <c r="D942" s="67">
        <f t="shared" si="402"/>
        <v>17988</v>
      </c>
      <c r="E942" s="61">
        <f>Data!E941</f>
        <v>14.91</v>
      </c>
      <c r="F942" s="61">
        <f>Data!H941</f>
        <v>23.8</v>
      </c>
      <c r="G942" s="62">
        <f>IF(MOD(C942,3)=0,SUM(Data!G939:G941),0)</f>
        <v>0.24083333333333334</v>
      </c>
      <c r="H942" s="63">
        <f t="shared" si="387"/>
        <v>9.4786729857820884E-3</v>
      </c>
      <c r="I942" s="63">
        <f t="shared" si="388"/>
        <v>1.6305574362446403E-2</v>
      </c>
      <c r="J942" s="63">
        <f t="shared" si="389"/>
        <v>2.5784247348228373E-2</v>
      </c>
      <c r="K942" s="63">
        <f t="shared" si="390"/>
        <v>0</v>
      </c>
      <c r="L942" s="64">
        <f t="shared" si="391"/>
        <v>2.5784247348228373E-2</v>
      </c>
      <c r="M942" s="65">
        <f t="shared" si="392"/>
        <v>3.3581081081081079</v>
      </c>
      <c r="N942" s="65">
        <f t="shared" si="393"/>
        <v>1.9094899884140171</v>
      </c>
      <c r="O942" s="65">
        <f t="shared" si="394"/>
        <v>208.84146420633496</v>
      </c>
      <c r="P942" s="66">
        <f t="shared" si="395"/>
        <v>109.37028498368531</v>
      </c>
      <c r="Q942" s="63">
        <f t="shared" si="398"/>
        <v>4.2657342657342667E-2</v>
      </c>
      <c r="R942" s="63">
        <f t="shared" si="399"/>
        <v>0.10386606039439772</v>
      </c>
      <c r="S942" s="63">
        <f t="shared" si="400"/>
        <v>1.7094017094017033E-2</v>
      </c>
      <c r="T942" s="64">
        <f t="shared" si="401"/>
        <v>8.5313689631466572E-2</v>
      </c>
      <c r="U942" s="63">
        <f t="shared" si="382"/>
        <v>4.2649776875345768E-2</v>
      </c>
      <c r="V942" s="63">
        <f t="shared" si="383"/>
        <v>9.457538410575328E-2</v>
      </c>
      <c r="W942" s="63">
        <f t="shared" si="384"/>
        <v>6.464677224279991E-2</v>
      </c>
      <c r="X942" s="64">
        <f t="shared" si="385"/>
        <v>2.8111306626051658E-2</v>
      </c>
      <c r="Y942" s="63">
        <f t="shared" si="378"/>
        <v>1.8686694540253512E-2</v>
      </c>
      <c r="Z942" s="63">
        <f t="shared" si="379"/>
        <v>7.5972635511972753E-2</v>
      </c>
      <c r="AA942" s="63">
        <f t="shared" si="380"/>
        <v>5.5252077128293386E-2</v>
      </c>
      <c r="AB942" s="64">
        <f t="shared" si="381"/>
        <v>1.9635648043515141E-2</v>
      </c>
      <c r="AC942" s="63">
        <f t="shared" si="374"/>
        <v>-2.6341713909510012E-2</v>
      </c>
      <c r="AD942" s="63">
        <f t="shared" si="375"/>
        <v>2.8501066012490694E-2</v>
      </c>
      <c r="AE942" s="63">
        <f t="shared" si="376"/>
        <v>1.696592574647271E-2</v>
      </c>
      <c r="AF942" s="64">
        <f t="shared" si="377"/>
        <v>1.1342700845705433E-2</v>
      </c>
      <c r="AG942" s="69">
        <f t="shared" ca="1" si="386"/>
        <v>851</v>
      </c>
      <c r="AH942" s="75">
        <f t="shared" si="396"/>
        <v>1</v>
      </c>
      <c r="AI942" s="76">
        <f t="shared" si="397"/>
        <v>0</v>
      </c>
      <c r="AJ942" s="75"/>
      <c r="AK942" s="76"/>
    </row>
    <row r="943" spans="2:37" x14ac:dyDescent="0.25">
      <c r="B943" s="43">
        <v>1949</v>
      </c>
      <c r="C943" s="44">
        <v>4</v>
      </c>
      <c r="D943" s="67">
        <f t="shared" si="402"/>
        <v>18018</v>
      </c>
      <c r="E943" s="61">
        <f>Data!E942</f>
        <v>14.89</v>
      </c>
      <c r="F943" s="61">
        <f>Data!H942</f>
        <v>23.9</v>
      </c>
      <c r="G943" s="62">
        <f>IF(MOD(C943,3)=0,SUM(Data!G940:G942),0)</f>
        <v>0</v>
      </c>
      <c r="H943" s="63">
        <f t="shared" si="387"/>
        <v>-1.3413816230717357E-3</v>
      </c>
      <c r="I943" s="63">
        <f t="shared" si="388"/>
        <v>0</v>
      </c>
      <c r="J943" s="63">
        <f t="shared" si="389"/>
        <v>-1.3413816230717357E-3</v>
      </c>
      <c r="K943" s="63">
        <f t="shared" si="390"/>
        <v>4.2016806722688926E-3</v>
      </c>
      <c r="L943" s="64">
        <f t="shared" si="391"/>
        <v>-5.5198695660714225E-3</v>
      </c>
      <c r="M943" s="65">
        <f t="shared" si="392"/>
        <v>3.3536036036036037</v>
      </c>
      <c r="N943" s="65">
        <f t="shared" si="393"/>
        <v>1.9175130555922271</v>
      </c>
      <c r="O943" s="65">
        <f t="shared" si="394"/>
        <v>208.56132810411319</v>
      </c>
      <c r="P943" s="66">
        <f t="shared" si="395"/>
        <v>108.76657527617131</v>
      </c>
      <c r="Q943" s="63">
        <f t="shared" si="398"/>
        <v>-3.3116883116882989E-2</v>
      </c>
      <c r="R943" s="63">
        <f t="shared" si="399"/>
        <v>2.364354369331978E-2</v>
      </c>
      <c r="S943" s="63">
        <f t="shared" si="400"/>
        <v>4.2016806722688926E-3</v>
      </c>
      <c r="T943" s="64">
        <f t="shared" si="401"/>
        <v>1.936051631384994E-2</v>
      </c>
      <c r="U943" s="63">
        <f t="shared" si="382"/>
        <v>4.6026214715975788E-2</v>
      </c>
      <c r="V943" s="63">
        <f t="shared" si="383"/>
        <v>9.8119973888712408E-2</v>
      </c>
      <c r="W943" s="63">
        <f t="shared" si="384"/>
        <v>6.4319380586405295E-2</v>
      </c>
      <c r="X943" s="64">
        <f t="shared" si="385"/>
        <v>3.1757942135455686E-2</v>
      </c>
      <c r="Y943" s="63">
        <f t="shared" si="378"/>
        <v>3.2349196542490688E-2</v>
      </c>
      <c r="Z943" s="63">
        <f t="shared" si="379"/>
        <v>9.0403449584467444E-2</v>
      </c>
      <c r="AA943" s="63">
        <f t="shared" si="380"/>
        <v>5.6457137189059425E-2</v>
      </c>
      <c r="AB943" s="64">
        <f t="shared" si="381"/>
        <v>3.2132219283150354E-2</v>
      </c>
      <c r="AC943" s="63">
        <f t="shared" si="374"/>
        <v>-2.6119026035726023E-2</v>
      </c>
      <c r="AD943" s="63">
        <f t="shared" si="375"/>
        <v>2.8736297118564291E-2</v>
      </c>
      <c r="AE943" s="63">
        <f t="shared" si="376"/>
        <v>1.7479246788982605E-2</v>
      </c>
      <c r="AF943" s="64">
        <f t="shared" si="377"/>
        <v>1.1063665784936338E-2</v>
      </c>
      <c r="AG943" s="69">
        <f t="shared" ca="1" si="386"/>
        <v>1076</v>
      </c>
      <c r="AH943" s="75">
        <f t="shared" si="396"/>
        <v>0</v>
      </c>
      <c r="AI943" s="76">
        <f t="shared" si="397"/>
        <v>1</v>
      </c>
      <c r="AJ943" s="75"/>
      <c r="AK943" s="76"/>
    </row>
    <row r="944" spans="2:37" x14ac:dyDescent="0.25">
      <c r="B944" s="43">
        <v>1949</v>
      </c>
      <c r="C944" s="44">
        <v>5</v>
      </c>
      <c r="D944" s="67">
        <f t="shared" si="402"/>
        <v>18049</v>
      </c>
      <c r="E944" s="61">
        <f>Data!E943</f>
        <v>14.78</v>
      </c>
      <c r="F944" s="61">
        <f>Data!H943</f>
        <v>23.8</v>
      </c>
      <c r="G944" s="62">
        <f>IF(MOD(C944,3)=0,SUM(Data!G941:G943),0)</f>
        <v>0</v>
      </c>
      <c r="H944" s="63">
        <f t="shared" si="387"/>
        <v>-7.3875083948959919E-3</v>
      </c>
      <c r="I944" s="63">
        <f t="shared" si="388"/>
        <v>0</v>
      </c>
      <c r="J944" s="63">
        <f t="shared" si="389"/>
        <v>-7.3875083948959919E-3</v>
      </c>
      <c r="K944" s="63">
        <f t="shared" si="390"/>
        <v>-4.1841004184099972E-3</v>
      </c>
      <c r="L944" s="64">
        <f t="shared" si="391"/>
        <v>-3.2168676738661972E-3</v>
      </c>
      <c r="M944" s="65">
        <f t="shared" si="392"/>
        <v>3.3288288288288284</v>
      </c>
      <c r="N944" s="65">
        <f t="shared" si="393"/>
        <v>1.9094899884140171</v>
      </c>
      <c r="O944" s="65">
        <f t="shared" si="394"/>
        <v>207.0205795418934</v>
      </c>
      <c r="P944" s="66">
        <f t="shared" si="395"/>
        <v>108.41668759616826</v>
      </c>
      <c r="Q944" s="63">
        <f t="shared" si="398"/>
        <v>-8.4829721362228994E-2</v>
      </c>
      <c r="R944" s="63">
        <f t="shared" si="399"/>
        <v>-3.1105072837032344E-2</v>
      </c>
      <c r="S944" s="63">
        <f t="shared" si="400"/>
        <v>-4.1841004184099972E-3</v>
      </c>
      <c r="T944" s="64">
        <f t="shared" si="401"/>
        <v>-2.703408574811228E-2</v>
      </c>
      <c r="U944" s="63">
        <f t="shared" si="382"/>
        <v>4.0825233843388098E-2</v>
      </c>
      <c r="V944" s="63">
        <f t="shared" si="383"/>
        <v>9.2659975946354445E-2</v>
      </c>
      <c r="W944" s="63">
        <f t="shared" si="384"/>
        <v>6.342724238285391E-2</v>
      </c>
      <c r="X944" s="64">
        <f t="shared" si="385"/>
        <v>2.7489171236574572E-2</v>
      </c>
      <c r="Y944" s="63">
        <f t="shared" si="378"/>
        <v>2.7849355216972516E-2</v>
      </c>
      <c r="Z944" s="63">
        <f t="shared" si="379"/>
        <v>8.5650559263672044E-2</v>
      </c>
      <c r="AA944" s="63">
        <f t="shared" si="380"/>
        <v>5.6014270423551116E-2</v>
      </c>
      <c r="AB944" s="64">
        <f t="shared" si="381"/>
        <v>2.8064288211024246E-2</v>
      </c>
      <c r="AC944" s="63">
        <f t="shared" si="374"/>
        <v>-2.720598699467669E-2</v>
      </c>
      <c r="AD944" s="63">
        <f t="shared" si="375"/>
        <v>2.7588111434772244E-2</v>
      </c>
      <c r="AE944" s="63">
        <f t="shared" si="376"/>
        <v>1.696592574647271E-2</v>
      </c>
      <c r="AF944" s="64">
        <f t="shared" si="377"/>
        <v>1.0444976984359311E-2</v>
      </c>
      <c r="AG944" s="69">
        <f t="shared" ca="1" si="386"/>
        <v>1196</v>
      </c>
      <c r="AH944" s="75">
        <f t="shared" si="396"/>
        <v>0</v>
      </c>
      <c r="AI944" s="76">
        <f t="shared" si="397"/>
        <v>2</v>
      </c>
      <c r="AJ944" s="75"/>
      <c r="AK944" s="76"/>
    </row>
    <row r="945" spans="2:37" x14ac:dyDescent="0.25">
      <c r="B945" s="43">
        <v>1949</v>
      </c>
      <c r="C945" s="44">
        <v>6</v>
      </c>
      <c r="D945" s="67">
        <f t="shared" si="402"/>
        <v>18079</v>
      </c>
      <c r="E945" s="61">
        <f>Data!E944</f>
        <v>13.97</v>
      </c>
      <c r="F945" s="61">
        <f>Data!H944</f>
        <v>23.9</v>
      </c>
      <c r="G945" s="62">
        <f>IF(MOD(C945,3)=0,SUM(Data!G942:G944),0)</f>
        <v>0.25166691666666668</v>
      </c>
      <c r="H945" s="63">
        <f t="shared" si="387"/>
        <v>-5.4803788903924122E-2</v>
      </c>
      <c r="I945" s="63">
        <f t="shared" si="388"/>
        <v>1.7027531574199371E-2</v>
      </c>
      <c r="J945" s="63">
        <f t="shared" si="389"/>
        <v>-3.7776257329724783E-2</v>
      </c>
      <c r="K945" s="63">
        <f t="shared" si="390"/>
        <v>4.2016806722688926E-3</v>
      </c>
      <c r="L945" s="64">
        <f t="shared" si="391"/>
        <v>-4.1802298094035573E-2</v>
      </c>
      <c r="M945" s="65">
        <f t="shared" si="392"/>
        <v>3.1463963963963963</v>
      </c>
      <c r="N945" s="65">
        <f t="shared" si="393"/>
        <v>1.9175130555922271</v>
      </c>
      <c r="O945" s="65">
        <f t="shared" si="394"/>
        <v>199.20011685657008</v>
      </c>
      <c r="P945" s="66">
        <f t="shared" si="395"/>
        <v>103.88462090290531</v>
      </c>
      <c r="Q945" s="63">
        <f t="shared" si="398"/>
        <v>-0.16944114149821632</v>
      </c>
      <c r="R945" s="63">
        <f t="shared" si="399"/>
        <v>-0.11601096112935516</v>
      </c>
      <c r="S945" s="63">
        <f t="shared" si="400"/>
        <v>-8.2987551867221843E-3</v>
      </c>
      <c r="T945" s="64">
        <f t="shared" si="401"/>
        <v>-0.10861356331453775</v>
      </c>
      <c r="U945" s="63">
        <f t="shared" si="382"/>
        <v>1.9727093176207466E-2</v>
      </c>
      <c r="V945" s="63">
        <f t="shared" si="383"/>
        <v>7.1703283451076461E-2</v>
      </c>
      <c r="W945" s="63">
        <f t="shared" si="384"/>
        <v>6.3107168577898776E-2</v>
      </c>
      <c r="X945" s="64">
        <f t="shared" si="385"/>
        <v>8.0858403811505664E-3</v>
      </c>
      <c r="Y945" s="63">
        <f t="shared" si="378"/>
        <v>2.0269766762328834E-2</v>
      </c>
      <c r="Z945" s="63">
        <f t="shared" si="379"/>
        <v>7.8334744236993048E-2</v>
      </c>
      <c r="AA945" s="63">
        <f t="shared" si="380"/>
        <v>5.6457137189059425E-2</v>
      </c>
      <c r="AB945" s="64">
        <f t="shared" si="381"/>
        <v>2.0708466323720254E-2</v>
      </c>
      <c r="AC945" s="63">
        <f t="shared" si="374"/>
        <v>-3.0860632052393422E-2</v>
      </c>
      <c r="AD945" s="63">
        <f t="shared" si="375"/>
        <v>2.4203094650636414E-2</v>
      </c>
      <c r="AE945" s="63">
        <f t="shared" si="376"/>
        <v>1.6880898685553092E-2</v>
      </c>
      <c r="AF945" s="64">
        <f t="shared" si="377"/>
        <v>7.2006426461035389E-3</v>
      </c>
      <c r="AG945" s="69">
        <f t="shared" ca="1" si="386"/>
        <v>1694</v>
      </c>
      <c r="AH945" s="75">
        <f t="shared" si="396"/>
        <v>0</v>
      </c>
      <c r="AI945" s="76">
        <f t="shared" si="397"/>
        <v>3</v>
      </c>
      <c r="AJ945" s="75"/>
      <c r="AK945" s="76"/>
    </row>
    <row r="946" spans="2:37" x14ac:dyDescent="0.25">
      <c r="B946" s="43">
        <v>1949</v>
      </c>
      <c r="C946" s="44">
        <v>7</v>
      </c>
      <c r="D946" s="67">
        <f t="shared" si="402"/>
        <v>18110</v>
      </c>
      <c r="E946" s="61">
        <f>Data!E945</f>
        <v>14.76</v>
      </c>
      <c r="F946" s="61">
        <f>Data!H945</f>
        <v>23.7</v>
      </c>
      <c r="G946" s="62">
        <f>IF(MOD(C946,3)=0,SUM(Data!G943:G945),0)</f>
        <v>0</v>
      </c>
      <c r="H946" s="63">
        <f t="shared" si="387"/>
        <v>5.654974946313529E-2</v>
      </c>
      <c r="I946" s="63">
        <f t="shared" si="388"/>
        <v>0</v>
      </c>
      <c r="J946" s="63">
        <f t="shared" si="389"/>
        <v>5.654974946313529E-2</v>
      </c>
      <c r="K946" s="63">
        <f t="shared" si="390"/>
        <v>-8.3682008368201055E-3</v>
      </c>
      <c r="L946" s="64">
        <f t="shared" si="391"/>
        <v>6.5465781104174336E-2</v>
      </c>
      <c r="M946" s="65">
        <f t="shared" si="392"/>
        <v>3.3243243243243241</v>
      </c>
      <c r="N946" s="65">
        <f t="shared" si="393"/>
        <v>1.9014669212358069</v>
      </c>
      <c r="O946" s="65">
        <f t="shared" si="394"/>
        <v>210.46483355783639</v>
      </c>
      <c r="P946" s="66">
        <f t="shared" si="395"/>
        <v>110.68550875502504</v>
      </c>
      <c r="Q946" s="63">
        <f t="shared" si="398"/>
        <v>-0.10109622411693064</v>
      </c>
      <c r="R946" s="63">
        <f t="shared" si="399"/>
        <v>-4.3269388140104281E-2</v>
      </c>
      <c r="S946" s="63">
        <f t="shared" si="400"/>
        <v>-2.8688524590163911E-2</v>
      </c>
      <c r="T946" s="64">
        <f t="shared" si="401"/>
        <v>-1.5011521967027042E-2</v>
      </c>
      <c r="U946" s="63">
        <f t="shared" si="382"/>
        <v>2.5719474136278064E-2</v>
      </c>
      <c r="V946" s="63">
        <f t="shared" si="383"/>
        <v>7.8001100184173389E-2</v>
      </c>
      <c r="W946" s="63">
        <f t="shared" si="384"/>
        <v>6.0119970792216204E-2</v>
      </c>
      <c r="X946" s="64">
        <f t="shared" si="385"/>
        <v>1.6867080976311399E-2</v>
      </c>
      <c r="Y946" s="63">
        <f t="shared" si="378"/>
        <v>2.3417752835749983E-2</v>
      </c>
      <c r="Z946" s="63">
        <f t="shared" si="379"/>
        <v>8.1661886594760036E-2</v>
      </c>
      <c r="AA946" s="63">
        <f t="shared" si="380"/>
        <v>5.5569725774158307E-2</v>
      </c>
      <c r="AB946" s="64">
        <f t="shared" si="381"/>
        <v>2.4718557366227856E-2</v>
      </c>
      <c r="AC946" s="63">
        <f t="shared" si="374"/>
        <v>-3.2329907538535929E-2</v>
      </c>
      <c r="AD946" s="63">
        <f t="shared" si="375"/>
        <v>2.2650339134173914E-2</v>
      </c>
      <c r="AE946" s="63">
        <f t="shared" si="376"/>
        <v>1.5862928673551435E-2</v>
      </c>
      <c r="AF946" s="64">
        <f t="shared" si="377"/>
        <v>6.6814235159513569E-3</v>
      </c>
      <c r="AG946" s="69">
        <f t="shared" ca="1" si="386"/>
        <v>142</v>
      </c>
      <c r="AH946" s="75">
        <f t="shared" si="396"/>
        <v>1</v>
      </c>
      <c r="AI946" s="76">
        <f t="shared" si="397"/>
        <v>0</v>
      </c>
      <c r="AJ946" s="75"/>
      <c r="AK946" s="76"/>
    </row>
    <row r="947" spans="2:37" x14ac:dyDescent="0.25">
      <c r="B947" s="43">
        <v>1949</v>
      </c>
      <c r="C947" s="44">
        <v>8</v>
      </c>
      <c r="D947" s="67">
        <f t="shared" si="402"/>
        <v>18141</v>
      </c>
      <c r="E947" s="61">
        <f>Data!E946</f>
        <v>15.29</v>
      </c>
      <c r="F947" s="61">
        <f>Data!H946</f>
        <v>23.8</v>
      </c>
      <c r="G947" s="62">
        <f>IF(MOD(C947,3)=0,SUM(Data!G944:G946),0)</f>
        <v>0</v>
      </c>
      <c r="H947" s="63">
        <f t="shared" si="387"/>
        <v>3.5907859078590842E-2</v>
      </c>
      <c r="I947" s="63">
        <f t="shared" si="388"/>
        <v>0</v>
      </c>
      <c r="J947" s="63">
        <f t="shared" si="389"/>
        <v>3.5907859078590842E-2</v>
      </c>
      <c r="K947" s="63">
        <f t="shared" si="390"/>
        <v>4.2194092827005925E-3</v>
      </c>
      <c r="L947" s="64">
        <f t="shared" si="391"/>
        <v>3.1555305048848625E-2</v>
      </c>
      <c r="M947" s="65">
        <f t="shared" si="392"/>
        <v>3.4436936936936933</v>
      </c>
      <c r="N947" s="65">
        <f t="shared" si="393"/>
        <v>1.9094899884140171</v>
      </c>
      <c r="O947" s="65">
        <f t="shared" si="394"/>
        <v>218.02217514223025</v>
      </c>
      <c r="P947" s="66">
        <f t="shared" si="395"/>
        <v>114.17822374827686</v>
      </c>
      <c r="Q947" s="63">
        <f t="shared" si="398"/>
        <v>-4.0777917189460444E-2</v>
      </c>
      <c r="R947" s="63">
        <f t="shared" si="399"/>
        <v>2.0929219365331875E-2</v>
      </c>
      <c r="S947" s="63">
        <f t="shared" si="400"/>
        <v>-2.8571428571428581E-2</v>
      </c>
      <c r="T947" s="64">
        <f t="shared" si="401"/>
        <v>5.0956549346665048E-2</v>
      </c>
      <c r="U947" s="63">
        <f t="shared" si="382"/>
        <v>3.6028425090011806E-2</v>
      </c>
      <c r="V947" s="63">
        <f t="shared" si="383"/>
        <v>8.883550544807628E-2</v>
      </c>
      <c r="W947" s="63">
        <f t="shared" si="384"/>
        <v>6.1013080712164935E-2</v>
      </c>
      <c r="X947" s="64">
        <f t="shared" si="385"/>
        <v>2.6222508696345903E-2</v>
      </c>
      <c r="Y947" s="63">
        <f t="shared" si="378"/>
        <v>2.8537588016658288E-2</v>
      </c>
      <c r="Z947" s="63">
        <f t="shared" si="379"/>
        <v>8.7073098746875743E-2</v>
      </c>
      <c r="AA947" s="63">
        <f t="shared" si="380"/>
        <v>5.6014270423551116E-2</v>
      </c>
      <c r="AB947" s="64">
        <f t="shared" si="381"/>
        <v>2.9411371790333041E-2</v>
      </c>
      <c r="AC947" s="63">
        <f t="shared" si="374"/>
        <v>-3.3299263450800476E-2</v>
      </c>
      <c r="AD947" s="63">
        <f t="shared" si="375"/>
        <v>2.1625907191777705E-2</v>
      </c>
      <c r="AE947" s="63">
        <f t="shared" si="376"/>
        <v>1.6076817383077868E-2</v>
      </c>
      <c r="AF947" s="64">
        <f t="shared" si="377"/>
        <v>5.4612896522838739E-3</v>
      </c>
      <c r="AG947" s="69">
        <f t="shared" ca="1" si="386"/>
        <v>369</v>
      </c>
      <c r="AH947" s="75">
        <f t="shared" si="396"/>
        <v>2</v>
      </c>
      <c r="AI947" s="76">
        <f t="shared" si="397"/>
        <v>0</v>
      </c>
      <c r="AJ947" s="75"/>
      <c r="AK947" s="76"/>
    </row>
    <row r="948" spans="2:37" x14ac:dyDescent="0.25">
      <c r="B948" s="43">
        <v>1949</v>
      </c>
      <c r="C948" s="44">
        <v>9</v>
      </c>
      <c r="D948" s="67">
        <f t="shared" si="402"/>
        <v>18171</v>
      </c>
      <c r="E948" s="61">
        <f>Data!E947</f>
        <v>15.49</v>
      </c>
      <c r="F948" s="61">
        <f>Data!H947</f>
        <v>23.9</v>
      </c>
      <c r="G948" s="62">
        <f>IF(MOD(C948,3)=0,SUM(Data!G945:G947),0)</f>
        <v>0.25833333333333336</v>
      </c>
      <c r="H948" s="63">
        <f t="shared" si="387"/>
        <v>1.3080444735121155E-2</v>
      </c>
      <c r="I948" s="63">
        <f t="shared" si="388"/>
        <v>1.6895574449531287E-2</v>
      </c>
      <c r="J948" s="63">
        <f t="shared" si="389"/>
        <v>2.9976019184652314E-2</v>
      </c>
      <c r="K948" s="63">
        <f t="shared" si="390"/>
        <v>4.2016806722688926E-3</v>
      </c>
      <c r="L948" s="64">
        <f t="shared" si="391"/>
        <v>2.5666496091829583E-2</v>
      </c>
      <c r="M948" s="65">
        <f t="shared" si="392"/>
        <v>3.4887387387387383</v>
      </c>
      <c r="N948" s="65">
        <f t="shared" si="393"/>
        <v>1.9175130555922271</v>
      </c>
      <c r="O948" s="65">
        <f t="shared" si="394"/>
        <v>224.55761204697336</v>
      </c>
      <c r="P948" s="66">
        <f t="shared" si="395"/>
        <v>117.10877868188406</v>
      </c>
      <c r="Q948" s="63">
        <f t="shared" si="398"/>
        <v>-1.7131979695431565E-2</v>
      </c>
      <c r="R948" s="63">
        <f t="shared" si="399"/>
        <v>4.9174055911865633E-2</v>
      </c>
      <c r="S948" s="63">
        <f t="shared" si="400"/>
        <v>-2.4489795918367419E-2</v>
      </c>
      <c r="T948" s="64">
        <f t="shared" si="401"/>
        <v>7.5513153549820355E-2</v>
      </c>
      <c r="U948" s="63">
        <f t="shared" si="382"/>
        <v>4.2164257948363648E-2</v>
      </c>
      <c r="V948" s="63">
        <f t="shared" si="383"/>
        <v>9.6157754911162518E-2</v>
      </c>
      <c r="W948" s="63">
        <f t="shared" si="384"/>
        <v>6.1903193609451623E-2</v>
      </c>
      <c r="X948" s="64">
        <f t="shared" si="385"/>
        <v>3.2257706265368835E-2</v>
      </c>
      <c r="Y948" s="63">
        <f t="shared" si="378"/>
        <v>1.9497234514229023E-2</v>
      </c>
      <c r="Z948" s="63">
        <f t="shared" si="379"/>
        <v>7.8146624268101927E-2</v>
      </c>
      <c r="AA948" s="63">
        <f t="shared" si="380"/>
        <v>5.4187540184824856E-2</v>
      </c>
      <c r="AB948" s="64">
        <f t="shared" si="381"/>
        <v>2.2727534873990596E-2</v>
      </c>
      <c r="AC948" s="63">
        <f t="shared" si="374"/>
        <v>-3.4559854357983366E-2</v>
      </c>
      <c r="AD948" s="63">
        <f t="shared" si="375"/>
        <v>2.0760034221157353E-2</v>
      </c>
      <c r="AE948" s="63">
        <f t="shared" si="376"/>
        <v>1.6289854033122664E-2</v>
      </c>
      <c r="AF948" s="64">
        <f t="shared" si="377"/>
        <v>4.3985287959875663E-3</v>
      </c>
      <c r="AG948" s="69">
        <f t="shared" ca="1" si="386"/>
        <v>782</v>
      </c>
      <c r="AH948" s="75">
        <f t="shared" si="396"/>
        <v>3</v>
      </c>
      <c r="AI948" s="76">
        <f t="shared" si="397"/>
        <v>0</v>
      </c>
      <c r="AJ948" s="75"/>
      <c r="AK948" s="76"/>
    </row>
    <row r="949" spans="2:37" x14ac:dyDescent="0.25">
      <c r="B949" s="43">
        <v>1949</v>
      </c>
      <c r="C949" s="44">
        <v>10</v>
      </c>
      <c r="D949" s="67">
        <f t="shared" si="402"/>
        <v>18202</v>
      </c>
      <c r="E949" s="61">
        <f>Data!E948</f>
        <v>15.89</v>
      </c>
      <c r="F949" s="61">
        <f>Data!H948</f>
        <v>23.7</v>
      </c>
      <c r="G949" s="62">
        <f>IF(MOD(C949,3)=0,SUM(Data!G946:G948),0)</f>
        <v>0</v>
      </c>
      <c r="H949" s="63">
        <f t="shared" si="387"/>
        <v>2.58231116849581E-2</v>
      </c>
      <c r="I949" s="63">
        <f t="shared" si="388"/>
        <v>0</v>
      </c>
      <c r="J949" s="63">
        <f t="shared" si="389"/>
        <v>2.58231116849581E-2</v>
      </c>
      <c r="K949" s="63">
        <f t="shared" si="390"/>
        <v>-8.3682008368201055E-3</v>
      </c>
      <c r="L949" s="64">
        <f t="shared" si="391"/>
        <v>3.4479846804662317E-2</v>
      </c>
      <c r="M949" s="65">
        <f t="shared" si="392"/>
        <v>3.5788288288288288</v>
      </c>
      <c r="N949" s="65">
        <f t="shared" si="393"/>
        <v>1.9014669212358069</v>
      </c>
      <c r="O949" s="65">
        <f t="shared" si="394"/>
        <v>230.35638834256986</v>
      </c>
      <c r="P949" s="66">
        <f t="shared" si="395"/>
        <v>121.14667143031653</v>
      </c>
      <c r="Q949" s="63">
        <f t="shared" si="398"/>
        <v>-1.8529956763434163E-2</v>
      </c>
      <c r="R949" s="63">
        <f t="shared" si="399"/>
        <v>4.7681768809011427E-2</v>
      </c>
      <c r="S949" s="63">
        <f t="shared" si="400"/>
        <v>-2.8688524590163911E-2</v>
      </c>
      <c r="T949" s="64">
        <f t="shared" si="401"/>
        <v>7.8625956073412606E-2</v>
      </c>
      <c r="U949" s="63">
        <f t="shared" si="382"/>
        <v>4.2412309054514319E-2</v>
      </c>
      <c r="V949" s="63">
        <f t="shared" si="383"/>
        <v>9.6418657299195187E-2</v>
      </c>
      <c r="W949" s="63">
        <f t="shared" si="384"/>
        <v>6.0119970792216204E-2</v>
      </c>
      <c r="X949" s="64">
        <f t="shared" si="385"/>
        <v>3.4240168572480911E-2</v>
      </c>
      <c r="Y949" s="63">
        <f t="shared" si="378"/>
        <v>2.1065068091317363E-2</v>
      </c>
      <c r="Z949" s="63">
        <f t="shared" si="379"/>
        <v>7.9804651795128301E-2</v>
      </c>
      <c r="AA949" s="63">
        <f t="shared" si="380"/>
        <v>5.4051986389035189E-2</v>
      </c>
      <c r="AB949" s="64">
        <f t="shared" si="381"/>
        <v>2.4432063824779915E-2</v>
      </c>
      <c r="AC949" s="63">
        <f t="shared" ref="AC949:AC1012" si="403">($M949/$M709)^(1/20)-1</f>
        <v>-2.7910952582994031E-2</v>
      </c>
      <c r="AD949" s="63">
        <f t="shared" ref="AD949:AD1012" si="404">($O949/$O709)^(1/20)-1</f>
        <v>2.7789919226465454E-2</v>
      </c>
      <c r="AE949" s="63">
        <f t="shared" ref="AE949:AE1012" si="405">($N949/$N709)^(1/20)-1</f>
        <v>1.5862928673551435E-2</v>
      </c>
      <c r="AF949" s="64">
        <f t="shared" ref="AF949:AF1012" si="406">($P949/$P709)^(1/20)-1</f>
        <v>1.1740747906302307E-2</v>
      </c>
      <c r="AG949" s="69">
        <f t="shared" ca="1" si="386"/>
        <v>527</v>
      </c>
      <c r="AH949" s="75">
        <f t="shared" si="396"/>
        <v>4</v>
      </c>
      <c r="AI949" s="76">
        <f t="shared" si="397"/>
        <v>0</v>
      </c>
      <c r="AJ949" s="75"/>
      <c r="AK949" s="76"/>
    </row>
    <row r="950" spans="2:37" x14ac:dyDescent="0.25">
      <c r="B950" s="43">
        <v>1949</v>
      </c>
      <c r="C950" s="44">
        <v>11</v>
      </c>
      <c r="D950" s="67">
        <f t="shared" si="402"/>
        <v>18232</v>
      </c>
      <c r="E950" s="61">
        <f>Data!E949</f>
        <v>16.11</v>
      </c>
      <c r="F950" s="61">
        <f>Data!H949</f>
        <v>23.8</v>
      </c>
      <c r="G950" s="62">
        <f>IF(MOD(C950,3)=0,SUM(Data!G947:G949),0)</f>
        <v>0</v>
      </c>
      <c r="H950" s="63">
        <f t="shared" si="387"/>
        <v>1.3845185651353065E-2</v>
      </c>
      <c r="I950" s="63">
        <f t="shared" si="388"/>
        <v>0</v>
      </c>
      <c r="J950" s="63">
        <f t="shared" si="389"/>
        <v>1.3845185651353065E-2</v>
      </c>
      <c r="K950" s="63">
        <f t="shared" si="390"/>
        <v>4.2194092827005925E-3</v>
      </c>
      <c r="L950" s="64">
        <f t="shared" si="391"/>
        <v>9.585331930128671E-3</v>
      </c>
      <c r="M950" s="65">
        <f t="shared" si="392"/>
        <v>3.6283783783783781</v>
      </c>
      <c r="N950" s="65">
        <f t="shared" si="393"/>
        <v>1.9094899884140171</v>
      </c>
      <c r="O950" s="65">
        <f t="shared" si="394"/>
        <v>233.54571530514792</v>
      </c>
      <c r="P950" s="66">
        <f t="shared" si="395"/>
        <v>122.30790248820635</v>
      </c>
      <c r="Q950" s="63">
        <f t="shared" si="398"/>
        <v>5.3629823413996025E-2</v>
      </c>
      <c r="R950" s="63">
        <f t="shared" si="399"/>
        <v>0.12470957689559792</v>
      </c>
      <c r="S950" s="63">
        <f t="shared" si="400"/>
        <v>-1.6528925619834767E-2</v>
      </c>
      <c r="T950" s="64">
        <f t="shared" si="401"/>
        <v>0.14361225886022955</v>
      </c>
      <c r="U950" s="63">
        <f t="shared" si="382"/>
        <v>4.6746465363759704E-2</v>
      </c>
      <c r="V950" s="63">
        <f t="shared" si="383"/>
        <v>0.10097736194977447</v>
      </c>
      <c r="W950" s="63">
        <f t="shared" si="384"/>
        <v>6.1013080712164935E-2</v>
      </c>
      <c r="X950" s="64">
        <f t="shared" si="385"/>
        <v>3.7666153192743801E-2</v>
      </c>
      <c r="Y950" s="63">
        <f t="shared" si="378"/>
        <v>2.4311131973874911E-2</v>
      </c>
      <c r="Z950" s="63">
        <f t="shared" si="379"/>
        <v>8.3237454453789272E-2</v>
      </c>
      <c r="AA950" s="63">
        <f t="shared" si="380"/>
        <v>5.4495891854766221E-2</v>
      </c>
      <c r="AB950" s="64">
        <f t="shared" si="381"/>
        <v>2.7256211068275693E-2</v>
      </c>
      <c r="AC950" s="63">
        <f t="shared" si="403"/>
        <v>-1.2169324170354101E-2</v>
      </c>
      <c r="AD950" s="63">
        <f t="shared" si="404"/>
        <v>4.4433545690224729E-2</v>
      </c>
      <c r="AE950" s="63">
        <f t="shared" si="405"/>
        <v>1.6076817383077868E-2</v>
      </c>
      <c r="AF950" s="64">
        <f t="shared" si="406"/>
        <v>2.7908055593847791E-2</v>
      </c>
      <c r="AG950" s="69">
        <f t="shared" ca="1" si="386"/>
        <v>757</v>
      </c>
      <c r="AH950" s="75">
        <f t="shared" si="396"/>
        <v>5</v>
      </c>
      <c r="AI950" s="76">
        <f t="shared" si="397"/>
        <v>0</v>
      </c>
      <c r="AJ950" s="75"/>
      <c r="AK950" s="76"/>
    </row>
    <row r="951" spans="2:37" x14ac:dyDescent="0.25">
      <c r="B951" s="43">
        <v>1949</v>
      </c>
      <c r="C951" s="44">
        <v>12</v>
      </c>
      <c r="D951" s="67">
        <f t="shared" si="402"/>
        <v>18263</v>
      </c>
      <c r="E951" s="61">
        <f>Data!E950</f>
        <v>16.54</v>
      </c>
      <c r="F951" s="61">
        <f>Data!H950</f>
        <v>23.6</v>
      </c>
      <c r="G951" s="62">
        <f>IF(MOD(C951,3)=0,SUM(Data!G948:G950),0)</f>
        <v>0.27666666666666662</v>
      </c>
      <c r="H951" s="63">
        <f t="shared" si="387"/>
        <v>2.6691495965238898E-2</v>
      </c>
      <c r="I951" s="63">
        <f t="shared" si="388"/>
        <v>1.7173598179184769E-2</v>
      </c>
      <c r="J951" s="63">
        <f t="shared" si="389"/>
        <v>4.3865094144423855E-2</v>
      </c>
      <c r="K951" s="63">
        <f t="shared" si="390"/>
        <v>-8.4033613445377853E-3</v>
      </c>
      <c r="L951" s="64">
        <f t="shared" si="391"/>
        <v>5.2711408501579848E-2</v>
      </c>
      <c r="M951" s="65">
        <f t="shared" si="392"/>
        <v>3.7252252252252247</v>
      </c>
      <c r="N951" s="65">
        <f t="shared" si="393"/>
        <v>1.8934438540575969</v>
      </c>
      <c r="O951" s="65">
        <f t="shared" si="394"/>
        <v>243.79022009403505</v>
      </c>
      <c r="P951" s="66">
        <f t="shared" si="395"/>
        <v>128.75492429923358</v>
      </c>
      <c r="Q951" s="63">
        <f t="shared" si="398"/>
        <v>8.8874259381171772E-2</v>
      </c>
      <c r="R951" s="63">
        <f t="shared" si="399"/>
        <v>0.16433592316500989</v>
      </c>
      <c r="S951" s="63">
        <f t="shared" si="400"/>
        <v>-2.0746887966805017E-2</v>
      </c>
      <c r="T951" s="64">
        <f t="shared" si="401"/>
        <v>0.18900405713036972</v>
      </c>
      <c r="U951" s="63">
        <f t="shared" si="382"/>
        <v>4.7738353332985373E-2</v>
      </c>
      <c r="V951" s="63">
        <f t="shared" si="383"/>
        <v>0.10300165608929479</v>
      </c>
      <c r="W951" s="63">
        <f t="shared" si="384"/>
        <v>5.8031018380900745E-2</v>
      </c>
      <c r="X951" s="64">
        <f t="shared" si="385"/>
        <v>4.2504082514718933E-2</v>
      </c>
      <c r="Y951" s="63">
        <f t="shared" si="378"/>
        <v>2.9476839427517998E-2</v>
      </c>
      <c r="Z951" s="63">
        <f t="shared" si="379"/>
        <v>8.9194235226729646E-2</v>
      </c>
      <c r="AA951" s="63">
        <f t="shared" si="380"/>
        <v>5.3606391994281521E-2</v>
      </c>
      <c r="AB951" s="64">
        <f t="shared" si="381"/>
        <v>3.3777170965228143E-2</v>
      </c>
      <c r="AC951" s="63">
        <f t="shared" si="403"/>
        <v>-1.279786349016776E-2</v>
      </c>
      <c r="AD951" s="63">
        <f t="shared" si="404"/>
        <v>4.4052738277823078E-2</v>
      </c>
      <c r="AE951" s="63">
        <f t="shared" si="405"/>
        <v>1.5942615151028905E-2</v>
      </c>
      <c r="AF951" s="64">
        <f t="shared" si="406"/>
        <v>2.7669006799774021E-2</v>
      </c>
      <c r="AG951" s="69">
        <f t="shared" ca="1" si="386"/>
        <v>512</v>
      </c>
      <c r="AH951" s="75">
        <f t="shared" si="396"/>
        <v>6</v>
      </c>
      <c r="AI951" s="76">
        <f t="shared" si="397"/>
        <v>0</v>
      </c>
      <c r="AJ951" s="75"/>
      <c r="AK951" s="76"/>
    </row>
    <row r="952" spans="2:37" x14ac:dyDescent="0.25">
      <c r="B952" s="43">
        <v>1950</v>
      </c>
      <c r="C952" s="39">
        <v>1</v>
      </c>
      <c r="D952" s="67">
        <f t="shared" si="402"/>
        <v>18294</v>
      </c>
      <c r="E952" s="61">
        <f>Data!I951</f>
        <v>17.049999</v>
      </c>
      <c r="F952" s="61">
        <f>Data!H951</f>
        <v>23.5</v>
      </c>
      <c r="G952" s="62">
        <f>IF(MOD(C952,3)=0,SUM(Data!G949:G951),0)</f>
        <v>0</v>
      </c>
      <c r="H952" s="63">
        <f t="shared" si="387"/>
        <v>3.0834280532043623E-2</v>
      </c>
      <c r="I952" s="63">
        <f t="shared" si="388"/>
        <v>0</v>
      </c>
      <c r="J952" s="63">
        <f t="shared" si="389"/>
        <v>3.0834280532043623E-2</v>
      </c>
      <c r="K952" s="63">
        <f t="shared" si="390"/>
        <v>-4.2372881355933201E-3</v>
      </c>
      <c r="L952" s="64">
        <f t="shared" si="391"/>
        <v>3.5220809385371643E-2</v>
      </c>
      <c r="M952" s="65">
        <f t="shared" si="392"/>
        <v>3.8400898648648645</v>
      </c>
      <c r="N952" s="65">
        <f t="shared" si="393"/>
        <v>1.8854207868793866</v>
      </c>
      <c r="O952" s="65">
        <f t="shared" si="394"/>
        <v>251.30731613138317</v>
      </c>
      <c r="P952" s="66">
        <f t="shared" si="395"/>
        <v>133.28977694540484</v>
      </c>
      <c r="Q952" s="63">
        <f t="shared" si="398"/>
        <v>0.11002597656250002</v>
      </c>
      <c r="R952" s="63">
        <f t="shared" si="399"/>
        <v>0.18695350636037666</v>
      </c>
      <c r="S952" s="63">
        <f t="shared" si="400"/>
        <v>-2.0833333333333259E-2</v>
      </c>
      <c r="T952" s="64">
        <f t="shared" si="401"/>
        <v>0.21220783628293738</v>
      </c>
      <c r="U952" s="63">
        <f t="shared" si="382"/>
        <v>4.7954632090432714E-2</v>
      </c>
      <c r="V952" s="63">
        <f t="shared" si="383"/>
        <v>0.10322934254067118</v>
      </c>
      <c r="W952" s="63">
        <f t="shared" si="384"/>
        <v>5.713285832663928E-2</v>
      </c>
      <c r="X952" s="64">
        <f t="shared" si="385"/>
        <v>4.3605194797368352E-2</v>
      </c>
      <c r="Y952" s="63">
        <f t="shared" si="378"/>
        <v>3.3194117007424362E-2</v>
      </c>
      <c r="Z952" s="63">
        <f t="shared" si="379"/>
        <v>9.3127142850978117E-2</v>
      </c>
      <c r="AA952" s="63">
        <f t="shared" si="380"/>
        <v>5.3914321695742062E-2</v>
      </c>
      <c r="AB952" s="64">
        <f t="shared" si="381"/>
        <v>3.7206839633930455E-2</v>
      </c>
      <c r="AC952" s="63">
        <f t="shared" si="403"/>
        <v>-1.2008457941637074E-2</v>
      </c>
      <c r="AD952" s="63">
        <f t="shared" si="404"/>
        <v>4.4887603797329589E-2</v>
      </c>
      <c r="AE952" s="63">
        <f t="shared" si="405"/>
        <v>1.6023112968291731E-2</v>
      </c>
      <c r="AF952" s="64">
        <f t="shared" si="406"/>
        <v>2.8409285635944581E-2</v>
      </c>
      <c r="AG952" s="69">
        <f t="shared" ca="1" si="386"/>
        <v>452</v>
      </c>
      <c r="AH952" s="75">
        <f t="shared" si="396"/>
        <v>7</v>
      </c>
      <c r="AI952" s="76">
        <f t="shared" si="397"/>
        <v>0</v>
      </c>
      <c r="AJ952" s="75"/>
      <c r="AK952" s="76"/>
    </row>
    <row r="953" spans="2:37" x14ac:dyDescent="0.25">
      <c r="B953" s="43">
        <v>1950</v>
      </c>
      <c r="C953" s="44">
        <v>2</v>
      </c>
      <c r="D953" s="67">
        <f t="shared" si="402"/>
        <v>18322</v>
      </c>
      <c r="E953" s="61">
        <f>Data!I952</f>
        <v>17.219999000000001</v>
      </c>
      <c r="F953" s="61">
        <f>Data!H952</f>
        <v>23.5</v>
      </c>
      <c r="G953" s="62">
        <f>IF(MOD(C953,3)=0,SUM(Data!G950:G952),0)</f>
        <v>0</v>
      </c>
      <c r="H953" s="63">
        <f t="shared" si="387"/>
        <v>9.9706750715939929E-3</v>
      </c>
      <c r="I953" s="63">
        <f t="shared" si="388"/>
        <v>0</v>
      </c>
      <c r="J953" s="63">
        <f t="shared" si="389"/>
        <v>9.9706750715939929E-3</v>
      </c>
      <c r="K953" s="63">
        <f t="shared" si="390"/>
        <v>0</v>
      </c>
      <c r="L953" s="64">
        <f t="shared" si="391"/>
        <v>9.9706750715939929E-3</v>
      </c>
      <c r="M953" s="65">
        <f t="shared" si="392"/>
        <v>3.8783781531531529</v>
      </c>
      <c r="N953" s="65">
        <f t="shared" si="393"/>
        <v>1.8854207868793866</v>
      </c>
      <c r="O953" s="65">
        <f t="shared" si="394"/>
        <v>253.81301972364355</v>
      </c>
      <c r="P953" s="66">
        <f t="shared" si="395"/>
        <v>134.61876600169271</v>
      </c>
      <c r="Q953" s="63">
        <f t="shared" si="398"/>
        <v>0.16587670954637801</v>
      </c>
      <c r="R953" s="63">
        <f t="shared" si="399"/>
        <v>0.24667483248042221</v>
      </c>
      <c r="S953" s="63">
        <f t="shared" si="400"/>
        <v>-1.2605042016806678E-2</v>
      </c>
      <c r="T953" s="64">
        <f t="shared" si="401"/>
        <v>0.26258983034187389</v>
      </c>
      <c r="U953" s="63">
        <f t="shared" si="382"/>
        <v>4.3167551694367479E-2</v>
      </c>
      <c r="V953" s="63">
        <f t="shared" si="383"/>
        <v>9.8189766020545077E-2</v>
      </c>
      <c r="W953" s="63">
        <f t="shared" si="384"/>
        <v>5.713285832663928E-2</v>
      </c>
      <c r="X953" s="64">
        <f t="shared" si="385"/>
        <v>3.8837982728959775E-2</v>
      </c>
      <c r="Y953" s="63">
        <f t="shared" si="378"/>
        <v>3.4894768621066552E-2</v>
      </c>
      <c r="Z953" s="63">
        <f t="shared" si="379"/>
        <v>9.4926445042893492E-2</v>
      </c>
      <c r="AA953" s="63">
        <f t="shared" si="380"/>
        <v>5.3159095047153437E-2</v>
      </c>
      <c r="AB953" s="64">
        <f t="shared" si="381"/>
        <v>3.9659107719019149E-2</v>
      </c>
      <c r="AC953" s="63">
        <f t="shared" si="403"/>
        <v>-1.4516683559306021E-2</v>
      </c>
      <c r="AD953" s="63">
        <f t="shared" si="404"/>
        <v>4.2234935486051173E-2</v>
      </c>
      <c r="AE953" s="63">
        <f t="shared" si="405"/>
        <v>1.632111150727944E-2</v>
      </c>
      <c r="AF953" s="64">
        <f t="shared" si="406"/>
        <v>2.5497673604693238E-2</v>
      </c>
      <c r="AG953" s="69">
        <f t="shared" ca="1" si="386"/>
        <v>843</v>
      </c>
      <c r="AH953" s="75">
        <f t="shared" si="396"/>
        <v>8</v>
      </c>
      <c r="AI953" s="76">
        <f t="shared" si="397"/>
        <v>0</v>
      </c>
      <c r="AJ953" s="75"/>
      <c r="AK953" s="76"/>
    </row>
    <row r="954" spans="2:37" x14ac:dyDescent="0.25">
      <c r="B954" s="43">
        <v>1950</v>
      </c>
      <c r="C954" s="44">
        <v>3</v>
      </c>
      <c r="D954" s="67">
        <f t="shared" si="402"/>
        <v>18353</v>
      </c>
      <c r="E954" s="61">
        <f>Data!I953</f>
        <v>17.290001</v>
      </c>
      <c r="F954" s="61">
        <f>Data!H953</f>
        <v>23.6</v>
      </c>
      <c r="G954" s="62">
        <f>IF(MOD(C954,3)=0,SUM(Data!G951:G953),0)</f>
        <v>0.28999999999999998</v>
      </c>
      <c r="H954" s="63">
        <f t="shared" si="387"/>
        <v>4.0651570304968132E-3</v>
      </c>
      <c r="I954" s="63">
        <f t="shared" si="388"/>
        <v>1.6840883672525182E-2</v>
      </c>
      <c r="J954" s="63">
        <f t="shared" si="389"/>
        <v>2.0906040703021933E-2</v>
      </c>
      <c r="K954" s="63">
        <f t="shared" si="390"/>
        <v>4.2553191489362874E-3</v>
      </c>
      <c r="L954" s="64">
        <f t="shared" si="391"/>
        <v>1.6580167649195454E-2</v>
      </c>
      <c r="M954" s="65">
        <f t="shared" si="392"/>
        <v>3.8941443693693691</v>
      </c>
      <c r="N954" s="65">
        <f t="shared" si="393"/>
        <v>1.8934438540575969</v>
      </c>
      <c r="O954" s="65">
        <f t="shared" si="394"/>
        <v>259.11924504494294</v>
      </c>
      <c r="P954" s="66">
        <f t="shared" si="395"/>
        <v>136.85076771072858</v>
      </c>
      <c r="Q954" s="63">
        <f t="shared" si="398"/>
        <v>0.15962448021462117</v>
      </c>
      <c r="R954" s="63">
        <f t="shared" si="399"/>
        <v>0.24074616135105065</v>
      </c>
      <c r="S954" s="63">
        <f t="shared" si="400"/>
        <v>-8.4033613445377853E-3</v>
      </c>
      <c r="T954" s="64">
        <f t="shared" si="401"/>
        <v>0.25126095932860104</v>
      </c>
      <c r="U954" s="63">
        <f t="shared" si="382"/>
        <v>4.4164155269361238E-2</v>
      </c>
      <c r="V954" s="63">
        <f t="shared" si="383"/>
        <v>0.10035958125647193</v>
      </c>
      <c r="W954" s="63">
        <f t="shared" si="384"/>
        <v>5.8031018380900745E-2</v>
      </c>
      <c r="X954" s="64">
        <f t="shared" si="385"/>
        <v>4.000692053466115E-2</v>
      </c>
      <c r="Y954" s="63">
        <f t="shared" si="378"/>
        <v>3.590963877594322E-2</v>
      </c>
      <c r="Z954" s="63">
        <f t="shared" si="379"/>
        <v>9.6419117203013105E-2</v>
      </c>
      <c r="AA954" s="63">
        <f t="shared" si="380"/>
        <v>5.3606391994281521E-2</v>
      </c>
      <c r="AB954" s="64">
        <f t="shared" si="381"/>
        <v>4.0634458498011838E-2</v>
      </c>
      <c r="AC954" s="63">
        <f t="shared" si="403"/>
        <v>-1.6139457553547176E-2</v>
      </c>
      <c r="AD954" s="63">
        <f t="shared" si="404"/>
        <v>4.0858902191428959E-2</v>
      </c>
      <c r="AE954" s="63">
        <f t="shared" si="405"/>
        <v>1.6836822667438467E-2</v>
      </c>
      <c r="AF954" s="64">
        <f t="shared" si="406"/>
        <v>2.3624321020332628E-2</v>
      </c>
      <c r="AG954" s="69">
        <f t="shared" ca="1" si="386"/>
        <v>953</v>
      </c>
      <c r="AH954" s="75">
        <f t="shared" si="396"/>
        <v>9</v>
      </c>
      <c r="AI954" s="76">
        <f t="shared" si="397"/>
        <v>0</v>
      </c>
      <c r="AJ954" s="75"/>
      <c r="AK954" s="76"/>
    </row>
    <row r="955" spans="2:37" x14ac:dyDescent="0.25">
      <c r="B955" s="43">
        <v>1950</v>
      </c>
      <c r="C955" s="44">
        <v>4</v>
      </c>
      <c r="D955" s="67">
        <f t="shared" si="402"/>
        <v>18383</v>
      </c>
      <c r="E955" s="61">
        <f>Data!I954</f>
        <v>17.959999</v>
      </c>
      <c r="F955" s="61">
        <f>Data!H954</f>
        <v>23.6</v>
      </c>
      <c r="G955" s="62">
        <f>IF(MOD(C955,3)=0,SUM(Data!G952:G954),0)</f>
        <v>0</v>
      </c>
      <c r="H955" s="63">
        <f t="shared" si="387"/>
        <v>3.875060504623451E-2</v>
      </c>
      <c r="I955" s="63">
        <f t="shared" si="388"/>
        <v>0</v>
      </c>
      <c r="J955" s="63">
        <f t="shared" si="389"/>
        <v>3.875060504623451E-2</v>
      </c>
      <c r="K955" s="63">
        <f t="shared" si="390"/>
        <v>0</v>
      </c>
      <c r="L955" s="64">
        <f t="shared" si="391"/>
        <v>3.875060504623451E-2</v>
      </c>
      <c r="M955" s="65">
        <f t="shared" si="392"/>
        <v>4.045044819819819</v>
      </c>
      <c r="N955" s="65">
        <f t="shared" si="393"/>
        <v>1.8934438540575969</v>
      </c>
      <c r="O955" s="65">
        <f t="shared" si="394"/>
        <v>269.160272569558</v>
      </c>
      <c r="P955" s="66">
        <f t="shared" si="395"/>
        <v>142.153817760561</v>
      </c>
      <c r="Q955" s="63">
        <f t="shared" si="398"/>
        <v>0.2061785762256545</v>
      </c>
      <c r="R955" s="63">
        <f t="shared" si="399"/>
        <v>0.29055695519542346</v>
      </c>
      <c r="S955" s="63">
        <f t="shared" si="400"/>
        <v>-1.2552301255229992E-2</v>
      </c>
      <c r="T955" s="64">
        <f t="shared" si="401"/>
        <v>0.30696234021909308</v>
      </c>
      <c r="U955" s="63">
        <f t="shared" si="382"/>
        <v>4.6925119320007536E-2</v>
      </c>
      <c r="V955" s="63">
        <f t="shared" si="383"/>
        <v>0.10326913645552938</v>
      </c>
      <c r="W955" s="63">
        <f t="shared" si="384"/>
        <v>5.8031018380900745E-2</v>
      </c>
      <c r="X955" s="64">
        <f t="shared" si="385"/>
        <v>4.275689208418143E-2</v>
      </c>
      <c r="Y955" s="63">
        <f t="shared" si="378"/>
        <v>3.8834046231432051E-2</v>
      </c>
      <c r="Z955" s="63">
        <f t="shared" si="379"/>
        <v>9.9514344933954835E-2</v>
      </c>
      <c r="AA955" s="63">
        <f t="shared" si="380"/>
        <v>5.3606391994281521E-2</v>
      </c>
      <c r="AB955" s="64">
        <f t="shared" si="381"/>
        <v>4.3572204277138038E-2</v>
      </c>
      <c r="AC955" s="63">
        <f t="shared" si="403"/>
        <v>-1.7296743015256189E-2</v>
      </c>
      <c r="AD955" s="63">
        <f t="shared" si="404"/>
        <v>3.9634571279447028E-2</v>
      </c>
      <c r="AE955" s="63">
        <f t="shared" si="405"/>
        <v>1.6536914168911787E-2</v>
      </c>
      <c r="AF955" s="64">
        <f t="shared" si="406"/>
        <v>2.2721906886597587E-2</v>
      </c>
      <c r="AG955" s="69">
        <f t="shared" ca="1" si="386"/>
        <v>320</v>
      </c>
      <c r="AH955" s="75">
        <f t="shared" si="396"/>
        <v>10</v>
      </c>
      <c r="AI955" s="76">
        <f t="shared" si="397"/>
        <v>0</v>
      </c>
      <c r="AJ955" s="75"/>
      <c r="AK955" s="76"/>
    </row>
    <row r="956" spans="2:37" x14ac:dyDescent="0.25">
      <c r="B956" s="43">
        <v>1950</v>
      </c>
      <c r="C956" s="44">
        <v>5</v>
      </c>
      <c r="D956" s="67">
        <f t="shared" si="402"/>
        <v>18414</v>
      </c>
      <c r="E956" s="61">
        <f>Data!I955</f>
        <v>18.780000999999999</v>
      </c>
      <c r="F956" s="61">
        <f>Data!H955</f>
        <v>23.7</v>
      </c>
      <c r="G956" s="62">
        <f>IF(MOD(C956,3)=0,SUM(Data!G953:G955),0)</f>
        <v>0</v>
      </c>
      <c r="H956" s="63">
        <f t="shared" si="387"/>
        <v>4.565712949093137E-2</v>
      </c>
      <c r="I956" s="63">
        <f t="shared" si="388"/>
        <v>0</v>
      </c>
      <c r="J956" s="63">
        <f t="shared" si="389"/>
        <v>4.565712949093137E-2</v>
      </c>
      <c r="K956" s="63">
        <f t="shared" si="390"/>
        <v>4.237288135593209E-3</v>
      </c>
      <c r="L956" s="64">
        <f t="shared" si="391"/>
        <v>4.1245074092235434E-2</v>
      </c>
      <c r="M956" s="65">
        <f t="shared" si="392"/>
        <v>4.2297299549549541</v>
      </c>
      <c r="N956" s="65">
        <f t="shared" si="393"/>
        <v>1.9014669212358069</v>
      </c>
      <c r="O956" s="65">
        <f t="shared" si="394"/>
        <v>281.44935798808069</v>
      </c>
      <c r="P956" s="66">
        <f t="shared" si="395"/>
        <v>148.01696250658946</v>
      </c>
      <c r="Q956" s="63">
        <f t="shared" si="398"/>
        <v>0.27063606224627867</v>
      </c>
      <c r="R956" s="63">
        <f t="shared" si="399"/>
        <v>0.35952357302296911</v>
      </c>
      <c r="S956" s="63">
        <f t="shared" si="400"/>
        <v>-4.2016806722688926E-3</v>
      </c>
      <c r="T956" s="64">
        <f t="shared" si="401"/>
        <v>0.36525995940703115</v>
      </c>
      <c r="U956" s="63">
        <f t="shared" si="382"/>
        <v>4.8502526963772441E-2</v>
      </c>
      <c r="V956" s="63">
        <f t="shared" si="383"/>
        <v>0.10493143792949278</v>
      </c>
      <c r="W956" s="63">
        <f t="shared" si="384"/>
        <v>5.7740328444509936E-2</v>
      </c>
      <c r="X956" s="64">
        <f t="shared" si="385"/>
        <v>4.4615023381382235E-2</v>
      </c>
      <c r="Y956" s="63">
        <f t="shared" si="378"/>
        <v>5.9061046162970809E-2</v>
      </c>
      <c r="Z956" s="63">
        <f t="shared" si="379"/>
        <v>0.12092284291338129</v>
      </c>
      <c r="AA956" s="63">
        <f t="shared" si="380"/>
        <v>5.4051986389035189E-2</v>
      </c>
      <c r="AB956" s="64">
        <f t="shared" si="381"/>
        <v>6.3441706280002119E-2</v>
      </c>
      <c r="AC956" s="63">
        <f t="shared" si="403"/>
        <v>-1.2064541383575822E-2</v>
      </c>
      <c r="AD956" s="63">
        <f t="shared" si="404"/>
        <v>4.5169891999651046E-2</v>
      </c>
      <c r="AE956" s="63">
        <f t="shared" si="405"/>
        <v>1.7051821786589816E-2</v>
      </c>
      <c r="AF956" s="64">
        <f t="shared" si="406"/>
        <v>2.7646644557076661E-2</v>
      </c>
      <c r="AG956" s="69">
        <f t="shared" ca="1" si="386"/>
        <v>230</v>
      </c>
      <c r="AH956" s="75">
        <f t="shared" si="396"/>
        <v>11</v>
      </c>
      <c r="AI956" s="76">
        <f t="shared" si="397"/>
        <v>0</v>
      </c>
      <c r="AJ956" s="75"/>
      <c r="AK956" s="76"/>
    </row>
    <row r="957" spans="2:37" x14ac:dyDescent="0.25">
      <c r="B957" s="43">
        <v>1950</v>
      </c>
      <c r="C957" s="44">
        <v>6</v>
      </c>
      <c r="D957" s="67">
        <f t="shared" si="402"/>
        <v>18444</v>
      </c>
      <c r="E957" s="61">
        <f>Data!I956</f>
        <v>17.690000999999999</v>
      </c>
      <c r="F957" s="61">
        <f>Data!H956</f>
        <v>23.8</v>
      </c>
      <c r="G957" s="62">
        <f>IF(MOD(C957,3)=0,SUM(Data!G954:G956),0)</f>
        <v>0.29749999999999999</v>
      </c>
      <c r="H957" s="63">
        <f t="shared" si="387"/>
        <v>-5.8040465493052973E-2</v>
      </c>
      <c r="I957" s="63">
        <f t="shared" si="388"/>
        <v>1.5841319710259868E-2</v>
      </c>
      <c r="J957" s="63">
        <f t="shared" si="389"/>
        <v>-4.2199145782793046E-2</v>
      </c>
      <c r="K957" s="63">
        <f t="shared" si="390"/>
        <v>4.2194092827005925E-3</v>
      </c>
      <c r="L957" s="64">
        <f t="shared" si="391"/>
        <v>-4.6223519119840351E-2</v>
      </c>
      <c r="M957" s="65">
        <f t="shared" si="392"/>
        <v>3.9842344594594588</v>
      </c>
      <c r="N957" s="65">
        <f t="shared" si="393"/>
        <v>1.9094899884140171</v>
      </c>
      <c r="O957" s="65">
        <f t="shared" si="394"/>
        <v>269.57243549986816</v>
      </c>
      <c r="P957" s="66">
        <f t="shared" si="395"/>
        <v>141.17509761010544</v>
      </c>
      <c r="Q957" s="63">
        <f t="shared" si="398"/>
        <v>0.26628496778811717</v>
      </c>
      <c r="R957" s="63">
        <f t="shared" si="399"/>
        <v>0.35327448474324052</v>
      </c>
      <c r="S957" s="63">
        <f t="shared" si="400"/>
        <v>-4.1841004184099972E-3</v>
      </c>
      <c r="T957" s="64">
        <f t="shared" si="401"/>
        <v>0.35896051199005941</v>
      </c>
      <c r="U957" s="63">
        <f t="shared" si="382"/>
        <v>3.2304269493033333E-2</v>
      </c>
      <c r="V957" s="63">
        <f t="shared" si="383"/>
        <v>8.9160314005861441E-2</v>
      </c>
      <c r="W957" s="63">
        <f t="shared" si="384"/>
        <v>5.6281507131334063E-2</v>
      </c>
      <c r="X957" s="64">
        <f t="shared" si="385"/>
        <v>3.112693600384997E-2</v>
      </c>
      <c r="Y957" s="63">
        <f t="shared" ref="Y957:Y1020" si="407">($M957/$M837)^(1/10)-1</f>
        <v>6.2258312681347627E-2</v>
      </c>
      <c r="Z957" s="63">
        <f t="shared" ref="Z957:Z1020" si="408">($O957/$O837)^(1/10)-1</f>
        <v>0.12432734933532941</v>
      </c>
      <c r="AA957" s="63">
        <f t="shared" ref="AA957:AA1020" si="409">($N957/$N837)^(1/10)-1</f>
        <v>5.3745624834238281E-2</v>
      </c>
      <c r="AB957" s="64">
        <f t="shared" ref="AB957:AB1020" si="410">($P957/$P837)^(1/10)-1</f>
        <v>6.6981748571619537E-2</v>
      </c>
      <c r="AC957" s="63">
        <f t="shared" si="403"/>
        <v>-9.7513032171874237E-3</v>
      </c>
      <c r="AD957" s="63">
        <f t="shared" si="404"/>
        <v>4.7901302925740019E-2</v>
      </c>
      <c r="AE957" s="63">
        <f t="shared" si="405"/>
        <v>1.7567865828604035E-2</v>
      </c>
      <c r="AF957" s="64">
        <f t="shared" si="406"/>
        <v>2.9809743522546839E-2</v>
      </c>
      <c r="AG957" s="69">
        <f t="shared" ca="1" si="386"/>
        <v>1705</v>
      </c>
      <c r="AH957" s="75">
        <f t="shared" si="396"/>
        <v>0</v>
      </c>
      <c r="AI957" s="76">
        <f t="shared" si="397"/>
        <v>1</v>
      </c>
      <c r="AJ957" s="75"/>
      <c r="AK957" s="76"/>
    </row>
    <row r="958" spans="2:37" x14ac:dyDescent="0.25">
      <c r="B958" s="43">
        <v>1950</v>
      </c>
      <c r="C958" s="44">
        <v>7</v>
      </c>
      <c r="D958" s="67">
        <f t="shared" si="402"/>
        <v>18475</v>
      </c>
      <c r="E958" s="61">
        <f>Data!I957</f>
        <v>17.84</v>
      </c>
      <c r="F958" s="61">
        <f>Data!H957</f>
        <v>24.1</v>
      </c>
      <c r="G958" s="62">
        <f>IF(MOD(C958,3)=0,SUM(Data!G955:G957),0)</f>
        <v>0</v>
      </c>
      <c r="H958" s="63">
        <f t="shared" si="387"/>
        <v>8.4793098654998289E-3</v>
      </c>
      <c r="I958" s="63">
        <f t="shared" si="388"/>
        <v>0</v>
      </c>
      <c r="J958" s="63">
        <f t="shared" si="389"/>
        <v>8.4793098654998289E-3</v>
      </c>
      <c r="K958" s="63">
        <f t="shared" si="390"/>
        <v>1.2605042016806678E-2</v>
      </c>
      <c r="L958" s="64">
        <f t="shared" si="391"/>
        <v>-4.0743744896722944E-3</v>
      </c>
      <c r="M958" s="65">
        <f t="shared" si="392"/>
        <v>4.0180180180180178</v>
      </c>
      <c r="N958" s="65">
        <f t="shared" si="393"/>
        <v>1.9335591899486477</v>
      </c>
      <c r="O958" s="65">
        <f t="shared" si="394"/>
        <v>271.85822371166898</v>
      </c>
      <c r="P958" s="66">
        <f t="shared" si="395"/>
        <v>140.59989739382584</v>
      </c>
      <c r="Q958" s="63">
        <f t="shared" si="398"/>
        <v>0.20867208672086712</v>
      </c>
      <c r="R958" s="63">
        <f t="shared" si="399"/>
        <v>0.29170379258139345</v>
      </c>
      <c r="S958" s="63">
        <f t="shared" si="400"/>
        <v>1.6877637130801926E-2</v>
      </c>
      <c r="T958" s="64">
        <f t="shared" si="401"/>
        <v>0.27026472548460601</v>
      </c>
      <c r="U958" s="63">
        <f t="shared" si="382"/>
        <v>3.8350755420158533E-2</v>
      </c>
      <c r="V958" s="63">
        <f t="shared" si="383"/>
        <v>9.5539821197335062E-2</v>
      </c>
      <c r="W958" s="63">
        <f t="shared" si="384"/>
        <v>5.8931075984437031E-2</v>
      </c>
      <c r="X958" s="64">
        <f t="shared" si="385"/>
        <v>3.4571414554875002E-2</v>
      </c>
      <c r="Y958" s="63">
        <f t="shared" si="407"/>
        <v>5.9700004504240844E-2</v>
      </c>
      <c r="Z958" s="63">
        <f t="shared" si="408"/>
        <v>0.12161955612042985</v>
      </c>
      <c r="AA958" s="63">
        <f t="shared" si="409"/>
        <v>5.5817608442175981E-2</v>
      </c>
      <c r="AB958" s="64">
        <f t="shared" si="410"/>
        <v>6.2323214873582389E-2</v>
      </c>
      <c r="AC958" s="63">
        <f t="shared" si="403"/>
        <v>-8.2622970187953282E-3</v>
      </c>
      <c r="AD958" s="63">
        <f t="shared" si="404"/>
        <v>4.9476999556726797E-2</v>
      </c>
      <c r="AE958" s="63">
        <f t="shared" si="405"/>
        <v>1.8815275118961861E-2</v>
      </c>
      <c r="AF958" s="64">
        <f t="shared" si="406"/>
        <v>3.0095469891914028E-2</v>
      </c>
      <c r="AG958" s="69">
        <f t="shared" ca="1" si="386"/>
        <v>878</v>
      </c>
      <c r="AH958" s="75">
        <f t="shared" si="396"/>
        <v>1</v>
      </c>
      <c r="AI958" s="76">
        <f t="shared" si="397"/>
        <v>0</v>
      </c>
      <c r="AJ958" s="75"/>
      <c r="AK958" s="76"/>
    </row>
    <row r="959" spans="2:37" x14ac:dyDescent="0.25">
      <c r="B959" s="43">
        <v>1950</v>
      </c>
      <c r="C959" s="44">
        <v>8</v>
      </c>
      <c r="D959" s="67">
        <f t="shared" si="402"/>
        <v>18506</v>
      </c>
      <c r="E959" s="61">
        <f>Data!I958</f>
        <v>18.420000000000002</v>
      </c>
      <c r="F959" s="61">
        <f>Data!H958</f>
        <v>24.3</v>
      </c>
      <c r="G959" s="62">
        <f>IF(MOD(C959,3)=0,SUM(Data!G956:G958),0)</f>
        <v>0</v>
      </c>
      <c r="H959" s="63">
        <f t="shared" si="387"/>
        <v>3.2511210762331988E-2</v>
      </c>
      <c r="I959" s="63">
        <f t="shared" si="388"/>
        <v>0</v>
      </c>
      <c r="J959" s="63">
        <f t="shared" si="389"/>
        <v>3.2511210762331988E-2</v>
      </c>
      <c r="K959" s="63">
        <f t="shared" si="390"/>
        <v>8.2987551867219622E-3</v>
      </c>
      <c r="L959" s="64">
        <f t="shared" si="391"/>
        <v>2.4013176105851963E-2</v>
      </c>
      <c r="M959" s="65">
        <f t="shared" si="392"/>
        <v>4.1486486486486482</v>
      </c>
      <c r="N959" s="65">
        <f t="shared" si="393"/>
        <v>1.9496053243050679</v>
      </c>
      <c r="O959" s="65">
        <f t="shared" si="394"/>
        <v>280.69666372023227</v>
      </c>
      <c r="P959" s="66">
        <f t="shared" si="395"/>
        <v>143.97614749040849</v>
      </c>
      <c r="Q959" s="63">
        <f t="shared" si="398"/>
        <v>0.20470896010464368</v>
      </c>
      <c r="R959" s="63">
        <f t="shared" si="399"/>
        <v>0.28746841250031241</v>
      </c>
      <c r="S959" s="63">
        <f t="shared" si="400"/>
        <v>2.1008403361344685E-2</v>
      </c>
      <c r="T959" s="64">
        <f t="shared" si="401"/>
        <v>0.26097729290154015</v>
      </c>
      <c r="U959" s="63">
        <f t="shared" si="382"/>
        <v>4.4310621036250275E-2</v>
      </c>
      <c r="V959" s="63">
        <f t="shared" si="383"/>
        <v>0.10182793730581818</v>
      </c>
      <c r="W959" s="63">
        <f t="shared" si="384"/>
        <v>6.0682832588144997E-2</v>
      </c>
      <c r="X959" s="64">
        <f t="shared" si="385"/>
        <v>3.8791147978963769E-2</v>
      </c>
      <c r="Y959" s="63">
        <f t="shared" si="407"/>
        <v>6.0886554843952778E-2</v>
      </c>
      <c r="Z959" s="63">
        <f t="shared" si="408"/>
        <v>0.12287543803010759</v>
      </c>
      <c r="AA959" s="63">
        <f t="shared" si="409"/>
        <v>5.6690550616915747E-2</v>
      </c>
      <c r="AB959" s="64">
        <f t="shared" si="410"/>
        <v>6.2634124412820569E-2</v>
      </c>
      <c r="AC959" s="63">
        <f t="shared" si="403"/>
        <v>-6.0334785754126985E-3</v>
      </c>
      <c r="AD959" s="63">
        <f t="shared" si="404"/>
        <v>5.1835580545920301E-2</v>
      </c>
      <c r="AE959" s="63">
        <f t="shared" si="405"/>
        <v>1.9544336408729768E-2</v>
      </c>
      <c r="AF959" s="64">
        <f t="shared" si="406"/>
        <v>3.1672231392049222E-2</v>
      </c>
      <c r="AG959" s="69">
        <f t="shared" ca="1" si="386"/>
        <v>428</v>
      </c>
      <c r="AH959" s="75">
        <f t="shared" si="396"/>
        <v>2</v>
      </c>
      <c r="AI959" s="76">
        <f t="shared" si="397"/>
        <v>0</v>
      </c>
      <c r="AJ959" s="75"/>
      <c r="AK959" s="76"/>
    </row>
    <row r="960" spans="2:37" x14ac:dyDescent="0.25">
      <c r="B960" s="43">
        <v>1950</v>
      </c>
      <c r="C960" s="44">
        <v>9</v>
      </c>
      <c r="D960" s="67">
        <f t="shared" si="402"/>
        <v>18536</v>
      </c>
      <c r="E960" s="61">
        <f>Data!I959</f>
        <v>19.450001</v>
      </c>
      <c r="F960" s="61">
        <f>Data!H959</f>
        <v>24.4</v>
      </c>
      <c r="G960" s="62">
        <f>IF(MOD(C960,3)=0,SUM(Data!G957:G959),0)</f>
        <v>0.32166666666666666</v>
      </c>
      <c r="H960" s="63">
        <f t="shared" si="387"/>
        <v>5.591753528773058E-2</v>
      </c>
      <c r="I960" s="63">
        <f t="shared" si="388"/>
        <v>1.7462902642055734E-2</v>
      </c>
      <c r="J960" s="63">
        <f t="shared" si="389"/>
        <v>7.3380437929786213E-2</v>
      </c>
      <c r="K960" s="63">
        <f t="shared" si="390"/>
        <v>4.1152263374484299E-3</v>
      </c>
      <c r="L960" s="64">
        <f t="shared" si="391"/>
        <v>6.898133777433646E-2</v>
      </c>
      <c r="M960" s="65">
        <f t="shared" si="392"/>
        <v>4.3806308558558555</v>
      </c>
      <c r="N960" s="65">
        <f t="shared" si="393"/>
        <v>1.9576283914832779</v>
      </c>
      <c r="O960" s="65">
        <f t="shared" si="394"/>
        <v>301.29430782945286</v>
      </c>
      <c r="P960" s="66">
        <f t="shared" si="395"/>
        <v>153.90781475189203</v>
      </c>
      <c r="Q960" s="63">
        <f t="shared" si="398"/>
        <v>0.25564887023886396</v>
      </c>
      <c r="R960" s="63">
        <f t="shared" si="399"/>
        <v>0.34172386802201826</v>
      </c>
      <c r="S960" s="63">
        <f t="shared" si="400"/>
        <v>2.0920502092050208E-2</v>
      </c>
      <c r="T960" s="64">
        <f t="shared" si="401"/>
        <v>0.31422952646418922</v>
      </c>
      <c r="U960" s="63">
        <f t="shared" si="382"/>
        <v>4.1916438792795052E-2</v>
      </c>
      <c r="V960" s="63">
        <f t="shared" si="383"/>
        <v>0.1006421291534807</v>
      </c>
      <c r="W960" s="63">
        <f t="shared" si="384"/>
        <v>6.1554389091271311E-2</v>
      </c>
      <c r="X960" s="64">
        <f t="shared" si="385"/>
        <v>3.6821231642845564E-2</v>
      </c>
      <c r="Y960" s="63">
        <f t="shared" si="407"/>
        <v>6.2279098506212494E-2</v>
      </c>
      <c r="Z960" s="63">
        <f t="shared" si="408"/>
        <v>0.1244531095226602</v>
      </c>
      <c r="AA960" s="63">
        <f t="shared" si="409"/>
        <v>5.7124599506303886E-2</v>
      </c>
      <c r="AB960" s="64">
        <f t="shared" si="410"/>
        <v>6.3690231073801229E-2</v>
      </c>
      <c r="AC960" s="63">
        <f t="shared" si="403"/>
        <v>-3.3017304699455297E-3</v>
      </c>
      <c r="AD960" s="63">
        <f t="shared" si="404"/>
        <v>5.4975384323669552E-2</v>
      </c>
      <c r="AE960" s="63">
        <f t="shared" si="405"/>
        <v>1.9445673122872487E-2</v>
      </c>
      <c r="AF960" s="64">
        <f t="shared" si="406"/>
        <v>3.4851990780400133E-2</v>
      </c>
      <c r="AG960" s="69">
        <f t="shared" ca="1" si="386"/>
        <v>147</v>
      </c>
      <c r="AH960" s="75">
        <f t="shared" si="396"/>
        <v>3</v>
      </c>
      <c r="AI960" s="76">
        <f t="shared" si="397"/>
        <v>0</v>
      </c>
      <c r="AJ960" s="75"/>
      <c r="AK960" s="76"/>
    </row>
    <row r="961" spans="2:37" x14ac:dyDescent="0.25">
      <c r="B961" s="43">
        <v>1950</v>
      </c>
      <c r="C961" s="44">
        <v>10</v>
      </c>
      <c r="D961" s="67">
        <f t="shared" si="402"/>
        <v>18567</v>
      </c>
      <c r="E961" s="61">
        <f>Data!I960</f>
        <v>19.530000999999999</v>
      </c>
      <c r="F961" s="61">
        <f>Data!H960</f>
        <v>24.6</v>
      </c>
      <c r="G961" s="62">
        <f>IF(MOD(C961,3)=0,SUM(Data!G958:G960),0)</f>
        <v>0</v>
      </c>
      <c r="H961" s="63">
        <f t="shared" si="387"/>
        <v>4.1131103283746917E-3</v>
      </c>
      <c r="I961" s="63">
        <f t="shared" si="388"/>
        <v>0</v>
      </c>
      <c r="J961" s="63">
        <f t="shared" si="389"/>
        <v>4.1131103283746917E-3</v>
      </c>
      <c r="K961" s="63">
        <f t="shared" si="390"/>
        <v>8.19672131147553E-3</v>
      </c>
      <c r="L961" s="64">
        <f t="shared" si="391"/>
        <v>-4.0504108938073102E-3</v>
      </c>
      <c r="M961" s="65">
        <f t="shared" si="392"/>
        <v>4.3986488738738734</v>
      </c>
      <c r="N961" s="65">
        <f t="shared" si="393"/>
        <v>1.9736745258396984</v>
      </c>
      <c r="O961" s="65">
        <f t="shared" si="394"/>
        <v>302.53356455886671</v>
      </c>
      <c r="P961" s="66">
        <f t="shared" si="395"/>
        <v>153.2844248623789</v>
      </c>
      <c r="Q961" s="63">
        <f t="shared" si="398"/>
        <v>0.22907495280050338</v>
      </c>
      <c r="R961" s="63">
        <f t="shared" si="399"/>
        <v>0.31332830287719227</v>
      </c>
      <c r="S961" s="63">
        <f t="shared" si="400"/>
        <v>3.7974683544303778E-2</v>
      </c>
      <c r="T961" s="64">
        <f t="shared" si="401"/>
        <v>0.26527970643046506</v>
      </c>
      <c r="U961" s="63">
        <f t="shared" ref="U961:U1024" si="411">($M961/$M901)^(1/5)-1</f>
        <v>3.4293187745574549E-2</v>
      </c>
      <c r="V961" s="63">
        <f t="shared" ref="V961:V1024" si="412">($O961/$O901)^(1/5)-1</f>
        <v>9.2589207679848906E-2</v>
      </c>
      <c r="W961" s="63">
        <f t="shared" ref="W961:W1024" si="413">($N961/$N901)^(1/5)-1</f>
        <v>6.3288964341329246E-2</v>
      </c>
      <c r="X961" s="64">
        <f t="shared" ref="X961:X1024" si="414">($P961/$P901)^(1/5)-1</f>
        <v>2.7556237599691613E-2</v>
      </c>
      <c r="Y961" s="63">
        <f t="shared" si="407"/>
        <v>6.1720625748076907E-2</v>
      </c>
      <c r="Z961" s="63">
        <f t="shared" si="408"/>
        <v>0.12386194997678146</v>
      </c>
      <c r="AA961" s="63">
        <f t="shared" si="409"/>
        <v>5.7987915483193042E-2</v>
      </c>
      <c r="AB961" s="64">
        <f t="shared" si="410"/>
        <v>6.2263503703161804E-2</v>
      </c>
      <c r="AC961" s="63">
        <f t="shared" si="403"/>
        <v>4.3109851036184921E-3</v>
      </c>
      <c r="AD961" s="63">
        <f t="shared" si="404"/>
        <v>6.3033216652157886E-2</v>
      </c>
      <c r="AE961" s="63">
        <f t="shared" si="405"/>
        <v>2.0170023490525102E-2</v>
      </c>
      <c r="AF961" s="64">
        <f t="shared" si="406"/>
        <v>4.2015734803671156E-2</v>
      </c>
      <c r="AG961" s="69">
        <f t="shared" ca="1" si="386"/>
        <v>952</v>
      </c>
      <c r="AH961" s="75">
        <f t="shared" si="396"/>
        <v>4</v>
      </c>
      <c r="AI961" s="76">
        <f t="shared" si="397"/>
        <v>0</v>
      </c>
      <c r="AJ961" s="75"/>
      <c r="AK961" s="76"/>
    </row>
    <row r="962" spans="2:37" x14ac:dyDescent="0.25">
      <c r="B962" s="43">
        <v>1950</v>
      </c>
      <c r="C962" s="44">
        <v>11</v>
      </c>
      <c r="D962" s="67">
        <f t="shared" si="402"/>
        <v>18597</v>
      </c>
      <c r="E962" s="61">
        <f>Data!I961</f>
        <v>19.510000000000002</v>
      </c>
      <c r="F962" s="61">
        <f>Data!H961</f>
        <v>24.7</v>
      </c>
      <c r="G962" s="62">
        <f>IF(MOD(C962,3)=0,SUM(Data!G959:G961),0)</f>
        <v>0</v>
      </c>
      <c r="H962" s="63">
        <f t="shared" si="387"/>
        <v>-1.0241166910333055E-3</v>
      </c>
      <c r="I962" s="63">
        <f t="shared" si="388"/>
        <v>0</v>
      </c>
      <c r="J962" s="63">
        <f t="shared" si="389"/>
        <v>-1.0241166910333055E-3</v>
      </c>
      <c r="K962" s="63">
        <f t="shared" si="390"/>
        <v>4.0650406504063596E-3</v>
      </c>
      <c r="L962" s="64">
        <f t="shared" si="391"/>
        <v>-5.0685534655633413E-3</v>
      </c>
      <c r="M962" s="65">
        <f t="shared" si="392"/>
        <v>4.3941441441441444</v>
      </c>
      <c r="N962" s="65">
        <f t="shared" si="393"/>
        <v>1.9816975930179084</v>
      </c>
      <c r="O962" s="65">
        <f t="shared" si="394"/>
        <v>302.22373488580416</v>
      </c>
      <c r="P962" s="66">
        <f t="shared" si="395"/>
        <v>152.50749455952581</v>
      </c>
      <c r="Q962" s="63">
        <f t="shared" si="398"/>
        <v>0.21104903786468054</v>
      </c>
      <c r="R962" s="63">
        <f t="shared" si="399"/>
        <v>0.29406670762904974</v>
      </c>
      <c r="S962" s="63">
        <f t="shared" si="400"/>
        <v>3.7815126050420034E-2</v>
      </c>
      <c r="T962" s="64">
        <f t="shared" si="401"/>
        <v>0.24691447941584554</v>
      </c>
      <c r="U962" s="63">
        <f t="shared" si="411"/>
        <v>2.7442522495808808E-2</v>
      </c>
      <c r="V962" s="63">
        <f t="shared" si="412"/>
        <v>8.5352417371255429E-2</v>
      </c>
      <c r="W962" s="63">
        <f t="shared" si="413"/>
        <v>6.4152024702405885E-2</v>
      </c>
      <c r="X962" s="64">
        <f t="shared" si="414"/>
        <v>1.9922334569422384E-2</v>
      </c>
      <c r="Y962" s="63">
        <f t="shared" si="407"/>
        <v>5.916956501878512E-2</v>
      </c>
      <c r="Z962" s="63">
        <f t="shared" si="408"/>
        <v>0.12116157850786435</v>
      </c>
      <c r="AA962" s="63">
        <f t="shared" si="409"/>
        <v>5.8417207165993856E-2</v>
      </c>
      <c r="AB962" s="64">
        <f t="shared" si="410"/>
        <v>5.928132206946457E-2</v>
      </c>
      <c r="AC962" s="63">
        <f t="shared" si="403"/>
        <v>8.048232554019874E-3</v>
      </c>
      <c r="AD962" s="63">
        <f t="shared" si="404"/>
        <v>6.6988981587075225E-2</v>
      </c>
      <c r="AE962" s="63">
        <f t="shared" si="405"/>
        <v>2.0687168874089945E-2</v>
      </c>
      <c r="AF962" s="64">
        <f t="shared" si="406"/>
        <v>4.5363372955947279E-2</v>
      </c>
      <c r="AG962" s="69">
        <f t="shared" ca="1" si="386"/>
        <v>1063</v>
      </c>
      <c r="AH962" s="75">
        <f t="shared" si="396"/>
        <v>0</v>
      </c>
      <c r="AI962" s="76">
        <f t="shared" si="397"/>
        <v>1</v>
      </c>
      <c r="AJ962" s="75"/>
      <c r="AK962" s="76"/>
    </row>
    <row r="963" spans="2:37" x14ac:dyDescent="0.25">
      <c r="B963" s="43">
        <v>1950</v>
      </c>
      <c r="C963" s="44">
        <v>12</v>
      </c>
      <c r="D963" s="67">
        <f t="shared" si="402"/>
        <v>18628</v>
      </c>
      <c r="E963" s="61">
        <f>Data!I962</f>
        <v>20.43</v>
      </c>
      <c r="F963" s="61">
        <f>Data!H962</f>
        <v>25</v>
      </c>
      <c r="G963" s="62">
        <f>IF(MOD(C963,3)=0,SUM(Data!G960:G962),0)</f>
        <v>0.35583333333333333</v>
      </c>
      <c r="H963" s="63">
        <f t="shared" si="387"/>
        <v>4.7155304971809198E-2</v>
      </c>
      <c r="I963" s="63">
        <f t="shared" si="388"/>
        <v>1.8238510165726977E-2</v>
      </c>
      <c r="J963" s="63">
        <f t="shared" si="389"/>
        <v>6.5393815137536171E-2</v>
      </c>
      <c r="K963" s="63">
        <f t="shared" si="390"/>
        <v>1.2145748987854255E-2</v>
      </c>
      <c r="L963" s="64">
        <f t="shared" si="391"/>
        <v>5.2609089355885708E-2</v>
      </c>
      <c r="M963" s="65">
        <f t="shared" si="392"/>
        <v>4.6013513513513509</v>
      </c>
      <c r="N963" s="65">
        <f t="shared" si="393"/>
        <v>2.0057667945525388</v>
      </c>
      <c r="O963" s="65">
        <f t="shared" si="394"/>
        <v>321.98729793510216</v>
      </c>
      <c r="P963" s="66">
        <f t="shared" si="395"/>
        <v>160.53077496825017</v>
      </c>
      <c r="Q963" s="63">
        <f t="shared" si="398"/>
        <v>0.23518742442563489</v>
      </c>
      <c r="R963" s="63">
        <f t="shared" si="399"/>
        <v>0.32075559803385412</v>
      </c>
      <c r="S963" s="63">
        <f t="shared" si="400"/>
        <v>5.9322033898304927E-2</v>
      </c>
      <c r="T963" s="64">
        <f t="shared" si="401"/>
        <v>0.24679328454395844</v>
      </c>
      <c r="U963" s="63">
        <f t="shared" si="411"/>
        <v>3.3460687317935944E-2</v>
      </c>
      <c r="V963" s="63">
        <f t="shared" si="412"/>
        <v>9.3412264282269009E-2</v>
      </c>
      <c r="W963" s="63">
        <f t="shared" si="413"/>
        <v>6.5549731881965778E-2</v>
      </c>
      <c r="X963" s="64">
        <f t="shared" si="414"/>
        <v>2.6148504914071724E-2</v>
      </c>
      <c r="Y963" s="63">
        <f t="shared" si="407"/>
        <v>6.8523306901143277E-2</v>
      </c>
      <c r="Z963" s="63">
        <f t="shared" si="408"/>
        <v>0.13123081779052503</v>
      </c>
      <c r="AA963" s="63">
        <f t="shared" si="409"/>
        <v>5.8941794860362107E-2</v>
      </c>
      <c r="AB963" s="64">
        <f t="shared" si="410"/>
        <v>6.8265341193465057E-2</v>
      </c>
      <c r="AC963" s="63">
        <f t="shared" si="403"/>
        <v>1.3871297511352632E-2</v>
      </c>
      <c r="AD963" s="63">
        <f t="shared" si="404"/>
        <v>7.3238789966389328E-2</v>
      </c>
      <c r="AE963" s="63">
        <f t="shared" si="405"/>
        <v>2.2246675015915374E-2</v>
      </c>
      <c r="AF963" s="64">
        <f t="shared" si="406"/>
        <v>4.9882397465054185E-2</v>
      </c>
      <c r="AG963" s="69">
        <f t="shared" ca="1" si="386"/>
        <v>218</v>
      </c>
      <c r="AH963" s="75">
        <f t="shared" si="396"/>
        <v>1</v>
      </c>
      <c r="AI963" s="76">
        <f t="shared" si="397"/>
        <v>0</v>
      </c>
      <c r="AJ963" s="75"/>
      <c r="AK963" s="76"/>
    </row>
    <row r="964" spans="2:37" x14ac:dyDescent="0.25">
      <c r="B964" s="43">
        <v>1951</v>
      </c>
      <c r="C964" s="39">
        <v>1</v>
      </c>
      <c r="D964" s="67">
        <f t="shared" si="402"/>
        <v>18659</v>
      </c>
      <c r="E964" s="61">
        <f>Data!I963</f>
        <v>21.66</v>
      </c>
      <c r="F964" s="61">
        <f>Data!H963</f>
        <v>25.4</v>
      </c>
      <c r="G964" s="62">
        <f>IF(MOD(C964,3)=0,SUM(Data!G961:G963),0)</f>
        <v>0</v>
      </c>
      <c r="H964" s="63">
        <f t="shared" si="387"/>
        <v>6.0205580029368599E-2</v>
      </c>
      <c r="I964" s="63">
        <f t="shared" si="388"/>
        <v>0</v>
      </c>
      <c r="J964" s="63">
        <f t="shared" si="389"/>
        <v>6.0205580029368599E-2</v>
      </c>
      <c r="K964" s="63">
        <f t="shared" si="390"/>
        <v>1.6000000000000014E-2</v>
      </c>
      <c r="L964" s="64">
        <f t="shared" si="391"/>
        <v>4.3509429162764457E-2</v>
      </c>
      <c r="M964" s="65">
        <f t="shared" si="392"/>
        <v>4.8783783783783781</v>
      </c>
      <c r="N964" s="65">
        <f t="shared" si="393"/>
        <v>2.0378590632653792</v>
      </c>
      <c r="O964" s="65">
        <f t="shared" si="394"/>
        <v>341.37272996937412</v>
      </c>
      <c r="P964" s="66">
        <f t="shared" si="395"/>
        <v>167.51537735017493</v>
      </c>
      <c r="Q964" s="63">
        <f t="shared" si="398"/>
        <v>0.27038130618072187</v>
      </c>
      <c r="R964" s="63">
        <f t="shared" si="399"/>
        <v>0.35838755203969019</v>
      </c>
      <c r="S964" s="63">
        <f t="shared" si="400"/>
        <v>8.0851063829787018E-2</v>
      </c>
      <c r="T964" s="64">
        <f t="shared" si="401"/>
        <v>0.25677588476113078</v>
      </c>
      <c r="U964" s="63">
        <f t="shared" si="411"/>
        <v>3.7482388333638816E-2</v>
      </c>
      <c r="V964" s="63">
        <f t="shared" si="412"/>
        <v>9.7667266207168923E-2</v>
      </c>
      <c r="W964" s="63">
        <f t="shared" si="413"/>
        <v>6.8937875742901333E-2</v>
      </c>
      <c r="X964" s="64">
        <f t="shared" si="414"/>
        <v>2.6876576381299033E-2</v>
      </c>
      <c r="Y964" s="63">
        <f t="shared" si="407"/>
        <v>7.4584567621702513E-2</v>
      </c>
      <c r="Z964" s="63">
        <f t="shared" si="408"/>
        <v>0.13764779052053044</v>
      </c>
      <c r="AA964" s="63">
        <f t="shared" si="409"/>
        <v>6.062402492300345E-2</v>
      </c>
      <c r="AB964" s="64">
        <f t="shared" si="410"/>
        <v>7.2621177521524194E-2</v>
      </c>
      <c r="AC964" s="63">
        <f t="shared" si="403"/>
        <v>1.5322671634792062E-2</v>
      </c>
      <c r="AD964" s="63">
        <f t="shared" si="404"/>
        <v>7.4775149671858943E-2</v>
      </c>
      <c r="AE964" s="63">
        <f t="shared" si="405"/>
        <v>2.3697940621021596E-2</v>
      </c>
      <c r="AF964" s="64">
        <f t="shared" si="406"/>
        <v>4.9894804926394309E-2</v>
      </c>
      <c r="AG964" s="69">
        <f t="shared" ca="1" si="386"/>
        <v>117</v>
      </c>
      <c r="AH964" s="75">
        <f t="shared" si="396"/>
        <v>2</v>
      </c>
      <c r="AI964" s="76">
        <f t="shared" si="397"/>
        <v>0</v>
      </c>
      <c r="AJ964" s="75"/>
      <c r="AK964" s="76"/>
    </row>
    <row r="965" spans="2:37" x14ac:dyDescent="0.25">
      <c r="B965" s="43">
        <v>1951</v>
      </c>
      <c r="C965" s="44">
        <v>2</v>
      </c>
      <c r="D965" s="67">
        <f t="shared" si="402"/>
        <v>18687</v>
      </c>
      <c r="E965" s="61">
        <f>Data!I964</f>
        <v>21.799999</v>
      </c>
      <c r="F965" s="61">
        <f>Data!H964</f>
        <v>25.7</v>
      </c>
      <c r="G965" s="62">
        <f>IF(MOD(C965,3)=0,SUM(Data!G962:G964),0)</f>
        <v>0</v>
      </c>
      <c r="H965" s="63">
        <f t="shared" si="387"/>
        <v>6.4634810710988422E-3</v>
      </c>
      <c r="I965" s="63">
        <f t="shared" si="388"/>
        <v>0</v>
      </c>
      <c r="J965" s="63">
        <f t="shared" si="389"/>
        <v>6.4634810710988422E-3</v>
      </c>
      <c r="K965" s="63">
        <f t="shared" si="390"/>
        <v>1.1811023622047223E-2</v>
      </c>
      <c r="L965" s="64">
        <f t="shared" si="391"/>
        <v>-5.2851198752563722E-3</v>
      </c>
      <c r="M965" s="65">
        <f t="shared" si="392"/>
        <v>4.9099096846846839</v>
      </c>
      <c r="N965" s="65">
        <f t="shared" si="393"/>
        <v>2.0619282648000099</v>
      </c>
      <c r="O965" s="65">
        <f t="shared" si="394"/>
        <v>343.57918614772052</v>
      </c>
      <c r="P965" s="66">
        <f t="shared" si="395"/>
        <v>166.63003849993044</v>
      </c>
      <c r="Q965" s="63">
        <f t="shared" si="398"/>
        <v>0.26596981800057007</v>
      </c>
      <c r="R965" s="63">
        <f t="shared" si="399"/>
        <v>0.35367045599873514</v>
      </c>
      <c r="S965" s="63">
        <f t="shared" si="400"/>
        <v>9.3617021276595658E-2</v>
      </c>
      <c r="T965" s="64">
        <f t="shared" si="401"/>
        <v>0.23779205120506908</v>
      </c>
      <c r="U965" s="63">
        <f t="shared" si="411"/>
        <v>3.8244559932214539E-2</v>
      </c>
      <c r="V965" s="63">
        <f t="shared" si="412"/>
        <v>9.8473651765513592E-2</v>
      </c>
      <c r="W965" s="63">
        <f t="shared" si="413"/>
        <v>7.2632396397782628E-2</v>
      </c>
      <c r="X965" s="64">
        <f t="shared" si="414"/>
        <v>2.4091436595159443E-2</v>
      </c>
      <c r="Y965" s="63">
        <f t="shared" si="407"/>
        <v>8.2246071968776535E-2</v>
      </c>
      <c r="Z965" s="63">
        <f t="shared" si="408"/>
        <v>0.14575891900230542</v>
      </c>
      <c r="AA965" s="63">
        <f t="shared" si="409"/>
        <v>6.187012176557416E-2</v>
      </c>
      <c r="AB965" s="64">
        <f t="shared" si="410"/>
        <v>7.9000995994923606E-2</v>
      </c>
      <c r="AC965" s="63">
        <f t="shared" si="403"/>
        <v>1.1920516735111297E-2</v>
      </c>
      <c r="AD965" s="63">
        <f t="shared" si="404"/>
        <v>7.11737807241688E-2</v>
      </c>
      <c r="AE965" s="63">
        <f t="shared" si="405"/>
        <v>2.4947625259798212E-2</v>
      </c>
      <c r="AF965" s="64">
        <f t="shared" si="406"/>
        <v>4.5100992797220796E-2</v>
      </c>
      <c r="AG965" s="69">
        <f t="shared" ref="AG965:AG1028" ca="1" si="415">RANK($H965,OFFSET($H$5,0,0,$AN$3,1),0)</f>
        <v>909</v>
      </c>
      <c r="AH965" s="75">
        <f t="shared" si="396"/>
        <v>3</v>
      </c>
      <c r="AI965" s="76">
        <f t="shared" si="397"/>
        <v>0</v>
      </c>
      <c r="AJ965" s="75"/>
      <c r="AK965" s="76"/>
    </row>
    <row r="966" spans="2:37" x14ac:dyDescent="0.25">
      <c r="B966" s="43">
        <v>1951</v>
      </c>
      <c r="C966" s="44">
        <v>3</v>
      </c>
      <c r="D966" s="67">
        <f t="shared" si="402"/>
        <v>18718</v>
      </c>
      <c r="E966" s="61">
        <f>Data!I965</f>
        <v>21.48</v>
      </c>
      <c r="F966" s="61">
        <f>Data!H965</f>
        <v>25.8</v>
      </c>
      <c r="G966" s="62">
        <f>IF(MOD(C966,3)=0,SUM(Data!G963:G965),0)</f>
        <v>0.37583333333333335</v>
      </c>
      <c r="H966" s="63">
        <f t="shared" ref="H966:H1029" si="416">E966/E965-1</f>
        <v>-1.4678853884351084E-2</v>
      </c>
      <c r="I966" s="63">
        <f t="shared" ref="I966:I1029" si="417">G966/E965</f>
        <v>1.7240061952908042E-2</v>
      </c>
      <c r="J966" s="63">
        <f t="shared" ref="J966:J1029" si="418">O966/O965-1</f>
        <v>2.5612080685568639E-3</v>
      </c>
      <c r="K966" s="63">
        <f t="shared" ref="K966:K1029" si="419">F966/F965-1</f>
        <v>3.8910505836575737E-3</v>
      </c>
      <c r="L966" s="64">
        <f t="shared" ref="L966:L1029" si="420">(1+J966)/(1+K966)-1</f>
        <v>-1.3246880867475719E-3</v>
      </c>
      <c r="M966" s="65">
        <f t="shared" ref="M966:M1029" si="421">E966/$E$4</f>
        <v>4.8378378378378377</v>
      </c>
      <c r="N966" s="65">
        <f t="shared" ref="N966:N1029" si="422">F966/$F$4</f>
        <v>2.0699513319782201</v>
      </c>
      <c r="O966" s="65">
        <f t="shared" ref="O966:O1029" si="423">O965*((E966+G966)/(E965))</f>
        <v>344.45916393147024</v>
      </c>
      <c r="P966" s="66">
        <f t="shared" ref="P966:P1029" si="424">P965*(1+L966)</f>
        <v>166.40930567303528</v>
      </c>
      <c r="Q966" s="63">
        <f t="shared" si="398"/>
        <v>0.24233653890476936</v>
      </c>
      <c r="R966" s="63">
        <f t="shared" si="399"/>
        <v>0.32934612352596782</v>
      </c>
      <c r="S966" s="63">
        <f t="shared" si="400"/>
        <v>9.3220338983050821E-2</v>
      </c>
      <c r="T966" s="64">
        <f t="shared" si="401"/>
        <v>0.21599102772142809</v>
      </c>
      <c r="U966" s="63">
        <f t="shared" si="411"/>
        <v>4.1478891532062523E-2</v>
      </c>
      <c r="V966" s="63">
        <f t="shared" si="412"/>
        <v>0.10361343815767676</v>
      </c>
      <c r="W966" s="63">
        <f t="shared" si="413"/>
        <v>7.1109135051968808E-2</v>
      </c>
      <c r="X966" s="64">
        <f t="shared" si="414"/>
        <v>3.0346397058905517E-2</v>
      </c>
      <c r="Y966" s="63">
        <f t="shared" si="407"/>
        <v>7.9993445187650503E-2</v>
      </c>
      <c r="Z966" s="63">
        <f t="shared" si="408"/>
        <v>0.14342975778834099</v>
      </c>
      <c r="AA966" s="63">
        <f t="shared" si="409"/>
        <v>6.1532111466662709E-2</v>
      </c>
      <c r="AB966" s="64">
        <f t="shared" si="410"/>
        <v>7.7150418189916747E-2</v>
      </c>
      <c r="AC966" s="63">
        <f t="shared" si="403"/>
        <v>1.021222095181451E-2</v>
      </c>
      <c r="AD966" s="63">
        <f t="shared" si="404"/>
        <v>6.9570870146999919E-2</v>
      </c>
      <c r="AE966" s="63">
        <f t="shared" si="405"/>
        <v>2.5474240125855863E-2</v>
      </c>
      <c r="AF966" s="64">
        <f t="shared" si="406"/>
        <v>4.3001206949608184E-2</v>
      </c>
      <c r="AG966" s="69">
        <f t="shared" ca="1" si="415"/>
        <v>1309</v>
      </c>
      <c r="AH966" s="75">
        <f t="shared" si="396"/>
        <v>0</v>
      </c>
      <c r="AI966" s="76">
        <f t="shared" si="397"/>
        <v>1</v>
      </c>
      <c r="AJ966" s="75"/>
      <c r="AK966" s="76"/>
    </row>
    <row r="967" spans="2:37" x14ac:dyDescent="0.25">
      <c r="B967" s="43">
        <v>1951</v>
      </c>
      <c r="C967" s="44">
        <v>4</v>
      </c>
      <c r="D967" s="67">
        <f t="shared" si="402"/>
        <v>18748</v>
      </c>
      <c r="E967" s="61">
        <f>Data!I966</f>
        <v>22.43</v>
      </c>
      <c r="F967" s="61">
        <f>Data!H966</f>
        <v>25.8</v>
      </c>
      <c r="G967" s="62">
        <f>IF(MOD(C967,3)=0,SUM(Data!G964:G966),0)</f>
        <v>0</v>
      </c>
      <c r="H967" s="63">
        <f t="shared" si="416"/>
        <v>4.4227188081936708E-2</v>
      </c>
      <c r="I967" s="63">
        <f t="shared" si="417"/>
        <v>0</v>
      </c>
      <c r="J967" s="63">
        <f t="shared" si="418"/>
        <v>4.4227188081936708E-2</v>
      </c>
      <c r="K967" s="63">
        <f t="shared" si="419"/>
        <v>0</v>
      </c>
      <c r="L967" s="64">
        <f t="shared" si="420"/>
        <v>4.4227188081936708E-2</v>
      </c>
      <c r="M967" s="65">
        <f t="shared" si="421"/>
        <v>5.0518018018018012</v>
      </c>
      <c r="N967" s="65">
        <f t="shared" si="422"/>
        <v>2.0699513319782201</v>
      </c>
      <c r="O967" s="65">
        <f t="shared" si="423"/>
        <v>359.69362416121407</v>
      </c>
      <c r="P967" s="66">
        <f t="shared" si="424"/>
        <v>173.76912133362111</v>
      </c>
      <c r="Q967" s="63">
        <f t="shared" si="398"/>
        <v>0.24888648379100697</v>
      </c>
      <c r="R967" s="63">
        <f t="shared" si="399"/>
        <v>0.33635480722089062</v>
      </c>
      <c r="S967" s="63">
        <f t="shared" si="400"/>
        <v>9.3220338983050821E-2</v>
      </c>
      <c r="T967" s="64">
        <f t="shared" si="401"/>
        <v>0.22240207172143522</v>
      </c>
      <c r="U967" s="63">
        <f t="shared" si="411"/>
        <v>3.7489062213768465E-2</v>
      </c>
      <c r="V967" s="63">
        <f t="shared" si="412"/>
        <v>9.9385575944216598E-2</v>
      </c>
      <c r="W967" s="63">
        <f t="shared" si="413"/>
        <v>6.9942346731201255E-2</v>
      </c>
      <c r="X967" s="64">
        <f t="shared" si="414"/>
        <v>2.7518519388421092E-2</v>
      </c>
      <c r="Y967" s="63">
        <f t="shared" si="407"/>
        <v>8.8116069197013314E-2</v>
      </c>
      <c r="Z967" s="63">
        <f t="shared" si="408"/>
        <v>0.15202948591170728</v>
      </c>
      <c r="AA967" s="63">
        <f t="shared" si="409"/>
        <v>6.0787434916142802E-2</v>
      </c>
      <c r="AB967" s="64">
        <f t="shared" si="410"/>
        <v>8.601351033421456E-2</v>
      </c>
      <c r="AC967" s="63">
        <f t="shared" si="403"/>
        <v>1.7480991529142731E-2</v>
      </c>
      <c r="AD967" s="63">
        <f t="shared" si="404"/>
        <v>7.726674345960638E-2</v>
      </c>
      <c r="AE967" s="63">
        <f t="shared" si="405"/>
        <v>2.5804028762617781E-2</v>
      </c>
      <c r="AF967" s="64">
        <f t="shared" si="406"/>
        <v>5.0168173699869367E-2</v>
      </c>
      <c r="AG967" s="69">
        <f t="shared" ca="1" si="415"/>
        <v>245</v>
      </c>
      <c r="AH967" s="75">
        <f t="shared" ref="AH967:AH1030" si="425">IF($H967&gt;0,IF($H966&gt;0,AH966+1,1),0)</f>
        <v>1</v>
      </c>
      <c r="AI967" s="76">
        <f t="shared" ref="AI967:AI1030" si="426">IF($H967&lt;0,IF($H966&lt;0,AI966+1,1),0)</f>
        <v>0</v>
      </c>
      <c r="AJ967" s="75"/>
      <c r="AK967" s="76"/>
    </row>
    <row r="968" spans="2:37" x14ac:dyDescent="0.25">
      <c r="B968" s="43">
        <v>1951</v>
      </c>
      <c r="C968" s="44">
        <v>5</v>
      </c>
      <c r="D968" s="67">
        <f t="shared" si="402"/>
        <v>18779</v>
      </c>
      <c r="E968" s="61">
        <f>Data!I967</f>
        <v>21.52</v>
      </c>
      <c r="F968" s="61">
        <f>Data!H967</f>
        <v>25.9</v>
      </c>
      <c r="G968" s="62">
        <f>IF(MOD(C968,3)=0,SUM(Data!G965:G967),0)</f>
        <v>0</v>
      </c>
      <c r="H968" s="63">
        <f t="shared" si="416"/>
        <v>-4.0570664288898772E-2</v>
      </c>
      <c r="I968" s="63">
        <f t="shared" si="417"/>
        <v>0</v>
      </c>
      <c r="J968" s="63">
        <f t="shared" si="418"/>
        <v>-4.0570664288898661E-2</v>
      </c>
      <c r="K968" s="63">
        <f t="shared" si="419"/>
        <v>3.8759689922480689E-3</v>
      </c>
      <c r="L968" s="64">
        <f t="shared" si="420"/>
        <v>-4.4275024658439577E-2</v>
      </c>
      <c r="M968" s="65">
        <f t="shared" si="421"/>
        <v>4.8468468468468462</v>
      </c>
      <c r="N968" s="65">
        <f t="shared" si="422"/>
        <v>2.0779743991564303</v>
      </c>
      <c r="O968" s="65">
        <f t="shared" si="423"/>
        <v>345.10061488851215</v>
      </c>
      <c r="P968" s="66">
        <f t="shared" si="424"/>
        <v>166.07548920169967</v>
      </c>
      <c r="Q968" s="63">
        <f t="shared" si="398"/>
        <v>0.14589983248669691</v>
      </c>
      <c r="R968" s="63">
        <f t="shared" si="399"/>
        <v>0.22615527480836217</v>
      </c>
      <c r="S968" s="63">
        <f t="shared" si="400"/>
        <v>9.2827004219409259E-2</v>
      </c>
      <c r="T968" s="64">
        <f t="shared" si="401"/>
        <v>0.1220030893034052</v>
      </c>
      <c r="U968" s="63">
        <f t="shared" si="411"/>
        <v>2.8490138970015177E-2</v>
      </c>
      <c r="V968" s="63">
        <f t="shared" si="412"/>
        <v>8.9849777665918173E-2</v>
      </c>
      <c r="W968" s="63">
        <f t="shared" si="413"/>
        <v>6.9610375725068785E-2</v>
      </c>
      <c r="X968" s="64">
        <f t="shared" si="414"/>
        <v>1.8922219155858011E-2</v>
      </c>
      <c r="Y968" s="63">
        <f t="shared" si="407"/>
        <v>8.6008082425518939E-2</v>
      </c>
      <c r="Z968" s="63">
        <f t="shared" si="408"/>
        <v>0.14979768088150913</v>
      </c>
      <c r="AA968" s="63">
        <f t="shared" si="409"/>
        <v>6.0458621359011699E-2</v>
      </c>
      <c r="AB968" s="64">
        <f t="shared" si="410"/>
        <v>8.4245681748531087E-2</v>
      </c>
      <c r="AC968" s="63">
        <f t="shared" si="403"/>
        <v>2.0539464931790707E-2</v>
      </c>
      <c r="AD968" s="63">
        <f t="shared" si="404"/>
        <v>8.0504928457516556E-2</v>
      </c>
      <c r="AE968" s="63">
        <f t="shared" si="405"/>
        <v>2.6668923999076055E-2</v>
      </c>
      <c r="AF968" s="64">
        <f t="shared" si="406"/>
        <v>5.2437551385833947E-2</v>
      </c>
      <c r="AG968" s="69">
        <f t="shared" ca="1" si="415"/>
        <v>1615</v>
      </c>
      <c r="AH968" s="75">
        <f t="shared" si="425"/>
        <v>0</v>
      </c>
      <c r="AI968" s="76">
        <f t="shared" si="426"/>
        <v>1</v>
      </c>
      <c r="AJ968" s="75"/>
      <c r="AK968" s="76"/>
    </row>
    <row r="969" spans="2:37" x14ac:dyDescent="0.25">
      <c r="B969" s="43">
        <v>1951</v>
      </c>
      <c r="C969" s="44">
        <v>6</v>
      </c>
      <c r="D969" s="67">
        <f t="shared" si="402"/>
        <v>18809</v>
      </c>
      <c r="E969" s="61">
        <f>Data!I968</f>
        <v>20.959999</v>
      </c>
      <c r="F969" s="61">
        <f>Data!H968</f>
        <v>25.9</v>
      </c>
      <c r="G969" s="62">
        <f>IF(MOD(C969,3)=0,SUM(Data!G966:G968),0)</f>
        <v>0.38666666666666671</v>
      </c>
      <c r="H969" s="63">
        <f t="shared" si="416"/>
        <v>-2.6022351301115187E-2</v>
      </c>
      <c r="I969" s="63">
        <f t="shared" si="417"/>
        <v>1.7967781908302356E-2</v>
      </c>
      <c r="J969" s="63">
        <f t="shared" si="418"/>
        <v>-8.0545693928127937E-3</v>
      </c>
      <c r="K969" s="63">
        <f t="shared" si="419"/>
        <v>0</v>
      </c>
      <c r="L969" s="64">
        <f t="shared" si="420"/>
        <v>-8.0545693928127937E-3</v>
      </c>
      <c r="M969" s="65">
        <f t="shared" si="421"/>
        <v>4.7207204954954953</v>
      </c>
      <c r="N969" s="65">
        <f t="shared" si="422"/>
        <v>2.0779743991564303</v>
      </c>
      <c r="O969" s="65">
        <f t="shared" si="423"/>
        <v>342.32097803839025</v>
      </c>
      <c r="P969" s="66">
        <f t="shared" si="424"/>
        <v>164.73782264947926</v>
      </c>
      <c r="Q969" s="63">
        <f t="shared" si="398"/>
        <v>0.18485007434425826</v>
      </c>
      <c r="R969" s="63">
        <f t="shared" si="399"/>
        <v>0.2698663993728605</v>
      </c>
      <c r="S969" s="63">
        <f t="shared" si="400"/>
        <v>8.8235294117646967E-2</v>
      </c>
      <c r="T969" s="64">
        <f t="shared" si="401"/>
        <v>0.16690425888316995</v>
      </c>
      <c r="U969" s="63">
        <f t="shared" si="411"/>
        <v>2.4398914472795186E-2</v>
      </c>
      <c r="V969" s="63">
        <f t="shared" si="412"/>
        <v>8.7507505799097496E-2</v>
      </c>
      <c r="W969" s="63">
        <f t="shared" si="413"/>
        <v>6.7312587843738836E-2</v>
      </c>
      <c r="X969" s="64">
        <f t="shared" si="414"/>
        <v>1.8921277782507628E-2</v>
      </c>
      <c r="Y969" s="63">
        <f t="shared" si="407"/>
        <v>7.9429154911513811E-2</v>
      </c>
      <c r="Z969" s="63">
        <f t="shared" si="408"/>
        <v>0.14292876275660227</v>
      </c>
      <c r="AA969" s="63">
        <f t="shared" si="409"/>
        <v>5.8274284018819511E-2</v>
      </c>
      <c r="AB969" s="64">
        <f t="shared" si="410"/>
        <v>7.9992947023436622E-2</v>
      </c>
      <c r="AC969" s="63">
        <f t="shared" si="403"/>
        <v>2.0858948065848093E-2</v>
      </c>
      <c r="AD969" s="63">
        <f t="shared" si="404"/>
        <v>8.0948646342964281E-2</v>
      </c>
      <c r="AE969" s="63">
        <f t="shared" si="405"/>
        <v>2.7344596065213667E-2</v>
      </c>
      <c r="AF969" s="64">
        <f t="shared" si="406"/>
        <v>5.2177283535687069E-2</v>
      </c>
      <c r="AG969" s="69">
        <f t="shared" ca="1" si="415"/>
        <v>1481</v>
      </c>
      <c r="AH969" s="75">
        <f t="shared" si="425"/>
        <v>0</v>
      </c>
      <c r="AI969" s="76">
        <f t="shared" si="426"/>
        <v>2</v>
      </c>
      <c r="AJ969" s="75"/>
      <c r="AK969" s="76"/>
    </row>
    <row r="970" spans="2:37" x14ac:dyDescent="0.25">
      <c r="B970" s="43">
        <v>1951</v>
      </c>
      <c r="C970" s="44">
        <v>7</v>
      </c>
      <c r="D970" s="67">
        <f t="shared" si="402"/>
        <v>18840</v>
      </c>
      <c r="E970" s="61">
        <f>Data!I969</f>
        <v>22.4</v>
      </c>
      <c r="F970" s="61">
        <f>Data!H969</f>
        <v>25.9</v>
      </c>
      <c r="G970" s="62">
        <f>IF(MOD(C970,3)=0,SUM(Data!G967:G969),0)</f>
        <v>0</v>
      </c>
      <c r="H970" s="63">
        <f t="shared" si="416"/>
        <v>6.8702341064042827E-2</v>
      </c>
      <c r="I970" s="63">
        <f t="shared" si="417"/>
        <v>0</v>
      </c>
      <c r="J970" s="63">
        <f t="shared" si="418"/>
        <v>6.8702341064042827E-2</v>
      </c>
      <c r="K970" s="63">
        <f t="shared" si="419"/>
        <v>0</v>
      </c>
      <c r="L970" s="64">
        <f t="shared" si="420"/>
        <v>6.8702341064042827E-2</v>
      </c>
      <c r="M970" s="65">
        <f t="shared" si="421"/>
        <v>5.0450450450450441</v>
      </c>
      <c r="N970" s="65">
        <f t="shared" si="422"/>
        <v>2.0779743991564303</v>
      </c>
      <c r="O970" s="65">
        <f t="shared" si="423"/>
        <v>365.83923062496046</v>
      </c>
      <c r="P970" s="66">
        <f t="shared" si="424"/>
        <v>176.05569672729158</v>
      </c>
      <c r="Q970" s="63">
        <f t="shared" si="398"/>
        <v>0.25560538116591913</v>
      </c>
      <c r="R970" s="63">
        <f t="shared" si="399"/>
        <v>0.34569859844654593</v>
      </c>
      <c r="S970" s="63">
        <f t="shared" si="400"/>
        <v>7.4688796680497882E-2</v>
      </c>
      <c r="T970" s="64">
        <f t="shared" si="401"/>
        <v>0.25217514372825356</v>
      </c>
      <c r="U970" s="63">
        <f t="shared" si="411"/>
        <v>4.4129010202068386E-2</v>
      </c>
      <c r="V970" s="63">
        <f t="shared" si="412"/>
        <v>0.10845308363267203</v>
      </c>
      <c r="W970" s="63">
        <f t="shared" si="413"/>
        <v>5.5180883937846481E-2</v>
      </c>
      <c r="X970" s="64">
        <f t="shared" si="414"/>
        <v>5.0486319934093249E-2</v>
      </c>
      <c r="Y970" s="63">
        <f t="shared" si="407"/>
        <v>8.1210029789326788E-2</v>
      </c>
      <c r="Z970" s="63">
        <f t="shared" si="408"/>
        <v>0.14481440120861344</v>
      </c>
      <c r="AA970" s="63">
        <f t="shared" si="409"/>
        <v>5.8274284018819511E-2</v>
      </c>
      <c r="AB970" s="64">
        <f t="shared" si="410"/>
        <v>8.1774752062533151E-2</v>
      </c>
      <c r="AC970" s="63">
        <f t="shared" si="403"/>
        <v>2.2586585812699012E-2</v>
      </c>
      <c r="AD970" s="63">
        <f t="shared" si="404"/>
        <v>8.2777976131734432E-2</v>
      </c>
      <c r="AE970" s="63">
        <f t="shared" si="405"/>
        <v>2.7344596065213667E-2</v>
      </c>
      <c r="AF970" s="64">
        <f t="shared" si="406"/>
        <v>5.3957922472005482E-2</v>
      </c>
      <c r="AG970" s="69">
        <f t="shared" ca="1" si="415"/>
        <v>85</v>
      </c>
      <c r="AH970" s="75">
        <f t="shared" si="425"/>
        <v>1</v>
      </c>
      <c r="AI970" s="76">
        <f t="shared" si="426"/>
        <v>0</v>
      </c>
      <c r="AJ970" s="75"/>
      <c r="AK970" s="76"/>
    </row>
    <row r="971" spans="2:37" x14ac:dyDescent="0.25">
      <c r="B971" s="43">
        <v>1951</v>
      </c>
      <c r="C971" s="44">
        <v>8</v>
      </c>
      <c r="D971" s="67">
        <f t="shared" si="402"/>
        <v>18871</v>
      </c>
      <c r="E971" s="61">
        <f>Data!I970</f>
        <v>23.280000999999999</v>
      </c>
      <c r="F971" s="61">
        <f>Data!H970</f>
        <v>25.9</v>
      </c>
      <c r="G971" s="62">
        <f>IF(MOD(C971,3)=0,SUM(Data!G968:G970),0)</f>
        <v>0</v>
      </c>
      <c r="H971" s="63">
        <f t="shared" si="416"/>
        <v>3.9285758928571335E-2</v>
      </c>
      <c r="I971" s="63">
        <f t="shared" si="417"/>
        <v>0</v>
      </c>
      <c r="J971" s="63">
        <f t="shared" si="418"/>
        <v>3.9285758928571335E-2</v>
      </c>
      <c r="K971" s="63">
        <f t="shared" si="419"/>
        <v>0</v>
      </c>
      <c r="L971" s="64">
        <f t="shared" si="420"/>
        <v>3.9285758928571335E-2</v>
      </c>
      <c r="M971" s="65">
        <f t="shared" si="421"/>
        <v>5.2432434684684681</v>
      </c>
      <c r="N971" s="65">
        <f t="shared" si="422"/>
        <v>2.0779743991564303</v>
      </c>
      <c r="O971" s="65">
        <f t="shared" si="423"/>
        <v>380.21150244590666</v>
      </c>
      <c r="P971" s="66">
        <f t="shared" si="424"/>
        <v>182.97217838692163</v>
      </c>
      <c r="Q971" s="63">
        <f t="shared" si="398"/>
        <v>0.2638437024972855</v>
      </c>
      <c r="R971" s="63">
        <f t="shared" si="399"/>
        <v>0.35452804250235026</v>
      </c>
      <c r="S971" s="63">
        <f t="shared" si="400"/>
        <v>6.5843621399176877E-2</v>
      </c>
      <c r="T971" s="64">
        <f t="shared" si="401"/>
        <v>0.27085063447131752</v>
      </c>
      <c r="U971" s="63">
        <f t="shared" si="411"/>
        <v>5.6335671220334671E-2</v>
      </c>
      <c r="V971" s="63">
        <f t="shared" si="412"/>
        <v>0.12141174191565307</v>
      </c>
      <c r="W971" s="63">
        <f t="shared" si="413"/>
        <v>5.0968450467605564E-2</v>
      </c>
      <c r="X971" s="64">
        <f t="shared" si="414"/>
        <v>6.7027027706402897E-2</v>
      </c>
      <c r="Y971" s="63">
        <f t="shared" si="407"/>
        <v>8.5914732639327696E-2</v>
      </c>
      <c r="Z971" s="63">
        <f t="shared" si="408"/>
        <v>0.1497958677393465</v>
      </c>
      <c r="AA971" s="63">
        <f t="shared" si="409"/>
        <v>5.6845127749578062E-2</v>
      </c>
      <c r="AB971" s="64">
        <f t="shared" si="410"/>
        <v>8.7951145867224412E-2</v>
      </c>
      <c r="AC971" s="63">
        <f t="shared" si="403"/>
        <v>2.612060778169556E-2</v>
      </c>
      <c r="AD971" s="63">
        <f t="shared" si="404"/>
        <v>8.6520017351797707E-2</v>
      </c>
      <c r="AE971" s="63">
        <f t="shared" si="405"/>
        <v>2.7344596065213667E-2</v>
      </c>
      <c r="AF971" s="64">
        <f t="shared" si="406"/>
        <v>5.7600362637063807E-2</v>
      </c>
      <c r="AG971" s="69">
        <f t="shared" ca="1" si="415"/>
        <v>312</v>
      </c>
      <c r="AH971" s="75">
        <f t="shared" si="425"/>
        <v>2</v>
      </c>
      <c r="AI971" s="76">
        <f t="shared" si="426"/>
        <v>0</v>
      </c>
      <c r="AJ971" s="75"/>
      <c r="AK971" s="76"/>
    </row>
    <row r="972" spans="2:37" x14ac:dyDescent="0.25">
      <c r="B972" s="43">
        <v>1951</v>
      </c>
      <c r="C972" s="44">
        <v>9</v>
      </c>
      <c r="D972" s="67">
        <f t="shared" si="402"/>
        <v>18901</v>
      </c>
      <c r="E972" s="61">
        <f>Data!I971</f>
        <v>23.26</v>
      </c>
      <c r="F972" s="61">
        <f>Data!H971</f>
        <v>26.1</v>
      </c>
      <c r="G972" s="62">
        <f>IF(MOD(C972,3)=0,SUM(Data!G969:G971),0)</f>
        <v>0.38333333333333341</v>
      </c>
      <c r="H972" s="63">
        <f t="shared" si="416"/>
        <v>-8.591494476308803E-4</v>
      </c>
      <c r="I972" s="63">
        <f t="shared" si="417"/>
        <v>1.6466207769206428E-2</v>
      </c>
      <c r="J972" s="63">
        <f t="shared" si="418"/>
        <v>1.5607058321575495E-2</v>
      </c>
      <c r="K972" s="63">
        <f t="shared" si="419"/>
        <v>7.7220077220079286E-3</v>
      </c>
      <c r="L972" s="64">
        <f t="shared" si="420"/>
        <v>7.8246287558927374E-3</v>
      </c>
      <c r="M972" s="65">
        <f t="shared" si="421"/>
        <v>5.2387387387387383</v>
      </c>
      <c r="N972" s="65">
        <f t="shared" si="422"/>
        <v>2.0940205335128508</v>
      </c>
      <c r="O972" s="65">
        <f t="shared" si="423"/>
        <v>386.14548553911379</v>
      </c>
      <c r="P972" s="66">
        <f t="shared" si="424"/>
        <v>184.40386775545628</v>
      </c>
      <c r="Q972" s="63">
        <f t="shared" si="398"/>
        <v>0.19588682797497037</v>
      </c>
      <c r="R972" s="63">
        <f t="shared" si="399"/>
        <v>0.28162223946723475</v>
      </c>
      <c r="S972" s="63">
        <f t="shared" si="400"/>
        <v>6.9672131147541005E-2</v>
      </c>
      <c r="T972" s="64">
        <f t="shared" si="401"/>
        <v>0.1981449288505952</v>
      </c>
      <c r="U972" s="63">
        <f t="shared" si="411"/>
        <v>9.0395609471767502E-2</v>
      </c>
      <c r="V972" s="63">
        <f t="shared" si="412"/>
        <v>0.15873600470502924</v>
      </c>
      <c r="W972" s="63">
        <f t="shared" si="413"/>
        <v>5.0514540483742598E-2</v>
      </c>
      <c r="X972" s="64">
        <f t="shared" si="414"/>
        <v>0.10301757857768701</v>
      </c>
      <c r="Y972" s="63">
        <f t="shared" si="407"/>
        <v>8.5502868341696736E-2</v>
      </c>
      <c r="Z972" s="63">
        <f t="shared" si="408"/>
        <v>0.1493000785342935</v>
      </c>
      <c r="AA972" s="63">
        <f t="shared" si="409"/>
        <v>5.6249109963491417E-2</v>
      </c>
      <c r="AB972" s="64">
        <f t="shared" si="410"/>
        <v>8.8095665779087229E-2</v>
      </c>
      <c r="AC972" s="63">
        <f t="shared" si="403"/>
        <v>3.4382699783468862E-2</v>
      </c>
      <c r="AD972" s="63">
        <f t="shared" si="404"/>
        <v>9.5162107182526157E-2</v>
      </c>
      <c r="AE972" s="63">
        <f t="shared" si="405"/>
        <v>2.8081306325102862E-2</v>
      </c>
      <c r="AF972" s="64">
        <f t="shared" si="406"/>
        <v>6.5248536710783345E-2</v>
      </c>
      <c r="AG972" s="69">
        <f t="shared" ca="1" si="415"/>
        <v>1061</v>
      </c>
      <c r="AH972" s="75">
        <f t="shared" si="425"/>
        <v>0</v>
      </c>
      <c r="AI972" s="76">
        <f t="shared" si="426"/>
        <v>1</v>
      </c>
      <c r="AJ972" s="75"/>
      <c r="AK972" s="76"/>
    </row>
    <row r="973" spans="2:37" x14ac:dyDescent="0.25">
      <c r="B973" s="43">
        <v>1951</v>
      </c>
      <c r="C973" s="44">
        <v>10</v>
      </c>
      <c r="D973" s="67">
        <f t="shared" si="402"/>
        <v>18932</v>
      </c>
      <c r="E973" s="61">
        <f>Data!I972</f>
        <v>22.940000999999999</v>
      </c>
      <c r="F973" s="61">
        <f>Data!H972</f>
        <v>26.2</v>
      </c>
      <c r="G973" s="62">
        <f>IF(MOD(C973,3)=0,SUM(Data!G970:G972),0)</f>
        <v>0</v>
      </c>
      <c r="H973" s="63">
        <f t="shared" si="416"/>
        <v>-1.3757480653482479E-2</v>
      </c>
      <c r="I973" s="63">
        <f t="shared" si="417"/>
        <v>0</v>
      </c>
      <c r="J973" s="63">
        <f t="shared" si="418"/>
        <v>-1.375748065348259E-2</v>
      </c>
      <c r="K973" s="63">
        <f t="shared" si="419"/>
        <v>3.8314176245208831E-3</v>
      </c>
      <c r="L973" s="64">
        <f t="shared" si="420"/>
        <v>-1.7521765078469143E-2</v>
      </c>
      <c r="M973" s="65">
        <f t="shared" si="421"/>
        <v>5.1666668918918912</v>
      </c>
      <c r="N973" s="65">
        <f t="shared" si="422"/>
        <v>2.1020436006910606</v>
      </c>
      <c r="O973" s="65">
        <f t="shared" si="423"/>
        <v>380.83309649237981</v>
      </c>
      <c r="P973" s="66">
        <f t="shared" si="424"/>
        <v>181.17278650508408</v>
      </c>
      <c r="Q973" s="63">
        <f t="shared" si="398"/>
        <v>0.17460316566292033</v>
      </c>
      <c r="R973" s="63">
        <f t="shared" si="399"/>
        <v>0.25881271074065459</v>
      </c>
      <c r="S973" s="63">
        <f t="shared" si="400"/>
        <v>6.5040650406503975E-2</v>
      </c>
      <c r="T973" s="64">
        <f t="shared" si="401"/>
        <v>0.18193865206947013</v>
      </c>
      <c r="U973" s="63">
        <f t="shared" si="411"/>
        <v>9.2346150250251835E-2</v>
      </c>
      <c r="V973" s="63">
        <f t="shared" si="412"/>
        <v>0.16080879535921233</v>
      </c>
      <c r="W973" s="63">
        <f t="shared" si="413"/>
        <v>4.7243301775807822E-2</v>
      </c>
      <c r="X973" s="64">
        <f t="shared" si="414"/>
        <v>0.10844232031929124</v>
      </c>
      <c r="Y973" s="63">
        <f t="shared" si="407"/>
        <v>8.8438741402021792E-2</v>
      </c>
      <c r="Z973" s="63">
        <f t="shared" si="408"/>
        <v>0.15240849882244345</v>
      </c>
      <c r="AA973" s="63">
        <f t="shared" si="409"/>
        <v>5.5263668273655142E-2</v>
      </c>
      <c r="AB973" s="64">
        <f t="shared" si="410"/>
        <v>9.2057400884189455E-2</v>
      </c>
      <c r="AC973" s="63">
        <f t="shared" si="403"/>
        <v>4.1102473642868009E-2</v>
      </c>
      <c r="AD973" s="63">
        <f t="shared" si="404"/>
        <v>0.10227672897694551</v>
      </c>
      <c r="AE973" s="63">
        <f t="shared" si="405"/>
        <v>2.862186367268249E-2</v>
      </c>
      <c r="AF973" s="64">
        <f t="shared" si="406"/>
        <v>7.1605385716067893E-2</v>
      </c>
      <c r="AG973" s="69">
        <f t="shared" ca="1" si="415"/>
        <v>1293</v>
      </c>
      <c r="AH973" s="75">
        <f t="shared" si="425"/>
        <v>0</v>
      </c>
      <c r="AI973" s="76">
        <f t="shared" si="426"/>
        <v>2</v>
      </c>
      <c r="AJ973" s="75"/>
      <c r="AK973" s="76"/>
    </row>
    <row r="974" spans="2:37" x14ac:dyDescent="0.25">
      <c r="B974" s="43">
        <v>1951</v>
      </c>
      <c r="C974" s="44">
        <v>11</v>
      </c>
      <c r="D974" s="67">
        <f t="shared" si="402"/>
        <v>18962</v>
      </c>
      <c r="E974" s="61">
        <f>Data!I973</f>
        <v>22.879999000000002</v>
      </c>
      <c r="F974" s="61">
        <f>Data!H973</f>
        <v>26.4</v>
      </c>
      <c r="G974" s="62">
        <f>IF(MOD(C974,3)=0,SUM(Data!G971:G973),0)</f>
        <v>0</v>
      </c>
      <c r="H974" s="63">
        <f t="shared" si="416"/>
        <v>-2.6156058144896077E-3</v>
      </c>
      <c r="I974" s="63">
        <f t="shared" si="417"/>
        <v>0</v>
      </c>
      <c r="J974" s="63">
        <f t="shared" si="418"/>
        <v>-2.6156058144896077E-3</v>
      </c>
      <c r="K974" s="63">
        <f t="shared" si="419"/>
        <v>7.6335877862594437E-3</v>
      </c>
      <c r="L974" s="64">
        <f t="shared" si="420"/>
        <v>-1.01715481946828E-2</v>
      </c>
      <c r="M974" s="65">
        <f t="shared" si="421"/>
        <v>5.1531529279279278</v>
      </c>
      <c r="N974" s="65">
        <f t="shared" si="422"/>
        <v>2.118089735047481</v>
      </c>
      <c r="O974" s="65">
        <f t="shared" si="423"/>
        <v>379.83698723084427</v>
      </c>
      <c r="P974" s="66">
        <f t="shared" si="424"/>
        <v>179.32997877558265</v>
      </c>
      <c r="Q974" s="63">
        <f t="shared" si="398"/>
        <v>0.17273188108662207</v>
      </c>
      <c r="R974" s="63">
        <f t="shared" si="399"/>
        <v>0.25680727019790961</v>
      </c>
      <c r="S974" s="63">
        <f t="shared" si="400"/>
        <v>6.8825910931174183E-2</v>
      </c>
      <c r="T974" s="64">
        <f t="shared" si="401"/>
        <v>0.17587649901092339</v>
      </c>
      <c r="U974" s="63">
        <f t="shared" si="411"/>
        <v>9.2664519437139603E-2</v>
      </c>
      <c r="V974" s="63">
        <f t="shared" si="412"/>
        <v>0.16114711829121142</v>
      </c>
      <c r="W974" s="63">
        <f t="shared" si="413"/>
        <v>4.3866270105830774E-2</v>
      </c>
      <c r="X974" s="64">
        <f t="shared" si="414"/>
        <v>0.11235236882736954</v>
      </c>
      <c r="Y974" s="63">
        <f t="shared" si="407"/>
        <v>9.3381297746192304E-2</v>
      </c>
      <c r="Z974" s="63">
        <f t="shared" si="408"/>
        <v>0.15764153925023461</v>
      </c>
      <c r="AA974" s="63">
        <f t="shared" si="409"/>
        <v>5.5378689666831793E-2</v>
      </c>
      <c r="AB974" s="64">
        <f t="shared" si="410"/>
        <v>9.6896830099616249E-2</v>
      </c>
      <c r="AC974" s="63">
        <f t="shared" si="403"/>
        <v>4.026029540914422E-2</v>
      </c>
      <c r="AD974" s="63">
        <f t="shared" si="404"/>
        <v>0.10138506509929024</v>
      </c>
      <c r="AE974" s="63">
        <f t="shared" si="405"/>
        <v>2.9708575519212799E-2</v>
      </c>
      <c r="AF974" s="64">
        <f t="shared" si="406"/>
        <v>6.9608519618219011E-2</v>
      </c>
      <c r="AG974" s="69">
        <f t="shared" ca="1" si="415"/>
        <v>1106</v>
      </c>
      <c r="AH974" s="75">
        <f t="shared" si="425"/>
        <v>0</v>
      </c>
      <c r="AI974" s="76">
        <f t="shared" si="426"/>
        <v>3</v>
      </c>
      <c r="AJ974" s="75"/>
      <c r="AK974" s="76"/>
    </row>
    <row r="975" spans="2:37" x14ac:dyDescent="0.25">
      <c r="B975" s="43">
        <v>1951</v>
      </c>
      <c r="C975" s="44">
        <v>12</v>
      </c>
      <c r="D975" s="67">
        <f t="shared" si="402"/>
        <v>18993</v>
      </c>
      <c r="E975" s="61">
        <f>Data!I974</f>
        <v>23.77</v>
      </c>
      <c r="F975" s="61">
        <f>Data!H974</f>
        <v>26.5</v>
      </c>
      <c r="G975" s="62">
        <f>IF(MOD(C975,3)=0,SUM(Data!G972:G974),0)</f>
        <v>0.36166666666666664</v>
      </c>
      <c r="H975" s="63">
        <f t="shared" si="416"/>
        <v>3.8898646805010761E-2</v>
      </c>
      <c r="I975" s="63">
        <f t="shared" si="417"/>
        <v>1.5807110247979757E-2</v>
      </c>
      <c r="J975" s="63">
        <f t="shared" si="418"/>
        <v>5.4705757052990522E-2</v>
      </c>
      <c r="K975" s="63">
        <f t="shared" si="419"/>
        <v>3.7878787878788955E-3</v>
      </c>
      <c r="L975" s="64">
        <f t="shared" si="420"/>
        <v>5.0725735328262189E-2</v>
      </c>
      <c r="M975" s="65">
        <f t="shared" si="421"/>
        <v>5.3536036036036032</v>
      </c>
      <c r="N975" s="65">
        <f t="shared" si="422"/>
        <v>2.1261128022256912</v>
      </c>
      <c r="O975" s="65">
        <f t="shared" si="423"/>
        <v>400.61625717403473</v>
      </c>
      <c r="P975" s="66">
        <f t="shared" si="424"/>
        <v>188.42662381537573</v>
      </c>
      <c r="Q975" s="63">
        <f t="shared" si="398"/>
        <v>0.16348507097405784</v>
      </c>
      <c r="R975" s="63">
        <f t="shared" si="399"/>
        <v>0.24419894742177228</v>
      </c>
      <c r="S975" s="63">
        <f t="shared" si="400"/>
        <v>6.0000000000000053E-2</v>
      </c>
      <c r="T975" s="64">
        <f t="shared" si="401"/>
        <v>0.17377259190733252</v>
      </c>
      <c r="U975" s="63">
        <f t="shared" si="411"/>
        <v>9.4556163227843104E-2</v>
      </c>
      <c r="V975" s="63">
        <f t="shared" si="412"/>
        <v>0.16398256500722952</v>
      </c>
      <c r="W975" s="63">
        <f t="shared" si="413"/>
        <v>4.2705064154178629E-2</v>
      </c>
      <c r="X975" s="64">
        <f t="shared" si="414"/>
        <v>0.11631045539366269</v>
      </c>
      <c r="Y975" s="63">
        <f t="shared" si="407"/>
        <v>0.10497514073292846</v>
      </c>
      <c r="Z975" s="63">
        <f t="shared" si="408"/>
        <v>0.16934762212866827</v>
      </c>
      <c r="AA975" s="63">
        <f t="shared" si="409"/>
        <v>5.5094641942310396E-2</v>
      </c>
      <c r="AB975" s="64">
        <f t="shared" si="410"/>
        <v>0.10828694947785067</v>
      </c>
      <c r="AC975" s="63">
        <f t="shared" si="403"/>
        <v>5.3135704100750969E-2</v>
      </c>
      <c r="AD975" s="63">
        <f t="shared" si="404"/>
        <v>0.11449957010635958</v>
      </c>
      <c r="AE975" s="63">
        <f t="shared" si="405"/>
        <v>3.0254810224891404E-2</v>
      </c>
      <c r="AF975" s="64">
        <f t="shared" si="406"/>
        <v>8.1770799850066744E-2</v>
      </c>
      <c r="AG975" s="69">
        <f t="shared" ca="1" si="415"/>
        <v>316</v>
      </c>
      <c r="AH975" s="75">
        <f t="shared" si="425"/>
        <v>1</v>
      </c>
      <c r="AI975" s="76">
        <f t="shared" si="426"/>
        <v>0</v>
      </c>
      <c r="AJ975" s="75"/>
      <c r="AK975" s="76"/>
    </row>
    <row r="976" spans="2:37" x14ac:dyDescent="0.25">
      <c r="B976" s="43">
        <v>1952</v>
      </c>
      <c r="C976" s="39">
        <v>1</v>
      </c>
      <c r="D976" s="67">
        <f t="shared" si="402"/>
        <v>19024</v>
      </c>
      <c r="E976" s="61">
        <f>Data!I975</f>
        <v>24.139999</v>
      </c>
      <c r="F976" s="61">
        <f>Data!H975</f>
        <v>26.5</v>
      </c>
      <c r="G976" s="62">
        <f>IF(MOD(C976,3)=0,SUM(Data!G973:G975),0)</f>
        <v>0</v>
      </c>
      <c r="H976" s="63">
        <f t="shared" si="416"/>
        <v>1.5565797223390909E-2</v>
      </c>
      <c r="I976" s="63">
        <f t="shared" si="417"/>
        <v>0</v>
      </c>
      <c r="J976" s="63">
        <f t="shared" si="418"/>
        <v>1.5565797223390909E-2</v>
      </c>
      <c r="K976" s="63">
        <f t="shared" si="419"/>
        <v>0</v>
      </c>
      <c r="L976" s="64">
        <f t="shared" si="420"/>
        <v>1.5565797223390909E-2</v>
      </c>
      <c r="M976" s="65">
        <f t="shared" si="421"/>
        <v>5.4369367117117111</v>
      </c>
      <c r="N976" s="65">
        <f t="shared" si="422"/>
        <v>2.1261128022256912</v>
      </c>
      <c r="O976" s="65">
        <f t="shared" si="423"/>
        <v>406.85216859759959</v>
      </c>
      <c r="P976" s="66">
        <f t="shared" si="424"/>
        <v>191.35963443317402</v>
      </c>
      <c r="Q976" s="63">
        <f t="shared" si="398"/>
        <v>0.11449672206832862</v>
      </c>
      <c r="R976" s="63">
        <f t="shared" si="399"/>
        <v>0.19181215392951834</v>
      </c>
      <c r="S976" s="63">
        <f t="shared" si="400"/>
        <v>4.3307086614173373E-2</v>
      </c>
      <c r="T976" s="64">
        <f t="shared" si="401"/>
        <v>0.14234070603055704</v>
      </c>
      <c r="U976" s="63">
        <f t="shared" si="411"/>
        <v>9.6785263854674897E-2</v>
      </c>
      <c r="V976" s="63">
        <f t="shared" si="412"/>
        <v>0.16635305484817775</v>
      </c>
      <c r="W976" s="63">
        <f t="shared" si="413"/>
        <v>4.2705064154178629E-2</v>
      </c>
      <c r="X976" s="64">
        <f t="shared" si="414"/>
        <v>0.1185838593718731</v>
      </c>
      <c r="Y976" s="63">
        <f t="shared" si="407"/>
        <v>0.10455813584652529</v>
      </c>
      <c r="Z976" s="63">
        <f t="shared" si="408"/>
        <v>0.16890632380949677</v>
      </c>
      <c r="AA976" s="63">
        <f t="shared" si="409"/>
        <v>5.3742804734909111E-2</v>
      </c>
      <c r="AB976" s="64">
        <f t="shared" si="410"/>
        <v>0.10928996957996739</v>
      </c>
      <c r="AC976" s="63">
        <f t="shared" si="403"/>
        <v>5.4831177685495724E-2</v>
      </c>
      <c r="AD976" s="63">
        <f t="shared" si="404"/>
        <v>0.11629383515118441</v>
      </c>
      <c r="AE976" s="63">
        <f t="shared" si="405"/>
        <v>3.1324872622433553E-2</v>
      </c>
      <c r="AF976" s="64">
        <f t="shared" si="406"/>
        <v>8.2388163792358915E-2</v>
      </c>
      <c r="AG976" s="69">
        <f t="shared" ca="1" si="415"/>
        <v>726</v>
      </c>
      <c r="AH976" s="75">
        <f t="shared" si="425"/>
        <v>2</v>
      </c>
      <c r="AI976" s="76">
        <f t="shared" si="426"/>
        <v>0</v>
      </c>
      <c r="AJ976" s="75"/>
      <c r="AK976" s="76"/>
    </row>
    <row r="977" spans="2:37" x14ac:dyDescent="0.25">
      <c r="B977" s="43">
        <v>1952</v>
      </c>
      <c r="C977" s="44">
        <v>2</v>
      </c>
      <c r="D977" s="67">
        <f t="shared" si="402"/>
        <v>19053</v>
      </c>
      <c r="E977" s="61">
        <f>Data!I976</f>
        <v>23.26</v>
      </c>
      <c r="F977" s="61">
        <f>Data!H976</f>
        <v>26.3</v>
      </c>
      <c r="G977" s="62">
        <f>IF(MOD(C977,3)=0,SUM(Data!G974:G976),0)</f>
        <v>0</v>
      </c>
      <c r="H977" s="63">
        <f t="shared" si="416"/>
        <v>-3.645397831209507E-2</v>
      </c>
      <c r="I977" s="63">
        <f t="shared" si="417"/>
        <v>0</v>
      </c>
      <c r="J977" s="63">
        <f t="shared" si="418"/>
        <v>-3.6453978312095181E-2</v>
      </c>
      <c r="K977" s="63">
        <f t="shared" si="419"/>
        <v>-7.547169811320753E-3</v>
      </c>
      <c r="L977" s="64">
        <f t="shared" si="420"/>
        <v>-2.9126632139563569E-2</v>
      </c>
      <c r="M977" s="65">
        <f t="shared" si="421"/>
        <v>5.2387387387387383</v>
      </c>
      <c r="N977" s="65">
        <f t="shared" si="422"/>
        <v>2.1100666678692712</v>
      </c>
      <c r="O977" s="65">
        <f t="shared" si="423"/>
        <v>392.02078846731382</v>
      </c>
      <c r="P977" s="66">
        <f t="shared" si="424"/>
        <v>185.7859727546776</v>
      </c>
      <c r="Q977" s="63">
        <f t="shared" ref="Q977:Q1040" si="427">$M977/$M965-1</f>
        <v>6.6972526007914146E-2</v>
      </c>
      <c r="R977" s="63">
        <f t="shared" ref="R977:R1040" si="428">$O977/$O965-1</f>
        <v>0.1409910852363625</v>
      </c>
      <c r="S977" s="63">
        <f t="shared" ref="S977:S1040" si="429">$N977/$N965-1</f>
        <v>2.3346303501945664E-2</v>
      </c>
      <c r="T977" s="64">
        <f t="shared" ref="T977:T1040" si="430">$P977/$P965-1</f>
        <v>0.11496087036405012</v>
      </c>
      <c r="U977" s="63">
        <f t="shared" si="411"/>
        <v>8.0414799933969716E-2</v>
      </c>
      <c r="V977" s="63">
        <f t="shared" si="412"/>
        <v>0.14894423177911964</v>
      </c>
      <c r="W977" s="63">
        <f t="shared" si="413"/>
        <v>4.1126396708284663E-2</v>
      </c>
      <c r="X977" s="64">
        <f t="shared" si="414"/>
        <v>0.10355883340555128</v>
      </c>
      <c r="Y977" s="63">
        <f t="shared" si="407"/>
        <v>0.10397530905089614</v>
      </c>
      <c r="Z977" s="63">
        <f t="shared" si="408"/>
        <v>0.16828954330244406</v>
      </c>
      <c r="AA977" s="63">
        <f t="shared" si="409"/>
        <v>5.2276486777519615E-2</v>
      </c>
      <c r="AB977" s="64">
        <f t="shared" si="410"/>
        <v>0.11024959502820564</v>
      </c>
      <c r="AC977" s="63">
        <f t="shared" si="403"/>
        <v>5.3320396045582141E-2</v>
      </c>
      <c r="AD977" s="63">
        <f t="shared" si="404"/>
        <v>0.11469502363843054</v>
      </c>
      <c r="AE977" s="63">
        <f t="shared" si="405"/>
        <v>3.1660569144231321E-2</v>
      </c>
      <c r="AF977" s="64">
        <f t="shared" si="406"/>
        <v>8.0486215115381343E-2</v>
      </c>
      <c r="AG977" s="69">
        <f t="shared" ca="1" si="415"/>
        <v>1582</v>
      </c>
      <c r="AH977" s="75">
        <f t="shared" si="425"/>
        <v>0</v>
      </c>
      <c r="AI977" s="76">
        <f t="shared" si="426"/>
        <v>1</v>
      </c>
      <c r="AJ977" s="75"/>
      <c r="AK977" s="76"/>
    </row>
    <row r="978" spans="2:37" x14ac:dyDescent="0.25">
      <c r="B978" s="43">
        <v>1952</v>
      </c>
      <c r="C978" s="44">
        <v>3</v>
      </c>
      <c r="D978" s="67">
        <f t="shared" si="402"/>
        <v>19084</v>
      </c>
      <c r="E978" s="61">
        <f>Data!I977</f>
        <v>24.370000999999998</v>
      </c>
      <c r="F978" s="61">
        <f>Data!H977</f>
        <v>26.3</v>
      </c>
      <c r="G978" s="62">
        <f>IF(MOD(C978,3)=0,SUM(Data!G975:G977),0)</f>
        <v>0.35416666666666669</v>
      </c>
      <c r="H978" s="63">
        <f t="shared" si="416"/>
        <v>4.7721453138434899E-2</v>
      </c>
      <c r="I978" s="63">
        <f t="shared" si="417"/>
        <v>1.5226425910002866E-2</v>
      </c>
      <c r="J978" s="63">
        <f t="shared" si="418"/>
        <v>6.2947879048437905E-2</v>
      </c>
      <c r="K978" s="63">
        <f t="shared" si="419"/>
        <v>0</v>
      </c>
      <c r="L978" s="64">
        <f t="shared" si="420"/>
        <v>6.2947879048437905E-2</v>
      </c>
      <c r="M978" s="65">
        <f t="shared" si="421"/>
        <v>5.4887389639639634</v>
      </c>
      <c r="N978" s="65">
        <f t="shared" si="422"/>
        <v>2.1100666678692712</v>
      </c>
      <c r="O978" s="65">
        <f t="shared" si="423"/>
        <v>416.69766564422753</v>
      </c>
      <c r="P978" s="66">
        <f t="shared" si="424"/>
        <v>197.48080569653544</v>
      </c>
      <c r="Q978" s="63">
        <f t="shared" si="427"/>
        <v>0.13454380819366851</v>
      </c>
      <c r="R978" s="63">
        <f t="shared" si="428"/>
        <v>0.20971572040141462</v>
      </c>
      <c r="S978" s="63">
        <f t="shared" si="429"/>
        <v>1.9379844961240567E-2</v>
      </c>
      <c r="T978" s="64">
        <f t="shared" si="430"/>
        <v>0.18671732267515218</v>
      </c>
      <c r="U978" s="63">
        <f t="shared" si="411"/>
        <v>9.9591234444264209E-2</v>
      </c>
      <c r="V978" s="63">
        <f t="shared" si="412"/>
        <v>0.16996375368926353</v>
      </c>
      <c r="W978" s="63">
        <f t="shared" si="413"/>
        <v>3.7295100860896158E-2</v>
      </c>
      <c r="X978" s="64">
        <f t="shared" si="414"/>
        <v>0.12789865942513368</v>
      </c>
      <c r="Y978" s="63">
        <f t="shared" si="407"/>
        <v>0.11534756720680761</v>
      </c>
      <c r="Z978" s="63">
        <f t="shared" si="408"/>
        <v>0.17954084391245262</v>
      </c>
      <c r="AA978" s="63">
        <f t="shared" si="409"/>
        <v>5.095368323996019E-2</v>
      </c>
      <c r="AB978" s="64">
        <f t="shared" si="410"/>
        <v>0.12235283316775125</v>
      </c>
      <c r="AC978" s="63">
        <f t="shared" si="403"/>
        <v>5.5586372724633293E-2</v>
      </c>
      <c r="AD978" s="63">
        <f t="shared" si="404"/>
        <v>0.11661776884290864</v>
      </c>
      <c r="AE978" s="63">
        <f t="shared" si="405"/>
        <v>3.2027775022220428E-2</v>
      </c>
      <c r="AF978" s="64">
        <f t="shared" si="406"/>
        <v>8.1964842292027384E-2</v>
      </c>
      <c r="AG978" s="69">
        <f t="shared" ca="1" si="415"/>
        <v>212</v>
      </c>
      <c r="AH978" s="75">
        <f t="shared" si="425"/>
        <v>1</v>
      </c>
      <c r="AI978" s="76">
        <f t="shared" si="426"/>
        <v>0</v>
      </c>
      <c r="AJ978" s="75"/>
      <c r="AK978" s="76"/>
    </row>
    <row r="979" spans="2:37" x14ac:dyDescent="0.25">
      <c r="B979" s="43">
        <v>1952</v>
      </c>
      <c r="C979" s="44">
        <v>4</v>
      </c>
      <c r="D979" s="67">
        <f t="shared" si="402"/>
        <v>19114</v>
      </c>
      <c r="E979" s="61">
        <f>Data!I978</f>
        <v>23.32</v>
      </c>
      <c r="F979" s="61">
        <f>Data!H978</f>
        <v>26.4</v>
      </c>
      <c r="G979" s="62">
        <f>IF(MOD(C979,3)=0,SUM(Data!G976:G978),0)</f>
        <v>0</v>
      </c>
      <c r="H979" s="63">
        <f t="shared" si="416"/>
        <v>-4.3085800447853817E-2</v>
      </c>
      <c r="I979" s="63">
        <f t="shared" si="417"/>
        <v>0</v>
      </c>
      <c r="J979" s="63">
        <f t="shared" si="418"/>
        <v>-4.3085800447853817E-2</v>
      </c>
      <c r="K979" s="63">
        <f t="shared" si="419"/>
        <v>3.8022813688212143E-3</v>
      </c>
      <c r="L979" s="64">
        <f t="shared" si="420"/>
        <v>-4.6710475446157362E-2</v>
      </c>
      <c r="M979" s="65">
        <f t="shared" si="421"/>
        <v>5.2522522522522515</v>
      </c>
      <c r="N979" s="65">
        <f t="shared" si="422"/>
        <v>2.118089735047481</v>
      </c>
      <c r="O979" s="65">
        <f t="shared" si="423"/>
        <v>398.74391317519382</v>
      </c>
      <c r="P979" s="66">
        <f t="shared" si="424"/>
        <v>188.25638337096004</v>
      </c>
      <c r="Q979" s="63">
        <f t="shared" si="427"/>
        <v>3.9679001337494357E-2</v>
      </c>
      <c r="R979" s="63">
        <f t="shared" si="428"/>
        <v>0.10856541898690275</v>
      </c>
      <c r="S979" s="63">
        <f t="shared" si="429"/>
        <v>2.3255813953488413E-2</v>
      </c>
      <c r="T979" s="64">
        <f t="shared" si="430"/>
        <v>8.337075037356434E-2</v>
      </c>
      <c r="U979" s="63">
        <f t="shared" si="411"/>
        <v>9.8184065992413805E-2</v>
      </c>
      <c r="V979" s="63">
        <f t="shared" si="412"/>
        <v>0.16846652814541674</v>
      </c>
      <c r="W979" s="63">
        <f t="shared" si="413"/>
        <v>3.8082721435300781E-2</v>
      </c>
      <c r="X979" s="64">
        <f t="shared" si="414"/>
        <v>0.12560059426655434</v>
      </c>
      <c r="Y979" s="63">
        <f t="shared" si="407"/>
        <v>0.11517043832213525</v>
      </c>
      <c r="Z979" s="63">
        <f t="shared" si="408"/>
        <v>0.1793535204625698</v>
      </c>
      <c r="AA979" s="63">
        <f t="shared" si="409"/>
        <v>5.0697756866739274E-2</v>
      </c>
      <c r="AB979" s="64">
        <f t="shared" si="410"/>
        <v>0.12244792829813567</v>
      </c>
      <c r="AC979" s="63">
        <f t="shared" si="403"/>
        <v>6.7796382263594523E-2</v>
      </c>
      <c r="AD979" s="63">
        <f t="shared" si="404"/>
        <v>0.12953373096712051</v>
      </c>
      <c r="AE979" s="63">
        <f t="shared" si="405"/>
        <v>3.2593665057020216E-2</v>
      </c>
      <c r="AF979" s="64">
        <f t="shared" si="406"/>
        <v>9.3880167185363739E-2</v>
      </c>
      <c r="AG979" s="69">
        <f t="shared" ca="1" si="415"/>
        <v>1633</v>
      </c>
      <c r="AH979" s="75">
        <f t="shared" si="425"/>
        <v>0</v>
      </c>
      <c r="AI979" s="76">
        <f t="shared" si="426"/>
        <v>1</v>
      </c>
      <c r="AJ979" s="75"/>
      <c r="AK979" s="76"/>
    </row>
    <row r="980" spans="2:37" x14ac:dyDescent="0.25">
      <c r="B980" s="43">
        <v>1952</v>
      </c>
      <c r="C980" s="44">
        <v>5</v>
      </c>
      <c r="D980" s="67">
        <f t="shared" si="402"/>
        <v>19145</v>
      </c>
      <c r="E980" s="61">
        <f>Data!I979</f>
        <v>23.860001</v>
      </c>
      <c r="F980" s="61">
        <f>Data!H979</f>
        <v>26.4</v>
      </c>
      <c r="G980" s="62">
        <f>IF(MOD(C980,3)=0,SUM(Data!G977:G979),0)</f>
        <v>0</v>
      </c>
      <c r="H980" s="63">
        <f t="shared" si="416"/>
        <v>2.3156132075471625E-2</v>
      </c>
      <c r="I980" s="63">
        <f t="shared" si="417"/>
        <v>0</v>
      </c>
      <c r="J980" s="63">
        <f t="shared" si="418"/>
        <v>2.3156132075471625E-2</v>
      </c>
      <c r="K980" s="63">
        <f t="shared" si="419"/>
        <v>0</v>
      </c>
      <c r="L980" s="64">
        <f t="shared" si="420"/>
        <v>2.3156132075471625E-2</v>
      </c>
      <c r="M980" s="65">
        <f t="shared" si="421"/>
        <v>5.3738740990990985</v>
      </c>
      <c r="N980" s="65">
        <f t="shared" si="422"/>
        <v>2.118089735047481</v>
      </c>
      <c r="O980" s="65">
        <f t="shared" si="423"/>
        <v>407.97727989296902</v>
      </c>
      <c r="P980" s="66">
        <f t="shared" si="424"/>
        <v>192.61567304834861</v>
      </c>
      <c r="Q980" s="63">
        <f t="shared" si="427"/>
        <v>0.10873610594795546</v>
      </c>
      <c r="R980" s="63">
        <f t="shared" si="428"/>
        <v>0.18219806714853215</v>
      </c>
      <c r="S980" s="63">
        <f t="shared" si="429"/>
        <v>1.9305019305019266E-2</v>
      </c>
      <c r="T980" s="64">
        <f t="shared" si="430"/>
        <v>0.15980795224041611</v>
      </c>
      <c r="U980" s="63">
        <f t="shared" si="411"/>
        <v>0.10719537058572537</v>
      </c>
      <c r="V980" s="63">
        <f t="shared" si="412"/>
        <v>0.17805454541708632</v>
      </c>
      <c r="W980" s="63">
        <f t="shared" si="413"/>
        <v>3.8082721435300781E-2</v>
      </c>
      <c r="X980" s="64">
        <f t="shared" si="414"/>
        <v>0.13483686905823267</v>
      </c>
      <c r="Y980" s="63">
        <f t="shared" si="407"/>
        <v>0.11645115418830776</v>
      </c>
      <c r="Z980" s="63">
        <f t="shared" si="408"/>
        <v>0.18070794729597428</v>
      </c>
      <c r="AA980" s="63">
        <f t="shared" si="409"/>
        <v>4.9401383071788318E-2</v>
      </c>
      <c r="AB980" s="64">
        <f t="shared" si="410"/>
        <v>0.1251252059910839</v>
      </c>
      <c r="AC980" s="63">
        <f t="shared" si="403"/>
        <v>7.6033873046743583E-2</v>
      </c>
      <c r="AD980" s="63">
        <f t="shared" si="404"/>
        <v>0.13824749311564299</v>
      </c>
      <c r="AE980" s="63">
        <f t="shared" si="405"/>
        <v>3.3342205615771503E-2</v>
      </c>
      <c r="AF980" s="64">
        <f t="shared" si="406"/>
        <v>0.10152037430558458</v>
      </c>
      <c r="AG980" s="69">
        <f t="shared" ca="1" si="415"/>
        <v>573</v>
      </c>
      <c r="AH980" s="75">
        <f t="shared" si="425"/>
        <v>1</v>
      </c>
      <c r="AI980" s="76">
        <f t="shared" si="426"/>
        <v>0</v>
      </c>
      <c r="AJ980" s="75"/>
      <c r="AK980" s="76"/>
    </row>
    <row r="981" spans="2:37" x14ac:dyDescent="0.25">
      <c r="B981" s="43">
        <v>1952</v>
      </c>
      <c r="C981" s="44">
        <v>6</v>
      </c>
      <c r="D981" s="67">
        <f t="shared" si="402"/>
        <v>19175</v>
      </c>
      <c r="E981" s="61">
        <f>Data!I980</f>
        <v>24.959999</v>
      </c>
      <c r="F981" s="61">
        <f>Data!H980</f>
        <v>26.5</v>
      </c>
      <c r="G981" s="62">
        <f>IF(MOD(C981,3)=0,SUM(Data!G978:G980),0)</f>
        <v>0.36</v>
      </c>
      <c r="H981" s="63">
        <f t="shared" si="416"/>
        <v>4.6102177447519876E-2</v>
      </c>
      <c r="I981" s="63">
        <f t="shared" si="417"/>
        <v>1.5088012779211533E-2</v>
      </c>
      <c r="J981" s="63">
        <f t="shared" si="418"/>
        <v>6.1190190226731334E-2</v>
      </c>
      <c r="K981" s="63">
        <f t="shared" si="419"/>
        <v>3.7878787878788955E-3</v>
      </c>
      <c r="L981" s="64">
        <f t="shared" si="420"/>
        <v>5.7185698942856744E-2</v>
      </c>
      <c r="M981" s="65">
        <f t="shared" si="421"/>
        <v>5.6216213963963959</v>
      </c>
      <c r="N981" s="65">
        <f t="shared" si="422"/>
        <v>2.1261128022256912</v>
      </c>
      <c r="O981" s="65">
        <f t="shared" si="423"/>
        <v>432.94148725780423</v>
      </c>
      <c r="P981" s="66">
        <f t="shared" si="424"/>
        <v>203.6305349389672</v>
      </c>
      <c r="Q981" s="63">
        <f t="shared" si="427"/>
        <v>0.19083970376143622</v>
      </c>
      <c r="R981" s="63">
        <f t="shared" si="428"/>
        <v>0.26472379735153462</v>
      </c>
      <c r="S981" s="63">
        <f t="shared" si="429"/>
        <v>2.316602316602312E-2</v>
      </c>
      <c r="T981" s="64">
        <f t="shared" si="430"/>
        <v>0.23608854156244297</v>
      </c>
      <c r="U981" s="63">
        <f t="shared" si="411"/>
        <v>0.10958897409394641</v>
      </c>
      <c r="V981" s="63">
        <f t="shared" si="412"/>
        <v>0.1810311281760395</v>
      </c>
      <c r="W981" s="63">
        <f t="shared" si="413"/>
        <v>3.7921811632987579E-2</v>
      </c>
      <c r="X981" s="64">
        <f t="shared" si="414"/>
        <v>0.13788063314508703</v>
      </c>
      <c r="Y981" s="63">
        <f t="shared" si="407"/>
        <v>0.11598910874880253</v>
      </c>
      <c r="Z981" s="63">
        <f t="shared" si="408"/>
        <v>0.17955992869998005</v>
      </c>
      <c r="AA981" s="63">
        <f t="shared" si="409"/>
        <v>4.9798207658971583E-2</v>
      </c>
      <c r="AB981" s="64">
        <f t="shared" si="410"/>
        <v>0.12360634652861013</v>
      </c>
      <c r="AC981" s="63">
        <f t="shared" si="403"/>
        <v>8.6266307265192577E-2</v>
      </c>
      <c r="AD981" s="63">
        <f t="shared" si="404"/>
        <v>0.14786356628530162</v>
      </c>
      <c r="AE981" s="63">
        <f t="shared" si="405"/>
        <v>3.391621933214517E-2</v>
      </c>
      <c r="AF981" s="64">
        <f t="shared" si="406"/>
        <v>0.11020945877680521</v>
      </c>
      <c r="AG981" s="69">
        <f t="shared" ca="1" si="415"/>
        <v>226</v>
      </c>
      <c r="AH981" s="75">
        <f t="shared" si="425"/>
        <v>2</v>
      </c>
      <c r="AI981" s="76">
        <f t="shared" si="426"/>
        <v>0</v>
      </c>
      <c r="AJ981" s="75"/>
      <c r="AK981" s="76"/>
    </row>
    <row r="982" spans="2:37" x14ac:dyDescent="0.25">
      <c r="B982" s="43">
        <v>1952</v>
      </c>
      <c r="C982" s="44">
        <v>7</v>
      </c>
      <c r="D982" s="67">
        <f t="shared" si="402"/>
        <v>19206</v>
      </c>
      <c r="E982" s="61">
        <f>Data!I981</f>
        <v>25.4</v>
      </c>
      <c r="F982" s="61">
        <f>Data!H981</f>
        <v>26.7</v>
      </c>
      <c r="G982" s="62">
        <f>IF(MOD(C982,3)=0,SUM(Data!G979:G981),0)</f>
        <v>0</v>
      </c>
      <c r="H982" s="63">
        <f t="shared" si="416"/>
        <v>1.7628245898567485E-2</v>
      </c>
      <c r="I982" s="63">
        <f t="shared" si="417"/>
        <v>0</v>
      </c>
      <c r="J982" s="63">
        <f t="shared" si="418"/>
        <v>1.7628245898567485E-2</v>
      </c>
      <c r="K982" s="63">
        <f t="shared" si="419"/>
        <v>7.547169811320753E-3</v>
      </c>
      <c r="L982" s="64">
        <f t="shared" si="420"/>
        <v>1.0005562408690549E-2</v>
      </c>
      <c r="M982" s="65">
        <f t="shared" si="421"/>
        <v>5.7207207207207196</v>
      </c>
      <c r="N982" s="65">
        <f t="shared" si="422"/>
        <v>2.1421589365821117</v>
      </c>
      <c r="O982" s="65">
        <f t="shared" si="423"/>
        <v>440.57348625487634</v>
      </c>
      <c r="P982" s="66">
        <f t="shared" si="424"/>
        <v>205.66797296461408</v>
      </c>
      <c r="Q982" s="63">
        <f t="shared" si="427"/>
        <v>0.1339285714285714</v>
      </c>
      <c r="R982" s="63">
        <f t="shared" si="428"/>
        <v>0.20428168816736214</v>
      </c>
      <c r="S982" s="63">
        <f t="shared" si="429"/>
        <v>3.0888030888030826E-2</v>
      </c>
      <c r="T982" s="64">
        <f t="shared" si="430"/>
        <v>0.16819834170541847</v>
      </c>
      <c r="U982" s="63">
        <f t="shared" si="411"/>
        <v>0.10001955245991234</v>
      </c>
      <c r="V982" s="63">
        <f t="shared" si="412"/>
        <v>0.17084556839462217</v>
      </c>
      <c r="W982" s="63">
        <f t="shared" si="413"/>
        <v>3.7604047981727895E-2</v>
      </c>
      <c r="X982" s="64">
        <f t="shared" si="414"/>
        <v>0.12841268369380998</v>
      </c>
      <c r="Y982" s="63">
        <f t="shared" si="407"/>
        <v>0.11386356297969336</v>
      </c>
      <c r="Z982" s="63">
        <f t="shared" si="408"/>
        <v>0.17731330407237067</v>
      </c>
      <c r="AA982" s="63">
        <f t="shared" si="409"/>
        <v>4.9945463248943778E-2</v>
      </c>
      <c r="AB982" s="64">
        <f t="shared" si="410"/>
        <v>0.12130900630714736</v>
      </c>
      <c r="AC982" s="63">
        <f t="shared" si="403"/>
        <v>8.4550551525134576E-2</v>
      </c>
      <c r="AD982" s="63">
        <f t="shared" si="404"/>
        <v>0.14605051778192335</v>
      </c>
      <c r="AE982" s="63">
        <f t="shared" si="405"/>
        <v>3.4304984543243267E-2</v>
      </c>
      <c r="AF982" s="64">
        <f t="shared" si="406"/>
        <v>0.10803924848919455</v>
      </c>
      <c r="AG982" s="69">
        <f t="shared" ca="1" si="415"/>
        <v>692</v>
      </c>
      <c r="AH982" s="75">
        <f t="shared" si="425"/>
        <v>3</v>
      </c>
      <c r="AI982" s="76">
        <f t="shared" si="426"/>
        <v>0</v>
      </c>
      <c r="AJ982" s="75"/>
      <c r="AK982" s="76"/>
    </row>
    <row r="983" spans="2:37" x14ac:dyDescent="0.25">
      <c r="B983" s="43">
        <v>1952</v>
      </c>
      <c r="C983" s="44">
        <v>8</v>
      </c>
      <c r="D983" s="67">
        <f t="shared" si="402"/>
        <v>19237</v>
      </c>
      <c r="E983" s="61">
        <f>Data!I982</f>
        <v>25.030000999999999</v>
      </c>
      <c r="F983" s="61">
        <f>Data!H982</f>
        <v>26.7</v>
      </c>
      <c r="G983" s="62">
        <f>IF(MOD(C983,3)=0,SUM(Data!G980:G982),0)</f>
        <v>0</v>
      </c>
      <c r="H983" s="63">
        <f t="shared" si="416"/>
        <v>-1.4566889763779511E-2</v>
      </c>
      <c r="I983" s="63">
        <f t="shared" si="417"/>
        <v>0</v>
      </c>
      <c r="J983" s="63">
        <f t="shared" si="418"/>
        <v>-1.4566889763779511E-2</v>
      </c>
      <c r="K983" s="63">
        <f t="shared" si="419"/>
        <v>0</v>
      </c>
      <c r="L983" s="64">
        <f t="shared" si="420"/>
        <v>-1.4566889763779511E-2</v>
      </c>
      <c r="M983" s="65">
        <f t="shared" si="421"/>
        <v>5.6373876126126117</v>
      </c>
      <c r="N983" s="65">
        <f t="shared" si="422"/>
        <v>2.1421589365821117</v>
      </c>
      <c r="O983" s="65">
        <f t="shared" si="423"/>
        <v>434.15570084775754</v>
      </c>
      <c r="P983" s="66">
        <f t="shared" si="424"/>
        <v>202.67203027449855</v>
      </c>
      <c r="Q983" s="63">
        <f t="shared" si="427"/>
        <v>7.5171818076811725E-2</v>
      </c>
      <c r="R983" s="63">
        <f t="shared" si="428"/>
        <v>0.14187944881947812</v>
      </c>
      <c r="S983" s="63">
        <f t="shared" si="429"/>
        <v>3.0888030888030826E-2</v>
      </c>
      <c r="T983" s="64">
        <f t="shared" si="430"/>
        <v>0.10766583237544824</v>
      </c>
      <c r="U983" s="63">
        <f t="shared" si="411"/>
        <v>0.10115961550900021</v>
      </c>
      <c r="V983" s="63">
        <f t="shared" si="412"/>
        <v>0.17205903570593484</v>
      </c>
      <c r="W983" s="63">
        <f t="shared" si="413"/>
        <v>3.4822227649000004E-2</v>
      </c>
      <c r="X983" s="64">
        <f t="shared" si="414"/>
        <v>0.13261872850249978</v>
      </c>
      <c r="Y983" s="63">
        <f t="shared" si="407"/>
        <v>0.11287598381338393</v>
      </c>
      <c r="Z983" s="63">
        <f t="shared" si="408"/>
        <v>0.17626946878592831</v>
      </c>
      <c r="AA983" s="63">
        <f t="shared" si="409"/>
        <v>4.9307390527389527E-2</v>
      </c>
      <c r="AB983" s="64">
        <f t="shared" si="410"/>
        <v>0.12099607741705376</v>
      </c>
      <c r="AC983" s="63">
        <f t="shared" si="403"/>
        <v>6.1899202249553698E-2</v>
      </c>
      <c r="AD983" s="63">
        <f t="shared" si="404"/>
        <v>0.12211471273417018</v>
      </c>
      <c r="AE983" s="63">
        <f t="shared" si="405"/>
        <v>3.4686719058173443E-2</v>
      </c>
      <c r="AF983" s="64">
        <f t="shared" si="406"/>
        <v>8.4497067629879519E-2</v>
      </c>
      <c r="AG983" s="69">
        <f t="shared" ca="1" si="415"/>
        <v>1305</v>
      </c>
      <c r="AH983" s="75">
        <f t="shared" si="425"/>
        <v>0</v>
      </c>
      <c r="AI983" s="76">
        <f t="shared" si="426"/>
        <v>1</v>
      </c>
      <c r="AJ983" s="75"/>
      <c r="AK983" s="76"/>
    </row>
    <row r="984" spans="2:37" x14ac:dyDescent="0.25">
      <c r="B984" s="43">
        <v>1952</v>
      </c>
      <c r="C984" s="44">
        <v>9</v>
      </c>
      <c r="D984" s="67">
        <f t="shared" si="402"/>
        <v>19267</v>
      </c>
      <c r="E984" s="61">
        <f>Data!I983</f>
        <v>24.540001</v>
      </c>
      <c r="F984" s="61">
        <f>Data!H983</f>
        <v>26.7</v>
      </c>
      <c r="G984" s="62">
        <f>IF(MOD(C984,3)=0,SUM(Data!G981:G983),0)</f>
        <v>0.36249999999999999</v>
      </c>
      <c r="H984" s="63">
        <f t="shared" si="416"/>
        <v>-1.9576507408049948E-2</v>
      </c>
      <c r="I984" s="63">
        <f t="shared" si="417"/>
        <v>1.4482620276363553E-2</v>
      </c>
      <c r="J984" s="63">
        <f t="shared" si="418"/>
        <v>-5.0938871316863477E-3</v>
      </c>
      <c r="K984" s="63">
        <f t="shared" si="419"/>
        <v>0</v>
      </c>
      <c r="L984" s="64">
        <f t="shared" si="420"/>
        <v>-5.0938871316863477E-3</v>
      </c>
      <c r="M984" s="65">
        <f t="shared" si="421"/>
        <v>5.5270272522522514</v>
      </c>
      <c r="N984" s="65">
        <f t="shared" si="422"/>
        <v>2.1421589365821117</v>
      </c>
      <c r="O984" s="65">
        <f t="shared" si="423"/>
        <v>431.94416071006088</v>
      </c>
      <c r="P984" s="66">
        <f t="shared" si="424"/>
        <v>201.63964182753054</v>
      </c>
      <c r="Q984" s="63">
        <f t="shared" si="427"/>
        <v>5.5030137575236449E-2</v>
      </c>
      <c r="R984" s="63">
        <f t="shared" si="428"/>
        <v>0.11860471476704082</v>
      </c>
      <c r="S984" s="63">
        <f t="shared" si="429"/>
        <v>2.2988505747126409E-2</v>
      </c>
      <c r="T984" s="64">
        <f t="shared" si="430"/>
        <v>9.3467530165534107E-2</v>
      </c>
      <c r="U984" s="63">
        <f t="shared" si="411"/>
        <v>0.10257951868814819</v>
      </c>
      <c r="V984" s="63">
        <f t="shared" si="412"/>
        <v>0.17399260875498745</v>
      </c>
      <c r="W984" s="63">
        <f t="shared" si="413"/>
        <v>3.0283358653095727E-2</v>
      </c>
      <c r="X984" s="64">
        <f t="shared" si="414"/>
        <v>0.13948517065224153</v>
      </c>
      <c r="Y984" s="63">
        <f t="shared" si="407"/>
        <v>0.10952089401838783</v>
      </c>
      <c r="Z984" s="63">
        <f t="shared" si="408"/>
        <v>0.17232307477634912</v>
      </c>
      <c r="AA984" s="63">
        <f t="shared" si="409"/>
        <v>4.9307390527389527E-2</v>
      </c>
      <c r="AB984" s="64">
        <f t="shared" si="410"/>
        <v>0.11723512610268649</v>
      </c>
      <c r="AC984" s="63">
        <f t="shared" si="403"/>
        <v>5.5953335695075879E-2</v>
      </c>
      <c r="AD984" s="63">
        <f t="shared" si="404"/>
        <v>0.11563468442157809</v>
      </c>
      <c r="AE984" s="63">
        <f t="shared" si="405"/>
        <v>3.5071434237345933E-2</v>
      </c>
      <c r="AF984" s="64">
        <f t="shared" si="406"/>
        <v>7.7833517107534167E-2</v>
      </c>
      <c r="AG984" s="69">
        <f t="shared" ca="1" si="415"/>
        <v>1390</v>
      </c>
      <c r="AH984" s="75">
        <f t="shared" si="425"/>
        <v>0</v>
      </c>
      <c r="AI984" s="76">
        <f t="shared" si="426"/>
        <v>2</v>
      </c>
      <c r="AJ984" s="75"/>
      <c r="AK984" s="76"/>
    </row>
    <row r="985" spans="2:37" x14ac:dyDescent="0.25">
      <c r="B985" s="43">
        <v>1952</v>
      </c>
      <c r="C985" s="44">
        <v>10</v>
      </c>
      <c r="D985" s="67">
        <f t="shared" si="402"/>
        <v>19298</v>
      </c>
      <c r="E985" s="61">
        <f>Data!I984</f>
        <v>24.52</v>
      </c>
      <c r="F985" s="61">
        <f>Data!H984</f>
        <v>26.7</v>
      </c>
      <c r="G985" s="62">
        <f>IF(MOD(C985,3)=0,SUM(Data!G982:G984),0)</f>
        <v>0</v>
      </c>
      <c r="H985" s="63">
        <f t="shared" si="416"/>
        <v>-8.1503664160409439E-4</v>
      </c>
      <c r="I985" s="63">
        <f t="shared" si="417"/>
        <v>0</v>
      </c>
      <c r="J985" s="63">
        <f t="shared" si="418"/>
        <v>-8.1503664160409439E-4</v>
      </c>
      <c r="K985" s="63">
        <f t="shared" si="419"/>
        <v>0</v>
      </c>
      <c r="L985" s="64">
        <f t="shared" si="420"/>
        <v>-8.1503664160409439E-4</v>
      </c>
      <c r="M985" s="65">
        <f t="shared" si="421"/>
        <v>5.5225225225225216</v>
      </c>
      <c r="N985" s="65">
        <f t="shared" si="422"/>
        <v>2.1421589365821117</v>
      </c>
      <c r="O985" s="65">
        <f t="shared" si="423"/>
        <v>431.59211039195526</v>
      </c>
      <c r="P985" s="66">
        <f t="shared" si="424"/>
        <v>201.47529813104117</v>
      </c>
      <c r="Q985" s="63">
        <f t="shared" si="427"/>
        <v>6.8875280345454204E-2</v>
      </c>
      <c r="R985" s="63">
        <f t="shared" si="428"/>
        <v>0.13328414564565327</v>
      </c>
      <c r="S985" s="63">
        <f t="shared" si="429"/>
        <v>1.9083969465649053E-2</v>
      </c>
      <c r="T985" s="64">
        <f t="shared" si="430"/>
        <v>0.11206159610172661</v>
      </c>
      <c r="U985" s="63">
        <f t="shared" si="411"/>
        <v>9.6777156393370589E-2</v>
      </c>
      <c r="V985" s="63">
        <f t="shared" si="412"/>
        <v>0.16781443263986029</v>
      </c>
      <c r="W985" s="63">
        <f t="shared" si="413"/>
        <v>3.0283358653095727E-2</v>
      </c>
      <c r="X985" s="64">
        <f t="shared" si="414"/>
        <v>0.13348859110619893</v>
      </c>
      <c r="Y985" s="63">
        <f t="shared" si="407"/>
        <v>0.1015658286829082</v>
      </c>
      <c r="Z985" s="63">
        <f t="shared" si="408"/>
        <v>0.16391772909569191</v>
      </c>
      <c r="AA985" s="63">
        <f t="shared" si="409"/>
        <v>4.8043910756970343E-2</v>
      </c>
      <c r="AB985" s="64">
        <f t="shared" si="410"/>
        <v>0.11056198805165462</v>
      </c>
      <c r="AC985" s="63">
        <f t="shared" si="403"/>
        <v>6.3780496422917166E-2</v>
      </c>
      <c r="AD985" s="63">
        <f t="shared" si="404"/>
        <v>0.12390422786951305</v>
      </c>
      <c r="AE985" s="63">
        <f t="shared" si="405"/>
        <v>3.5459175860448777E-2</v>
      </c>
      <c r="AF985" s="64">
        <f t="shared" si="406"/>
        <v>8.5416261761906753E-2</v>
      </c>
      <c r="AG985" s="69">
        <f t="shared" ca="1" si="415"/>
        <v>1060</v>
      </c>
      <c r="AH985" s="75">
        <f t="shared" si="425"/>
        <v>0</v>
      </c>
      <c r="AI985" s="76">
        <f t="shared" si="426"/>
        <v>3</v>
      </c>
      <c r="AJ985" s="75"/>
      <c r="AK985" s="76"/>
    </row>
    <row r="986" spans="2:37" x14ac:dyDescent="0.25">
      <c r="B986" s="43">
        <v>1952</v>
      </c>
      <c r="C986" s="44">
        <v>11</v>
      </c>
      <c r="D986" s="67">
        <f t="shared" si="402"/>
        <v>19328</v>
      </c>
      <c r="E986" s="61">
        <f>Data!I985</f>
        <v>25.66</v>
      </c>
      <c r="F986" s="61">
        <f>Data!H985</f>
        <v>26.7</v>
      </c>
      <c r="G986" s="62">
        <f>IF(MOD(C986,3)=0,SUM(Data!G983:G985),0)</f>
        <v>0</v>
      </c>
      <c r="H986" s="63">
        <f t="shared" si="416"/>
        <v>4.6492659053833707E-2</v>
      </c>
      <c r="I986" s="63">
        <f t="shared" si="417"/>
        <v>0</v>
      </c>
      <c r="J986" s="63">
        <f t="shared" si="418"/>
        <v>4.6492659053833707E-2</v>
      </c>
      <c r="K986" s="63">
        <f t="shared" si="419"/>
        <v>0</v>
      </c>
      <c r="L986" s="64">
        <f t="shared" si="420"/>
        <v>4.6492659053833707E-2</v>
      </c>
      <c r="M986" s="65">
        <f t="shared" si="421"/>
        <v>5.7792792792792786</v>
      </c>
      <c r="N986" s="65">
        <f t="shared" si="422"/>
        <v>2.1421589365821117</v>
      </c>
      <c r="O986" s="65">
        <f t="shared" si="423"/>
        <v>451.65797523073297</v>
      </c>
      <c r="P986" s="66">
        <f t="shared" si="424"/>
        <v>210.84242047481717</v>
      </c>
      <c r="Q986" s="63">
        <f t="shared" si="427"/>
        <v>0.12150354552025977</v>
      </c>
      <c r="R986" s="63">
        <f t="shared" si="428"/>
        <v>0.1890837133147325</v>
      </c>
      <c r="S986" s="63">
        <f t="shared" si="429"/>
        <v>1.1363636363636465E-2</v>
      </c>
      <c r="T986" s="64">
        <f t="shared" si="430"/>
        <v>0.17572322215389247</v>
      </c>
      <c r="U986" s="63">
        <f t="shared" si="411"/>
        <v>0.1093881509528225</v>
      </c>
      <c r="V986" s="63">
        <f t="shared" si="412"/>
        <v>0.18124223004667317</v>
      </c>
      <c r="W986" s="63">
        <f t="shared" si="413"/>
        <v>2.9389789781181674E-2</v>
      </c>
      <c r="X986" s="64">
        <f t="shared" si="414"/>
        <v>0.14751694816962457</v>
      </c>
      <c r="Y986" s="63">
        <f t="shared" si="407"/>
        <v>0.1048178118241998</v>
      </c>
      <c r="Z986" s="63">
        <f t="shared" si="408"/>
        <v>0.16735378414961044</v>
      </c>
      <c r="AA986" s="63">
        <f t="shared" si="409"/>
        <v>4.7418397780754962E-2</v>
      </c>
      <c r="AB986" s="64">
        <f t="shared" si="410"/>
        <v>0.11450570910628621</v>
      </c>
      <c r="AC986" s="63">
        <f t="shared" si="403"/>
        <v>6.672721876460086E-2</v>
      </c>
      <c r="AD986" s="63">
        <f t="shared" si="404"/>
        <v>0.12701749579396937</v>
      </c>
      <c r="AE986" s="63">
        <f t="shared" si="405"/>
        <v>3.5849990761184669E-2</v>
      </c>
      <c r="AF986" s="64">
        <f t="shared" si="406"/>
        <v>8.8012266106013204E-2</v>
      </c>
      <c r="AG986" s="69">
        <f t="shared" ca="1" si="415"/>
        <v>222</v>
      </c>
      <c r="AH986" s="75">
        <f t="shared" si="425"/>
        <v>1</v>
      </c>
      <c r="AI986" s="76">
        <f t="shared" si="426"/>
        <v>0</v>
      </c>
      <c r="AJ986" s="75"/>
      <c r="AK986" s="76"/>
    </row>
    <row r="987" spans="2:37" x14ac:dyDescent="0.25">
      <c r="B987" s="43">
        <v>1952</v>
      </c>
      <c r="C987" s="44">
        <v>12</v>
      </c>
      <c r="D987" s="67">
        <f t="shared" si="402"/>
        <v>19359</v>
      </c>
      <c r="E987" s="61">
        <f>Data!I986</f>
        <v>26.57</v>
      </c>
      <c r="F987" s="61">
        <f>Data!H986</f>
        <v>26.7</v>
      </c>
      <c r="G987" s="62">
        <f>IF(MOD(C987,3)=0,SUM(Data!G984:G986),0)</f>
        <v>0.35583333333333333</v>
      </c>
      <c r="H987" s="63">
        <f t="shared" si="416"/>
        <v>3.5463756819953174E-2</v>
      </c>
      <c r="I987" s="63">
        <f t="shared" si="417"/>
        <v>1.3867238243699662E-2</v>
      </c>
      <c r="J987" s="63">
        <f t="shared" si="418"/>
        <v>4.9330995063652905E-2</v>
      </c>
      <c r="K987" s="63">
        <f t="shared" si="419"/>
        <v>0</v>
      </c>
      <c r="L987" s="64">
        <f t="shared" si="420"/>
        <v>4.9330995063652905E-2</v>
      </c>
      <c r="M987" s="65">
        <f t="shared" si="421"/>
        <v>5.9842342342342336</v>
      </c>
      <c r="N987" s="65">
        <f t="shared" si="422"/>
        <v>2.1421589365821117</v>
      </c>
      <c r="O987" s="65">
        <f t="shared" si="423"/>
        <v>473.93871257729973</v>
      </c>
      <c r="P987" s="66">
        <f t="shared" si="424"/>
        <v>221.24348687846901</v>
      </c>
      <c r="Q987" s="63">
        <f t="shared" si="427"/>
        <v>0.11779554059739161</v>
      </c>
      <c r="R987" s="63">
        <f t="shared" si="428"/>
        <v>0.18302416362352569</v>
      </c>
      <c r="S987" s="63">
        <f t="shared" si="429"/>
        <v>7.547169811320753E-3</v>
      </c>
      <c r="T987" s="64">
        <f t="shared" si="430"/>
        <v>0.17416255940162628</v>
      </c>
      <c r="U987" s="63">
        <f t="shared" si="411"/>
        <v>0.12069262707962602</v>
      </c>
      <c r="V987" s="63">
        <f t="shared" si="412"/>
        <v>0.19320765207858082</v>
      </c>
      <c r="W987" s="63">
        <f t="shared" si="413"/>
        <v>2.6736688019944443E-2</v>
      </c>
      <c r="X987" s="64">
        <f t="shared" si="414"/>
        <v>0.16213598481580949</v>
      </c>
      <c r="Y987" s="63">
        <f t="shared" si="407"/>
        <v>0.10809108441474646</v>
      </c>
      <c r="Z987" s="63">
        <f t="shared" si="408"/>
        <v>0.17053956062032749</v>
      </c>
      <c r="AA987" s="63">
        <f t="shared" si="409"/>
        <v>4.6796967083394314E-2</v>
      </c>
      <c r="AB987" s="64">
        <f t="shared" si="410"/>
        <v>0.11821069168905507</v>
      </c>
      <c r="AC987" s="63">
        <f t="shared" si="403"/>
        <v>7.0361202988993954E-2</v>
      </c>
      <c r="AD987" s="63">
        <f t="shared" si="404"/>
        <v>0.13052791916029149</v>
      </c>
      <c r="AE987" s="63">
        <f t="shared" si="405"/>
        <v>3.6243926859739872E-2</v>
      </c>
      <c r="AF987" s="64">
        <f t="shared" si="406"/>
        <v>9.0986291795477348E-2</v>
      </c>
      <c r="AG987" s="69">
        <f t="shared" ca="1" si="415"/>
        <v>378</v>
      </c>
      <c r="AH987" s="75">
        <f t="shared" si="425"/>
        <v>2</v>
      </c>
      <c r="AI987" s="76">
        <f t="shared" si="426"/>
        <v>0</v>
      </c>
      <c r="AJ987" s="75"/>
      <c r="AK987" s="76"/>
    </row>
    <row r="988" spans="2:37" x14ac:dyDescent="0.25">
      <c r="B988" s="43">
        <v>1953</v>
      </c>
      <c r="C988" s="39">
        <v>1</v>
      </c>
      <c r="D988" s="67">
        <f t="shared" si="402"/>
        <v>19390</v>
      </c>
      <c r="E988" s="61">
        <f>Data!I987</f>
        <v>26.379999000000002</v>
      </c>
      <c r="F988" s="61">
        <f>Data!H987</f>
        <v>26.6</v>
      </c>
      <c r="G988" s="62">
        <f>IF(MOD(C988,3)=0,SUM(Data!G985:G987),0)</f>
        <v>0</v>
      </c>
      <c r="H988" s="63">
        <f t="shared" si="416"/>
        <v>-7.1509597290176918E-3</v>
      </c>
      <c r="I988" s="63">
        <f t="shared" si="417"/>
        <v>0</v>
      </c>
      <c r="J988" s="63">
        <f t="shared" si="418"/>
        <v>-7.1509597290176918E-3</v>
      </c>
      <c r="K988" s="63">
        <f t="shared" si="419"/>
        <v>-3.7453183520598232E-3</v>
      </c>
      <c r="L988" s="64">
        <f t="shared" si="420"/>
        <v>-3.418444540029153E-3</v>
      </c>
      <c r="M988" s="65">
        <f t="shared" si="421"/>
        <v>5.9414412162162158</v>
      </c>
      <c r="N988" s="65">
        <f t="shared" si="422"/>
        <v>2.1341358694039014</v>
      </c>
      <c r="O988" s="65">
        <f t="shared" si="423"/>
        <v>470.54959592963695</v>
      </c>
      <c r="P988" s="66">
        <f t="shared" si="424"/>
        <v>220.48717828873231</v>
      </c>
      <c r="Q988" s="63">
        <f t="shared" si="427"/>
        <v>9.2792050239935753E-2</v>
      </c>
      <c r="R988" s="63">
        <f t="shared" si="428"/>
        <v>0.15656160209640624</v>
      </c>
      <c r="S988" s="63">
        <f t="shared" si="429"/>
        <v>3.7735849056603765E-3</v>
      </c>
      <c r="T988" s="64">
        <f t="shared" si="430"/>
        <v>0.15221362614867506</v>
      </c>
      <c r="U988" s="63">
        <f t="shared" si="411"/>
        <v>0.12208750095022736</v>
      </c>
      <c r="V988" s="63">
        <f t="shared" si="412"/>
        <v>0.1946927820204305</v>
      </c>
      <c r="W988" s="63">
        <f t="shared" si="413"/>
        <v>2.3355806592373796E-2</v>
      </c>
      <c r="X988" s="64">
        <f t="shared" si="414"/>
        <v>0.16742659231942403</v>
      </c>
      <c r="Y988" s="63">
        <f t="shared" si="407"/>
        <v>0.10087589100248961</v>
      </c>
      <c r="Z988" s="63">
        <f t="shared" si="408"/>
        <v>0.16291774194011088</v>
      </c>
      <c r="AA988" s="63">
        <f t="shared" si="409"/>
        <v>4.6404245949338785E-2</v>
      </c>
      <c r="AB988" s="64">
        <f t="shared" si="410"/>
        <v>0.11134654359612872</v>
      </c>
      <c r="AC988" s="63">
        <f t="shared" si="403"/>
        <v>6.7902066651757131E-2</v>
      </c>
      <c r="AD988" s="63">
        <f t="shared" si="404"/>
        <v>0.12793055083406268</v>
      </c>
      <c r="AE988" s="63">
        <f t="shared" si="405"/>
        <v>3.6846811130517576E-2</v>
      </c>
      <c r="AF988" s="64">
        <f t="shared" si="406"/>
        <v>8.7846862936515002E-2</v>
      </c>
      <c r="AG988" s="69">
        <f t="shared" ca="1" si="415"/>
        <v>1191</v>
      </c>
      <c r="AH988" s="75">
        <f t="shared" si="425"/>
        <v>0</v>
      </c>
      <c r="AI988" s="76">
        <f t="shared" si="426"/>
        <v>1</v>
      </c>
      <c r="AJ988" s="75"/>
      <c r="AK988" s="76"/>
    </row>
    <row r="989" spans="2:37" x14ac:dyDescent="0.25">
      <c r="B989" s="43">
        <v>1953</v>
      </c>
      <c r="C989" s="44">
        <v>2</v>
      </c>
      <c r="D989" s="67">
        <f t="shared" si="402"/>
        <v>19418</v>
      </c>
      <c r="E989" s="61">
        <f>Data!I988</f>
        <v>25.9</v>
      </c>
      <c r="F989" s="61">
        <f>Data!H988</f>
        <v>26.5</v>
      </c>
      <c r="G989" s="62">
        <f>IF(MOD(C989,3)=0,SUM(Data!G986:G988),0)</f>
        <v>0</v>
      </c>
      <c r="H989" s="63">
        <f t="shared" si="416"/>
        <v>-1.81955655115833E-2</v>
      </c>
      <c r="I989" s="63">
        <f t="shared" si="417"/>
        <v>0</v>
      </c>
      <c r="J989" s="63">
        <f t="shared" si="418"/>
        <v>-1.81955655115833E-2</v>
      </c>
      <c r="K989" s="63">
        <f t="shared" si="419"/>
        <v>-3.7593984962406291E-3</v>
      </c>
      <c r="L989" s="64">
        <f t="shared" si="420"/>
        <v>-1.4490643117287316E-2</v>
      </c>
      <c r="M989" s="65">
        <f t="shared" si="421"/>
        <v>5.8333333333333321</v>
      </c>
      <c r="N989" s="65">
        <f t="shared" si="422"/>
        <v>2.1261128022256912</v>
      </c>
      <c r="O989" s="65">
        <f t="shared" si="423"/>
        <v>461.98767993045021</v>
      </c>
      <c r="P989" s="66">
        <f t="shared" si="424"/>
        <v>217.29217727621258</v>
      </c>
      <c r="Q989" s="63">
        <f t="shared" si="427"/>
        <v>0.11349957007738598</v>
      </c>
      <c r="R989" s="63">
        <f t="shared" si="428"/>
        <v>0.17847750303417942</v>
      </c>
      <c r="S989" s="63">
        <f t="shared" si="429"/>
        <v>7.6045627376424285E-3</v>
      </c>
      <c r="T989" s="64">
        <f t="shared" si="430"/>
        <v>0.169583333199959</v>
      </c>
      <c r="U989" s="63">
        <f t="shared" si="411"/>
        <v>0.12931768781872433</v>
      </c>
      <c r="V989" s="63">
        <f t="shared" si="412"/>
        <v>0.20239080205642357</v>
      </c>
      <c r="W989" s="63">
        <f t="shared" si="413"/>
        <v>2.4319881761777573E-2</v>
      </c>
      <c r="X989" s="64">
        <f t="shared" si="414"/>
        <v>0.17384307721175229</v>
      </c>
      <c r="Y989" s="63">
        <f t="shared" si="407"/>
        <v>9.2527068529654644E-2</v>
      </c>
      <c r="Z989" s="63">
        <f t="shared" si="408"/>
        <v>0.15409840648429762</v>
      </c>
      <c r="AA989" s="63">
        <f t="shared" si="409"/>
        <v>4.6010193804580268E-2</v>
      </c>
      <c r="AB989" s="64">
        <f t="shared" si="410"/>
        <v>0.10333380431654859</v>
      </c>
      <c r="AC989" s="63">
        <f t="shared" si="403"/>
        <v>7.3670417599554616E-2</v>
      </c>
      <c r="AD989" s="63">
        <f t="shared" si="404"/>
        <v>0.13402315002000931</v>
      </c>
      <c r="AE989" s="63">
        <f t="shared" si="405"/>
        <v>3.7461783202061838E-2</v>
      </c>
      <c r="AF989" s="64">
        <f t="shared" si="406"/>
        <v>9.3074625380336284E-2</v>
      </c>
      <c r="AG989" s="69">
        <f t="shared" ca="1" si="415"/>
        <v>1369</v>
      </c>
      <c r="AH989" s="75">
        <f t="shared" si="425"/>
        <v>0</v>
      </c>
      <c r="AI989" s="76">
        <f t="shared" si="426"/>
        <v>2</v>
      </c>
      <c r="AJ989" s="75"/>
      <c r="AK989" s="76"/>
    </row>
    <row r="990" spans="2:37" x14ac:dyDescent="0.25">
      <c r="B990" s="43">
        <v>1953</v>
      </c>
      <c r="C990" s="44">
        <v>3</v>
      </c>
      <c r="D990" s="67">
        <f t="shared" si="402"/>
        <v>19449</v>
      </c>
      <c r="E990" s="61">
        <f>Data!I989</f>
        <v>25.290001</v>
      </c>
      <c r="F990" s="61">
        <f>Data!H989</f>
        <v>26.6</v>
      </c>
      <c r="G990" s="62">
        <f>IF(MOD(C990,3)=0,SUM(Data!G987:G989),0)</f>
        <v>0.35249999999999998</v>
      </c>
      <c r="H990" s="63">
        <f t="shared" si="416"/>
        <v>-2.3552084942084828E-2</v>
      </c>
      <c r="I990" s="63">
        <f t="shared" si="417"/>
        <v>1.361003861003861E-2</v>
      </c>
      <c r="J990" s="63">
        <f t="shared" si="418"/>
        <v>-9.942046332046317E-3</v>
      </c>
      <c r="K990" s="63">
        <f t="shared" si="419"/>
        <v>3.7735849056603765E-3</v>
      </c>
      <c r="L990" s="64">
        <f t="shared" si="420"/>
        <v>-1.3664068714256628E-2</v>
      </c>
      <c r="M990" s="65">
        <f t="shared" si="421"/>
        <v>5.6959461711711707</v>
      </c>
      <c r="N990" s="65">
        <f t="shared" si="422"/>
        <v>2.1341358694039014</v>
      </c>
      <c r="O990" s="65">
        <f t="shared" si="423"/>
        <v>457.39457701174712</v>
      </c>
      <c r="P990" s="66">
        <f t="shared" si="424"/>
        <v>214.32308203483998</v>
      </c>
      <c r="Q990" s="63">
        <f t="shared" si="427"/>
        <v>3.7751332057803344E-2</v>
      </c>
      <c r="R990" s="63">
        <f t="shared" si="428"/>
        <v>9.7665321221804602E-2</v>
      </c>
      <c r="S990" s="63">
        <f t="shared" si="429"/>
        <v>1.1406844106463865E-2</v>
      </c>
      <c r="T990" s="64">
        <f t="shared" si="430"/>
        <v>8.5285637147874072E-2</v>
      </c>
      <c r="U990" s="63">
        <f t="shared" si="411"/>
        <v>0.12078564998600871</v>
      </c>
      <c r="V990" s="63">
        <f t="shared" si="412"/>
        <v>0.19310353507313982</v>
      </c>
      <c r="W990" s="63">
        <f t="shared" si="413"/>
        <v>2.5966442075373797E-2</v>
      </c>
      <c r="X990" s="64">
        <f t="shared" si="414"/>
        <v>0.16290697837998769</v>
      </c>
      <c r="Y990" s="63">
        <f t="shared" si="407"/>
        <v>8.6125781112090127E-2</v>
      </c>
      <c r="Z990" s="63">
        <f t="shared" si="408"/>
        <v>0.14740586584566406</v>
      </c>
      <c r="AA990" s="63">
        <f t="shared" si="409"/>
        <v>4.4564636894838472E-2</v>
      </c>
      <c r="AB990" s="64">
        <f t="shared" si="410"/>
        <v>9.8453676602091589E-2</v>
      </c>
      <c r="AC990" s="63">
        <f t="shared" si="403"/>
        <v>7.2563565259743612E-2</v>
      </c>
      <c r="AD990" s="63">
        <f t="shared" si="404"/>
        <v>0.13253522430259057</v>
      </c>
      <c r="AE990" s="63">
        <f t="shared" si="405"/>
        <v>3.8067405079493577E-2</v>
      </c>
      <c r="AF990" s="64">
        <f t="shared" si="406"/>
        <v>9.1003550213449635E-2</v>
      </c>
      <c r="AG990" s="69">
        <f t="shared" ca="1" si="415"/>
        <v>1450</v>
      </c>
      <c r="AH990" s="75">
        <f t="shared" si="425"/>
        <v>0</v>
      </c>
      <c r="AI990" s="76">
        <f t="shared" si="426"/>
        <v>3</v>
      </c>
      <c r="AJ990" s="75"/>
      <c r="AK990" s="76"/>
    </row>
    <row r="991" spans="2:37" x14ac:dyDescent="0.25">
      <c r="B991" s="43">
        <v>1953</v>
      </c>
      <c r="C991" s="44">
        <v>4</v>
      </c>
      <c r="D991" s="67">
        <f t="shared" si="402"/>
        <v>19479</v>
      </c>
      <c r="E991" s="61">
        <f>Data!I990</f>
        <v>24.620000999999998</v>
      </c>
      <c r="F991" s="61">
        <f>Data!H990</f>
        <v>26.6</v>
      </c>
      <c r="G991" s="62">
        <f>IF(MOD(C991,3)=0,SUM(Data!G988:G990),0)</f>
        <v>0</v>
      </c>
      <c r="H991" s="63">
        <f t="shared" si="416"/>
        <v>-2.6492683808118533E-2</v>
      </c>
      <c r="I991" s="63">
        <f t="shared" si="417"/>
        <v>0</v>
      </c>
      <c r="J991" s="63">
        <f t="shared" si="418"/>
        <v>-2.6492683808118533E-2</v>
      </c>
      <c r="K991" s="63">
        <f t="shared" si="419"/>
        <v>0</v>
      </c>
      <c r="L991" s="64">
        <f t="shared" si="420"/>
        <v>-2.6492683808118533E-2</v>
      </c>
      <c r="M991" s="65">
        <f t="shared" si="421"/>
        <v>5.5450452702702693</v>
      </c>
      <c r="N991" s="65">
        <f t="shared" si="422"/>
        <v>2.1341358694039014</v>
      </c>
      <c r="O991" s="65">
        <f t="shared" si="423"/>
        <v>445.2769671074268</v>
      </c>
      <c r="P991" s="66">
        <f t="shared" si="424"/>
        <v>208.64508838970951</v>
      </c>
      <c r="Q991" s="63">
        <f t="shared" si="427"/>
        <v>5.5746183533447624E-2</v>
      </c>
      <c r="R991" s="63">
        <f t="shared" si="428"/>
        <v>0.11669909532083067</v>
      </c>
      <c r="S991" s="63">
        <f t="shared" si="429"/>
        <v>7.575757575757569E-3</v>
      </c>
      <c r="T991" s="64">
        <f t="shared" si="430"/>
        <v>0.10830286152142543</v>
      </c>
      <c r="U991" s="63">
        <f t="shared" si="411"/>
        <v>9.8382156548180832E-2</v>
      </c>
      <c r="V991" s="63">
        <f t="shared" si="412"/>
        <v>0.16925447239198044</v>
      </c>
      <c r="W991" s="63">
        <f t="shared" si="413"/>
        <v>2.2494394759551506E-2</v>
      </c>
      <c r="X991" s="64">
        <f t="shared" si="414"/>
        <v>0.14353142509592032</v>
      </c>
      <c r="Y991" s="63">
        <f t="shared" si="407"/>
        <v>7.9657992682313994E-2</v>
      </c>
      <c r="Z991" s="63">
        <f t="shared" si="408"/>
        <v>0.14057315962284056</v>
      </c>
      <c r="AA991" s="63">
        <f t="shared" si="409"/>
        <v>4.3357732044533082E-2</v>
      </c>
      <c r="AB991" s="64">
        <f t="shared" si="410"/>
        <v>9.3175547170965878E-2</v>
      </c>
      <c r="AC991" s="63">
        <f t="shared" si="403"/>
        <v>6.5745339649803114E-2</v>
      </c>
      <c r="AD991" s="63">
        <f t="shared" si="404"/>
        <v>0.12533576226545762</v>
      </c>
      <c r="AE991" s="63">
        <f t="shared" si="405"/>
        <v>3.8067405079493577E-2</v>
      </c>
      <c r="AF991" s="64">
        <f t="shared" si="406"/>
        <v>8.4068102667457456E-2</v>
      </c>
      <c r="AG991" s="69">
        <f t="shared" ca="1" si="415"/>
        <v>1486</v>
      </c>
      <c r="AH991" s="75">
        <f t="shared" si="425"/>
        <v>0</v>
      </c>
      <c r="AI991" s="76">
        <f t="shared" si="426"/>
        <v>4</v>
      </c>
      <c r="AJ991" s="75"/>
      <c r="AK991" s="76"/>
    </row>
    <row r="992" spans="2:37" x14ac:dyDescent="0.25">
      <c r="B992" s="43">
        <v>1953</v>
      </c>
      <c r="C992" s="44">
        <v>5</v>
      </c>
      <c r="D992" s="67">
        <f t="shared" ref="D992:D1055" si="431">EOMONTH(DATE(B992,C992,1),0)</f>
        <v>19510</v>
      </c>
      <c r="E992" s="61">
        <f>Data!I991</f>
        <v>24.540001</v>
      </c>
      <c r="F992" s="61">
        <f>Data!H991</f>
        <v>26.7</v>
      </c>
      <c r="G992" s="62">
        <f>IF(MOD(C992,3)=0,SUM(Data!G989:G991),0)</f>
        <v>0</v>
      </c>
      <c r="H992" s="63">
        <f t="shared" si="416"/>
        <v>-3.2493906072545986E-3</v>
      </c>
      <c r="I992" s="63">
        <f t="shared" si="417"/>
        <v>0</v>
      </c>
      <c r="J992" s="63">
        <f t="shared" si="418"/>
        <v>-3.2493906072545986E-3</v>
      </c>
      <c r="K992" s="63">
        <f t="shared" si="419"/>
        <v>3.759398496240518E-3</v>
      </c>
      <c r="L992" s="64">
        <f t="shared" si="420"/>
        <v>-6.9825389570400409E-3</v>
      </c>
      <c r="M992" s="65">
        <f t="shared" si="421"/>
        <v>5.5270272522522514</v>
      </c>
      <c r="N992" s="65">
        <f t="shared" si="422"/>
        <v>2.1421589365821117</v>
      </c>
      <c r="O992" s="65">
        <f t="shared" si="423"/>
        <v>443.83008831288112</v>
      </c>
      <c r="P992" s="66">
        <f t="shared" si="424"/>
        <v>207.1882159318333</v>
      </c>
      <c r="Q992" s="63">
        <f t="shared" si="427"/>
        <v>2.8499579694066135E-2</v>
      </c>
      <c r="R992" s="63">
        <f t="shared" si="428"/>
        <v>8.7879424141751095E-2</v>
      </c>
      <c r="S992" s="63">
        <f t="shared" si="429"/>
        <v>1.1363636363636465E-2</v>
      </c>
      <c r="T992" s="64">
        <f t="shared" si="430"/>
        <v>7.5656059825551347E-2</v>
      </c>
      <c r="U992" s="63">
        <f t="shared" si="411"/>
        <v>8.7277522535121665E-2</v>
      </c>
      <c r="V992" s="63">
        <f t="shared" si="412"/>
        <v>0.15743331988450526</v>
      </c>
      <c r="W992" s="63">
        <f t="shared" si="413"/>
        <v>2.2404311114722297E-2</v>
      </c>
      <c r="X992" s="64">
        <f t="shared" si="414"/>
        <v>0.13207006983622893</v>
      </c>
      <c r="Y992" s="63">
        <f t="shared" si="407"/>
        <v>7.515052704266556E-2</v>
      </c>
      <c r="Z992" s="63">
        <f t="shared" si="408"/>
        <v>0.13581137916889086</v>
      </c>
      <c r="AA992" s="63">
        <f t="shared" si="409"/>
        <v>4.315134238253826E-2</v>
      </c>
      <c r="AB992" s="64">
        <f t="shared" si="410"/>
        <v>8.8827031152276303E-2</v>
      </c>
      <c r="AC992" s="63">
        <f t="shared" si="403"/>
        <v>5.2198183768616735E-2</v>
      </c>
      <c r="AD992" s="63">
        <f t="shared" si="404"/>
        <v>0.11103112641774793</v>
      </c>
      <c r="AE992" s="63">
        <f t="shared" si="405"/>
        <v>3.8262182942362166E-2</v>
      </c>
      <c r="AF992" s="64">
        <f t="shared" si="406"/>
        <v>7.0087252209421358E-2</v>
      </c>
      <c r="AG992" s="69">
        <f t="shared" ca="1" si="415"/>
        <v>1115</v>
      </c>
      <c r="AH992" s="75">
        <f t="shared" si="425"/>
        <v>0</v>
      </c>
      <c r="AI992" s="76">
        <f t="shared" si="426"/>
        <v>5</v>
      </c>
      <c r="AJ992" s="75"/>
      <c r="AK992" s="76"/>
    </row>
    <row r="993" spans="2:37" x14ac:dyDescent="0.25">
      <c r="B993" s="43">
        <v>1953</v>
      </c>
      <c r="C993" s="44">
        <v>6</v>
      </c>
      <c r="D993" s="67">
        <f t="shared" si="431"/>
        <v>19540</v>
      </c>
      <c r="E993" s="61">
        <f>Data!I992</f>
        <v>24.139999</v>
      </c>
      <c r="F993" s="61">
        <f>Data!H992</f>
        <v>26.8</v>
      </c>
      <c r="G993" s="62">
        <f>IF(MOD(C993,3)=0,SUM(Data!G990:G992),0)</f>
        <v>0.35416666666666669</v>
      </c>
      <c r="H993" s="63">
        <f t="shared" si="416"/>
        <v>-1.6299999335778415E-2</v>
      </c>
      <c r="I993" s="63">
        <f t="shared" si="417"/>
        <v>1.4432218917459159E-2</v>
      </c>
      <c r="J993" s="63">
        <f t="shared" si="418"/>
        <v>-1.8677804183191427E-3</v>
      </c>
      <c r="K993" s="63">
        <f t="shared" si="419"/>
        <v>3.7453183520599342E-3</v>
      </c>
      <c r="L993" s="64">
        <f t="shared" si="420"/>
        <v>-5.5921543719821276E-3</v>
      </c>
      <c r="M993" s="65">
        <f t="shared" si="421"/>
        <v>5.4369367117117111</v>
      </c>
      <c r="N993" s="65">
        <f t="shared" si="422"/>
        <v>2.1501820037603219</v>
      </c>
      <c r="O993" s="65">
        <f t="shared" si="423"/>
        <v>443.00111116486949</v>
      </c>
      <c r="P993" s="66">
        <f t="shared" si="424"/>
        <v>206.02958744428693</v>
      </c>
      <c r="Q993" s="63">
        <f t="shared" si="427"/>
        <v>-3.2852565418772683E-2</v>
      </c>
      <c r="R993" s="63">
        <f t="shared" si="428"/>
        <v>2.3235527670913747E-2</v>
      </c>
      <c r="S993" s="63">
        <f t="shared" si="429"/>
        <v>1.132075471698113E-2</v>
      </c>
      <c r="T993" s="64">
        <f t="shared" si="430"/>
        <v>1.1781398629821416E-2</v>
      </c>
      <c r="U993" s="63">
        <f t="shared" si="411"/>
        <v>7.4935117495404935E-2</v>
      </c>
      <c r="V993" s="63">
        <f t="shared" si="412"/>
        <v>0.14475466323352593</v>
      </c>
      <c r="W993" s="63">
        <f t="shared" si="413"/>
        <v>2.1465141017063427E-2</v>
      </c>
      <c r="X993" s="64">
        <f t="shared" si="414"/>
        <v>0.12069870744067135</v>
      </c>
      <c r="Y993" s="63">
        <f t="shared" si="407"/>
        <v>7.1507432199084064E-2</v>
      </c>
      <c r="Z993" s="63">
        <f t="shared" si="408"/>
        <v>0.13223992134682394</v>
      </c>
      <c r="AA993" s="63">
        <f t="shared" si="409"/>
        <v>4.354137885488818E-2</v>
      </c>
      <c r="AB993" s="64">
        <f t="shared" si="410"/>
        <v>8.4997628545661952E-2</v>
      </c>
      <c r="AC993" s="63">
        <f t="shared" si="403"/>
        <v>4.3052299874071664E-2</v>
      </c>
      <c r="AD993" s="63">
        <f t="shared" si="404"/>
        <v>0.10155010934445863</v>
      </c>
      <c r="AE993" s="63">
        <f t="shared" si="405"/>
        <v>3.8045890951766248E-2</v>
      </c>
      <c r="AF993" s="64">
        <f t="shared" si="406"/>
        <v>6.1176696470005121E-2</v>
      </c>
      <c r="AG993" s="69">
        <f t="shared" ca="1" si="415"/>
        <v>1336</v>
      </c>
      <c r="AH993" s="75">
        <f t="shared" si="425"/>
        <v>0</v>
      </c>
      <c r="AI993" s="76">
        <f t="shared" si="426"/>
        <v>6</v>
      </c>
      <c r="AJ993" s="75"/>
      <c r="AK993" s="76"/>
    </row>
    <row r="994" spans="2:37" x14ac:dyDescent="0.25">
      <c r="B994" s="43">
        <v>1953</v>
      </c>
      <c r="C994" s="44">
        <v>7</v>
      </c>
      <c r="D994" s="67">
        <f t="shared" si="431"/>
        <v>19571</v>
      </c>
      <c r="E994" s="61">
        <f>Data!I993</f>
        <v>24.75</v>
      </c>
      <c r="F994" s="61">
        <f>Data!H993</f>
        <v>26.8</v>
      </c>
      <c r="G994" s="62">
        <f>IF(MOD(C994,3)=0,SUM(Data!G991:G993),0)</f>
        <v>0</v>
      </c>
      <c r="H994" s="63">
        <f t="shared" si="416"/>
        <v>2.5269305106433437E-2</v>
      </c>
      <c r="I994" s="63">
        <f t="shared" si="417"/>
        <v>0</v>
      </c>
      <c r="J994" s="63">
        <f t="shared" si="418"/>
        <v>2.5269305106433437E-2</v>
      </c>
      <c r="K994" s="63">
        <f t="shared" si="419"/>
        <v>0</v>
      </c>
      <c r="L994" s="64">
        <f t="shared" si="420"/>
        <v>2.5269305106433437E-2</v>
      </c>
      <c r="M994" s="65">
        <f t="shared" si="421"/>
        <v>5.5743243243243237</v>
      </c>
      <c r="N994" s="65">
        <f t="shared" si="422"/>
        <v>2.1501820037603219</v>
      </c>
      <c r="O994" s="65">
        <f t="shared" si="423"/>
        <v>454.19544140538363</v>
      </c>
      <c r="P994" s="66">
        <f t="shared" si="424"/>
        <v>211.23581195036923</v>
      </c>
      <c r="Q994" s="63">
        <f t="shared" si="427"/>
        <v>-2.5590551181102317E-2</v>
      </c>
      <c r="R994" s="63">
        <f t="shared" si="428"/>
        <v>3.0918690242351277E-2</v>
      </c>
      <c r="S994" s="63">
        <f t="shared" si="429"/>
        <v>3.7453183520599342E-3</v>
      </c>
      <c r="T994" s="64">
        <f t="shared" si="430"/>
        <v>2.7071978711596056E-2</v>
      </c>
      <c r="U994" s="63">
        <f t="shared" si="411"/>
        <v>8.5526450333716086E-2</v>
      </c>
      <c r="V994" s="63">
        <f t="shared" si="412"/>
        <v>0.15603392786929771</v>
      </c>
      <c r="W994" s="63">
        <f t="shared" si="413"/>
        <v>1.8940896456312917E-2</v>
      </c>
      <c r="X994" s="64">
        <f t="shared" si="414"/>
        <v>0.1345446354050257</v>
      </c>
      <c r="Y994" s="63">
        <f t="shared" si="407"/>
        <v>7.1990223346116045E-2</v>
      </c>
      <c r="Z994" s="63">
        <f t="shared" si="408"/>
        <v>0.13275007684730489</v>
      </c>
      <c r="AA994" s="63">
        <f t="shared" si="409"/>
        <v>4.4139569859178662E-2</v>
      </c>
      <c r="AB994" s="64">
        <f t="shared" si="410"/>
        <v>8.4864619200359259E-2</v>
      </c>
      <c r="AC994" s="63">
        <f t="shared" si="403"/>
        <v>4.0302811849920683E-2</v>
      </c>
      <c r="AD994" s="63">
        <f t="shared" si="404"/>
        <v>9.8646420973309334E-2</v>
      </c>
      <c r="AE994" s="63">
        <f t="shared" si="405"/>
        <v>3.6437635642009747E-2</v>
      </c>
      <c r="AF994" s="64">
        <f t="shared" si="406"/>
        <v>6.0021735213006799E-2</v>
      </c>
      <c r="AG994" s="69">
        <f t="shared" ca="1" si="415"/>
        <v>539</v>
      </c>
      <c r="AH994" s="75">
        <f t="shared" si="425"/>
        <v>1</v>
      </c>
      <c r="AI994" s="76">
        <f t="shared" si="426"/>
        <v>0</v>
      </c>
      <c r="AJ994" s="75"/>
      <c r="AK994" s="76"/>
    </row>
    <row r="995" spans="2:37" x14ac:dyDescent="0.25">
      <c r="B995" s="43">
        <v>1953</v>
      </c>
      <c r="C995" s="44">
        <v>8</v>
      </c>
      <c r="D995" s="67">
        <f t="shared" si="431"/>
        <v>19602</v>
      </c>
      <c r="E995" s="61">
        <f>Data!I994</f>
        <v>23.32</v>
      </c>
      <c r="F995" s="61">
        <f>Data!H994</f>
        <v>26.9</v>
      </c>
      <c r="G995" s="62">
        <f>IF(MOD(C995,3)=0,SUM(Data!G992:G994),0)</f>
        <v>0</v>
      </c>
      <c r="H995" s="63">
        <f t="shared" si="416"/>
        <v>-5.7777777777777817E-2</v>
      </c>
      <c r="I995" s="63">
        <f t="shared" si="417"/>
        <v>0</v>
      </c>
      <c r="J995" s="63">
        <f t="shared" si="418"/>
        <v>-5.7777777777777817E-2</v>
      </c>
      <c r="K995" s="63">
        <f t="shared" si="419"/>
        <v>3.7313432835819338E-3</v>
      </c>
      <c r="L995" s="64">
        <f t="shared" si="420"/>
        <v>-6.1280462618752529E-2</v>
      </c>
      <c r="M995" s="65">
        <f t="shared" si="421"/>
        <v>5.2522522522522515</v>
      </c>
      <c r="N995" s="65">
        <f t="shared" si="422"/>
        <v>2.1582050709385316</v>
      </c>
      <c r="O995" s="65">
        <f t="shared" si="423"/>
        <v>427.95303812418365</v>
      </c>
      <c r="P995" s="66">
        <f t="shared" si="424"/>
        <v>198.29118367240278</v>
      </c>
      <c r="Q995" s="63">
        <f t="shared" si="427"/>
        <v>-6.8318055600557148E-2</v>
      </c>
      <c r="R995" s="63">
        <f t="shared" si="428"/>
        <v>-1.4286724121005956E-2</v>
      </c>
      <c r="S995" s="63">
        <f t="shared" si="429"/>
        <v>7.4906367041196464E-3</v>
      </c>
      <c r="T995" s="64">
        <f t="shared" si="430"/>
        <v>-2.1615447361741813E-2</v>
      </c>
      <c r="U995" s="63">
        <f t="shared" si="411"/>
        <v>7.9066092228641027E-2</v>
      </c>
      <c r="V995" s="63">
        <f t="shared" si="412"/>
        <v>0.14915395442106338</v>
      </c>
      <c r="W995" s="63">
        <f t="shared" si="413"/>
        <v>1.886639704191051E-2</v>
      </c>
      <c r="X995" s="64">
        <f t="shared" si="414"/>
        <v>0.12787501654526889</v>
      </c>
      <c r="Y995" s="63">
        <f t="shared" si="407"/>
        <v>7.1040873612778332E-2</v>
      </c>
      <c r="Z995" s="63">
        <f t="shared" si="408"/>
        <v>0.13174691846024733</v>
      </c>
      <c r="AA995" s="63">
        <f t="shared" si="409"/>
        <v>4.5130730459413515E-2</v>
      </c>
      <c r="AB995" s="64">
        <f t="shared" si="410"/>
        <v>8.2875936451279664E-2</v>
      </c>
      <c r="AC995" s="63">
        <f t="shared" si="403"/>
        <v>3.9867982101260413E-2</v>
      </c>
      <c r="AD995" s="63">
        <f t="shared" si="404"/>
        <v>9.8187204539731843E-2</v>
      </c>
      <c r="AE995" s="63">
        <f t="shared" si="405"/>
        <v>3.6236575865506548E-2</v>
      </c>
      <c r="AF995" s="64">
        <f t="shared" si="406"/>
        <v>5.9784252087879963E-2</v>
      </c>
      <c r="AG995" s="69">
        <f t="shared" ca="1" si="415"/>
        <v>1704</v>
      </c>
      <c r="AH995" s="75">
        <f t="shared" si="425"/>
        <v>0</v>
      </c>
      <c r="AI995" s="76">
        <f t="shared" si="426"/>
        <v>1</v>
      </c>
      <c r="AJ995" s="75"/>
      <c r="AK995" s="76"/>
    </row>
    <row r="996" spans="2:37" x14ac:dyDescent="0.25">
      <c r="B996" s="43">
        <v>1953</v>
      </c>
      <c r="C996" s="44">
        <v>9</v>
      </c>
      <c r="D996" s="67">
        <f t="shared" si="431"/>
        <v>19632</v>
      </c>
      <c r="E996" s="61">
        <f>Data!I995</f>
        <v>23.35</v>
      </c>
      <c r="F996" s="61">
        <f>Data!H995</f>
        <v>26.9</v>
      </c>
      <c r="G996" s="62">
        <f>IF(MOD(C996,3)=0,SUM(Data!G993:G995),0)</f>
        <v>0.35499999999999998</v>
      </c>
      <c r="H996" s="63">
        <f t="shared" si="416"/>
        <v>1.2864493996569415E-3</v>
      </c>
      <c r="I996" s="63">
        <f t="shared" si="417"/>
        <v>1.5222984562607202E-2</v>
      </c>
      <c r="J996" s="63">
        <f t="shared" si="418"/>
        <v>1.6509433962264231E-2</v>
      </c>
      <c r="K996" s="63">
        <f t="shared" si="419"/>
        <v>0</v>
      </c>
      <c r="L996" s="64">
        <f t="shared" si="420"/>
        <v>1.6509433962264231E-2</v>
      </c>
      <c r="M996" s="65">
        <f t="shared" si="421"/>
        <v>5.2590090090090085</v>
      </c>
      <c r="N996" s="65">
        <f t="shared" si="422"/>
        <v>2.1582050709385316</v>
      </c>
      <c r="O996" s="65">
        <f t="shared" si="423"/>
        <v>435.01830054604523</v>
      </c>
      <c r="P996" s="66">
        <f t="shared" si="424"/>
        <v>201.56485887454153</v>
      </c>
      <c r="Q996" s="63">
        <f t="shared" si="427"/>
        <v>-4.8492296312457328E-2</v>
      </c>
      <c r="R996" s="63">
        <f t="shared" si="428"/>
        <v>7.1169843595775273E-3</v>
      </c>
      <c r="S996" s="63">
        <f t="shared" si="429"/>
        <v>7.4906367041196464E-3</v>
      </c>
      <c r="T996" s="64">
        <f t="shared" si="430"/>
        <v>-3.7087426019621894E-4</v>
      </c>
      <c r="U996" s="63">
        <f t="shared" si="411"/>
        <v>8.1797900749496888E-2</v>
      </c>
      <c r="V996" s="63">
        <f t="shared" si="412"/>
        <v>0.15240585937323314</v>
      </c>
      <c r="W996" s="63">
        <f t="shared" si="413"/>
        <v>1.886639704191051E-2</v>
      </c>
      <c r="X996" s="64">
        <f t="shared" si="414"/>
        <v>0.13106670582034075</v>
      </c>
      <c r="Y996" s="63">
        <f t="shared" si="407"/>
        <v>6.8923857269576283E-2</v>
      </c>
      <c r="Z996" s="63">
        <f t="shared" si="408"/>
        <v>0.1298177262169371</v>
      </c>
      <c r="AA996" s="63">
        <f t="shared" si="409"/>
        <v>4.4528521531729703E-2</v>
      </c>
      <c r="AB996" s="64">
        <f t="shared" si="410"/>
        <v>8.1653303789289255E-2</v>
      </c>
      <c r="AC996" s="63">
        <f t="shared" si="403"/>
        <v>4.0375367044484856E-2</v>
      </c>
      <c r="AD996" s="63">
        <f t="shared" si="404"/>
        <v>9.8958092580878843E-2</v>
      </c>
      <c r="AE996" s="63">
        <f t="shared" si="405"/>
        <v>3.6236575865506548E-2</v>
      </c>
      <c r="AF996" s="64">
        <f t="shared" si="406"/>
        <v>6.0528182633376559E-2</v>
      </c>
      <c r="AG996" s="69">
        <f t="shared" ca="1" si="415"/>
        <v>1005</v>
      </c>
      <c r="AH996" s="75">
        <f t="shared" si="425"/>
        <v>1</v>
      </c>
      <c r="AI996" s="76">
        <f t="shared" si="426"/>
        <v>0</v>
      </c>
      <c r="AJ996" s="75"/>
      <c r="AK996" s="76"/>
    </row>
    <row r="997" spans="2:37" x14ac:dyDescent="0.25">
      <c r="B997" s="43">
        <v>1953</v>
      </c>
      <c r="C997" s="44">
        <v>10</v>
      </c>
      <c r="D997" s="67">
        <f t="shared" si="431"/>
        <v>19663</v>
      </c>
      <c r="E997" s="61">
        <f>Data!I996</f>
        <v>24.540001</v>
      </c>
      <c r="F997" s="61">
        <f>Data!H996</f>
        <v>27</v>
      </c>
      <c r="G997" s="62">
        <f>IF(MOD(C997,3)=0,SUM(Data!G994:G996),0)</f>
        <v>0</v>
      </c>
      <c r="H997" s="63">
        <f t="shared" si="416"/>
        <v>5.0963640256959319E-2</v>
      </c>
      <c r="I997" s="63">
        <f t="shared" si="417"/>
        <v>0</v>
      </c>
      <c r="J997" s="63">
        <f t="shared" si="418"/>
        <v>5.0963640256959319E-2</v>
      </c>
      <c r="K997" s="63">
        <f t="shared" si="419"/>
        <v>3.7174721189592308E-3</v>
      </c>
      <c r="L997" s="64">
        <f t="shared" si="420"/>
        <v>4.7071182330081562E-2</v>
      </c>
      <c r="M997" s="65">
        <f t="shared" si="421"/>
        <v>5.5270272522522514</v>
      </c>
      <c r="N997" s="65">
        <f t="shared" si="422"/>
        <v>2.1662281381167419</v>
      </c>
      <c r="O997" s="65">
        <f t="shared" si="423"/>
        <v>457.1884167202677</v>
      </c>
      <c r="P997" s="66">
        <f t="shared" si="424"/>
        <v>211.05275509796223</v>
      </c>
      <c r="Q997" s="63">
        <f t="shared" si="427"/>
        <v>8.1570146818932265E-4</v>
      </c>
      <c r="R997" s="63">
        <f t="shared" si="428"/>
        <v>5.9306705827098849E-2</v>
      </c>
      <c r="S997" s="63">
        <f t="shared" si="429"/>
        <v>1.1235955056179581E-2</v>
      </c>
      <c r="T997" s="64">
        <f t="shared" si="430"/>
        <v>4.7536631317908862E-2</v>
      </c>
      <c r="U997" s="63">
        <f t="shared" si="411"/>
        <v>8.6739731980071788E-2</v>
      </c>
      <c r="V997" s="63">
        <f t="shared" si="412"/>
        <v>0.15767023940410829</v>
      </c>
      <c r="W997" s="63">
        <f t="shared" si="413"/>
        <v>2.0457184262680395E-2</v>
      </c>
      <c r="X997" s="64">
        <f t="shared" si="414"/>
        <v>0.134462334390413</v>
      </c>
      <c r="Y997" s="63">
        <f t="shared" si="407"/>
        <v>7.5240993666405798E-2</v>
      </c>
      <c r="Z997" s="63">
        <f t="shared" si="408"/>
        <v>0.13649473378069321</v>
      </c>
      <c r="AA997" s="63">
        <f t="shared" si="409"/>
        <v>4.4916174049163038E-2</v>
      </c>
      <c r="AB997" s="64">
        <f t="shared" si="410"/>
        <v>8.7642015700315268E-2</v>
      </c>
      <c r="AC997" s="63">
        <f t="shared" si="403"/>
        <v>4.831924885229677E-2</v>
      </c>
      <c r="AD997" s="63">
        <f t="shared" si="404"/>
        <v>0.10734928817790745</v>
      </c>
      <c r="AE997" s="63">
        <f t="shared" si="405"/>
        <v>3.6428845605175564E-2</v>
      </c>
      <c r="AF997" s="64">
        <f t="shared" si="406"/>
        <v>6.8427700438346006E-2</v>
      </c>
      <c r="AG997" s="69">
        <f t="shared" ca="1" si="415"/>
        <v>189</v>
      </c>
      <c r="AH997" s="75">
        <f t="shared" si="425"/>
        <v>2</v>
      </c>
      <c r="AI997" s="76">
        <f t="shared" si="426"/>
        <v>0</v>
      </c>
      <c r="AJ997" s="75"/>
      <c r="AK997" s="76"/>
    </row>
    <row r="998" spans="2:37" x14ac:dyDescent="0.25">
      <c r="B998" s="43">
        <v>1953</v>
      </c>
      <c r="C998" s="44">
        <v>11</v>
      </c>
      <c r="D998" s="67">
        <f t="shared" si="431"/>
        <v>19693</v>
      </c>
      <c r="E998" s="61">
        <f>Data!I997</f>
        <v>24.76</v>
      </c>
      <c r="F998" s="61">
        <f>Data!H997</f>
        <v>26.9</v>
      </c>
      <c r="G998" s="62">
        <f>IF(MOD(C998,3)=0,SUM(Data!G995:G997),0)</f>
        <v>0</v>
      </c>
      <c r="H998" s="63">
        <f t="shared" si="416"/>
        <v>8.9649140601095745E-3</v>
      </c>
      <c r="I998" s="63">
        <f t="shared" si="417"/>
        <v>0</v>
      </c>
      <c r="J998" s="63">
        <f t="shared" si="418"/>
        <v>8.9649140601095745E-3</v>
      </c>
      <c r="K998" s="63">
        <f t="shared" si="419"/>
        <v>-3.7037037037037646E-3</v>
      </c>
      <c r="L998" s="64">
        <f t="shared" si="420"/>
        <v>1.2715712997136031E-2</v>
      </c>
      <c r="M998" s="65">
        <f t="shared" si="421"/>
        <v>5.576576576576576</v>
      </c>
      <c r="N998" s="65">
        <f t="shared" si="422"/>
        <v>2.1582050709385316</v>
      </c>
      <c r="O998" s="65">
        <f t="shared" si="423"/>
        <v>461.28707158544245</v>
      </c>
      <c r="P998" s="66">
        <f t="shared" si="424"/>
        <v>213.73644135904277</v>
      </c>
      <c r="Q998" s="63">
        <f t="shared" si="427"/>
        <v>-3.5074045206547111E-2</v>
      </c>
      <c r="R998" s="63">
        <f t="shared" si="428"/>
        <v>2.1319442770362684E-2</v>
      </c>
      <c r="S998" s="63">
        <f t="shared" si="429"/>
        <v>7.4906367041196464E-3</v>
      </c>
      <c r="T998" s="64">
        <f t="shared" si="430"/>
        <v>1.3725989664263194E-2</v>
      </c>
      <c r="U998" s="63">
        <f t="shared" si="411"/>
        <v>0.10120615714440628</v>
      </c>
      <c r="V998" s="63">
        <f t="shared" si="412"/>
        <v>0.17308087489527835</v>
      </c>
      <c r="W998" s="63">
        <f t="shared" si="413"/>
        <v>2.1380078254700008E-2</v>
      </c>
      <c r="X998" s="64">
        <f t="shared" si="414"/>
        <v>0.14852531380854761</v>
      </c>
      <c r="Y998" s="63">
        <f t="shared" si="407"/>
        <v>8.1314615282930047E-2</v>
      </c>
      <c r="Z998" s="63">
        <f t="shared" si="408"/>
        <v>0.14291435414749065</v>
      </c>
      <c r="AA998" s="63">
        <f t="shared" si="409"/>
        <v>4.4528521531729703E-2</v>
      </c>
      <c r="AB998" s="64">
        <f t="shared" si="410"/>
        <v>9.4191619077557576E-2</v>
      </c>
      <c r="AC998" s="63">
        <f t="shared" si="403"/>
        <v>4.7539937090911755E-2</v>
      </c>
      <c r="AD998" s="63">
        <f t="shared" si="404"/>
        <v>0.10652609397901913</v>
      </c>
      <c r="AE998" s="63">
        <f t="shared" si="405"/>
        <v>3.6236575865506548E-2</v>
      </c>
      <c r="AF998" s="64">
        <f t="shared" si="406"/>
        <v>6.7831535530198606E-2</v>
      </c>
      <c r="AG998" s="69">
        <f t="shared" ca="1" si="415"/>
        <v>867</v>
      </c>
      <c r="AH998" s="75">
        <f t="shared" si="425"/>
        <v>3</v>
      </c>
      <c r="AI998" s="76">
        <f t="shared" si="426"/>
        <v>0</v>
      </c>
      <c r="AJ998" s="75"/>
      <c r="AK998" s="76"/>
    </row>
    <row r="999" spans="2:37" x14ac:dyDescent="0.25">
      <c r="B999" s="43">
        <v>1953</v>
      </c>
      <c r="C999" s="44">
        <v>12</v>
      </c>
      <c r="D999" s="67">
        <f t="shared" si="431"/>
        <v>19724</v>
      </c>
      <c r="E999" s="61">
        <f>Data!I998</f>
        <v>24.809999000000001</v>
      </c>
      <c r="F999" s="61">
        <f>Data!H998</f>
        <v>26.9</v>
      </c>
      <c r="G999" s="62">
        <f>IF(MOD(C999,3)=0,SUM(Data!G996:G998),0)</f>
        <v>0.36</v>
      </c>
      <c r="H999" s="63">
        <f t="shared" si="416"/>
        <v>2.0193457189014996E-3</v>
      </c>
      <c r="I999" s="63">
        <f t="shared" si="417"/>
        <v>1.4539579967689821E-2</v>
      </c>
      <c r="J999" s="63">
        <f t="shared" si="418"/>
        <v>1.655892568659123E-2</v>
      </c>
      <c r="K999" s="63">
        <f t="shared" si="419"/>
        <v>0</v>
      </c>
      <c r="L999" s="64">
        <f t="shared" si="420"/>
        <v>1.655892568659123E-2</v>
      </c>
      <c r="M999" s="65">
        <f t="shared" si="421"/>
        <v>5.5878376126126126</v>
      </c>
      <c r="N999" s="65">
        <f t="shared" si="422"/>
        <v>2.1582050709385316</v>
      </c>
      <c r="O999" s="65">
        <f t="shared" si="423"/>
        <v>468.92548992401106</v>
      </c>
      <c r="P999" s="66">
        <f t="shared" si="424"/>
        <v>217.27568720802361</v>
      </c>
      <c r="Q999" s="63">
        <f t="shared" si="427"/>
        <v>-6.6240158073014532E-2</v>
      </c>
      <c r="R999" s="63">
        <f t="shared" si="428"/>
        <v>-1.0577786790250898E-2</v>
      </c>
      <c r="S999" s="63">
        <f t="shared" si="429"/>
        <v>7.4906367041196464E-3</v>
      </c>
      <c r="T999" s="64">
        <f t="shared" si="430"/>
        <v>-1.7934085773222974E-2</v>
      </c>
      <c r="U999" s="63">
        <f t="shared" si="411"/>
        <v>0.10309723140420002</v>
      </c>
      <c r="V999" s="63">
        <f t="shared" si="412"/>
        <v>0.17498729771349408</v>
      </c>
      <c r="W999" s="63">
        <f t="shared" si="413"/>
        <v>2.2226293233867045E-2</v>
      </c>
      <c r="X999" s="64">
        <f t="shared" si="414"/>
        <v>0.14943951793331323</v>
      </c>
      <c r="Y999" s="63">
        <f t="shared" si="407"/>
        <v>8.0111240884182866E-2</v>
      </c>
      <c r="Z999" s="63">
        <f t="shared" si="408"/>
        <v>0.14178869622064383</v>
      </c>
      <c r="AA999" s="63">
        <f t="shared" si="409"/>
        <v>4.4528521531729703E-2</v>
      </c>
      <c r="AB999" s="64">
        <f t="shared" si="410"/>
        <v>9.3113948239813338E-2</v>
      </c>
      <c r="AC999" s="63">
        <f t="shared" si="403"/>
        <v>4.6638195019274908E-2</v>
      </c>
      <c r="AD999" s="63">
        <f t="shared" si="404"/>
        <v>0.10575652621182141</v>
      </c>
      <c r="AE999" s="63">
        <f t="shared" si="405"/>
        <v>3.6236575865506548E-2</v>
      </c>
      <c r="AF999" s="64">
        <f t="shared" si="406"/>
        <v>6.7088879089457931E-2</v>
      </c>
      <c r="AG999" s="69">
        <f t="shared" ca="1" si="415"/>
        <v>993</v>
      </c>
      <c r="AH999" s="75">
        <f t="shared" si="425"/>
        <v>4</v>
      </c>
      <c r="AI999" s="76">
        <f t="shared" si="426"/>
        <v>0</v>
      </c>
      <c r="AJ999" s="75"/>
      <c r="AK999" s="76"/>
    </row>
    <row r="1000" spans="2:37" x14ac:dyDescent="0.25">
      <c r="B1000" s="43">
        <v>1954</v>
      </c>
      <c r="C1000" s="39">
        <v>1</v>
      </c>
      <c r="D1000" s="67">
        <f t="shared" si="431"/>
        <v>19755</v>
      </c>
      <c r="E1000" s="61">
        <f>Data!I999</f>
        <v>26.08</v>
      </c>
      <c r="F1000" s="61">
        <f>Data!H999</f>
        <v>26.9</v>
      </c>
      <c r="G1000" s="62">
        <f>IF(MOD(C1000,3)=0,SUM(Data!G997:G999),0)</f>
        <v>0</v>
      </c>
      <c r="H1000" s="63">
        <f t="shared" si="416"/>
        <v>5.1189079048330255E-2</v>
      </c>
      <c r="I1000" s="63">
        <f t="shared" si="417"/>
        <v>0</v>
      </c>
      <c r="J1000" s="63">
        <f t="shared" si="418"/>
        <v>5.1189079048330255E-2</v>
      </c>
      <c r="K1000" s="63">
        <f t="shared" si="419"/>
        <v>0</v>
      </c>
      <c r="L1000" s="64">
        <f t="shared" si="420"/>
        <v>5.1189079048330255E-2</v>
      </c>
      <c r="M1000" s="65">
        <f t="shared" si="421"/>
        <v>5.8738738738738734</v>
      </c>
      <c r="N1000" s="65">
        <f t="shared" si="422"/>
        <v>2.1582050709385316</v>
      </c>
      <c r="O1000" s="65">
        <f t="shared" si="423"/>
        <v>492.92935389550826</v>
      </c>
      <c r="P1000" s="66">
        <f t="shared" si="424"/>
        <v>228.39782953579541</v>
      </c>
      <c r="Q1000" s="63">
        <f t="shared" si="427"/>
        <v>-1.137221422942436E-2</v>
      </c>
      <c r="R1000" s="63">
        <f t="shared" si="428"/>
        <v>4.7560890837993197E-2</v>
      </c>
      <c r="S1000" s="63">
        <f t="shared" si="429"/>
        <v>1.1278195488721776E-2</v>
      </c>
      <c r="T1000" s="64">
        <f t="shared" si="430"/>
        <v>3.5878055624186667E-2</v>
      </c>
      <c r="U1000" s="63">
        <f t="shared" si="411"/>
        <v>0.11168891263801872</v>
      </c>
      <c r="V1000" s="63">
        <f t="shared" si="412"/>
        <v>0.18413890831348589</v>
      </c>
      <c r="W1000" s="63">
        <f t="shared" si="413"/>
        <v>2.3076732258565213E-2</v>
      </c>
      <c r="X1000" s="64">
        <f t="shared" si="414"/>
        <v>0.15742922400293113</v>
      </c>
      <c r="Y1000" s="63">
        <f t="shared" si="407"/>
        <v>8.2078887734043926E-2</v>
      </c>
      <c r="Z1000" s="63">
        <f t="shared" si="408"/>
        <v>0.14386870135926855</v>
      </c>
      <c r="AA1000" s="63">
        <f t="shared" si="409"/>
        <v>4.4528521531729703E-2</v>
      </c>
      <c r="AB1000" s="64">
        <f t="shared" si="410"/>
        <v>9.5105282220406373E-2</v>
      </c>
      <c r="AC1000" s="63">
        <f t="shared" si="403"/>
        <v>4.634125463562988E-2</v>
      </c>
      <c r="AD1000" s="63">
        <f t="shared" si="404"/>
        <v>0.10544281344204687</v>
      </c>
      <c r="AE1000" s="63">
        <f t="shared" si="405"/>
        <v>3.6236575865506548E-2</v>
      </c>
      <c r="AF1000" s="64">
        <f t="shared" si="406"/>
        <v>6.6786136668391949E-2</v>
      </c>
      <c r="AG1000" s="69">
        <f t="shared" ca="1" si="415"/>
        <v>187</v>
      </c>
      <c r="AH1000" s="75">
        <f t="shared" si="425"/>
        <v>5</v>
      </c>
      <c r="AI1000" s="76">
        <f t="shared" si="426"/>
        <v>0</v>
      </c>
      <c r="AJ1000" s="75"/>
      <c r="AK1000" s="76"/>
    </row>
    <row r="1001" spans="2:37" x14ac:dyDescent="0.25">
      <c r="B1001" s="43">
        <v>1954</v>
      </c>
      <c r="C1001" s="44">
        <v>2</v>
      </c>
      <c r="D1001" s="67">
        <f t="shared" si="431"/>
        <v>19783</v>
      </c>
      <c r="E1001" s="61">
        <f>Data!I1000</f>
        <v>26.15</v>
      </c>
      <c r="F1001" s="61">
        <f>Data!H1000</f>
        <v>26.9</v>
      </c>
      <c r="G1001" s="62">
        <f>IF(MOD(C1001,3)=0,SUM(Data!G998:G1000),0)</f>
        <v>0</v>
      </c>
      <c r="H1001" s="63">
        <f t="shared" si="416"/>
        <v>2.6840490797546135E-3</v>
      </c>
      <c r="I1001" s="63">
        <f t="shared" si="417"/>
        <v>0</v>
      </c>
      <c r="J1001" s="63">
        <f t="shared" si="418"/>
        <v>2.6840490797546135E-3</v>
      </c>
      <c r="K1001" s="63">
        <f t="shared" si="419"/>
        <v>0</v>
      </c>
      <c r="L1001" s="64">
        <f t="shared" si="420"/>
        <v>2.6840490797546135E-3</v>
      </c>
      <c r="M1001" s="65">
        <f t="shared" si="421"/>
        <v>5.8896396396396389</v>
      </c>
      <c r="N1001" s="65">
        <f t="shared" si="422"/>
        <v>2.1582050709385316</v>
      </c>
      <c r="O1001" s="65">
        <f t="shared" si="423"/>
        <v>494.25240047421551</v>
      </c>
      <c r="P1001" s="66">
        <f t="shared" si="424"/>
        <v>229.01086051997891</v>
      </c>
      <c r="Q1001" s="63">
        <f t="shared" si="427"/>
        <v>9.6525096525097442E-3</v>
      </c>
      <c r="R1001" s="63">
        <f t="shared" si="428"/>
        <v>6.9838919835746749E-2</v>
      </c>
      <c r="S1001" s="63">
        <f t="shared" si="429"/>
        <v>1.5094339622641506E-2</v>
      </c>
      <c r="T1001" s="64">
        <f t="shared" si="430"/>
        <v>5.3930534410679742E-2</v>
      </c>
      <c r="U1001" s="63">
        <f t="shared" si="411"/>
        <v>0.12103259321644688</v>
      </c>
      <c r="V1001" s="63">
        <f t="shared" si="412"/>
        <v>0.19409152688689102</v>
      </c>
      <c r="W1001" s="63">
        <f t="shared" si="413"/>
        <v>2.4790438236018009E-2</v>
      </c>
      <c r="X1001" s="64">
        <f t="shared" si="414"/>
        <v>0.16520557016739179</v>
      </c>
      <c r="Y1001" s="63">
        <f t="shared" si="407"/>
        <v>8.3102412136051296E-2</v>
      </c>
      <c r="Z1001" s="63">
        <f t="shared" si="408"/>
        <v>0.1449506719455218</v>
      </c>
      <c r="AA1001" s="63">
        <f t="shared" si="409"/>
        <v>4.4528521531729703E-2</v>
      </c>
      <c r="AB1001" s="64">
        <f t="shared" si="410"/>
        <v>9.6141128120206698E-2</v>
      </c>
      <c r="AC1001" s="63">
        <f t="shared" si="403"/>
        <v>4.2752556609114034E-2</v>
      </c>
      <c r="AD1001" s="63">
        <f t="shared" si="404"/>
        <v>0.10165141132973399</v>
      </c>
      <c r="AE1001" s="63">
        <f t="shared" si="405"/>
        <v>3.5845615110428275E-2</v>
      </c>
      <c r="AF1001" s="64">
        <f t="shared" si="406"/>
        <v>6.3528575358491324E-2</v>
      </c>
      <c r="AG1001" s="69">
        <f t="shared" ca="1" si="415"/>
        <v>980</v>
      </c>
      <c r="AH1001" s="75">
        <f t="shared" si="425"/>
        <v>6</v>
      </c>
      <c r="AI1001" s="76">
        <f t="shared" si="426"/>
        <v>0</v>
      </c>
      <c r="AJ1001" s="75"/>
      <c r="AK1001" s="76"/>
    </row>
    <row r="1002" spans="2:37" x14ac:dyDescent="0.25">
      <c r="B1002" s="43">
        <v>1954</v>
      </c>
      <c r="C1002" s="44">
        <v>3</v>
      </c>
      <c r="D1002" s="67">
        <f t="shared" si="431"/>
        <v>19814</v>
      </c>
      <c r="E1002" s="61">
        <f>Data!I1001</f>
        <v>26.940000999999999</v>
      </c>
      <c r="F1002" s="61">
        <f>Data!H1001</f>
        <v>26.9</v>
      </c>
      <c r="G1002" s="62">
        <f>IF(MOD(C1002,3)=0,SUM(Data!G999:G1001),0)</f>
        <v>0.36583333333333334</v>
      </c>
      <c r="H1002" s="63">
        <f t="shared" si="416"/>
        <v>3.0210363288718955E-2</v>
      </c>
      <c r="I1002" s="63">
        <f t="shared" si="417"/>
        <v>1.3989802421924795E-2</v>
      </c>
      <c r="J1002" s="63">
        <f t="shared" si="418"/>
        <v>4.4200165710643669E-2</v>
      </c>
      <c r="K1002" s="63">
        <f t="shared" si="419"/>
        <v>0</v>
      </c>
      <c r="L1002" s="64">
        <f t="shared" si="420"/>
        <v>4.4200165710643669E-2</v>
      </c>
      <c r="M1002" s="65">
        <f t="shared" si="421"/>
        <v>6.0675677927927918</v>
      </c>
      <c r="N1002" s="65">
        <f t="shared" si="422"/>
        <v>2.1582050709385316</v>
      </c>
      <c r="O1002" s="65">
        <f t="shared" si="423"/>
        <v>516.09843847805928</v>
      </c>
      <c r="P1002" s="66">
        <f t="shared" si="424"/>
        <v>239.13317850449909</v>
      </c>
      <c r="Q1002" s="63">
        <f t="shared" si="427"/>
        <v>6.524317654238132E-2</v>
      </c>
      <c r="R1002" s="63">
        <f t="shared" si="428"/>
        <v>0.12834402596077243</v>
      </c>
      <c r="S1002" s="63">
        <f t="shared" si="429"/>
        <v>1.1278195488721776E-2</v>
      </c>
      <c r="T1002" s="64">
        <f t="shared" si="430"/>
        <v>0.11576026358946256</v>
      </c>
      <c r="U1002" s="63">
        <f t="shared" si="411"/>
        <v>0.12559976255130212</v>
      </c>
      <c r="V1002" s="63">
        <f t="shared" si="412"/>
        <v>0.19834857319835075</v>
      </c>
      <c r="W1002" s="63">
        <f t="shared" si="413"/>
        <v>2.4790438236018009E-2</v>
      </c>
      <c r="X1002" s="64">
        <f t="shared" si="414"/>
        <v>0.16935963538172727</v>
      </c>
      <c r="Y1002" s="63">
        <f t="shared" si="407"/>
        <v>8.3331131868302544E-2</v>
      </c>
      <c r="Z1002" s="63">
        <f t="shared" si="408"/>
        <v>0.14528723462770077</v>
      </c>
      <c r="AA1002" s="63">
        <f t="shared" si="409"/>
        <v>4.4528521531729703E-2</v>
      </c>
      <c r="AB1002" s="64">
        <f t="shared" si="410"/>
        <v>9.6463343048034167E-2</v>
      </c>
      <c r="AC1002" s="63">
        <f t="shared" si="403"/>
        <v>4.7055412959922549E-2</v>
      </c>
      <c r="AD1002" s="63">
        <f t="shared" si="404"/>
        <v>0.1063776235652456</v>
      </c>
      <c r="AE1002" s="63">
        <f t="shared" si="405"/>
        <v>3.5845615110428275E-2</v>
      </c>
      <c r="AF1002" s="64">
        <f t="shared" si="406"/>
        <v>6.8091236209266714E-2</v>
      </c>
      <c r="AG1002" s="69">
        <f t="shared" ca="1" si="415"/>
        <v>463</v>
      </c>
      <c r="AH1002" s="75">
        <f t="shared" si="425"/>
        <v>7</v>
      </c>
      <c r="AI1002" s="76">
        <f t="shared" si="426"/>
        <v>0</v>
      </c>
      <c r="AJ1002" s="75"/>
      <c r="AK1002" s="76"/>
    </row>
    <row r="1003" spans="2:37" x14ac:dyDescent="0.25">
      <c r="B1003" s="43">
        <v>1954</v>
      </c>
      <c r="C1003" s="44">
        <v>4</v>
      </c>
      <c r="D1003" s="67">
        <f t="shared" si="431"/>
        <v>19844</v>
      </c>
      <c r="E1003" s="61">
        <f>Data!I1002</f>
        <v>28.26</v>
      </c>
      <c r="F1003" s="61">
        <f>Data!H1002</f>
        <v>26.8</v>
      </c>
      <c r="G1003" s="62">
        <f>IF(MOD(C1003,3)=0,SUM(Data!G1000:G1002),0)</f>
        <v>0</v>
      </c>
      <c r="H1003" s="63">
        <f t="shared" si="416"/>
        <v>4.8997733890210338E-2</v>
      </c>
      <c r="I1003" s="63">
        <f t="shared" si="417"/>
        <v>0</v>
      </c>
      <c r="J1003" s="63">
        <f t="shared" si="418"/>
        <v>4.8997733890210338E-2</v>
      </c>
      <c r="K1003" s="63">
        <f t="shared" si="419"/>
        <v>-3.7174721189590088E-3</v>
      </c>
      <c r="L1003" s="64">
        <f t="shared" si="420"/>
        <v>5.2911904539054255E-2</v>
      </c>
      <c r="M1003" s="65">
        <f t="shared" si="421"/>
        <v>6.3648648648648649</v>
      </c>
      <c r="N1003" s="65">
        <f t="shared" si="422"/>
        <v>2.1501820037603219</v>
      </c>
      <c r="O1003" s="65">
        <f t="shared" si="423"/>
        <v>541.38609242776033</v>
      </c>
      <c r="P1003" s="66">
        <f t="shared" si="424"/>
        <v>251.78617041764977</v>
      </c>
      <c r="Q1003" s="63">
        <f t="shared" si="427"/>
        <v>0.147847232012704</v>
      </c>
      <c r="R1003" s="63">
        <f t="shared" si="428"/>
        <v>0.21584122337310663</v>
      </c>
      <c r="S1003" s="63">
        <f t="shared" si="429"/>
        <v>7.5187969924812581E-3</v>
      </c>
      <c r="T1003" s="64">
        <f t="shared" si="430"/>
        <v>0.20676778140763563</v>
      </c>
      <c r="U1003" s="63">
        <f t="shared" si="411"/>
        <v>0.13672521046862185</v>
      </c>
      <c r="V1003" s="63">
        <f t="shared" si="412"/>
        <v>0.21019307164395618</v>
      </c>
      <c r="W1003" s="63">
        <f t="shared" si="413"/>
        <v>2.3169012277470369E-2</v>
      </c>
      <c r="X1003" s="64">
        <f t="shared" si="414"/>
        <v>0.18278901835600858</v>
      </c>
      <c r="Y1003" s="63">
        <f t="shared" si="407"/>
        <v>9.0433110776957815E-2</v>
      </c>
      <c r="Z1003" s="63">
        <f t="shared" si="408"/>
        <v>0.15279537830178769</v>
      </c>
      <c r="AA1003" s="63">
        <f t="shared" si="409"/>
        <v>4.354137885488818E-2</v>
      </c>
      <c r="AB1003" s="64">
        <f t="shared" si="410"/>
        <v>0.1046954166463312</v>
      </c>
      <c r="AC1003" s="63">
        <f t="shared" si="403"/>
        <v>4.869084330413731E-2</v>
      </c>
      <c r="AD1003" s="63">
        <f t="shared" si="404"/>
        <v>0.10810571122454515</v>
      </c>
      <c r="AE1003" s="63">
        <f t="shared" si="405"/>
        <v>3.5652737946408219E-2</v>
      </c>
      <c r="AF1003" s="64">
        <f t="shared" si="406"/>
        <v>6.9958752218242104E-2</v>
      </c>
      <c r="AG1003" s="69">
        <f t="shared" ca="1" si="415"/>
        <v>203</v>
      </c>
      <c r="AH1003" s="75">
        <f t="shared" si="425"/>
        <v>8</v>
      </c>
      <c r="AI1003" s="76">
        <f t="shared" si="426"/>
        <v>0</v>
      </c>
      <c r="AJ1003" s="75"/>
      <c r="AK1003" s="76"/>
    </row>
    <row r="1004" spans="2:37" x14ac:dyDescent="0.25">
      <c r="B1004" s="43">
        <v>1954</v>
      </c>
      <c r="C1004" s="44">
        <v>5</v>
      </c>
      <c r="D1004" s="67">
        <f t="shared" si="431"/>
        <v>19875</v>
      </c>
      <c r="E1004" s="61">
        <f>Data!I1003</f>
        <v>29.190000999999999</v>
      </c>
      <c r="F1004" s="61">
        <f>Data!H1003</f>
        <v>26.9</v>
      </c>
      <c r="G1004" s="62">
        <f>IF(MOD(C1004,3)=0,SUM(Data!G1001:G1003),0)</f>
        <v>0</v>
      </c>
      <c r="H1004" s="63">
        <f t="shared" si="416"/>
        <v>3.2908740268931203E-2</v>
      </c>
      <c r="I1004" s="63">
        <f t="shared" si="417"/>
        <v>0</v>
      </c>
      <c r="J1004" s="63">
        <f t="shared" si="418"/>
        <v>3.2908740268931203E-2</v>
      </c>
      <c r="K1004" s="63">
        <f t="shared" si="419"/>
        <v>3.7313432835819338E-3</v>
      </c>
      <c r="L1004" s="64">
        <f t="shared" si="420"/>
        <v>2.9068930825552508E-2</v>
      </c>
      <c r="M1004" s="65">
        <f t="shared" si="421"/>
        <v>6.5743245495495488</v>
      </c>
      <c r="N1004" s="65">
        <f t="shared" si="422"/>
        <v>2.1582050709385316</v>
      </c>
      <c r="O1004" s="65">
        <f t="shared" si="423"/>
        <v>559.2024267286771</v>
      </c>
      <c r="P1004" s="66">
        <f t="shared" si="424"/>
        <v>259.10532518835123</v>
      </c>
      <c r="Q1004" s="63">
        <f t="shared" si="427"/>
        <v>0.18948654484569905</v>
      </c>
      <c r="R1004" s="63">
        <f t="shared" si="428"/>
        <v>0.25994708663028598</v>
      </c>
      <c r="S1004" s="63">
        <f t="shared" si="429"/>
        <v>7.4906367041196464E-3</v>
      </c>
      <c r="T1004" s="64">
        <f t="shared" si="430"/>
        <v>0.2505794502984624</v>
      </c>
      <c r="U1004" s="63">
        <f t="shared" si="411"/>
        <v>0.14580822427084783</v>
      </c>
      <c r="V1004" s="63">
        <f t="shared" si="412"/>
        <v>0.21986313110236178</v>
      </c>
      <c r="W1004" s="63">
        <f t="shared" si="413"/>
        <v>2.4790438236018009E-2</v>
      </c>
      <c r="X1004" s="64">
        <f t="shared" si="414"/>
        <v>0.19035374022626916</v>
      </c>
      <c r="Y1004" s="63">
        <f t="shared" si="407"/>
        <v>9.2055911099052867E-2</v>
      </c>
      <c r="Z1004" s="63">
        <f t="shared" si="408"/>
        <v>0.15451098716649336</v>
      </c>
      <c r="AA1004" s="63">
        <f t="shared" si="409"/>
        <v>4.3930107695742793E-2</v>
      </c>
      <c r="AB1004" s="64">
        <f t="shared" si="410"/>
        <v>0.10592747412452241</v>
      </c>
      <c r="AC1004" s="63">
        <f t="shared" si="403"/>
        <v>5.6034861240323419E-2</v>
      </c>
      <c r="AD1004" s="63">
        <f t="shared" si="404"/>
        <v>0.11586581351816583</v>
      </c>
      <c r="AE1004" s="63">
        <f t="shared" si="405"/>
        <v>3.5845615110428275E-2</v>
      </c>
      <c r="AF1004" s="64">
        <f t="shared" si="406"/>
        <v>7.725108572208117E-2</v>
      </c>
      <c r="AG1004" s="69">
        <f t="shared" ca="1" si="415"/>
        <v>418</v>
      </c>
      <c r="AH1004" s="75">
        <f t="shared" si="425"/>
        <v>9</v>
      </c>
      <c r="AI1004" s="76">
        <f t="shared" si="426"/>
        <v>0</v>
      </c>
      <c r="AJ1004" s="75"/>
      <c r="AK1004" s="76"/>
    </row>
    <row r="1005" spans="2:37" x14ac:dyDescent="0.25">
      <c r="B1005" s="43">
        <v>1954</v>
      </c>
      <c r="C1005" s="44">
        <v>6</v>
      </c>
      <c r="D1005" s="67">
        <f t="shared" si="431"/>
        <v>19905</v>
      </c>
      <c r="E1005" s="61">
        <f>Data!I1004</f>
        <v>29.209999</v>
      </c>
      <c r="F1005" s="61">
        <f>Data!H1004</f>
        <v>26.9</v>
      </c>
      <c r="G1005" s="62">
        <f>IF(MOD(C1005,3)=0,SUM(Data!G1002:G1004),0)</f>
        <v>0.36416666666666669</v>
      </c>
      <c r="H1005" s="63">
        <f t="shared" si="416"/>
        <v>6.8509761270663105E-4</v>
      </c>
      <c r="I1005" s="63">
        <f t="shared" si="417"/>
        <v>1.2475733271357774E-2</v>
      </c>
      <c r="J1005" s="63">
        <f t="shared" si="418"/>
        <v>1.3160830884064278E-2</v>
      </c>
      <c r="K1005" s="63">
        <f t="shared" si="419"/>
        <v>0</v>
      </c>
      <c r="L1005" s="64">
        <f t="shared" si="420"/>
        <v>1.3160830884064278E-2</v>
      </c>
      <c r="M1005" s="65">
        <f t="shared" si="421"/>
        <v>6.5788286036036032</v>
      </c>
      <c r="N1005" s="65">
        <f t="shared" si="422"/>
        <v>2.1582050709385316</v>
      </c>
      <c r="O1005" s="65">
        <f t="shared" si="423"/>
        <v>566.56199529681157</v>
      </c>
      <c r="P1005" s="66">
        <f t="shared" si="424"/>
        <v>262.51536655431562</v>
      </c>
      <c r="Q1005" s="63">
        <f t="shared" si="427"/>
        <v>0.21002486371271201</v>
      </c>
      <c r="R1005" s="63">
        <f t="shared" si="428"/>
        <v>0.27891777473658985</v>
      </c>
      <c r="S1005" s="63">
        <f t="shared" si="429"/>
        <v>3.7313432835819338E-3</v>
      </c>
      <c r="T1005" s="64">
        <f t="shared" si="430"/>
        <v>0.2741634335665657</v>
      </c>
      <c r="U1005" s="63">
        <f t="shared" si="411"/>
        <v>0.15895621081883982</v>
      </c>
      <c r="V1005" s="63">
        <f t="shared" si="412"/>
        <v>0.23251317393730453</v>
      </c>
      <c r="W1005" s="63">
        <f t="shared" si="413"/>
        <v>2.39314341463992E-2</v>
      </c>
      <c r="X1005" s="64">
        <f t="shared" si="414"/>
        <v>0.20370674523220345</v>
      </c>
      <c r="Y1005" s="63">
        <f t="shared" si="407"/>
        <v>8.7115011384171659E-2</v>
      </c>
      <c r="Z1005" s="63">
        <f t="shared" si="408"/>
        <v>0.14929909745258096</v>
      </c>
      <c r="AA1005" s="63">
        <f t="shared" si="409"/>
        <v>4.3335443552688702E-2</v>
      </c>
      <c r="AB1005" s="64">
        <f t="shared" si="410"/>
        <v>0.10156240215426071</v>
      </c>
      <c r="AC1005" s="63">
        <f t="shared" si="403"/>
        <v>5.5376107159970767E-2</v>
      </c>
      <c r="AD1005" s="63">
        <f t="shared" si="404"/>
        <v>0.11524115799901447</v>
      </c>
      <c r="AE1005" s="63">
        <f t="shared" si="405"/>
        <v>3.5457728779947795E-2</v>
      </c>
      <c r="AF1005" s="64">
        <f t="shared" si="406"/>
        <v>7.7051362891533248E-2</v>
      </c>
      <c r="AG1005" s="69">
        <f t="shared" ca="1" si="415"/>
        <v>1015</v>
      </c>
      <c r="AH1005" s="75">
        <f t="shared" si="425"/>
        <v>10</v>
      </c>
      <c r="AI1005" s="76">
        <f t="shared" si="426"/>
        <v>0</v>
      </c>
      <c r="AJ1005" s="75"/>
      <c r="AK1005" s="76"/>
    </row>
    <row r="1006" spans="2:37" x14ac:dyDescent="0.25">
      <c r="B1006" s="43">
        <v>1954</v>
      </c>
      <c r="C1006" s="44">
        <v>7</v>
      </c>
      <c r="D1006" s="67">
        <f t="shared" si="431"/>
        <v>19936</v>
      </c>
      <c r="E1006" s="61">
        <f>Data!I1005</f>
        <v>30.879999000000002</v>
      </c>
      <c r="F1006" s="61">
        <f>Data!H1005</f>
        <v>26.9</v>
      </c>
      <c r="G1006" s="62">
        <f>IF(MOD(C1006,3)=0,SUM(Data!G1003:G1005),0)</f>
        <v>0</v>
      </c>
      <c r="H1006" s="63">
        <f t="shared" si="416"/>
        <v>5.7172203258206267E-2</v>
      </c>
      <c r="I1006" s="63">
        <f t="shared" si="417"/>
        <v>0</v>
      </c>
      <c r="J1006" s="63">
        <f t="shared" si="418"/>
        <v>5.7172203258206267E-2</v>
      </c>
      <c r="K1006" s="63">
        <f t="shared" si="419"/>
        <v>0</v>
      </c>
      <c r="L1006" s="64">
        <f t="shared" si="420"/>
        <v>5.7172203258206267E-2</v>
      </c>
      <c r="M1006" s="65">
        <f t="shared" si="421"/>
        <v>6.9549547297297298</v>
      </c>
      <c r="N1006" s="65">
        <f t="shared" si="422"/>
        <v>2.1582050709385316</v>
      </c>
      <c r="O1006" s="65">
        <f t="shared" si="423"/>
        <v>598.95359285029576</v>
      </c>
      <c r="P1006" s="66">
        <f t="shared" si="424"/>
        <v>277.52394844936146</v>
      </c>
      <c r="Q1006" s="63">
        <f t="shared" si="427"/>
        <v>0.24767672727272738</v>
      </c>
      <c r="R1006" s="63">
        <f t="shared" si="428"/>
        <v>0.31871335167301029</v>
      </c>
      <c r="S1006" s="63">
        <f t="shared" si="429"/>
        <v>3.7313432835819338E-3</v>
      </c>
      <c r="T1006" s="64">
        <f t="shared" si="430"/>
        <v>0.31381107155526689</v>
      </c>
      <c r="U1006" s="63">
        <f t="shared" si="411"/>
        <v>0.15909273572005667</v>
      </c>
      <c r="V1006" s="63">
        <f t="shared" si="412"/>
        <v>0.23265836383986449</v>
      </c>
      <c r="W1006" s="63">
        <f t="shared" si="413"/>
        <v>2.565378439633359E-2</v>
      </c>
      <c r="X1006" s="64">
        <f t="shared" si="414"/>
        <v>0.20182695427323649</v>
      </c>
      <c r="Y1006" s="63">
        <f t="shared" si="407"/>
        <v>9.0368741003682862E-2</v>
      </c>
      <c r="Z1006" s="63">
        <f t="shared" si="408"/>
        <v>0.1527389437208222</v>
      </c>
      <c r="AA1006" s="63">
        <f t="shared" si="409"/>
        <v>4.2744484500957247E-2</v>
      </c>
      <c r="AB1006" s="64">
        <f t="shared" si="410"/>
        <v>0.10548553442841446</v>
      </c>
      <c r="AC1006" s="63">
        <f t="shared" si="403"/>
        <v>6.0880251313539357E-2</v>
      </c>
      <c r="AD1006" s="63">
        <f t="shared" si="404"/>
        <v>0.12105751868595305</v>
      </c>
      <c r="AE1006" s="63">
        <f t="shared" si="405"/>
        <v>3.5457728779947795E-2</v>
      </c>
      <c r="AF1006" s="64">
        <f t="shared" si="406"/>
        <v>8.2668550851288769E-2</v>
      </c>
      <c r="AG1006" s="69">
        <f t="shared" ca="1" si="415"/>
        <v>136</v>
      </c>
      <c r="AH1006" s="75">
        <f t="shared" si="425"/>
        <v>11</v>
      </c>
      <c r="AI1006" s="76">
        <f t="shared" si="426"/>
        <v>0</v>
      </c>
      <c r="AJ1006" s="75"/>
      <c r="AK1006" s="76"/>
    </row>
    <row r="1007" spans="2:37" x14ac:dyDescent="0.25">
      <c r="B1007" s="43">
        <v>1954</v>
      </c>
      <c r="C1007" s="44">
        <v>8</v>
      </c>
      <c r="D1007" s="67">
        <f t="shared" si="431"/>
        <v>19967</v>
      </c>
      <c r="E1007" s="61">
        <f>Data!I1006</f>
        <v>29.83</v>
      </c>
      <c r="F1007" s="61">
        <f>Data!H1006</f>
        <v>26.9</v>
      </c>
      <c r="G1007" s="62">
        <f>IF(MOD(C1007,3)=0,SUM(Data!G1004:G1006),0)</f>
        <v>0</v>
      </c>
      <c r="H1007" s="63">
        <f t="shared" si="416"/>
        <v>-3.4002559391274723E-2</v>
      </c>
      <c r="I1007" s="63">
        <f t="shared" si="417"/>
        <v>0</v>
      </c>
      <c r="J1007" s="63">
        <f t="shared" si="418"/>
        <v>-3.4002559391274723E-2</v>
      </c>
      <c r="K1007" s="63">
        <f t="shared" si="419"/>
        <v>0</v>
      </c>
      <c r="L1007" s="64">
        <f t="shared" si="420"/>
        <v>-3.4002559391274723E-2</v>
      </c>
      <c r="M1007" s="65">
        <f t="shared" si="421"/>
        <v>6.7184684684684672</v>
      </c>
      <c r="N1007" s="65">
        <f t="shared" si="422"/>
        <v>2.1582050709385316</v>
      </c>
      <c r="O1007" s="65">
        <f t="shared" si="423"/>
        <v>578.58763773678618</v>
      </c>
      <c r="P1007" s="66">
        <f t="shared" si="424"/>
        <v>268.08742390971099</v>
      </c>
      <c r="Q1007" s="63">
        <f t="shared" si="427"/>
        <v>0.27915951972555741</v>
      </c>
      <c r="R1007" s="63">
        <f t="shared" si="428"/>
        <v>0.35198862069742165</v>
      </c>
      <c r="S1007" s="63">
        <f t="shared" si="429"/>
        <v>0</v>
      </c>
      <c r="T1007" s="64">
        <f t="shared" si="430"/>
        <v>0.35198862069742187</v>
      </c>
      <c r="U1007" s="63">
        <f t="shared" si="411"/>
        <v>0.14300769344969377</v>
      </c>
      <c r="V1007" s="63">
        <f t="shared" si="412"/>
        <v>0.21555243152206494</v>
      </c>
      <c r="W1007" s="63">
        <f t="shared" si="413"/>
        <v>2.4790438236018009E-2</v>
      </c>
      <c r="X1007" s="64">
        <f t="shared" si="414"/>
        <v>0.18614731965533093</v>
      </c>
      <c r="Y1007" s="63">
        <f t="shared" si="407"/>
        <v>8.8204236579904727E-2</v>
      </c>
      <c r="Z1007" s="63">
        <f t="shared" si="408"/>
        <v>0.15045062743907689</v>
      </c>
      <c r="AA1007" s="63">
        <f t="shared" si="409"/>
        <v>4.2744484500957247E-2</v>
      </c>
      <c r="AB1007" s="64">
        <f t="shared" si="410"/>
        <v>0.10329102147173308</v>
      </c>
      <c r="AC1007" s="63">
        <f t="shared" si="403"/>
        <v>6.115932070573793E-2</v>
      </c>
      <c r="AD1007" s="63">
        <f t="shared" si="404"/>
        <v>0.12135241798299612</v>
      </c>
      <c r="AE1007" s="63">
        <f t="shared" si="405"/>
        <v>3.5457728779947795E-2</v>
      </c>
      <c r="AF1007" s="64">
        <f t="shared" si="406"/>
        <v>8.2953351755127303E-2</v>
      </c>
      <c r="AG1007" s="69">
        <f t="shared" ca="1" si="415"/>
        <v>1562</v>
      </c>
      <c r="AH1007" s="75">
        <f t="shared" si="425"/>
        <v>0</v>
      </c>
      <c r="AI1007" s="76">
        <f t="shared" si="426"/>
        <v>1</v>
      </c>
      <c r="AJ1007" s="75"/>
      <c r="AK1007" s="76"/>
    </row>
    <row r="1008" spans="2:37" x14ac:dyDescent="0.25">
      <c r="B1008" s="43">
        <v>1954</v>
      </c>
      <c r="C1008" s="44">
        <v>9</v>
      </c>
      <c r="D1008" s="67">
        <f t="shared" si="431"/>
        <v>19997</v>
      </c>
      <c r="E1008" s="61">
        <f>Data!I1007</f>
        <v>32.310001</v>
      </c>
      <c r="F1008" s="61">
        <f>Data!H1007</f>
        <v>26.8</v>
      </c>
      <c r="G1008" s="62">
        <f>IF(MOD(C1008,3)=0,SUM(Data!G1005:G1007),0)</f>
        <v>0.36583333333333334</v>
      </c>
      <c r="H1008" s="63">
        <f t="shared" si="416"/>
        <v>8.3137814280925371E-2</v>
      </c>
      <c r="I1008" s="63">
        <f t="shared" si="417"/>
        <v>1.2263940105039671E-2</v>
      </c>
      <c r="J1008" s="63">
        <f t="shared" si="418"/>
        <v>9.5401754385965098E-2</v>
      </c>
      <c r="K1008" s="63">
        <f t="shared" si="419"/>
        <v>-3.7174721189590088E-3</v>
      </c>
      <c r="L1008" s="64">
        <f t="shared" si="420"/>
        <v>9.9489074365017194E-2</v>
      </c>
      <c r="M1008" s="65">
        <f t="shared" si="421"/>
        <v>7.2770272522522514</v>
      </c>
      <c r="N1008" s="65">
        <f t="shared" si="422"/>
        <v>2.1501820037603219</v>
      </c>
      <c r="O1008" s="65">
        <f t="shared" si="423"/>
        <v>633.7859134429068</v>
      </c>
      <c r="P1008" s="66">
        <f t="shared" si="424"/>
        <v>294.75919356339011</v>
      </c>
      <c r="Q1008" s="63">
        <f t="shared" si="427"/>
        <v>0.38372595289079237</v>
      </c>
      <c r="R1008" s="63">
        <f t="shared" si="428"/>
        <v>0.45691781850870128</v>
      </c>
      <c r="S1008" s="63">
        <f t="shared" si="429"/>
        <v>-3.7174721189588977E-3</v>
      </c>
      <c r="T1008" s="64">
        <f t="shared" si="430"/>
        <v>0.46235407902552517</v>
      </c>
      <c r="U1008" s="63">
        <f t="shared" si="411"/>
        <v>0.15839616410635959</v>
      </c>
      <c r="V1008" s="63">
        <f t="shared" si="412"/>
        <v>0.23061714157890667</v>
      </c>
      <c r="W1008" s="63">
        <f t="shared" si="413"/>
        <v>2.3169012277470369E-2</v>
      </c>
      <c r="X1008" s="64">
        <f t="shared" si="414"/>
        <v>0.20275059820242003</v>
      </c>
      <c r="Y1008" s="63">
        <f t="shared" si="407"/>
        <v>9.8744319109835166E-2</v>
      </c>
      <c r="Z1008" s="63">
        <f t="shared" si="408"/>
        <v>0.16144329309197292</v>
      </c>
      <c r="AA1008" s="63">
        <f t="shared" si="409"/>
        <v>4.235619715127803E-2</v>
      </c>
      <c r="AB1008" s="64">
        <f t="shared" si="410"/>
        <v>0.11424798573285755</v>
      </c>
      <c r="AC1008" s="63">
        <f t="shared" si="403"/>
        <v>6.67095918520062E-2</v>
      </c>
      <c r="AD1008" s="63">
        <f t="shared" si="404"/>
        <v>0.12714776743865985</v>
      </c>
      <c r="AE1008" s="63">
        <f t="shared" si="405"/>
        <v>3.4498330872093197E-2</v>
      </c>
      <c r="AF1008" s="64">
        <f t="shared" si="406"/>
        <v>8.9559773855277358E-2</v>
      </c>
      <c r="AG1008" s="69">
        <f t="shared" ca="1" si="415"/>
        <v>38</v>
      </c>
      <c r="AH1008" s="75">
        <f t="shared" si="425"/>
        <v>1</v>
      </c>
      <c r="AI1008" s="76">
        <f t="shared" si="426"/>
        <v>0</v>
      </c>
      <c r="AJ1008" s="75"/>
      <c r="AK1008" s="76"/>
    </row>
    <row r="1009" spans="2:37" x14ac:dyDescent="0.25">
      <c r="B1009" s="43">
        <v>1954</v>
      </c>
      <c r="C1009" s="44">
        <v>10</v>
      </c>
      <c r="D1009" s="67">
        <f t="shared" si="431"/>
        <v>20028</v>
      </c>
      <c r="E1009" s="61">
        <f>Data!I1008</f>
        <v>31.68</v>
      </c>
      <c r="F1009" s="61">
        <f>Data!H1008</f>
        <v>26.8</v>
      </c>
      <c r="G1009" s="62">
        <f>IF(MOD(C1009,3)=0,SUM(Data!G1006:G1008),0)</f>
        <v>0</v>
      </c>
      <c r="H1009" s="63">
        <f t="shared" si="416"/>
        <v>-1.9498637589023926E-2</v>
      </c>
      <c r="I1009" s="63">
        <f t="shared" si="417"/>
        <v>0</v>
      </c>
      <c r="J1009" s="63">
        <f t="shared" si="418"/>
        <v>-1.9498637589023815E-2</v>
      </c>
      <c r="K1009" s="63">
        <f t="shared" si="419"/>
        <v>0</v>
      </c>
      <c r="L1009" s="64">
        <f t="shared" si="420"/>
        <v>-1.9498637589023815E-2</v>
      </c>
      <c r="M1009" s="65">
        <f t="shared" si="421"/>
        <v>7.1351351351351342</v>
      </c>
      <c r="N1009" s="65">
        <f t="shared" si="422"/>
        <v>2.1501820037603219</v>
      </c>
      <c r="O1009" s="65">
        <f t="shared" si="423"/>
        <v>621.42795160765513</v>
      </c>
      <c r="P1009" s="66">
        <f t="shared" si="424"/>
        <v>289.01179087206464</v>
      </c>
      <c r="Q1009" s="63">
        <f t="shared" si="427"/>
        <v>0.29095349262618209</v>
      </c>
      <c r="R1009" s="63">
        <f t="shared" si="428"/>
        <v>0.35923818032309862</v>
      </c>
      <c r="S1009" s="63">
        <f t="shared" si="429"/>
        <v>-7.4074074074073071E-3</v>
      </c>
      <c r="T1009" s="64">
        <f t="shared" si="430"/>
        <v>0.3693817488329727</v>
      </c>
      <c r="U1009" s="63">
        <f t="shared" si="411"/>
        <v>0.14797453693309714</v>
      </c>
      <c r="V1009" s="63">
        <f t="shared" si="412"/>
        <v>0.21954577114454832</v>
      </c>
      <c r="W1009" s="63">
        <f t="shared" si="413"/>
        <v>2.4890080061164666E-2</v>
      </c>
      <c r="X1009" s="64">
        <f t="shared" si="414"/>
        <v>0.18992835902145422</v>
      </c>
      <c r="Y1009" s="63">
        <f t="shared" si="407"/>
        <v>9.3920832501244833E-2</v>
      </c>
      <c r="Z1009" s="63">
        <f t="shared" si="408"/>
        <v>0.15634455804194336</v>
      </c>
      <c r="AA1009" s="63">
        <f t="shared" si="409"/>
        <v>4.235619715127803E-2</v>
      </c>
      <c r="AB1009" s="64">
        <f t="shared" si="410"/>
        <v>0.10935643804122952</v>
      </c>
      <c r="AC1009" s="63">
        <f t="shared" si="403"/>
        <v>6.5241572132292536E-2</v>
      </c>
      <c r="AD1009" s="63">
        <f t="shared" si="404"/>
        <v>0.12559657190965146</v>
      </c>
      <c r="AE1009" s="63">
        <f t="shared" si="405"/>
        <v>3.4880136746021195E-2</v>
      </c>
      <c r="AF1009" s="64">
        <f t="shared" si="406"/>
        <v>8.765888139361766E-2</v>
      </c>
      <c r="AG1009" s="69">
        <f t="shared" ca="1" si="415"/>
        <v>1388</v>
      </c>
      <c r="AH1009" s="75">
        <f t="shared" si="425"/>
        <v>0</v>
      </c>
      <c r="AI1009" s="76">
        <f t="shared" si="426"/>
        <v>1</v>
      </c>
      <c r="AJ1009" s="75"/>
      <c r="AK1009" s="76"/>
    </row>
    <row r="1010" spans="2:37" x14ac:dyDescent="0.25">
      <c r="B1010" s="43">
        <v>1954</v>
      </c>
      <c r="C1010" s="44">
        <v>11</v>
      </c>
      <c r="D1010" s="67">
        <f t="shared" si="431"/>
        <v>20058</v>
      </c>
      <c r="E1010" s="61">
        <f>Data!I1009</f>
        <v>34.240001999999997</v>
      </c>
      <c r="F1010" s="61">
        <f>Data!H1009</f>
        <v>26.8</v>
      </c>
      <c r="G1010" s="62">
        <f>IF(MOD(C1010,3)=0,SUM(Data!G1007:G1009),0)</f>
        <v>0</v>
      </c>
      <c r="H1010" s="63">
        <f t="shared" si="416"/>
        <v>8.080814393939395E-2</v>
      </c>
      <c r="I1010" s="63">
        <f t="shared" si="417"/>
        <v>0</v>
      </c>
      <c r="J1010" s="63">
        <f t="shared" si="418"/>
        <v>8.080814393939395E-2</v>
      </c>
      <c r="K1010" s="63">
        <f t="shared" si="419"/>
        <v>0</v>
      </c>
      <c r="L1010" s="64">
        <f t="shared" si="420"/>
        <v>8.080814393939395E-2</v>
      </c>
      <c r="M1010" s="65">
        <f t="shared" si="421"/>
        <v>7.7117121621621605</v>
      </c>
      <c r="N1010" s="65">
        <f t="shared" si="422"/>
        <v>2.1501820037603219</v>
      </c>
      <c r="O1010" s="65">
        <f t="shared" si="423"/>
        <v>671.64439096912929</v>
      </c>
      <c r="P1010" s="66">
        <f t="shared" si="424"/>
        <v>312.36629726903647</v>
      </c>
      <c r="Q1010" s="63">
        <f t="shared" si="427"/>
        <v>0.38287568659127613</v>
      </c>
      <c r="R1010" s="63">
        <f t="shared" si="428"/>
        <v>0.45602257756908138</v>
      </c>
      <c r="S1010" s="63">
        <f t="shared" si="429"/>
        <v>-3.7174721189588977E-3</v>
      </c>
      <c r="T1010" s="64">
        <f t="shared" si="430"/>
        <v>0.46145549763463789</v>
      </c>
      <c r="U1010" s="63">
        <f t="shared" si="411"/>
        <v>0.16275348055443817</v>
      </c>
      <c r="V1010" s="63">
        <f t="shared" si="412"/>
        <v>0.23524611781211591</v>
      </c>
      <c r="W1010" s="63">
        <f t="shared" si="413"/>
        <v>2.4027376750527463E-2</v>
      </c>
      <c r="X1010" s="64">
        <f t="shared" si="414"/>
        <v>0.20626278736007397</v>
      </c>
      <c r="Y1010" s="63">
        <f t="shared" si="407"/>
        <v>0.1032262215247457</v>
      </c>
      <c r="Z1010" s="63">
        <f t="shared" si="408"/>
        <v>0.1661809517169639</v>
      </c>
      <c r="AA1010" s="63">
        <f t="shared" si="409"/>
        <v>4.235619715127803E-2</v>
      </c>
      <c r="AB1010" s="64">
        <f t="shared" si="410"/>
        <v>0.11879312935836572</v>
      </c>
      <c r="AC1010" s="63">
        <f t="shared" si="403"/>
        <v>6.7916502478180263E-2</v>
      </c>
      <c r="AD1010" s="63">
        <f t="shared" si="404"/>
        <v>0.12842305982206126</v>
      </c>
      <c r="AE1010" s="63">
        <f t="shared" si="405"/>
        <v>3.4880136746021195E-2</v>
      </c>
      <c r="AF1010" s="64">
        <f t="shared" si="406"/>
        <v>9.0390103891806906E-2</v>
      </c>
      <c r="AG1010" s="69">
        <f t="shared" ca="1" si="415"/>
        <v>44</v>
      </c>
      <c r="AH1010" s="75">
        <f t="shared" si="425"/>
        <v>1</v>
      </c>
      <c r="AI1010" s="76">
        <f t="shared" si="426"/>
        <v>0</v>
      </c>
      <c r="AJ1010" s="75"/>
      <c r="AK1010" s="76"/>
    </row>
    <row r="1011" spans="2:37" x14ac:dyDescent="0.25">
      <c r="B1011" s="43">
        <v>1954</v>
      </c>
      <c r="C1011" s="44">
        <v>12</v>
      </c>
      <c r="D1011" s="67">
        <f t="shared" si="431"/>
        <v>20089</v>
      </c>
      <c r="E1011" s="61">
        <f>Data!I1010</f>
        <v>35.979999999999997</v>
      </c>
      <c r="F1011" s="61">
        <f>Data!H1010</f>
        <v>26.7</v>
      </c>
      <c r="G1011" s="62">
        <f>IF(MOD(C1011,3)=0,SUM(Data!G1008:G1010),0)</f>
        <v>0.37916666666666665</v>
      </c>
      <c r="H1011" s="63">
        <f t="shared" si="416"/>
        <v>5.0817695629807424E-2</v>
      </c>
      <c r="I1011" s="63">
        <f t="shared" si="417"/>
        <v>1.107379218805731E-2</v>
      </c>
      <c r="J1011" s="63">
        <f t="shared" si="418"/>
        <v>6.189148781786491E-2</v>
      </c>
      <c r="K1011" s="63">
        <f t="shared" si="419"/>
        <v>-3.7313432835821558E-3</v>
      </c>
      <c r="L1011" s="64">
        <f t="shared" si="420"/>
        <v>6.5868609495085551E-2</v>
      </c>
      <c r="M1011" s="65">
        <f t="shared" si="421"/>
        <v>8.1036036036036023</v>
      </c>
      <c r="N1011" s="65">
        <f t="shared" si="422"/>
        <v>2.1421589365821117</v>
      </c>
      <c r="O1011" s="65">
        <f t="shared" si="423"/>
        <v>713.21346161073245</v>
      </c>
      <c r="P1011" s="66">
        <f t="shared" si="424"/>
        <v>332.94143092327641</v>
      </c>
      <c r="Q1011" s="63">
        <f t="shared" si="427"/>
        <v>0.45022174325762743</v>
      </c>
      <c r="R1011" s="63">
        <f t="shared" si="428"/>
        <v>0.52095263946156578</v>
      </c>
      <c r="S1011" s="63">
        <f t="shared" si="429"/>
        <v>-7.4349442379180175E-3</v>
      </c>
      <c r="T1011" s="64">
        <f t="shared" si="430"/>
        <v>0.53234554312794491</v>
      </c>
      <c r="U1011" s="63">
        <f t="shared" si="411"/>
        <v>0.16816753052067046</v>
      </c>
      <c r="V1011" s="63">
        <f t="shared" si="412"/>
        <v>0.23948321641851522</v>
      </c>
      <c r="W1011" s="63">
        <f t="shared" si="413"/>
        <v>2.4990527080444247E-2</v>
      </c>
      <c r="X1011" s="64">
        <f t="shared" si="414"/>
        <v>0.20926309431271162</v>
      </c>
      <c r="Y1011" s="63">
        <f t="shared" si="407"/>
        <v>0.10631547256864637</v>
      </c>
      <c r="Z1011" s="63">
        <f t="shared" si="408"/>
        <v>0.16925277010769069</v>
      </c>
      <c r="AA1011" s="63">
        <f t="shared" si="409"/>
        <v>4.1379743992410623E-2</v>
      </c>
      <c r="AB1011" s="64">
        <f t="shared" si="410"/>
        <v>0.12279192758737967</v>
      </c>
      <c r="AC1011" s="63">
        <f t="shared" si="403"/>
        <v>7.0218634589670925E-2</v>
      </c>
      <c r="AD1011" s="63">
        <f t="shared" si="404"/>
        <v>0.13076683199525019</v>
      </c>
      <c r="AE1011" s="63">
        <f t="shared" si="405"/>
        <v>3.5071434237345933E-2</v>
      </c>
      <c r="AF1011" s="64">
        <f t="shared" si="406"/>
        <v>9.2452940533919614E-2</v>
      </c>
      <c r="AG1011" s="69">
        <f t="shared" ca="1" si="415"/>
        <v>192</v>
      </c>
      <c r="AH1011" s="75">
        <f t="shared" si="425"/>
        <v>2</v>
      </c>
      <c r="AI1011" s="76">
        <f t="shared" si="426"/>
        <v>0</v>
      </c>
      <c r="AJ1011" s="75"/>
      <c r="AK1011" s="76"/>
    </row>
    <row r="1012" spans="2:37" x14ac:dyDescent="0.25">
      <c r="B1012" s="43">
        <v>1955</v>
      </c>
      <c r="C1012" s="39">
        <v>1</v>
      </c>
      <c r="D1012" s="67">
        <f t="shared" si="431"/>
        <v>20120</v>
      </c>
      <c r="E1012" s="61">
        <f>Data!I1011</f>
        <v>36.630001</v>
      </c>
      <c r="F1012" s="61">
        <f>Data!H1011</f>
        <v>26.7</v>
      </c>
      <c r="G1012" s="62">
        <f>IF(MOD(C1012,3)=0,SUM(Data!G1009:G1011),0)</f>
        <v>0</v>
      </c>
      <c r="H1012" s="63">
        <f t="shared" si="416"/>
        <v>1.8065619788771636E-2</v>
      </c>
      <c r="I1012" s="63">
        <f t="shared" si="417"/>
        <v>0</v>
      </c>
      <c r="J1012" s="63">
        <f t="shared" si="418"/>
        <v>1.8065619788771636E-2</v>
      </c>
      <c r="K1012" s="63">
        <f t="shared" si="419"/>
        <v>0</v>
      </c>
      <c r="L1012" s="64">
        <f t="shared" si="420"/>
        <v>1.8065619788771636E-2</v>
      </c>
      <c r="M1012" s="65">
        <f t="shared" si="421"/>
        <v>8.2500002252252251</v>
      </c>
      <c r="N1012" s="65">
        <f t="shared" si="422"/>
        <v>2.1421589365821117</v>
      </c>
      <c r="O1012" s="65">
        <f t="shared" si="423"/>
        <v>726.09810483642559</v>
      </c>
      <c r="P1012" s="66">
        <f t="shared" si="424"/>
        <v>338.95622422626587</v>
      </c>
      <c r="Q1012" s="63">
        <f t="shared" si="427"/>
        <v>0.40452457822085908</v>
      </c>
      <c r="R1012" s="63">
        <f t="shared" si="428"/>
        <v>0.47302671082222614</v>
      </c>
      <c r="S1012" s="63">
        <f t="shared" si="429"/>
        <v>-7.4349442379180175E-3</v>
      </c>
      <c r="T1012" s="64">
        <f t="shared" si="430"/>
        <v>0.4840606187684604</v>
      </c>
      <c r="U1012" s="63">
        <f t="shared" si="411"/>
        <v>0.16525913038912754</v>
      </c>
      <c r="V1012" s="63">
        <f t="shared" si="412"/>
        <v>0.23639726080385226</v>
      </c>
      <c r="W1012" s="63">
        <f t="shared" si="413"/>
        <v>2.5861378402649349E-2</v>
      </c>
      <c r="X1012" s="64">
        <f t="shared" si="414"/>
        <v>0.20522839326403419</v>
      </c>
      <c r="Y1012" s="63">
        <f t="shared" si="407"/>
        <v>0.10505144824888379</v>
      </c>
      <c r="Z1012" s="63">
        <f t="shared" si="408"/>
        <v>0.16791683657515644</v>
      </c>
      <c r="AA1012" s="63">
        <f t="shared" si="409"/>
        <v>4.1379743992410623E-2</v>
      </c>
      <c r="AB1012" s="64">
        <f t="shared" si="410"/>
        <v>0.12150907804066913</v>
      </c>
      <c r="AC1012" s="63">
        <f t="shared" si="403"/>
        <v>7.1177143381889962E-2</v>
      </c>
      <c r="AD1012" s="63">
        <f t="shared" si="404"/>
        <v>0.1317795689401946</v>
      </c>
      <c r="AE1012" s="63">
        <f t="shared" si="405"/>
        <v>3.4304984543243267E-2</v>
      </c>
      <c r="AF1012" s="64">
        <f t="shared" si="406"/>
        <v>9.4241626844713489E-2</v>
      </c>
      <c r="AG1012" s="69">
        <f t="shared" ca="1" si="415"/>
        <v>678</v>
      </c>
      <c r="AH1012" s="75">
        <f t="shared" si="425"/>
        <v>3</v>
      </c>
      <c r="AI1012" s="76">
        <f t="shared" si="426"/>
        <v>0</v>
      </c>
      <c r="AJ1012" s="75"/>
      <c r="AK1012" s="76"/>
    </row>
    <row r="1013" spans="2:37" x14ac:dyDescent="0.25">
      <c r="B1013" s="43">
        <v>1955</v>
      </c>
      <c r="C1013" s="44">
        <v>2</v>
      </c>
      <c r="D1013" s="67">
        <f t="shared" si="431"/>
        <v>20148</v>
      </c>
      <c r="E1013" s="61">
        <f>Data!I1012</f>
        <v>36.759998000000003</v>
      </c>
      <c r="F1013" s="61">
        <f>Data!H1012</f>
        <v>26.7</v>
      </c>
      <c r="G1013" s="62">
        <f>IF(MOD(C1013,3)=0,SUM(Data!G1010:G1012),0)</f>
        <v>0</v>
      </c>
      <c r="H1013" s="63">
        <f t="shared" si="416"/>
        <v>3.5489215520361217E-3</v>
      </c>
      <c r="I1013" s="63">
        <f t="shared" si="417"/>
        <v>0</v>
      </c>
      <c r="J1013" s="63">
        <f t="shared" si="418"/>
        <v>3.5489215520361217E-3</v>
      </c>
      <c r="K1013" s="63">
        <f t="shared" si="419"/>
        <v>0</v>
      </c>
      <c r="L1013" s="64">
        <f t="shared" si="420"/>
        <v>3.5489215520361217E-3</v>
      </c>
      <c r="M1013" s="65">
        <f t="shared" si="421"/>
        <v>8.2792788288288293</v>
      </c>
      <c r="N1013" s="65">
        <f t="shared" si="422"/>
        <v>2.1421589365821117</v>
      </c>
      <c r="O1013" s="65">
        <f t="shared" si="423"/>
        <v>728.67497004957215</v>
      </c>
      <c r="P1013" s="66">
        <f t="shared" si="424"/>
        <v>340.15915327561925</v>
      </c>
      <c r="Q1013" s="63">
        <f t="shared" si="427"/>
        <v>0.40573606118546879</v>
      </c>
      <c r="R1013" s="63">
        <f t="shared" si="428"/>
        <v>0.47429728080316358</v>
      </c>
      <c r="S1013" s="63">
        <f t="shared" si="429"/>
        <v>-7.4349442379180175E-3</v>
      </c>
      <c r="T1013" s="64">
        <f t="shared" si="430"/>
        <v>0.48534070612753211</v>
      </c>
      <c r="U1013" s="63">
        <f t="shared" si="411"/>
        <v>0.16377352058114636</v>
      </c>
      <c r="V1013" s="63">
        <f t="shared" si="412"/>
        <v>0.23482095571487371</v>
      </c>
      <c r="W1013" s="63">
        <f t="shared" si="413"/>
        <v>2.5861378402649349E-2</v>
      </c>
      <c r="X1013" s="64">
        <f t="shared" si="414"/>
        <v>0.20369182592446533</v>
      </c>
      <c r="Y1013" s="63">
        <f t="shared" si="407"/>
        <v>0.10182157094121602</v>
      </c>
      <c r="Z1013" s="63">
        <f t="shared" si="408"/>
        <v>0.16450321443686144</v>
      </c>
      <c r="AA1013" s="63">
        <f t="shared" si="409"/>
        <v>4.1379743992410623E-2</v>
      </c>
      <c r="AB1013" s="64">
        <f t="shared" si="410"/>
        <v>0.11823109788214614</v>
      </c>
      <c r="AC1013" s="63">
        <f t="shared" ref="AC1013:AC1076" si="432">($M1013/$M773)^(1/20)-1</f>
        <v>7.3012934438169808E-2</v>
      </c>
      <c r="AD1013" s="63">
        <f t="shared" ref="AD1013:AD1076" si="433">($O1013/$O773)^(1/20)-1</f>
        <v>0.13371922086721488</v>
      </c>
      <c r="AE1013" s="63">
        <f t="shared" ref="AE1013:AE1076" si="434">($N1013/$N773)^(1/20)-1</f>
        <v>3.3926185935613695E-2</v>
      </c>
      <c r="AF1013" s="64">
        <f t="shared" ref="AF1013:AF1076" si="435">($P1013/$P773)^(1/20)-1</f>
        <v>9.6518529358357696E-2</v>
      </c>
      <c r="AG1013" s="69">
        <f t="shared" ca="1" si="415"/>
        <v>965</v>
      </c>
      <c r="AH1013" s="75">
        <f t="shared" si="425"/>
        <v>4</v>
      </c>
      <c r="AI1013" s="76">
        <f t="shared" si="426"/>
        <v>0</v>
      </c>
      <c r="AJ1013" s="75"/>
      <c r="AK1013" s="76"/>
    </row>
    <row r="1014" spans="2:37" x14ac:dyDescent="0.25">
      <c r="B1014" s="43">
        <v>1955</v>
      </c>
      <c r="C1014" s="44">
        <v>3</v>
      </c>
      <c r="D1014" s="67">
        <f t="shared" si="431"/>
        <v>20179</v>
      </c>
      <c r="E1014" s="61">
        <f>Data!I1013</f>
        <v>36.580002</v>
      </c>
      <c r="F1014" s="61">
        <f>Data!H1013</f>
        <v>26.7</v>
      </c>
      <c r="G1014" s="62">
        <f>IF(MOD(C1014,3)=0,SUM(Data!G1011:G1013),0)</f>
        <v>0.38833333333333331</v>
      </c>
      <c r="H1014" s="63">
        <f t="shared" si="416"/>
        <v>-4.8965182207029168E-3</v>
      </c>
      <c r="I1014" s="63">
        <f t="shared" si="417"/>
        <v>1.056401943583711E-2</v>
      </c>
      <c r="J1014" s="63">
        <f t="shared" si="418"/>
        <v>5.6675012151341519E-3</v>
      </c>
      <c r="K1014" s="63">
        <f t="shared" si="419"/>
        <v>0</v>
      </c>
      <c r="L1014" s="64">
        <f t="shared" si="420"/>
        <v>5.6675012151341519E-3</v>
      </c>
      <c r="M1014" s="65">
        <f t="shared" si="421"/>
        <v>8.2387391891891877</v>
      </c>
      <c r="N1014" s="65">
        <f t="shared" si="422"/>
        <v>2.1421589365821117</v>
      </c>
      <c r="O1014" s="65">
        <f t="shared" si="423"/>
        <v>732.80473632776591</v>
      </c>
      <c r="P1014" s="66">
        <f t="shared" si="424"/>
        <v>342.08700569014781</v>
      </c>
      <c r="Q1014" s="63">
        <f t="shared" si="427"/>
        <v>0.35783224358454913</v>
      </c>
      <c r="R1014" s="63">
        <f t="shared" si="428"/>
        <v>0.41989334145005253</v>
      </c>
      <c r="S1014" s="63">
        <f t="shared" si="429"/>
        <v>-7.4349442379180175E-3</v>
      </c>
      <c r="T1014" s="64">
        <f t="shared" si="430"/>
        <v>0.43052924662945391</v>
      </c>
      <c r="U1014" s="63">
        <f t="shared" si="411"/>
        <v>0.16168863686816914</v>
      </c>
      <c r="V1014" s="63">
        <f t="shared" si="412"/>
        <v>0.23111243958646366</v>
      </c>
      <c r="W1014" s="63">
        <f t="shared" si="413"/>
        <v>2.4990527080444247E-2</v>
      </c>
      <c r="X1014" s="64">
        <f t="shared" si="414"/>
        <v>0.20109640729376443</v>
      </c>
      <c r="Y1014" s="63">
        <f t="shared" si="407"/>
        <v>0.10135990221247271</v>
      </c>
      <c r="Z1014" s="63">
        <f t="shared" si="408"/>
        <v>0.16390135686105056</v>
      </c>
      <c r="AA1014" s="63">
        <f t="shared" si="409"/>
        <v>4.1379743992410623E-2</v>
      </c>
      <c r="AB1014" s="64">
        <f t="shared" si="410"/>
        <v>0.11765315541756194</v>
      </c>
      <c r="AC1014" s="63">
        <f t="shared" si="432"/>
        <v>7.6272853790206874E-2</v>
      </c>
      <c r="AD1014" s="63">
        <f t="shared" si="433"/>
        <v>0.1370084617728633</v>
      </c>
      <c r="AE1014" s="63">
        <f t="shared" si="434"/>
        <v>3.3926185935613695E-2</v>
      </c>
      <c r="AF1014" s="64">
        <f t="shared" si="435"/>
        <v>9.9699840510344639E-2</v>
      </c>
      <c r="AG1014" s="69">
        <f t="shared" ca="1" si="415"/>
        <v>1143</v>
      </c>
      <c r="AH1014" s="75">
        <f t="shared" si="425"/>
        <v>0</v>
      </c>
      <c r="AI1014" s="76">
        <f t="shared" si="426"/>
        <v>1</v>
      </c>
      <c r="AJ1014" s="75"/>
      <c r="AK1014" s="76"/>
    </row>
    <row r="1015" spans="2:37" x14ac:dyDescent="0.25">
      <c r="B1015" s="43">
        <v>1955</v>
      </c>
      <c r="C1015" s="44">
        <v>4</v>
      </c>
      <c r="D1015" s="67">
        <f t="shared" si="431"/>
        <v>20209</v>
      </c>
      <c r="E1015" s="61">
        <f>Data!I1014</f>
        <v>37.959999000000003</v>
      </c>
      <c r="F1015" s="61">
        <f>Data!H1014</f>
        <v>26.7</v>
      </c>
      <c r="G1015" s="62">
        <f>IF(MOD(C1015,3)=0,SUM(Data!G1012:G1014),0)</f>
        <v>0</v>
      </c>
      <c r="H1015" s="63">
        <f t="shared" si="416"/>
        <v>3.7725449003529476E-2</v>
      </c>
      <c r="I1015" s="63">
        <f t="shared" si="417"/>
        <v>0</v>
      </c>
      <c r="J1015" s="63">
        <f t="shared" si="418"/>
        <v>3.7725449003529476E-2</v>
      </c>
      <c r="K1015" s="63">
        <f t="shared" si="419"/>
        <v>0</v>
      </c>
      <c r="L1015" s="64">
        <f t="shared" si="420"/>
        <v>3.7725449003529476E-2</v>
      </c>
      <c r="M1015" s="65">
        <f t="shared" si="421"/>
        <v>8.5495493243243246</v>
      </c>
      <c r="N1015" s="65">
        <f t="shared" si="422"/>
        <v>2.1421589365821117</v>
      </c>
      <c r="O1015" s="65">
        <f t="shared" si="423"/>
        <v>760.45012403764395</v>
      </c>
      <c r="P1015" s="66">
        <f t="shared" si="424"/>
        <v>354.99239157808159</v>
      </c>
      <c r="Q1015" s="63">
        <f t="shared" si="427"/>
        <v>0.34324129511677293</v>
      </c>
      <c r="R1015" s="63">
        <f t="shared" si="428"/>
        <v>0.40463549890527406</v>
      </c>
      <c r="S1015" s="63">
        <f t="shared" si="429"/>
        <v>-3.7313432835821558E-3</v>
      </c>
      <c r="T1015" s="64">
        <f t="shared" si="430"/>
        <v>0.40989630601727933</v>
      </c>
      <c r="U1015" s="63">
        <f t="shared" si="411"/>
        <v>0.161459249269436</v>
      </c>
      <c r="V1015" s="63">
        <f t="shared" si="412"/>
        <v>0.23086934353014965</v>
      </c>
      <c r="W1015" s="63">
        <f t="shared" si="413"/>
        <v>2.4990527080444247E-2</v>
      </c>
      <c r="X1015" s="64">
        <f t="shared" si="414"/>
        <v>0.20085923821766927</v>
      </c>
      <c r="Y1015" s="63">
        <f t="shared" si="407"/>
        <v>0.1027061544793928</v>
      </c>
      <c r="Z1015" s="63">
        <f t="shared" si="408"/>
        <v>0.16532405695844643</v>
      </c>
      <c r="AA1015" s="63">
        <f t="shared" si="409"/>
        <v>4.1379743992410623E-2</v>
      </c>
      <c r="AB1015" s="64">
        <f t="shared" si="410"/>
        <v>0.11901932381636482</v>
      </c>
      <c r="AC1015" s="63">
        <f t="shared" si="432"/>
        <v>7.4379932998474896E-2</v>
      </c>
      <c r="AD1015" s="63">
        <f t="shared" si="433"/>
        <v>0.1350087207684465</v>
      </c>
      <c r="AE1015" s="63">
        <f t="shared" si="434"/>
        <v>3.3550279470970112E-2</v>
      </c>
      <c r="AF1015" s="64">
        <f t="shared" si="435"/>
        <v>9.8164978823680027E-2</v>
      </c>
      <c r="AG1015" s="69">
        <f t="shared" ca="1" si="415"/>
        <v>332</v>
      </c>
      <c r="AH1015" s="75">
        <f t="shared" si="425"/>
        <v>1</v>
      </c>
      <c r="AI1015" s="76">
        <f t="shared" si="426"/>
        <v>0</v>
      </c>
      <c r="AJ1015" s="75"/>
      <c r="AK1015" s="76"/>
    </row>
    <row r="1016" spans="2:37" x14ac:dyDescent="0.25">
      <c r="B1016" s="43">
        <v>1955</v>
      </c>
      <c r="C1016" s="44">
        <v>5</v>
      </c>
      <c r="D1016" s="67">
        <f t="shared" si="431"/>
        <v>20240</v>
      </c>
      <c r="E1016" s="61">
        <f>Data!I1015</f>
        <v>37.909999999999997</v>
      </c>
      <c r="F1016" s="61">
        <f>Data!H1015</f>
        <v>26.7</v>
      </c>
      <c r="G1016" s="62">
        <f>IF(MOD(C1016,3)=0,SUM(Data!G1013:G1015),0)</f>
        <v>0</v>
      </c>
      <c r="H1016" s="63">
        <f t="shared" si="416"/>
        <v>-1.3171496658892501E-3</v>
      </c>
      <c r="I1016" s="63">
        <f t="shared" si="417"/>
        <v>0</v>
      </c>
      <c r="J1016" s="63">
        <f t="shared" si="418"/>
        <v>-1.3171496658891391E-3</v>
      </c>
      <c r="K1016" s="63">
        <f t="shared" si="419"/>
        <v>0</v>
      </c>
      <c r="L1016" s="64">
        <f t="shared" si="420"/>
        <v>-1.3171496658891391E-3</v>
      </c>
      <c r="M1016" s="65">
        <f t="shared" si="421"/>
        <v>8.5382882882882871</v>
      </c>
      <c r="N1016" s="65">
        <f t="shared" si="422"/>
        <v>2.1421589365821117</v>
      </c>
      <c r="O1016" s="65">
        <f t="shared" si="423"/>
        <v>759.44849741084238</v>
      </c>
      <c r="P1016" s="66">
        <f t="shared" si="424"/>
        <v>354.52481346812135</v>
      </c>
      <c r="Q1016" s="63">
        <f t="shared" si="427"/>
        <v>0.29873239812496055</v>
      </c>
      <c r="R1016" s="63">
        <f t="shared" si="428"/>
        <v>0.35809227769915219</v>
      </c>
      <c r="S1016" s="63">
        <f t="shared" si="429"/>
        <v>-7.4349442379180175E-3</v>
      </c>
      <c r="T1016" s="64">
        <f t="shared" si="430"/>
        <v>0.36826525356206741</v>
      </c>
      <c r="U1016" s="63">
        <f t="shared" si="411"/>
        <v>0.15083121910114872</v>
      </c>
      <c r="V1016" s="63">
        <f t="shared" si="412"/>
        <v>0.2196061704791048</v>
      </c>
      <c r="W1016" s="63">
        <f t="shared" si="413"/>
        <v>2.412409259818693E-2</v>
      </c>
      <c r="X1016" s="64">
        <f t="shared" si="414"/>
        <v>0.19087733536761453</v>
      </c>
      <c r="Y1016" s="63">
        <f t="shared" si="407"/>
        <v>9.8475963021655399E-2</v>
      </c>
      <c r="Z1016" s="63">
        <f t="shared" si="408"/>
        <v>0.160853651264947</v>
      </c>
      <c r="AA1016" s="63">
        <f t="shared" si="409"/>
        <v>4.0796499836899924E-2</v>
      </c>
      <c r="AB1016" s="64">
        <f t="shared" si="410"/>
        <v>0.11535122518845986</v>
      </c>
      <c r="AC1016" s="63">
        <f t="shared" si="432"/>
        <v>7.0255475608869133E-2</v>
      </c>
      <c r="AD1016" s="63">
        <f t="shared" si="433"/>
        <v>0.13065151438189804</v>
      </c>
      <c r="AE1016" s="63">
        <f t="shared" si="434"/>
        <v>3.3550279470970112E-2</v>
      </c>
      <c r="AF1016" s="64">
        <f t="shared" si="435"/>
        <v>9.3949212573025465E-2</v>
      </c>
      <c r="AG1016" s="69">
        <f t="shared" ca="1" si="415"/>
        <v>1075</v>
      </c>
      <c r="AH1016" s="75">
        <f t="shared" si="425"/>
        <v>0</v>
      </c>
      <c r="AI1016" s="76">
        <f t="shared" si="426"/>
        <v>1</v>
      </c>
      <c r="AJ1016" s="75"/>
      <c r="AK1016" s="76"/>
    </row>
    <row r="1017" spans="2:37" x14ac:dyDescent="0.25">
      <c r="B1017" s="43">
        <v>1955</v>
      </c>
      <c r="C1017" s="44">
        <v>6</v>
      </c>
      <c r="D1017" s="67">
        <f t="shared" si="431"/>
        <v>20270</v>
      </c>
      <c r="E1017" s="61">
        <f>Data!I1016</f>
        <v>41.029998999999997</v>
      </c>
      <c r="F1017" s="61">
        <f>Data!H1016</f>
        <v>26.7</v>
      </c>
      <c r="G1017" s="62">
        <f>IF(MOD(C1017,3)=0,SUM(Data!G1014:G1016),0)</f>
        <v>0.39166666666666672</v>
      </c>
      <c r="H1017" s="63">
        <f t="shared" si="416"/>
        <v>8.2300158269585921E-2</v>
      </c>
      <c r="I1017" s="63">
        <f t="shared" si="417"/>
        <v>1.0331486854831621E-2</v>
      </c>
      <c r="J1017" s="63">
        <f t="shared" si="418"/>
        <v>9.2631645124417572E-2</v>
      </c>
      <c r="K1017" s="63">
        <f t="shared" si="419"/>
        <v>0</v>
      </c>
      <c r="L1017" s="64">
        <f t="shared" si="420"/>
        <v>9.2631645124417572E-2</v>
      </c>
      <c r="M1017" s="65">
        <f t="shared" si="421"/>
        <v>9.2409907657657637</v>
      </c>
      <c r="N1017" s="65">
        <f t="shared" si="422"/>
        <v>2.1421589365821117</v>
      </c>
      <c r="O1017" s="65">
        <f t="shared" si="423"/>
        <v>829.79746111327563</v>
      </c>
      <c r="P1017" s="66">
        <f t="shared" si="424"/>
        <v>387.36503017710072</v>
      </c>
      <c r="Q1017" s="63">
        <f t="shared" si="427"/>
        <v>0.40465595359999829</v>
      </c>
      <c r="R1017" s="63">
        <f t="shared" si="428"/>
        <v>0.46461899668819084</v>
      </c>
      <c r="S1017" s="63">
        <f t="shared" si="429"/>
        <v>-7.4349442379180175E-3</v>
      </c>
      <c r="T1017" s="64">
        <f t="shared" si="430"/>
        <v>0.47558992550233481</v>
      </c>
      <c r="U1017" s="63">
        <f t="shared" si="411"/>
        <v>0.18324514119731727</v>
      </c>
      <c r="V1017" s="63">
        <f t="shared" si="412"/>
        <v>0.25215855161677614</v>
      </c>
      <c r="W1017" s="63">
        <f t="shared" si="413"/>
        <v>2.3262034059055692E-2</v>
      </c>
      <c r="X1017" s="64">
        <f t="shared" si="414"/>
        <v>0.22369296420559892</v>
      </c>
      <c r="Y1017" s="63">
        <f t="shared" si="407"/>
        <v>0.1052008917454228</v>
      </c>
      <c r="Z1017" s="63">
        <f t="shared" si="408"/>
        <v>0.16781907899470982</v>
      </c>
      <c r="AA1017" s="63">
        <f t="shared" si="409"/>
        <v>3.9640689626071701E-2</v>
      </c>
      <c r="AB1017" s="64">
        <f t="shared" si="410"/>
        <v>0.12329104723165485</v>
      </c>
      <c r="AC1017" s="63">
        <f t="shared" si="432"/>
        <v>7.2496910229637335E-2</v>
      </c>
      <c r="AD1017" s="63">
        <f t="shared" si="433"/>
        <v>0.13294059309426309</v>
      </c>
      <c r="AE1017" s="63">
        <f t="shared" si="434"/>
        <v>3.3926185935613695E-2</v>
      </c>
      <c r="AF1017" s="64">
        <f t="shared" si="435"/>
        <v>9.57654506729122E-2</v>
      </c>
      <c r="AG1017" s="69">
        <f t="shared" ca="1" si="415"/>
        <v>40</v>
      </c>
      <c r="AH1017" s="75">
        <f t="shared" si="425"/>
        <v>1</v>
      </c>
      <c r="AI1017" s="76">
        <f t="shared" si="426"/>
        <v>0</v>
      </c>
      <c r="AJ1017" s="75"/>
      <c r="AK1017" s="76"/>
    </row>
    <row r="1018" spans="2:37" x14ac:dyDescent="0.25">
      <c r="B1018" s="43">
        <v>1955</v>
      </c>
      <c r="C1018" s="44">
        <v>7</v>
      </c>
      <c r="D1018" s="67">
        <f t="shared" si="431"/>
        <v>20301</v>
      </c>
      <c r="E1018" s="61">
        <f>Data!I1017</f>
        <v>43.52</v>
      </c>
      <c r="F1018" s="61">
        <f>Data!H1017</f>
        <v>26.8</v>
      </c>
      <c r="G1018" s="62">
        <f>IF(MOD(C1018,3)=0,SUM(Data!G1015:G1017),0)</f>
        <v>0</v>
      </c>
      <c r="H1018" s="63">
        <f t="shared" si="416"/>
        <v>6.0687327825672321E-2</v>
      </c>
      <c r="I1018" s="63">
        <f t="shared" si="417"/>
        <v>0</v>
      </c>
      <c r="J1018" s="63">
        <f t="shared" si="418"/>
        <v>6.0687327825672321E-2</v>
      </c>
      <c r="K1018" s="63">
        <f t="shared" si="419"/>
        <v>3.7453183520599342E-3</v>
      </c>
      <c r="L1018" s="64">
        <f t="shared" si="420"/>
        <v>5.6729539289009256E-2</v>
      </c>
      <c r="M1018" s="65">
        <f t="shared" si="421"/>
        <v>9.8018018018018012</v>
      </c>
      <c r="N1018" s="65">
        <f t="shared" si="422"/>
        <v>2.1501820037603219</v>
      </c>
      <c r="O1018" s="65">
        <f t="shared" si="423"/>
        <v>880.15565166476756</v>
      </c>
      <c r="P1018" s="66">
        <f t="shared" si="424"/>
        <v>409.34006987572081</v>
      </c>
      <c r="Q1018" s="63">
        <f t="shared" si="427"/>
        <v>0.40932647050927673</v>
      </c>
      <c r="R1018" s="63">
        <f t="shared" si="428"/>
        <v>0.46948889224670909</v>
      </c>
      <c r="S1018" s="63">
        <f t="shared" si="429"/>
        <v>-3.7174721189588977E-3</v>
      </c>
      <c r="T1018" s="64">
        <f t="shared" si="430"/>
        <v>0.4749720597550926</v>
      </c>
      <c r="U1018" s="63">
        <f t="shared" si="411"/>
        <v>0.1952501512649798</v>
      </c>
      <c r="V1018" s="63">
        <f t="shared" si="412"/>
        <v>0.26486274578169633</v>
      </c>
      <c r="W1018" s="63">
        <f t="shared" si="413"/>
        <v>2.1465141017063427E-2</v>
      </c>
      <c r="X1018" s="64">
        <f t="shared" si="414"/>
        <v>0.23828283021218355</v>
      </c>
      <c r="Y1018" s="63">
        <f t="shared" si="407"/>
        <v>0.11404169467845793</v>
      </c>
      <c r="Z1018" s="63">
        <f t="shared" si="408"/>
        <v>0.17716078186153061</v>
      </c>
      <c r="AA1018" s="63">
        <f t="shared" si="409"/>
        <v>4.002941345800104E-2</v>
      </c>
      <c r="AB1018" s="64">
        <f t="shared" si="410"/>
        <v>0.13185335590421476</v>
      </c>
      <c r="AC1018" s="63">
        <f t="shared" si="432"/>
        <v>7.2919068669925702E-2</v>
      </c>
      <c r="AD1018" s="63">
        <f t="shared" si="433"/>
        <v>0.13338654350135326</v>
      </c>
      <c r="AE1018" s="63">
        <f t="shared" si="434"/>
        <v>3.4119461454285682E-2</v>
      </c>
      <c r="AF1018" s="64">
        <f t="shared" si="435"/>
        <v>9.5991890441234018E-2</v>
      </c>
      <c r="AG1018" s="69">
        <f t="shared" ca="1" si="415"/>
        <v>115</v>
      </c>
      <c r="AH1018" s="75">
        <f t="shared" si="425"/>
        <v>2</v>
      </c>
      <c r="AI1018" s="76">
        <f t="shared" si="426"/>
        <v>0</v>
      </c>
      <c r="AJ1018" s="75"/>
      <c r="AK1018" s="76"/>
    </row>
    <row r="1019" spans="2:37" x14ac:dyDescent="0.25">
      <c r="B1019" s="43">
        <v>1955</v>
      </c>
      <c r="C1019" s="44">
        <v>8</v>
      </c>
      <c r="D1019" s="67">
        <f t="shared" si="431"/>
        <v>20332</v>
      </c>
      <c r="E1019" s="61">
        <f>Data!I1018</f>
        <v>43.18</v>
      </c>
      <c r="F1019" s="61">
        <f>Data!H1018</f>
        <v>26.8</v>
      </c>
      <c r="G1019" s="62">
        <f>IF(MOD(C1019,3)=0,SUM(Data!G1016:G1018),0)</f>
        <v>0</v>
      </c>
      <c r="H1019" s="63">
        <f t="shared" si="416"/>
        <v>-7.812500000000111E-3</v>
      </c>
      <c r="I1019" s="63">
        <f t="shared" si="417"/>
        <v>0</v>
      </c>
      <c r="J1019" s="63">
        <f t="shared" si="418"/>
        <v>-7.812500000000111E-3</v>
      </c>
      <c r="K1019" s="63">
        <f t="shared" si="419"/>
        <v>0</v>
      </c>
      <c r="L1019" s="64">
        <f t="shared" si="420"/>
        <v>-7.812500000000111E-3</v>
      </c>
      <c r="M1019" s="65">
        <f t="shared" si="421"/>
        <v>9.7252252252252251</v>
      </c>
      <c r="N1019" s="65">
        <f t="shared" si="422"/>
        <v>2.1501820037603219</v>
      </c>
      <c r="O1019" s="65">
        <f t="shared" si="423"/>
        <v>873.27943563613644</v>
      </c>
      <c r="P1019" s="66">
        <f t="shared" si="424"/>
        <v>406.14210057981671</v>
      </c>
      <c r="Q1019" s="63">
        <f t="shared" si="427"/>
        <v>0.44753603754609483</v>
      </c>
      <c r="R1019" s="63">
        <f t="shared" si="428"/>
        <v>0.50932957892441677</v>
      </c>
      <c r="S1019" s="63">
        <f t="shared" si="429"/>
        <v>-3.7174721189588977E-3</v>
      </c>
      <c r="T1019" s="64">
        <f t="shared" si="430"/>
        <v>0.51496140571144844</v>
      </c>
      <c r="U1019" s="63">
        <f t="shared" si="411"/>
        <v>0.18576493233429914</v>
      </c>
      <c r="V1019" s="63">
        <f t="shared" si="412"/>
        <v>0.25482509797357511</v>
      </c>
      <c r="W1019" s="63">
        <f t="shared" si="413"/>
        <v>1.9778153869484116E-2</v>
      </c>
      <c r="X1019" s="64">
        <f t="shared" si="414"/>
        <v>0.23048831082742871</v>
      </c>
      <c r="Y1019" s="63">
        <f t="shared" si="407"/>
        <v>0.11279239433464827</v>
      </c>
      <c r="Z1019" s="63">
        <f t="shared" si="408"/>
        <v>0.17584069898085919</v>
      </c>
      <c r="AA1019" s="63">
        <f t="shared" si="409"/>
        <v>4.002941345800104E-2</v>
      </c>
      <c r="AB1019" s="64">
        <f t="shared" si="410"/>
        <v>0.13058408133987132</v>
      </c>
      <c r="AC1019" s="63">
        <f t="shared" si="432"/>
        <v>6.8996070174333957E-2</v>
      </c>
      <c r="AD1019" s="63">
        <f t="shared" si="433"/>
        <v>0.12924245301502069</v>
      </c>
      <c r="AE1019" s="63">
        <f t="shared" si="434"/>
        <v>3.4119461454285682E-2</v>
      </c>
      <c r="AF1019" s="64">
        <f t="shared" si="435"/>
        <v>9.1984528970147528E-2</v>
      </c>
      <c r="AG1019" s="69">
        <f t="shared" ca="1" si="415"/>
        <v>1203</v>
      </c>
      <c r="AH1019" s="75">
        <f t="shared" si="425"/>
        <v>0</v>
      </c>
      <c r="AI1019" s="76">
        <f t="shared" si="426"/>
        <v>1</v>
      </c>
      <c r="AJ1019" s="75"/>
      <c r="AK1019" s="76"/>
    </row>
    <row r="1020" spans="2:37" x14ac:dyDescent="0.25">
      <c r="B1020" s="43">
        <v>1955</v>
      </c>
      <c r="C1020" s="44">
        <v>9</v>
      </c>
      <c r="D1020" s="67">
        <f t="shared" si="431"/>
        <v>20362</v>
      </c>
      <c r="E1020" s="61">
        <f>Data!I1019</f>
        <v>43.669998</v>
      </c>
      <c r="F1020" s="61">
        <f>Data!H1019</f>
        <v>26.9</v>
      </c>
      <c r="G1020" s="62">
        <f>IF(MOD(C1020,3)=0,SUM(Data!G1017:G1019),0)</f>
        <v>0.40083333333333332</v>
      </c>
      <c r="H1020" s="63">
        <f t="shared" si="416"/>
        <v>1.1347799907364564E-2</v>
      </c>
      <c r="I1020" s="63">
        <f t="shared" si="417"/>
        <v>9.282846997066543E-3</v>
      </c>
      <c r="J1020" s="63">
        <f t="shared" si="418"/>
        <v>2.063064690443106E-2</v>
      </c>
      <c r="K1020" s="63">
        <f t="shared" si="419"/>
        <v>3.7313432835819338E-3</v>
      </c>
      <c r="L1020" s="64">
        <f t="shared" si="420"/>
        <v>1.6836480930808806E-2</v>
      </c>
      <c r="M1020" s="65">
        <f t="shared" si="421"/>
        <v>9.8355851351351333</v>
      </c>
      <c r="N1020" s="65">
        <f t="shared" si="422"/>
        <v>2.1582050709385316</v>
      </c>
      <c r="O1020" s="65">
        <f t="shared" si="423"/>
        <v>891.29575532164642</v>
      </c>
      <c r="P1020" s="66">
        <f t="shared" si="424"/>
        <v>412.98010431142745</v>
      </c>
      <c r="Q1020" s="63">
        <f t="shared" si="427"/>
        <v>0.35159383003423605</v>
      </c>
      <c r="R1020" s="63">
        <f t="shared" si="428"/>
        <v>0.40630414216666999</v>
      </c>
      <c r="S1020" s="63">
        <f t="shared" si="429"/>
        <v>3.7313432835819338E-3</v>
      </c>
      <c r="T1020" s="64">
        <f t="shared" si="430"/>
        <v>0.40107624572738931</v>
      </c>
      <c r="U1020" s="63">
        <f t="shared" si="411"/>
        <v>0.1755814074235893</v>
      </c>
      <c r="V1020" s="63">
        <f t="shared" si="412"/>
        <v>0.24224192474462192</v>
      </c>
      <c r="W1020" s="63">
        <f t="shared" si="413"/>
        <v>1.9700167713829764E-2</v>
      </c>
      <c r="X1020" s="64">
        <f t="shared" si="414"/>
        <v>0.21824234620823035</v>
      </c>
      <c r="Y1020" s="63">
        <f t="shared" si="407"/>
        <v>0.1067328465053381</v>
      </c>
      <c r="Z1020" s="63">
        <f t="shared" si="408"/>
        <v>0.16930055887040374</v>
      </c>
      <c r="AA1020" s="63">
        <f t="shared" si="409"/>
        <v>4.0416834059177287E-2</v>
      </c>
      <c r="AB1020" s="64">
        <f t="shared" si="410"/>
        <v>0.12387700832212389</v>
      </c>
      <c r="AC1020" s="63">
        <f t="shared" si="432"/>
        <v>6.8482829901159725E-2</v>
      </c>
      <c r="AD1020" s="63">
        <f t="shared" si="433"/>
        <v>0.12868374280069683</v>
      </c>
      <c r="AE1020" s="63">
        <f t="shared" si="434"/>
        <v>3.4312053065039816E-2</v>
      </c>
      <c r="AF1020" s="64">
        <f t="shared" si="435"/>
        <v>9.1241022915665937E-2</v>
      </c>
      <c r="AG1020" s="69">
        <f t="shared" ca="1" si="415"/>
        <v>817</v>
      </c>
      <c r="AH1020" s="75">
        <f t="shared" si="425"/>
        <v>1</v>
      </c>
      <c r="AI1020" s="76">
        <f t="shared" si="426"/>
        <v>0</v>
      </c>
      <c r="AJ1020" s="75"/>
      <c r="AK1020" s="76"/>
    </row>
    <row r="1021" spans="2:37" x14ac:dyDescent="0.25">
      <c r="B1021" s="43">
        <v>1955</v>
      </c>
      <c r="C1021" s="44">
        <v>10</v>
      </c>
      <c r="D1021" s="67">
        <f t="shared" si="431"/>
        <v>20393</v>
      </c>
      <c r="E1021" s="61">
        <f>Data!I1020</f>
        <v>42.34</v>
      </c>
      <c r="F1021" s="61">
        <f>Data!H1020</f>
        <v>26.9</v>
      </c>
      <c r="G1021" s="62">
        <f>IF(MOD(C1021,3)=0,SUM(Data!G1018:G1020),0)</f>
        <v>0</v>
      </c>
      <c r="H1021" s="63">
        <f t="shared" si="416"/>
        <v>-3.0455646002090386E-2</v>
      </c>
      <c r="I1021" s="63">
        <f t="shared" si="417"/>
        <v>0</v>
      </c>
      <c r="J1021" s="63">
        <f t="shared" si="418"/>
        <v>-3.0455646002090386E-2</v>
      </c>
      <c r="K1021" s="63">
        <f t="shared" si="419"/>
        <v>0</v>
      </c>
      <c r="L1021" s="64">
        <f t="shared" si="420"/>
        <v>-3.0455646002090386E-2</v>
      </c>
      <c r="M1021" s="65">
        <f t="shared" si="421"/>
        <v>9.5360360360360357</v>
      </c>
      <c r="N1021" s="65">
        <f t="shared" si="422"/>
        <v>2.1582050709385316</v>
      </c>
      <c r="O1021" s="65">
        <f t="shared" si="423"/>
        <v>864.15076731440456</v>
      </c>
      <c r="P1021" s="66">
        <f t="shared" si="424"/>
        <v>400.40252844861226</v>
      </c>
      <c r="Q1021" s="63">
        <f t="shared" si="427"/>
        <v>0.33648989898989901</v>
      </c>
      <c r="R1021" s="63">
        <f t="shared" si="428"/>
        <v>0.39058882864669564</v>
      </c>
      <c r="S1021" s="63">
        <f t="shared" si="429"/>
        <v>3.7313432835819338E-3</v>
      </c>
      <c r="T1021" s="64">
        <f t="shared" si="430"/>
        <v>0.38541935344726608</v>
      </c>
      <c r="U1021" s="63">
        <f t="shared" si="411"/>
        <v>0.16737319696178465</v>
      </c>
      <c r="V1021" s="63">
        <f t="shared" si="412"/>
        <v>0.23356827347862597</v>
      </c>
      <c r="W1021" s="63">
        <f t="shared" si="413"/>
        <v>1.8036700177992193E-2</v>
      </c>
      <c r="X1021" s="64">
        <f t="shared" si="414"/>
        <v>0.21171296993806865</v>
      </c>
      <c r="Y1021" s="63">
        <f t="shared" ref="Y1021:Y1084" si="436">($M1021/$M901)^(1/10)-1</f>
        <v>9.8820342537553785E-2</v>
      </c>
      <c r="Z1021" s="63">
        <f t="shared" ref="Z1021:Z1084" si="437">($O1021/$O901)^(1/10)-1</f>
        <v>0.16094073170813128</v>
      </c>
      <c r="AA1021" s="63">
        <f t="shared" ref="AA1021:AA1084" si="438">($N1021/$N901)^(1/10)-1</f>
        <v>4.0416834059177287E-2</v>
      </c>
      <c r="AB1021" s="64">
        <f t="shared" ref="AB1021:AB1084" si="439">($P1021/$P901)^(1/10)-1</f>
        <v>0.11584193344770388</v>
      </c>
      <c r="AC1021" s="63">
        <f t="shared" si="432"/>
        <v>6.5427077168349168E-2</v>
      </c>
      <c r="AD1021" s="63">
        <f t="shared" si="433"/>
        <v>0.12545582155102997</v>
      </c>
      <c r="AE1021" s="63">
        <f t="shared" si="434"/>
        <v>3.4312053065039816E-2</v>
      </c>
      <c r="AF1021" s="64">
        <f t="shared" si="435"/>
        <v>8.8120184054607309E-2</v>
      </c>
      <c r="AG1021" s="69">
        <f t="shared" ca="1" si="415"/>
        <v>1526</v>
      </c>
      <c r="AH1021" s="75">
        <f t="shared" si="425"/>
        <v>0</v>
      </c>
      <c r="AI1021" s="76">
        <f t="shared" si="426"/>
        <v>1</v>
      </c>
      <c r="AJ1021" s="75"/>
      <c r="AK1021" s="76"/>
    </row>
    <row r="1022" spans="2:37" x14ac:dyDescent="0.25">
      <c r="B1022" s="43">
        <v>1955</v>
      </c>
      <c r="C1022" s="44">
        <v>11</v>
      </c>
      <c r="D1022" s="67">
        <f t="shared" si="431"/>
        <v>20423</v>
      </c>
      <c r="E1022" s="61">
        <f>Data!I1021</f>
        <v>45.509998000000003</v>
      </c>
      <c r="F1022" s="61">
        <f>Data!H1021</f>
        <v>26.9</v>
      </c>
      <c r="G1022" s="62">
        <f>IF(MOD(C1022,3)=0,SUM(Data!G1019:G1021),0)</f>
        <v>0</v>
      </c>
      <c r="H1022" s="63">
        <f t="shared" si="416"/>
        <v>7.4870051960321149E-2</v>
      </c>
      <c r="I1022" s="63">
        <f t="shared" si="417"/>
        <v>0</v>
      </c>
      <c r="J1022" s="63">
        <f t="shared" si="418"/>
        <v>7.4870051960321149E-2</v>
      </c>
      <c r="K1022" s="63">
        <f t="shared" si="419"/>
        <v>0</v>
      </c>
      <c r="L1022" s="64">
        <f t="shared" si="420"/>
        <v>7.4870051960321149E-2</v>
      </c>
      <c r="M1022" s="65">
        <f t="shared" si="421"/>
        <v>10.24999954954955</v>
      </c>
      <c r="N1022" s="65">
        <f t="shared" si="422"/>
        <v>2.1582050709385316</v>
      </c>
      <c r="O1022" s="65">
        <f t="shared" si="423"/>
        <v>928.84978016478544</v>
      </c>
      <c r="P1022" s="66">
        <f t="shared" si="424"/>
        <v>430.38068655860383</v>
      </c>
      <c r="Q1022" s="63">
        <f t="shared" si="427"/>
        <v>0.32914706021337303</v>
      </c>
      <c r="R1022" s="63">
        <f t="shared" si="428"/>
        <v>0.38294876374167175</v>
      </c>
      <c r="S1022" s="63">
        <f t="shared" si="429"/>
        <v>3.7313432835819338E-3</v>
      </c>
      <c r="T1022" s="64">
        <f t="shared" si="430"/>
        <v>0.37780769027051386</v>
      </c>
      <c r="U1022" s="63">
        <f t="shared" si="411"/>
        <v>0.18459503870266869</v>
      </c>
      <c r="V1022" s="63">
        <f t="shared" si="412"/>
        <v>0.25176666764915767</v>
      </c>
      <c r="W1022" s="63">
        <f t="shared" si="413"/>
        <v>1.7211040778161157E-2</v>
      </c>
      <c r="X1022" s="64">
        <f t="shared" si="414"/>
        <v>0.23058698487146079</v>
      </c>
      <c r="Y1022" s="63">
        <f t="shared" si="436"/>
        <v>0.1032240546238512</v>
      </c>
      <c r="Z1022" s="63">
        <f t="shared" si="437"/>
        <v>0.16559340197076189</v>
      </c>
      <c r="AA1022" s="63">
        <f t="shared" si="438"/>
        <v>4.0416834059177287E-2</v>
      </c>
      <c r="AB1022" s="64">
        <f t="shared" si="439"/>
        <v>0.12031386249606268</v>
      </c>
      <c r="AC1022" s="63">
        <f t="shared" si="432"/>
        <v>6.4489694335613912E-2</v>
      </c>
      <c r="AD1022" s="63">
        <f t="shared" si="433"/>
        <v>0.12446562429705388</v>
      </c>
      <c r="AE1022" s="63">
        <f t="shared" si="434"/>
        <v>3.393600630996696E-2</v>
      </c>
      <c r="AF1022" s="64">
        <f t="shared" si="435"/>
        <v>8.7558240969070944E-2</v>
      </c>
      <c r="AG1022" s="69">
        <f t="shared" ca="1" si="415"/>
        <v>61</v>
      </c>
      <c r="AH1022" s="75">
        <f t="shared" si="425"/>
        <v>1</v>
      </c>
      <c r="AI1022" s="76">
        <f t="shared" si="426"/>
        <v>0</v>
      </c>
      <c r="AJ1022" s="75"/>
      <c r="AK1022" s="76"/>
    </row>
    <row r="1023" spans="2:37" x14ac:dyDescent="0.25">
      <c r="B1023" s="43">
        <v>1955</v>
      </c>
      <c r="C1023" s="44">
        <v>12</v>
      </c>
      <c r="D1023" s="67">
        <f t="shared" si="431"/>
        <v>20454</v>
      </c>
      <c r="E1023" s="61">
        <f>Data!I1022</f>
        <v>45.48</v>
      </c>
      <c r="F1023" s="61">
        <f>Data!H1022</f>
        <v>26.8</v>
      </c>
      <c r="G1023" s="62">
        <f>IF(MOD(C1023,3)=0,SUM(Data!G1020:G1022),0)</f>
        <v>0.40833333333333333</v>
      </c>
      <c r="H1023" s="63">
        <f t="shared" si="416"/>
        <v>-6.5915186372911272E-4</v>
      </c>
      <c r="I1023" s="63">
        <f t="shared" si="417"/>
        <v>8.9723874154715028E-3</v>
      </c>
      <c r="J1023" s="63">
        <f t="shared" si="418"/>
        <v>8.3132355517423484E-3</v>
      </c>
      <c r="K1023" s="63">
        <f t="shared" si="419"/>
        <v>-3.7174721189590088E-3</v>
      </c>
      <c r="L1023" s="64">
        <f t="shared" si="420"/>
        <v>1.2075598370965057E-2</v>
      </c>
      <c r="M1023" s="65">
        <f t="shared" si="421"/>
        <v>10.243243243243242</v>
      </c>
      <c r="N1023" s="65">
        <f t="shared" si="422"/>
        <v>2.1501820037603219</v>
      </c>
      <c r="O1023" s="65">
        <f t="shared" si="423"/>
        <v>936.5715271794794</v>
      </c>
      <c r="P1023" s="66">
        <f t="shared" si="424"/>
        <v>435.57779087610572</v>
      </c>
      <c r="Q1023" s="63">
        <f t="shared" si="427"/>
        <v>0.26403557531962196</v>
      </c>
      <c r="R1023" s="63">
        <f t="shared" si="428"/>
        <v>0.31317141023153372</v>
      </c>
      <c r="S1023" s="63">
        <f t="shared" si="429"/>
        <v>3.7453183520599342E-3</v>
      </c>
      <c r="T1023" s="64">
        <f t="shared" si="430"/>
        <v>0.3082715169097745</v>
      </c>
      <c r="U1023" s="63">
        <f t="shared" si="411"/>
        <v>0.17357383389848224</v>
      </c>
      <c r="V1023" s="63">
        <f t="shared" si="412"/>
        <v>0.23805643611619942</v>
      </c>
      <c r="W1023" s="63">
        <f t="shared" si="413"/>
        <v>1.4002339666480124E-2</v>
      </c>
      <c r="X1023" s="64">
        <f t="shared" si="414"/>
        <v>0.22096013755097843</v>
      </c>
      <c r="Y1023" s="63">
        <f t="shared" si="436"/>
        <v>0.10129125166736452</v>
      </c>
      <c r="Z1023" s="63">
        <f t="shared" si="437"/>
        <v>0.16348875848589528</v>
      </c>
      <c r="AA1023" s="63">
        <f t="shared" si="438"/>
        <v>3.9456550876131535E-2</v>
      </c>
      <c r="AB1023" s="64">
        <f t="shared" si="439"/>
        <v>0.11932409055984139</v>
      </c>
      <c r="AC1023" s="63">
        <f t="shared" si="432"/>
        <v>6.4454600328215816E-2</v>
      </c>
      <c r="AD1023" s="63">
        <f t="shared" si="433"/>
        <v>0.12443742940243196</v>
      </c>
      <c r="AE1023" s="63">
        <f t="shared" si="434"/>
        <v>3.3743484720102357E-2</v>
      </c>
      <c r="AF1023" s="64">
        <f t="shared" si="435"/>
        <v>8.7733510317490548E-2</v>
      </c>
      <c r="AG1023" s="69">
        <f t="shared" ca="1" si="415"/>
        <v>1056</v>
      </c>
      <c r="AH1023" s="75">
        <f t="shared" si="425"/>
        <v>0</v>
      </c>
      <c r="AI1023" s="76">
        <f t="shared" si="426"/>
        <v>1</v>
      </c>
      <c r="AJ1023" s="75"/>
      <c r="AK1023" s="76"/>
    </row>
    <row r="1024" spans="2:37" x14ac:dyDescent="0.25">
      <c r="B1024" s="43">
        <v>1956</v>
      </c>
      <c r="C1024" s="39">
        <v>1</v>
      </c>
      <c r="D1024" s="67">
        <f t="shared" si="431"/>
        <v>20485</v>
      </c>
      <c r="E1024" s="61">
        <f>Data!I1023</f>
        <v>43.82</v>
      </c>
      <c r="F1024" s="61">
        <f>Data!H1023</f>
        <v>26.8</v>
      </c>
      <c r="G1024" s="62">
        <f>IF(MOD(C1024,3)=0,SUM(Data!G1021:G1023),0)</f>
        <v>0</v>
      </c>
      <c r="H1024" s="63">
        <f t="shared" si="416"/>
        <v>-3.6499560246261997E-2</v>
      </c>
      <c r="I1024" s="63">
        <f t="shared" si="417"/>
        <v>0</v>
      </c>
      <c r="J1024" s="63">
        <f t="shared" si="418"/>
        <v>-3.6499560246261997E-2</v>
      </c>
      <c r="K1024" s="63">
        <f t="shared" si="419"/>
        <v>0</v>
      </c>
      <c r="L1024" s="64">
        <f t="shared" si="420"/>
        <v>-3.6499560246261997E-2</v>
      </c>
      <c r="M1024" s="65">
        <f t="shared" si="421"/>
        <v>9.8693693693693678</v>
      </c>
      <c r="N1024" s="65">
        <f t="shared" si="422"/>
        <v>2.1501820037603219</v>
      </c>
      <c r="O1024" s="65">
        <f t="shared" si="423"/>
        <v>902.38707829825842</v>
      </c>
      <c r="P1024" s="66">
        <f t="shared" si="424"/>
        <v>419.67939305608957</v>
      </c>
      <c r="Q1024" s="63">
        <f t="shared" si="427"/>
        <v>0.19628716362852394</v>
      </c>
      <c r="R1024" s="63">
        <f t="shared" si="428"/>
        <v>0.24278946920202604</v>
      </c>
      <c r="S1024" s="63">
        <f t="shared" si="429"/>
        <v>3.7453183520599342E-3</v>
      </c>
      <c r="T1024" s="64">
        <f t="shared" si="430"/>
        <v>0.23815219506321261</v>
      </c>
      <c r="U1024" s="63">
        <f t="shared" si="411"/>
        <v>0.1513378551607254</v>
      </c>
      <c r="V1024" s="63">
        <f t="shared" si="412"/>
        <v>0.21459869038734913</v>
      </c>
      <c r="W1024" s="63">
        <f t="shared" si="413"/>
        <v>1.0788321452626981E-2</v>
      </c>
      <c r="X1024" s="64">
        <f t="shared" si="414"/>
        <v>0.20163506503698181</v>
      </c>
      <c r="Y1024" s="63">
        <f t="shared" si="436"/>
        <v>9.2928519049200409E-2</v>
      </c>
      <c r="Z1024" s="63">
        <f t="shared" si="437"/>
        <v>0.15465372472282302</v>
      </c>
      <c r="AA1024" s="63">
        <f t="shared" si="438"/>
        <v>3.9456550876131535E-2</v>
      </c>
      <c r="AB1024" s="64">
        <f t="shared" si="439"/>
        <v>0.11082442431056383</v>
      </c>
      <c r="AC1024" s="63">
        <f t="shared" si="432"/>
        <v>5.9626221893152254E-2</v>
      </c>
      <c r="AD1024" s="63">
        <f t="shared" si="433"/>
        <v>0.11933696815774297</v>
      </c>
      <c r="AE1024" s="63">
        <f t="shared" si="434"/>
        <v>3.3743484720102357E-2</v>
      </c>
      <c r="AF1024" s="64">
        <f t="shared" si="435"/>
        <v>8.2799538476236112E-2</v>
      </c>
      <c r="AG1024" s="69">
        <f t="shared" ca="1" si="415"/>
        <v>1584</v>
      </c>
      <c r="AH1024" s="75">
        <f t="shared" si="425"/>
        <v>0</v>
      </c>
      <c r="AI1024" s="76">
        <f t="shared" si="426"/>
        <v>2</v>
      </c>
      <c r="AJ1024" s="75"/>
      <c r="AK1024" s="76"/>
    </row>
    <row r="1025" spans="2:37" x14ac:dyDescent="0.25">
      <c r="B1025" s="43">
        <v>1956</v>
      </c>
      <c r="C1025" s="44">
        <v>2</v>
      </c>
      <c r="D1025" s="67">
        <f t="shared" si="431"/>
        <v>20514</v>
      </c>
      <c r="E1025" s="61">
        <f>Data!I1024</f>
        <v>45.34</v>
      </c>
      <c r="F1025" s="61">
        <f>Data!H1024</f>
        <v>26.8</v>
      </c>
      <c r="G1025" s="62">
        <f>IF(MOD(C1025,3)=0,SUM(Data!G1022:G1024),0)</f>
        <v>0</v>
      </c>
      <c r="H1025" s="63">
        <f t="shared" si="416"/>
        <v>3.4687357371063543E-2</v>
      </c>
      <c r="I1025" s="63">
        <f t="shared" si="417"/>
        <v>0</v>
      </c>
      <c r="J1025" s="63">
        <f t="shared" si="418"/>
        <v>3.4687357371063543E-2</v>
      </c>
      <c r="K1025" s="63">
        <f t="shared" si="419"/>
        <v>0</v>
      </c>
      <c r="L1025" s="64">
        <f t="shared" si="420"/>
        <v>3.4687357371063543E-2</v>
      </c>
      <c r="M1025" s="65">
        <f t="shared" si="421"/>
        <v>10.211711711711711</v>
      </c>
      <c r="N1025" s="65">
        <f t="shared" si="422"/>
        <v>2.1501820037603219</v>
      </c>
      <c r="O1025" s="65">
        <f t="shared" si="423"/>
        <v>933.68850137022002</v>
      </c>
      <c r="P1025" s="66">
        <f t="shared" si="424"/>
        <v>434.23696214429719</v>
      </c>
      <c r="Q1025" s="63">
        <f t="shared" si="427"/>
        <v>0.23340594305799467</v>
      </c>
      <c r="R1025" s="63">
        <f t="shared" si="428"/>
        <v>0.28135113699143632</v>
      </c>
      <c r="S1025" s="63">
        <f t="shared" si="429"/>
        <v>3.7453183520599342E-3</v>
      </c>
      <c r="T1025" s="64">
        <f t="shared" si="430"/>
        <v>0.2765699760325131</v>
      </c>
      <c r="U1025" s="63">
        <f t="shared" ref="U1025:U1088" si="440">($M1025/$M965)^(1/5)-1</f>
        <v>0.15772392527731127</v>
      </c>
      <c r="V1025" s="63">
        <f t="shared" ref="V1025:V1088" si="441">($O1025/$O965)^(1/5)-1</f>
        <v>0.22133564632565972</v>
      </c>
      <c r="W1025" s="63">
        <f t="shared" ref="W1025:W1088" si="442">($N1025/$N965)^(1/5)-1</f>
        <v>8.4174079492027598E-3</v>
      </c>
      <c r="X1025" s="64">
        <f t="shared" ref="X1025:X1088" si="443">($P1025/$P965)^(1/5)-1</f>
        <v>0.21114097862457992</v>
      </c>
      <c r="Y1025" s="63">
        <f t="shared" si="436"/>
        <v>9.6357864623836109E-2</v>
      </c>
      <c r="Z1025" s="63">
        <f t="shared" si="437"/>
        <v>0.15827674907629108</v>
      </c>
      <c r="AA1025" s="63">
        <f t="shared" si="438"/>
        <v>4.002941345800104E-2</v>
      </c>
      <c r="AB1025" s="64">
        <f t="shared" si="439"/>
        <v>0.11369614559758312</v>
      </c>
      <c r="AC1025" s="63">
        <f t="shared" si="432"/>
        <v>5.8475782834693124E-2</v>
      </c>
      <c r="AD1025" s="63">
        <f t="shared" si="433"/>
        <v>0.11812170098037433</v>
      </c>
      <c r="AE1025" s="63">
        <f t="shared" si="434"/>
        <v>3.3743484720102357E-2</v>
      </c>
      <c r="AF1025" s="64">
        <f t="shared" si="435"/>
        <v>8.1623940085211899E-2</v>
      </c>
      <c r="AG1025" s="69">
        <f t="shared" ca="1" si="415"/>
        <v>388</v>
      </c>
      <c r="AH1025" s="75">
        <f t="shared" si="425"/>
        <v>1</v>
      </c>
      <c r="AI1025" s="76">
        <f t="shared" si="426"/>
        <v>0</v>
      </c>
      <c r="AJ1025" s="75"/>
      <c r="AK1025" s="76"/>
    </row>
    <row r="1026" spans="2:37" x14ac:dyDescent="0.25">
      <c r="B1026" s="43">
        <v>1956</v>
      </c>
      <c r="C1026" s="44">
        <v>3</v>
      </c>
      <c r="D1026" s="67">
        <f t="shared" si="431"/>
        <v>20545</v>
      </c>
      <c r="E1026" s="61">
        <f>Data!I1025</f>
        <v>48.48</v>
      </c>
      <c r="F1026" s="61">
        <f>Data!H1025</f>
        <v>26.8</v>
      </c>
      <c r="G1026" s="62">
        <f>IF(MOD(C1026,3)=0,SUM(Data!G1023:G1025),0)</f>
        <v>0.42499999999999999</v>
      </c>
      <c r="H1026" s="63">
        <f t="shared" si="416"/>
        <v>6.9254521393912416E-2</v>
      </c>
      <c r="I1026" s="63">
        <f t="shared" si="417"/>
        <v>9.3736215262461391E-3</v>
      </c>
      <c r="J1026" s="63">
        <f t="shared" si="418"/>
        <v>7.8628142920158517E-2</v>
      </c>
      <c r="K1026" s="63">
        <f t="shared" si="419"/>
        <v>0</v>
      </c>
      <c r="L1026" s="64">
        <f t="shared" si="420"/>
        <v>7.8628142920158517E-2</v>
      </c>
      <c r="M1026" s="65">
        <f t="shared" si="421"/>
        <v>10.918918918918918</v>
      </c>
      <c r="N1026" s="65">
        <f t="shared" si="422"/>
        <v>2.1501820037603219</v>
      </c>
      <c r="O1026" s="65">
        <f t="shared" si="423"/>
        <v>1007.1026942988663</v>
      </c>
      <c r="P1026" s="66">
        <f t="shared" si="424"/>
        <v>468.38020806499446</v>
      </c>
      <c r="Q1026" s="63">
        <f t="shared" si="427"/>
        <v>0.32531430698117525</v>
      </c>
      <c r="R1026" s="63">
        <f t="shared" si="428"/>
        <v>0.37431247967318471</v>
      </c>
      <c r="S1026" s="63">
        <f t="shared" si="429"/>
        <v>3.7453183520599342E-3</v>
      </c>
      <c r="T1026" s="64">
        <f t="shared" si="430"/>
        <v>0.36918444803261319</v>
      </c>
      <c r="U1026" s="63">
        <f t="shared" si="440"/>
        <v>0.17680814833143543</v>
      </c>
      <c r="V1026" s="63">
        <f t="shared" si="441"/>
        <v>0.23933068576830863</v>
      </c>
      <c r="W1026" s="63">
        <f t="shared" si="442"/>
        <v>7.6344742347942418E-3</v>
      </c>
      <c r="X1026" s="64">
        <f t="shared" si="443"/>
        <v>0.22994073491725886</v>
      </c>
      <c r="Y1026" s="63">
        <f t="shared" si="436"/>
        <v>0.10707761510660241</v>
      </c>
      <c r="Z1026" s="63">
        <f t="shared" si="437"/>
        <v>0.16950502313375049</v>
      </c>
      <c r="AA1026" s="63">
        <f t="shared" si="438"/>
        <v>3.8887140235249973E-2</v>
      </c>
      <c r="AB1026" s="64">
        <f t="shared" si="439"/>
        <v>0.12572865505768305</v>
      </c>
      <c r="AC1026" s="63">
        <f t="shared" si="432"/>
        <v>6.0906694979613762E-2</v>
      </c>
      <c r="AD1026" s="63">
        <f t="shared" si="433"/>
        <v>0.12071865028926498</v>
      </c>
      <c r="AE1026" s="63">
        <f t="shared" si="434"/>
        <v>3.4119461454285682E-2</v>
      </c>
      <c r="AF1026" s="64">
        <f t="shared" si="435"/>
        <v>8.3741958316106535E-2</v>
      </c>
      <c r="AG1026" s="69">
        <f t="shared" ca="1" si="415"/>
        <v>80</v>
      </c>
      <c r="AH1026" s="75">
        <f t="shared" si="425"/>
        <v>2</v>
      </c>
      <c r="AI1026" s="76">
        <f t="shared" si="426"/>
        <v>0</v>
      </c>
      <c r="AJ1026" s="75"/>
      <c r="AK1026" s="76"/>
    </row>
    <row r="1027" spans="2:37" x14ac:dyDescent="0.25">
      <c r="B1027" s="43">
        <v>1956</v>
      </c>
      <c r="C1027" s="44">
        <v>4</v>
      </c>
      <c r="D1027" s="67">
        <f t="shared" si="431"/>
        <v>20575</v>
      </c>
      <c r="E1027" s="61">
        <f>Data!I1026</f>
        <v>48.380001</v>
      </c>
      <c r="F1027" s="61">
        <f>Data!H1026</f>
        <v>26.9</v>
      </c>
      <c r="G1027" s="62">
        <f>IF(MOD(C1027,3)=0,SUM(Data!G1024:G1026),0)</f>
        <v>0</v>
      </c>
      <c r="H1027" s="63">
        <f t="shared" si="416"/>
        <v>-2.062685643564266E-3</v>
      </c>
      <c r="I1027" s="63">
        <f t="shared" si="417"/>
        <v>0</v>
      </c>
      <c r="J1027" s="63">
        <f t="shared" si="418"/>
        <v>-2.062685643564266E-3</v>
      </c>
      <c r="K1027" s="63">
        <f t="shared" si="419"/>
        <v>3.7313432835819338E-3</v>
      </c>
      <c r="L1027" s="64">
        <f t="shared" si="420"/>
        <v>-5.7724897861530788E-3</v>
      </c>
      <c r="M1027" s="65">
        <f t="shared" si="421"/>
        <v>10.896396621621621</v>
      </c>
      <c r="N1027" s="65">
        <f t="shared" si="422"/>
        <v>2.1582050709385316</v>
      </c>
      <c r="O1027" s="65">
        <f t="shared" si="423"/>
        <v>1005.0253580297411</v>
      </c>
      <c r="P1027" s="66">
        <f t="shared" si="424"/>
        <v>465.67648809790302</v>
      </c>
      <c r="Q1027" s="63">
        <f t="shared" si="427"/>
        <v>0.27449953304793273</v>
      </c>
      <c r="R1027" s="63">
        <f t="shared" si="428"/>
        <v>0.32161903359751465</v>
      </c>
      <c r="S1027" s="63">
        <f t="shared" si="429"/>
        <v>7.4906367041196464E-3</v>
      </c>
      <c r="T1027" s="64">
        <f t="shared" si="430"/>
        <v>0.31179286977894605</v>
      </c>
      <c r="U1027" s="63">
        <f t="shared" si="440"/>
        <v>0.1661846478453799</v>
      </c>
      <c r="V1027" s="63">
        <f t="shared" si="441"/>
        <v>0.22814277025182372</v>
      </c>
      <c r="W1027" s="63">
        <f t="shared" si="442"/>
        <v>8.3853204291421957E-3</v>
      </c>
      <c r="X1027" s="64">
        <f t="shared" si="443"/>
        <v>0.21793003663436772</v>
      </c>
      <c r="Y1027" s="63">
        <f t="shared" si="436"/>
        <v>9.9956279431685946E-2</v>
      </c>
      <c r="Z1027" s="63">
        <f t="shared" si="437"/>
        <v>0.16198211983447774</v>
      </c>
      <c r="AA1027" s="63">
        <f t="shared" si="438"/>
        <v>3.8707926295573625E-2</v>
      </c>
      <c r="AB1027" s="64">
        <f t="shared" si="439"/>
        <v>0.11868032429341979</v>
      </c>
      <c r="AC1027" s="63">
        <f t="shared" si="432"/>
        <v>6.0725836095379293E-2</v>
      </c>
      <c r="AD1027" s="63">
        <f t="shared" si="433"/>
        <v>0.12052759491597786</v>
      </c>
      <c r="AE1027" s="63">
        <f t="shared" si="434"/>
        <v>3.4312053065039816E-2</v>
      </c>
      <c r="AF1027" s="64">
        <f t="shared" si="435"/>
        <v>8.335544538560713E-2</v>
      </c>
      <c r="AG1027" s="69">
        <f t="shared" ca="1" si="415"/>
        <v>1092</v>
      </c>
      <c r="AH1027" s="75">
        <f t="shared" si="425"/>
        <v>0</v>
      </c>
      <c r="AI1027" s="76">
        <f t="shared" si="426"/>
        <v>1</v>
      </c>
      <c r="AJ1027" s="75"/>
      <c r="AK1027" s="76"/>
    </row>
    <row r="1028" spans="2:37" x14ac:dyDescent="0.25">
      <c r="B1028" s="43">
        <v>1956</v>
      </c>
      <c r="C1028" s="44">
        <v>5</v>
      </c>
      <c r="D1028" s="67">
        <f t="shared" si="431"/>
        <v>20606</v>
      </c>
      <c r="E1028" s="61">
        <f>Data!I1027</f>
        <v>45.200001</v>
      </c>
      <c r="F1028" s="61">
        <f>Data!H1027</f>
        <v>27</v>
      </c>
      <c r="G1028" s="62">
        <f>IF(MOD(C1028,3)=0,SUM(Data!G1025:G1027),0)</f>
        <v>0</v>
      </c>
      <c r="H1028" s="63">
        <f t="shared" si="416"/>
        <v>-6.572963898863915E-2</v>
      </c>
      <c r="I1028" s="63">
        <f t="shared" si="417"/>
        <v>0</v>
      </c>
      <c r="J1028" s="63">
        <f t="shared" si="418"/>
        <v>-6.572963898863915E-2</v>
      </c>
      <c r="K1028" s="63">
        <f t="shared" si="419"/>
        <v>3.7174721189592308E-3</v>
      </c>
      <c r="L1028" s="64">
        <f t="shared" si="420"/>
        <v>-6.9189899584977677E-2</v>
      </c>
      <c r="M1028" s="65">
        <f t="shared" si="421"/>
        <v>10.180180405405405</v>
      </c>
      <c r="N1028" s="65">
        <f t="shared" si="422"/>
        <v>2.1662281381167419</v>
      </c>
      <c r="O1028" s="65">
        <f t="shared" si="423"/>
        <v>938.96540407201849</v>
      </c>
      <c r="P1028" s="66">
        <f t="shared" si="424"/>
        <v>433.45637864732407</v>
      </c>
      <c r="Q1028" s="63">
        <f t="shared" si="427"/>
        <v>0.19229757319968366</v>
      </c>
      <c r="R1028" s="63">
        <f t="shared" si="428"/>
        <v>0.23637798649045449</v>
      </c>
      <c r="S1028" s="63">
        <f t="shared" si="429"/>
        <v>1.1235955056179581E-2</v>
      </c>
      <c r="T1028" s="64">
        <f t="shared" si="430"/>
        <v>0.22264045330722726</v>
      </c>
      <c r="U1028" s="63">
        <f t="shared" si="440"/>
        <v>0.16000332875866996</v>
      </c>
      <c r="V1028" s="63">
        <f t="shared" si="441"/>
        <v>0.2216330444026724</v>
      </c>
      <c r="W1028" s="63">
        <f t="shared" si="442"/>
        <v>8.3534766516450976E-3</v>
      </c>
      <c r="X1028" s="64">
        <f t="shared" si="443"/>
        <v>0.21151270133886668</v>
      </c>
      <c r="Y1028" s="63">
        <f t="shared" si="436"/>
        <v>9.2269190630535292E-2</v>
      </c>
      <c r="Z1028" s="63">
        <f t="shared" si="437"/>
        <v>0.1538615609472358</v>
      </c>
      <c r="AA1028" s="63">
        <f t="shared" si="438"/>
        <v>3.8530375590933641E-2</v>
      </c>
      <c r="AB1028" s="64">
        <f t="shared" si="439"/>
        <v>0.11105229858171217</v>
      </c>
      <c r="AC1028" s="63">
        <f t="shared" si="432"/>
        <v>6.0013441975543591E-2</v>
      </c>
      <c r="AD1028" s="63">
        <f t="shared" si="433"/>
        <v>0.11977503733458583</v>
      </c>
      <c r="AE1028" s="63">
        <f t="shared" si="434"/>
        <v>3.4503965716852214E-2</v>
      </c>
      <c r="AF1028" s="64">
        <f t="shared" si="435"/>
        <v>8.2427012794141996E-2</v>
      </c>
      <c r="AG1028" s="69">
        <f t="shared" ca="1" si="415"/>
        <v>1735</v>
      </c>
      <c r="AH1028" s="75">
        <f t="shared" si="425"/>
        <v>0</v>
      </c>
      <c r="AI1028" s="76">
        <f t="shared" si="426"/>
        <v>2</v>
      </c>
      <c r="AJ1028" s="75"/>
      <c r="AK1028" s="76"/>
    </row>
    <row r="1029" spans="2:37" x14ac:dyDescent="0.25">
      <c r="B1029" s="43">
        <v>1956</v>
      </c>
      <c r="C1029" s="44">
        <v>6</v>
      </c>
      <c r="D1029" s="67">
        <f t="shared" si="431"/>
        <v>20636</v>
      </c>
      <c r="E1029" s="61">
        <f>Data!I1028</f>
        <v>46.970001000000003</v>
      </c>
      <c r="F1029" s="61">
        <f>Data!H1028</f>
        <v>27.2</v>
      </c>
      <c r="G1029" s="62">
        <f>IF(MOD(C1029,3)=0,SUM(Data!G1026:G1028),0)</f>
        <v>0.44416666666666671</v>
      </c>
      <c r="H1029" s="63">
        <f t="shared" si="416"/>
        <v>3.9159291169042376E-2</v>
      </c>
      <c r="I1029" s="63">
        <f t="shared" si="417"/>
        <v>9.8266959477869634E-3</v>
      </c>
      <c r="J1029" s="63">
        <f t="shared" si="418"/>
        <v>4.8985987116829222E-2</v>
      </c>
      <c r="K1029" s="63">
        <f t="shared" si="419"/>
        <v>7.4074074074073071E-3</v>
      </c>
      <c r="L1029" s="64">
        <f t="shared" si="420"/>
        <v>4.1272854858617425E-2</v>
      </c>
      <c r="M1029" s="65">
        <f t="shared" si="421"/>
        <v>10.578829054054054</v>
      </c>
      <c r="N1029" s="65">
        <f t="shared" si="422"/>
        <v>2.1822742724731623</v>
      </c>
      <c r="O1029" s="65">
        <f t="shared" si="423"/>
        <v>984.96155125903874</v>
      </c>
      <c r="P1029" s="66">
        <f t="shared" si="424"/>
        <v>451.34636085077699</v>
      </c>
      <c r="Q1029" s="63">
        <f t="shared" si="427"/>
        <v>0.1447721702357343</v>
      </c>
      <c r="R1029" s="63">
        <f t="shared" si="428"/>
        <v>0.18699031681489031</v>
      </c>
      <c r="S1029" s="63">
        <f t="shared" si="429"/>
        <v>1.8726591760299671E-2</v>
      </c>
      <c r="T1029" s="64">
        <f t="shared" si="430"/>
        <v>0.16517064187344022</v>
      </c>
      <c r="U1029" s="63">
        <f t="shared" si="440"/>
        <v>0.17512986150295262</v>
      </c>
      <c r="V1029" s="63">
        <f t="shared" si="441"/>
        <v>0.23537029036214085</v>
      </c>
      <c r="W1029" s="63">
        <f t="shared" si="442"/>
        <v>9.8429269818798293E-3</v>
      </c>
      <c r="X1029" s="64">
        <f t="shared" si="443"/>
        <v>0.22332915085546556</v>
      </c>
      <c r="Y1029" s="63">
        <f t="shared" si="436"/>
        <v>9.7178998380934578E-2</v>
      </c>
      <c r="Z1029" s="63">
        <f t="shared" si="437"/>
        <v>0.1590834582591707</v>
      </c>
      <c r="AA1029" s="63">
        <f t="shared" si="438"/>
        <v>3.818017112287686E-2</v>
      </c>
      <c r="AB1029" s="64">
        <f t="shared" si="439"/>
        <v>0.11645694119309469</v>
      </c>
      <c r="AC1029" s="63">
        <f t="shared" si="432"/>
        <v>5.9839102551731971E-2</v>
      </c>
      <c r="AD1029" s="63">
        <f t="shared" si="433"/>
        <v>0.11961194172060452</v>
      </c>
      <c r="AE1029" s="63">
        <f t="shared" si="434"/>
        <v>3.4509518326712341E-2</v>
      </c>
      <c r="AF1029" s="64">
        <f t="shared" si="435"/>
        <v>8.2263547977347695E-2</v>
      </c>
      <c r="AG1029" s="69">
        <f t="shared" ref="AG1029:AG1092" ca="1" si="444">RANK($H1029,OFFSET($H$5,0,0,$AN$3,1),0)</f>
        <v>313</v>
      </c>
      <c r="AH1029" s="75">
        <f t="shared" si="425"/>
        <v>1</v>
      </c>
      <c r="AI1029" s="76">
        <f t="shared" si="426"/>
        <v>0</v>
      </c>
      <c r="AJ1029" s="75"/>
      <c r="AK1029" s="76"/>
    </row>
    <row r="1030" spans="2:37" x14ac:dyDescent="0.25">
      <c r="B1030" s="43">
        <v>1956</v>
      </c>
      <c r="C1030" s="44">
        <v>7</v>
      </c>
      <c r="D1030" s="67">
        <f t="shared" si="431"/>
        <v>20667</v>
      </c>
      <c r="E1030" s="61">
        <f>Data!I1029</f>
        <v>49.389999000000003</v>
      </c>
      <c r="F1030" s="61">
        <f>Data!H1029</f>
        <v>27.4</v>
      </c>
      <c r="G1030" s="62">
        <f>IF(MOD(C1030,3)=0,SUM(Data!G1027:G1029),0)</f>
        <v>0</v>
      </c>
      <c r="H1030" s="63">
        <f t="shared" ref="H1030:H1093" si="445">E1030/E1029-1</f>
        <v>5.152220456627199E-2</v>
      </c>
      <c r="I1030" s="63">
        <f t="shared" ref="I1030:I1093" si="446">G1030/E1029</f>
        <v>0</v>
      </c>
      <c r="J1030" s="63">
        <f t="shared" ref="J1030:J1093" si="447">O1030/O1029-1</f>
        <v>5.152220456627199E-2</v>
      </c>
      <c r="K1030" s="63">
        <f t="shared" ref="K1030:K1093" si="448">F1030/F1029-1</f>
        <v>7.3529411764705621E-3</v>
      </c>
      <c r="L1030" s="64">
        <f t="shared" ref="L1030:L1093" si="449">(1+J1030)/(1+K1030)-1</f>
        <v>4.3846860007394017E-2</v>
      </c>
      <c r="M1030" s="65">
        <f t="shared" ref="M1030:M1093" si="450">E1030/$E$4</f>
        <v>11.123873648648649</v>
      </c>
      <c r="N1030" s="65">
        <f t="shared" ref="N1030:N1093" si="451">F1030/$F$4</f>
        <v>2.1983204068295827</v>
      </c>
      <c r="O1030" s="65">
        <f t="shared" ref="O1030:O1093" si="452">O1029*((E1030+G1030)/(E1029))</f>
        <v>1035.7089417929196</v>
      </c>
      <c r="P1030" s="66">
        <f t="shared" ref="P1030:P1093" si="453">P1029*(1+L1030)</f>
        <v>471.13648154984776</v>
      </c>
      <c r="Q1030" s="63">
        <f t="shared" si="427"/>
        <v>0.13488049172794137</v>
      </c>
      <c r="R1030" s="63">
        <f t="shared" si="428"/>
        <v>0.17673384228565858</v>
      </c>
      <c r="S1030" s="63">
        <f t="shared" si="429"/>
        <v>2.2388059701492491E-2</v>
      </c>
      <c r="T1030" s="64">
        <f t="shared" si="430"/>
        <v>0.15096594792903817</v>
      </c>
      <c r="U1030" s="63">
        <f t="shared" si="440"/>
        <v>0.17132712293122121</v>
      </c>
      <c r="V1030" s="63">
        <f t="shared" si="441"/>
        <v>0.23137261282246668</v>
      </c>
      <c r="W1030" s="63">
        <f t="shared" si="442"/>
        <v>1.132364144828335E-2</v>
      </c>
      <c r="X1030" s="64">
        <f t="shared" si="443"/>
        <v>0.21758511554131021</v>
      </c>
      <c r="Y1030" s="63">
        <f t="shared" si="436"/>
        <v>0.10590082262787592</v>
      </c>
      <c r="Z1030" s="63">
        <f t="shared" si="437"/>
        <v>0.16829738071429534</v>
      </c>
      <c r="AA1030" s="63">
        <f t="shared" si="438"/>
        <v>3.3019541891943671E-2</v>
      </c>
      <c r="AB1030" s="64">
        <f t="shared" si="439"/>
        <v>0.13095380419870328</v>
      </c>
      <c r="AC1030" s="63">
        <f t="shared" si="432"/>
        <v>5.9452453939982997E-2</v>
      </c>
      <c r="AD1030" s="63">
        <f t="shared" si="433"/>
        <v>0.11920348688824212</v>
      </c>
      <c r="AE1030" s="63">
        <f t="shared" si="434"/>
        <v>3.4514990488867081E-2</v>
      </c>
      <c r="AF1030" s="64">
        <f t="shared" si="435"/>
        <v>8.18629958753474E-2</v>
      </c>
      <c r="AG1030" s="69">
        <f t="shared" ca="1" si="444"/>
        <v>184</v>
      </c>
      <c r="AH1030" s="75">
        <f t="shared" si="425"/>
        <v>2</v>
      </c>
      <c r="AI1030" s="76">
        <f t="shared" si="426"/>
        <v>0</v>
      </c>
      <c r="AJ1030" s="75"/>
      <c r="AK1030" s="76"/>
    </row>
    <row r="1031" spans="2:37" x14ac:dyDescent="0.25">
      <c r="B1031" s="43">
        <v>1956</v>
      </c>
      <c r="C1031" s="44">
        <v>8</v>
      </c>
      <c r="D1031" s="67">
        <f t="shared" si="431"/>
        <v>20698</v>
      </c>
      <c r="E1031" s="61">
        <f>Data!I1030</f>
        <v>47.509998000000003</v>
      </c>
      <c r="F1031" s="61">
        <f>Data!H1030</f>
        <v>27.3</v>
      </c>
      <c r="G1031" s="62">
        <f>IF(MOD(C1031,3)=0,SUM(Data!G1028:G1030),0)</f>
        <v>0</v>
      </c>
      <c r="H1031" s="63">
        <f t="shared" si="445"/>
        <v>-3.806440652084242E-2</v>
      </c>
      <c r="I1031" s="63">
        <f t="shared" si="446"/>
        <v>0</v>
      </c>
      <c r="J1031" s="63">
        <f t="shared" si="447"/>
        <v>-3.806440652084242E-2</v>
      </c>
      <c r="K1031" s="63">
        <f t="shared" si="448"/>
        <v>-3.6496350364962904E-3</v>
      </c>
      <c r="L1031" s="64">
        <f t="shared" si="449"/>
        <v>-3.4540832918354747E-2</v>
      </c>
      <c r="M1031" s="65">
        <f t="shared" si="450"/>
        <v>10.70045</v>
      </c>
      <c r="N1031" s="65">
        <f t="shared" si="451"/>
        <v>2.1902973396513725</v>
      </c>
      <c r="O1031" s="65">
        <f t="shared" si="452"/>
        <v>996.28529559524247</v>
      </c>
      <c r="P1031" s="66">
        <f t="shared" si="453"/>
        <v>454.86303505889293</v>
      </c>
      <c r="Q1031" s="63">
        <f t="shared" si="427"/>
        <v>0.10027786012042617</v>
      </c>
      <c r="R1031" s="63">
        <f t="shared" si="428"/>
        <v>0.14085509739445889</v>
      </c>
      <c r="S1031" s="63">
        <f t="shared" si="429"/>
        <v>1.8656716417910335E-2</v>
      </c>
      <c r="T1031" s="64">
        <f t="shared" si="430"/>
        <v>0.11996031539089702</v>
      </c>
      <c r="U1031" s="63">
        <f t="shared" si="440"/>
        <v>0.15334809731155197</v>
      </c>
      <c r="V1031" s="63">
        <f t="shared" si="441"/>
        <v>0.21247193228679184</v>
      </c>
      <c r="W1031" s="63">
        <f t="shared" si="442"/>
        <v>1.0584368990204318E-2</v>
      </c>
      <c r="X1031" s="64">
        <f t="shared" si="443"/>
        <v>0.19977309118516984</v>
      </c>
      <c r="Y1031" s="63">
        <f t="shared" si="436"/>
        <v>0.10377657907943227</v>
      </c>
      <c r="Z1031" s="63">
        <f t="shared" si="437"/>
        <v>0.16605328420684495</v>
      </c>
      <c r="AA1031" s="63">
        <f t="shared" si="438"/>
        <v>3.057861822590624E-2</v>
      </c>
      <c r="AB1031" s="64">
        <f t="shared" si="439"/>
        <v>0.13145495509517957</v>
      </c>
      <c r="AC1031" s="63">
        <f t="shared" si="432"/>
        <v>5.6356245333007537E-2</v>
      </c>
      <c r="AD1031" s="63">
        <f t="shared" si="433"/>
        <v>0.11593265821049137</v>
      </c>
      <c r="AE1031" s="63">
        <f t="shared" si="434"/>
        <v>3.3955221058630025E-2</v>
      </c>
      <c r="AF1031" s="64">
        <f t="shared" si="435"/>
        <v>7.9285287681924554E-2</v>
      </c>
      <c r="AG1031" s="69">
        <f t="shared" ca="1" si="444"/>
        <v>1598</v>
      </c>
      <c r="AH1031" s="75">
        <f t="shared" ref="AH1031:AH1094" si="454">IF($H1031&gt;0,IF($H1030&gt;0,AH1030+1,1),0)</f>
        <v>0</v>
      </c>
      <c r="AI1031" s="76">
        <f t="shared" ref="AI1031:AI1094" si="455">IF($H1031&lt;0,IF($H1030&lt;0,AI1030+1,1),0)</f>
        <v>1</v>
      </c>
      <c r="AJ1031" s="75"/>
      <c r="AK1031" s="76"/>
    </row>
    <row r="1032" spans="2:37" x14ac:dyDescent="0.25">
      <c r="B1032" s="43">
        <v>1956</v>
      </c>
      <c r="C1032" s="44">
        <v>9</v>
      </c>
      <c r="D1032" s="67">
        <f t="shared" si="431"/>
        <v>20728</v>
      </c>
      <c r="E1032" s="61">
        <f>Data!I1031</f>
        <v>45.349997999999999</v>
      </c>
      <c r="F1032" s="61">
        <f>Data!H1031</f>
        <v>27.4</v>
      </c>
      <c r="G1032" s="62">
        <f>IF(MOD(C1032,3)=0,SUM(Data!G1029:G1031),0)</f>
        <v>0.45666666666666667</v>
      </c>
      <c r="H1032" s="63">
        <f t="shared" si="445"/>
        <v>-4.5464114732229666E-2</v>
      </c>
      <c r="I1032" s="63">
        <f t="shared" si="446"/>
        <v>9.6120119109806453E-3</v>
      </c>
      <c r="J1032" s="63">
        <f t="shared" si="447"/>
        <v>-3.5852102821249177E-2</v>
      </c>
      <c r="K1032" s="63">
        <f t="shared" si="448"/>
        <v>3.66300366300365E-3</v>
      </c>
      <c r="L1032" s="64">
        <f t="shared" si="449"/>
        <v>-3.9370890767157052E-2</v>
      </c>
      <c r="M1032" s="65">
        <f t="shared" si="450"/>
        <v>10.213963513513512</v>
      </c>
      <c r="N1032" s="65">
        <f t="shared" si="451"/>
        <v>2.1983204068295827</v>
      </c>
      <c r="O1032" s="65">
        <f t="shared" si="452"/>
        <v>960.56637273826323</v>
      </c>
      <c r="P1032" s="66">
        <f t="shared" si="453"/>
        <v>436.95467219157172</v>
      </c>
      <c r="Q1032" s="63">
        <f t="shared" si="427"/>
        <v>3.8470347536997851E-2</v>
      </c>
      <c r="R1032" s="63">
        <f t="shared" si="428"/>
        <v>7.7719002926945224E-2</v>
      </c>
      <c r="S1032" s="63">
        <f t="shared" si="429"/>
        <v>1.858736059479571E-2</v>
      </c>
      <c r="T1032" s="64">
        <f t="shared" si="430"/>
        <v>5.8052597764044034E-2</v>
      </c>
      <c r="U1032" s="63">
        <f t="shared" si="440"/>
        <v>0.14286126223521367</v>
      </c>
      <c r="V1032" s="63">
        <f t="shared" si="441"/>
        <v>0.199928264736418</v>
      </c>
      <c r="W1032" s="63">
        <f t="shared" si="442"/>
        <v>9.7689474818871691E-3</v>
      </c>
      <c r="X1032" s="64">
        <f t="shared" si="443"/>
        <v>0.18831963265333207</v>
      </c>
      <c r="Y1032" s="63">
        <f t="shared" si="436"/>
        <v>0.11632025090322506</v>
      </c>
      <c r="Z1032" s="63">
        <f t="shared" si="437"/>
        <v>0.17915227320873006</v>
      </c>
      <c r="AA1032" s="63">
        <f t="shared" si="438"/>
        <v>2.9940271015114428E-2</v>
      </c>
      <c r="AB1032" s="64">
        <f t="shared" si="439"/>
        <v>0.14487442271438877</v>
      </c>
      <c r="AC1032" s="63">
        <f t="shared" si="432"/>
        <v>5.330734287884753E-2</v>
      </c>
      <c r="AD1032" s="63">
        <f t="shared" si="433"/>
        <v>0.11276028584973918</v>
      </c>
      <c r="AE1032" s="63">
        <f t="shared" si="434"/>
        <v>3.4144261440778756E-2</v>
      </c>
      <c r="AF1032" s="64">
        <f t="shared" si="435"/>
        <v>7.6020365185251793E-2</v>
      </c>
      <c r="AG1032" s="69">
        <f t="shared" ca="1" si="444"/>
        <v>1643</v>
      </c>
      <c r="AH1032" s="75">
        <f t="shared" si="454"/>
        <v>0</v>
      </c>
      <c r="AI1032" s="76">
        <f t="shared" si="455"/>
        <v>2</v>
      </c>
      <c r="AJ1032" s="75"/>
      <c r="AK1032" s="76"/>
    </row>
    <row r="1033" spans="2:37" x14ac:dyDescent="0.25">
      <c r="B1033" s="43">
        <v>1956</v>
      </c>
      <c r="C1033" s="44">
        <v>10</v>
      </c>
      <c r="D1033" s="67">
        <f t="shared" si="431"/>
        <v>20759</v>
      </c>
      <c r="E1033" s="61">
        <f>Data!I1032</f>
        <v>45.580002</v>
      </c>
      <c r="F1033" s="61">
        <f>Data!H1032</f>
        <v>27.5</v>
      </c>
      <c r="G1033" s="62">
        <f>IF(MOD(C1033,3)=0,SUM(Data!G1030:G1032),0)</f>
        <v>0</v>
      </c>
      <c r="H1033" s="63">
        <f t="shared" si="445"/>
        <v>5.0717532556452394E-3</v>
      </c>
      <c r="I1033" s="63">
        <f t="shared" si="446"/>
        <v>0</v>
      </c>
      <c r="J1033" s="63">
        <f t="shared" si="447"/>
        <v>5.0717532556452394E-3</v>
      </c>
      <c r="K1033" s="63">
        <f t="shared" si="448"/>
        <v>3.6496350364965124E-3</v>
      </c>
      <c r="L1033" s="64">
        <f t="shared" si="449"/>
        <v>1.4169468801699114E-3</v>
      </c>
      <c r="M1033" s="65">
        <f t="shared" si="450"/>
        <v>10.265766216216216</v>
      </c>
      <c r="N1033" s="65">
        <f t="shared" si="451"/>
        <v>2.206343474007793</v>
      </c>
      <c r="O1033" s="65">
        <f t="shared" si="452"/>
        <v>965.4381283664618</v>
      </c>
      <c r="P1033" s="66">
        <f t="shared" si="453"/>
        <v>437.57381375110924</v>
      </c>
      <c r="Q1033" s="63">
        <f t="shared" si="427"/>
        <v>7.6523429381199826E-2</v>
      </c>
      <c r="R1033" s="63">
        <f t="shared" si="428"/>
        <v>0.11721028885600204</v>
      </c>
      <c r="S1033" s="63">
        <f t="shared" si="429"/>
        <v>2.2304832713754719E-2</v>
      </c>
      <c r="T1033" s="64">
        <f t="shared" si="430"/>
        <v>9.2834791644597514E-2</v>
      </c>
      <c r="U1033" s="63">
        <f t="shared" si="440"/>
        <v>0.14719218945010071</v>
      </c>
      <c r="V1033" s="63">
        <f t="shared" si="441"/>
        <v>0.20447545007674117</v>
      </c>
      <c r="W1033" s="63">
        <f t="shared" si="442"/>
        <v>9.7323732709293509E-3</v>
      </c>
      <c r="X1033" s="64">
        <f t="shared" si="443"/>
        <v>0.19286603258540724</v>
      </c>
      <c r="Y1033" s="63">
        <f t="shared" si="436"/>
        <v>0.11943332617131563</v>
      </c>
      <c r="Z1033" s="63">
        <f t="shared" si="437"/>
        <v>0.18244056774255135</v>
      </c>
      <c r="AA1033" s="63">
        <f t="shared" si="438"/>
        <v>2.8316811344719195E-2</v>
      </c>
      <c r="AB1033" s="64">
        <f t="shared" si="439"/>
        <v>0.14987964282747268</v>
      </c>
      <c r="AC1033" s="63">
        <f t="shared" si="432"/>
        <v>5.0889939734556133E-2</v>
      </c>
      <c r="AD1033" s="63">
        <f t="shared" si="433"/>
        <v>0.11020643465707258</v>
      </c>
      <c r="AE1033" s="63">
        <f t="shared" si="434"/>
        <v>3.4332647523736215E-2</v>
      </c>
      <c r="AF1033" s="64">
        <f t="shared" si="435"/>
        <v>7.3355305292724937E-2</v>
      </c>
      <c r="AG1033" s="69">
        <f t="shared" ca="1" si="444"/>
        <v>932</v>
      </c>
      <c r="AH1033" s="75">
        <f t="shared" si="454"/>
        <v>1</v>
      </c>
      <c r="AI1033" s="76">
        <f t="shared" si="455"/>
        <v>0</v>
      </c>
      <c r="AJ1033" s="75"/>
      <c r="AK1033" s="76"/>
    </row>
    <row r="1034" spans="2:37" x14ac:dyDescent="0.25">
      <c r="B1034" s="43">
        <v>1956</v>
      </c>
      <c r="C1034" s="44">
        <v>11</v>
      </c>
      <c r="D1034" s="67">
        <f t="shared" si="431"/>
        <v>20789</v>
      </c>
      <c r="E1034" s="61">
        <f>Data!I1033</f>
        <v>45.080002</v>
      </c>
      <c r="F1034" s="61">
        <f>Data!H1033</f>
        <v>27.5</v>
      </c>
      <c r="G1034" s="62">
        <f>IF(MOD(C1034,3)=0,SUM(Data!G1031:G1033),0)</f>
        <v>0</v>
      </c>
      <c r="H1034" s="63">
        <f t="shared" si="445"/>
        <v>-1.0969723081626914E-2</v>
      </c>
      <c r="I1034" s="63">
        <f t="shared" si="446"/>
        <v>0</v>
      </c>
      <c r="J1034" s="63">
        <f t="shared" si="447"/>
        <v>-1.0969723081626914E-2</v>
      </c>
      <c r="K1034" s="63">
        <f t="shared" si="448"/>
        <v>0</v>
      </c>
      <c r="L1034" s="64">
        <f t="shared" si="449"/>
        <v>-1.0969723081626914E-2</v>
      </c>
      <c r="M1034" s="65">
        <f t="shared" si="450"/>
        <v>10.153153603603602</v>
      </c>
      <c r="N1034" s="65">
        <f t="shared" si="451"/>
        <v>2.206343474007793</v>
      </c>
      <c r="O1034" s="65">
        <f t="shared" si="452"/>
        <v>954.84753944583758</v>
      </c>
      <c r="P1034" s="66">
        <f t="shared" si="453"/>
        <v>432.7737501864882</v>
      </c>
      <c r="Q1034" s="63">
        <f t="shared" si="427"/>
        <v>-9.4483853855586997E-3</v>
      </c>
      <c r="R1034" s="63">
        <f t="shared" si="428"/>
        <v>2.7989196785340065E-2</v>
      </c>
      <c r="S1034" s="63">
        <f t="shared" si="429"/>
        <v>2.2304832713754719E-2</v>
      </c>
      <c r="T1034" s="64">
        <f t="shared" si="430"/>
        <v>5.5603415827500946E-3</v>
      </c>
      <c r="U1034" s="63">
        <f t="shared" si="440"/>
        <v>0.14526393590097308</v>
      </c>
      <c r="V1034" s="63">
        <f t="shared" si="441"/>
        <v>0.20245091218081912</v>
      </c>
      <c r="W1034" s="63">
        <f t="shared" si="442"/>
        <v>8.197818497166498E-3</v>
      </c>
      <c r="X1034" s="64">
        <f t="shared" si="443"/>
        <v>0.19267359055905198</v>
      </c>
      <c r="Y1034" s="63">
        <f t="shared" si="436"/>
        <v>0.11865511581985078</v>
      </c>
      <c r="Z1034" s="63">
        <f t="shared" si="437"/>
        <v>0.18161855586538445</v>
      </c>
      <c r="AA1034" s="63">
        <f t="shared" si="438"/>
        <v>2.5877037623648347E-2</v>
      </c>
      <c r="AB1034" s="64">
        <f t="shared" si="439"/>
        <v>0.15181304633009152</v>
      </c>
      <c r="AC1034" s="63">
        <f t="shared" si="432"/>
        <v>4.8870112261388599E-2</v>
      </c>
      <c r="AD1034" s="63">
        <f t="shared" si="433"/>
        <v>0.10807259992060692</v>
      </c>
      <c r="AE1034" s="63">
        <f t="shared" si="434"/>
        <v>3.4332647523736215E-2</v>
      </c>
      <c r="AF1034" s="64">
        <f t="shared" si="435"/>
        <v>7.1292299023345329E-2</v>
      </c>
      <c r="AG1034" s="69">
        <f t="shared" ca="1" si="444"/>
        <v>1250</v>
      </c>
      <c r="AH1034" s="75">
        <f t="shared" si="454"/>
        <v>0</v>
      </c>
      <c r="AI1034" s="76">
        <f t="shared" si="455"/>
        <v>1</v>
      </c>
      <c r="AJ1034" s="75"/>
      <c r="AK1034" s="76"/>
    </row>
    <row r="1035" spans="2:37" x14ac:dyDescent="0.25">
      <c r="B1035" s="43">
        <v>1956</v>
      </c>
      <c r="C1035" s="44">
        <v>12</v>
      </c>
      <c r="D1035" s="67">
        <f t="shared" si="431"/>
        <v>20820</v>
      </c>
      <c r="E1035" s="61">
        <f>Data!I1034</f>
        <v>46.669998</v>
      </c>
      <c r="F1035" s="61">
        <f>Data!H1034</f>
        <v>27.6</v>
      </c>
      <c r="G1035" s="62">
        <f>IF(MOD(C1035,3)=0,SUM(Data!G1032:G1034),0)</f>
        <v>0.44333333333333336</v>
      </c>
      <c r="H1035" s="63">
        <f t="shared" si="445"/>
        <v>3.5270539695184455E-2</v>
      </c>
      <c r="I1035" s="63">
        <f t="shared" si="446"/>
        <v>9.8343680937133353E-3</v>
      </c>
      <c r="J1035" s="63">
        <f t="shared" si="447"/>
        <v>4.5104907788897863E-2</v>
      </c>
      <c r="K1035" s="63">
        <f t="shared" si="448"/>
        <v>3.6363636363636598E-3</v>
      </c>
      <c r="L1035" s="64">
        <f t="shared" si="449"/>
        <v>4.1318295804155358E-2</v>
      </c>
      <c r="M1035" s="65">
        <f t="shared" si="450"/>
        <v>10.511260810810811</v>
      </c>
      <c r="N1035" s="65">
        <f t="shared" si="451"/>
        <v>2.2143665411860032</v>
      </c>
      <c r="O1035" s="65">
        <f t="shared" si="452"/>
        <v>997.91584966499806</v>
      </c>
      <c r="P1035" s="66">
        <f t="shared" si="453"/>
        <v>450.65522401296715</v>
      </c>
      <c r="Q1035" s="63">
        <f t="shared" si="427"/>
        <v>2.6165303430079279E-2</v>
      </c>
      <c r="R1035" s="63">
        <f t="shared" si="428"/>
        <v>6.5498812109160864E-2</v>
      </c>
      <c r="S1035" s="63">
        <f t="shared" si="429"/>
        <v>2.9850746268656803E-2</v>
      </c>
      <c r="T1035" s="64">
        <f t="shared" si="430"/>
        <v>3.4614788569764299E-2</v>
      </c>
      <c r="U1035" s="63">
        <f t="shared" si="440"/>
        <v>0.14446290362127612</v>
      </c>
      <c r="V1035" s="63">
        <f t="shared" si="441"/>
        <v>0.20025374650667604</v>
      </c>
      <c r="W1035" s="63">
        <f t="shared" si="442"/>
        <v>8.167380498786736E-3</v>
      </c>
      <c r="X1035" s="64">
        <f t="shared" si="443"/>
        <v>0.19053023309765815</v>
      </c>
      <c r="Y1035" s="63">
        <f t="shared" si="436"/>
        <v>0.1192313991057885</v>
      </c>
      <c r="Z1035" s="63">
        <f t="shared" si="437"/>
        <v>0.18197903302824181</v>
      </c>
      <c r="AA1035" s="63">
        <f t="shared" si="438"/>
        <v>2.5290804192224181E-2</v>
      </c>
      <c r="AB1035" s="64">
        <f t="shared" si="439"/>
        <v>0.15282320703096963</v>
      </c>
      <c r="AC1035" s="63">
        <f t="shared" si="432"/>
        <v>5.1605715333884028E-2</v>
      </c>
      <c r="AD1035" s="63">
        <f t="shared" si="433"/>
        <v>0.11093431648402197</v>
      </c>
      <c r="AE1035" s="63">
        <f t="shared" si="434"/>
        <v>3.4520383939094623E-2</v>
      </c>
      <c r="AF1035" s="64">
        <f t="shared" si="435"/>
        <v>7.3864114937947756E-2</v>
      </c>
      <c r="AG1035" s="69">
        <f t="shared" ca="1" si="444"/>
        <v>380</v>
      </c>
      <c r="AH1035" s="75">
        <f t="shared" si="454"/>
        <v>1</v>
      </c>
      <c r="AI1035" s="76">
        <f t="shared" si="455"/>
        <v>0</v>
      </c>
      <c r="AJ1035" s="75"/>
      <c r="AK1035" s="76"/>
    </row>
    <row r="1036" spans="2:37" x14ac:dyDescent="0.25">
      <c r="B1036" s="43">
        <v>1957</v>
      </c>
      <c r="C1036" s="39">
        <v>1</v>
      </c>
      <c r="D1036" s="67">
        <f t="shared" si="431"/>
        <v>20851</v>
      </c>
      <c r="E1036" s="61">
        <f>Data!I1035</f>
        <v>44.720001000000003</v>
      </c>
      <c r="F1036" s="61">
        <f>Data!H1035</f>
        <v>27.6</v>
      </c>
      <c r="G1036" s="62">
        <f>IF(MOD(C1036,3)=0,SUM(Data!G1033:G1035),0)</f>
        <v>0</v>
      </c>
      <c r="H1036" s="63">
        <f t="shared" si="445"/>
        <v>-4.1782667314448907E-2</v>
      </c>
      <c r="I1036" s="63">
        <f t="shared" si="446"/>
        <v>0</v>
      </c>
      <c r="J1036" s="63">
        <f t="shared" si="447"/>
        <v>-4.1782667314448907E-2</v>
      </c>
      <c r="K1036" s="63">
        <f t="shared" si="448"/>
        <v>0</v>
      </c>
      <c r="L1036" s="64">
        <f t="shared" si="449"/>
        <v>-4.1782667314448907E-2</v>
      </c>
      <c r="M1036" s="65">
        <f t="shared" si="450"/>
        <v>10.072072297297296</v>
      </c>
      <c r="N1036" s="65">
        <f t="shared" si="451"/>
        <v>2.2143665411860032</v>
      </c>
      <c r="O1036" s="65">
        <f t="shared" si="452"/>
        <v>956.22026371062987</v>
      </c>
      <c r="P1036" s="66">
        <f t="shared" si="453"/>
        <v>431.8256467145149</v>
      </c>
      <c r="Q1036" s="63">
        <f t="shared" si="427"/>
        <v>2.0538589685075381E-2</v>
      </c>
      <c r="R1036" s="63">
        <f t="shared" si="428"/>
        <v>5.9656423176948969E-2</v>
      </c>
      <c r="S1036" s="63">
        <f t="shared" si="429"/>
        <v>2.9850746268656803E-2</v>
      </c>
      <c r="T1036" s="64">
        <f t="shared" si="430"/>
        <v>2.8941744244283196E-2</v>
      </c>
      <c r="U1036" s="63">
        <f t="shared" si="440"/>
        <v>0.13123520262364963</v>
      </c>
      <c r="V1036" s="63">
        <f t="shared" si="441"/>
        <v>0.18638121500754656</v>
      </c>
      <c r="W1036" s="63">
        <f t="shared" si="442"/>
        <v>8.167380498786736E-3</v>
      </c>
      <c r="X1036" s="64">
        <f t="shared" si="443"/>
        <v>0.17677008595595423</v>
      </c>
      <c r="Y1036" s="63">
        <f t="shared" si="436"/>
        <v>0.1138770579338082</v>
      </c>
      <c r="Z1036" s="63">
        <f t="shared" si="437"/>
        <v>0.1763245106425968</v>
      </c>
      <c r="AA1036" s="63">
        <f t="shared" si="438"/>
        <v>2.5290804192224181E-2</v>
      </c>
      <c r="AB1036" s="64">
        <f t="shared" si="439"/>
        <v>0.14730816450593709</v>
      </c>
      <c r="AC1036" s="63">
        <f t="shared" si="432"/>
        <v>4.7759960796935452E-2</v>
      </c>
      <c r="AD1036" s="63">
        <f t="shared" si="433"/>
        <v>0.10687159542272195</v>
      </c>
      <c r="AE1036" s="63">
        <f t="shared" si="434"/>
        <v>3.4152291165744808E-2</v>
      </c>
      <c r="AF1036" s="64">
        <f t="shared" si="435"/>
        <v>7.0317790598331209E-2</v>
      </c>
      <c r="AG1036" s="69">
        <f t="shared" ca="1" si="444"/>
        <v>1627</v>
      </c>
      <c r="AH1036" s="75">
        <f t="shared" si="454"/>
        <v>0</v>
      </c>
      <c r="AI1036" s="76">
        <f t="shared" si="455"/>
        <v>1</v>
      </c>
      <c r="AJ1036" s="75"/>
      <c r="AK1036" s="76"/>
    </row>
    <row r="1037" spans="2:37" x14ac:dyDescent="0.25">
      <c r="B1037" s="43">
        <v>1957</v>
      </c>
      <c r="C1037" s="44">
        <v>2</v>
      </c>
      <c r="D1037" s="67">
        <f t="shared" si="431"/>
        <v>20879</v>
      </c>
      <c r="E1037" s="61">
        <f>Data!I1036</f>
        <v>43.259998000000003</v>
      </c>
      <c r="F1037" s="61">
        <f>Data!H1036</f>
        <v>27.7</v>
      </c>
      <c r="G1037" s="62">
        <f>IF(MOD(C1037,3)=0,SUM(Data!G1034:G1036),0)</f>
        <v>0</v>
      </c>
      <c r="H1037" s="63">
        <f t="shared" si="445"/>
        <v>-3.2647651327199267E-2</v>
      </c>
      <c r="I1037" s="63">
        <f t="shared" si="446"/>
        <v>0</v>
      </c>
      <c r="J1037" s="63">
        <f t="shared" si="447"/>
        <v>-3.2647651327199378E-2</v>
      </c>
      <c r="K1037" s="63">
        <f t="shared" si="448"/>
        <v>3.6231884057971175E-3</v>
      </c>
      <c r="L1037" s="64">
        <f t="shared" si="449"/>
        <v>-3.6139898073310639E-2</v>
      </c>
      <c r="M1037" s="65">
        <f t="shared" si="450"/>
        <v>9.7432427927927918</v>
      </c>
      <c r="N1037" s="65">
        <f t="shared" si="451"/>
        <v>2.222389608364213</v>
      </c>
      <c r="O1037" s="65">
        <f t="shared" si="452"/>
        <v>925.00191794900263</v>
      </c>
      <c r="P1037" s="66">
        <f t="shared" si="453"/>
        <v>416.21951185681087</v>
      </c>
      <c r="Q1037" s="63">
        <f t="shared" si="427"/>
        <v>-4.5875650639611854E-2</v>
      </c>
      <c r="R1037" s="63">
        <f t="shared" si="428"/>
        <v>-9.3035133328401853E-3</v>
      </c>
      <c r="S1037" s="63">
        <f t="shared" si="429"/>
        <v>3.3582089552238736E-2</v>
      </c>
      <c r="T1037" s="64">
        <f t="shared" si="430"/>
        <v>-4.1492207845492235E-2</v>
      </c>
      <c r="U1037" s="63">
        <f t="shared" si="440"/>
        <v>0.13212754471134014</v>
      </c>
      <c r="V1037" s="63">
        <f t="shared" si="441"/>
        <v>0.18731705742806293</v>
      </c>
      <c r="W1037" s="63">
        <f t="shared" si="442"/>
        <v>1.0426677688527786E-2</v>
      </c>
      <c r="X1037" s="64">
        <f t="shared" si="443"/>
        <v>0.17506503306523213</v>
      </c>
      <c r="Y1037" s="63">
        <f t="shared" si="436"/>
        <v>0.10596896643578524</v>
      </c>
      <c r="Z1037" s="63">
        <f t="shared" si="437"/>
        <v>0.16797306665219414</v>
      </c>
      <c r="AA1037" s="63">
        <f t="shared" si="438"/>
        <v>2.5661682076395076E-2</v>
      </c>
      <c r="AB1037" s="64">
        <f t="shared" si="439"/>
        <v>0.13875080551678343</v>
      </c>
      <c r="AC1037" s="63">
        <f t="shared" si="432"/>
        <v>4.4499898793586734E-2</v>
      </c>
      <c r="AD1037" s="63">
        <f t="shared" si="433"/>
        <v>0.10342761000064216</v>
      </c>
      <c r="AE1037" s="63">
        <f t="shared" si="434"/>
        <v>3.4339315926696479E-2</v>
      </c>
      <c r="AF1037" s="64">
        <f t="shared" si="435"/>
        <v>6.6794612764039751E-2</v>
      </c>
      <c r="AG1037" s="69">
        <f t="shared" ca="1" si="444"/>
        <v>1553</v>
      </c>
      <c r="AH1037" s="75">
        <f t="shared" si="454"/>
        <v>0</v>
      </c>
      <c r="AI1037" s="76">
        <f t="shared" si="455"/>
        <v>2</v>
      </c>
      <c r="AJ1037" s="79">
        <v>0</v>
      </c>
      <c r="AK1037" s="80">
        <v>0</v>
      </c>
    </row>
    <row r="1038" spans="2:37" x14ac:dyDescent="0.25">
      <c r="B1038" s="43">
        <v>1957</v>
      </c>
      <c r="C1038" s="44">
        <v>3</v>
      </c>
      <c r="D1038" s="67">
        <f t="shared" si="431"/>
        <v>20910</v>
      </c>
      <c r="E1038" s="61">
        <f>Data!I1037</f>
        <v>44.110000999999997</v>
      </c>
      <c r="F1038" s="61">
        <f>Data!H1037</f>
        <v>27.8</v>
      </c>
      <c r="G1038" s="62">
        <f>IF(MOD(C1038,3)=0,SUM(Data!G1035:G1037),0)</f>
        <v>0.43333333333333335</v>
      </c>
      <c r="H1038" s="63">
        <f t="shared" si="445"/>
        <v>1.964870641001859E-2</v>
      </c>
      <c r="I1038" s="63">
        <f t="shared" si="446"/>
        <v>1.0016952227629166E-2</v>
      </c>
      <c r="J1038" s="63">
        <f t="shared" si="447"/>
        <v>2.9665658637647807E-2</v>
      </c>
      <c r="K1038" s="63">
        <f t="shared" si="448"/>
        <v>3.6101083032491488E-3</v>
      </c>
      <c r="L1038" s="64">
        <f t="shared" si="449"/>
        <v>2.5961825333195687E-2</v>
      </c>
      <c r="M1038" s="65">
        <f t="shared" si="450"/>
        <v>9.9346849099099082</v>
      </c>
      <c r="N1038" s="65">
        <f t="shared" si="451"/>
        <v>2.2304126755424232</v>
      </c>
      <c r="O1038" s="65">
        <f t="shared" si="452"/>
        <v>952.44270908604722</v>
      </c>
      <c r="P1038" s="66">
        <f t="shared" si="453"/>
        <v>427.02533012390535</v>
      </c>
      <c r="Q1038" s="63">
        <f t="shared" si="427"/>
        <v>-9.0140243399340014E-2</v>
      </c>
      <c r="R1038" s="63">
        <f t="shared" si="428"/>
        <v>-5.4274490101401951E-2</v>
      </c>
      <c r="S1038" s="63">
        <f t="shared" si="429"/>
        <v>3.731343283582067E-2</v>
      </c>
      <c r="T1038" s="64">
        <f t="shared" si="430"/>
        <v>-8.8293393335165282E-2</v>
      </c>
      <c r="U1038" s="63">
        <f t="shared" si="440"/>
        <v>0.12599459060287455</v>
      </c>
      <c r="V1038" s="63">
        <f t="shared" si="441"/>
        <v>0.1797868707653858</v>
      </c>
      <c r="W1038" s="63">
        <f t="shared" si="442"/>
        <v>1.1155176410790002E-2</v>
      </c>
      <c r="X1038" s="64">
        <f t="shared" si="443"/>
        <v>0.16677133073992922</v>
      </c>
      <c r="Y1038" s="63">
        <f t="shared" si="436"/>
        <v>0.11271460036191616</v>
      </c>
      <c r="Z1038" s="63">
        <f t="shared" si="437"/>
        <v>0.17486504581333961</v>
      </c>
      <c r="AA1038" s="63">
        <f t="shared" si="438"/>
        <v>2.4141743461835397E-2</v>
      </c>
      <c r="AB1038" s="64">
        <f t="shared" si="439"/>
        <v>0.14717035343371965</v>
      </c>
      <c r="AC1038" s="63">
        <f t="shared" si="432"/>
        <v>4.5574360676970738E-2</v>
      </c>
      <c r="AD1038" s="63">
        <f t="shared" si="433"/>
        <v>0.1045406694880131</v>
      </c>
      <c r="AE1038" s="63">
        <f t="shared" si="434"/>
        <v>3.416020663647501E-2</v>
      </c>
      <c r="AF1038" s="64">
        <f t="shared" si="435"/>
        <v>6.8055667197295167E-2</v>
      </c>
      <c r="AG1038" s="69">
        <f t="shared" ca="1" si="444"/>
        <v>642</v>
      </c>
      <c r="AH1038" s="75">
        <f t="shared" si="454"/>
        <v>1</v>
      </c>
      <c r="AI1038" s="76">
        <f t="shared" si="455"/>
        <v>0</v>
      </c>
      <c r="AJ1038" s="75">
        <f t="shared" ref="AJ1038:AJ1094" si="456">IF($H1038&gt;0,IF($H1037&gt;0,AJ1037+1,1),0)</f>
        <v>1</v>
      </c>
      <c r="AK1038" s="76">
        <f t="shared" ref="AK1038:AK1094" si="457">IF($H1038&lt;0,IF($H1037&lt;0,AK1037+1,1),0)</f>
        <v>0</v>
      </c>
    </row>
    <row r="1039" spans="2:37" x14ac:dyDescent="0.25">
      <c r="B1039" s="43">
        <v>1957</v>
      </c>
      <c r="C1039" s="44">
        <v>4</v>
      </c>
      <c r="D1039" s="67">
        <f t="shared" si="431"/>
        <v>20940</v>
      </c>
      <c r="E1039" s="61">
        <f>Data!I1038</f>
        <v>45.740001999999997</v>
      </c>
      <c r="F1039" s="61">
        <f>Data!H1038</f>
        <v>27.9</v>
      </c>
      <c r="G1039" s="62">
        <f>IF(MOD(C1039,3)=0,SUM(Data!G1036:G1038),0)</f>
        <v>0</v>
      </c>
      <c r="H1039" s="63">
        <f t="shared" si="445"/>
        <v>3.6953093698637751E-2</v>
      </c>
      <c r="I1039" s="63">
        <f t="shared" si="446"/>
        <v>0</v>
      </c>
      <c r="J1039" s="63">
        <f t="shared" si="447"/>
        <v>3.6953093698637751E-2</v>
      </c>
      <c r="K1039" s="63">
        <f t="shared" si="448"/>
        <v>3.597122302158251E-3</v>
      </c>
      <c r="L1039" s="64">
        <f t="shared" si="449"/>
        <v>3.3236415943445508E-2</v>
      </c>
      <c r="M1039" s="65">
        <f t="shared" si="450"/>
        <v>10.301802252252251</v>
      </c>
      <c r="N1039" s="65">
        <f t="shared" si="451"/>
        <v>2.2384357427206334</v>
      </c>
      <c r="O1039" s="65">
        <f t="shared" si="452"/>
        <v>987.63841375748825</v>
      </c>
      <c r="P1039" s="66">
        <f t="shared" si="453"/>
        <v>441.21812161429062</v>
      </c>
      <c r="Q1039" s="63">
        <f t="shared" si="427"/>
        <v>-5.4567981509549779E-2</v>
      </c>
      <c r="R1039" s="63">
        <f t="shared" si="428"/>
        <v>-1.7300005550445419E-2</v>
      </c>
      <c r="S1039" s="63">
        <f t="shared" si="429"/>
        <v>3.7174721189591198E-2</v>
      </c>
      <c r="T1039" s="64">
        <f t="shared" si="430"/>
        <v>-5.252222757372782E-2</v>
      </c>
      <c r="U1039" s="63">
        <f t="shared" si="440"/>
        <v>0.14423051772589046</v>
      </c>
      <c r="V1039" s="63">
        <f t="shared" si="441"/>
        <v>0.19889398511168932</v>
      </c>
      <c r="W1039" s="63">
        <f t="shared" si="442"/>
        <v>1.1113840658202756E-2</v>
      </c>
      <c r="X1039" s="64">
        <f t="shared" si="443"/>
        <v>0.18571612503221946</v>
      </c>
      <c r="Y1039" s="63">
        <f t="shared" si="436"/>
        <v>0.12097088382741816</v>
      </c>
      <c r="Z1039" s="63">
        <f t="shared" si="437"/>
        <v>0.18358248229596508</v>
      </c>
      <c r="AA1039" s="63">
        <f t="shared" si="438"/>
        <v>2.4509544802471028E-2</v>
      </c>
      <c r="AB1039" s="64">
        <f t="shared" si="439"/>
        <v>0.15526740409642925</v>
      </c>
      <c r="AC1039" s="63">
        <f t="shared" si="432"/>
        <v>5.0702083102045048E-2</v>
      </c>
      <c r="AD1039" s="63">
        <f t="shared" si="433"/>
        <v>0.10995757542349627</v>
      </c>
      <c r="AE1039" s="63">
        <f t="shared" si="434"/>
        <v>3.3983023401923607E-2</v>
      </c>
      <c r="AF1039" s="64">
        <f t="shared" si="435"/>
        <v>7.3477562302336263E-2</v>
      </c>
      <c r="AG1039" s="69">
        <f t="shared" ca="1" si="444"/>
        <v>347</v>
      </c>
      <c r="AH1039" s="75">
        <f t="shared" si="454"/>
        <v>2</v>
      </c>
      <c r="AI1039" s="76">
        <f t="shared" si="455"/>
        <v>0</v>
      </c>
      <c r="AJ1039" s="75">
        <f t="shared" si="456"/>
        <v>2</v>
      </c>
      <c r="AK1039" s="76">
        <f t="shared" si="457"/>
        <v>0</v>
      </c>
    </row>
    <row r="1040" spans="2:37" x14ac:dyDescent="0.25">
      <c r="B1040" s="43">
        <v>1957</v>
      </c>
      <c r="C1040" s="44">
        <v>5</v>
      </c>
      <c r="D1040" s="67">
        <f t="shared" si="431"/>
        <v>20971</v>
      </c>
      <c r="E1040" s="61">
        <f>Data!I1039</f>
        <v>47.43</v>
      </c>
      <c r="F1040" s="61">
        <f>Data!H1039</f>
        <v>28</v>
      </c>
      <c r="G1040" s="62">
        <f>IF(MOD(C1040,3)=0,SUM(Data!G1037:G1039),0)</f>
        <v>0</v>
      </c>
      <c r="H1040" s="63">
        <f t="shared" si="445"/>
        <v>3.6947921427725294E-2</v>
      </c>
      <c r="I1040" s="63">
        <f t="shared" si="446"/>
        <v>0</v>
      </c>
      <c r="J1040" s="63">
        <f t="shared" si="447"/>
        <v>3.6947921427725072E-2</v>
      </c>
      <c r="K1040" s="63">
        <f t="shared" si="448"/>
        <v>3.5842293906811484E-3</v>
      </c>
      <c r="L1040" s="64">
        <f t="shared" si="449"/>
        <v>3.3244535994054525E-2</v>
      </c>
      <c r="M1040" s="65">
        <f t="shared" si="450"/>
        <v>10.682432432432432</v>
      </c>
      <c r="N1040" s="65">
        <f t="shared" si="451"/>
        <v>2.2464588098988436</v>
      </c>
      <c r="O1040" s="65">
        <f t="shared" si="452"/>
        <v>1024.1296002680031</v>
      </c>
      <c r="P1040" s="66">
        <f t="shared" si="453"/>
        <v>455.88621333952602</v>
      </c>
      <c r="Q1040" s="63">
        <f t="shared" si="427"/>
        <v>4.9336259970436558E-2</v>
      </c>
      <c r="R1040" s="63">
        <f t="shared" si="428"/>
        <v>9.0700036259751871E-2</v>
      </c>
      <c r="S1040" s="63">
        <f t="shared" si="429"/>
        <v>3.7037037037037202E-2</v>
      </c>
      <c r="T1040" s="64">
        <f t="shared" si="430"/>
        <v>5.174646353618817E-2</v>
      </c>
      <c r="U1040" s="63">
        <f t="shared" si="440"/>
        <v>0.14729878436602695</v>
      </c>
      <c r="V1040" s="63">
        <f t="shared" si="441"/>
        <v>0.20210883243711231</v>
      </c>
      <c r="W1040" s="63">
        <f t="shared" si="442"/>
        <v>1.1837616518241667E-2</v>
      </c>
      <c r="X1040" s="64">
        <f t="shared" si="443"/>
        <v>0.1880452088484299</v>
      </c>
      <c r="Y1040" s="63">
        <f t="shared" si="436"/>
        <v>0.12706872138689729</v>
      </c>
      <c r="Z1040" s="63">
        <f t="shared" si="437"/>
        <v>0.19002091331983184</v>
      </c>
      <c r="AA1040" s="63">
        <f t="shared" si="438"/>
        <v>2.4876161595080104E-2</v>
      </c>
      <c r="AB1040" s="64">
        <f t="shared" si="439"/>
        <v>0.16113629910927618</v>
      </c>
      <c r="AC1040" s="63">
        <f t="shared" si="432"/>
        <v>5.5018288190687548E-2</v>
      </c>
      <c r="AD1040" s="63">
        <f t="shared" si="433"/>
        <v>0.11451719761542734</v>
      </c>
      <c r="AE1040" s="63">
        <f t="shared" si="434"/>
        <v>3.3807734300107528E-2</v>
      </c>
      <c r="AF1040" s="64">
        <f t="shared" si="435"/>
        <v>7.807009044090818E-2</v>
      </c>
      <c r="AG1040" s="69">
        <f t="shared" ca="1" si="444"/>
        <v>348</v>
      </c>
      <c r="AH1040" s="75">
        <f t="shared" si="454"/>
        <v>3</v>
      </c>
      <c r="AI1040" s="76">
        <f t="shared" si="455"/>
        <v>0</v>
      </c>
      <c r="AJ1040" s="75">
        <f t="shared" si="456"/>
        <v>3</v>
      </c>
      <c r="AK1040" s="76">
        <f t="shared" si="457"/>
        <v>0</v>
      </c>
    </row>
    <row r="1041" spans="2:37" x14ac:dyDescent="0.25">
      <c r="B1041" s="43">
        <v>1957</v>
      </c>
      <c r="C1041" s="44">
        <v>6</v>
      </c>
      <c r="D1041" s="67">
        <f t="shared" si="431"/>
        <v>21001</v>
      </c>
      <c r="E1041" s="61">
        <f>Data!I1040</f>
        <v>47.369999</v>
      </c>
      <c r="F1041" s="61">
        <f>Data!H1040</f>
        <v>28.1</v>
      </c>
      <c r="G1041" s="62">
        <f>IF(MOD(C1041,3)=0,SUM(Data!G1038:G1040),0)</f>
        <v>0.4325</v>
      </c>
      <c r="H1041" s="63">
        <f t="shared" si="445"/>
        <v>-1.2650432215897123E-3</v>
      </c>
      <c r="I1041" s="63">
        <f t="shared" si="446"/>
        <v>9.1187012439384353E-3</v>
      </c>
      <c r="J1041" s="63">
        <f t="shared" si="447"/>
        <v>7.8536580223487196E-3</v>
      </c>
      <c r="K1041" s="63">
        <f t="shared" si="448"/>
        <v>3.5714285714285587E-3</v>
      </c>
      <c r="L1041" s="64">
        <f t="shared" si="449"/>
        <v>4.2669902002050453E-3</v>
      </c>
      <c r="M1041" s="65">
        <f t="shared" si="450"/>
        <v>10.668918693693692</v>
      </c>
      <c r="N1041" s="65">
        <f t="shared" si="451"/>
        <v>2.2544818770770538</v>
      </c>
      <c r="O1041" s="65">
        <f t="shared" si="452"/>
        <v>1032.1727639190726</v>
      </c>
      <c r="P1041" s="66">
        <f t="shared" si="453"/>
        <v>457.83147534425439</v>
      </c>
      <c r="Q1041" s="63">
        <f t="shared" ref="Q1041:Q1104" si="458">$M1041/$M1029-1</f>
        <v>8.5160313281660294E-3</v>
      </c>
      <c r="R1041" s="63">
        <f t="shared" ref="R1041:R1104" si="459">$O1041/$O1029-1</f>
        <v>4.7932036128400801E-2</v>
      </c>
      <c r="S1041" s="63">
        <f t="shared" ref="S1041:S1104" si="460">$N1041/$N1029-1</f>
        <v>3.3088235294117752E-2</v>
      </c>
      <c r="T1041" s="64">
        <f t="shared" ref="T1041:T1104" si="461">$P1041/$P1029-1</f>
        <v>1.4368376608272948E-2</v>
      </c>
      <c r="U1041" s="63">
        <f t="shared" si="440"/>
        <v>0.13671544872994024</v>
      </c>
      <c r="V1041" s="63">
        <f t="shared" si="441"/>
        <v>0.18977444921302533</v>
      </c>
      <c r="W1041" s="63">
        <f t="shared" si="442"/>
        <v>1.1793975552108371E-2</v>
      </c>
      <c r="X1041" s="64">
        <f t="shared" si="443"/>
        <v>0.17590584443221036</v>
      </c>
      <c r="Y1041" s="63">
        <f t="shared" si="436"/>
        <v>0.12307031328986451</v>
      </c>
      <c r="Z1041" s="63">
        <f t="shared" si="437"/>
        <v>0.18539472751868002</v>
      </c>
      <c r="AA1041" s="63">
        <f t="shared" si="438"/>
        <v>2.4774626981165726E-2</v>
      </c>
      <c r="AB1041" s="64">
        <f t="shared" si="439"/>
        <v>0.15673699983251654</v>
      </c>
      <c r="AC1041" s="63">
        <f t="shared" si="432"/>
        <v>5.6971631713387927E-2</v>
      </c>
      <c r="AD1041" s="63">
        <f t="shared" si="433"/>
        <v>0.11636993138947682</v>
      </c>
      <c r="AE1041" s="63">
        <f t="shared" si="434"/>
        <v>3.3992030374019322E-2</v>
      </c>
      <c r="AF1041" s="64">
        <f t="shared" si="435"/>
        <v>7.96697639784123E-2</v>
      </c>
      <c r="AG1041" s="69">
        <f t="shared" ca="1" si="444"/>
        <v>1073</v>
      </c>
      <c r="AH1041" s="75">
        <f t="shared" si="454"/>
        <v>0</v>
      </c>
      <c r="AI1041" s="76">
        <f t="shared" si="455"/>
        <v>1</v>
      </c>
      <c r="AJ1041" s="75">
        <f t="shared" si="456"/>
        <v>0</v>
      </c>
      <c r="AK1041" s="76">
        <f t="shared" si="457"/>
        <v>1</v>
      </c>
    </row>
    <row r="1042" spans="2:37" x14ac:dyDescent="0.25">
      <c r="B1042" s="43">
        <v>1957</v>
      </c>
      <c r="C1042" s="44">
        <v>7</v>
      </c>
      <c r="D1042" s="67">
        <f t="shared" si="431"/>
        <v>21032</v>
      </c>
      <c r="E1042" s="61">
        <f>Data!I1041</f>
        <v>47.91</v>
      </c>
      <c r="F1042" s="61">
        <f>Data!H1041</f>
        <v>28.3</v>
      </c>
      <c r="G1042" s="62">
        <f>IF(MOD(C1042,3)=0,SUM(Data!G1039:G1041),0)</f>
        <v>0</v>
      </c>
      <c r="H1042" s="63">
        <f t="shared" si="445"/>
        <v>1.1399641363724733E-2</v>
      </c>
      <c r="I1042" s="63">
        <f t="shared" si="446"/>
        <v>0</v>
      </c>
      <c r="J1042" s="63">
        <f t="shared" si="447"/>
        <v>1.1399641363724733E-2</v>
      </c>
      <c r="K1042" s="63">
        <f t="shared" si="448"/>
        <v>7.1174377224199059E-3</v>
      </c>
      <c r="L1042" s="64">
        <f t="shared" si="449"/>
        <v>4.2519407180447999E-3</v>
      </c>
      <c r="M1042" s="65">
        <f t="shared" si="450"/>
        <v>10.790540540540539</v>
      </c>
      <c r="N1042" s="65">
        <f t="shared" si="451"/>
        <v>2.2705280114334743</v>
      </c>
      <c r="O1042" s="65">
        <f t="shared" si="452"/>
        <v>1043.9391632531547</v>
      </c>
      <c r="P1042" s="66">
        <f t="shared" si="453"/>
        <v>459.77814763627316</v>
      </c>
      <c r="Q1042" s="63">
        <f t="shared" si="458"/>
        <v>-2.996556043663845E-2</v>
      </c>
      <c r="R1042" s="63">
        <f t="shared" si="459"/>
        <v>7.9464617211739697E-3</v>
      </c>
      <c r="S1042" s="63">
        <f t="shared" si="460"/>
        <v>3.284671532846728E-2</v>
      </c>
      <c r="T1042" s="64">
        <f t="shared" si="461"/>
        <v>-2.410837275052502E-2</v>
      </c>
      <c r="U1042" s="63">
        <f t="shared" si="440"/>
        <v>0.13532052889109303</v>
      </c>
      <c r="V1042" s="63">
        <f t="shared" si="441"/>
        <v>0.18831441804619731</v>
      </c>
      <c r="W1042" s="63">
        <f t="shared" si="442"/>
        <v>1.1707652142169955E-2</v>
      </c>
      <c r="X1042" s="64">
        <f t="shared" si="443"/>
        <v>0.17456304252526267</v>
      </c>
      <c r="Y1042" s="63">
        <f t="shared" si="436"/>
        <v>0.11753066181171556</v>
      </c>
      <c r="Z1042" s="63">
        <f t="shared" si="437"/>
        <v>0.17954765492065827</v>
      </c>
      <c r="AA1042" s="63">
        <f t="shared" si="438"/>
        <v>2.4574035995840182E-2</v>
      </c>
      <c r="AB1042" s="64">
        <f t="shared" si="439"/>
        <v>0.15125663298132541</v>
      </c>
      <c r="AC1042" s="63">
        <f t="shared" si="432"/>
        <v>5.4520879344810425E-2</v>
      </c>
      <c r="AD1042" s="63">
        <f t="shared" si="433"/>
        <v>0.11378145486704971</v>
      </c>
      <c r="AE1042" s="63">
        <f t="shared" si="434"/>
        <v>3.400091165224417E-2</v>
      </c>
      <c r="AF1042" s="64">
        <f t="shared" si="435"/>
        <v>7.7157130439394983E-2</v>
      </c>
      <c r="AG1042" s="69">
        <f t="shared" ca="1" si="444"/>
        <v>816</v>
      </c>
      <c r="AH1042" s="75">
        <f t="shared" si="454"/>
        <v>1</v>
      </c>
      <c r="AI1042" s="76">
        <f t="shared" si="455"/>
        <v>0</v>
      </c>
      <c r="AJ1042" s="75">
        <f t="shared" si="456"/>
        <v>1</v>
      </c>
      <c r="AK1042" s="76">
        <f t="shared" si="457"/>
        <v>0</v>
      </c>
    </row>
    <row r="1043" spans="2:37" x14ac:dyDescent="0.25">
      <c r="B1043" s="43">
        <v>1957</v>
      </c>
      <c r="C1043" s="44">
        <v>8</v>
      </c>
      <c r="D1043" s="67">
        <f t="shared" si="431"/>
        <v>21063</v>
      </c>
      <c r="E1043" s="61">
        <f>Data!I1042</f>
        <v>45.220001000000003</v>
      </c>
      <c r="F1043" s="61">
        <f>Data!H1042</f>
        <v>28.3</v>
      </c>
      <c r="G1043" s="62">
        <f>IF(MOD(C1043,3)=0,SUM(Data!G1040:G1042),0)</f>
        <v>0</v>
      </c>
      <c r="H1043" s="63">
        <f t="shared" si="445"/>
        <v>-5.6146921310790909E-2</v>
      </c>
      <c r="I1043" s="63">
        <f t="shared" si="446"/>
        <v>0</v>
      </c>
      <c r="J1043" s="63">
        <f t="shared" si="447"/>
        <v>-5.6146921310790909E-2</v>
      </c>
      <c r="K1043" s="63">
        <f t="shared" si="448"/>
        <v>0</v>
      </c>
      <c r="L1043" s="64">
        <f t="shared" si="449"/>
        <v>-5.6146921310790909E-2</v>
      </c>
      <c r="M1043" s="65">
        <f t="shared" si="450"/>
        <v>10.18468490990991</v>
      </c>
      <c r="N1043" s="65">
        <f t="shared" si="451"/>
        <v>2.2705280114334743</v>
      </c>
      <c r="O1043" s="65">
        <f t="shared" si="452"/>
        <v>985.32519320072686</v>
      </c>
      <c r="P1043" s="66">
        <f t="shared" si="453"/>
        <v>433.96302016051811</v>
      </c>
      <c r="Q1043" s="63">
        <f t="shared" si="458"/>
        <v>-4.8200317752065569E-2</v>
      </c>
      <c r="R1043" s="63">
        <f t="shared" si="459"/>
        <v>-1.1000967737827883E-2</v>
      </c>
      <c r="S1043" s="63">
        <f t="shared" si="460"/>
        <v>3.6630036630036722E-2</v>
      </c>
      <c r="T1043" s="64">
        <f t="shared" si="461"/>
        <v>-4.5947930008576776E-2</v>
      </c>
      <c r="U1043" s="63">
        <f t="shared" si="440"/>
        <v>0.12557370842474502</v>
      </c>
      <c r="V1043" s="63">
        <f t="shared" si="441"/>
        <v>0.17811264066656873</v>
      </c>
      <c r="W1043" s="63">
        <f t="shared" si="442"/>
        <v>1.1707652142169955E-2</v>
      </c>
      <c r="X1043" s="64">
        <f t="shared" si="443"/>
        <v>0.16447932183971936</v>
      </c>
      <c r="Y1043" s="63">
        <f t="shared" si="436"/>
        <v>0.11329974040957702</v>
      </c>
      <c r="Z1043" s="63">
        <f t="shared" si="437"/>
        <v>0.17508193993977761</v>
      </c>
      <c r="AA1043" s="63">
        <f t="shared" si="438"/>
        <v>2.3199670797102945E-2</v>
      </c>
      <c r="AB1043" s="64">
        <f t="shared" si="439"/>
        <v>0.14843854379307397</v>
      </c>
      <c r="AC1043" s="63">
        <f t="shared" si="432"/>
        <v>5.0942017194122835E-2</v>
      </c>
      <c r="AD1043" s="63">
        <f t="shared" si="433"/>
        <v>0.11000147253475312</v>
      </c>
      <c r="AE1043" s="63">
        <f t="shared" si="434"/>
        <v>3.400091165224417E-2</v>
      </c>
      <c r="AF1043" s="64">
        <f t="shared" si="435"/>
        <v>7.3501444753145018E-2</v>
      </c>
      <c r="AG1043" s="69">
        <f t="shared" ca="1" si="444"/>
        <v>1699</v>
      </c>
      <c r="AH1043" s="75">
        <f t="shared" si="454"/>
        <v>0</v>
      </c>
      <c r="AI1043" s="76">
        <f t="shared" si="455"/>
        <v>1</v>
      </c>
      <c r="AJ1043" s="75">
        <f t="shared" si="456"/>
        <v>0</v>
      </c>
      <c r="AK1043" s="76">
        <f t="shared" si="457"/>
        <v>1</v>
      </c>
    </row>
    <row r="1044" spans="2:37" x14ac:dyDescent="0.25">
      <c r="B1044" s="43">
        <v>1957</v>
      </c>
      <c r="C1044" s="44">
        <v>9</v>
      </c>
      <c r="D1044" s="67">
        <f t="shared" si="431"/>
        <v>21093</v>
      </c>
      <c r="E1044" s="61">
        <f>Data!I1043</f>
        <v>42.419998</v>
      </c>
      <c r="F1044" s="61">
        <f>Data!H1043</f>
        <v>28.3</v>
      </c>
      <c r="G1044" s="62">
        <f>IF(MOD(C1044,3)=0,SUM(Data!G1041:G1043),0)</f>
        <v>0.4375</v>
      </c>
      <c r="H1044" s="63">
        <f t="shared" si="445"/>
        <v>-6.1919569616993186E-2</v>
      </c>
      <c r="I1044" s="63">
        <f t="shared" si="446"/>
        <v>9.6749223866669076E-3</v>
      </c>
      <c r="J1044" s="63">
        <f t="shared" si="447"/>
        <v>-5.2244647230326291E-2</v>
      </c>
      <c r="K1044" s="63">
        <f t="shared" si="448"/>
        <v>0</v>
      </c>
      <c r="L1044" s="64">
        <f t="shared" si="449"/>
        <v>-5.2244647230326291E-2</v>
      </c>
      <c r="M1044" s="65">
        <f t="shared" si="450"/>
        <v>9.5540536036036023</v>
      </c>
      <c r="N1044" s="65">
        <f t="shared" si="451"/>
        <v>2.2705280114334743</v>
      </c>
      <c r="O1044" s="65">
        <f t="shared" si="452"/>
        <v>933.84722607480182</v>
      </c>
      <c r="P1044" s="66">
        <f t="shared" si="453"/>
        <v>411.29077526122489</v>
      </c>
      <c r="Q1044" s="63">
        <f t="shared" si="458"/>
        <v>-6.4608602628824841E-2</v>
      </c>
      <c r="R1044" s="63">
        <f t="shared" si="459"/>
        <v>-2.7816033771090432E-2</v>
      </c>
      <c r="S1044" s="63">
        <f t="shared" si="460"/>
        <v>3.284671532846728E-2</v>
      </c>
      <c r="T1044" s="64">
        <f t="shared" si="461"/>
        <v>-5.8733545064589943E-2</v>
      </c>
      <c r="U1044" s="63">
        <f t="shared" si="440"/>
        <v>0.11567888420978978</v>
      </c>
      <c r="V1044" s="63">
        <f t="shared" si="441"/>
        <v>0.16672806619846914</v>
      </c>
      <c r="W1044" s="63">
        <f t="shared" si="442"/>
        <v>1.1707652142169955E-2</v>
      </c>
      <c r="X1044" s="64">
        <f t="shared" si="443"/>
        <v>0.15322649159375423</v>
      </c>
      <c r="Y1044" s="63">
        <f t="shared" si="436"/>
        <v>0.1091098625305611</v>
      </c>
      <c r="Z1044" s="63">
        <f t="shared" si="437"/>
        <v>0.17035470099624184</v>
      </c>
      <c r="AA1044" s="63">
        <f t="shared" si="438"/>
        <v>2.0953259372863187E-2</v>
      </c>
      <c r="AB1044" s="64">
        <f t="shared" si="439"/>
        <v>0.14633524135585874</v>
      </c>
      <c r="AC1044" s="63">
        <f t="shared" si="432"/>
        <v>5.5615342674669499E-2</v>
      </c>
      <c r="AD1044" s="63">
        <f t="shared" si="433"/>
        <v>0.11474529092036923</v>
      </c>
      <c r="AE1044" s="63">
        <f t="shared" si="434"/>
        <v>3.3645644525980956E-2</v>
      </c>
      <c r="AF1044" s="64">
        <f t="shared" si="435"/>
        <v>7.8459815337953431E-2</v>
      </c>
      <c r="AG1044" s="69">
        <f t="shared" ca="1" si="444"/>
        <v>1723</v>
      </c>
      <c r="AH1044" s="75">
        <f t="shared" si="454"/>
        <v>0</v>
      </c>
      <c r="AI1044" s="76">
        <f t="shared" si="455"/>
        <v>2</v>
      </c>
      <c r="AJ1044" s="75">
        <f t="shared" si="456"/>
        <v>0</v>
      </c>
      <c r="AK1044" s="76">
        <f t="shared" si="457"/>
        <v>2</v>
      </c>
    </row>
    <row r="1045" spans="2:37" x14ac:dyDescent="0.25">
      <c r="B1045" s="43">
        <v>1957</v>
      </c>
      <c r="C1045" s="44">
        <v>10</v>
      </c>
      <c r="D1045" s="67">
        <f t="shared" si="431"/>
        <v>21124</v>
      </c>
      <c r="E1045" s="61">
        <f>Data!I1044</f>
        <v>41.060001</v>
      </c>
      <c r="F1045" s="61">
        <f>Data!H1044</f>
        <v>28.3</v>
      </c>
      <c r="G1045" s="62">
        <f>IF(MOD(C1045,3)=0,SUM(Data!G1042:G1044),0)</f>
        <v>0</v>
      </c>
      <c r="H1045" s="63">
        <f t="shared" si="445"/>
        <v>-3.2060279682238568E-2</v>
      </c>
      <c r="I1045" s="63">
        <f t="shared" si="446"/>
        <v>0</v>
      </c>
      <c r="J1045" s="63">
        <f t="shared" si="447"/>
        <v>-3.2060279682238568E-2</v>
      </c>
      <c r="K1045" s="63">
        <f t="shared" si="448"/>
        <v>0</v>
      </c>
      <c r="L1045" s="64">
        <f t="shared" si="449"/>
        <v>-3.2060279682238568E-2</v>
      </c>
      <c r="M1045" s="65">
        <f t="shared" si="450"/>
        <v>9.2477479729729719</v>
      </c>
      <c r="N1045" s="65">
        <f t="shared" si="451"/>
        <v>2.2705280114334743</v>
      </c>
      <c r="O1045" s="65">
        <f t="shared" si="452"/>
        <v>903.90782282636098</v>
      </c>
      <c r="P1045" s="66">
        <f t="shared" si="453"/>
        <v>398.10467797562529</v>
      </c>
      <c r="Q1045" s="63">
        <f t="shared" si="458"/>
        <v>-9.9166318597353365E-2</v>
      </c>
      <c r="R1045" s="63">
        <f t="shared" si="459"/>
        <v>-6.3733038640405804E-2</v>
      </c>
      <c r="S1045" s="63">
        <f t="shared" si="460"/>
        <v>2.9090909090909056E-2</v>
      </c>
      <c r="T1045" s="64">
        <f t="shared" si="461"/>
        <v>-9.0199949208875418E-2</v>
      </c>
      <c r="U1045" s="63">
        <f t="shared" si="440"/>
        <v>0.10861231325743925</v>
      </c>
      <c r="V1045" s="63">
        <f t="shared" si="441"/>
        <v>0.15933815609209501</v>
      </c>
      <c r="W1045" s="63">
        <f t="shared" si="442"/>
        <v>1.1707652142169955E-2</v>
      </c>
      <c r="X1045" s="64">
        <f t="shared" si="443"/>
        <v>0.14592209877758155</v>
      </c>
      <c r="Y1045" s="63">
        <f t="shared" si="436"/>
        <v>0.10267885645693364</v>
      </c>
      <c r="Z1045" s="63">
        <f t="shared" si="437"/>
        <v>0.16356857597411567</v>
      </c>
      <c r="AA1045" s="63">
        <f t="shared" si="438"/>
        <v>2.0953259372863187E-2</v>
      </c>
      <c r="AB1045" s="64">
        <f t="shared" si="439"/>
        <v>0.13968838954376439</v>
      </c>
      <c r="AC1045" s="63">
        <f t="shared" si="432"/>
        <v>6.221157449017034E-2</v>
      </c>
      <c r="AD1045" s="63">
        <f t="shared" si="433"/>
        <v>0.12171100850412264</v>
      </c>
      <c r="AE1045" s="63">
        <f t="shared" si="434"/>
        <v>3.3645644525980956E-2</v>
      </c>
      <c r="AF1045" s="64">
        <f t="shared" si="435"/>
        <v>8.5198795587754228E-2</v>
      </c>
      <c r="AG1045" s="69">
        <f t="shared" ca="1" si="444"/>
        <v>1545</v>
      </c>
      <c r="AH1045" s="75">
        <f t="shared" si="454"/>
        <v>0</v>
      </c>
      <c r="AI1045" s="76">
        <f t="shared" si="455"/>
        <v>3</v>
      </c>
      <c r="AJ1045" s="75">
        <f t="shared" si="456"/>
        <v>0</v>
      </c>
      <c r="AK1045" s="76">
        <f t="shared" si="457"/>
        <v>3</v>
      </c>
    </row>
    <row r="1046" spans="2:37" x14ac:dyDescent="0.25">
      <c r="B1046" s="43">
        <v>1957</v>
      </c>
      <c r="C1046" s="44">
        <v>11</v>
      </c>
      <c r="D1046" s="67">
        <f t="shared" si="431"/>
        <v>21154</v>
      </c>
      <c r="E1046" s="61">
        <f>Data!I1045</f>
        <v>41.720001000000003</v>
      </c>
      <c r="F1046" s="61">
        <f>Data!H1045</f>
        <v>28.4</v>
      </c>
      <c r="G1046" s="62">
        <f>IF(MOD(C1046,3)=0,SUM(Data!G1043:G1045),0)</f>
        <v>0</v>
      </c>
      <c r="H1046" s="63">
        <f t="shared" si="445"/>
        <v>1.6074037601703894E-2</v>
      </c>
      <c r="I1046" s="63">
        <f t="shared" si="446"/>
        <v>0</v>
      </c>
      <c r="J1046" s="63">
        <f t="shared" si="447"/>
        <v>1.6074037601703894E-2</v>
      </c>
      <c r="K1046" s="63">
        <f t="shared" si="448"/>
        <v>3.5335689045936647E-3</v>
      </c>
      <c r="L1046" s="64">
        <f t="shared" si="449"/>
        <v>1.2496312117190822E-2</v>
      </c>
      <c r="M1046" s="65">
        <f t="shared" si="450"/>
        <v>9.396396621621621</v>
      </c>
      <c r="N1046" s="65">
        <f t="shared" si="451"/>
        <v>2.278551078611684</v>
      </c>
      <c r="O1046" s="65">
        <f t="shared" si="452"/>
        <v>918.43727115894626</v>
      </c>
      <c r="P1046" s="66">
        <f t="shared" si="453"/>
        <v>403.07951828692245</v>
      </c>
      <c r="Q1046" s="63">
        <f t="shared" si="458"/>
        <v>-7.4534180366717773E-2</v>
      </c>
      <c r="R1046" s="63">
        <f t="shared" si="459"/>
        <v>-3.8132022948943911E-2</v>
      </c>
      <c r="S1046" s="63">
        <f t="shared" si="460"/>
        <v>3.2727272727272494E-2</v>
      </c>
      <c r="T1046" s="64">
        <f t="shared" si="461"/>
        <v>-6.8613754616055345E-2</v>
      </c>
      <c r="U1046" s="63">
        <f t="shared" si="440"/>
        <v>0.10209119234682906</v>
      </c>
      <c r="V1046" s="63">
        <f t="shared" si="441"/>
        <v>0.15251865372706486</v>
      </c>
      <c r="W1046" s="63">
        <f t="shared" si="442"/>
        <v>1.2421631436115632E-2</v>
      </c>
      <c r="X1046" s="64">
        <f t="shared" si="443"/>
        <v>0.1383781400365991</v>
      </c>
      <c r="Y1046" s="63">
        <f t="shared" si="436"/>
        <v>0.10573365240415833</v>
      </c>
      <c r="Z1046" s="63">
        <f t="shared" si="437"/>
        <v>0.16679205718026191</v>
      </c>
      <c r="AA1046" s="63">
        <f t="shared" si="438"/>
        <v>2.0870457185408142E-2</v>
      </c>
      <c r="AB1046" s="64">
        <f t="shared" si="439"/>
        <v>0.14293841002820962</v>
      </c>
      <c r="AC1046" s="63">
        <f t="shared" si="432"/>
        <v>6.7963264904965071E-2</v>
      </c>
      <c r="AD1046" s="63">
        <f t="shared" si="433"/>
        <v>0.12778487797676474</v>
      </c>
      <c r="AE1046" s="63">
        <f t="shared" si="434"/>
        <v>3.4183291400222693E-2</v>
      </c>
      <c r="AF1046" s="64">
        <f t="shared" si="435"/>
        <v>9.0507734320297351E-2</v>
      </c>
      <c r="AG1046" s="69">
        <f t="shared" ca="1" si="444"/>
        <v>720</v>
      </c>
      <c r="AH1046" s="75">
        <f t="shared" si="454"/>
        <v>1</v>
      </c>
      <c r="AI1046" s="76">
        <f t="shared" si="455"/>
        <v>0</v>
      </c>
      <c r="AJ1046" s="75">
        <f t="shared" si="456"/>
        <v>1</v>
      </c>
      <c r="AK1046" s="76">
        <f t="shared" si="457"/>
        <v>0</v>
      </c>
    </row>
    <row r="1047" spans="2:37" x14ac:dyDescent="0.25">
      <c r="B1047" s="43">
        <v>1957</v>
      </c>
      <c r="C1047" s="44">
        <v>12</v>
      </c>
      <c r="D1047" s="67">
        <f t="shared" si="431"/>
        <v>21185</v>
      </c>
      <c r="E1047" s="61">
        <f>Data!I1046</f>
        <v>39.990001999999997</v>
      </c>
      <c r="F1047" s="61">
        <f>Data!H1046</f>
        <v>28.4</v>
      </c>
      <c r="G1047" s="62">
        <f>IF(MOD(C1047,3)=0,SUM(Data!G1044:G1046),0)</f>
        <v>0.44500000000000001</v>
      </c>
      <c r="H1047" s="63">
        <f t="shared" si="445"/>
        <v>-4.1466897376153167E-2</v>
      </c>
      <c r="I1047" s="63">
        <f t="shared" si="446"/>
        <v>1.0666346820077976E-2</v>
      </c>
      <c r="J1047" s="63">
        <f t="shared" si="447"/>
        <v>-3.0800550556075112E-2</v>
      </c>
      <c r="K1047" s="63">
        <f t="shared" si="448"/>
        <v>0</v>
      </c>
      <c r="L1047" s="64">
        <f t="shared" si="449"/>
        <v>-3.0800550556075112E-2</v>
      </c>
      <c r="M1047" s="65">
        <f t="shared" si="450"/>
        <v>9.0067572072072064</v>
      </c>
      <c r="N1047" s="65">
        <f t="shared" si="451"/>
        <v>2.278551078611684</v>
      </c>
      <c r="O1047" s="65">
        <f t="shared" si="452"/>
        <v>890.14889755603144</v>
      </c>
      <c r="P1047" s="66">
        <f t="shared" si="453"/>
        <v>390.66444720580768</v>
      </c>
      <c r="Q1047" s="63">
        <f t="shared" si="458"/>
        <v>-0.14313255380898027</v>
      </c>
      <c r="R1047" s="63">
        <f t="shared" si="459"/>
        <v>-0.10799202372138306</v>
      </c>
      <c r="S1047" s="63">
        <f t="shared" si="460"/>
        <v>2.8985507246376718E-2</v>
      </c>
      <c r="T1047" s="64">
        <f t="shared" si="461"/>
        <v>-0.13311900896866846</v>
      </c>
      <c r="U1047" s="63">
        <f t="shared" si="440"/>
        <v>8.5205470308679754E-2</v>
      </c>
      <c r="V1047" s="63">
        <f t="shared" si="441"/>
        <v>0.13435266256734302</v>
      </c>
      <c r="W1047" s="63">
        <f t="shared" si="442"/>
        <v>1.2421631436115632E-2</v>
      </c>
      <c r="X1047" s="64">
        <f t="shared" si="443"/>
        <v>0.12043503155722646</v>
      </c>
      <c r="Y1047" s="63">
        <f t="shared" si="436"/>
        <v>0.10280631547040731</v>
      </c>
      <c r="Z1047" s="63">
        <f t="shared" si="437"/>
        <v>0.16340804412341337</v>
      </c>
      <c r="AA1047" s="63">
        <f t="shared" si="438"/>
        <v>1.9554036204293634E-2</v>
      </c>
      <c r="AB1047" s="64">
        <f t="shared" si="439"/>
        <v>0.14109503058285644</v>
      </c>
      <c r="AC1047" s="63">
        <f t="shared" si="432"/>
        <v>6.6567857717855228E-2</v>
      </c>
      <c r="AD1047" s="63">
        <f t="shared" si="433"/>
        <v>0.12593422913546082</v>
      </c>
      <c r="AE1047" s="63">
        <f t="shared" si="434"/>
        <v>3.4541203637378448E-2</v>
      </c>
      <c r="AF1047" s="64">
        <f t="shared" si="435"/>
        <v>8.8341600292719535E-2</v>
      </c>
      <c r="AG1047" s="69">
        <f t="shared" ca="1" si="444"/>
        <v>1622</v>
      </c>
      <c r="AH1047" s="75">
        <f t="shared" si="454"/>
        <v>0</v>
      </c>
      <c r="AI1047" s="76">
        <f t="shared" si="455"/>
        <v>1</v>
      </c>
      <c r="AJ1047" s="75">
        <f t="shared" si="456"/>
        <v>0</v>
      </c>
      <c r="AK1047" s="76">
        <f t="shared" si="457"/>
        <v>1</v>
      </c>
    </row>
    <row r="1048" spans="2:37" x14ac:dyDescent="0.25">
      <c r="B1048" s="43">
        <v>1958</v>
      </c>
      <c r="C1048" s="39">
        <v>1</v>
      </c>
      <c r="D1048" s="67">
        <f t="shared" si="431"/>
        <v>21216</v>
      </c>
      <c r="E1048" s="61">
        <f>Data!I1047</f>
        <v>41.700001</v>
      </c>
      <c r="F1048" s="61">
        <f>Data!H1047</f>
        <v>28.6</v>
      </c>
      <c r="G1048" s="62">
        <f>IF(MOD(C1048,3)=0,SUM(Data!G1045:G1047),0)</f>
        <v>0</v>
      </c>
      <c r="H1048" s="63">
        <f t="shared" si="445"/>
        <v>4.2760663027723966E-2</v>
      </c>
      <c r="I1048" s="63">
        <f t="shared" si="446"/>
        <v>0</v>
      </c>
      <c r="J1048" s="63">
        <f t="shared" si="447"/>
        <v>4.2760663027723966E-2</v>
      </c>
      <c r="K1048" s="63">
        <f t="shared" si="448"/>
        <v>7.0422535211267512E-3</v>
      </c>
      <c r="L1048" s="64">
        <f t="shared" si="449"/>
        <v>3.5468630419138503E-2</v>
      </c>
      <c r="M1048" s="65">
        <f t="shared" si="450"/>
        <v>9.3918921171171164</v>
      </c>
      <c r="N1048" s="65">
        <f t="shared" si="451"/>
        <v>2.2945972129681045</v>
      </c>
      <c r="O1048" s="65">
        <f t="shared" si="452"/>
        <v>928.21225460892492</v>
      </c>
      <c r="P1048" s="66">
        <f t="shared" si="453"/>
        <v>404.52078010164752</v>
      </c>
      <c r="Q1048" s="63">
        <f t="shared" si="458"/>
        <v>-6.7531304393307123E-2</v>
      </c>
      <c r="R1048" s="63">
        <f t="shared" si="459"/>
        <v>-2.9290332117643425E-2</v>
      </c>
      <c r="S1048" s="63">
        <f t="shared" si="460"/>
        <v>3.6231884057970953E-2</v>
      </c>
      <c r="T1048" s="64">
        <f t="shared" si="461"/>
        <v>-6.3231229596047989E-2</v>
      </c>
      <c r="U1048" s="63">
        <f t="shared" si="440"/>
        <v>9.5903359150784073E-2</v>
      </c>
      <c r="V1048" s="63">
        <f t="shared" si="441"/>
        <v>0.14553504141071438</v>
      </c>
      <c r="W1048" s="63">
        <f t="shared" si="442"/>
        <v>1.4604722220322053E-2</v>
      </c>
      <c r="X1048" s="64">
        <f t="shared" si="443"/>
        <v>0.12904564341457925</v>
      </c>
      <c r="Y1048" s="63">
        <f t="shared" si="436"/>
        <v>0.10891814916722464</v>
      </c>
      <c r="Z1048" s="63">
        <f t="shared" si="437"/>
        <v>0.16985573705686274</v>
      </c>
      <c r="AA1048" s="63">
        <f t="shared" si="438"/>
        <v>1.8970869986089989E-2</v>
      </c>
      <c r="AB1048" s="64">
        <f t="shared" si="439"/>
        <v>0.14807574143197266</v>
      </c>
      <c r="AC1048" s="63">
        <f t="shared" si="432"/>
        <v>6.741591314749007E-2</v>
      </c>
      <c r="AD1048" s="63">
        <f t="shared" si="433"/>
        <v>0.12682948828800389</v>
      </c>
      <c r="AE1048" s="63">
        <f t="shared" si="434"/>
        <v>3.5628239918774618E-2</v>
      </c>
      <c r="AF1048" s="64">
        <f t="shared" si="435"/>
        <v>8.8063693952940225E-2</v>
      </c>
      <c r="AG1048" s="69">
        <f t="shared" ca="1" si="444"/>
        <v>261</v>
      </c>
      <c r="AH1048" s="75">
        <f t="shared" si="454"/>
        <v>1</v>
      </c>
      <c r="AI1048" s="76">
        <f t="shared" si="455"/>
        <v>0</v>
      </c>
      <c r="AJ1048" s="75">
        <f t="shared" si="456"/>
        <v>1</v>
      </c>
      <c r="AK1048" s="76">
        <f t="shared" si="457"/>
        <v>0</v>
      </c>
    </row>
    <row r="1049" spans="2:37" x14ac:dyDescent="0.25">
      <c r="B1049" s="43">
        <v>1958</v>
      </c>
      <c r="C1049" s="44">
        <v>2</v>
      </c>
      <c r="D1049" s="67">
        <f t="shared" si="431"/>
        <v>21244</v>
      </c>
      <c r="E1049" s="61">
        <f>Data!I1048</f>
        <v>40.840000000000003</v>
      </c>
      <c r="F1049" s="61">
        <f>Data!H1048</f>
        <v>28.6</v>
      </c>
      <c r="G1049" s="62">
        <f>IF(MOD(C1049,3)=0,SUM(Data!G1046:G1048),0)</f>
        <v>0</v>
      </c>
      <c r="H1049" s="63">
        <f t="shared" si="445"/>
        <v>-2.0623524685287054E-2</v>
      </c>
      <c r="I1049" s="63">
        <f t="shared" si="446"/>
        <v>0</v>
      </c>
      <c r="J1049" s="63">
        <f t="shared" si="447"/>
        <v>-2.0623524685287054E-2</v>
      </c>
      <c r="K1049" s="63">
        <f t="shared" si="448"/>
        <v>0</v>
      </c>
      <c r="L1049" s="64">
        <f t="shared" si="449"/>
        <v>-2.0623524685287054E-2</v>
      </c>
      <c r="M1049" s="65">
        <f t="shared" si="450"/>
        <v>9.1981981981981988</v>
      </c>
      <c r="N1049" s="65">
        <f t="shared" si="451"/>
        <v>2.2945972129681045</v>
      </c>
      <c r="O1049" s="65">
        <f t="shared" si="452"/>
        <v>909.06924626281182</v>
      </c>
      <c r="P1049" s="66">
        <f t="shared" si="453"/>
        <v>396.17813580750959</v>
      </c>
      <c r="Q1049" s="63">
        <f t="shared" si="458"/>
        <v>-5.5940779285287845E-2</v>
      </c>
      <c r="R1049" s="63">
        <f t="shared" si="459"/>
        <v>-1.7224474216786634E-2</v>
      </c>
      <c r="S1049" s="63">
        <f t="shared" si="460"/>
        <v>3.2490974729241895E-2</v>
      </c>
      <c r="T1049" s="64">
        <f t="shared" si="461"/>
        <v>-4.815097677639868E-2</v>
      </c>
      <c r="U1049" s="63">
        <f t="shared" si="440"/>
        <v>9.5360798034141547E-2</v>
      </c>
      <c r="V1049" s="63">
        <f t="shared" si="441"/>
        <v>0.14496790858277708</v>
      </c>
      <c r="W1049" s="63">
        <f t="shared" si="442"/>
        <v>1.5369308410329907E-2</v>
      </c>
      <c r="X1049" s="64">
        <f t="shared" si="443"/>
        <v>0.12763690915116155</v>
      </c>
      <c r="Y1049" s="63">
        <f t="shared" si="436"/>
        <v>0.11220965818643625</v>
      </c>
      <c r="Z1049" s="63">
        <f t="shared" si="437"/>
        <v>0.1733281220228684</v>
      </c>
      <c r="AA1049" s="63">
        <f t="shared" si="438"/>
        <v>1.9834775802142879E-2</v>
      </c>
      <c r="AB1049" s="64">
        <f t="shared" si="439"/>
        <v>0.15050805273824519</v>
      </c>
      <c r="AC1049" s="63">
        <f t="shared" si="432"/>
        <v>6.7593283828681461E-2</v>
      </c>
      <c r="AD1049" s="63">
        <f t="shared" si="433"/>
        <v>0.12701673162161198</v>
      </c>
      <c r="AE1049" s="63">
        <f t="shared" si="434"/>
        <v>3.5994252479388589E-2</v>
      </c>
      <c r="AF1049" s="64">
        <f t="shared" si="435"/>
        <v>8.7860023281387978E-2</v>
      </c>
      <c r="AG1049" s="69">
        <f t="shared" ca="1" si="444"/>
        <v>1410</v>
      </c>
      <c r="AH1049" s="75">
        <f t="shared" si="454"/>
        <v>0</v>
      </c>
      <c r="AI1049" s="76">
        <f t="shared" si="455"/>
        <v>1</v>
      </c>
      <c r="AJ1049" s="75">
        <f t="shared" si="456"/>
        <v>0</v>
      </c>
      <c r="AK1049" s="76">
        <f t="shared" si="457"/>
        <v>1</v>
      </c>
    </row>
    <row r="1050" spans="2:37" x14ac:dyDescent="0.25">
      <c r="B1050" s="43">
        <v>1958</v>
      </c>
      <c r="C1050" s="44">
        <v>3</v>
      </c>
      <c r="D1050" s="67">
        <f t="shared" si="431"/>
        <v>21275</v>
      </c>
      <c r="E1050" s="61">
        <f>Data!I1049</f>
        <v>42.099997999999999</v>
      </c>
      <c r="F1050" s="61">
        <f>Data!H1049</f>
        <v>28.8</v>
      </c>
      <c r="G1050" s="62">
        <f>IF(MOD(C1050,3)=0,SUM(Data!G1047:G1049),0)</f>
        <v>0.4441666666666666</v>
      </c>
      <c r="H1050" s="63">
        <f t="shared" si="445"/>
        <v>3.0852056807051831E-2</v>
      </c>
      <c r="I1050" s="63">
        <f t="shared" si="446"/>
        <v>1.0875775383610837E-2</v>
      </c>
      <c r="J1050" s="63">
        <f t="shared" si="447"/>
        <v>4.1727832190662673E-2</v>
      </c>
      <c r="K1050" s="63">
        <f t="shared" si="448"/>
        <v>6.9930069930068672E-3</v>
      </c>
      <c r="L1050" s="64">
        <f t="shared" si="449"/>
        <v>3.4493611133783242E-2</v>
      </c>
      <c r="M1050" s="65">
        <f t="shared" si="450"/>
        <v>9.481981531531531</v>
      </c>
      <c r="N1050" s="65">
        <f t="shared" si="451"/>
        <v>2.3106433473245249</v>
      </c>
      <c r="O1050" s="65">
        <f t="shared" si="452"/>
        <v>947.00273522055863</v>
      </c>
      <c r="P1050" s="66">
        <f t="shared" si="453"/>
        <v>409.84375036376099</v>
      </c>
      <c r="Q1050" s="63">
        <f t="shared" si="458"/>
        <v>-4.5567965414464506E-2</v>
      </c>
      <c r="R1050" s="63">
        <f t="shared" si="459"/>
        <v>-5.7116021925441851E-3</v>
      </c>
      <c r="S1050" s="63">
        <f t="shared" si="460"/>
        <v>3.5971223021582732E-2</v>
      </c>
      <c r="T1050" s="64">
        <f t="shared" si="461"/>
        <v>-4.0235504894192031E-2</v>
      </c>
      <c r="U1050" s="63">
        <f t="shared" si="440"/>
        <v>0.10730343138397358</v>
      </c>
      <c r="V1050" s="63">
        <f t="shared" si="441"/>
        <v>0.15667685223222594</v>
      </c>
      <c r="W1050" s="63">
        <f t="shared" si="442"/>
        <v>1.6019797069265707E-2</v>
      </c>
      <c r="X1050" s="64">
        <f t="shared" si="443"/>
        <v>0.13843928589648447</v>
      </c>
      <c r="Y1050" s="63">
        <f t="shared" si="436"/>
        <v>0.11402414519409065</v>
      </c>
      <c r="Z1050" s="63">
        <f t="shared" si="437"/>
        <v>0.1747490120598274</v>
      </c>
      <c r="AA1050" s="63">
        <f t="shared" si="438"/>
        <v>2.098100681516013E-2</v>
      </c>
      <c r="AB1050" s="64">
        <f t="shared" si="439"/>
        <v>0.15060809576108558</v>
      </c>
      <c r="AC1050" s="63">
        <f t="shared" si="432"/>
        <v>7.2880051859939954E-2</v>
      </c>
      <c r="AD1050" s="63">
        <f t="shared" si="433"/>
        <v>0.13212213822389685</v>
      </c>
      <c r="AE1050" s="63">
        <f t="shared" si="434"/>
        <v>3.6355290442535271E-2</v>
      </c>
      <c r="AF1050" s="64">
        <f t="shared" si="435"/>
        <v>9.2407351672289639E-2</v>
      </c>
      <c r="AG1050" s="69">
        <f t="shared" ca="1" si="444"/>
        <v>451</v>
      </c>
      <c r="AH1050" s="75">
        <f t="shared" si="454"/>
        <v>1</v>
      </c>
      <c r="AI1050" s="76">
        <f t="shared" si="455"/>
        <v>0</v>
      </c>
      <c r="AJ1050" s="75">
        <f t="shared" si="456"/>
        <v>1</v>
      </c>
      <c r="AK1050" s="76">
        <f t="shared" si="457"/>
        <v>0</v>
      </c>
    </row>
    <row r="1051" spans="2:37" x14ac:dyDescent="0.25">
      <c r="B1051" s="43">
        <v>1958</v>
      </c>
      <c r="C1051" s="44">
        <v>4</v>
      </c>
      <c r="D1051" s="67">
        <f t="shared" si="431"/>
        <v>21305</v>
      </c>
      <c r="E1051" s="61">
        <f>Data!I1050</f>
        <v>43.439999</v>
      </c>
      <c r="F1051" s="61">
        <f>Data!H1050</f>
        <v>28.9</v>
      </c>
      <c r="G1051" s="62">
        <f>IF(MOD(C1051,3)=0,SUM(Data!G1048:G1050),0)</f>
        <v>0</v>
      </c>
      <c r="H1051" s="63">
        <f t="shared" si="445"/>
        <v>3.1829003887363649E-2</v>
      </c>
      <c r="I1051" s="63">
        <f t="shared" si="446"/>
        <v>0</v>
      </c>
      <c r="J1051" s="63">
        <f t="shared" si="447"/>
        <v>3.1829003887363649E-2</v>
      </c>
      <c r="K1051" s="63">
        <f t="shared" si="448"/>
        <v>3.4722222222220989E-3</v>
      </c>
      <c r="L1051" s="64">
        <f t="shared" si="449"/>
        <v>2.8258661313359079E-2</v>
      </c>
      <c r="M1051" s="65">
        <f t="shared" si="450"/>
        <v>9.7837835585585573</v>
      </c>
      <c r="N1051" s="65">
        <f t="shared" si="451"/>
        <v>2.3186664145027347</v>
      </c>
      <c r="O1051" s="65">
        <f t="shared" si="452"/>
        <v>977.14488896123783</v>
      </c>
      <c r="P1051" s="66">
        <f t="shared" si="453"/>
        <v>421.42538609668742</v>
      </c>
      <c r="Q1051" s="63">
        <f t="shared" si="458"/>
        <v>-5.028427851839623E-2</v>
      </c>
      <c r="R1051" s="63">
        <f t="shared" si="459"/>
        <v>-1.0624864981028437E-2</v>
      </c>
      <c r="S1051" s="63">
        <f t="shared" si="460"/>
        <v>3.584229390680993E-2</v>
      </c>
      <c r="T1051" s="64">
        <f t="shared" si="461"/>
        <v>-4.4859298718709195E-2</v>
      </c>
      <c r="U1051" s="63">
        <f t="shared" si="440"/>
        <v>0.12026391758204191</v>
      </c>
      <c r="V1051" s="63">
        <f t="shared" si="441"/>
        <v>0.17021523200609168</v>
      </c>
      <c r="W1051" s="63">
        <f t="shared" si="442"/>
        <v>1.6724388452048711E-2</v>
      </c>
      <c r="X1051" s="64">
        <f t="shared" si="443"/>
        <v>0.15096602904129308</v>
      </c>
      <c r="Y1051" s="63">
        <f t="shared" si="436"/>
        <v>0.10926908263814727</v>
      </c>
      <c r="Z1051" s="63">
        <f t="shared" si="437"/>
        <v>0.16973475355925949</v>
      </c>
      <c r="AA1051" s="63">
        <f t="shared" si="438"/>
        <v>1.9605310013415256E-2</v>
      </c>
      <c r="AB1051" s="64">
        <f t="shared" si="439"/>
        <v>0.14724270467350631</v>
      </c>
      <c r="AC1051" s="63">
        <f t="shared" si="432"/>
        <v>7.6799079810415449E-2</v>
      </c>
      <c r="AD1051" s="63">
        <f t="shared" si="433"/>
        <v>0.13625756631332742</v>
      </c>
      <c r="AE1051" s="63">
        <f t="shared" si="434"/>
        <v>3.6168713581136824E-2</v>
      </c>
      <c r="AF1051" s="64">
        <f t="shared" si="435"/>
        <v>9.6595131102028997E-2</v>
      </c>
      <c r="AG1051" s="69">
        <f t="shared" ca="1" si="444"/>
        <v>439</v>
      </c>
      <c r="AH1051" s="75">
        <f t="shared" si="454"/>
        <v>2</v>
      </c>
      <c r="AI1051" s="76">
        <f t="shared" si="455"/>
        <v>0</v>
      </c>
      <c r="AJ1051" s="75">
        <f t="shared" si="456"/>
        <v>2</v>
      </c>
      <c r="AK1051" s="76">
        <f t="shared" si="457"/>
        <v>0</v>
      </c>
    </row>
    <row r="1052" spans="2:37" x14ac:dyDescent="0.25">
      <c r="B1052" s="43">
        <v>1958</v>
      </c>
      <c r="C1052" s="44">
        <v>5</v>
      </c>
      <c r="D1052" s="67">
        <f t="shared" si="431"/>
        <v>21336</v>
      </c>
      <c r="E1052" s="61">
        <f>Data!I1051</f>
        <v>44.09</v>
      </c>
      <c r="F1052" s="61">
        <f>Data!H1051</f>
        <v>28.9</v>
      </c>
      <c r="G1052" s="62">
        <f>IF(MOD(C1052,3)=0,SUM(Data!G1049:G1051),0)</f>
        <v>0</v>
      </c>
      <c r="H1052" s="63">
        <f t="shared" si="445"/>
        <v>1.4963190952191452E-2</v>
      </c>
      <c r="I1052" s="63">
        <f t="shared" si="446"/>
        <v>0</v>
      </c>
      <c r="J1052" s="63">
        <f t="shared" si="447"/>
        <v>1.4963190952191452E-2</v>
      </c>
      <c r="K1052" s="63">
        <f t="shared" si="448"/>
        <v>0</v>
      </c>
      <c r="L1052" s="64">
        <f t="shared" si="449"/>
        <v>1.4963190952191452E-2</v>
      </c>
      <c r="M1052" s="65">
        <f t="shared" si="450"/>
        <v>9.9301801801801801</v>
      </c>
      <c r="N1052" s="65">
        <f t="shared" si="451"/>
        <v>2.3186664145027347</v>
      </c>
      <c r="O1052" s="65">
        <f t="shared" si="452"/>
        <v>991.76609452272271</v>
      </c>
      <c r="P1052" s="66">
        <f t="shared" si="453"/>
        <v>427.73125462095317</v>
      </c>
      <c r="Q1052" s="63">
        <f t="shared" si="458"/>
        <v>-7.0419565675732598E-2</v>
      </c>
      <c r="R1052" s="63">
        <f t="shared" si="459"/>
        <v>-3.1600986571241774E-2</v>
      </c>
      <c r="S1052" s="63">
        <f t="shared" si="460"/>
        <v>3.2142857142857029E-2</v>
      </c>
      <c r="T1052" s="64">
        <f t="shared" si="461"/>
        <v>-6.1758741314697607E-2</v>
      </c>
      <c r="U1052" s="63">
        <f t="shared" si="440"/>
        <v>0.12432820240046394</v>
      </c>
      <c r="V1052" s="63">
        <f t="shared" si="441"/>
        <v>0.17446073873632195</v>
      </c>
      <c r="W1052" s="63">
        <f t="shared" si="442"/>
        <v>1.5961653618387084E-2</v>
      </c>
      <c r="X1052" s="64">
        <f t="shared" si="443"/>
        <v>0.15600892470048833</v>
      </c>
      <c r="Y1052" s="63">
        <f t="shared" si="436"/>
        <v>0.10564767553789189</v>
      </c>
      <c r="Z1052" s="63">
        <f t="shared" si="437"/>
        <v>0.16591594547359612</v>
      </c>
      <c r="AA1052" s="63">
        <f t="shared" si="438"/>
        <v>1.9177891531542812E-2</v>
      </c>
      <c r="AB1052" s="64">
        <f t="shared" si="439"/>
        <v>0.14397688093640504</v>
      </c>
      <c r="AC1052" s="63">
        <f t="shared" si="432"/>
        <v>7.7111041492423205E-2</v>
      </c>
      <c r="AD1052" s="63">
        <f t="shared" si="433"/>
        <v>0.13658675383607655</v>
      </c>
      <c r="AE1052" s="63">
        <f t="shared" si="434"/>
        <v>3.6534917156384683E-2</v>
      </c>
      <c r="AF1052" s="64">
        <f t="shared" si="435"/>
        <v>9.6525293093041586E-2</v>
      </c>
      <c r="AG1052" s="69">
        <f t="shared" ca="1" si="444"/>
        <v>738</v>
      </c>
      <c r="AH1052" s="75">
        <f t="shared" si="454"/>
        <v>3</v>
      </c>
      <c r="AI1052" s="76">
        <f t="shared" si="455"/>
        <v>0</v>
      </c>
      <c r="AJ1052" s="75">
        <f t="shared" si="456"/>
        <v>3</v>
      </c>
      <c r="AK1052" s="76">
        <f t="shared" si="457"/>
        <v>0</v>
      </c>
    </row>
    <row r="1053" spans="2:37" x14ac:dyDescent="0.25">
      <c r="B1053" s="43">
        <v>1958</v>
      </c>
      <c r="C1053" s="44">
        <v>6</v>
      </c>
      <c r="D1053" s="67">
        <f t="shared" si="431"/>
        <v>21366</v>
      </c>
      <c r="E1053" s="61">
        <f>Data!I1052</f>
        <v>45.240001999999997</v>
      </c>
      <c r="F1053" s="61">
        <f>Data!H1052</f>
        <v>28.9</v>
      </c>
      <c r="G1053" s="62">
        <f>IF(MOD(C1053,3)=0,SUM(Data!G1050:G1052),0)</f>
        <v>0.43583333333333329</v>
      </c>
      <c r="H1053" s="63">
        <f t="shared" si="445"/>
        <v>2.6083057382626285E-2</v>
      </c>
      <c r="I1053" s="63">
        <f t="shared" si="446"/>
        <v>9.8850835412413983E-3</v>
      </c>
      <c r="J1053" s="63">
        <f t="shared" si="447"/>
        <v>3.5968140923867686E-2</v>
      </c>
      <c r="K1053" s="63">
        <f t="shared" si="448"/>
        <v>0</v>
      </c>
      <c r="L1053" s="64">
        <f t="shared" si="449"/>
        <v>3.5968140923867686E-2</v>
      </c>
      <c r="M1053" s="65">
        <f t="shared" si="450"/>
        <v>10.189189639639638</v>
      </c>
      <c r="N1053" s="65">
        <f t="shared" si="451"/>
        <v>2.3186664145027347</v>
      </c>
      <c r="O1053" s="65">
        <f t="shared" si="452"/>
        <v>1027.4380771740298</v>
      </c>
      <c r="P1053" s="66">
        <f t="shared" si="453"/>
        <v>443.11595266470232</v>
      </c>
      <c r="Q1053" s="63">
        <f t="shared" si="458"/>
        <v>-4.4965105445748499E-2</v>
      </c>
      <c r="R1053" s="63">
        <f t="shared" si="459"/>
        <v>-4.5871068396201586E-3</v>
      </c>
      <c r="S1053" s="63">
        <f t="shared" si="460"/>
        <v>2.8469750889679624E-2</v>
      </c>
      <c r="T1053" s="64">
        <f t="shared" si="461"/>
        <v>-3.2141789003228949E-2</v>
      </c>
      <c r="U1053" s="63">
        <f t="shared" si="440"/>
        <v>0.13385383561500075</v>
      </c>
      <c r="V1053" s="63">
        <f t="shared" si="441"/>
        <v>0.18323271324474666</v>
      </c>
      <c r="W1053" s="63">
        <f t="shared" si="442"/>
        <v>1.5202339127323494E-2</v>
      </c>
      <c r="X1053" s="64">
        <f t="shared" si="443"/>
        <v>0.1655141715511248</v>
      </c>
      <c r="Y1053" s="63">
        <f t="shared" si="436"/>
        <v>0.1040014972858625</v>
      </c>
      <c r="Z1053" s="63">
        <f t="shared" si="437"/>
        <v>0.16383468163540349</v>
      </c>
      <c r="AA1053" s="63">
        <f t="shared" si="438"/>
        <v>1.8328925493891868E-2</v>
      </c>
      <c r="AB1053" s="64">
        <f t="shared" si="439"/>
        <v>0.14288679472690125</v>
      </c>
      <c r="AC1053" s="63">
        <f t="shared" si="432"/>
        <v>7.7270689485344102E-2</v>
      </c>
      <c r="AD1053" s="63">
        <f t="shared" si="433"/>
        <v>0.13626139248900748</v>
      </c>
      <c r="AE1053" s="63">
        <f t="shared" si="434"/>
        <v>3.6534917156384683E-2</v>
      </c>
      <c r="AF1053" s="64">
        <f t="shared" si="435"/>
        <v>9.6211399811026999E-2</v>
      </c>
      <c r="AG1053" s="69">
        <f t="shared" ca="1" si="444"/>
        <v>519</v>
      </c>
      <c r="AH1053" s="75">
        <f t="shared" si="454"/>
        <v>4</v>
      </c>
      <c r="AI1053" s="76">
        <f t="shared" si="455"/>
        <v>0</v>
      </c>
      <c r="AJ1053" s="75">
        <f t="shared" si="456"/>
        <v>4</v>
      </c>
      <c r="AK1053" s="76">
        <f t="shared" si="457"/>
        <v>0</v>
      </c>
    </row>
    <row r="1054" spans="2:37" x14ac:dyDescent="0.25">
      <c r="B1054" s="43">
        <v>1958</v>
      </c>
      <c r="C1054" s="44">
        <v>7</v>
      </c>
      <c r="D1054" s="67">
        <f t="shared" si="431"/>
        <v>21397</v>
      </c>
      <c r="E1054" s="61">
        <f>Data!I1053</f>
        <v>47.189999</v>
      </c>
      <c r="F1054" s="61">
        <f>Data!H1053</f>
        <v>29</v>
      </c>
      <c r="G1054" s="62">
        <f>IF(MOD(C1054,3)=0,SUM(Data!G1051:G1053),0)</f>
        <v>0</v>
      </c>
      <c r="H1054" s="63">
        <f t="shared" si="445"/>
        <v>4.3103380057321949E-2</v>
      </c>
      <c r="I1054" s="63">
        <f t="shared" si="446"/>
        <v>0</v>
      </c>
      <c r="J1054" s="63">
        <f t="shared" si="447"/>
        <v>4.3103380057321949E-2</v>
      </c>
      <c r="K1054" s="63">
        <f t="shared" si="448"/>
        <v>3.4602076124568004E-3</v>
      </c>
      <c r="L1054" s="64">
        <f t="shared" si="449"/>
        <v>3.9506471850227598E-2</v>
      </c>
      <c r="M1054" s="65">
        <f t="shared" si="450"/>
        <v>10.628378153153152</v>
      </c>
      <c r="N1054" s="65">
        <f t="shared" si="451"/>
        <v>2.3266894816809454</v>
      </c>
      <c r="O1054" s="65">
        <f t="shared" si="452"/>
        <v>1071.7241310998261</v>
      </c>
      <c r="P1054" s="66">
        <f t="shared" si="453"/>
        <v>460.62190057503716</v>
      </c>
      <c r="Q1054" s="63">
        <f t="shared" si="458"/>
        <v>-1.5028198705906881E-2</v>
      </c>
      <c r="R1054" s="63">
        <f t="shared" si="459"/>
        <v>2.6615504834675452E-2</v>
      </c>
      <c r="S1054" s="63">
        <f t="shared" si="460"/>
        <v>2.4734982332155431E-2</v>
      </c>
      <c r="T1054" s="64">
        <f t="shared" si="461"/>
        <v>1.8351305800454742E-3</v>
      </c>
      <c r="U1054" s="63">
        <f t="shared" si="440"/>
        <v>0.13777124334692448</v>
      </c>
      <c r="V1054" s="63">
        <f t="shared" si="441"/>
        <v>0.18732072250479037</v>
      </c>
      <c r="W1054" s="63">
        <f t="shared" si="442"/>
        <v>1.5903930909294761E-2</v>
      </c>
      <c r="X1054" s="64">
        <f t="shared" si="443"/>
        <v>0.16873326933784694</v>
      </c>
      <c r="Y1054" s="63">
        <f t="shared" si="436"/>
        <v>0.11134188217765173</v>
      </c>
      <c r="Z1054" s="63">
        <f t="shared" si="437"/>
        <v>0.17157289080868776</v>
      </c>
      <c r="AA1054" s="63">
        <f t="shared" si="438"/>
        <v>1.7421280529461347E-2</v>
      </c>
      <c r="AB1054" s="64">
        <f t="shared" si="439"/>
        <v>0.15151207590134774</v>
      </c>
      <c r="AC1054" s="63">
        <f t="shared" si="432"/>
        <v>6.980205429413755E-2</v>
      </c>
      <c r="AD1054" s="63">
        <f t="shared" si="433"/>
        <v>0.12838377927147238</v>
      </c>
      <c r="AE1054" s="63">
        <f t="shared" si="434"/>
        <v>3.6713954369495871E-2</v>
      </c>
      <c r="AF1054" s="64">
        <f t="shared" si="435"/>
        <v>8.8423450379548463E-2</v>
      </c>
      <c r="AG1054" s="69">
        <f t="shared" ca="1" si="444"/>
        <v>257</v>
      </c>
      <c r="AH1054" s="75">
        <f t="shared" si="454"/>
        <v>5</v>
      </c>
      <c r="AI1054" s="76">
        <f t="shared" si="455"/>
        <v>0</v>
      </c>
      <c r="AJ1054" s="75">
        <f t="shared" si="456"/>
        <v>5</v>
      </c>
      <c r="AK1054" s="76">
        <f t="shared" si="457"/>
        <v>0</v>
      </c>
    </row>
    <row r="1055" spans="2:37" x14ac:dyDescent="0.25">
      <c r="B1055" s="43">
        <v>1958</v>
      </c>
      <c r="C1055" s="44">
        <v>8</v>
      </c>
      <c r="D1055" s="67">
        <f t="shared" si="431"/>
        <v>21428</v>
      </c>
      <c r="E1055" s="61">
        <f>Data!I1054</f>
        <v>47.75</v>
      </c>
      <c r="F1055" s="61">
        <f>Data!H1054</f>
        <v>28.9</v>
      </c>
      <c r="G1055" s="62">
        <f>IF(MOD(C1055,3)=0,SUM(Data!G1052:G1054),0)</f>
        <v>0</v>
      </c>
      <c r="H1055" s="63">
        <f t="shared" si="445"/>
        <v>1.1866942400231784E-2</v>
      </c>
      <c r="I1055" s="63">
        <f t="shared" si="446"/>
        <v>0</v>
      </c>
      <c r="J1055" s="63">
        <f t="shared" si="447"/>
        <v>1.1866942400231784E-2</v>
      </c>
      <c r="K1055" s="63">
        <f t="shared" si="448"/>
        <v>-3.4482758620689724E-3</v>
      </c>
      <c r="L1055" s="64">
        <f t="shared" si="449"/>
        <v>1.5368212097118361E-2</v>
      </c>
      <c r="M1055" s="65">
        <f t="shared" si="450"/>
        <v>10.754504504504503</v>
      </c>
      <c r="N1055" s="65">
        <f t="shared" si="451"/>
        <v>2.3186664145027347</v>
      </c>
      <c r="O1055" s="65">
        <f t="shared" si="452"/>
        <v>1084.4422196325261</v>
      </c>
      <c r="P1055" s="66">
        <f t="shared" si="453"/>
        <v>467.7008356396521</v>
      </c>
      <c r="Q1055" s="63">
        <f t="shared" si="458"/>
        <v>5.5948671916216774E-2</v>
      </c>
      <c r="R1055" s="63">
        <f t="shared" si="459"/>
        <v>0.10059321238892505</v>
      </c>
      <c r="S1055" s="63">
        <f t="shared" si="460"/>
        <v>2.1201413427561544E-2</v>
      </c>
      <c r="T1055" s="64">
        <f t="shared" si="461"/>
        <v>7.7743526318566847E-2</v>
      </c>
      <c r="U1055" s="63">
        <f t="shared" si="440"/>
        <v>0.1541146821435011</v>
      </c>
      <c r="V1055" s="63">
        <f t="shared" si="441"/>
        <v>0.20437591147501033</v>
      </c>
      <c r="W1055" s="63">
        <f t="shared" si="442"/>
        <v>1.4446416964055242E-2</v>
      </c>
      <c r="X1055" s="64">
        <f t="shared" si="443"/>
        <v>0.18722476745431171</v>
      </c>
      <c r="Y1055" s="63">
        <f t="shared" si="436"/>
        <v>0.11595968567161408</v>
      </c>
      <c r="Z1055" s="63">
        <f t="shared" si="437"/>
        <v>0.17644096378908047</v>
      </c>
      <c r="AA1055" s="63">
        <f t="shared" si="438"/>
        <v>1.6654004981164983E-2</v>
      </c>
      <c r="AB1055" s="64">
        <f t="shared" si="439"/>
        <v>0.15716945787360159</v>
      </c>
      <c r="AC1055" s="63">
        <f t="shared" si="432"/>
        <v>7.012809507993456E-2</v>
      </c>
      <c r="AD1055" s="63">
        <f t="shared" si="433"/>
        <v>0.12872767385701511</v>
      </c>
      <c r="AE1055" s="63">
        <f t="shared" si="434"/>
        <v>3.6534917156384683E-2</v>
      </c>
      <c r="AF1055" s="64">
        <f t="shared" si="435"/>
        <v>8.894322340201577E-2</v>
      </c>
      <c r="AG1055" s="69">
        <f t="shared" ca="1" si="444"/>
        <v>805</v>
      </c>
      <c r="AH1055" s="75">
        <f t="shared" si="454"/>
        <v>6</v>
      </c>
      <c r="AI1055" s="76">
        <f t="shared" si="455"/>
        <v>0</v>
      </c>
      <c r="AJ1055" s="75">
        <f t="shared" si="456"/>
        <v>6</v>
      </c>
      <c r="AK1055" s="76">
        <f t="shared" si="457"/>
        <v>0</v>
      </c>
    </row>
    <row r="1056" spans="2:37" x14ac:dyDescent="0.25">
      <c r="B1056" s="43">
        <v>1958</v>
      </c>
      <c r="C1056" s="44">
        <v>9</v>
      </c>
      <c r="D1056" s="67">
        <f t="shared" ref="D1056:D1119" si="462">EOMONTH(DATE(B1056,C1056,1),0)</f>
        <v>21458</v>
      </c>
      <c r="E1056" s="61">
        <f>Data!I1055</f>
        <v>50.060001</v>
      </c>
      <c r="F1056" s="61">
        <f>Data!H1055</f>
        <v>28.9</v>
      </c>
      <c r="G1056" s="62">
        <f>IF(MOD(C1056,3)=0,SUM(Data!G1053:G1055),0)</f>
        <v>0.4325</v>
      </c>
      <c r="H1056" s="63">
        <f t="shared" si="445"/>
        <v>4.8376984293193814E-2</v>
      </c>
      <c r="I1056" s="63">
        <f t="shared" si="446"/>
        <v>9.0575916230366486E-3</v>
      </c>
      <c r="J1056" s="63">
        <f t="shared" si="447"/>
        <v>5.7434575916230246E-2</v>
      </c>
      <c r="K1056" s="63">
        <f t="shared" si="448"/>
        <v>0</v>
      </c>
      <c r="L1056" s="64">
        <f t="shared" si="449"/>
        <v>5.7434575916230246E-2</v>
      </c>
      <c r="M1056" s="65">
        <f t="shared" si="450"/>
        <v>11.274774999999998</v>
      </c>
      <c r="N1056" s="65">
        <f t="shared" si="451"/>
        <v>2.3186664145027347</v>
      </c>
      <c r="O1056" s="65">
        <f t="shared" si="452"/>
        <v>1146.7266986227755</v>
      </c>
      <c r="P1056" s="66">
        <f t="shared" si="453"/>
        <v>494.56303479028202</v>
      </c>
      <c r="Q1056" s="63">
        <f t="shared" si="458"/>
        <v>0.18010380387099501</v>
      </c>
      <c r="R1056" s="63">
        <f t="shared" si="459"/>
        <v>0.22795963472822045</v>
      </c>
      <c r="S1056" s="63">
        <f t="shared" si="460"/>
        <v>2.1201413427561544E-2</v>
      </c>
      <c r="T1056" s="64">
        <f t="shared" si="461"/>
        <v>0.20246566307296354</v>
      </c>
      <c r="U1056" s="63">
        <f t="shared" si="440"/>
        <v>0.16477165599993704</v>
      </c>
      <c r="V1056" s="63">
        <f t="shared" si="441"/>
        <v>0.21392115330135164</v>
      </c>
      <c r="W1056" s="63">
        <f t="shared" si="442"/>
        <v>1.4446416964055242E-2</v>
      </c>
      <c r="X1056" s="64">
        <f t="shared" si="443"/>
        <v>0.19663407845065528</v>
      </c>
      <c r="Y1056" s="63">
        <f t="shared" si="436"/>
        <v>0.12251838840762286</v>
      </c>
      <c r="Z1056" s="63">
        <f t="shared" si="437"/>
        <v>0.18276364920536459</v>
      </c>
      <c r="AA1056" s="63">
        <f t="shared" si="438"/>
        <v>1.6654004981164983E-2</v>
      </c>
      <c r="AB1056" s="64">
        <f t="shared" si="439"/>
        <v>0.16338857016284192</v>
      </c>
      <c r="AC1056" s="63">
        <f t="shared" si="432"/>
        <v>7.5158887807446506E-2</v>
      </c>
      <c r="AD1056" s="63">
        <f t="shared" si="433"/>
        <v>0.1336993623080911</v>
      </c>
      <c r="AE1056" s="63">
        <f t="shared" si="434"/>
        <v>3.6534917156384683E-2</v>
      </c>
      <c r="AF1056" s="64">
        <f t="shared" si="435"/>
        <v>9.3739673930392842E-2</v>
      </c>
      <c r="AG1056" s="69">
        <f t="shared" ca="1" si="444"/>
        <v>208</v>
      </c>
      <c r="AH1056" s="75">
        <f t="shared" si="454"/>
        <v>7</v>
      </c>
      <c r="AI1056" s="76">
        <f t="shared" si="455"/>
        <v>0</v>
      </c>
      <c r="AJ1056" s="75">
        <f t="shared" si="456"/>
        <v>7</v>
      </c>
      <c r="AK1056" s="76">
        <f t="shared" si="457"/>
        <v>0</v>
      </c>
    </row>
    <row r="1057" spans="2:37" x14ac:dyDescent="0.25">
      <c r="B1057" s="43">
        <v>1958</v>
      </c>
      <c r="C1057" s="44">
        <v>10</v>
      </c>
      <c r="D1057" s="67">
        <f t="shared" si="462"/>
        <v>21489</v>
      </c>
      <c r="E1057" s="61">
        <f>Data!I1056</f>
        <v>51.330002</v>
      </c>
      <c r="F1057" s="61">
        <f>Data!H1056</f>
        <v>28.9</v>
      </c>
      <c r="G1057" s="62">
        <f>IF(MOD(C1057,3)=0,SUM(Data!G1054:G1056),0)</f>
        <v>0</v>
      </c>
      <c r="H1057" s="63">
        <f t="shared" si="445"/>
        <v>2.5369576001406768E-2</v>
      </c>
      <c r="I1057" s="63">
        <f t="shared" si="446"/>
        <v>0</v>
      </c>
      <c r="J1057" s="63">
        <f t="shared" si="447"/>
        <v>2.5369576001406768E-2</v>
      </c>
      <c r="K1057" s="63">
        <f t="shared" si="448"/>
        <v>0</v>
      </c>
      <c r="L1057" s="64">
        <f t="shared" si="449"/>
        <v>2.5369576001406768E-2</v>
      </c>
      <c r="M1057" s="65">
        <f t="shared" si="450"/>
        <v>11.560811261261261</v>
      </c>
      <c r="N1057" s="65">
        <f t="shared" si="451"/>
        <v>2.3186664145027347</v>
      </c>
      <c r="O1057" s="65">
        <f t="shared" si="452"/>
        <v>1175.8186687563284</v>
      </c>
      <c r="P1057" s="66">
        <f t="shared" si="453"/>
        <v>507.10988928888048</v>
      </c>
      <c r="Q1057" s="63">
        <f t="shared" si="458"/>
        <v>0.25012179127808598</v>
      </c>
      <c r="R1057" s="63">
        <f t="shared" si="459"/>
        <v>0.30081700707020098</v>
      </c>
      <c r="S1057" s="63">
        <f t="shared" si="460"/>
        <v>2.1201413427561544E-2</v>
      </c>
      <c r="T1057" s="64">
        <f t="shared" si="461"/>
        <v>0.27381042560853608</v>
      </c>
      <c r="U1057" s="63">
        <f t="shared" si="440"/>
        <v>0.15904244653642041</v>
      </c>
      <c r="V1057" s="63">
        <f t="shared" si="441"/>
        <v>0.20795019021718697</v>
      </c>
      <c r="W1057" s="63">
        <f t="shared" si="442"/>
        <v>1.3693859446300305E-2</v>
      </c>
      <c r="X1057" s="64">
        <f t="shared" si="443"/>
        <v>0.19163214708333443</v>
      </c>
      <c r="Y1057" s="63">
        <f t="shared" si="436"/>
        <v>0.12230899386154626</v>
      </c>
      <c r="Z1057" s="63">
        <f t="shared" si="437"/>
        <v>0.18254301651016869</v>
      </c>
      <c r="AA1057" s="63">
        <f t="shared" si="438"/>
        <v>1.7069900014222705E-2</v>
      </c>
      <c r="AB1057" s="64">
        <f t="shared" si="439"/>
        <v>0.16269591351944612</v>
      </c>
      <c r="AC1057" s="63">
        <f t="shared" si="432"/>
        <v>7.0832158663163503E-2</v>
      </c>
      <c r="AD1057" s="63">
        <f t="shared" si="433"/>
        <v>0.12913705051642954</v>
      </c>
      <c r="AE1057" s="63">
        <f t="shared" si="434"/>
        <v>3.6903857993812128E-2</v>
      </c>
      <c r="AF1057" s="64">
        <f t="shared" si="435"/>
        <v>8.8950573200748728E-2</v>
      </c>
      <c r="AG1057" s="69">
        <f t="shared" ca="1" si="444"/>
        <v>535</v>
      </c>
      <c r="AH1057" s="75">
        <f t="shared" si="454"/>
        <v>8</v>
      </c>
      <c r="AI1057" s="76">
        <f t="shared" si="455"/>
        <v>0</v>
      </c>
      <c r="AJ1057" s="75">
        <f t="shared" si="456"/>
        <v>8</v>
      </c>
      <c r="AK1057" s="76">
        <f t="shared" si="457"/>
        <v>0</v>
      </c>
    </row>
    <row r="1058" spans="2:37" x14ac:dyDescent="0.25">
      <c r="B1058" s="43">
        <v>1958</v>
      </c>
      <c r="C1058" s="44">
        <v>11</v>
      </c>
      <c r="D1058" s="67">
        <f t="shared" si="462"/>
        <v>21519</v>
      </c>
      <c r="E1058" s="61">
        <f>Data!I1057</f>
        <v>52.48</v>
      </c>
      <c r="F1058" s="61">
        <f>Data!H1057</f>
        <v>29</v>
      </c>
      <c r="G1058" s="62">
        <f>IF(MOD(C1058,3)=0,SUM(Data!G1055:G1057),0)</f>
        <v>0</v>
      </c>
      <c r="H1058" s="63">
        <f t="shared" si="445"/>
        <v>2.2404012374673155E-2</v>
      </c>
      <c r="I1058" s="63">
        <f t="shared" si="446"/>
        <v>0</v>
      </c>
      <c r="J1058" s="63">
        <f t="shared" si="447"/>
        <v>2.2404012374673155E-2</v>
      </c>
      <c r="K1058" s="63">
        <f t="shared" si="448"/>
        <v>3.4602076124568004E-3</v>
      </c>
      <c r="L1058" s="64">
        <f t="shared" si="449"/>
        <v>1.8878481297519123E-2</v>
      </c>
      <c r="M1058" s="65">
        <f t="shared" si="450"/>
        <v>11.819819819819818</v>
      </c>
      <c r="N1058" s="65">
        <f t="shared" si="451"/>
        <v>2.3266894816809454</v>
      </c>
      <c r="O1058" s="65">
        <f t="shared" si="452"/>
        <v>1202.161724761517</v>
      </c>
      <c r="P1058" s="66">
        <f t="shared" si="453"/>
        <v>516.68335384960756</v>
      </c>
      <c r="Q1058" s="63">
        <f t="shared" si="458"/>
        <v>0.25790984520829707</v>
      </c>
      <c r="R1058" s="63">
        <f t="shared" si="459"/>
        <v>0.3089208838885078</v>
      </c>
      <c r="S1058" s="63">
        <f t="shared" si="460"/>
        <v>2.1126760563380476E-2</v>
      </c>
      <c r="T1058" s="64">
        <f t="shared" si="461"/>
        <v>0.28183976215288364</v>
      </c>
      <c r="U1058" s="63">
        <f t="shared" si="440"/>
        <v>0.16211374321205851</v>
      </c>
      <c r="V1058" s="63">
        <f t="shared" si="441"/>
        <v>0.2111510854170453</v>
      </c>
      <c r="W1058" s="63">
        <f t="shared" si="442"/>
        <v>1.5147486339056826E-2</v>
      </c>
      <c r="X1058" s="64">
        <f t="shared" si="443"/>
        <v>0.19307893849477908</v>
      </c>
      <c r="Y1058" s="63">
        <f t="shared" si="436"/>
        <v>0.13125010909491297</v>
      </c>
      <c r="Z1058" s="63">
        <f t="shared" si="437"/>
        <v>0.19196399899971528</v>
      </c>
      <c r="AA1058" s="63">
        <f t="shared" si="438"/>
        <v>1.8259013727375706E-2</v>
      </c>
      <c r="AB1058" s="64">
        <f t="shared" si="439"/>
        <v>0.17059017689073608</v>
      </c>
      <c r="AC1058" s="63">
        <f t="shared" si="432"/>
        <v>7.1978097335630098E-2</v>
      </c>
      <c r="AD1058" s="63">
        <f t="shared" si="433"/>
        <v>0.13034538349581726</v>
      </c>
      <c r="AE1058" s="63">
        <f t="shared" si="434"/>
        <v>3.7082958932841414E-2</v>
      </c>
      <c r="AF1058" s="64">
        <f t="shared" si="435"/>
        <v>8.9927641525363367E-2</v>
      </c>
      <c r="AG1058" s="69">
        <f t="shared" ca="1" si="444"/>
        <v>590</v>
      </c>
      <c r="AH1058" s="75">
        <f t="shared" si="454"/>
        <v>9</v>
      </c>
      <c r="AI1058" s="76">
        <f t="shared" si="455"/>
        <v>0</v>
      </c>
      <c r="AJ1058" s="75">
        <f t="shared" si="456"/>
        <v>9</v>
      </c>
      <c r="AK1058" s="76">
        <f t="shared" si="457"/>
        <v>0</v>
      </c>
    </row>
    <row r="1059" spans="2:37" x14ac:dyDescent="0.25">
      <c r="B1059" s="43">
        <v>1958</v>
      </c>
      <c r="C1059" s="44">
        <v>12</v>
      </c>
      <c r="D1059" s="67">
        <f t="shared" si="462"/>
        <v>21550</v>
      </c>
      <c r="E1059" s="61">
        <f>Data!I1058</f>
        <v>55.209999000000003</v>
      </c>
      <c r="F1059" s="61">
        <f>Data!H1058</f>
        <v>28.9</v>
      </c>
      <c r="G1059" s="62">
        <f>IF(MOD(C1059,3)=0,SUM(Data!G1056:G1058),0)</f>
        <v>0.43583333333333341</v>
      </c>
      <c r="H1059" s="63">
        <f t="shared" si="445"/>
        <v>5.2019798018292818E-2</v>
      </c>
      <c r="I1059" s="63">
        <f t="shared" si="446"/>
        <v>8.3047510162601642E-3</v>
      </c>
      <c r="J1059" s="63">
        <f t="shared" si="447"/>
        <v>6.0324549034552977E-2</v>
      </c>
      <c r="K1059" s="63">
        <f t="shared" si="448"/>
        <v>-3.4482758620689724E-3</v>
      </c>
      <c r="L1059" s="64">
        <f t="shared" si="449"/>
        <v>6.399349211079719E-2</v>
      </c>
      <c r="M1059" s="65">
        <f t="shared" si="450"/>
        <v>12.43468445945946</v>
      </c>
      <c r="N1059" s="65">
        <f t="shared" si="451"/>
        <v>2.3186664145027347</v>
      </c>
      <c r="O1059" s="65">
        <f t="shared" si="452"/>
        <v>1274.6815886743559</v>
      </c>
      <c r="P1059" s="66">
        <f t="shared" si="453"/>
        <v>549.74772597796266</v>
      </c>
      <c r="Q1059" s="63">
        <f t="shared" si="458"/>
        <v>0.38059505473393096</v>
      </c>
      <c r="R1059" s="63">
        <f t="shared" si="459"/>
        <v>0.43198693182015613</v>
      </c>
      <c r="S1059" s="63">
        <f t="shared" si="460"/>
        <v>1.7605633802816767E-2</v>
      </c>
      <c r="T1059" s="64">
        <f t="shared" si="461"/>
        <v>0.40721207140804294</v>
      </c>
      <c r="U1059" s="63">
        <f t="shared" si="440"/>
        <v>0.17348677220446396</v>
      </c>
      <c r="V1059" s="63">
        <f t="shared" si="441"/>
        <v>0.22140466508981294</v>
      </c>
      <c r="W1059" s="63">
        <f t="shared" si="442"/>
        <v>1.4446416964055242E-2</v>
      </c>
      <c r="X1059" s="64">
        <f t="shared" si="443"/>
        <v>0.2040110198674896</v>
      </c>
      <c r="Y1059" s="63">
        <f t="shared" si="436"/>
        <v>0.13774777939057992</v>
      </c>
      <c r="Z1059" s="63">
        <f t="shared" si="437"/>
        <v>0.19797118782069822</v>
      </c>
      <c r="AA1059" s="63">
        <f t="shared" si="438"/>
        <v>1.8328925493891868E-2</v>
      </c>
      <c r="AB1059" s="64">
        <f t="shared" si="439"/>
        <v>0.17640887716086362</v>
      </c>
      <c r="AC1059" s="63">
        <f t="shared" si="432"/>
        <v>7.628628429572748E-2</v>
      </c>
      <c r="AD1059" s="63">
        <f t="shared" si="433"/>
        <v>0.13471175073015629</v>
      </c>
      <c r="AE1059" s="63">
        <f t="shared" si="434"/>
        <v>3.6903857993812128E-2</v>
      </c>
      <c r="AF1059" s="64">
        <f t="shared" si="435"/>
        <v>9.4326867416214988E-2</v>
      </c>
      <c r="AG1059" s="69">
        <f t="shared" ca="1" si="444"/>
        <v>183</v>
      </c>
      <c r="AH1059" s="75">
        <f t="shared" si="454"/>
        <v>10</v>
      </c>
      <c r="AI1059" s="76">
        <f t="shared" si="455"/>
        <v>0</v>
      </c>
      <c r="AJ1059" s="75">
        <f t="shared" si="456"/>
        <v>10</v>
      </c>
      <c r="AK1059" s="76">
        <f t="shared" si="457"/>
        <v>0</v>
      </c>
    </row>
    <row r="1060" spans="2:37" x14ac:dyDescent="0.25">
      <c r="B1060" s="43">
        <v>1959</v>
      </c>
      <c r="C1060" s="39">
        <v>1</v>
      </c>
      <c r="D1060" s="67">
        <f t="shared" si="462"/>
        <v>21581</v>
      </c>
      <c r="E1060" s="61">
        <f>Data!I1059</f>
        <v>55.450001</v>
      </c>
      <c r="F1060" s="61">
        <f>Data!H1059</f>
        <v>29</v>
      </c>
      <c r="G1060" s="62">
        <f>IF(MOD(C1060,3)=0,SUM(Data!G1057:G1059),0)</f>
        <v>0</v>
      </c>
      <c r="H1060" s="63">
        <f t="shared" si="445"/>
        <v>4.3470748840259699E-3</v>
      </c>
      <c r="I1060" s="63">
        <f t="shared" si="446"/>
        <v>0</v>
      </c>
      <c r="J1060" s="63">
        <f t="shared" si="447"/>
        <v>4.3470748840259699E-3</v>
      </c>
      <c r="K1060" s="63">
        <f t="shared" si="448"/>
        <v>3.4602076124568004E-3</v>
      </c>
      <c r="L1060" s="64">
        <f t="shared" si="449"/>
        <v>8.8380910856367123E-4</v>
      </c>
      <c r="M1060" s="65">
        <f t="shared" si="450"/>
        <v>12.488738963963963</v>
      </c>
      <c r="N1060" s="65">
        <f t="shared" si="451"/>
        <v>2.3266894816809454</v>
      </c>
      <c r="O1060" s="65">
        <f t="shared" si="452"/>
        <v>1280.2227249936125</v>
      </c>
      <c r="P1060" s="66">
        <f t="shared" si="453"/>
        <v>550.23359802559412</v>
      </c>
      <c r="Q1060" s="63">
        <f t="shared" si="458"/>
        <v>0.32973620312383201</v>
      </c>
      <c r="R1060" s="63">
        <f t="shared" si="459"/>
        <v>0.37923488796535754</v>
      </c>
      <c r="S1060" s="63">
        <f t="shared" si="460"/>
        <v>1.3986013986014179E-2</v>
      </c>
      <c r="T1060" s="64">
        <f t="shared" si="461"/>
        <v>0.36021095847618034</v>
      </c>
      <c r="U1060" s="63">
        <f t="shared" si="440"/>
        <v>0.16283687210264608</v>
      </c>
      <c r="V1060" s="63">
        <f t="shared" si="441"/>
        <v>0.21031988938103785</v>
      </c>
      <c r="W1060" s="63">
        <f t="shared" si="442"/>
        <v>1.5147486339056826E-2</v>
      </c>
      <c r="X1060" s="64">
        <f t="shared" si="443"/>
        <v>0.19226014512022727</v>
      </c>
      <c r="Y1060" s="63">
        <f t="shared" si="436"/>
        <v>0.13697531104381744</v>
      </c>
      <c r="Z1060" s="63">
        <f t="shared" si="437"/>
        <v>0.1971578310823352</v>
      </c>
      <c r="AA1060" s="63">
        <f t="shared" si="438"/>
        <v>1.9104397539456475E-2</v>
      </c>
      <c r="AB1060" s="64">
        <f t="shared" si="439"/>
        <v>0.17471559731542108</v>
      </c>
      <c r="AC1060" s="63">
        <f t="shared" si="432"/>
        <v>7.733204310395525E-2</v>
      </c>
      <c r="AD1060" s="63">
        <f t="shared" si="433"/>
        <v>0.1358142778416136</v>
      </c>
      <c r="AE1060" s="63">
        <f t="shared" si="434"/>
        <v>3.7082958932841414E-2</v>
      </c>
      <c r="AF1060" s="64">
        <f t="shared" si="435"/>
        <v>9.5200984702676683E-2</v>
      </c>
      <c r="AG1060" s="69">
        <f t="shared" ca="1" si="444"/>
        <v>946</v>
      </c>
      <c r="AH1060" s="75">
        <f t="shared" si="454"/>
        <v>11</v>
      </c>
      <c r="AI1060" s="76">
        <f t="shared" si="455"/>
        <v>0</v>
      </c>
      <c r="AJ1060" s="75">
        <f t="shared" si="456"/>
        <v>11</v>
      </c>
      <c r="AK1060" s="76">
        <f t="shared" si="457"/>
        <v>0</v>
      </c>
    </row>
    <row r="1061" spans="2:37" x14ac:dyDescent="0.25">
      <c r="B1061" s="43">
        <v>1959</v>
      </c>
      <c r="C1061" s="44">
        <v>2</v>
      </c>
      <c r="D1061" s="67">
        <f t="shared" si="462"/>
        <v>21609</v>
      </c>
      <c r="E1061" s="61">
        <f>Data!I1060</f>
        <v>55.41</v>
      </c>
      <c r="F1061" s="61">
        <f>Data!H1060</f>
        <v>28.9</v>
      </c>
      <c r="G1061" s="62">
        <f>IF(MOD(C1061,3)=0,SUM(Data!G1058:G1060),0)</f>
        <v>0</v>
      </c>
      <c r="H1061" s="63">
        <f t="shared" si="445"/>
        <v>-7.2138862540338522E-4</v>
      </c>
      <c r="I1061" s="63">
        <f t="shared" si="446"/>
        <v>0</v>
      </c>
      <c r="J1061" s="63">
        <f t="shared" si="447"/>
        <v>-7.2138862540338522E-4</v>
      </c>
      <c r="K1061" s="63">
        <f t="shared" si="448"/>
        <v>-3.4482758620689724E-3</v>
      </c>
      <c r="L1061" s="64">
        <f t="shared" si="449"/>
        <v>2.7363228326402478E-3</v>
      </c>
      <c r="M1061" s="65">
        <f t="shared" si="450"/>
        <v>12.479729729729728</v>
      </c>
      <c r="N1061" s="65">
        <f t="shared" si="451"/>
        <v>2.3186664145027347</v>
      </c>
      <c r="O1061" s="65">
        <f t="shared" si="452"/>
        <v>1279.2991868818192</v>
      </c>
      <c r="P1061" s="66">
        <f t="shared" si="453"/>
        <v>551.73921478315731</v>
      </c>
      <c r="Q1061" s="63">
        <f t="shared" si="458"/>
        <v>0.35675808031341805</v>
      </c>
      <c r="R1061" s="63">
        <f t="shared" si="459"/>
        <v>0.40726263938751028</v>
      </c>
      <c r="S1061" s="63">
        <f t="shared" si="460"/>
        <v>1.0489510489510412E-2</v>
      </c>
      <c r="T1061" s="64">
        <f t="shared" si="461"/>
        <v>0.39265437669490666</v>
      </c>
      <c r="U1061" s="63">
        <f t="shared" si="440"/>
        <v>0.16204592319850253</v>
      </c>
      <c r="V1061" s="63">
        <f t="shared" si="441"/>
        <v>0.20949664304861115</v>
      </c>
      <c r="W1061" s="63">
        <f t="shared" si="442"/>
        <v>1.4446416964055242E-2</v>
      </c>
      <c r="X1061" s="64">
        <f t="shared" si="443"/>
        <v>0.19227257627690642</v>
      </c>
      <c r="Y1061" s="63">
        <f t="shared" si="436"/>
        <v>0.14135505199732523</v>
      </c>
      <c r="Z1061" s="63">
        <f t="shared" si="437"/>
        <v>0.20176940103436025</v>
      </c>
      <c r="AA1061" s="63">
        <f t="shared" si="438"/>
        <v>1.9605310013415256E-2</v>
      </c>
      <c r="AB1061" s="64">
        <f t="shared" si="439"/>
        <v>0.17866137929249115</v>
      </c>
      <c r="AC1061" s="63">
        <f t="shared" si="432"/>
        <v>7.7725908103844832E-2</v>
      </c>
      <c r="AD1061" s="63">
        <f t="shared" si="433"/>
        <v>0.13622952353423012</v>
      </c>
      <c r="AE1061" s="63">
        <f t="shared" si="434"/>
        <v>3.7275576326124549E-2</v>
      </c>
      <c r="AF1061" s="64">
        <f t="shared" si="435"/>
        <v>9.5397934229383363E-2</v>
      </c>
      <c r="AG1061" s="69">
        <f t="shared" ca="1" si="444"/>
        <v>1058</v>
      </c>
      <c r="AH1061" s="75">
        <f t="shared" si="454"/>
        <v>0</v>
      </c>
      <c r="AI1061" s="76">
        <f t="shared" si="455"/>
        <v>1</v>
      </c>
      <c r="AJ1061" s="75">
        <f t="shared" si="456"/>
        <v>0</v>
      </c>
      <c r="AK1061" s="76">
        <f t="shared" si="457"/>
        <v>1</v>
      </c>
    </row>
    <row r="1062" spans="2:37" x14ac:dyDescent="0.25">
      <c r="B1062" s="43">
        <v>1959</v>
      </c>
      <c r="C1062" s="44">
        <v>3</v>
      </c>
      <c r="D1062" s="67">
        <f t="shared" si="462"/>
        <v>21640</v>
      </c>
      <c r="E1062" s="61">
        <f>Data!I1061</f>
        <v>55.439999</v>
      </c>
      <c r="F1062" s="61">
        <f>Data!H1061</f>
        <v>28.9</v>
      </c>
      <c r="G1062" s="62">
        <f>IF(MOD(C1062,3)=0,SUM(Data!G1059:G1061),0)</f>
        <v>0.4408333333333333</v>
      </c>
      <c r="H1062" s="63">
        <f t="shared" si="445"/>
        <v>5.4140046922945828E-4</v>
      </c>
      <c r="I1062" s="63">
        <f t="shared" si="446"/>
        <v>7.955844312097695E-3</v>
      </c>
      <c r="J1062" s="63">
        <f t="shared" si="447"/>
        <v>8.4972447813271845E-3</v>
      </c>
      <c r="K1062" s="63">
        <f t="shared" si="448"/>
        <v>0</v>
      </c>
      <c r="L1062" s="64">
        <f t="shared" si="449"/>
        <v>8.4972447813271845E-3</v>
      </c>
      <c r="M1062" s="65">
        <f t="shared" si="450"/>
        <v>12.486486261261261</v>
      </c>
      <c r="N1062" s="65">
        <f t="shared" si="451"/>
        <v>2.3186664145027347</v>
      </c>
      <c r="O1062" s="65">
        <f t="shared" si="452"/>
        <v>1290.1697052213069</v>
      </c>
      <c r="P1062" s="66">
        <f t="shared" si="453"/>
        <v>556.42747794662705</v>
      </c>
      <c r="Q1062" s="63">
        <f t="shared" si="458"/>
        <v>0.31686464688193094</v>
      </c>
      <c r="R1062" s="63">
        <f t="shared" si="459"/>
        <v>0.3623716777553172</v>
      </c>
      <c r="S1062" s="63">
        <f t="shared" si="460"/>
        <v>3.4722222222220989E-3</v>
      </c>
      <c r="T1062" s="64">
        <f t="shared" si="461"/>
        <v>0.35765758890495269</v>
      </c>
      <c r="U1062" s="63">
        <f t="shared" si="440"/>
        <v>0.15527432402199093</v>
      </c>
      <c r="V1062" s="63">
        <f t="shared" si="441"/>
        <v>0.20111021076640845</v>
      </c>
      <c r="W1062" s="63">
        <f t="shared" si="442"/>
        <v>1.4446416964055242E-2</v>
      </c>
      <c r="X1062" s="64">
        <f t="shared" si="443"/>
        <v>0.18400557257719319</v>
      </c>
      <c r="Y1062" s="63">
        <f t="shared" si="436"/>
        <v>0.14034052142365305</v>
      </c>
      <c r="Z1062" s="63">
        <f t="shared" si="437"/>
        <v>0.1997285973610432</v>
      </c>
      <c r="AA1062" s="63">
        <f t="shared" si="438"/>
        <v>1.9605310013415256E-2</v>
      </c>
      <c r="AB1062" s="64">
        <f t="shared" si="439"/>
        <v>0.17665981687095944</v>
      </c>
      <c r="AC1062" s="63">
        <f t="shared" si="432"/>
        <v>7.7798550945106015E-2</v>
      </c>
      <c r="AD1062" s="63">
        <f t="shared" si="433"/>
        <v>0.13616686309786541</v>
      </c>
      <c r="AE1062" s="63">
        <f t="shared" si="434"/>
        <v>3.7275576326124549E-2</v>
      </c>
      <c r="AF1062" s="64">
        <f t="shared" si="435"/>
        <v>9.5337525560949876E-2</v>
      </c>
      <c r="AG1062" s="69">
        <f t="shared" ca="1" si="444"/>
        <v>1017</v>
      </c>
      <c r="AH1062" s="75">
        <f t="shared" si="454"/>
        <v>1</v>
      </c>
      <c r="AI1062" s="76">
        <f t="shared" si="455"/>
        <v>0</v>
      </c>
      <c r="AJ1062" s="75">
        <f t="shared" si="456"/>
        <v>1</v>
      </c>
      <c r="AK1062" s="76">
        <f t="shared" si="457"/>
        <v>0</v>
      </c>
    </row>
    <row r="1063" spans="2:37" x14ac:dyDescent="0.25">
      <c r="B1063" s="43">
        <v>1959</v>
      </c>
      <c r="C1063" s="44">
        <v>4</v>
      </c>
      <c r="D1063" s="67">
        <f t="shared" si="462"/>
        <v>21670</v>
      </c>
      <c r="E1063" s="61">
        <f>Data!I1062</f>
        <v>57.59</v>
      </c>
      <c r="F1063" s="61">
        <f>Data!H1062</f>
        <v>29</v>
      </c>
      <c r="G1063" s="62">
        <f>IF(MOD(C1063,3)=0,SUM(Data!G1060:G1062),0)</f>
        <v>0</v>
      </c>
      <c r="H1063" s="63">
        <f t="shared" si="445"/>
        <v>3.8780682517689069E-2</v>
      </c>
      <c r="I1063" s="63">
        <f t="shared" si="446"/>
        <v>0</v>
      </c>
      <c r="J1063" s="63">
        <f t="shared" si="447"/>
        <v>3.8780682517689069E-2</v>
      </c>
      <c r="K1063" s="63">
        <f t="shared" si="448"/>
        <v>3.4602076124568004E-3</v>
      </c>
      <c r="L1063" s="64">
        <f t="shared" si="449"/>
        <v>3.5198680164179708E-2</v>
      </c>
      <c r="M1063" s="65">
        <f t="shared" si="450"/>
        <v>12.97072072072072</v>
      </c>
      <c r="N1063" s="65">
        <f t="shared" si="451"/>
        <v>2.3266894816809454</v>
      </c>
      <c r="O1063" s="65">
        <f t="shared" si="452"/>
        <v>1340.2033669534349</v>
      </c>
      <c r="P1063" s="66">
        <f t="shared" si="453"/>
        <v>576.01299077743158</v>
      </c>
      <c r="Q1063" s="63">
        <f t="shared" si="458"/>
        <v>0.3257366787692606</v>
      </c>
      <c r="R1063" s="63">
        <f t="shared" si="459"/>
        <v>0.37155030138687972</v>
      </c>
      <c r="S1063" s="63">
        <f t="shared" si="460"/>
        <v>3.4602076124570225E-3</v>
      </c>
      <c r="T1063" s="64">
        <f t="shared" si="461"/>
        <v>0.36682081758899354</v>
      </c>
      <c r="U1063" s="63">
        <f t="shared" si="440"/>
        <v>0.15301507161354677</v>
      </c>
      <c r="V1063" s="63">
        <f t="shared" si="441"/>
        <v>0.19876132177956274</v>
      </c>
      <c r="W1063" s="63">
        <f t="shared" si="442"/>
        <v>1.5903930909294761E-2</v>
      </c>
      <c r="X1063" s="64">
        <f t="shared" si="443"/>
        <v>0.17999476653919388</v>
      </c>
      <c r="Y1063" s="63">
        <f t="shared" si="436"/>
        <v>0.14484116800253211</v>
      </c>
      <c r="Z1063" s="63">
        <f t="shared" si="437"/>
        <v>0.20446363422578195</v>
      </c>
      <c r="AA1063" s="63">
        <f t="shared" si="438"/>
        <v>1.9530000322335983E-2</v>
      </c>
      <c r="AB1063" s="64">
        <f t="shared" si="439"/>
        <v>0.18139106631975199</v>
      </c>
      <c r="AC1063" s="63">
        <f t="shared" si="432"/>
        <v>8.7141140770682357E-2</v>
      </c>
      <c r="AD1063" s="63">
        <f t="shared" si="433"/>
        <v>0.14601540201641128</v>
      </c>
      <c r="AE1063" s="63">
        <f t="shared" si="434"/>
        <v>3.7829343109403446E-2</v>
      </c>
      <c r="AF1063" s="64">
        <f t="shared" si="435"/>
        <v>0.10424262873785728</v>
      </c>
      <c r="AG1063" s="69">
        <f t="shared" ca="1" si="444"/>
        <v>319</v>
      </c>
      <c r="AH1063" s="75">
        <f t="shared" si="454"/>
        <v>2</v>
      </c>
      <c r="AI1063" s="76">
        <f t="shared" si="455"/>
        <v>0</v>
      </c>
      <c r="AJ1063" s="75">
        <f t="shared" si="456"/>
        <v>2</v>
      </c>
      <c r="AK1063" s="76">
        <f t="shared" si="457"/>
        <v>0</v>
      </c>
    </row>
    <row r="1064" spans="2:37" x14ac:dyDescent="0.25">
      <c r="B1064" s="43">
        <v>1959</v>
      </c>
      <c r="C1064" s="44">
        <v>5</v>
      </c>
      <c r="D1064" s="67">
        <f t="shared" si="462"/>
        <v>21701</v>
      </c>
      <c r="E1064" s="61">
        <f>Data!I1063</f>
        <v>58.68</v>
      </c>
      <c r="F1064" s="61">
        <f>Data!H1063</f>
        <v>29</v>
      </c>
      <c r="G1064" s="62">
        <f>IF(MOD(C1064,3)=0,SUM(Data!G1061:G1063),0)</f>
        <v>0</v>
      </c>
      <c r="H1064" s="63">
        <f t="shared" si="445"/>
        <v>1.8926897030734358E-2</v>
      </c>
      <c r="I1064" s="63">
        <f t="shared" si="446"/>
        <v>0</v>
      </c>
      <c r="J1064" s="63">
        <f t="shared" si="447"/>
        <v>1.8926897030734358E-2</v>
      </c>
      <c r="K1064" s="63">
        <f t="shared" si="448"/>
        <v>0</v>
      </c>
      <c r="L1064" s="64">
        <f t="shared" si="449"/>
        <v>1.8926897030734358E-2</v>
      </c>
      <c r="M1064" s="65">
        <f t="shared" si="450"/>
        <v>13.216216216216216</v>
      </c>
      <c r="N1064" s="65">
        <f t="shared" si="451"/>
        <v>2.3266894816809454</v>
      </c>
      <c r="O1064" s="65">
        <f t="shared" si="452"/>
        <v>1365.569258080006</v>
      </c>
      <c r="P1064" s="66">
        <f t="shared" si="453"/>
        <v>586.91512934224136</v>
      </c>
      <c r="Q1064" s="63">
        <f t="shared" si="458"/>
        <v>0.33091403946473119</v>
      </c>
      <c r="R1064" s="63">
        <f t="shared" si="459"/>
        <v>0.37690657668345895</v>
      </c>
      <c r="S1064" s="63">
        <f t="shared" si="460"/>
        <v>3.4602076124570225E-3</v>
      </c>
      <c r="T1064" s="64">
        <f t="shared" si="461"/>
        <v>0.37215862297075697</v>
      </c>
      <c r="U1064" s="63">
        <f t="shared" si="440"/>
        <v>0.14987650175487044</v>
      </c>
      <c r="V1064" s="63">
        <f t="shared" si="441"/>
        <v>0.1954982281349853</v>
      </c>
      <c r="W1064" s="63">
        <f t="shared" si="442"/>
        <v>1.5147486339056826E-2</v>
      </c>
      <c r="X1064" s="64">
        <f t="shared" si="443"/>
        <v>0.17765964475401508</v>
      </c>
      <c r="Y1064" s="63">
        <f t="shared" si="436"/>
        <v>0.147840560620909</v>
      </c>
      <c r="Z1064" s="63">
        <f t="shared" si="437"/>
        <v>0.20761923295385976</v>
      </c>
      <c r="AA1064" s="63">
        <f t="shared" si="438"/>
        <v>1.9957566470093058E-2</v>
      </c>
      <c r="AB1064" s="64">
        <f t="shared" si="439"/>
        <v>0.18398968021114159</v>
      </c>
      <c r="AC1064" s="63">
        <f t="shared" si="432"/>
        <v>8.61892929531618E-2</v>
      </c>
      <c r="AD1064" s="63">
        <f t="shared" si="433"/>
        <v>0.14501200676408832</v>
      </c>
      <c r="AE1064" s="63">
        <f t="shared" si="434"/>
        <v>3.7829343109403446E-2</v>
      </c>
      <c r="AF1064" s="64">
        <f t="shared" si="435"/>
        <v>0.10327580769065414</v>
      </c>
      <c r="AG1064" s="69">
        <f t="shared" ca="1" si="444"/>
        <v>663</v>
      </c>
      <c r="AH1064" s="75">
        <f t="shared" si="454"/>
        <v>3</v>
      </c>
      <c r="AI1064" s="76">
        <f t="shared" si="455"/>
        <v>0</v>
      </c>
      <c r="AJ1064" s="75">
        <f t="shared" si="456"/>
        <v>3</v>
      </c>
      <c r="AK1064" s="76">
        <f t="shared" si="457"/>
        <v>0</v>
      </c>
    </row>
    <row r="1065" spans="2:37" x14ac:dyDescent="0.25">
      <c r="B1065" s="43">
        <v>1959</v>
      </c>
      <c r="C1065" s="44">
        <v>6</v>
      </c>
      <c r="D1065" s="67">
        <f t="shared" si="462"/>
        <v>21731</v>
      </c>
      <c r="E1065" s="61">
        <f>Data!I1064</f>
        <v>58.470001000000003</v>
      </c>
      <c r="F1065" s="61">
        <f>Data!H1064</f>
        <v>29.1</v>
      </c>
      <c r="G1065" s="62">
        <f>IF(MOD(C1065,3)=0,SUM(Data!G1062:G1064),0)</f>
        <v>0.4458333333333333</v>
      </c>
      <c r="H1065" s="63">
        <f t="shared" si="445"/>
        <v>-3.5787150647579313E-3</v>
      </c>
      <c r="I1065" s="63">
        <f t="shared" si="446"/>
        <v>7.5977050670302197E-3</v>
      </c>
      <c r="J1065" s="63">
        <f t="shared" si="447"/>
        <v>4.018990002272238E-3</v>
      </c>
      <c r="K1065" s="63">
        <f t="shared" si="448"/>
        <v>3.4482758620690834E-3</v>
      </c>
      <c r="L1065" s="64">
        <f t="shared" si="449"/>
        <v>5.6875292322655646E-4</v>
      </c>
      <c r="M1065" s="65">
        <f t="shared" si="450"/>
        <v>13.168919144144144</v>
      </c>
      <c r="N1065" s="65">
        <f t="shared" si="451"/>
        <v>2.3347125488591556</v>
      </c>
      <c r="O1065" s="65">
        <f t="shared" si="452"/>
        <v>1371.0574672756397</v>
      </c>
      <c r="P1065" s="66">
        <f t="shared" si="453"/>
        <v>587.24893903774068</v>
      </c>
      <c r="Q1065" s="63">
        <f t="shared" si="458"/>
        <v>0.29244028326966065</v>
      </c>
      <c r="R1065" s="63">
        <f t="shared" si="459"/>
        <v>0.33444291946696736</v>
      </c>
      <c r="S1065" s="63">
        <f t="shared" si="460"/>
        <v>6.9204152249138229E-3</v>
      </c>
      <c r="T1065" s="64">
        <f t="shared" si="461"/>
        <v>0.32527149046719406</v>
      </c>
      <c r="U1065" s="63">
        <f t="shared" si="440"/>
        <v>0.14889492709831842</v>
      </c>
      <c r="V1065" s="63">
        <f t="shared" si="441"/>
        <v>0.19333298157444445</v>
      </c>
      <c r="W1065" s="63">
        <f t="shared" si="442"/>
        <v>1.5846624389338038E-2</v>
      </c>
      <c r="X1065" s="64">
        <f t="shared" si="443"/>
        <v>0.17471767186488374</v>
      </c>
      <c r="Y1065" s="63">
        <f t="shared" si="436"/>
        <v>0.15391460313961458</v>
      </c>
      <c r="Z1065" s="63">
        <f t="shared" si="437"/>
        <v>0.21276486619805479</v>
      </c>
      <c r="AA1065" s="63">
        <f t="shared" si="438"/>
        <v>1.988101805247533E-2</v>
      </c>
      <c r="AB1065" s="64">
        <f t="shared" si="439"/>
        <v>0.18912387301207234</v>
      </c>
      <c r="AC1065" s="63">
        <f t="shared" si="432"/>
        <v>8.5036489252273917E-2</v>
      </c>
      <c r="AD1065" s="63">
        <f t="shared" si="433"/>
        <v>0.14357618539880868</v>
      </c>
      <c r="AE1065" s="63">
        <f t="shared" si="434"/>
        <v>3.8007986773310742E-2</v>
      </c>
      <c r="AF1065" s="64">
        <f t="shared" si="435"/>
        <v>0.10170268434413576</v>
      </c>
      <c r="AG1065" s="69">
        <f t="shared" ca="1" si="444"/>
        <v>1121</v>
      </c>
      <c r="AH1065" s="75">
        <f t="shared" si="454"/>
        <v>0</v>
      </c>
      <c r="AI1065" s="76">
        <f t="shared" si="455"/>
        <v>1</v>
      </c>
      <c r="AJ1065" s="75">
        <f t="shared" si="456"/>
        <v>0</v>
      </c>
      <c r="AK1065" s="76">
        <f t="shared" si="457"/>
        <v>1</v>
      </c>
    </row>
    <row r="1066" spans="2:37" x14ac:dyDescent="0.25">
      <c r="B1066" s="43">
        <v>1959</v>
      </c>
      <c r="C1066" s="44">
        <v>7</v>
      </c>
      <c r="D1066" s="67">
        <f t="shared" si="462"/>
        <v>21762</v>
      </c>
      <c r="E1066" s="61">
        <f>Data!I1065</f>
        <v>60.509998000000003</v>
      </c>
      <c r="F1066" s="61">
        <f>Data!H1065</f>
        <v>29.2</v>
      </c>
      <c r="G1066" s="62">
        <f>IF(MOD(C1066,3)=0,SUM(Data!G1063:G1065),0)</f>
        <v>0</v>
      </c>
      <c r="H1066" s="63">
        <f t="shared" si="445"/>
        <v>3.4889635113910744E-2</v>
      </c>
      <c r="I1066" s="63">
        <f t="shared" si="446"/>
        <v>0</v>
      </c>
      <c r="J1066" s="63">
        <f t="shared" si="447"/>
        <v>3.4889635113910744E-2</v>
      </c>
      <c r="K1066" s="63">
        <f t="shared" si="448"/>
        <v>3.4364261168384758E-3</v>
      </c>
      <c r="L1066" s="64">
        <f t="shared" si="449"/>
        <v>3.1345492527904195E-2</v>
      </c>
      <c r="M1066" s="65">
        <f t="shared" si="450"/>
        <v>13.628377927927927</v>
      </c>
      <c r="N1066" s="65">
        <f t="shared" si="451"/>
        <v>2.3427356160373654</v>
      </c>
      <c r="O1066" s="65">
        <f t="shared" si="452"/>
        <v>1418.8931620290894</v>
      </c>
      <c r="P1066" s="66">
        <f t="shared" si="453"/>
        <v>605.65654626836783</v>
      </c>
      <c r="Q1066" s="63">
        <f t="shared" si="458"/>
        <v>0.28226317614458951</v>
      </c>
      <c r="R1066" s="63">
        <f t="shared" si="459"/>
        <v>0.32393506953416362</v>
      </c>
      <c r="S1066" s="63">
        <f t="shared" si="460"/>
        <v>6.8965517241377228E-3</v>
      </c>
      <c r="T1066" s="64">
        <f t="shared" si="461"/>
        <v>0.31486702111269671</v>
      </c>
      <c r="U1066" s="63">
        <f t="shared" si="440"/>
        <v>0.14401039901198942</v>
      </c>
      <c r="V1066" s="63">
        <f t="shared" si="441"/>
        <v>0.18825952504908194</v>
      </c>
      <c r="W1066" s="63">
        <f t="shared" si="442"/>
        <v>1.6543843044878548E-2</v>
      </c>
      <c r="X1066" s="64">
        <f t="shared" si="443"/>
        <v>0.16892107819949898</v>
      </c>
      <c r="Y1066" s="63">
        <f t="shared" si="436"/>
        <v>0.15152687466815129</v>
      </c>
      <c r="Z1066" s="63">
        <f t="shared" si="437"/>
        <v>0.21025536229513797</v>
      </c>
      <c r="AA1066" s="63">
        <f t="shared" si="438"/>
        <v>2.1088654145061003E-2</v>
      </c>
      <c r="AB1066" s="64">
        <f t="shared" si="439"/>
        <v>0.18525982771639216</v>
      </c>
      <c r="AC1066" s="63">
        <f t="shared" si="432"/>
        <v>8.5584195906910576E-2</v>
      </c>
      <c r="AD1066" s="63">
        <f t="shared" si="433"/>
        <v>0.14415344182569489</v>
      </c>
      <c r="AE1066" s="63">
        <f t="shared" si="434"/>
        <v>3.8186048185490762E-2</v>
      </c>
      <c r="AF1066" s="64">
        <f t="shared" si="435"/>
        <v>0.10206975312894118</v>
      </c>
      <c r="AG1066" s="69">
        <f t="shared" ca="1" si="444"/>
        <v>386</v>
      </c>
      <c r="AH1066" s="75">
        <f t="shared" si="454"/>
        <v>1</v>
      </c>
      <c r="AI1066" s="76">
        <f t="shared" si="455"/>
        <v>0</v>
      </c>
      <c r="AJ1066" s="75">
        <f t="shared" si="456"/>
        <v>1</v>
      </c>
      <c r="AK1066" s="76">
        <f t="shared" si="457"/>
        <v>0</v>
      </c>
    </row>
    <row r="1067" spans="2:37" x14ac:dyDescent="0.25">
      <c r="B1067" s="43">
        <v>1959</v>
      </c>
      <c r="C1067" s="44">
        <v>8</v>
      </c>
      <c r="D1067" s="67">
        <f t="shared" si="462"/>
        <v>21793</v>
      </c>
      <c r="E1067" s="61">
        <f>Data!I1066</f>
        <v>59.599997999999999</v>
      </c>
      <c r="F1067" s="61">
        <f>Data!H1066</f>
        <v>29.2</v>
      </c>
      <c r="G1067" s="62">
        <f>IF(MOD(C1067,3)=0,SUM(Data!G1064:G1066),0)</f>
        <v>0</v>
      </c>
      <c r="H1067" s="63">
        <f t="shared" si="445"/>
        <v>-1.5038837053010679E-2</v>
      </c>
      <c r="I1067" s="63">
        <f t="shared" si="446"/>
        <v>0</v>
      </c>
      <c r="J1067" s="63">
        <f t="shared" si="447"/>
        <v>-1.5038837053010679E-2</v>
      </c>
      <c r="K1067" s="63">
        <f t="shared" si="448"/>
        <v>0</v>
      </c>
      <c r="L1067" s="64">
        <f t="shared" si="449"/>
        <v>-1.5038837053010679E-2</v>
      </c>
      <c r="M1067" s="65">
        <f t="shared" si="450"/>
        <v>13.423422972972972</v>
      </c>
      <c r="N1067" s="65">
        <f t="shared" si="451"/>
        <v>2.3427356160373654</v>
      </c>
      <c r="O1067" s="65">
        <f t="shared" si="452"/>
        <v>1397.5546589697028</v>
      </c>
      <c r="P1067" s="66">
        <f t="shared" si="453"/>
        <v>596.54817615894865</v>
      </c>
      <c r="Q1067" s="63">
        <f t="shared" si="458"/>
        <v>0.24816749738219901</v>
      </c>
      <c r="R1067" s="63">
        <f t="shared" si="459"/>
        <v>0.28873132534740109</v>
      </c>
      <c r="S1067" s="63">
        <f t="shared" si="460"/>
        <v>1.0380622837370401E-2</v>
      </c>
      <c r="T1067" s="64">
        <f t="shared" si="461"/>
        <v>0.27549093501848931</v>
      </c>
      <c r="U1067" s="63">
        <f t="shared" si="440"/>
        <v>0.14846720533842772</v>
      </c>
      <c r="V1067" s="63">
        <f t="shared" si="441"/>
        <v>0.19288871598411439</v>
      </c>
      <c r="W1067" s="63">
        <f t="shared" si="442"/>
        <v>1.6543843044878548E-2</v>
      </c>
      <c r="X1067" s="64">
        <f t="shared" si="443"/>
        <v>0.17347493091003896</v>
      </c>
      <c r="Y1067" s="63">
        <f t="shared" si="436"/>
        <v>0.14573419752423034</v>
      </c>
      <c r="Z1067" s="63">
        <f t="shared" si="437"/>
        <v>0.20416725551300563</v>
      </c>
      <c r="AA1067" s="63">
        <f t="shared" si="438"/>
        <v>2.0658811944562983E-2</v>
      </c>
      <c r="AB1067" s="64">
        <f t="shared" si="439"/>
        <v>0.17979411084378083</v>
      </c>
      <c r="AC1067" s="63">
        <f t="shared" si="432"/>
        <v>8.5555474413801402E-2</v>
      </c>
      <c r="AD1067" s="63">
        <f t="shared" si="433"/>
        <v>0.14412317075568559</v>
      </c>
      <c r="AE1067" s="63">
        <f t="shared" si="434"/>
        <v>3.8186048185490762E-2</v>
      </c>
      <c r="AF1067" s="64">
        <f t="shared" si="435"/>
        <v>0.10204059547452826</v>
      </c>
      <c r="AG1067" s="69">
        <f t="shared" ca="1" si="444"/>
        <v>1316</v>
      </c>
      <c r="AH1067" s="75">
        <f t="shared" si="454"/>
        <v>0</v>
      </c>
      <c r="AI1067" s="76">
        <f t="shared" si="455"/>
        <v>1</v>
      </c>
      <c r="AJ1067" s="75">
        <f t="shared" si="456"/>
        <v>0</v>
      </c>
      <c r="AK1067" s="76">
        <f t="shared" si="457"/>
        <v>1</v>
      </c>
    </row>
    <row r="1068" spans="2:37" x14ac:dyDescent="0.25">
      <c r="B1068" s="43">
        <v>1959</v>
      </c>
      <c r="C1068" s="44">
        <v>9</v>
      </c>
      <c r="D1068" s="67">
        <f t="shared" si="462"/>
        <v>21823</v>
      </c>
      <c r="E1068" s="61">
        <f>Data!I1067</f>
        <v>56.880001</v>
      </c>
      <c r="F1068" s="61">
        <f>Data!H1067</f>
        <v>29.3</v>
      </c>
      <c r="G1068" s="62">
        <f>IF(MOD(C1068,3)=0,SUM(Data!G1065:G1067),0)</f>
        <v>0.45083333333333342</v>
      </c>
      <c r="H1068" s="63">
        <f t="shared" si="445"/>
        <v>-4.5637535088507875E-2</v>
      </c>
      <c r="I1068" s="63">
        <f t="shared" si="446"/>
        <v>7.5643179272142499E-3</v>
      </c>
      <c r="J1068" s="63">
        <f t="shared" si="447"/>
        <v>-3.8073217161293638E-2</v>
      </c>
      <c r="K1068" s="63">
        <f t="shared" si="448"/>
        <v>3.4246575342467001E-3</v>
      </c>
      <c r="L1068" s="64">
        <f t="shared" si="449"/>
        <v>-4.1356243723883246E-2</v>
      </c>
      <c r="M1068" s="65">
        <f t="shared" si="450"/>
        <v>12.810811036036036</v>
      </c>
      <c r="N1068" s="65">
        <f t="shared" si="451"/>
        <v>2.3507586832155756</v>
      </c>
      <c r="O1068" s="65">
        <f t="shared" si="452"/>
        <v>1344.3452569439717</v>
      </c>
      <c r="P1068" s="66">
        <f t="shared" si="453"/>
        <v>571.8771843926811</v>
      </c>
      <c r="Q1068" s="63">
        <f t="shared" si="458"/>
        <v>0.13623651345911902</v>
      </c>
      <c r="R1068" s="63">
        <f t="shared" si="459"/>
        <v>0.17233274376408692</v>
      </c>
      <c r="S1068" s="63">
        <f t="shared" si="460"/>
        <v>1.3840830449827202E-2</v>
      </c>
      <c r="T1068" s="64">
        <f t="shared" si="461"/>
        <v>0.15632820118710233</v>
      </c>
      <c r="U1068" s="63">
        <f t="shared" si="440"/>
        <v>0.11975890468221229</v>
      </c>
      <c r="V1068" s="63">
        <f t="shared" si="441"/>
        <v>0.16228771476507386</v>
      </c>
      <c r="W1068" s="63">
        <f t="shared" si="442"/>
        <v>1.7997157313192513E-2</v>
      </c>
      <c r="X1068" s="64">
        <f t="shared" si="443"/>
        <v>0.14173964673212658</v>
      </c>
      <c r="Y1068" s="63">
        <f t="shared" si="436"/>
        <v>0.13891370169465134</v>
      </c>
      <c r="Z1068" s="63">
        <f t="shared" si="437"/>
        <v>0.19596454179732059</v>
      </c>
      <c r="AA1068" s="63">
        <f t="shared" si="438"/>
        <v>2.0579808711406855E-2</v>
      </c>
      <c r="AB1068" s="64">
        <f t="shared" si="439"/>
        <v>0.17184813141400079</v>
      </c>
      <c r="AC1068" s="63">
        <f t="shared" si="432"/>
        <v>7.7552490242615013E-2</v>
      </c>
      <c r="AD1068" s="63">
        <f t="shared" si="433"/>
        <v>0.13552857008669239</v>
      </c>
      <c r="AE1068" s="63">
        <f t="shared" si="434"/>
        <v>3.724756837882115E-2</v>
      </c>
      <c r="AF1068" s="64">
        <f t="shared" si="435"/>
        <v>9.4751730159734926E-2</v>
      </c>
      <c r="AG1068" s="69">
        <f t="shared" ca="1" si="444"/>
        <v>1645</v>
      </c>
      <c r="AH1068" s="75">
        <f t="shared" si="454"/>
        <v>0</v>
      </c>
      <c r="AI1068" s="76">
        <f t="shared" si="455"/>
        <v>2</v>
      </c>
      <c r="AJ1068" s="75">
        <f t="shared" si="456"/>
        <v>0</v>
      </c>
      <c r="AK1068" s="76">
        <f t="shared" si="457"/>
        <v>2</v>
      </c>
    </row>
    <row r="1069" spans="2:37" x14ac:dyDescent="0.25">
      <c r="B1069" s="43">
        <v>1959</v>
      </c>
      <c r="C1069" s="44">
        <v>10</v>
      </c>
      <c r="D1069" s="67">
        <f t="shared" si="462"/>
        <v>21854</v>
      </c>
      <c r="E1069" s="61">
        <f>Data!I1068</f>
        <v>57.52</v>
      </c>
      <c r="F1069" s="61">
        <f>Data!H1068</f>
        <v>29.4</v>
      </c>
      <c r="G1069" s="62">
        <f>IF(MOD(C1069,3)=0,SUM(Data!G1066:G1068),0)</f>
        <v>0</v>
      </c>
      <c r="H1069" s="63">
        <f t="shared" si="445"/>
        <v>1.1251740308513725E-2</v>
      </c>
      <c r="I1069" s="63">
        <f t="shared" si="446"/>
        <v>0</v>
      </c>
      <c r="J1069" s="63">
        <f t="shared" si="447"/>
        <v>1.1251740308513725E-2</v>
      </c>
      <c r="K1069" s="63">
        <f t="shared" si="448"/>
        <v>3.4129692832762792E-3</v>
      </c>
      <c r="L1069" s="64">
        <f t="shared" si="449"/>
        <v>7.8121085387570233E-3</v>
      </c>
      <c r="M1069" s="65">
        <f t="shared" si="450"/>
        <v>12.954954954954955</v>
      </c>
      <c r="N1069" s="65">
        <f t="shared" si="451"/>
        <v>2.3587817503937858</v>
      </c>
      <c r="O1069" s="65">
        <f t="shared" si="452"/>
        <v>1359.4714806600873</v>
      </c>
      <c r="P1069" s="66">
        <f t="shared" si="453"/>
        <v>576.34475102799547</v>
      </c>
      <c r="Q1069" s="63">
        <f t="shared" si="458"/>
        <v>0.12059220258748482</v>
      </c>
      <c r="R1069" s="63">
        <f t="shared" si="459"/>
        <v>0.15619144072445268</v>
      </c>
      <c r="S1069" s="63">
        <f t="shared" si="460"/>
        <v>1.730103806228378E-2</v>
      </c>
      <c r="T1069" s="64">
        <f t="shared" si="461"/>
        <v>0.1365283209842405</v>
      </c>
      <c r="U1069" s="63">
        <f t="shared" si="440"/>
        <v>0.126695969919983</v>
      </c>
      <c r="V1069" s="63">
        <f t="shared" si="441"/>
        <v>0.16948825201346751</v>
      </c>
      <c r="W1069" s="63">
        <f t="shared" si="442"/>
        <v>1.8691089217110379E-2</v>
      </c>
      <c r="X1069" s="64">
        <f t="shared" si="443"/>
        <v>0.14803031497237162</v>
      </c>
      <c r="Y1069" s="63">
        <f t="shared" si="436"/>
        <v>0.1372854893707558</v>
      </c>
      <c r="Z1069" s="63">
        <f t="shared" si="437"/>
        <v>0.19425476852565016</v>
      </c>
      <c r="AA1069" s="63">
        <f t="shared" si="438"/>
        <v>2.1785883629891867E-2</v>
      </c>
      <c r="AB1069" s="64">
        <f t="shared" si="439"/>
        <v>0.16879161051145353</v>
      </c>
      <c r="AC1069" s="63">
        <f t="shared" si="432"/>
        <v>7.7609616532637427E-2</v>
      </c>
      <c r="AD1069" s="63">
        <f t="shared" si="433"/>
        <v>0.13558876997023495</v>
      </c>
      <c r="AE1069" s="63">
        <f t="shared" si="434"/>
        <v>3.77935441620183E-2</v>
      </c>
      <c r="AF1069" s="64">
        <f t="shared" si="435"/>
        <v>9.4233796652861912E-2</v>
      </c>
      <c r="AG1069" s="69">
        <f t="shared" ca="1" si="444"/>
        <v>824</v>
      </c>
      <c r="AH1069" s="75">
        <f t="shared" si="454"/>
        <v>1</v>
      </c>
      <c r="AI1069" s="76">
        <f t="shared" si="455"/>
        <v>0</v>
      </c>
      <c r="AJ1069" s="75">
        <f t="shared" si="456"/>
        <v>1</v>
      </c>
      <c r="AK1069" s="76">
        <f t="shared" si="457"/>
        <v>0</v>
      </c>
    </row>
    <row r="1070" spans="2:37" x14ac:dyDescent="0.25">
      <c r="B1070" s="43">
        <v>1959</v>
      </c>
      <c r="C1070" s="44">
        <v>11</v>
      </c>
      <c r="D1070" s="67">
        <f t="shared" si="462"/>
        <v>21884</v>
      </c>
      <c r="E1070" s="61">
        <f>Data!I1069</f>
        <v>58.279998999999997</v>
      </c>
      <c r="F1070" s="61">
        <f>Data!H1069</f>
        <v>29.4</v>
      </c>
      <c r="G1070" s="62">
        <f>IF(MOD(C1070,3)=0,SUM(Data!G1067:G1069),0)</f>
        <v>0</v>
      </c>
      <c r="H1070" s="63">
        <f t="shared" si="445"/>
        <v>1.3212778164116701E-2</v>
      </c>
      <c r="I1070" s="63">
        <f t="shared" si="446"/>
        <v>0</v>
      </c>
      <c r="J1070" s="63">
        <f t="shared" si="447"/>
        <v>1.3212778164116701E-2</v>
      </c>
      <c r="K1070" s="63">
        <f t="shared" si="448"/>
        <v>0</v>
      </c>
      <c r="L1070" s="64">
        <f t="shared" si="449"/>
        <v>1.3212778164116701E-2</v>
      </c>
      <c r="M1070" s="65">
        <f t="shared" si="450"/>
        <v>13.126125900900899</v>
      </c>
      <c r="N1070" s="65">
        <f t="shared" si="451"/>
        <v>2.3587817503937858</v>
      </c>
      <c r="O1070" s="65">
        <f t="shared" si="452"/>
        <v>1377.4338757544924</v>
      </c>
      <c r="P1070" s="66">
        <f t="shared" si="453"/>
        <v>583.95986636938142</v>
      </c>
      <c r="Q1070" s="63">
        <f t="shared" si="458"/>
        <v>0.11051827362804878</v>
      </c>
      <c r="R1070" s="63">
        <f t="shared" si="459"/>
        <v>0.14579748080712318</v>
      </c>
      <c r="S1070" s="63">
        <f t="shared" si="460"/>
        <v>1.379310344827589E-2</v>
      </c>
      <c r="T1070" s="64">
        <f t="shared" si="461"/>
        <v>0.13020839943559759</v>
      </c>
      <c r="U1070" s="63">
        <f t="shared" si="440"/>
        <v>0.1122365198260491</v>
      </c>
      <c r="V1070" s="63">
        <f t="shared" si="441"/>
        <v>0.15447962726740427</v>
      </c>
      <c r="W1070" s="63">
        <f t="shared" si="442"/>
        <v>1.8691089217110379E-2</v>
      </c>
      <c r="X1070" s="64">
        <f t="shared" si="443"/>
        <v>0.13329707061112184</v>
      </c>
      <c r="Y1070" s="63">
        <f t="shared" si="436"/>
        <v>0.13721452884998531</v>
      </c>
      <c r="Z1070" s="63">
        <f t="shared" si="437"/>
        <v>0.19418025342711132</v>
      </c>
      <c r="AA1070" s="63">
        <f t="shared" si="438"/>
        <v>2.1355747920446699E-2</v>
      </c>
      <c r="AB1070" s="64">
        <f t="shared" si="439"/>
        <v>0.169210880595275</v>
      </c>
      <c r="AC1070" s="63">
        <f t="shared" si="432"/>
        <v>7.9287497075485103E-2</v>
      </c>
      <c r="AD1070" s="63">
        <f t="shared" si="433"/>
        <v>0.13735692633463348</v>
      </c>
      <c r="AE1070" s="63">
        <f t="shared" si="434"/>
        <v>3.77935441620183E-2</v>
      </c>
      <c r="AF1070" s="64">
        <f t="shared" si="435"/>
        <v>9.5937561697793106E-2</v>
      </c>
      <c r="AG1070" s="69">
        <f t="shared" ca="1" si="444"/>
        <v>778</v>
      </c>
      <c r="AH1070" s="75">
        <f t="shared" si="454"/>
        <v>2</v>
      </c>
      <c r="AI1070" s="76">
        <f t="shared" si="455"/>
        <v>0</v>
      </c>
      <c r="AJ1070" s="75">
        <f t="shared" si="456"/>
        <v>2</v>
      </c>
      <c r="AK1070" s="76">
        <f t="shared" si="457"/>
        <v>0</v>
      </c>
    </row>
    <row r="1071" spans="2:37" x14ac:dyDescent="0.25">
      <c r="B1071" s="43">
        <v>1959</v>
      </c>
      <c r="C1071" s="44">
        <v>12</v>
      </c>
      <c r="D1071" s="67">
        <f t="shared" si="462"/>
        <v>21915</v>
      </c>
      <c r="E1071" s="61">
        <f>Data!I1070</f>
        <v>59.889999000000003</v>
      </c>
      <c r="F1071" s="61">
        <f>Data!H1070</f>
        <v>29.4</v>
      </c>
      <c r="G1071" s="62">
        <f>IF(MOD(C1071,3)=0,SUM(Data!G1068:G1070),0)</f>
        <v>0.45583333333333331</v>
      </c>
      <c r="H1071" s="63">
        <f t="shared" si="445"/>
        <v>2.7625257852183616E-2</v>
      </c>
      <c r="I1071" s="63">
        <f t="shared" si="446"/>
        <v>7.8214368763687408E-3</v>
      </c>
      <c r="J1071" s="63">
        <f t="shared" si="447"/>
        <v>3.544669472855233E-2</v>
      </c>
      <c r="K1071" s="63">
        <f t="shared" si="448"/>
        <v>0</v>
      </c>
      <c r="L1071" s="64">
        <f t="shared" si="449"/>
        <v>3.544669472855233E-2</v>
      </c>
      <c r="M1071" s="65">
        <f t="shared" si="450"/>
        <v>13.488738513513512</v>
      </c>
      <c r="N1071" s="65">
        <f t="shared" si="451"/>
        <v>2.3587817503937858</v>
      </c>
      <c r="O1071" s="65">
        <f t="shared" si="452"/>
        <v>1426.2593538571286</v>
      </c>
      <c r="P1071" s="66">
        <f t="shared" si="453"/>
        <v>604.65931348630306</v>
      </c>
      <c r="Q1071" s="63">
        <f t="shared" si="458"/>
        <v>8.476725384472461E-2</v>
      </c>
      <c r="R1071" s="63">
        <f t="shared" si="459"/>
        <v>0.11891421867982777</v>
      </c>
      <c r="S1071" s="63">
        <f t="shared" si="460"/>
        <v>1.730103806228378E-2</v>
      </c>
      <c r="T1071" s="64">
        <f t="shared" si="461"/>
        <v>9.9885065300918674E-2</v>
      </c>
      <c r="U1071" s="63">
        <f t="shared" si="440"/>
        <v>0.10728299254454332</v>
      </c>
      <c r="V1071" s="63">
        <f t="shared" si="441"/>
        <v>0.14867136508320145</v>
      </c>
      <c r="W1071" s="63">
        <f t="shared" si="442"/>
        <v>1.9453013097845862E-2</v>
      </c>
      <c r="X1071" s="64">
        <f t="shared" si="443"/>
        <v>0.12675263138680126</v>
      </c>
      <c r="Y1071" s="63">
        <f t="shared" si="436"/>
        <v>0.1373179146519663</v>
      </c>
      <c r="Z1071" s="63">
        <f t="shared" si="437"/>
        <v>0.1932136766737016</v>
      </c>
      <c r="AA1071" s="63">
        <f t="shared" si="438"/>
        <v>2.2218020399223937E-2</v>
      </c>
      <c r="AB1071" s="64">
        <f t="shared" si="439"/>
        <v>0.16727904699595864</v>
      </c>
      <c r="AC1071" s="63">
        <f t="shared" si="432"/>
        <v>8.2054736231121472E-2</v>
      </c>
      <c r="AD1071" s="63">
        <f t="shared" si="433"/>
        <v>0.14001818320002535</v>
      </c>
      <c r="AE1071" s="63">
        <f t="shared" si="434"/>
        <v>3.77935441620183E-2</v>
      </c>
      <c r="AF1071" s="64">
        <f t="shared" si="435"/>
        <v>9.8501903016317005E-2</v>
      </c>
      <c r="AG1071" s="69">
        <f t="shared" ca="1" si="444"/>
        <v>496</v>
      </c>
      <c r="AH1071" s="75">
        <f t="shared" si="454"/>
        <v>3</v>
      </c>
      <c r="AI1071" s="76">
        <f t="shared" si="455"/>
        <v>0</v>
      </c>
      <c r="AJ1071" s="75">
        <f t="shared" si="456"/>
        <v>3</v>
      </c>
      <c r="AK1071" s="76">
        <f t="shared" si="457"/>
        <v>0</v>
      </c>
    </row>
    <row r="1072" spans="2:37" x14ac:dyDescent="0.25">
      <c r="B1072" s="43">
        <v>1960</v>
      </c>
      <c r="C1072" s="39">
        <v>1</v>
      </c>
      <c r="D1072" s="67">
        <f t="shared" si="462"/>
        <v>21946</v>
      </c>
      <c r="E1072" s="61">
        <f>Data!I1071</f>
        <v>55.610000999999997</v>
      </c>
      <c r="F1072" s="61">
        <f>Data!H1071</f>
        <v>29.3</v>
      </c>
      <c r="G1072" s="62">
        <f>IF(MOD(C1072,3)=0,SUM(Data!G1069:G1071),0)</f>
        <v>0</v>
      </c>
      <c r="H1072" s="63">
        <f t="shared" si="445"/>
        <v>-7.14643191094394E-2</v>
      </c>
      <c r="I1072" s="63">
        <f t="shared" si="446"/>
        <v>0</v>
      </c>
      <c r="J1072" s="63">
        <f t="shared" si="447"/>
        <v>-7.14643191094394E-2</v>
      </c>
      <c r="K1072" s="63">
        <f t="shared" si="448"/>
        <v>-3.4013605442175798E-3</v>
      </c>
      <c r="L1072" s="64">
        <f t="shared" si="449"/>
        <v>-6.8295255352133877E-2</v>
      </c>
      <c r="M1072" s="65">
        <f t="shared" si="450"/>
        <v>12.524774999999998</v>
      </c>
      <c r="N1072" s="65">
        <f t="shared" si="451"/>
        <v>2.3507586832155756</v>
      </c>
      <c r="O1072" s="65">
        <f t="shared" si="452"/>
        <v>1324.33270026026</v>
      </c>
      <c r="P1072" s="66">
        <f t="shared" si="453"/>
        <v>563.36395127071</v>
      </c>
      <c r="Q1072" s="63">
        <f t="shared" si="458"/>
        <v>2.8854823645538819E-3</v>
      </c>
      <c r="R1072" s="63">
        <f t="shared" si="459"/>
        <v>3.4454922886068662E-2</v>
      </c>
      <c r="S1072" s="63">
        <f t="shared" si="460"/>
        <v>1.0344827586206806E-2</v>
      </c>
      <c r="T1072" s="64">
        <f t="shared" si="461"/>
        <v>2.3863234255835364E-2</v>
      </c>
      <c r="U1072" s="63">
        <f t="shared" si="440"/>
        <v>8.7084227152672389E-2</v>
      </c>
      <c r="V1072" s="63">
        <f t="shared" si="441"/>
        <v>0.12771760387500475</v>
      </c>
      <c r="W1072" s="63">
        <f t="shared" si="442"/>
        <v>1.8758562171729221E-2</v>
      </c>
      <c r="X1072" s="64">
        <f t="shared" si="443"/>
        <v>0.10695276167397583</v>
      </c>
      <c r="Y1072" s="63">
        <f t="shared" si="436"/>
        <v>0.12549314577728987</v>
      </c>
      <c r="Z1072" s="63">
        <f t="shared" si="437"/>
        <v>0.18080775589904552</v>
      </c>
      <c r="AA1072" s="63">
        <f t="shared" si="438"/>
        <v>2.2303801640682241E-2</v>
      </c>
      <c r="AB1072" s="64">
        <f t="shared" si="439"/>
        <v>0.15504584254111364</v>
      </c>
      <c r="AC1072" s="63">
        <f t="shared" si="432"/>
        <v>7.8356572265999347E-2</v>
      </c>
      <c r="AD1072" s="63">
        <f t="shared" si="433"/>
        <v>0.13612191619658431</v>
      </c>
      <c r="AE1072" s="63">
        <f t="shared" si="434"/>
        <v>3.7988736775653953E-2</v>
      </c>
      <c r="AF1072" s="64">
        <f t="shared" si="435"/>
        <v>9.4541661141493094E-2</v>
      </c>
      <c r="AG1072" s="69">
        <f t="shared" ca="1" si="444"/>
        <v>1748</v>
      </c>
      <c r="AH1072" s="75">
        <f t="shared" si="454"/>
        <v>0</v>
      </c>
      <c r="AI1072" s="76">
        <f t="shared" si="455"/>
        <v>1</v>
      </c>
      <c r="AJ1072" s="75">
        <f t="shared" si="456"/>
        <v>0</v>
      </c>
      <c r="AK1072" s="76">
        <f t="shared" si="457"/>
        <v>1</v>
      </c>
    </row>
    <row r="1073" spans="2:37" x14ac:dyDescent="0.25">
      <c r="B1073" s="43">
        <v>1960</v>
      </c>
      <c r="C1073" s="44">
        <v>2</v>
      </c>
      <c r="D1073" s="67">
        <f t="shared" si="462"/>
        <v>21975</v>
      </c>
      <c r="E1073" s="61">
        <f>Data!I1072</f>
        <v>56.119999</v>
      </c>
      <c r="F1073" s="61">
        <f>Data!H1072</f>
        <v>29.4</v>
      </c>
      <c r="G1073" s="62">
        <f>IF(MOD(C1073,3)=0,SUM(Data!G1070:G1072),0)</f>
        <v>0</v>
      </c>
      <c r="H1073" s="63">
        <f t="shared" si="445"/>
        <v>9.1709762781699844E-3</v>
      </c>
      <c r="I1073" s="63">
        <f t="shared" si="446"/>
        <v>0</v>
      </c>
      <c r="J1073" s="63">
        <f t="shared" si="447"/>
        <v>9.1709762781699844E-3</v>
      </c>
      <c r="K1073" s="63">
        <f t="shared" si="448"/>
        <v>3.4129692832762792E-3</v>
      </c>
      <c r="L1073" s="64">
        <f t="shared" si="449"/>
        <v>5.7384219370879563E-3</v>
      </c>
      <c r="M1073" s="65">
        <f t="shared" si="450"/>
        <v>12.639639414414413</v>
      </c>
      <c r="N1073" s="65">
        <f t="shared" si="451"/>
        <v>2.3587817503937858</v>
      </c>
      <c r="O1073" s="65">
        <f t="shared" si="452"/>
        <v>1336.4781240387517</v>
      </c>
      <c r="P1073" s="66">
        <f t="shared" si="453"/>
        <v>566.59677132724642</v>
      </c>
      <c r="Q1073" s="63">
        <f t="shared" si="458"/>
        <v>1.2813553510196751E-2</v>
      </c>
      <c r="R1073" s="63">
        <f t="shared" si="459"/>
        <v>4.4695515906878036E-2</v>
      </c>
      <c r="S1073" s="63">
        <f t="shared" si="460"/>
        <v>1.730103806228378E-2</v>
      </c>
      <c r="T1073" s="64">
        <f t="shared" si="461"/>
        <v>2.6928585364243807E-2</v>
      </c>
      <c r="U1073" s="63">
        <f t="shared" si="440"/>
        <v>8.8299513690072606E-2</v>
      </c>
      <c r="V1073" s="63">
        <f t="shared" si="441"/>
        <v>0.12897831577546914</v>
      </c>
      <c r="W1073" s="63">
        <f t="shared" si="442"/>
        <v>1.9453013097845862E-2</v>
      </c>
      <c r="X1073" s="64">
        <f t="shared" si="443"/>
        <v>0.10743536118923691</v>
      </c>
      <c r="Y1073" s="63">
        <f t="shared" si="436"/>
        <v>0.12540399701344818</v>
      </c>
      <c r="Z1073" s="63">
        <f t="shared" si="437"/>
        <v>0.18071422574102725</v>
      </c>
      <c r="AA1073" s="63">
        <f t="shared" si="438"/>
        <v>2.2652176076152664E-2</v>
      </c>
      <c r="AB1073" s="64">
        <f t="shared" si="439"/>
        <v>0.15456090874548156</v>
      </c>
      <c r="AC1073" s="63">
        <f t="shared" si="432"/>
        <v>7.9200958623766082E-2</v>
      </c>
      <c r="AD1073" s="63">
        <f t="shared" si="433"/>
        <v>0.137011534595052</v>
      </c>
      <c r="AE1073" s="63">
        <f t="shared" si="434"/>
        <v>3.77935441620183E-2</v>
      </c>
      <c r="AF1073" s="64">
        <f t="shared" si="435"/>
        <v>9.5604748161300934E-2</v>
      </c>
      <c r="AG1073" s="69">
        <f t="shared" ca="1" si="444"/>
        <v>859</v>
      </c>
      <c r="AH1073" s="75">
        <f t="shared" si="454"/>
        <v>1</v>
      </c>
      <c r="AI1073" s="76">
        <f t="shared" si="455"/>
        <v>0</v>
      </c>
      <c r="AJ1073" s="75">
        <f t="shared" si="456"/>
        <v>1</v>
      </c>
      <c r="AK1073" s="76">
        <f t="shared" si="457"/>
        <v>0</v>
      </c>
    </row>
    <row r="1074" spans="2:37" x14ac:dyDescent="0.25">
      <c r="B1074" s="43">
        <v>1960</v>
      </c>
      <c r="C1074" s="44">
        <v>3</v>
      </c>
      <c r="D1074" s="67">
        <f t="shared" si="462"/>
        <v>22006</v>
      </c>
      <c r="E1074" s="61">
        <f>Data!I1073</f>
        <v>55.34</v>
      </c>
      <c r="F1074" s="61">
        <f>Data!H1073</f>
        <v>29.4</v>
      </c>
      <c r="G1074" s="62">
        <f>IF(MOD(C1074,3)=0,SUM(Data!G1071:G1073),0)</f>
        <v>0.47583333333333333</v>
      </c>
      <c r="H1074" s="63">
        <f t="shared" si="445"/>
        <v>-1.3898770739464883E-2</v>
      </c>
      <c r="I1074" s="63">
        <f t="shared" si="446"/>
        <v>8.4788549859620161E-3</v>
      </c>
      <c r="J1074" s="63">
        <f t="shared" si="447"/>
        <v>-5.4199157535028686E-3</v>
      </c>
      <c r="K1074" s="63">
        <f t="shared" si="448"/>
        <v>0</v>
      </c>
      <c r="L1074" s="64">
        <f t="shared" si="449"/>
        <v>-5.4199157535028686E-3</v>
      </c>
      <c r="M1074" s="65">
        <f t="shared" si="450"/>
        <v>12.463963963963964</v>
      </c>
      <c r="N1074" s="65">
        <f t="shared" si="451"/>
        <v>2.3587817503937858</v>
      </c>
      <c r="O1074" s="65">
        <f t="shared" si="452"/>
        <v>1329.2345252000621</v>
      </c>
      <c r="P1074" s="66">
        <f t="shared" si="453"/>
        <v>563.52586456044605</v>
      </c>
      <c r="Q1074" s="63">
        <f t="shared" si="458"/>
        <v>-1.8037337987686364E-3</v>
      </c>
      <c r="R1074" s="63">
        <f t="shared" si="459"/>
        <v>3.0278822871642408E-2</v>
      </c>
      <c r="S1074" s="63">
        <f t="shared" si="460"/>
        <v>1.730103806228378E-2</v>
      </c>
      <c r="T1074" s="64">
        <f t="shared" si="461"/>
        <v>1.2757074183349149E-2</v>
      </c>
      <c r="U1074" s="63">
        <f t="shared" si="440"/>
        <v>8.6323278449044638E-2</v>
      </c>
      <c r="V1074" s="63">
        <f t="shared" si="441"/>
        <v>0.12647788239100843</v>
      </c>
      <c r="W1074" s="63">
        <f t="shared" si="442"/>
        <v>1.9453013097845862E-2</v>
      </c>
      <c r="X1074" s="64">
        <f t="shared" si="443"/>
        <v>0.10498264061032314</v>
      </c>
      <c r="Y1074" s="63">
        <f t="shared" si="436"/>
        <v>0.12337411779853258</v>
      </c>
      <c r="Z1074" s="63">
        <f t="shared" si="437"/>
        <v>0.17763361616870799</v>
      </c>
      <c r="AA1074" s="63">
        <f t="shared" si="438"/>
        <v>2.2218020399223937E-2</v>
      </c>
      <c r="AB1074" s="64">
        <f t="shared" si="439"/>
        <v>0.15203762080890226</v>
      </c>
      <c r="AC1074" s="63">
        <f t="shared" si="432"/>
        <v>7.875580025273643E-2</v>
      </c>
      <c r="AD1074" s="63">
        <f t="shared" si="433"/>
        <v>0.13630102078115147</v>
      </c>
      <c r="AE1074" s="63">
        <f t="shared" si="434"/>
        <v>3.77935441620183E-2</v>
      </c>
      <c r="AF1074" s="64">
        <f t="shared" si="435"/>
        <v>9.4920109277297771E-2</v>
      </c>
      <c r="AG1074" s="69">
        <f t="shared" ca="1" si="444"/>
        <v>1296</v>
      </c>
      <c r="AH1074" s="75">
        <f t="shared" si="454"/>
        <v>0</v>
      </c>
      <c r="AI1074" s="76">
        <f t="shared" si="455"/>
        <v>1</v>
      </c>
      <c r="AJ1074" s="75">
        <f t="shared" si="456"/>
        <v>0</v>
      </c>
      <c r="AK1074" s="76">
        <f t="shared" si="457"/>
        <v>1</v>
      </c>
    </row>
    <row r="1075" spans="2:37" x14ac:dyDescent="0.25">
      <c r="B1075" s="43">
        <v>1960</v>
      </c>
      <c r="C1075" s="44">
        <v>4</v>
      </c>
      <c r="D1075" s="67">
        <f t="shared" si="462"/>
        <v>22036</v>
      </c>
      <c r="E1075" s="61">
        <f>Data!I1074</f>
        <v>54.369999</v>
      </c>
      <c r="F1075" s="61">
        <f>Data!H1074</f>
        <v>29.5</v>
      </c>
      <c r="G1075" s="62">
        <f>IF(MOD(C1075,3)=0,SUM(Data!G1072:G1074),0)</f>
        <v>0</v>
      </c>
      <c r="H1075" s="63">
        <f t="shared" si="445"/>
        <v>-1.7528026743765857E-2</v>
      </c>
      <c r="I1075" s="63">
        <f t="shared" si="446"/>
        <v>0</v>
      </c>
      <c r="J1075" s="63">
        <f t="shared" si="447"/>
        <v>-1.7528026743765857E-2</v>
      </c>
      <c r="K1075" s="63">
        <f t="shared" si="448"/>
        <v>3.4013605442178019E-3</v>
      </c>
      <c r="L1075" s="64">
        <f t="shared" si="449"/>
        <v>-2.0858440212431217E-2</v>
      </c>
      <c r="M1075" s="65">
        <f t="shared" si="450"/>
        <v>12.245495270270268</v>
      </c>
      <c r="N1075" s="65">
        <f t="shared" si="451"/>
        <v>2.366804817571996</v>
      </c>
      <c r="O1075" s="65">
        <f t="shared" si="452"/>
        <v>1305.9356668936184</v>
      </c>
      <c r="P1075" s="66">
        <f t="shared" si="453"/>
        <v>551.77159400635333</v>
      </c>
      <c r="Q1075" s="63">
        <f t="shared" si="458"/>
        <v>-5.5912502170515799E-2</v>
      </c>
      <c r="R1075" s="63">
        <f t="shared" si="459"/>
        <v>-2.5569029973200319E-2</v>
      </c>
      <c r="S1075" s="63">
        <f t="shared" si="460"/>
        <v>1.7241379310344751E-2</v>
      </c>
      <c r="T1075" s="64">
        <f t="shared" si="461"/>
        <v>-4.2084809126197276E-2</v>
      </c>
      <c r="U1075" s="63">
        <f t="shared" si="440"/>
        <v>7.4500511433106986E-2</v>
      </c>
      <c r="V1075" s="63">
        <f t="shared" si="441"/>
        <v>0.11421810133289645</v>
      </c>
      <c r="W1075" s="63">
        <f t="shared" si="442"/>
        <v>2.0145576925130193E-2</v>
      </c>
      <c r="X1075" s="64">
        <f t="shared" si="443"/>
        <v>9.2214803980540161E-2</v>
      </c>
      <c r="Y1075" s="63">
        <f t="shared" si="436"/>
        <v>0.11713408208178899</v>
      </c>
      <c r="Z1075" s="63">
        <f t="shared" si="437"/>
        <v>0.17109218379128133</v>
      </c>
      <c r="AA1075" s="63">
        <f t="shared" si="438"/>
        <v>2.2565182563572872E-2</v>
      </c>
      <c r="AB1075" s="64">
        <f t="shared" si="439"/>
        <v>0.14524942151399167</v>
      </c>
      <c r="AC1075" s="63">
        <f t="shared" si="432"/>
        <v>7.7272908167685062E-2</v>
      </c>
      <c r="AD1075" s="63">
        <f t="shared" si="433"/>
        <v>0.13473902520295167</v>
      </c>
      <c r="AE1075" s="63">
        <f t="shared" si="434"/>
        <v>3.7969755137296834E-2</v>
      </c>
      <c r="AF1075" s="64">
        <f t="shared" si="435"/>
        <v>9.3229373579247321E-2</v>
      </c>
      <c r="AG1075" s="69">
        <f t="shared" ca="1" si="444"/>
        <v>1355</v>
      </c>
      <c r="AH1075" s="75">
        <f t="shared" si="454"/>
        <v>0</v>
      </c>
      <c r="AI1075" s="76">
        <f t="shared" si="455"/>
        <v>2</v>
      </c>
      <c r="AJ1075" s="75">
        <f t="shared" si="456"/>
        <v>0</v>
      </c>
      <c r="AK1075" s="76">
        <f t="shared" si="457"/>
        <v>2</v>
      </c>
    </row>
    <row r="1076" spans="2:37" x14ac:dyDescent="0.25">
      <c r="B1076" s="43">
        <v>1960</v>
      </c>
      <c r="C1076" s="44">
        <v>5</v>
      </c>
      <c r="D1076" s="67">
        <f t="shared" si="462"/>
        <v>22067</v>
      </c>
      <c r="E1076" s="61">
        <f>Data!I1075</f>
        <v>55.830002</v>
      </c>
      <c r="F1076" s="61">
        <f>Data!H1075</f>
        <v>29.5</v>
      </c>
      <c r="G1076" s="62">
        <f>IF(MOD(C1076,3)=0,SUM(Data!G1073:G1075),0)</f>
        <v>0</v>
      </c>
      <c r="H1076" s="63">
        <f t="shared" si="445"/>
        <v>2.6853099629448263E-2</v>
      </c>
      <c r="I1076" s="63">
        <f t="shared" si="446"/>
        <v>0</v>
      </c>
      <c r="J1076" s="63">
        <f t="shared" si="447"/>
        <v>2.6853099629448263E-2</v>
      </c>
      <c r="K1076" s="63">
        <f t="shared" si="448"/>
        <v>0</v>
      </c>
      <c r="L1076" s="64">
        <f t="shared" si="449"/>
        <v>2.6853099629448263E-2</v>
      </c>
      <c r="M1076" s="65">
        <f t="shared" si="450"/>
        <v>12.574324774774773</v>
      </c>
      <c r="N1076" s="65">
        <f t="shared" si="451"/>
        <v>2.366804817571996</v>
      </c>
      <c r="O1076" s="65">
        <f t="shared" si="452"/>
        <v>1341.0040874663628</v>
      </c>
      <c r="P1076" s="66">
        <f t="shared" si="453"/>
        <v>566.58837159290545</v>
      </c>
      <c r="Q1076" s="63">
        <f t="shared" si="458"/>
        <v>-4.8568473074301344E-2</v>
      </c>
      <c r="R1076" s="63">
        <f t="shared" si="459"/>
        <v>-1.7988959892215162E-2</v>
      </c>
      <c r="S1076" s="63">
        <f t="shared" si="460"/>
        <v>1.7241379310344751E-2</v>
      </c>
      <c r="T1076" s="64">
        <f t="shared" si="461"/>
        <v>-3.4633214809296597E-2</v>
      </c>
      <c r="U1076" s="63">
        <f t="shared" si="440"/>
        <v>8.0495025560826994E-2</v>
      </c>
      <c r="V1076" s="63">
        <f t="shared" si="441"/>
        <v>0.12043419530282207</v>
      </c>
      <c r="W1076" s="63">
        <f t="shared" si="442"/>
        <v>2.0145576925130193E-2</v>
      </c>
      <c r="X1076" s="64">
        <f t="shared" si="443"/>
        <v>9.8308144098390615E-2</v>
      </c>
      <c r="Y1076" s="63">
        <f t="shared" si="436"/>
        <v>0.11510869761601872</v>
      </c>
      <c r="Z1076" s="63">
        <f t="shared" si="437"/>
        <v>0.16896897230299146</v>
      </c>
      <c r="AA1076" s="63">
        <f t="shared" si="438"/>
        <v>2.2132899033439291E-2</v>
      </c>
      <c r="AB1076" s="64">
        <f t="shared" si="439"/>
        <v>0.14365653762676556</v>
      </c>
      <c r="AC1076" s="63">
        <f t="shared" si="432"/>
        <v>8.6723600499523767E-2</v>
      </c>
      <c r="AD1076" s="63">
        <f t="shared" si="433"/>
        <v>0.14469385588960115</v>
      </c>
      <c r="AE1076" s="63">
        <f t="shared" si="434"/>
        <v>3.7969755137296834E-2</v>
      </c>
      <c r="AF1076" s="64">
        <f t="shared" si="435"/>
        <v>0.10282004868069339</v>
      </c>
      <c r="AG1076" s="69">
        <f t="shared" ca="1" si="444"/>
        <v>507</v>
      </c>
      <c r="AH1076" s="75">
        <f t="shared" si="454"/>
        <v>1</v>
      </c>
      <c r="AI1076" s="76">
        <f t="shared" si="455"/>
        <v>0</v>
      </c>
      <c r="AJ1076" s="75">
        <f t="shared" si="456"/>
        <v>1</v>
      </c>
      <c r="AK1076" s="76">
        <f t="shared" si="457"/>
        <v>0</v>
      </c>
    </row>
    <row r="1077" spans="2:37" x14ac:dyDescent="0.25">
      <c r="B1077" s="43">
        <v>1960</v>
      </c>
      <c r="C1077" s="44">
        <v>6</v>
      </c>
      <c r="D1077" s="67">
        <f t="shared" si="462"/>
        <v>22097</v>
      </c>
      <c r="E1077" s="61">
        <f>Data!I1076</f>
        <v>56.919998</v>
      </c>
      <c r="F1077" s="61">
        <f>Data!H1076</f>
        <v>29.6</v>
      </c>
      <c r="G1077" s="62">
        <f>IF(MOD(C1077,3)=0,SUM(Data!G1074:G1076),0)</f>
        <v>0.48666666666666669</v>
      </c>
      <c r="H1077" s="63">
        <f t="shared" si="445"/>
        <v>1.9523481299534851E-2</v>
      </c>
      <c r="I1077" s="63">
        <f t="shared" si="446"/>
        <v>8.716938012408932E-3</v>
      </c>
      <c r="J1077" s="63">
        <f t="shared" si="447"/>
        <v>2.8240419311943876E-2</v>
      </c>
      <c r="K1077" s="63">
        <f t="shared" si="448"/>
        <v>3.3898305084745228E-3</v>
      </c>
      <c r="L1077" s="64">
        <f t="shared" si="449"/>
        <v>2.4766634111565766E-2</v>
      </c>
      <c r="M1077" s="65">
        <f t="shared" si="450"/>
        <v>12.819819369369368</v>
      </c>
      <c r="N1077" s="65">
        <f t="shared" si="451"/>
        <v>2.3748278847502062</v>
      </c>
      <c r="O1077" s="65">
        <f t="shared" si="452"/>
        <v>1378.8746051954436</v>
      </c>
      <c r="P1077" s="66">
        <f t="shared" si="453"/>
        <v>580.62085848401478</v>
      </c>
      <c r="Q1077" s="63">
        <f t="shared" si="458"/>
        <v>-2.6509371874305354E-2</v>
      </c>
      <c r="R1077" s="63">
        <f t="shared" si="459"/>
        <v>5.7015392179999846E-3</v>
      </c>
      <c r="S1077" s="63">
        <f t="shared" si="460"/>
        <v>1.7182130584192379E-2</v>
      </c>
      <c r="T1077" s="64">
        <f t="shared" si="461"/>
        <v>-1.1286662457980046E-2</v>
      </c>
      <c r="U1077" s="63">
        <f t="shared" si="440"/>
        <v>6.7659266952671437E-2</v>
      </c>
      <c r="V1077" s="63">
        <f t="shared" si="441"/>
        <v>0.10690547178804</v>
      </c>
      <c r="W1077" s="63">
        <f t="shared" si="442"/>
        <v>2.0836265152528677E-2</v>
      </c>
      <c r="X1077" s="64">
        <f t="shared" si="443"/>
        <v>8.431245007018906E-2</v>
      </c>
      <c r="Y1077" s="63">
        <f t="shared" si="436"/>
        <v>0.12396736610812598</v>
      </c>
      <c r="Z1077" s="63">
        <f t="shared" si="437"/>
        <v>0.17729399570829218</v>
      </c>
      <c r="AA1077" s="63">
        <f t="shared" si="438"/>
        <v>2.2048429929436342E-2</v>
      </c>
      <c r="AB1077" s="64">
        <f t="shared" si="439"/>
        <v>0.15189648673456113</v>
      </c>
      <c r="AC1077" s="63">
        <f t="shared" ref="AC1077:AC1140" si="463">($M1077/$M837)^(1/20)-1</f>
        <v>9.2677298121872864E-2</v>
      </c>
      <c r="AD1077" s="63">
        <f t="shared" ref="AD1077:AD1140" si="464">($O1077/$O837)^(1/20)-1</f>
        <v>0.15050590506224815</v>
      </c>
      <c r="AE1077" s="63">
        <f t="shared" ref="AE1077:AE1140" si="465">($N1077/$N837)^(1/20)-1</f>
        <v>3.7776016974205406E-2</v>
      </c>
      <c r="AF1077" s="64">
        <f t="shared" ref="AF1077:AF1140" si="466">($P1077/$P837)^(1/20)-1</f>
        <v>0.1086264147987579</v>
      </c>
      <c r="AG1077" s="69">
        <f t="shared" ca="1" si="444"/>
        <v>644</v>
      </c>
      <c r="AH1077" s="75">
        <f t="shared" si="454"/>
        <v>2</v>
      </c>
      <c r="AI1077" s="76">
        <f t="shared" si="455"/>
        <v>0</v>
      </c>
      <c r="AJ1077" s="75">
        <f t="shared" si="456"/>
        <v>2</v>
      </c>
      <c r="AK1077" s="76">
        <f t="shared" si="457"/>
        <v>0</v>
      </c>
    </row>
    <row r="1078" spans="2:37" x14ac:dyDescent="0.25">
      <c r="B1078" s="43">
        <v>1960</v>
      </c>
      <c r="C1078" s="44">
        <v>7</v>
      </c>
      <c r="D1078" s="67">
        <f t="shared" si="462"/>
        <v>22128</v>
      </c>
      <c r="E1078" s="61">
        <f>Data!I1077</f>
        <v>55.509998000000003</v>
      </c>
      <c r="F1078" s="61">
        <f>Data!H1077</f>
        <v>29.6</v>
      </c>
      <c r="G1078" s="62">
        <f>IF(MOD(C1078,3)=0,SUM(Data!G1075:G1077),0)</f>
        <v>0</v>
      </c>
      <c r="H1078" s="63">
        <f t="shared" si="445"/>
        <v>-2.4771610146577916E-2</v>
      </c>
      <c r="I1078" s="63">
        <f t="shared" si="446"/>
        <v>0</v>
      </c>
      <c r="J1078" s="63">
        <f t="shared" si="447"/>
        <v>-2.4771610146577916E-2</v>
      </c>
      <c r="K1078" s="63">
        <f t="shared" si="448"/>
        <v>0</v>
      </c>
      <c r="L1078" s="64">
        <f t="shared" si="449"/>
        <v>-2.4771610146577916E-2</v>
      </c>
      <c r="M1078" s="65">
        <f t="shared" si="450"/>
        <v>12.502251801801801</v>
      </c>
      <c r="N1078" s="65">
        <f t="shared" si="451"/>
        <v>2.3748278847502062</v>
      </c>
      <c r="O1078" s="65">
        <f t="shared" si="452"/>
        <v>1344.7176610345255</v>
      </c>
      <c r="P1078" s="66">
        <f t="shared" si="453"/>
        <v>566.23794493467733</v>
      </c>
      <c r="Q1078" s="63">
        <f t="shared" si="458"/>
        <v>-8.2630972818739767E-2</v>
      </c>
      <c r="R1078" s="63">
        <f t="shared" si="459"/>
        <v>-5.2277016324815517E-2</v>
      </c>
      <c r="S1078" s="63">
        <f t="shared" si="460"/>
        <v>1.3698630136986356E-2</v>
      </c>
      <c r="T1078" s="64">
        <f t="shared" si="461"/>
        <v>-6.5084083671777981E-2</v>
      </c>
      <c r="U1078" s="63">
        <f t="shared" si="440"/>
        <v>4.9872270077958136E-2</v>
      </c>
      <c r="V1078" s="63">
        <f t="shared" si="441"/>
        <v>8.846464073199356E-2</v>
      </c>
      <c r="W1078" s="63">
        <f t="shared" si="442"/>
        <v>2.0073307449969047E-2</v>
      </c>
      <c r="X1078" s="64">
        <f t="shared" si="443"/>
        <v>6.7045508183124713E-2</v>
      </c>
      <c r="Y1078" s="63">
        <f t="shared" si="436"/>
        <v>0.12020533368645725</v>
      </c>
      <c r="Z1078" s="63">
        <f t="shared" si="437"/>
        <v>0.17335347366535592</v>
      </c>
      <c r="AA1078" s="63">
        <f t="shared" si="438"/>
        <v>2.0768987010344464E-2</v>
      </c>
      <c r="AB1078" s="64">
        <f t="shared" si="439"/>
        <v>0.14947993972848317</v>
      </c>
      <c r="AC1078" s="63">
        <f t="shared" si="463"/>
        <v>8.9532742579686575E-2</v>
      </c>
      <c r="AD1078" s="63">
        <f t="shared" si="464"/>
        <v>0.14719492777160625</v>
      </c>
      <c r="AE1078" s="63">
        <f t="shared" si="465"/>
        <v>3.8145399564629701E-2</v>
      </c>
      <c r="AF1078" s="64">
        <f t="shared" si="466"/>
        <v>0.10504263492638799</v>
      </c>
      <c r="AG1078" s="69">
        <f t="shared" ca="1" si="444"/>
        <v>1467</v>
      </c>
      <c r="AH1078" s="75">
        <f t="shared" si="454"/>
        <v>0</v>
      </c>
      <c r="AI1078" s="76">
        <f t="shared" si="455"/>
        <v>1</v>
      </c>
      <c r="AJ1078" s="75">
        <f t="shared" si="456"/>
        <v>0</v>
      </c>
      <c r="AK1078" s="76">
        <f t="shared" si="457"/>
        <v>1</v>
      </c>
    </row>
    <row r="1079" spans="2:37" x14ac:dyDescent="0.25">
      <c r="B1079" s="43">
        <v>1960</v>
      </c>
      <c r="C1079" s="44">
        <v>8</v>
      </c>
      <c r="D1079" s="67">
        <f t="shared" si="462"/>
        <v>22159</v>
      </c>
      <c r="E1079" s="61">
        <f>Data!I1078</f>
        <v>56.959999000000003</v>
      </c>
      <c r="F1079" s="61">
        <f>Data!H1078</f>
        <v>29.6</v>
      </c>
      <c r="G1079" s="62">
        <f>IF(MOD(C1079,3)=0,SUM(Data!G1076:G1078),0)</f>
        <v>0</v>
      </c>
      <c r="H1079" s="63">
        <f t="shared" si="445"/>
        <v>2.6121438519958184E-2</v>
      </c>
      <c r="I1079" s="63">
        <f t="shared" si="446"/>
        <v>0</v>
      </c>
      <c r="J1079" s="63">
        <f t="shared" si="447"/>
        <v>2.6121438519958184E-2</v>
      </c>
      <c r="K1079" s="63">
        <f t="shared" si="448"/>
        <v>0</v>
      </c>
      <c r="L1079" s="64">
        <f t="shared" si="449"/>
        <v>2.6121438519958184E-2</v>
      </c>
      <c r="M1079" s="65">
        <f t="shared" si="450"/>
        <v>12.828828603603604</v>
      </c>
      <c r="N1079" s="65">
        <f t="shared" si="451"/>
        <v>2.3748278847502062</v>
      </c>
      <c r="O1079" s="65">
        <f t="shared" si="452"/>
        <v>1379.8436207439408</v>
      </c>
      <c r="P1079" s="66">
        <f t="shared" si="453"/>
        <v>581.02889460095594</v>
      </c>
      <c r="Q1079" s="63">
        <f t="shared" si="458"/>
        <v>-4.4295286721318217E-2</v>
      </c>
      <c r="R1079" s="63">
        <f t="shared" si="459"/>
        <v>-1.267287695124486E-2</v>
      </c>
      <c r="S1079" s="63">
        <f t="shared" si="460"/>
        <v>1.3698630136986356E-2</v>
      </c>
      <c r="T1079" s="64">
        <f t="shared" si="461"/>
        <v>-2.6015135370823117E-2</v>
      </c>
      <c r="U1079" s="63">
        <f t="shared" si="440"/>
        <v>5.6957359370417349E-2</v>
      </c>
      <c r="V1079" s="63">
        <f t="shared" si="441"/>
        <v>9.5810171603761374E-2</v>
      </c>
      <c r="W1079" s="63">
        <f t="shared" si="442"/>
        <v>2.0073307449969047E-2</v>
      </c>
      <c r="X1079" s="64">
        <f t="shared" si="443"/>
        <v>7.4246491502775402E-2</v>
      </c>
      <c r="Y1079" s="63">
        <f t="shared" si="436"/>
        <v>0.11951014810679705</v>
      </c>
      <c r="Z1079" s="63">
        <f t="shared" si="437"/>
        <v>0.172625305007158</v>
      </c>
      <c r="AA1079" s="63">
        <f t="shared" si="438"/>
        <v>1.9925719983013401E-2</v>
      </c>
      <c r="AB1079" s="64">
        <f t="shared" si="439"/>
        <v>0.14971637839144569</v>
      </c>
      <c r="AC1079" s="63">
        <f t="shared" si="463"/>
        <v>8.9804232024203179E-2</v>
      </c>
      <c r="AD1079" s="63">
        <f t="shared" si="464"/>
        <v>0.14748078546226684</v>
      </c>
      <c r="AE1079" s="63">
        <f t="shared" si="465"/>
        <v>3.8145399564629701E-2</v>
      </c>
      <c r="AF1079" s="64">
        <f t="shared" si="466"/>
        <v>0.10531798912126322</v>
      </c>
      <c r="AG1079" s="69">
        <f t="shared" ca="1" si="444"/>
        <v>516</v>
      </c>
      <c r="AH1079" s="75">
        <f t="shared" si="454"/>
        <v>1</v>
      </c>
      <c r="AI1079" s="76">
        <f t="shared" si="455"/>
        <v>0</v>
      </c>
      <c r="AJ1079" s="75">
        <f t="shared" si="456"/>
        <v>1</v>
      </c>
      <c r="AK1079" s="76">
        <f t="shared" si="457"/>
        <v>0</v>
      </c>
    </row>
    <row r="1080" spans="2:37" x14ac:dyDescent="0.25">
      <c r="B1080" s="43">
        <v>1960</v>
      </c>
      <c r="C1080" s="44">
        <v>9</v>
      </c>
      <c r="D1080" s="67">
        <f t="shared" si="462"/>
        <v>22189</v>
      </c>
      <c r="E1080" s="61">
        <f>Data!I1079</f>
        <v>53.52</v>
      </c>
      <c r="F1080" s="61">
        <f>Data!H1079</f>
        <v>29.6</v>
      </c>
      <c r="G1080" s="62">
        <f>IF(MOD(C1080,3)=0,SUM(Data!G1077:G1079),0)</f>
        <v>0.48750000000000004</v>
      </c>
      <c r="H1080" s="63">
        <f t="shared" si="445"/>
        <v>-6.0393241931061104E-2</v>
      </c>
      <c r="I1080" s="63">
        <f t="shared" si="446"/>
        <v>8.5586377907064214E-3</v>
      </c>
      <c r="J1080" s="63">
        <f t="shared" si="447"/>
        <v>-5.183460414035479E-2</v>
      </c>
      <c r="K1080" s="63">
        <f t="shared" si="448"/>
        <v>0</v>
      </c>
      <c r="L1080" s="64">
        <f t="shared" si="449"/>
        <v>-5.183460414035479E-2</v>
      </c>
      <c r="M1080" s="65">
        <f t="shared" si="450"/>
        <v>12.054054054054054</v>
      </c>
      <c r="N1080" s="65">
        <f t="shared" si="451"/>
        <v>2.3748278847502062</v>
      </c>
      <c r="O1080" s="65">
        <f t="shared" si="452"/>
        <v>1308.3199728870848</v>
      </c>
      <c r="P1080" s="66">
        <f t="shared" si="453"/>
        <v>550.91149185520749</v>
      </c>
      <c r="Q1080" s="63">
        <f t="shared" si="458"/>
        <v>-5.9071746500145017E-2</v>
      </c>
      <c r="R1080" s="63">
        <f t="shared" si="459"/>
        <v>-2.6797642845693748E-2</v>
      </c>
      <c r="S1080" s="63">
        <f t="shared" si="460"/>
        <v>1.0238907849829504E-2</v>
      </c>
      <c r="T1080" s="64">
        <f t="shared" si="461"/>
        <v>-3.6661180249284886E-2</v>
      </c>
      <c r="U1080" s="63">
        <f t="shared" si="440"/>
        <v>4.1517535992711352E-2</v>
      </c>
      <c r="V1080" s="63">
        <f t="shared" si="441"/>
        <v>7.9787825733935946E-2</v>
      </c>
      <c r="W1080" s="63">
        <f t="shared" si="442"/>
        <v>1.931375835168514E-2</v>
      </c>
      <c r="X1080" s="64">
        <f t="shared" si="443"/>
        <v>5.9328216544473955E-2</v>
      </c>
      <c r="Y1080" s="63">
        <f t="shared" si="436"/>
        <v>0.10652096718438209</v>
      </c>
      <c r="Z1080" s="63">
        <f t="shared" si="437"/>
        <v>0.158169981891922</v>
      </c>
      <c r="AA1080" s="63">
        <f t="shared" si="438"/>
        <v>1.9506944725845132E-2</v>
      </c>
      <c r="AB1080" s="64">
        <f t="shared" si="439"/>
        <v>0.13600989957293974</v>
      </c>
      <c r="AC1080" s="63">
        <f t="shared" si="463"/>
        <v>8.4174384266132662E-2</v>
      </c>
      <c r="AD1080" s="63">
        <f t="shared" si="464"/>
        <v>0.1411870300236393</v>
      </c>
      <c r="AE1080" s="63">
        <f t="shared" si="465"/>
        <v>3.8145399564629701E-2</v>
      </c>
      <c r="AF1080" s="64">
        <f t="shared" si="466"/>
        <v>9.9255490129053658E-2</v>
      </c>
      <c r="AG1080" s="69">
        <f t="shared" ca="1" si="444"/>
        <v>1716</v>
      </c>
      <c r="AH1080" s="75">
        <f t="shared" si="454"/>
        <v>0</v>
      </c>
      <c r="AI1080" s="76">
        <f t="shared" si="455"/>
        <v>1</v>
      </c>
      <c r="AJ1080" s="75">
        <f t="shared" si="456"/>
        <v>0</v>
      </c>
      <c r="AK1080" s="76">
        <f t="shared" si="457"/>
        <v>1</v>
      </c>
    </row>
    <row r="1081" spans="2:37" x14ac:dyDescent="0.25">
      <c r="B1081" s="43">
        <v>1960</v>
      </c>
      <c r="C1081" s="44">
        <v>10</v>
      </c>
      <c r="D1081" s="67">
        <f t="shared" si="462"/>
        <v>22220</v>
      </c>
      <c r="E1081" s="61">
        <f>Data!I1080</f>
        <v>53.389999000000003</v>
      </c>
      <c r="F1081" s="61">
        <f>Data!H1080</f>
        <v>29.8</v>
      </c>
      <c r="G1081" s="62">
        <f>IF(MOD(C1081,3)=0,SUM(Data!G1078:G1080),0)</f>
        <v>0</v>
      </c>
      <c r="H1081" s="63">
        <f t="shared" si="445"/>
        <v>-2.4290171898355695E-3</v>
      </c>
      <c r="I1081" s="63">
        <f t="shared" si="446"/>
        <v>0</v>
      </c>
      <c r="J1081" s="63">
        <f t="shared" si="447"/>
        <v>-2.4290171898355695E-3</v>
      </c>
      <c r="K1081" s="63">
        <f t="shared" si="448"/>
        <v>6.7567567567567988E-3</v>
      </c>
      <c r="L1081" s="64">
        <f t="shared" si="449"/>
        <v>-9.1241244570179347E-3</v>
      </c>
      <c r="M1081" s="65">
        <f t="shared" si="450"/>
        <v>12.02477454954955</v>
      </c>
      <c r="N1081" s="65">
        <f t="shared" si="451"/>
        <v>2.3908740191066267</v>
      </c>
      <c r="O1081" s="65">
        <f t="shared" si="452"/>
        <v>1305.1420411831368</v>
      </c>
      <c r="P1081" s="66">
        <f t="shared" si="453"/>
        <v>545.88490683871919</v>
      </c>
      <c r="Q1081" s="63">
        <f t="shared" si="458"/>
        <v>-7.1801130041724615E-2</v>
      </c>
      <c r="R1081" s="63">
        <f t="shared" si="459"/>
        <v>-3.9963647821851356E-2</v>
      </c>
      <c r="S1081" s="63">
        <f t="shared" si="460"/>
        <v>1.3605442176870763E-2</v>
      </c>
      <c r="T1081" s="64">
        <f t="shared" si="461"/>
        <v>-5.2850041810820092E-2</v>
      </c>
      <c r="U1081" s="63">
        <f t="shared" si="440"/>
        <v>4.7470526698592197E-2</v>
      </c>
      <c r="V1081" s="63">
        <f t="shared" si="441"/>
        <v>8.5959557527957919E-2</v>
      </c>
      <c r="W1081" s="63">
        <f t="shared" si="442"/>
        <v>2.0687501557455024E-2</v>
      </c>
      <c r="X1081" s="64">
        <f t="shared" si="443"/>
        <v>6.3949108684984157E-2</v>
      </c>
      <c r="Y1081" s="63">
        <f t="shared" si="436"/>
        <v>0.10579790987113924</v>
      </c>
      <c r="Z1081" s="63">
        <f t="shared" si="437"/>
        <v>0.15741317447460212</v>
      </c>
      <c r="AA1081" s="63">
        <f t="shared" si="438"/>
        <v>1.9361239207412062E-2</v>
      </c>
      <c r="AB1081" s="64">
        <f t="shared" si="439"/>
        <v>0.13542984563012217</v>
      </c>
      <c r="AC1081" s="63">
        <f t="shared" si="463"/>
        <v>8.3535162705530963E-2</v>
      </c>
      <c r="AD1081" s="63">
        <f t="shared" si="464"/>
        <v>0.14051419420971833</v>
      </c>
      <c r="AE1081" s="63">
        <f t="shared" si="465"/>
        <v>3.8495003643933989E-2</v>
      </c>
      <c r="AF1081" s="64">
        <f t="shared" si="466"/>
        <v>9.8237536249874191E-2</v>
      </c>
      <c r="AG1081" s="69">
        <f t="shared" ca="1" si="444"/>
        <v>1103</v>
      </c>
      <c r="AH1081" s="75">
        <f t="shared" si="454"/>
        <v>0</v>
      </c>
      <c r="AI1081" s="76">
        <f t="shared" si="455"/>
        <v>2</v>
      </c>
      <c r="AJ1081" s="75">
        <f t="shared" si="456"/>
        <v>0</v>
      </c>
      <c r="AK1081" s="76">
        <f t="shared" si="457"/>
        <v>2</v>
      </c>
    </row>
    <row r="1082" spans="2:37" x14ac:dyDescent="0.25">
      <c r="B1082" s="43">
        <v>1960</v>
      </c>
      <c r="C1082" s="44">
        <v>11</v>
      </c>
      <c r="D1082" s="67">
        <f t="shared" si="462"/>
        <v>22250</v>
      </c>
      <c r="E1082" s="61">
        <f>Data!I1081</f>
        <v>55.540000999999997</v>
      </c>
      <c r="F1082" s="61">
        <f>Data!H1081</f>
        <v>29.8</v>
      </c>
      <c r="G1082" s="62">
        <f>IF(MOD(C1082,3)=0,SUM(Data!G1079:G1081),0)</f>
        <v>0</v>
      </c>
      <c r="H1082" s="63">
        <f t="shared" si="445"/>
        <v>4.0269751643936091E-2</v>
      </c>
      <c r="I1082" s="63">
        <f t="shared" si="446"/>
        <v>0</v>
      </c>
      <c r="J1082" s="63">
        <f t="shared" si="447"/>
        <v>4.0269751643936091E-2</v>
      </c>
      <c r="K1082" s="63">
        <f t="shared" si="448"/>
        <v>0</v>
      </c>
      <c r="L1082" s="64">
        <f t="shared" si="449"/>
        <v>4.0269751643936091E-2</v>
      </c>
      <c r="M1082" s="65">
        <f t="shared" si="450"/>
        <v>12.509009234234233</v>
      </c>
      <c r="N1082" s="65">
        <f t="shared" si="451"/>
        <v>2.3908740191066267</v>
      </c>
      <c r="O1082" s="65">
        <f t="shared" si="452"/>
        <v>1357.6997870416415</v>
      </c>
      <c r="P1082" s="66">
        <f t="shared" si="453"/>
        <v>567.86755646328766</v>
      </c>
      <c r="Q1082" s="63">
        <f t="shared" si="458"/>
        <v>-4.7014379667370876E-2</v>
      </c>
      <c r="R1082" s="63">
        <f t="shared" si="459"/>
        <v>-1.4326704940403445E-2</v>
      </c>
      <c r="S1082" s="63">
        <f t="shared" si="460"/>
        <v>1.3605442176870763E-2</v>
      </c>
      <c r="T1082" s="64">
        <f t="shared" si="461"/>
        <v>-2.7557218968049191E-2</v>
      </c>
      <c r="U1082" s="63">
        <f t="shared" si="440"/>
        <v>4.0638318184662348E-2</v>
      </c>
      <c r="V1082" s="63">
        <f t="shared" si="441"/>
        <v>7.8876301297244877E-2</v>
      </c>
      <c r="W1082" s="63">
        <f t="shared" si="442"/>
        <v>2.0687501557455024E-2</v>
      </c>
      <c r="X1082" s="64">
        <f t="shared" si="443"/>
        <v>5.700941732998599E-2</v>
      </c>
      <c r="Y1082" s="63">
        <f t="shared" si="436"/>
        <v>0.11028599414990392</v>
      </c>
      <c r="Z1082" s="63">
        <f t="shared" si="437"/>
        <v>0.16211074880172283</v>
      </c>
      <c r="AA1082" s="63">
        <f t="shared" si="438"/>
        <v>1.8947788539000587E-2</v>
      </c>
      <c r="AB1082" s="64">
        <f t="shared" si="439"/>
        <v>0.14050078117151998</v>
      </c>
      <c r="AC1082" s="63">
        <f t="shared" si="463"/>
        <v>8.4426638122746978E-2</v>
      </c>
      <c r="AD1082" s="63">
        <f t="shared" si="464"/>
        <v>0.14145254896009396</v>
      </c>
      <c r="AE1082" s="63">
        <f t="shared" si="465"/>
        <v>3.8495003643933989E-2</v>
      </c>
      <c r="AF1082" s="64">
        <f t="shared" si="466"/>
        <v>9.9141108002345879E-2</v>
      </c>
      <c r="AG1082" s="69">
        <f t="shared" ca="1" si="444"/>
        <v>292</v>
      </c>
      <c r="AH1082" s="75">
        <f t="shared" si="454"/>
        <v>1</v>
      </c>
      <c r="AI1082" s="76">
        <f t="shared" si="455"/>
        <v>0</v>
      </c>
      <c r="AJ1082" s="75">
        <f t="shared" si="456"/>
        <v>1</v>
      </c>
      <c r="AK1082" s="76">
        <f t="shared" si="457"/>
        <v>0</v>
      </c>
    </row>
    <row r="1083" spans="2:37" x14ac:dyDescent="0.25">
      <c r="B1083" s="43">
        <v>1960</v>
      </c>
      <c r="C1083" s="44">
        <v>12</v>
      </c>
      <c r="D1083" s="67">
        <f t="shared" si="462"/>
        <v>22281</v>
      </c>
      <c r="E1083" s="61">
        <f>Data!I1082</f>
        <v>58.110000999999997</v>
      </c>
      <c r="F1083" s="61">
        <f>Data!H1082</f>
        <v>29.8</v>
      </c>
      <c r="G1083" s="62">
        <f>IF(MOD(C1083,3)=0,SUM(Data!G1080:G1082),0)</f>
        <v>0.48750000000000004</v>
      </c>
      <c r="H1083" s="63">
        <f t="shared" si="445"/>
        <v>4.6272955594653276E-2</v>
      </c>
      <c r="I1083" s="63">
        <f t="shared" si="446"/>
        <v>8.777457530114198E-3</v>
      </c>
      <c r="J1083" s="63">
        <f t="shared" si="447"/>
        <v>5.505041312476755E-2</v>
      </c>
      <c r="K1083" s="63">
        <f t="shared" si="448"/>
        <v>0</v>
      </c>
      <c r="L1083" s="64">
        <f t="shared" si="449"/>
        <v>5.505041312476755E-2</v>
      </c>
      <c r="M1083" s="65">
        <f t="shared" si="450"/>
        <v>13.087838063063062</v>
      </c>
      <c r="N1083" s="65">
        <f t="shared" si="451"/>
        <v>2.3908740191066267</v>
      </c>
      <c r="O1083" s="65">
        <f t="shared" si="452"/>
        <v>1432.4417212176927</v>
      </c>
      <c r="P1083" s="66">
        <f t="shared" si="453"/>
        <v>599.12890004674387</v>
      </c>
      <c r="Q1083" s="63">
        <f t="shared" si="458"/>
        <v>-2.9721122553366564E-2</v>
      </c>
      <c r="R1083" s="63">
        <f t="shared" si="459"/>
        <v>4.3346726132555968E-3</v>
      </c>
      <c r="S1083" s="63">
        <f t="shared" si="460"/>
        <v>1.3605442176870763E-2</v>
      </c>
      <c r="T1083" s="64">
        <f t="shared" si="461"/>
        <v>-9.146329703700995E-3</v>
      </c>
      <c r="U1083" s="63">
        <f t="shared" si="440"/>
        <v>5.0234027725505115E-2</v>
      </c>
      <c r="V1083" s="63">
        <f t="shared" si="441"/>
        <v>8.869744131263313E-2</v>
      </c>
      <c r="W1083" s="63">
        <f t="shared" si="442"/>
        <v>2.1448074310530751E-2</v>
      </c>
      <c r="X1083" s="64">
        <f t="shared" si="443"/>
        <v>6.5837284041575073E-2</v>
      </c>
      <c r="Y1083" s="63">
        <f t="shared" si="436"/>
        <v>0.11019240422931453</v>
      </c>
      <c r="Z1083" s="63">
        <f t="shared" si="437"/>
        <v>0.16097755111817036</v>
      </c>
      <c r="AA1083" s="63">
        <f t="shared" si="438"/>
        <v>1.7718397789240559E-2</v>
      </c>
      <c r="AB1083" s="64">
        <f t="shared" si="439"/>
        <v>0.14076502266258273</v>
      </c>
      <c r="AC1083" s="63">
        <f t="shared" si="463"/>
        <v>8.9158601427559825E-2</v>
      </c>
      <c r="AD1083" s="63">
        <f t="shared" si="464"/>
        <v>0.14600767213306609</v>
      </c>
      <c r="AE1083" s="63">
        <f t="shared" si="465"/>
        <v>3.8125496660856628E-2</v>
      </c>
      <c r="AF1083" s="64">
        <f t="shared" si="466"/>
        <v>0.10392016747417698</v>
      </c>
      <c r="AG1083" s="69">
        <f t="shared" ca="1" si="444"/>
        <v>224</v>
      </c>
      <c r="AH1083" s="75">
        <f t="shared" si="454"/>
        <v>2</v>
      </c>
      <c r="AI1083" s="76">
        <f t="shared" si="455"/>
        <v>0</v>
      </c>
      <c r="AJ1083" s="75">
        <f t="shared" si="456"/>
        <v>2</v>
      </c>
      <c r="AK1083" s="76">
        <f t="shared" si="457"/>
        <v>0</v>
      </c>
    </row>
    <row r="1084" spans="2:37" x14ac:dyDescent="0.25">
      <c r="B1084" s="43">
        <v>1961</v>
      </c>
      <c r="C1084" s="39">
        <v>1</v>
      </c>
      <c r="D1084" s="67">
        <f t="shared" si="462"/>
        <v>22312</v>
      </c>
      <c r="E1084" s="61">
        <f>Data!I1083</f>
        <v>61.779998999999997</v>
      </c>
      <c r="F1084" s="61">
        <f>Data!H1083</f>
        <v>29.8</v>
      </c>
      <c r="G1084" s="62">
        <f>IF(MOD(C1084,3)=0,SUM(Data!G1081:G1083),0)</f>
        <v>0</v>
      </c>
      <c r="H1084" s="63">
        <f t="shared" si="445"/>
        <v>6.3156047785991154E-2</v>
      </c>
      <c r="I1084" s="63">
        <f t="shared" si="446"/>
        <v>0</v>
      </c>
      <c r="J1084" s="63">
        <f t="shared" si="447"/>
        <v>6.3156047785991154E-2</v>
      </c>
      <c r="K1084" s="63">
        <f t="shared" si="448"/>
        <v>0</v>
      </c>
      <c r="L1084" s="64">
        <f t="shared" si="449"/>
        <v>6.3156047785991154E-2</v>
      </c>
      <c r="M1084" s="65">
        <f t="shared" si="450"/>
        <v>13.914414189189188</v>
      </c>
      <c r="N1084" s="65">
        <f t="shared" si="451"/>
        <v>2.3908740191066267</v>
      </c>
      <c r="O1084" s="65">
        <f t="shared" si="452"/>
        <v>1522.9090790135647</v>
      </c>
      <c r="P1084" s="66">
        <f t="shared" si="453"/>
        <v>636.96751348806436</v>
      </c>
      <c r="Q1084" s="63">
        <f t="shared" si="458"/>
        <v>0.11095122979767624</v>
      </c>
      <c r="R1084" s="63">
        <f t="shared" si="459"/>
        <v>0.14994448050273168</v>
      </c>
      <c r="S1084" s="63">
        <f t="shared" si="460"/>
        <v>1.7064846416382284E-2</v>
      </c>
      <c r="T1084" s="64">
        <f t="shared" si="461"/>
        <v>0.13065011002449833</v>
      </c>
      <c r="U1084" s="63">
        <f t="shared" si="440"/>
        <v>7.1112542267639522E-2</v>
      </c>
      <c r="V1084" s="63">
        <f t="shared" si="441"/>
        <v>0.1103406034654133</v>
      </c>
      <c r="W1084" s="63">
        <f t="shared" si="442"/>
        <v>2.1448074310530751E-2</v>
      </c>
      <c r="X1084" s="64">
        <f t="shared" si="443"/>
        <v>8.7025989270070436E-2</v>
      </c>
      <c r="Y1084" s="63">
        <f t="shared" si="436"/>
        <v>0.11050097570879069</v>
      </c>
      <c r="Z1084" s="63">
        <f t="shared" si="437"/>
        <v>0.16130023803191817</v>
      </c>
      <c r="AA1084" s="63">
        <f t="shared" si="438"/>
        <v>1.6104219302015998E-2</v>
      </c>
      <c r="AB1084" s="64">
        <f t="shared" si="439"/>
        <v>0.14289480938248666</v>
      </c>
      <c r="AC1084" s="63">
        <f t="shared" si="463"/>
        <v>9.2395171549888078E-2</v>
      </c>
      <c r="AD1084" s="63">
        <f t="shared" si="464"/>
        <v>0.14941317633302686</v>
      </c>
      <c r="AE1084" s="63">
        <f t="shared" si="465"/>
        <v>3.8125496660856628E-2</v>
      </c>
      <c r="AF1084" s="64">
        <f t="shared" si="466"/>
        <v>0.10720060342427606</v>
      </c>
      <c r="AG1084" s="69">
        <f t="shared" ca="1" si="444"/>
        <v>102</v>
      </c>
      <c r="AH1084" s="75">
        <f t="shared" si="454"/>
        <v>3</v>
      </c>
      <c r="AI1084" s="76">
        <f t="shared" si="455"/>
        <v>0</v>
      </c>
      <c r="AJ1084" s="75">
        <f t="shared" si="456"/>
        <v>3</v>
      </c>
      <c r="AK1084" s="76">
        <f t="shared" si="457"/>
        <v>0</v>
      </c>
    </row>
    <row r="1085" spans="2:37" x14ac:dyDescent="0.25">
      <c r="B1085" s="43">
        <v>1961</v>
      </c>
      <c r="C1085" s="44">
        <v>2</v>
      </c>
      <c r="D1085" s="67">
        <f t="shared" si="462"/>
        <v>22340</v>
      </c>
      <c r="E1085" s="61">
        <f>Data!I1084</f>
        <v>63.439999</v>
      </c>
      <c r="F1085" s="61">
        <f>Data!H1084</f>
        <v>29.8</v>
      </c>
      <c r="G1085" s="62">
        <f>IF(MOD(C1085,3)=0,SUM(Data!G1082:G1084),0)</f>
        <v>0</v>
      </c>
      <c r="H1085" s="63">
        <f t="shared" si="445"/>
        <v>2.6869537501934992E-2</v>
      </c>
      <c r="I1085" s="63">
        <f t="shared" si="446"/>
        <v>0</v>
      </c>
      <c r="J1085" s="63">
        <f t="shared" si="447"/>
        <v>2.6869537501934992E-2</v>
      </c>
      <c r="K1085" s="63">
        <f t="shared" si="448"/>
        <v>0</v>
      </c>
      <c r="L1085" s="64">
        <f t="shared" si="449"/>
        <v>2.6869537501934992E-2</v>
      </c>
      <c r="M1085" s="65">
        <f t="shared" si="450"/>
        <v>14.288288063063062</v>
      </c>
      <c r="N1085" s="65">
        <f t="shared" si="451"/>
        <v>2.3908740191066267</v>
      </c>
      <c r="O1085" s="65">
        <f t="shared" si="452"/>
        <v>1563.8289416241569</v>
      </c>
      <c r="P1085" s="66">
        <f t="shared" si="453"/>
        <v>654.08253597924613</v>
      </c>
      <c r="Q1085" s="63">
        <f t="shared" si="458"/>
        <v>0.13043478493290794</v>
      </c>
      <c r="R1085" s="63">
        <f t="shared" si="459"/>
        <v>0.17011188847473657</v>
      </c>
      <c r="S1085" s="63">
        <f t="shared" si="460"/>
        <v>1.3605442176870763E-2</v>
      </c>
      <c r="T1085" s="64">
        <f t="shared" si="461"/>
        <v>0.15440568862943804</v>
      </c>
      <c r="U1085" s="63">
        <f t="shared" si="440"/>
        <v>6.948902030897286E-2</v>
      </c>
      <c r="V1085" s="63">
        <f t="shared" si="441"/>
        <v>0.10865762219109354</v>
      </c>
      <c r="W1085" s="63">
        <f t="shared" si="442"/>
        <v>2.1448074310530751E-2</v>
      </c>
      <c r="X1085" s="64">
        <f t="shared" si="443"/>
        <v>8.5378346754854118E-2</v>
      </c>
      <c r="Y1085" s="63">
        <f t="shared" ref="Y1085:Y1148" si="467">($M1085/$M965)^(1/10)-1</f>
        <v>0.11273223492136242</v>
      </c>
      <c r="Z1085" s="63">
        <f t="shared" ref="Z1085:Z1148" si="468">($O1085/$O965)^(1/10)-1</f>
        <v>0.16363356498196135</v>
      </c>
      <c r="AA1085" s="63">
        <f t="shared" ref="AA1085:AA1148" si="469">($N1085/$N965)^(1/10)-1</f>
        <v>1.4911828412168093E-2</v>
      </c>
      <c r="AB1085" s="64">
        <f t="shared" ref="AB1085:AB1148" si="470">($P1085/$P965)^(1/10)-1</f>
        <v>0.14653660781791111</v>
      </c>
      <c r="AC1085" s="63">
        <f t="shared" si="463"/>
        <v>9.7383292380871955E-2</v>
      </c>
      <c r="AD1085" s="63">
        <f t="shared" si="464"/>
        <v>0.15466165413446142</v>
      </c>
      <c r="AE1085" s="63">
        <f t="shared" si="465"/>
        <v>3.8125496660856628E-2</v>
      </c>
      <c r="AF1085" s="64">
        <f t="shared" si="466"/>
        <v>0.11225632917064909</v>
      </c>
      <c r="AG1085" s="69">
        <f t="shared" ca="1" si="444"/>
        <v>506</v>
      </c>
      <c r="AH1085" s="75">
        <f t="shared" si="454"/>
        <v>4</v>
      </c>
      <c r="AI1085" s="76">
        <f t="shared" si="455"/>
        <v>0</v>
      </c>
      <c r="AJ1085" s="75">
        <f t="shared" si="456"/>
        <v>4</v>
      </c>
      <c r="AK1085" s="76">
        <f t="shared" si="457"/>
        <v>0</v>
      </c>
    </row>
    <row r="1086" spans="2:37" x14ac:dyDescent="0.25">
      <c r="B1086" s="43">
        <v>1961</v>
      </c>
      <c r="C1086" s="44">
        <v>3</v>
      </c>
      <c r="D1086" s="67">
        <f t="shared" si="462"/>
        <v>22371</v>
      </c>
      <c r="E1086" s="61">
        <f>Data!I1085</f>
        <v>65.059997999999993</v>
      </c>
      <c r="F1086" s="61">
        <f>Data!H1085</f>
        <v>29.8</v>
      </c>
      <c r="G1086" s="62">
        <f>IF(MOD(C1086,3)=0,SUM(Data!G1083:G1085),0)</f>
        <v>0.48583333333333334</v>
      </c>
      <c r="H1086" s="63">
        <f t="shared" si="445"/>
        <v>2.5535924109960861E-2</v>
      </c>
      <c r="I1086" s="63">
        <f t="shared" si="446"/>
        <v>7.6581548075581362E-3</v>
      </c>
      <c r="J1086" s="63">
        <f t="shared" si="447"/>
        <v>3.319407891751891E-2</v>
      </c>
      <c r="K1086" s="63">
        <f t="shared" si="448"/>
        <v>0</v>
      </c>
      <c r="L1086" s="64">
        <f t="shared" si="449"/>
        <v>3.319407891751891E-2</v>
      </c>
      <c r="M1086" s="65">
        <f t="shared" si="450"/>
        <v>14.6531527027027</v>
      </c>
      <c r="N1086" s="65">
        <f t="shared" si="451"/>
        <v>2.3908740191066267</v>
      </c>
      <c r="O1086" s="65">
        <f t="shared" si="452"/>
        <v>1615.7388029259291</v>
      </c>
      <c r="P1086" s="66">
        <f t="shared" si="453"/>
        <v>675.79420329711218</v>
      </c>
      <c r="Q1086" s="63">
        <f t="shared" si="458"/>
        <v>0.17564145283700738</v>
      </c>
      <c r="R1086" s="63">
        <f t="shared" si="459"/>
        <v>0.21554080359351602</v>
      </c>
      <c r="S1086" s="63">
        <f t="shared" si="460"/>
        <v>1.3605442176870763E-2</v>
      </c>
      <c r="T1086" s="64">
        <f t="shared" si="461"/>
        <v>0.19922481965266337</v>
      </c>
      <c r="U1086" s="63">
        <f t="shared" si="440"/>
        <v>6.0596737586442018E-2</v>
      </c>
      <c r="V1086" s="63">
        <f t="shared" si="441"/>
        <v>9.9156365655476586E-2</v>
      </c>
      <c r="W1086" s="63">
        <f t="shared" si="442"/>
        <v>2.1448074310530751E-2</v>
      </c>
      <c r="X1086" s="64">
        <f t="shared" si="443"/>
        <v>7.6076594884569193E-2</v>
      </c>
      <c r="Y1086" s="63">
        <f t="shared" si="467"/>
        <v>0.11719241086102183</v>
      </c>
      <c r="Z1086" s="63">
        <f t="shared" si="468"/>
        <v>0.16714104221143877</v>
      </c>
      <c r="AA1086" s="63">
        <f t="shared" si="469"/>
        <v>1.4517763923350246E-2</v>
      </c>
      <c r="AB1086" s="64">
        <f t="shared" si="470"/>
        <v>0.15043923696107853</v>
      </c>
      <c r="AC1086" s="63">
        <f t="shared" si="463"/>
        <v>9.8435469539877918E-2</v>
      </c>
      <c r="AD1086" s="63">
        <f t="shared" si="464"/>
        <v>0.1552245665673222</v>
      </c>
      <c r="AE1086" s="63">
        <f t="shared" si="465"/>
        <v>3.775873114033157E-2</v>
      </c>
      <c r="AF1086" s="64">
        <f t="shared" si="466"/>
        <v>0.1131918546210775</v>
      </c>
      <c r="AG1086" s="69">
        <f t="shared" ca="1" si="444"/>
        <v>529</v>
      </c>
      <c r="AH1086" s="75">
        <f t="shared" si="454"/>
        <v>5</v>
      </c>
      <c r="AI1086" s="76">
        <f t="shared" si="455"/>
        <v>0</v>
      </c>
      <c r="AJ1086" s="75">
        <f t="shared" si="456"/>
        <v>5</v>
      </c>
      <c r="AK1086" s="76">
        <f t="shared" si="457"/>
        <v>0</v>
      </c>
    </row>
    <row r="1087" spans="2:37" x14ac:dyDescent="0.25">
      <c r="B1087" s="43">
        <v>1961</v>
      </c>
      <c r="C1087" s="44">
        <v>4</v>
      </c>
      <c r="D1087" s="67">
        <f t="shared" si="462"/>
        <v>22401</v>
      </c>
      <c r="E1087" s="61">
        <f>Data!I1086</f>
        <v>65.309997999999993</v>
      </c>
      <c r="F1087" s="61">
        <f>Data!H1086</f>
        <v>29.8</v>
      </c>
      <c r="G1087" s="62">
        <f>IF(MOD(C1087,3)=0,SUM(Data!G1084:G1086),0)</f>
        <v>0</v>
      </c>
      <c r="H1087" s="63">
        <f t="shared" si="445"/>
        <v>3.8426069425947507E-3</v>
      </c>
      <c r="I1087" s="63">
        <f t="shared" si="446"/>
        <v>0</v>
      </c>
      <c r="J1087" s="63">
        <f t="shared" si="447"/>
        <v>3.8426069425947507E-3</v>
      </c>
      <c r="K1087" s="63">
        <f t="shared" si="448"/>
        <v>0</v>
      </c>
      <c r="L1087" s="64">
        <f t="shared" si="449"/>
        <v>3.8426069425947507E-3</v>
      </c>
      <c r="M1087" s="65">
        <f t="shared" si="450"/>
        <v>14.709459009009006</v>
      </c>
      <c r="N1087" s="65">
        <f t="shared" si="451"/>
        <v>2.3908740191066267</v>
      </c>
      <c r="O1087" s="65">
        <f t="shared" si="452"/>
        <v>1621.9474520674721</v>
      </c>
      <c r="P1087" s="66">
        <f t="shared" si="453"/>
        <v>678.39101479446697</v>
      </c>
      <c r="Q1087" s="63">
        <f t="shared" si="458"/>
        <v>0.20121389003520118</v>
      </c>
      <c r="R1087" s="63">
        <f t="shared" si="459"/>
        <v>0.24198112754324219</v>
      </c>
      <c r="S1087" s="63">
        <f t="shared" si="460"/>
        <v>1.0169491525423791E-2</v>
      </c>
      <c r="T1087" s="64">
        <f t="shared" si="461"/>
        <v>0.2294779618297198</v>
      </c>
      <c r="U1087" s="63">
        <f t="shared" si="440"/>
        <v>6.1848992922601154E-2</v>
      </c>
      <c r="V1087" s="63">
        <f t="shared" si="441"/>
        <v>0.1004541486632744</v>
      </c>
      <c r="W1087" s="63">
        <f t="shared" si="442"/>
        <v>2.0687501557455024E-2</v>
      </c>
      <c r="X1087" s="64">
        <f t="shared" si="443"/>
        <v>7.8149920503684189E-2</v>
      </c>
      <c r="Y1087" s="63">
        <f t="shared" si="467"/>
        <v>0.11279467732210824</v>
      </c>
      <c r="Z1087" s="63">
        <f t="shared" si="468"/>
        <v>0.162546690105144</v>
      </c>
      <c r="AA1087" s="63">
        <f t="shared" si="469"/>
        <v>1.4517763923350246E-2</v>
      </c>
      <c r="AB1087" s="64">
        <f t="shared" si="470"/>
        <v>0.1459106301000932</v>
      </c>
      <c r="AC1087" s="63">
        <f t="shared" si="463"/>
        <v>0.10038619134878801</v>
      </c>
      <c r="AD1087" s="63">
        <f t="shared" si="464"/>
        <v>0.15727614066401019</v>
      </c>
      <c r="AE1087" s="63">
        <f t="shared" si="465"/>
        <v>3.7394667650220592E-2</v>
      </c>
      <c r="AF1087" s="64">
        <f t="shared" si="466"/>
        <v>0.11556013998542181</v>
      </c>
      <c r="AG1087" s="69">
        <f t="shared" ca="1" si="444"/>
        <v>962</v>
      </c>
      <c r="AH1087" s="75">
        <f t="shared" si="454"/>
        <v>6</v>
      </c>
      <c r="AI1087" s="76">
        <f t="shared" si="455"/>
        <v>0</v>
      </c>
      <c r="AJ1087" s="75">
        <f t="shared" si="456"/>
        <v>6</v>
      </c>
      <c r="AK1087" s="76">
        <f t="shared" si="457"/>
        <v>0</v>
      </c>
    </row>
    <row r="1088" spans="2:37" x14ac:dyDescent="0.25">
      <c r="B1088" s="43">
        <v>1961</v>
      </c>
      <c r="C1088" s="44">
        <v>5</v>
      </c>
      <c r="D1088" s="67">
        <f t="shared" si="462"/>
        <v>22432</v>
      </c>
      <c r="E1088" s="61">
        <f>Data!I1087</f>
        <v>66.559997999999993</v>
      </c>
      <c r="F1088" s="61">
        <f>Data!H1087</f>
        <v>29.8</v>
      </c>
      <c r="G1088" s="62">
        <f>IF(MOD(C1088,3)=0,SUM(Data!G1085:G1087),0)</f>
        <v>0</v>
      </c>
      <c r="H1088" s="63">
        <f t="shared" si="445"/>
        <v>1.9139489178976898E-2</v>
      </c>
      <c r="I1088" s="63">
        <f t="shared" si="446"/>
        <v>0</v>
      </c>
      <c r="J1088" s="63">
        <f t="shared" si="447"/>
        <v>1.9139489178976898E-2</v>
      </c>
      <c r="K1088" s="63">
        <f t="shared" si="448"/>
        <v>0</v>
      </c>
      <c r="L1088" s="64">
        <f t="shared" si="449"/>
        <v>1.9139489178976898E-2</v>
      </c>
      <c r="M1088" s="65">
        <f t="shared" si="450"/>
        <v>14.990990540540537</v>
      </c>
      <c r="N1088" s="65">
        <f t="shared" si="451"/>
        <v>2.3908740191066267</v>
      </c>
      <c r="O1088" s="65">
        <f t="shared" si="452"/>
        <v>1652.9906977751866</v>
      </c>
      <c r="P1088" s="66">
        <f t="shared" si="453"/>
        <v>691.37507228124082</v>
      </c>
      <c r="Q1088" s="63">
        <f t="shared" si="458"/>
        <v>0.19219050001108706</v>
      </c>
      <c r="R1088" s="63">
        <f t="shared" si="459"/>
        <v>0.23265149839944055</v>
      </c>
      <c r="S1088" s="63">
        <f t="shared" si="460"/>
        <v>1.0169491525423791E-2</v>
      </c>
      <c r="T1088" s="64">
        <f t="shared" si="461"/>
        <v>0.22024225512696338</v>
      </c>
      <c r="U1088" s="63">
        <f t="shared" si="440"/>
        <v>8.047561829097738E-2</v>
      </c>
      <c r="V1088" s="63">
        <f t="shared" si="441"/>
        <v>0.11975797368815733</v>
      </c>
      <c r="W1088" s="63">
        <f t="shared" si="442"/>
        <v>1.9930314149888995E-2</v>
      </c>
      <c r="X1088" s="64">
        <f t="shared" si="443"/>
        <v>9.7876941349149371E-2</v>
      </c>
      <c r="Y1088" s="63">
        <f t="shared" si="467"/>
        <v>0.11953352511665138</v>
      </c>
      <c r="Z1088" s="63">
        <f t="shared" si="468"/>
        <v>0.16958682550327642</v>
      </c>
      <c r="AA1088" s="63">
        <f t="shared" si="469"/>
        <v>1.412537598437269E-2</v>
      </c>
      <c r="AB1088" s="64">
        <f t="shared" si="470"/>
        <v>0.15329608468578448</v>
      </c>
      <c r="AC1088" s="63">
        <f t="shared" si="463"/>
        <v>0.10264339512963838</v>
      </c>
      <c r="AD1088" s="63">
        <f t="shared" si="464"/>
        <v>0.15965004184591547</v>
      </c>
      <c r="AE1088" s="63">
        <f t="shared" si="465"/>
        <v>3.7033267596356945E-2</v>
      </c>
      <c r="AF1088" s="64">
        <f t="shared" si="466"/>
        <v>0.11823803351435425</v>
      </c>
      <c r="AG1088" s="69">
        <f t="shared" ca="1" si="444"/>
        <v>657</v>
      </c>
      <c r="AH1088" s="75">
        <f t="shared" si="454"/>
        <v>7</v>
      </c>
      <c r="AI1088" s="76">
        <f t="shared" si="455"/>
        <v>0</v>
      </c>
      <c r="AJ1088" s="75">
        <f t="shared" si="456"/>
        <v>7</v>
      </c>
      <c r="AK1088" s="76">
        <f t="shared" si="457"/>
        <v>0</v>
      </c>
    </row>
    <row r="1089" spans="2:37" x14ac:dyDescent="0.25">
      <c r="B1089" s="43">
        <v>1961</v>
      </c>
      <c r="C1089" s="44">
        <v>6</v>
      </c>
      <c r="D1089" s="67">
        <f t="shared" si="462"/>
        <v>22462</v>
      </c>
      <c r="E1089" s="61">
        <f>Data!I1088</f>
        <v>64.639999000000003</v>
      </c>
      <c r="F1089" s="61">
        <f>Data!H1088</f>
        <v>29.8</v>
      </c>
      <c r="G1089" s="62">
        <f>IF(MOD(C1089,3)=0,SUM(Data!G1086:G1088),0)</f>
        <v>0.48499999999999999</v>
      </c>
      <c r="H1089" s="63">
        <f t="shared" si="445"/>
        <v>-2.8846139688886274E-2</v>
      </c>
      <c r="I1089" s="63">
        <f t="shared" si="446"/>
        <v>7.2866588727962403E-3</v>
      </c>
      <c r="J1089" s="63">
        <f t="shared" si="447"/>
        <v>-2.155948081609016E-2</v>
      </c>
      <c r="K1089" s="63">
        <f t="shared" si="448"/>
        <v>0</v>
      </c>
      <c r="L1089" s="64">
        <f t="shared" si="449"/>
        <v>-2.155948081609016E-2</v>
      </c>
      <c r="M1089" s="65">
        <f t="shared" si="450"/>
        <v>14.558558333333332</v>
      </c>
      <c r="N1089" s="65">
        <f t="shared" si="451"/>
        <v>2.3908740191066267</v>
      </c>
      <c r="O1089" s="65">
        <f t="shared" si="452"/>
        <v>1617.3530765373271</v>
      </c>
      <c r="P1089" s="66">
        <f t="shared" si="453"/>
        <v>676.46938467367045</v>
      </c>
      <c r="Q1089" s="63">
        <f t="shared" si="458"/>
        <v>0.13562897525049111</v>
      </c>
      <c r="R1089" s="63">
        <f t="shared" si="459"/>
        <v>0.1729515290537107</v>
      </c>
      <c r="S1089" s="63">
        <f t="shared" si="460"/>
        <v>6.7567567567567988E-3</v>
      </c>
      <c r="T1089" s="64">
        <f t="shared" si="461"/>
        <v>0.16507937114059867</v>
      </c>
      <c r="U1089" s="63">
        <f t="shared" ref="U1089:U1152" si="471">($M1089/$M1029)^(1/5)-1</f>
        <v>6.5948331954006401E-2</v>
      </c>
      <c r="V1089" s="63">
        <f t="shared" ref="V1089:V1152" si="472">($O1089/$O1029)^(1/5)-1</f>
        <v>0.10427467473101504</v>
      </c>
      <c r="W1089" s="63">
        <f t="shared" ref="W1089:W1152" si="473">($N1089/$N1029)^(1/5)-1</f>
        <v>1.8425985602708916E-2</v>
      </c>
      <c r="X1089" s="64">
        <f t="shared" ref="X1089:X1152" si="474">($P1089/$P1029)^(1/5)-1</f>
        <v>8.4295462156241063E-2</v>
      </c>
      <c r="Y1089" s="63">
        <f t="shared" si="467"/>
        <v>0.11920852199150755</v>
      </c>
      <c r="Z1089" s="63">
        <f t="shared" si="468"/>
        <v>0.16798464269099567</v>
      </c>
      <c r="AA1089" s="63">
        <f t="shared" si="469"/>
        <v>1.412537598437269E-2</v>
      </c>
      <c r="AB1089" s="64">
        <f t="shared" si="470"/>
        <v>0.15171621808326941</v>
      </c>
      <c r="AC1089" s="63">
        <f t="shared" si="463"/>
        <v>9.9138894345504047E-2</v>
      </c>
      <c r="AD1089" s="63">
        <f t="shared" si="464"/>
        <v>0.15538878417160151</v>
      </c>
      <c r="AE1089" s="63">
        <f t="shared" si="465"/>
        <v>3.5964674192695778E-2</v>
      </c>
      <c r="AF1089" s="64">
        <f t="shared" si="466"/>
        <v>0.11527816821743486</v>
      </c>
      <c r="AG1089" s="69">
        <f t="shared" ca="1" si="444"/>
        <v>1508</v>
      </c>
      <c r="AH1089" s="75">
        <f t="shared" si="454"/>
        <v>0</v>
      </c>
      <c r="AI1089" s="76">
        <f t="shared" si="455"/>
        <v>1</v>
      </c>
      <c r="AJ1089" s="75">
        <f t="shared" si="456"/>
        <v>0</v>
      </c>
      <c r="AK1089" s="76">
        <f t="shared" si="457"/>
        <v>1</v>
      </c>
    </row>
    <row r="1090" spans="2:37" x14ac:dyDescent="0.25">
      <c r="B1090" s="43">
        <v>1961</v>
      </c>
      <c r="C1090" s="44">
        <v>7</v>
      </c>
      <c r="D1090" s="67">
        <f t="shared" si="462"/>
        <v>22493</v>
      </c>
      <c r="E1090" s="61">
        <f>Data!I1089</f>
        <v>66.760002</v>
      </c>
      <c r="F1090" s="61">
        <f>Data!H1089</f>
        <v>30</v>
      </c>
      <c r="G1090" s="62">
        <f>IF(MOD(C1090,3)=0,SUM(Data!G1087:G1089),0)</f>
        <v>0</v>
      </c>
      <c r="H1090" s="63">
        <f t="shared" si="445"/>
        <v>3.2797076621241761E-2</v>
      </c>
      <c r="I1090" s="63">
        <f t="shared" si="446"/>
        <v>0</v>
      </c>
      <c r="J1090" s="63">
        <f t="shared" si="447"/>
        <v>3.2797076621241761E-2</v>
      </c>
      <c r="K1090" s="63">
        <f t="shared" si="448"/>
        <v>6.7114093959730337E-3</v>
      </c>
      <c r="L1090" s="64">
        <f t="shared" si="449"/>
        <v>2.5911762777100167E-2</v>
      </c>
      <c r="M1090" s="65">
        <f t="shared" si="450"/>
        <v>15.036036486486486</v>
      </c>
      <c r="N1090" s="65">
        <f t="shared" si="451"/>
        <v>2.4069201534630467</v>
      </c>
      <c r="O1090" s="65">
        <f t="shared" si="452"/>
        <v>1670.397529312123</v>
      </c>
      <c r="P1090" s="66">
        <f t="shared" si="453"/>
        <v>693.99789889530553</v>
      </c>
      <c r="Q1090" s="63">
        <f t="shared" si="458"/>
        <v>0.20266626563380541</v>
      </c>
      <c r="R1090" s="63">
        <f t="shared" si="459"/>
        <v>0.24219200633316862</v>
      </c>
      <c r="S1090" s="63">
        <f t="shared" si="460"/>
        <v>1.3513513513513375E-2</v>
      </c>
      <c r="T1090" s="64">
        <f t="shared" si="461"/>
        <v>0.22562944624872672</v>
      </c>
      <c r="U1090" s="63">
        <f t="shared" si="471"/>
        <v>6.2124592725768091E-2</v>
      </c>
      <c r="V1090" s="63">
        <f t="shared" si="472"/>
        <v>0.10031345234720668</v>
      </c>
      <c r="W1090" s="63">
        <f t="shared" si="473"/>
        <v>1.8296235818384687E-2</v>
      </c>
      <c r="X1090" s="64">
        <f t="shared" si="474"/>
        <v>8.054357233571241E-2</v>
      </c>
      <c r="Y1090" s="63">
        <f t="shared" si="467"/>
        <v>0.11539022023324597</v>
      </c>
      <c r="Z1090" s="63">
        <f t="shared" si="468"/>
        <v>0.16399993588508788</v>
      </c>
      <c r="AA1090" s="63">
        <f t="shared" si="469"/>
        <v>1.4803950170144242E-2</v>
      </c>
      <c r="AB1090" s="64">
        <f t="shared" si="470"/>
        <v>0.14701951612420205</v>
      </c>
      <c r="AC1090" s="63">
        <f t="shared" si="463"/>
        <v>9.8167151778412842E-2</v>
      </c>
      <c r="AD1090" s="63">
        <f t="shared" si="464"/>
        <v>0.15436731139059523</v>
      </c>
      <c r="AE1090" s="63">
        <f t="shared" si="465"/>
        <v>3.6311209910314224E-2</v>
      </c>
      <c r="AF1090" s="64">
        <f t="shared" si="466"/>
        <v>0.11391954496998813</v>
      </c>
      <c r="AG1090" s="69">
        <f t="shared" ca="1" si="444"/>
        <v>420</v>
      </c>
      <c r="AH1090" s="75">
        <f t="shared" si="454"/>
        <v>1</v>
      </c>
      <c r="AI1090" s="76">
        <f t="shared" si="455"/>
        <v>0</v>
      </c>
      <c r="AJ1090" s="75">
        <f t="shared" si="456"/>
        <v>1</v>
      </c>
      <c r="AK1090" s="76">
        <f t="shared" si="457"/>
        <v>0</v>
      </c>
    </row>
    <row r="1091" spans="2:37" x14ac:dyDescent="0.25">
      <c r="B1091" s="43">
        <v>1961</v>
      </c>
      <c r="C1091" s="44">
        <v>8</v>
      </c>
      <c r="D1091" s="67">
        <f t="shared" si="462"/>
        <v>22524</v>
      </c>
      <c r="E1091" s="61">
        <f>Data!I1090</f>
        <v>68.069999999999993</v>
      </c>
      <c r="F1091" s="61">
        <f>Data!H1090</f>
        <v>29.9</v>
      </c>
      <c r="G1091" s="62">
        <f>IF(MOD(C1091,3)=0,SUM(Data!G1088:G1090),0)</f>
        <v>0</v>
      </c>
      <c r="H1091" s="63">
        <f t="shared" si="445"/>
        <v>1.9622497914244974E-2</v>
      </c>
      <c r="I1091" s="63">
        <f t="shared" si="446"/>
        <v>0</v>
      </c>
      <c r="J1091" s="63">
        <f t="shared" si="447"/>
        <v>1.9622497914244974E-2</v>
      </c>
      <c r="K1091" s="63">
        <f t="shared" si="448"/>
        <v>-3.3333333333334103E-3</v>
      </c>
      <c r="L1091" s="64">
        <f t="shared" si="449"/>
        <v>2.3032606602921391E-2</v>
      </c>
      <c r="M1091" s="65">
        <f t="shared" si="450"/>
        <v>15.331081081081079</v>
      </c>
      <c r="N1091" s="65">
        <f t="shared" si="451"/>
        <v>2.3988970862848364</v>
      </c>
      <c r="O1091" s="65">
        <f t="shared" si="452"/>
        <v>1703.1749013470101</v>
      </c>
      <c r="P1091" s="66">
        <f t="shared" si="453"/>
        <v>709.98247948381515</v>
      </c>
      <c r="Q1091" s="63">
        <f t="shared" si="458"/>
        <v>0.19504917828386881</v>
      </c>
      <c r="R1091" s="63">
        <f t="shared" si="459"/>
        <v>0.23432458268622169</v>
      </c>
      <c r="S1091" s="63">
        <f t="shared" si="460"/>
        <v>1.0135135135135087E-2</v>
      </c>
      <c r="T1091" s="64">
        <f t="shared" si="461"/>
        <v>0.22194005510074177</v>
      </c>
      <c r="U1091" s="63">
        <f t="shared" si="471"/>
        <v>7.4568604471031419E-2</v>
      </c>
      <c r="V1091" s="63">
        <f t="shared" si="472"/>
        <v>0.11320489052522764</v>
      </c>
      <c r="W1091" s="63">
        <f t="shared" si="473"/>
        <v>1.8360881339209101E-2</v>
      </c>
      <c r="X1091" s="64">
        <f t="shared" si="474"/>
        <v>9.3133987100223692E-2</v>
      </c>
      <c r="Y1091" s="63">
        <f t="shared" si="467"/>
        <v>0.11326171918259798</v>
      </c>
      <c r="Z1091" s="63">
        <f t="shared" si="468"/>
        <v>0.16177867283154646</v>
      </c>
      <c r="AA1091" s="63">
        <f t="shared" si="469"/>
        <v>1.4465173711001755E-2</v>
      </c>
      <c r="AB1091" s="64">
        <f t="shared" si="470"/>
        <v>0.14521296830886654</v>
      </c>
      <c r="AC1091" s="63">
        <f t="shared" si="463"/>
        <v>9.9503206972935132E-2</v>
      </c>
      <c r="AD1091" s="63">
        <f t="shared" si="464"/>
        <v>0.15577174098063762</v>
      </c>
      <c r="AE1091" s="63">
        <f t="shared" si="465"/>
        <v>3.5438349737975328E-2</v>
      </c>
      <c r="AF1091" s="64">
        <f t="shared" si="466"/>
        <v>0.11621492604857986</v>
      </c>
      <c r="AG1091" s="69">
        <f t="shared" ca="1" si="444"/>
        <v>643</v>
      </c>
      <c r="AH1091" s="75">
        <f t="shared" si="454"/>
        <v>2</v>
      </c>
      <c r="AI1091" s="76">
        <f t="shared" si="455"/>
        <v>0</v>
      </c>
      <c r="AJ1091" s="75">
        <f t="shared" si="456"/>
        <v>2</v>
      </c>
      <c r="AK1091" s="76">
        <f t="shared" si="457"/>
        <v>0</v>
      </c>
    </row>
    <row r="1092" spans="2:37" x14ac:dyDescent="0.25">
      <c r="B1092" s="43">
        <v>1961</v>
      </c>
      <c r="C1092" s="44">
        <v>9</v>
      </c>
      <c r="D1092" s="67">
        <f t="shared" si="462"/>
        <v>22554</v>
      </c>
      <c r="E1092" s="61">
        <f>Data!I1091</f>
        <v>66.730002999999996</v>
      </c>
      <c r="F1092" s="61">
        <f>Data!H1091</f>
        <v>30</v>
      </c>
      <c r="G1092" s="62">
        <f>IF(MOD(C1092,3)=0,SUM(Data!G1089:G1091),0)</f>
        <v>0.48833333333333329</v>
      </c>
      <c r="H1092" s="63">
        <f t="shared" si="445"/>
        <v>-1.9685573674158907E-2</v>
      </c>
      <c r="I1092" s="63">
        <f t="shared" si="446"/>
        <v>7.1739875618236134E-3</v>
      </c>
      <c r="J1092" s="63">
        <f t="shared" si="447"/>
        <v>-1.2511586112335382E-2</v>
      </c>
      <c r="K1092" s="63">
        <f t="shared" si="448"/>
        <v>3.3444816053511683E-3</v>
      </c>
      <c r="L1092" s="64">
        <f t="shared" si="449"/>
        <v>-1.5803214158627621E-2</v>
      </c>
      <c r="M1092" s="65">
        <f t="shared" si="450"/>
        <v>15.029279954954953</v>
      </c>
      <c r="N1092" s="65">
        <f t="shared" si="451"/>
        <v>2.4069201534630467</v>
      </c>
      <c r="O1092" s="65">
        <f t="shared" si="452"/>
        <v>1681.8654819044386</v>
      </c>
      <c r="P1092" s="66">
        <f t="shared" si="453"/>
        <v>698.76247431165893</v>
      </c>
      <c r="Q1092" s="63">
        <f t="shared" si="458"/>
        <v>0.24682367339312394</v>
      </c>
      <c r="R1092" s="63">
        <f t="shared" si="459"/>
        <v>0.28551540659663455</v>
      </c>
      <c r="S1092" s="63">
        <f t="shared" si="460"/>
        <v>1.3513513513513375E-2</v>
      </c>
      <c r="T1092" s="64">
        <f t="shared" si="461"/>
        <v>0.26837520117534619</v>
      </c>
      <c r="U1092" s="63">
        <f t="shared" si="471"/>
        <v>8.0310940838826284E-2</v>
      </c>
      <c r="V1092" s="63">
        <f t="shared" si="472"/>
        <v>0.11854323542599454</v>
      </c>
      <c r="W1092" s="63">
        <f t="shared" si="473"/>
        <v>1.8296235818384687E-2</v>
      </c>
      <c r="X1092" s="64">
        <f t="shared" si="474"/>
        <v>9.844581181923262E-2</v>
      </c>
      <c r="Y1092" s="63">
        <f t="shared" si="467"/>
        <v>0.11114604146060492</v>
      </c>
      <c r="Z1092" s="63">
        <f t="shared" si="468"/>
        <v>0.15852131767929611</v>
      </c>
      <c r="AA1092" s="63">
        <f t="shared" si="469"/>
        <v>1.4023628061544668E-2</v>
      </c>
      <c r="AB1092" s="64">
        <f t="shared" si="470"/>
        <v>0.14249933198694764</v>
      </c>
      <c r="AC1092" s="63">
        <f t="shared" si="463"/>
        <v>9.824961422802625E-2</v>
      </c>
      <c r="AD1092" s="63">
        <f t="shared" si="464"/>
        <v>0.15390148686639105</v>
      </c>
      <c r="AE1092" s="63">
        <f t="shared" si="465"/>
        <v>3.4921037868086424E-2</v>
      </c>
      <c r="AF1092" s="64">
        <f t="shared" si="466"/>
        <v>0.11496572650934</v>
      </c>
      <c r="AG1092" s="69">
        <f t="shared" ca="1" si="444"/>
        <v>1392</v>
      </c>
      <c r="AH1092" s="75">
        <f t="shared" si="454"/>
        <v>0</v>
      </c>
      <c r="AI1092" s="76">
        <f t="shared" si="455"/>
        <v>1</v>
      </c>
      <c r="AJ1092" s="75">
        <f t="shared" si="456"/>
        <v>0</v>
      </c>
      <c r="AK1092" s="76">
        <f t="shared" si="457"/>
        <v>1</v>
      </c>
    </row>
    <row r="1093" spans="2:37" x14ac:dyDescent="0.25">
      <c r="B1093" s="43">
        <v>1961</v>
      </c>
      <c r="C1093" s="44">
        <v>10</v>
      </c>
      <c r="D1093" s="67">
        <f t="shared" si="462"/>
        <v>22585</v>
      </c>
      <c r="E1093" s="61">
        <f>Data!I1092</f>
        <v>68.620002999999997</v>
      </c>
      <c r="F1093" s="61">
        <f>Data!H1092</f>
        <v>30</v>
      </c>
      <c r="G1093" s="62">
        <f>IF(MOD(C1093,3)=0,SUM(Data!G1090:G1092),0)</f>
        <v>0</v>
      </c>
      <c r="H1093" s="63">
        <f t="shared" si="445"/>
        <v>2.8323091788261978E-2</v>
      </c>
      <c r="I1093" s="63">
        <f t="shared" si="446"/>
        <v>0</v>
      </c>
      <c r="J1093" s="63">
        <f t="shared" si="447"/>
        <v>2.8323091788261978E-2</v>
      </c>
      <c r="K1093" s="63">
        <f t="shared" si="448"/>
        <v>0</v>
      </c>
      <c r="L1093" s="64">
        <f t="shared" si="449"/>
        <v>2.8323091788261978E-2</v>
      </c>
      <c r="M1093" s="65">
        <f t="shared" si="450"/>
        <v>15.454955630630629</v>
      </c>
      <c r="N1093" s="65">
        <f t="shared" si="451"/>
        <v>2.4069201534630467</v>
      </c>
      <c r="O1093" s="65">
        <f t="shared" si="452"/>
        <v>1729.5011123239276</v>
      </c>
      <c r="P1093" s="66">
        <f t="shared" si="453"/>
        <v>718.55358800978115</v>
      </c>
      <c r="Q1093" s="63">
        <f t="shared" si="458"/>
        <v>0.28525949213821833</v>
      </c>
      <c r="R1093" s="63">
        <f t="shared" si="459"/>
        <v>0.3251439749470495</v>
      </c>
      <c r="S1093" s="63">
        <f t="shared" si="460"/>
        <v>6.7114093959730337E-3</v>
      </c>
      <c r="T1093" s="64">
        <f t="shared" si="461"/>
        <v>0.31630968178073604</v>
      </c>
      <c r="U1093" s="63">
        <f t="shared" si="471"/>
        <v>8.5263704073318181E-2</v>
      </c>
      <c r="V1093" s="63">
        <f t="shared" si="472"/>
        <v>0.12367127736575889</v>
      </c>
      <c r="W1093" s="63">
        <f t="shared" si="473"/>
        <v>1.7554577175587616E-2</v>
      </c>
      <c r="X1093" s="64">
        <f t="shared" si="474"/>
        <v>0.10428600349351069</v>
      </c>
      <c r="Y1093" s="63">
        <f t="shared" si="467"/>
        <v>0.11579838896038752</v>
      </c>
      <c r="Z1093" s="63">
        <f t="shared" si="468"/>
        <v>0.16337202456627309</v>
      </c>
      <c r="AA1093" s="63">
        <f t="shared" si="469"/>
        <v>1.3635929781597333E-2</v>
      </c>
      <c r="AB1093" s="64">
        <f t="shared" si="470"/>
        <v>0.14772177108692119</v>
      </c>
      <c r="AC1093" s="63">
        <f t="shared" si="463"/>
        <v>0.10203366288804805</v>
      </c>
      <c r="AD1093" s="63">
        <f t="shared" si="464"/>
        <v>0.15787728555423586</v>
      </c>
      <c r="AE1093" s="63">
        <f t="shared" si="465"/>
        <v>3.4240382868173214E-2</v>
      </c>
      <c r="AF1093" s="64">
        <f t="shared" si="466"/>
        <v>0.11954368126991</v>
      </c>
      <c r="AG1093" s="69">
        <f t="shared" ref="AG1093:AG1156" ca="1" si="475">RANK($H1093,OFFSET($H$5,0,0,$AN$3,1),0)</f>
        <v>484</v>
      </c>
      <c r="AH1093" s="75">
        <f t="shared" si="454"/>
        <v>1</v>
      </c>
      <c r="AI1093" s="76">
        <f t="shared" si="455"/>
        <v>0</v>
      </c>
      <c r="AJ1093" s="75">
        <f t="shared" si="456"/>
        <v>1</v>
      </c>
      <c r="AK1093" s="76">
        <f t="shared" si="457"/>
        <v>0</v>
      </c>
    </row>
    <row r="1094" spans="2:37" x14ac:dyDescent="0.25">
      <c r="B1094" s="43">
        <v>1961</v>
      </c>
      <c r="C1094" s="44">
        <v>11</v>
      </c>
      <c r="D1094" s="67">
        <f t="shared" si="462"/>
        <v>22615</v>
      </c>
      <c r="E1094" s="61">
        <f>Data!I1093</f>
        <v>71.319999999999993</v>
      </c>
      <c r="F1094" s="61">
        <f>Data!H1093</f>
        <v>30</v>
      </c>
      <c r="G1094" s="62">
        <f>IF(MOD(C1094,3)=0,SUM(Data!G1091:G1093),0)</f>
        <v>0</v>
      </c>
      <c r="H1094" s="63">
        <f t="shared" ref="H1094:H1157" si="476">E1094/E1093-1</f>
        <v>3.9347083677626626E-2</v>
      </c>
      <c r="I1094" s="63">
        <f t="shared" ref="I1094:I1157" si="477">G1094/E1093</f>
        <v>0</v>
      </c>
      <c r="J1094" s="63">
        <f t="shared" ref="J1094:J1157" si="478">O1094/O1093-1</f>
        <v>3.9347083677626626E-2</v>
      </c>
      <c r="K1094" s="63">
        <f t="shared" ref="K1094:K1157" si="479">F1094/F1093-1</f>
        <v>0</v>
      </c>
      <c r="L1094" s="64">
        <f t="shared" ref="L1094:L1157" si="480">(1+J1094)/(1+K1094)-1</f>
        <v>3.9347083677626626E-2</v>
      </c>
      <c r="M1094" s="65">
        <f t="shared" ref="M1094:M1157" si="481">E1094/$E$4</f>
        <v>16.063063063063058</v>
      </c>
      <c r="N1094" s="65">
        <f t="shared" ref="N1094:N1157" si="482">F1094/$F$4</f>
        <v>2.4069201534630467</v>
      </c>
      <c r="O1094" s="65">
        <f t="shared" ref="O1094:O1157" si="483">O1093*((E1094+G1094)/(E1093))</f>
        <v>1797.5519373110856</v>
      </c>
      <c r="P1094" s="66">
        <f t="shared" ref="P1094:P1157" si="484">P1093*(1+L1094)</f>
        <v>746.82657616406084</v>
      </c>
      <c r="Q1094" s="63">
        <f t="shared" si="458"/>
        <v>0.28411953035434756</v>
      </c>
      <c r="R1094" s="63">
        <f t="shared" si="459"/>
        <v>0.32396863759392613</v>
      </c>
      <c r="S1094" s="63">
        <f t="shared" si="460"/>
        <v>6.7114093959730337E-3</v>
      </c>
      <c r="T1094" s="64">
        <f t="shared" si="461"/>
        <v>0.31514218000996652</v>
      </c>
      <c r="U1094" s="63">
        <f t="shared" si="471"/>
        <v>9.608814755335926E-2</v>
      </c>
      <c r="V1094" s="63">
        <f t="shared" si="472"/>
        <v>0.13487879880625231</v>
      </c>
      <c r="W1094" s="63">
        <f t="shared" si="473"/>
        <v>1.7554577175587616E-2</v>
      </c>
      <c r="X1094" s="64">
        <f t="shared" si="474"/>
        <v>0.11530017579628993</v>
      </c>
      <c r="Y1094" s="63">
        <f t="shared" si="467"/>
        <v>0.12040627718759533</v>
      </c>
      <c r="Z1094" s="63">
        <f t="shared" si="468"/>
        <v>0.16817637659698059</v>
      </c>
      <c r="AA1094" s="63">
        <f t="shared" si="469"/>
        <v>1.2865393282954551E-2</v>
      </c>
      <c r="AB1094" s="64">
        <f t="shared" si="470"/>
        <v>0.1533382267219372</v>
      </c>
      <c r="AC1094" s="63">
        <f t="shared" si="463"/>
        <v>0.10681130702317687</v>
      </c>
      <c r="AD1094" s="63">
        <f t="shared" si="464"/>
        <v>0.16289702842491183</v>
      </c>
      <c r="AE1094" s="63">
        <f t="shared" si="465"/>
        <v>3.3903550420369077E-2</v>
      </c>
      <c r="AF1094" s="64">
        <f t="shared" si="466"/>
        <v>0.12476355067365397</v>
      </c>
      <c r="AG1094" s="69">
        <f t="shared" ca="1" si="475"/>
        <v>309</v>
      </c>
      <c r="AH1094" s="75">
        <f t="shared" si="454"/>
        <v>2</v>
      </c>
      <c r="AI1094" s="76">
        <f t="shared" si="455"/>
        <v>0</v>
      </c>
      <c r="AJ1094" s="75">
        <f t="shared" si="456"/>
        <v>2</v>
      </c>
      <c r="AK1094" s="76">
        <f t="shared" si="457"/>
        <v>0</v>
      </c>
    </row>
    <row r="1095" spans="2:37" x14ac:dyDescent="0.25">
      <c r="B1095" s="43">
        <v>1961</v>
      </c>
      <c r="C1095" s="44">
        <v>12</v>
      </c>
      <c r="D1095" s="67">
        <f t="shared" si="462"/>
        <v>22646</v>
      </c>
      <c r="E1095" s="61">
        <f>Data!I1094</f>
        <v>71.550003000000004</v>
      </c>
      <c r="F1095" s="61">
        <f>Data!H1094</f>
        <v>30</v>
      </c>
      <c r="G1095" s="62">
        <f>IF(MOD(C1095,3)=0,SUM(Data!G1092:G1094),0)</f>
        <v>0.5</v>
      </c>
      <c r="H1095" s="63">
        <f t="shared" si="476"/>
        <v>3.2249439147504777E-3</v>
      </c>
      <c r="I1095" s="63">
        <f t="shared" si="477"/>
        <v>7.0106561974200791E-3</v>
      </c>
      <c r="J1095" s="63">
        <f t="shared" si="478"/>
        <v>1.0235600112170617E-2</v>
      </c>
      <c r="K1095" s="63">
        <f t="shared" si="479"/>
        <v>0</v>
      </c>
      <c r="L1095" s="64">
        <f t="shared" si="480"/>
        <v>1.0235600112170617E-2</v>
      </c>
      <c r="M1095" s="65">
        <f t="shared" si="481"/>
        <v>16.114865540540539</v>
      </c>
      <c r="N1095" s="65">
        <f t="shared" si="482"/>
        <v>2.4069201534630467</v>
      </c>
      <c r="O1095" s="65">
        <f t="shared" si="483"/>
        <v>1815.9509601222594</v>
      </c>
      <c r="P1095" s="66">
        <f t="shared" si="484"/>
        <v>754.47079435081776</v>
      </c>
      <c r="Q1095" s="63">
        <f t="shared" si="458"/>
        <v>0.23128552346781062</v>
      </c>
      <c r="R1095" s="63">
        <f t="shared" si="459"/>
        <v>0.26773112876002547</v>
      </c>
      <c r="S1095" s="63">
        <f t="shared" si="460"/>
        <v>6.7114093959730337E-3</v>
      </c>
      <c r="T1095" s="64">
        <f t="shared" si="461"/>
        <v>0.25927958790162542</v>
      </c>
      <c r="U1095" s="63">
        <f t="shared" si="471"/>
        <v>8.9216909250266374E-2</v>
      </c>
      <c r="V1095" s="63">
        <f t="shared" si="472"/>
        <v>0.12720274871741388</v>
      </c>
      <c r="W1095" s="63">
        <f t="shared" si="473"/>
        <v>1.6816147821954619E-2</v>
      </c>
      <c r="X1095" s="64">
        <f t="shared" si="474"/>
        <v>0.10856102269019829</v>
      </c>
      <c r="Y1095" s="63">
        <f t="shared" si="467"/>
        <v>0.11649825196188801</v>
      </c>
      <c r="Z1095" s="63">
        <f t="shared" si="468"/>
        <v>0.16315490035536495</v>
      </c>
      <c r="AA1095" s="63">
        <f t="shared" si="469"/>
        <v>1.2482529330025915E-2</v>
      </c>
      <c r="AB1095" s="64">
        <f t="shared" si="470"/>
        <v>0.14881478609318921</v>
      </c>
      <c r="AC1095" s="63">
        <f t="shared" si="463"/>
        <v>0.11072175322609756</v>
      </c>
      <c r="AD1095" s="63">
        <f t="shared" si="464"/>
        <v>0.16624715086376707</v>
      </c>
      <c r="AE1095" s="63">
        <f t="shared" si="465"/>
        <v>3.3569006770379328E-2</v>
      </c>
      <c r="AF1095" s="64">
        <f t="shared" si="466"/>
        <v>0.12836892672311295</v>
      </c>
      <c r="AG1095" s="69">
        <f t="shared" ca="1" si="475"/>
        <v>969</v>
      </c>
      <c r="AH1095" s="75">
        <f t="shared" ref="AH1095:AH1158" si="485">IF($H1095&gt;0,IF($H1094&gt;0,AH1094+1,1),0)</f>
        <v>3</v>
      </c>
      <c r="AI1095" s="76">
        <f t="shared" ref="AI1095:AI1158" si="486">IF($H1095&lt;0,IF($H1094&lt;0,AI1094+1,1),0)</f>
        <v>0</v>
      </c>
      <c r="AJ1095" s="75">
        <f t="shared" ref="AJ1095:AJ1158" si="487">IF($H1095&gt;0,IF($H1094&gt;0,AJ1094+1,1),0)</f>
        <v>3</v>
      </c>
      <c r="AK1095" s="76">
        <f t="shared" ref="AK1095:AK1158" si="488">IF($H1095&lt;0,IF($H1094&lt;0,AK1094+1,1),0)</f>
        <v>0</v>
      </c>
    </row>
    <row r="1096" spans="2:37" x14ac:dyDescent="0.25">
      <c r="B1096" s="43">
        <v>1962</v>
      </c>
      <c r="C1096" s="39">
        <v>1</v>
      </c>
      <c r="D1096" s="67">
        <f t="shared" si="462"/>
        <v>22677</v>
      </c>
      <c r="E1096" s="61">
        <f>Data!I1095</f>
        <v>68.839995999999999</v>
      </c>
      <c r="F1096" s="61">
        <f>Data!H1095</f>
        <v>30</v>
      </c>
      <c r="G1096" s="62">
        <f>IF(MOD(C1096,3)=0,SUM(Data!G1093:G1095),0)</f>
        <v>0</v>
      </c>
      <c r="H1096" s="63">
        <f t="shared" si="476"/>
        <v>-3.7875707706119921E-2</v>
      </c>
      <c r="I1096" s="63">
        <f t="shared" si="477"/>
        <v>0</v>
      </c>
      <c r="J1096" s="63">
        <f t="shared" si="478"/>
        <v>-3.7875707706119921E-2</v>
      </c>
      <c r="K1096" s="63">
        <f t="shared" si="479"/>
        <v>0</v>
      </c>
      <c r="L1096" s="64">
        <f t="shared" si="480"/>
        <v>-3.7875707706119921E-2</v>
      </c>
      <c r="M1096" s="65">
        <f t="shared" si="481"/>
        <v>15.504503603603602</v>
      </c>
      <c r="N1096" s="65">
        <f t="shared" si="482"/>
        <v>2.4069201534630467</v>
      </c>
      <c r="O1096" s="65">
        <f t="shared" si="483"/>
        <v>1747.170532348021</v>
      </c>
      <c r="P1096" s="66">
        <f t="shared" si="484"/>
        <v>725.89467907118205</v>
      </c>
      <c r="Q1096" s="63">
        <f t="shared" si="458"/>
        <v>0.11427641816569145</v>
      </c>
      <c r="R1096" s="63">
        <f t="shared" si="459"/>
        <v>0.14725859634359617</v>
      </c>
      <c r="S1096" s="63">
        <f t="shared" si="460"/>
        <v>6.7114093959730337E-3</v>
      </c>
      <c r="T1096" s="64">
        <f t="shared" si="461"/>
        <v>0.13961020570130533</v>
      </c>
      <c r="U1096" s="63">
        <f t="shared" si="471"/>
        <v>9.0103681550475656E-2</v>
      </c>
      <c r="V1096" s="63">
        <f t="shared" si="472"/>
        <v>0.12812044671291267</v>
      </c>
      <c r="W1096" s="63">
        <f t="shared" si="473"/>
        <v>1.6816147821954619E-2</v>
      </c>
      <c r="X1096" s="64">
        <f t="shared" si="474"/>
        <v>0.10946354375800826</v>
      </c>
      <c r="Y1096" s="63">
        <f t="shared" si="467"/>
        <v>0.11047902235005713</v>
      </c>
      <c r="Z1096" s="63">
        <f t="shared" si="468"/>
        <v>0.15688413691524072</v>
      </c>
      <c r="AA1096" s="63">
        <f t="shared" si="469"/>
        <v>1.2482529330025915E-2</v>
      </c>
      <c r="AB1096" s="64">
        <f t="shared" si="470"/>
        <v>0.14262133261772658</v>
      </c>
      <c r="AC1096" s="63">
        <f t="shared" si="463"/>
        <v>0.10751462239721743</v>
      </c>
      <c r="AD1096" s="63">
        <f t="shared" si="464"/>
        <v>0.16287969436013316</v>
      </c>
      <c r="AE1096" s="63">
        <f t="shared" si="465"/>
        <v>3.2906665774462107E-2</v>
      </c>
      <c r="AF1096" s="64">
        <f t="shared" si="466"/>
        <v>0.12583230691828162</v>
      </c>
      <c r="AG1096" s="69">
        <f t="shared" ca="1" si="475"/>
        <v>1595</v>
      </c>
      <c r="AH1096" s="75">
        <f t="shared" si="485"/>
        <v>0</v>
      </c>
      <c r="AI1096" s="76">
        <f t="shared" si="486"/>
        <v>1</v>
      </c>
      <c r="AJ1096" s="75">
        <f t="shared" si="487"/>
        <v>0</v>
      </c>
      <c r="AK1096" s="76">
        <f t="shared" si="488"/>
        <v>1</v>
      </c>
    </row>
    <row r="1097" spans="2:37" x14ac:dyDescent="0.25">
      <c r="B1097" s="43">
        <v>1962</v>
      </c>
      <c r="C1097" s="44">
        <v>2</v>
      </c>
      <c r="D1097" s="67">
        <f t="shared" si="462"/>
        <v>22705</v>
      </c>
      <c r="E1097" s="61">
        <f>Data!I1096</f>
        <v>69.959998999999996</v>
      </c>
      <c r="F1097" s="61">
        <f>Data!H1096</f>
        <v>30.1</v>
      </c>
      <c r="G1097" s="62">
        <f>IF(MOD(C1097,3)=0,SUM(Data!G1094:G1096),0)</f>
        <v>0</v>
      </c>
      <c r="H1097" s="63">
        <f t="shared" si="476"/>
        <v>1.6269655216133216E-2</v>
      </c>
      <c r="I1097" s="63">
        <f t="shared" si="477"/>
        <v>0</v>
      </c>
      <c r="J1097" s="63">
        <f t="shared" si="478"/>
        <v>1.6269655216133216E-2</v>
      </c>
      <c r="K1097" s="63">
        <f t="shared" si="479"/>
        <v>3.3333333333334103E-3</v>
      </c>
      <c r="L1097" s="64">
        <f t="shared" si="480"/>
        <v>1.2893344069235591E-2</v>
      </c>
      <c r="M1097" s="65">
        <f t="shared" si="481"/>
        <v>15.756756531531529</v>
      </c>
      <c r="N1097" s="65">
        <f t="shared" si="482"/>
        <v>2.4149432206412569</v>
      </c>
      <c r="O1097" s="65">
        <f t="shared" si="483"/>
        <v>1775.5963945131111</v>
      </c>
      <c r="P1097" s="66">
        <f t="shared" si="484"/>
        <v>735.25388892647413</v>
      </c>
      <c r="Q1097" s="63">
        <f t="shared" si="458"/>
        <v>0.10277427652544557</v>
      </c>
      <c r="R1097" s="63">
        <f t="shared" si="459"/>
        <v>0.13541599547903083</v>
      </c>
      <c r="S1097" s="63">
        <f t="shared" si="460"/>
        <v>1.0067114093959662E-2</v>
      </c>
      <c r="T1097" s="64">
        <f t="shared" si="461"/>
        <v>0.12409955698588404</v>
      </c>
      <c r="U1097" s="63">
        <f t="shared" si="471"/>
        <v>0.10091213772997687</v>
      </c>
      <c r="V1097" s="63">
        <f t="shared" si="472"/>
        <v>0.13930584184537698</v>
      </c>
      <c r="W1097" s="63">
        <f t="shared" si="473"/>
        <v>1.6757407973041483E-2</v>
      </c>
      <c r="X1097" s="64">
        <f t="shared" si="474"/>
        <v>0.12052868551667784</v>
      </c>
      <c r="Y1097" s="63">
        <f t="shared" si="467"/>
        <v>0.11641074673757568</v>
      </c>
      <c r="Z1097" s="63">
        <f t="shared" si="468"/>
        <v>0.16306373842986566</v>
      </c>
      <c r="AA1097" s="63">
        <f t="shared" si="469"/>
        <v>1.358710023036469E-2</v>
      </c>
      <c r="AB1097" s="64">
        <f t="shared" si="470"/>
        <v>0.14747290900360532</v>
      </c>
      <c r="AC1097" s="63">
        <f t="shared" si="463"/>
        <v>0.11017561635867179</v>
      </c>
      <c r="AD1097" s="63">
        <f t="shared" si="464"/>
        <v>0.16567371240920625</v>
      </c>
      <c r="AE1097" s="63">
        <f t="shared" si="465"/>
        <v>3.2750634409595358E-2</v>
      </c>
      <c r="AF1097" s="64">
        <f t="shared" si="466"/>
        <v>0.12870781539204823</v>
      </c>
      <c r="AG1097" s="69">
        <f t="shared" ca="1" si="475"/>
        <v>716</v>
      </c>
      <c r="AH1097" s="75">
        <f t="shared" si="485"/>
        <v>1</v>
      </c>
      <c r="AI1097" s="76">
        <f t="shared" si="486"/>
        <v>0</v>
      </c>
      <c r="AJ1097" s="75">
        <f t="shared" si="487"/>
        <v>1</v>
      </c>
      <c r="AK1097" s="76">
        <f t="shared" si="488"/>
        <v>0</v>
      </c>
    </row>
    <row r="1098" spans="2:37" x14ac:dyDescent="0.25">
      <c r="B1098" s="43">
        <v>1962</v>
      </c>
      <c r="C1098" s="44">
        <v>3</v>
      </c>
      <c r="D1098" s="67">
        <f t="shared" si="462"/>
        <v>22736</v>
      </c>
      <c r="E1098" s="61">
        <f>Data!I1097</f>
        <v>69.550003000000004</v>
      </c>
      <c r="F1098" s="61">
        <f>Data!H1097</f>
        <v>30.1</v>
      </c>
      <c r="G1098" s="62">
        <f>IF(MOD(C1098,3)=0,SUM(Data!G1095:G1097),0)</f>
        <v>0.5083333333333333</v>
      </c>
      <c r="H1098" s="63">
        <f t="shared" si="476"/>
        <v>-5.8604346177877353E-3</v>
      </c>
      <c r="I1098" s="63">
        <f t="shared" si="477"/>
        <v>7.266056898218843E-3</v>
      </c>
      <c r="J1098" s="63">
        <f t="shared" si="478"/>
        <v>1.4056222804312846E-3</v>
      </c>
      <c r="K1098" s="63">
        <f t="shared" si="479"/>
        <v>0</v>
      </c>
      <c r="L1098" s="64">
        <f t="shared" si="480"/>
        <v>1.4056222804312846E-3</v>
      </c>
      <c r="M1098" s="65">
        <f t="shared" si="481"/>
        <v>15.66441509009009</v>
      </c>
      <c r="N1098" s="65">
        <f t="shared" si="482"/>
        <v>2.4149432206412569</v>
      </c>
      <c r="O1098" s="65">
        <f t="shared" si="483"/>
        <v>1778.0922123662922</v>
      </c>
      <c r="P1098" s="66">
        <f t="shared" si="484"/>
        <v>736.28737817452293</v>
      </c>
      <c r="Q1098" s="63">
        <f t="shared" si="458"/>
        <v>6.9013297541140606E-2</v>
      </c>
      <c r="R1098" s="63">
        <f t="shared" si="459"/>
        <v>0.10048245987925686</v>
      </c>
      <c r="S1098" s="63">
        <f t="shared" si="460"/>
        <v>1.0067114093959662E-2</v>
      </c>
      <c r="T1098" s="64">
        <f t="shared" si="461"/>
        <v>8.9514196159529602E-2</v>
      </c>
      <c r="U1098" s="63">
        <f t="shared" si="471"/>
        <v>9.5347741438733147E-2</v>
      </c>
      <c r="V1098" s="63">
        <f t="shared" si="472"/>
        <v>0.13298219169628234</v>
      </c>
      <c r="W1098" s="63">
        <f t="shared" si="473"/>
        <v>1.6024873056701416E-2</v>
      </c>
      <c r="X1098" s="64">
        <f t="shared" si="474"/>
        <v>0.11511265298822426</v>
      </c>
      <c r="Y1098" s="63">
        <f t="shared" si="467"/>
        <v>0.11056545583278865</v>
      </c>
      <c r="Z1098" s="63">
        <f t="shared" si="468"/>
        <v>0.1561477044799533</v>
      </c>
      <c r="AA1098" s="63">
        <f t="shared" si="469"/>
        <v>1.358710023036469E-2</v>
      </c>
      <c r="AB1098" s="64">
        <f t="shared" si="470"/>
        <v>0.14064958425101071</v>
      </c>
      <c r="AC1098" s="63">
        <f t="shared" si="463"/>
        <v>0.11295394306638773</v>
      </c>
      <c r="AD1098" s="63">
        <f t="shared" si="464"/>
        <v>0.16778569910310548</v>
      </c>
      <c r="AE1098" s="63">
        <f t="shared" si="465"/>
        <v>3.210130136126299E-2</v>
      </c>
      <c r="AF1098" s="64">
        <f t="shared" si="466"/>
        <v>0.13146422503574517</v>
      </c>
      <c r="AG1098" s="69">
        <f t="shared" ca="1" si="475"/>
        <v>1169</v>
      </c>
      <c r="AH1098" s="75">
        <f t="shared" si="485"/>
        <v>0</v>
      </c>
      <c r="AI1098" s="76">
        <f t="shared" si="486"/>
        <v>1</v>
      </c>
      <c r="AJ1098" s="75">
        <f t="shared" si="487"/>
        <v>0</v>
      </c>
      <c r="AK1098" s="76">
        <f t="shared" si="488"/>
        <v>1</v>
      </c>
    </row>
    <row r="1099" spans="2:37" x14ac:dyDescent="0.25">
      <c r="B1099" s="43">
        <v>1962</v>
      </c>
      <c r="C1099" s="44">
        <v>4</v>
      </c>
      <c r="D1099" s="67">
        <f t="shared" si="462"/>
        <v>22766</v>
      </c>
      <c r="E1099" s="61">
        <f>Data!I1098</f>
        <v>65.239998</v>
      </c>
      <c r="F1099" s="61">
        <f>Data!H1098</f>
        <v>30.2</v>
      </c>
      <c r="G1099" s="62">
        <f>IF(MOD(C1099,3)=0,SUM(Data!G1096:G1098),0)</f>
        <v>0</v>
      </c>
      <c r="H1099" s="63">
        <f t="shared" si="476"/>
        <v>-6.1969875112730111E-2</v>
      </c>
      <c r="I1099" s="63">
        <f t="shared" si="477"/>
        <v>0</v>
      </c>
      <c r="J1099" s="63">
        <f t="shared" si="478"/>
        <v>-6.1969875112730111E-2</v>
      </c>
      <c r="K1099" s="63">
        <f t="shared" si="479"/>
        <v>3.3222591362125353E-3</v>
      </c>
      <c r="L1099" s="64">
        <f t="shared" si="480"/>
        <v>-6.5075935128913076E-2</v>
      </c>
      <c r="M1099" s="65">
        <f t="shared" si="481"/>
        <v>14.693693243243242</v>
      </c>
      <c r="N1099" s="65">
        <f t="shared" si="482"/>
        <v>2.4229662878194671</v>
      </c>
      <c r="O1099" s="65">
        <f t="shared" si="483"/>
        <v>1667.904060027035</v>
      </c>
      <c r="P1099" s="66">
        <f t="shared" si="484"/>
        <v>688.37278851620022</v>
      </c>
      <c r="Q1099" s="63">
        <f t="shared" si="458"/>
        <v>-1.0718113940225704E-3</v>
      </c>
      <c r="R1099" s="63">
        <f t="shared" si="459"/>
        <v>2.8334215082604919E-2</v>
      </c>
      <c r="S1099" s="63">
        <f t="shared" si="460"/>
        <v>1.3422818791946289E-2</v>
      </c>
      <c r="T1099" s="64">
        <f t="shared" si="461"/>
        <v>1.471389435303383E-2</v>
      </c>
      <c r="U1099" s="63">
        <f t="shared" si="471"/>
        <v>7.3602593520196269E-2</v>
      </c>
      <c r="V1099" s="63">
        <f t="shared" si="472"/>
        <v>0.1104899142071778</v>
      </c>
      <c r="W1099" s="63">
        <f t="shared" si="473"/>
        <v>1.5969213588129305E-2</v>
      </c>
      <c r="X1099" s="64">
        <f t="shared" si="474"/>
        <v>9.3035004756912842E-2</v>
      </c>
      <c r="Y1099" s="63">
        <f t="shared" si="467"/>
        <v>0.10835411823815266</v>
      </c>
      <c r="Z1099" s="63">
        <f t="shared" si="468"/>
        <v>0.15384560434669137</v>
      </c>
      <c r="AA1099" s="63">
        <f t="shared" si="469"/>
        <v>1.353861965964942E-2</v>
      </c>
      <c r="AB1099" s="64">
        <f t="shared" si="470"/>
        <v>0.13843279571740208</v>
      </c>
      <c r="AC1099" s="63">
        <f t="shared" si="463"/>
        <v>0.11175705432966976</v>
      </c>
      <c r="AD1099" s="63">
        <f t="shared" si="464"/>
        <v>0.16652984340587351</v>
      </c>
      <c r="AE1099" s="63">
        <f t="shared" si="465"/>
        <v>3.1950945623969496E-2</v>
      </c>
      <c r="AF1099" s="64">
        <f t="shared" si="466"/>
        <v>0.13041210762254862</v>
      </c>
      <c r="AG1099" s="69">
        <f t="shared" ca="1" si="475"/>
        <v>1724</v>
      </c>
      <c r="AH1099" s="75">
        <f t="shared" si="485"/>
        <v>0</v>
      </c>
      <c r="AI1099" s="76">
        <f t="shared" si="486"/>
        <v>2</v>
      </c>
      <c r="AJ1099" s="75">
        <f t="shared" si="487"/>
        <v>0</v>
      </c>
      <c r="AK1099" s="76">
        <f t="shared" si="488"/>
        <v>2</v>
      </c>
    </row>
    <row r="1100" spans="2:37" x14ac:dyDescent="0.25">
      <c r="B1100" s="43">
        <v>1962</v>
      </c>
      <c r="C1100" s="44">
        <v>5</v>
      </c>
      <c r="D1100" s="67">
        <f t="shared" si="462"/>
        <v>22797</v>
      </c>
      <c r="E1100" s="61">
        <f>Data!I1099</f>
        <v>59.630001</v>
      </c>
      <c r="F1100" s="61">
        <f>Data!H1099</f>
        <v>30.2</v>
      </c>
      <c r="G1100" s="62">
        <f>IF(MOD(C1100,3)=0,SUM(Data!G1097:G1099),0)</f>
        <v>0</v>
      </c>
      <c r="H1100" s="63">
        <f t="shared" si="476"/>
        <v>-8.5990146719501781E-2</v>
      </c>
      <c r="I1100" s="63">
        <f t="shared" si="477"/>
        <v>0</v>
      </c>
      <c r="J1100" s="63">
        <f t="shared" si="478"/>
        <v>-8.5990146719501892E-2</v>
      </c>
      <c r="K1100" s="63">
        <f t="shared" si="479"/>
        <v>0</v>
      </c>
      <c r="L1100" s="64">
        <f t="shared" si="480"/>
        <v>-8.5990146719501892E-2</v>
      </c>
      <c r="M1100" s="65">
        <f t="shared" si="481"/>
        <v>13.430180405405403</v>
      </c>
      <c r="N1100" s="65">
        <f t="shared" si="482"/>
        <v>2.4229662878194671</v>
      </c>
      <c r="O1100" s="65">
        <f t="shared" si="483"/>
        <v>1524.4807451912575</v>
      </c>
      <c r="P1100" s="66">
        <f t="shared" si="484"/>
        <v>629.17951143397954</v>
      </c>
      <c r="Q1100" s="63">
        <f t="shared" si="458"/>
        <v>-0.10411654459484798</v>
      </c>
      <c r="R1100" s="63">
        <f t="shared" si="459"/>
        <v>-7.7743905490148757E-2</v>
      </c>
      <c r="S1100" s="63">
        <f t="shared" si="460"/>
        <v>1.3422818791946289E-2</v>
      </c>
      <c r="T1100" s="64">
        <f t="shared" si="461"/>
        <v>-8.9959218000213115E-2</v>
      </c>
      <c r="U1100" s="63">
        <f t="shared" si="471"/>
        <v>4.6844892278457895E-2</v>
      </c>
      <c r="V1100" s="63">
        <f t="shared" si="472"/>
        <v>8.281285983374298E-2</v>
      </c>
      <c r="W1100" s="63">
        <f t="shared" si="473"/>
        <v>1.5242482362354037E-2</v>
      </c>
      <c r="X1100" s="64">
        <f t="shared" si="474"/>
        <v>6.6555900334430707E-2</v>
      </c>
      <c r="Y1100" s="63">
        <f t="shared" si="467"/>
        <v>9.5921471790227919E-2</v>
      </c>
      <c r="Z1100" s="63">
        <f t="shared" si="468"/>
        <v>0.14090267011810931</v>
      </c>
      <c r="AA1100" s="63">
        <f t="shared" si="469"/>
        <v>1.353861965964942E-2</v>
      </c>
      <c r="AB1100" s="64">
        <f t="shared" si="470"/>
        <v>0.12566275027707308</v>
      </c>
      <c r="AC1100" s="63">
        <f t="shared" si="463"/>
        <v>0.10613868573517893</v>
      </c>
      <c r="AD1100" s="63">
        <f t="shared" si="464"/>
        <v>0.16063467538224474</v>
      </c>
      <c r="AE1100" s="63">
        <f t="shared" si="465"/>
        <v>3.1314127347971121E-2</v>
      </c>
      <c r="AF1100" s="64">
        <f t="shared" si="466"/>
        <v>0.12539394603933318</v>
      </c>
      <c r="AG1100" s="69">
        <f t="shared" ca="1" si="475"/>
        <v>1776</v>
      </c>
      <c r="AH1100" s="75">
        <f t="shared" si="485"/>
        <v>0</v>
      </c>
      <c r="AI1100" s="76">
        <f t="shared" si="486"/>
        <v>3</v>
      </c>
      <c r="AJ1100" s="75">
        <f t="shared" si="487"/>
        <v>0</v>
      </c>
      <c r="AK1100" s="76">
        <f t="shared" si="488"/>
        <v>3</v>
      </c>
    </row>
    <row r="1101" spans="2:37" x14ac:dyDescent="0.25">
      <c r="B1101" s="43">
        <v>1962</v>
      </c>
      <c r="C1101" s="44">
        <v>6</v>
      </c>
      <c r="D1101" s="67">
        <f t="shared" si="462"/>
        <v>22827</v>
      </c>
      <c r="E1101" s="61">
        <f>Data!I1100</f>
        <v>54.75</v>
      </c>
      <c r="F1101" s="61">
        <f>Data!H1100</f>
        <v>30.2</v>
      </c>
      <c r="G1101" s="62">
        <f>IF(MOD(C1101,3)=0,SUM(Data!G1098:G1100),0)</f>
        <v>0.51333333333333331</v>
      </c>
      <c r="H1101" s="63">
        <f t="shared" si="476"/>
        <v>-8.1838016403856795E-2</v>
      </c>
      <c r="I1101" s="63">
        <f t="shared" si="477"/>
        <v>8.6086420379790588E-3</v>
      </c>
      <c r="J1101" s="63">
        <f t="shared" si="478"/>
        <v>-7.3229374365877731E-2</v>
      </c>
      <c r="K1101" s="63">
        <f t="shared" si="479"/>
        <v>0</v>
      </c>
      <c r="L1101" s="64">
        <f t="shared" si="480"/>
        <v>-7.3229374365877731E-2</v>
      </c>
      <c r="M1101" s="65">
        <f t="shared" si="481"/>
        <v>12.331081081081081</v>
      </c>
      <c r="N1101" s="65">
        <f t="shared" si="482"/>
        <v>2.4229662878194671</v>
      </c>
      <c r="O1101" s="65">
        <f t="shared" si="483"/>
        <v>1412.8439739880746</v>
      </c>
      <c r="P1101" s="66">
        <f t="shared" si="484"/>
        <v>583.10508944784056</v>
      </c>
      <c r="Q1101" s="63">
        <f t="shared" si="458"/>
        <v>-0.15300122452043974</v>
      </c>
      <c r="R1101" s="63">
        <f t="shared" si="459"/>
        <v>-0.12644678859306113</v>
      </c>
      <c r="S1101" s="63">
        <f t="shared" si="460"/>
        <v>1.3422818791946289E-2</v>
      </c>
      <c r="T1101" s="64">
        <f t="shared" si="461"/>
        <v>-0.1380170298037493</v>
      </c>
      <c r="U1101" s="63">
        <f t="shared" si="471"/>
        <v>2.9381003975358144E-2</v>
      </c>
      <c r="V1101" s="63">
        <f t="shared" si="472"/>
        <v>6.4800782704712789E-2</v>
      </c>
      <c r="W1101" s="63">
        <f t="shared" si="473"/>
        <v>1.4518859044985399E-2</v>
      </c>
      <c r="X1101" s="64">
        <f t="shared" si="474"/>
        <v>4.9562335102434574E-2</v>
      </c>
      <c r="Y1101" s="63">
        <f t="shared" si="467"/>
        <v>8.1717749622296498E-2</v>
      </c>
      <c r="Z1101" s="63">
        <f t="shared" si="468"/>
        <v>0.12555442550064977</v>
      </c>
      <c r="AA1101" s="63">
        <f t="shared" si="469"/>
        <v>1.3155501226596034E-2</v>
      </c>
      <c r="AB1101" s="64">
        <f t="shared" si="470"/>
        <v>0.11093946007101163</v>
      </c>
      <c r="AC1101" s="63">
        <f t="shared" si="463"/>
        <v>9.8719812927184458E-2</v>
      </c>
      <c r="AD1101" s="63">
        <f t="shared" si="464"/>
        <v>0.1522408159284645</v>
      </c>
      <c r="AE1101" s="63">
        <f t="shared" si="465"/>
        <v>3.1314127347971121E-2</v>
      </c>
      <c r="AF1101" s="64">
        <f t="shared" si="466"/>
        <v>0.1172549520789139</v>
      </c>
      <c r="AG1101" s="69">
        <f t="shared" ca="1" si="475"/>
        <v>1766</v>
      </c>
      <c r="AH1101" s="75">
        <f t="shared" si="485"/>
        <v>0</v>
      </c>
      <c r="AI1101" s="76">
        <f t="shared" si="486"/>
        <v>4</v>
      </c>
      <c r="AJ1101" s="75">
        <f t="shared" si="487"/>
        <v>0</v>
      </c>
      <c r="AK1101" s="76">
        <f t="shared" si="488"/>
        <v>4</v>
      </c>
    </row>
    <row r="1102" spans="2:37" x14ac:dyDescent="0.25">
      <c r="B1102" s="43">
        <v>1962</v>
      </c>
      <c r="C1102" s="44">
        <v>7</v>
      </c>
      <c r="D1102" s="67">
        <f t="shared" si="462"/>
        <v>22858</v>
      </c>
      <c r="E1102" s="61">
        <f>Data!I1101</f>
        <v>58.23</v>
      </c>
      <c r="F1102" s="61">
        <f>Data!H1101</f>
        <v>30.3</v>
      </c>
      <c r="G1102" s="62">
        <f>IF(MOD(C1102,3)=0,SUM(Data!G1099:G1101),0)</f>
        <v>0</v>
      </c>
      <c r="H1102" s="63">
        <f t="shared" si="476"/>
        <v>6.3561643835616355E-2</v>
      </c>
      <c r="I1102" s="63">
        <f t="shared" si="477"/>
        <v>0</v>
      </c>
      <c r="J1102" s="63">
        <f t="shared" si="478"/>
        <v>6.3561643835616355E-2</v>
      </c>
      <c r="K1102" s="63">
        <f t="shared" si="479"/>
        <v>3.3112582781458233E-3</v>
      </c>
      <c r="L1102" s="64">
        <f t="shared" si="480"/>
        <v>6.0051539400515219E-2</v>
      </c>
      <c r="M1102" s="65">
        <f t="shared" si="481"/>
        <v>13.114864864864863</v>
      </c>
      <c r="N1102" s="65">
        <f t="shared" si="482"/>
        <v>2.4309893549976773</v>
      </c>
      <c r="O1102" s="65">
        <f t="shared" si="483"/>
        <v>1502.6466594580015</v>
      </c>
      <c r="P1102" s="66">
        <f t="shared" si="484"/>
        <v>618.12144770145846</v>
      </c>
      <c r="Q1102" s="63">
        <f t="shared" si="458"/>
        <v>-0.12777114656167932</v>
      </c>
      <c r="R1102" s="63">
        <f t="shared" si="459"/>
        <v>-0.10042571717835458</v>
      </c>
      <c r="S1102" s="63">
        <f t="shared" si="460"/>
        <v>1.0000000000000009E-2</v>
      </c>
      <c r="T1102" s="64">
        <f t="shared" si="461"/>
        <v>-0.10933239324589594</v>
      </c>
      <c r="U1102" s="63">
        <f t="shared" si="471"/>
        <v>3.9786378733468686E-2</v>
      </c>
      <c r="V1102" s="63">
        <f t="shared" si="472"/>
        <v>7.5564194059676293E-2</v>
      </c>
      <c r="W1102" s="63">
        <f t="shared" si="473"/>
        <v>1.3750866884090218E-2</v>
      </c>
      <c r="X1102" s="64">
        <f t="shared" si="474"/>
        <v>6.0974869856908809E-2</v>
      </c>
      <c r="Y1102" s="63">
        <f t="shared" si="467"/>
        <v>8.6503944510757824E-2</v>
      </c>
      <c r="Z1102" s="63">
        <f t="shared" si="468"/>
        <v>0.13053458122047346</v>
      </c>
      <c r="AA1102" s="63">
        <f t="shared" si="469"/>
        <v>1.2728744231342626E-2</v>
      </c>
      <c r="AB1102" s="64">
        <f t="shared" si="470"/>
        <v>0.11632516373231283</v>
      </c>
      <c r="AC1102" s="63">
        <f t="shared" si="463"/>
        <v>0.10009870231004458</v>
      </c>
      <c r="AD1102" s="63">
        <f t="shared" si="464"/>
        <v>0.1536868739761017</v>
      </c>
      <c r="AE1102" s="63">
        <f t="shared" si="465"/>
        <v>3.1169215263672445E-2</v>
      </c>
      <c r="AF1102" s="64">
        <f t="shared" si="466"/>
        <v>0.11881430991042641</v>
      </c>
      <c r="AG1102" s="69">
        <f t="shared" ca="1" si="475"/>
        <v>100</v>
      </c>
      <c r="AH1102" s="75">
        <f t="shared" si="485"/>
        <v>1</v>
      </c>
      <c r="AI1102" s="76">
        <f t="shared" si="486"/>
        <v>0</v>
      </c>
      <c r="AJ1102" s="75">
        <f t="shared" si="487"/>
        <v>1</v>
      </c>
      <c r="AK1102" s="76">
        <f t="shared" si="488"/>
        <v>0</v>
      </c>
    </row>
    <row r="1103" spans="2:37" x14ac:dyDescent="0.25">
      <c r="B1103" s="43">
        <v>1962</v>
      </c>
      <c r="C1103" s="44">
        <v>8</v>
      </c>
      <c r="D1103" s="67">
        <f t="shared" si="462"/>
        <v>22889</v>
      </c>
      <c r="E1103" s="61">
        <f>Data!I1102</f>
        <v>59.119999</v>
      </c>
      <c r="F1103" s="61">
        <f>Data!H1102</f>
        <v>30.3</v>
      </c>
      <c r="G1103" s="62">
        <f>IF(MOD(C1103,3)=0,SUM(Data!G1100:G1102),0)</f>
        <v>0</v>
      </c>
      <c r="H1103" s="63">
        <f t="shared" si="476"/>
        <v>1.5284200583891572E-2</v>
      </c>
      <c r="I1103" s="63">
        <f t="shared" si="477"/>
        <v>0</v>
      </c>
      <c r="J1103" s="63">
        <f t="shared" si="478"/>
        <v>1.5284200583891572E-2</v>
      </c>
      <c r="K1103" s="63">
        <f t="shared" si="479"/>
        <v>0</v>
      </c>
      <c r="L1103" s="64">
        <f t="shared" si="480"/>
        <v>1.5284200583891572E-2</v>
      </c>
      <c r="M1103" s="65">
        <f t="shared" si="481"/>
        <v>13.315315090090088</v>
      </c>
      <c r="N1103" s="65">
        <f t="shared" si="482"/>
        <v>2.4309893549976773</v>
      </c>
      <c r="O1103" s="65">
        <f t="shared" si="483"/>
        <v>1525.6134124078721</v>
      </c>
      <c r="P1103" s="66">
        <f t="shared" si="484"/>
        <v>627.56893989333298</v>
      </c>
      <c r="Q1103" s="63">
        <f t="shared" si="458"/>
        <v>-0.13148231232554719</v>
      </c>
      <c r="R1103" s="63">
        <f t="shared" si="459"/>
        <v>-0.10425323247700968</v>
      </c>
      <c r="S1103" s="63">
        <f t="shared" si="460"/>
        <v>1.3377926421404895E-2</v>
      </c>
      <c r="T1103" s="64">
        <f t="shared" si="461"/>
        <v>-0.11607827231229706</v>
      </c>
      <c r="U1103" s="63">
        <f t="shared" si="471"/>
        <v>5.5068774763148864E-2</v>
      </c>
      <c r="V1103" s="63">
        <f t="shared" si="472"/>
        <v>9.13724392003612E-2</v>
      </c>
      <c r="W1103" s="63">
        <f t="shared" si="473"/>
        <v>1.3750866884090218E-2</v>
      </c>
      <c r="X1103" s="64">
        <f t="shared" si="474"/>
        <v>7.6568686500709804E-2</v>
      </c>
      <c r="Y1103" s="63">
        <f t="shared" si="467"/>
        <v>8.9751197959107465E-2</v>
      </c>
      <c r="Z1103" s="63">
        <f t="shared" si="468"/>
        <v>0.13391342980716647</v>
      </c>
      <c r="AA1103" s="63">
        <f t="shared" si="469"/>
        <v>1.2728744231342626E-2</v>
      </c>
      <c r="AB1103" s="64">
        <f t="shared" si="470"/>
        <v>0.11966154438304444</v>
      </c>
      <c r="AC1103" s="63">
        <f t="shared" si="463"/>
        <v>0.10125289399871962</v>
      </c>
      <c r="AD1103" s="63">
        <f t="shared" si="464"/>
        <v>0.15489728882204301</v>
      </c>
      <c r="AE1103" s="63">
        <f t="shared" si="465"/>
        <v>3.0855836633556732E-2</v>
      </c>
      <c r="AF1103" s="64">
        <f t="shared" si="466"/>
        <v>0.12032861218845659</v>
      </c>
      <c r="AG1103" s="69">
        <f t="shared" ca="1" si="475"/>
        <v>731</v>
      </c>
      <c r="AH1103" s="75">
        <f t="shared" si="485"/>
        <v>2</v>
      </c>
      <c r="AI1103" s="76">
        <f t="shared" si="486"/>
        <v>0</v>
      </c>
      <c r="AJ1103" s="75">
        <f t="shared" si="487"/>
        <v>2</v>
      </c>
      <c r="AK1103" s="76">
        <f t="shared" si="488"/>
        <v>0</v>
      </c>
    </row>
    <row r="1104" spans="2:37" x14ac:dyDescent="0.25">
      <c r="B1104" s="43">
        <v>1962</v>
      </c>
      <c r="C1104" s="44">
        <v>9</v>
      </c>
      <c r="D1104" s="67">
        <f t="shared" si="462"/>
        <v>22919</v>
      </c>
      <c r="E1104" s="61">
        <f>Data!I1103</f>
        <v>56.27</v>
      </c>
      <c r="F1104" s="61">
        <f>Data!H1103</f>
        <v>30.4</v>
      </c>
      <c r="G1104" s="62">
        <f>IF(MOD(C1104,3)=0,SUM(Data!G1101:G1103),0)</f>
        <v>0.51833333333333331</v>
      </c>
      <c r="H1104" s="63">
        <f t="shared" si="476"/>
        <v>-4.8207020436519255E-2</v>
      </c>
      <c r="I1104" s="63">
        <f t="shared" si="477"/>
        <v>8.7674787229501359E-3</v>
      </c>
      <c r="J1104" s="63">
        <f t="shared" si="478"/>
        <v>-3.9439541713569115E-2</v>
      </c>
      <c r="K1104" s="63">
        <f t="shared" si="479"/>
        <v>3.3003300330032292E-3</v>
      </c>
      <c r="L1104" s="64">
        <f t="shared" si="480"/>
        <v>-4.2599280063195466E-2</v>
      </c>
      <c r="M1104" s="65">
        <f t="shared" si="481"/>
        <v>12.673423423423422</v>
      </c>
      <c r="N1104" s="65">
        <f t="shared" si="482"/>
        <v>2.4390124221758871</v>
      </c>
      <c r="O1104" s="65">
        <f t="shared" si="483"/>
        <v>1465.4439185904314</v>
      </c>
      <c r="P1104" s="66">
        <f t="shared" si="484"/>
        <v>600.83495486385425</v>
      </c>
      <c r="Q1104" s="63">
        <f t="shared" si="458"/>
        <v>-0.15675112437804029</v>
      </c>
      <c r="R1104" s="63">
        <f t="shared" si="459"/>
        <v>-0.12867947267039759</v>
      </c>
      <c r="S1104" s="63">
        <f t="shared" si="460"/>
        <v>1.3333333333333197E-2</v>
      </c>
      <c r="T1104" s="64">
        <f t="shared" si="461"/>
        <v>-0.14014421645105046</v>
      </c>
      <c r="U1104" s="63">
        <f t="shared" si="471"/>
        <v>5.8135425107273431E-2</v>
      </c>
      <c r="V1104" s="63">
        <f t="shared" si="472"/>
        <v>9.4305731762665213E-2</v>
      </c>
      <c r="W1104" s="63">
        <f t="shared" si="473"/>
        <v>1.4419127759254247E-2</v>
      </c>
      <c r="X1104" s="64">
        <f t="shared" si="474"/>
        <v>7.8751082089581592E-2</v>
      </c>
      <c r="Y1104" s="63">
        <f t="shared" si="467"/>
        <v>8.6526276914890898E-2</v>
      </c>
      <c r="Z1104" s="63">
        <f t="shared" si="468"/>
        <v>0.12993681692798864</v>
      </c>
      <c r="AA1104" s="63">
        <f t="shared" si="469"/>
        <v>1.306248278841271E-2</v>
      </c>
      <c r="AB1104" s="64">
        <f t="shared" si="470"/>
        <v>0.11536735011436217</v>
      </c>
      <c r="AC1104" s="63">
        <f t="shared" si="463"/>
        <v>9.7963390162477237E-2</v>
      </c>
      <c r="AD1104" s="63">
        <f t="shared" si="464"/>
        <v>0.15093483895658499</v>
      </c>
      <c r="AE1104" s="63">
        <f t="shared" si="465"/>
        <v>3.1025678756793962E-2</v>
      </c>
      <c r="AF1104" s="64">
        <f t="shared" si="466"/>
        <v>0.11630084746713276</v>
      </c>
      <c r="AG1104" s="69">
        <f t="shared" ca="1" si="475"/>
        <v>1663</v>
      </c>
      <c r="AH1104" s="75">
        <f t="shared" si="485"/>
        <v>0</v>
      </c>
      <c r="AI1104" s="76">
        <f t="shared" si="486"/>
        <v>1</v>
      </c>
      <c r="AJ1104" s="75">
        <f t="shared" si="487"/>
        <v>0</v>
      </c>
      <c r="AK1104" s="76">
        <f t="shared" si="488"/>
        <v>1</v>
      </c>
    </row>
    <row r="1105" spans="2:37" x14ac:dyDescent="0.25">
      <c r="B1105" s="43">
        <v>1962</v>
      </c>
      <c r="C1105" s="44">
        <v>10</v>
      </c>
      <c r="D1105" s="67">
        <f t="shared" si="462"/>
        <v>22950</v>
      </c>
      <c r="E1105" s="61">
        <f>Data!I1104</f>
        <v>56.52</v>
      </c>
      <c r="F1105" s="61">
        <f>Data!H1104</f>
        <v>30.4</v>
      </c>
      <c r="G1105" s="62">
        <f>IF(MOD(C1105,3)=0,SUM(Data!G1102:G1104),0)</f>
        <v>0</v>
      </c>
      <c r="H1105" s="63">
        <f t="shared" si="476"/>
        <v>4.4428647591967518E-3</v>
      </c>
      <c r="I1105" s="63">
        <f t="shared" si="477"/>
        <v>0</v>
      </c>
      <c r="J1105" s="63">
        <f t="shared" si="478"/>
        <v>4.4428647591967518E-3</v>
      </c>
      <c r="K1105" s="63">
        <f t="shared" si="479"/>
        <v>0</v>
      </c>
      <c r="L1105" s="64">
        <f t="shared" si="480"/>
        <v>4.4428647591967518E-3</v>
      </c>
      <c r="M1105" s="65">
        <f t="shared" si="481"/>
        <v>12.72972972972973</v>
      </c>
      <c r="N1105" s="65">
        <f t="shared" si="482"/>
        <v>2.4390124221758871</v>
      </c>
      <c r="O1105" s="65">
        <f t="shared" si="483"/>
        <v>1471.954687732916</v>
      </c>
      <c r="P1105" s="66">
        <f t="shared" si="484"/>
        <v>603.50438331091243</v>
      </c>
      <c r="Q1105" s="63">
        <f t="shared" ref="Q1105:Q1168" si="489">$M1105/$M1093-1</f>
        <v>-0.17633346649664228</v>
      </c>
      <c r="R1105" s="63">
        <f t="shared" ref="R1105:R1168" si="490">$O1105/$O1093-1</f>
        <v>-0.14891370855780883</v>
      </c>
      <c r="S1105" s="63">
        <f t="shared" ref="S1105:S1168" si="491">$N1105/$N1093-1</f>
        <v>1.3333333333333197E-2</v>
      </c>
      <c r="T1105" s="64">
        <f t="shared" ref="T1105:T1168" si="492">$P1105/$P1093-1</f>
        <v>-0.16011221239257478</v>
      </c>
      <c r="U1105" s="63">
        <f t="shared" si="471"/>
        <v>6.5998612741052565E-2</v>
      </c>
      <c r="V1105" s="63">
        <f t="shared" si="472"/>
        <v>0.10243770721060685</v>
      </c>
      <c r="W1105" s="63">
        <f t="shared" si="473"/>
        <v>1.4419127759254247E-2</v>
      </c>
      <c r="X1105" s="64">
        <f t="shared" si="474"/>
        <v>8.6767468241432333E-2</v>
      </c>
      <c r="Y1105" s="63">
        <f t="shared" si="467"/>
        <v>8.7096678313423714E-2</v>
      </c>
      <c r="Z1105" s="63">
        <f t="shared" si="468"/>
        <v>0.13053000786531177</v>
      </c>
      <c r="AA1105" s="63">
        <f t="shared" si="469"/>
        <v>1.306248278841271E-2</v>
      </c>
      <c r="AB1105" s="64">
        <f t="shared" si="470"/>
        <v>0.11595289241545537</v>
      </c>
      <c r="AC1105" s="63">
        <f t="shared" si="463"/>
        <v>9.4307339509684285E-2</v>
      </c>
      <c r="AD1105" s="63">
        <f t="shared" si="464"/>
        <v>0.14710240145731035</v>
      </c>
      <c r="AE1105" s="63">
        <f t="shared" si="465"/>
        <v>3.0404758482186933E-2</v>
      </c>
      <c r="AF1105" s="64">
        <f t="shared" si="466"/>
        <v>0.11325417707408691</v>
      </c>
      <c r="AG1105" s="69">
        <f t="shared" ca="1" si="475"/>
        <v>942</v>
      </c>
      <c r="AH1105" s="75">
        <f t="shared" si="485"/>
        <v>1</v>
      </c>
      <c r="AI1105" s="76">
        <f t="shared" si="486"/>
        <v>0</v>
      </c>
      <c r="AJ1105" s="75">
        <f t="shared" si="487"/>
        <v>1</v>
      </c>
      <c r="AK1105" s="76">
        <f t="shared" si="488"/>
        <v>0</v>
      </c>
    </row>
    <row r="1106" spans="2:37" x14ac:dyDescent="0.25">
      <c r="B1106" s="43">
        <v>1962</v>
      </c>
      <c r="C1106" s="44">
        <v>11</v>
      </c>
      <c r="D1106" s="67">
        <f t="shared" si="462"/>
        <v>22980</v>
      </c>
      <c r="E1106" s="61">
        <f>Data!I1105</f>
        <v>62.259998000000003</v>
      </c>
      <c r="F1106" s="61">
        <f>Data!H1105</f>
        <v>30.4</v>
      </c>
      <c r="G1106" s="62">
        <f>IF(MOD(C1106,3)=0,SUM(Data!G1103:G1105),0)</f>
        <v>0</v>
      </c>
      <c r="H1106" s="63">
        <f t="shared" si="476"/>
        <v>0.10155693559801837</v>
      </c>
      <c r="I1106" s="63">
        <f t="shared" si="477"/>
        <v>0</v>
      </c>
      <c r="J1106" s="63">
        <f t="shared" si="478"/>
        <v>0.10155693559801837</v>
      </c>
      <c r="K1106" s="63">
        <f t="shared" si="479"/>
        <v>0</v>
      </c>
      <c r="L1106" s="64">
        <f t="shared" si="480"/>
        <v>0.10155693559801837</v>
      </c>
      <c r="M1106" s="65">
        <f t="shared" si="481"/>
        <v>14.022522072072071</v>
      </c>
      <c r="N1106" s="65">
        <f t="shared" si="482"/>
        <v>2.4390124221758871</v>
      </c>
      <c r="O1106" s="65">
        <f t="shared" si="483"/>
        <v>1621.441895158209</v>
      </c>
      <c r="P1106" s="66">
        <f t="shared" si="484"/>
        <v>664.79443909994052</v>
      </c>
      <c r="Q1106" s="63">
        <f t="shared" si="489"/>
        <v>-0.12703311833987641</v>
      </c>
      <c r="R1106" s="63">
        <f t="shared" si="490"/>
        <v>-9.7972157853928432E-2</v>
      </c>
      <c r="S1106" s="63">
        <f t="shared" si="491"/>
        <v>1.3333333333333197E-2</v>
      </c>
      <c r="T1106" s="64">
        <f t="shared" si="492"/>
        <v>-0.10984094525058752</v>
      </c>
      <c r="U1106" s="63">
        <f t="shared" si="471"/>
        <v>8.3360404096004537E-2</v>
      </c>
      <c r="V1106" s="63">
        <f t="shared" si="472"/>
        <v>0.12039297772001767</v>
      </c>
      <c r="W1106" s="63">
        <f t="shared" si="473"/>
        <v>1.3703739792310987E-2</v>
      </c>
      <c r="X1106" s="64">
        <f t="shared" si="474"/>
        <v>0.10524696096076891</v>
      </c>
      <c r="Y1106" s="63">
        <f t="shared" si="467"/>
        <v>9.2685663624954895E-2</v>
      </c>
      <c r="Z1106" s="63">
        <f t="shared" si="468"/>
        <v>0.13634229276531462</v>
      </c>
      <c r="AA1106" s="63">
        <f t="shared" si="469"/>
        <v>1.306248278841271E-2</v>
      </c>
      <c r="AB1106" s="64">
        <f t="shared" si="470"/>
        <v>0.1216902333976273</v>
      </c>
      <c r="AC1106" s="63">
        <f t="shared" si="463"/>
        <v>9.873499256999918E-2</v>
      </c>
      <c r="AD1106" s="63">
        <f t="shared" si="464"/>
        <v>0.15174366746634838</v>
      </c>
      <c r="AE1106" s="63">
        <f t="shared" si="465"/>
        <v>3.0097219962287314E-2</v>
      </c>
      <c r="AF1106" s="64">
        <f t="shared" si="466"/>
        <v>0.11809220056774317</v>
      </c>
      <c r="AG1106" s="69">
        <f t="shared" ca="1" si="475"/>
        <v>21</v>
      </c>
      <c r="AH1106" s="75">
        <f t="shared" si="485"/>
        <v>2</v>
      </c>
      <c r="AI1106" s="76">
        <f t="shared" si="486"/>
        <v>0</v>
      </c>
      <c r="AJ1106" s="75">
        <f t="shared" si="487"/>
        <v>2</v>
      </c>
      <c r="AK1106" s="76">
        <f t="shared" si="488"/>
        <v>0</v>
      </c>
    </row>
    <row r="1107" spans="2:37" x14ac:dyDescent="0.25">
      <c r="B1107" s="43">
        <v>1962</v>
      </c>
      <c r="C1107" s="44">
        <v>12</v>
      </c>
      <c r="D1107" s="67">
        <f t="shared" si="462"/>
        <v>23011</v>
      </c>
      <c r="E1107" s="61">
        <f>Data!I1106</f>
        <v>63.099997999999999</v>
      </c>
      <c r="F1107" s="61">
        <f>Data!H1106</f>
        <v>30.4</v>
      </c>
      <c r="G1107" s="62">
        <f>IF(MOD(C1107,3)=0,SUM(Data!G1104:G1106),0)</f>
        <v>0.52833333333333332</v>
      </c>
      <c r="H1107" s="63">
        <f t="shared" si="476"/>
        <v>1.3491808978214115E-2</v>
      </c>
      <c r="I1107" s="63">
        <f t="shared" si="477"/>
        <v>8.485919535900617E-3</v>
      </c>
      <c r="J1107" s="63">
        <f t="shared" si="478"/>
        <v>2.1977728514114725E-2</v>
      </c>
      <c r="K1107" s="63">
        <f t="shared" si="479"/>
        <v>0</v>
      </c>
      <c r="L1107" s="64">
        <f t="shared" si="480"/>
        <v>2.1977728514114725E-2</v>
      </c>
      <c r="M1107" s="65">
        <f t="shared" si="481"/>
        <v>14.211711261261259</v>
      </c>
      <c r="N1107" s="65">
        <f t="shared" si="482"/>
        <v>2.4390124221758871</v>
      </c>
      <c r="O1107" s="65">
        <f t="shared" si="483"/>
        <v>1657.0775049314079</v>
      </c>
      <c r="P1107" s="66">
        <f t="shared" si="484"/>
        <v>679.40511080017222</v>
      </c>
      <c r="Q1107" s="63">
        <f t="shared" si="489"/>
        <v>-0.11809929623622795</v>
      </c>
      <c r="R1107" s="63">
        <f t="shared" si="490"/>
        <v>-8.7487745362988867E-2</v>
      </c>
      <c r="S1107" s="63">
        <f t="shared" si="491"/>
        <v>1.3333333333333197E-2</v>
      </c>
      <c r="T1107" s="64">
        <f t="shared" si="492"/>
        <v>-9.9494485555581491E-2</v>
      </c>
      <c r="U1107" s="63">
        <f t="shared" si="471"/>
        <v>9.5508077088459098E-2</v>
      </c>
      <c r="V1107" s="63">
        <f t="shared" si="472"/>
        <v>0.13233787143384612</v>
      </c>
      <c r="W1107" s="63">
        <f t="shared" si="473"/>
        <v>1.3703739792310987E-2</v>
      </c>
      <c r="X1107" s="64">
        <f t="shared" si="474"/>
        <v>0.11703037779641723</v>
      </c>
      <c r="Y1107" s="63">
        <f t="shared" si="467"/>
        <v>9.0344605170190606E-2</v>
      </c>
      <c r="Z1107" s="63">
        <f t="shared" si="468"/>
        <v>0.13334481927912001</v>
      </c>
      <c r="AA1107" s="63">
        <f t="shared" si="469"/>
        <v>1.306248278841271E-2</v>
      </c>
      <c r="AB1107" s="64">
        <f t="shared" si="470"/>
        <v>0.11873140949769945</v>
      </c>
      <c r="AC1107" s="63">
        <f t="shared" si="463"/>
        <v>9.9182030388417886E-2</v>
      </c>
      <c r="AD1107" s="63">
        <f t="shared" si="464"/>
        <v>0.15179205883280233</v>
      </c>
      <c r="AE1107" s="63">
        <f t="shared" si="465"/>
        <v>2.9791597581221296E-2</v>
      </c>
      <c r="AF1107" s="64">
        <f t="shared" si="466"/>
        <v>0.11847102029006273</v>
      </c>
      <c r="AG1107" s="69">
        <f t="shared" ca="1" si="475"/>
        <v>768</v>
      </c>
      <c r="AH1107" s="75">
        <f t="shared" si="485"/>
        <v>3</v>
      </c>
      <c r="AI1107" s="76">
        <f t="shared" si="486"/>
        <v>0</v>
      </c>
      <c r="AJ1107" s="75">
        <f t="shared" si="487"/>
        <v>3</v>
      </c>
      <c r="AK1107" s="76">
        <f t="shared" si="488"/>
        <v>0</v>
      </c>
    </row>
    <row r="1108" spans="2:37" x14ac:dyDescent="0.25">
      <c r="B1108" s="43">
        <v>1963</v>
      </c>
      <c r="C1108" s="39">
        <v>1</v>
      </c>
      <c r="D1108" s="67">
        <f t="shared" si="462"/>
        <v>23042</v>
      </c>
      <c r="E1108" s="61">
        <f>Data!I1107</f>
        <v>66.199996999999996</v>
      </c>
      <c r="F1108" s="61">
        <f>Data!H1107</f>
        <v>30.4</v>
      </c>
      <c r="G1108" s="62">
        <f>IF(MOD(C1108,3)=0,SUM(Data!G1105:G1107),0)</f>
        <v>0</v>
      </c>
      <c r="H1108" s="63">
        <f t="shared" si="476"/>
        <v>4.9128353379662482E-2</v>
      </c>
      <c r="I1108" s="63">
        <f t="shared" si="477"/>
        <v>0</v>
      </c>
      <c r="J1108" s="63">
        <f t="shared" si="478"/>
        <v>4.9128353379662482E-2</v>
      </c>
      <c r="K1108" s="63">
        <f t="shared" si="479"/>
        <v>0</v>
      </c>
      <c r="L1108" s="64">
        <f t="shared" si="480"/>
        <v>4.9128353379662482E-2</v>
      </c>
      <c r="M1108" s="65">
        <f t="shared" si="481"/>
        <v>14.909909234234233</v>
      </c>
      <c r="N1108" s="65">
        <f t="shared" si="482"/>
        <v>2.4390124221758871</v>
      </c>
      <c r="O1108" s="65">
        <f t="shared" si="483"/>
        <v>1738.4869941711675</v>
      </c>
      <c r="P1108" s="66">
        <f t="shared" si="484"/>
        <v>712.78316517151188</v>
      </c>
      <c r="Q1108" s="63">
        <f t="shared" si="489"/>
        <v>-3.8349784331771386E-2</v>
      </c>
      <c r="R1108" s="63">
        <f t="shared" si="490"/>
        <v>-4.970057596600852E-3</v>
      </c>
      <c r="S1108" s="63">
        <f t="shared" si="491"/>
        <v>1.3333333333333197E-2</v>
      </c>
      <c r="T1108" s="64">
        <f t="shared" si="492"/>
        <v>-1.806255683875102E-2</v>
      </c>
      <c r="U1108" s="63">
        <f t="shared" si="471"/>
        <v>9.6842780094712033E-2</v>
      </c>
      <c r="V1108" s="63">
        <f t="shared" si="472"/>
        <v>0.13371744570874644</v>
      </c>
      <c r="W1108" s="63">
        <f t="shared" si="473"/>
        <v>1.2281989819404204E-2</v>
      </c>
      <c r="X1108" s="64">
        <f t="shared" si="474"/>
        <v>0.11996208280956044</v>
      </c>
      <c r="Y1108" s="63">
        <f t="shared" si="467"/>
        <v>9.6372969005565912E-2</v>
      </c>
      <c r="Z1108" s="63">
        <f t="shared" si="468"/>
        <v>0.13961092532408537</v>
      </c>
      <c r="AA1108" s="63">
        <f t="shared" si="469"/>
        <v>1.3442690579665628E-2</v>
      </c>
      <c r="AB1108" s="64">
        <f t="shared" si="470"/>
        <v>0.12449469113271161</v>
      </c>
      <c r="AC1108" s="63">
        <f t="shared" si="463"/>
        <v>9.8622122990907002E-2</v>
      </c>
      <c r="AD1108" s="63">
        <f t="shared" si="464"/>
        <v>0.15120535264919854</v>
      </c>
      <c r="AE1108" s="63">
        <f t="shared" si="465"/>
        <v>2.9791597581221296E-2</v>
      </c>
      <c r="AF1108" s="64">
        <f t="shared" si="466"/>
        <v>0.11790128736062178</v>
      </c>
      <c r="AG1108" s="69">
        <f t="shared" ca="1" si="475"/>
        <v>202</v>
      </c>
      <c r="AH1108" s="75">
        <f t="shared" si="485"/>
        <v>4</v>
      </c>
      <c r="AI1108" s="76">
        <f t="shared" si="486"/>
        <v>0</v>
      </c>
      <c r="AJ1108" s="75">
        <f t="shared" si="487"/>
        <v>4</v>
      </c>
      <c r="AK1108" s="76">
        <f t="shared" si="488"/>
        <v>0</v>
      </c>
    </row>
    <row r="1109" spans="2:37" x14ac:dyDescent="0.25">
      <c r="B1109" s="43">
        <v>1963</v>
      </c>
      <c r="C1109" s="44">
        <v>2</v>
      </c>
      <c r="D1109" s="67">
        <f t="shared" si="462"/>
        <v>23070</v>
      </c>
      <c r="E1109" s="61">
        <f>Data!I1108</f>
        <v>64.290001000000004</v>
      </c>
      <c r="F1109" s="61">
        <f>Data!H1108</f>
        <v>30.4</v>
      </c>
      <c r="G1109" s="62">
        <f>IF(MOD(C1109,3)=0,SUM(Data!G1106:G1108),0)</f>
        <v>0</v>
      </c>
      <c r="H1109" s="63">
        <f t="shared" si="476"/>
        <v>-2.8851904630750824E-2</v>
      </c>
      <c r="I1109" s="63">
        <f t="shared" si="477"/>
        <v>0</v>
      </c>
      <c r="J1109" s="63">
        <f t="shared" si="478"/>
        <v>-2.8851904630750824E-2</v>
      </c>
      <c r="K1109" s="63">
        <f t="shared" si="479"/>
        <v>0</v>
      </c>
      <c r="L1109" s="64">
        <f t="shared" si="480"/>
        <v>-2.8851904630750824E-2</v>
      </c>
      <c r="M1109" s="65">
        <f t="shared" si="481"/>
        <v>14.479729954954955</v>
      </c>
      <c r="N1109" s="65">
        <f t="shared" si="482"/>
        <v>2.4390124221758871</v>
      </c>
      <c r="O1109" s="65">
        <f t="shared" si="483"/>
        <v>1688.3283332135402</v>
      </c>
      <c r="P1109" s="66">
        <f t="shared" si="484"/>
        <v>692.21801326757873</v>
      </c>
      <c r="Q1109" s="63">
        <f t="shared" si="489"/>
        <v>-8.1046284749089148E-2</v>
      </c>
      <c r="R1109" s="63">
        <f t="shared" si="490"/>
        <v>-4.9148591182795687E-2</v>
      </c>
      <c r="S1109" s="63">
        <f t="shared" si="491"/>
        <v>9.966777408637828E-3</v>
      </c>
      <c r="T1109" s="64">
        <f t="shared" si="492"/>
        <v>-5.8531993243491787E-2</v>
      </c>
      <c r="U1109" s="63">
        <f t="shared" si="471"/>
        <v>9.4993496610495276E-2</v>
      </c>
      <c r="V1109" s="63">
        <f t="shared" si="472"/>
        <v>0.13180599131786597</v>
      </c>
      <c r="W1109" s="63">
        <f t="shared" si="473"/>
        <v>1.2281989819404204E-2</v>
      </c>
      <c r="X1109" s="64">
        <f t="shared" si="474"/>
        <v>0.11807382004275824</v>
      </c>
      <c r="Y1109" s="63">
        <f t="shared" si="467"/>
        <v>9.5177131924086167E-2</v>
      </c>
      <c r="Z1109" s="63">
        <f t="shared" si="468"/>
        <v>0.13836792769327166</v>
      </c>
      <c r="AA1109" s="63">
        <f t="shared" si="469"/>
        <v>1.3824473919998193E-2</v>
      </c>
      <c r="AB1109" s="64">
        <f t="shared" si="470"/>
        <v>0.1228451837345379</v>
      </c>
      <c r="AC1109" s="63">
        <f t="shared" si="463"/>
        <v>9.3851297691663671E-2</v>
      </c>
      <c r="AD1109" s="63">
        <f t="shared" si="464"/>
        <v>0.14620618186416934</v>
      </c>
      <c r="AE1109" s="63">
        <f t="shared" si="465"/>
        <v>2.9791597581221296E-2</v>
      </c>
      <c r="AF1109" s="64">
        <f t="shared" si="466"/>
        <v>0.11304674125947711</v>
      </c>
      <c r="AG1109" s="69">
        <f t="shared" ca="1" si="475"/>
        <v>1509</v>
      </c>
      <c r="AH1109" s="75">
        <f t="shared" si="485"/>
        <v>0</v>
      </c>
      <c r="AI1109" s="76">
        <f t="shared" si="486"/>
        <v>1</v>
      </c>
      <c r="AJ1109" s="75">
        <f t="shared" si="487"/>
        <v>0</v>
      </c>
      <c r="AK1109" s="76">
        <f t="shared" si="488"/>
        <v>1</v>
      </c>
    </row>
    <row r="1110" spans="2:37" x14ac:dyDescent="0.25">
      <c r="B1110" s="43">
        <v>1963</v>
      </c>
      <c r="C1110" s="44">
        <v>3</v>
      </c>
      <c r="D1110" s="67">
        <f t="shared" si="462"/>
        <v>23101</v>
      </c>
      <c r="E1110" s="61">
        <f>Data!I1109</f>
        <v>66.569999999999993</v>
      </c>
      <c r="F1110" s="61">
        <f>Data!H1109</f>
        <v>30.5</v>
      </c>
      <c r="G1110" s="62">
        <f>IF(MOD(C1110,3)=0,SUM(Data!G1107:G1109),0)</f>
        <v>0.53583333333333338</v>
      </c>
      <c r="H1110" s="63">
        <f t="shared" si="476"/>
        <v>3.5464286273692691E-2</v>
      </c>
      <c r="I1110" s="63">
        <f t="shared" si="477"/>
        <v>8.3346294135744903E-3</v>
      </c>
      <c r="J1110" s="63">
        <f t="shared" si="478"/>
        <v>4.3798915687267126E-2</v>
      </c>
      <c r="K1110" s="63">
        <f t="shared" si="479"/>
        <v>3.2894736842106198E-3</v>
      </c>
      <c r="L1110" s="64">
        <f t="shared" si="480"/>
        <v>4.0376624160423535E-2</v>
      </c>
      <c r="M1110" s="65">
        <f t="shared" si="481"/>
        <v>14.99324324324324</v>
      </c>
      <c r="N1110" s="65">
        <f t="shared" si="482"/>
        <v>2.4470354893540973</v>
      </c>
      <c r="O1110" s="65">
        <f t="shared" si="483"/>
        <v>1762.2752835323843</v>
      </c>
      <c r="P1110" s="66">
        <f t="shared" si="484"/>
        <v>720.16743982635887</v>
      </c>
      <c r="Q1110" s="63">
        <f t="shared" si="489"/>
        <v>-4.2846914039673223E-2</v>
      </c>
      <c r="R1110" s="63">
        <f t="shared" si="490"/>
        <v>-8.8954491358232968E-3</v>
      </c>
      <c r="S1110" s="63">
        <f t="shared" si="491"/>
        <v>1.3289036544850363E-2</v>
      </c>
      <c r="T1110" s="64">
        <f t="shared" si="492"/>
        <v>-2.1893541606173184E-2</v>
      </c>
      <c r="U1110" s="63">
        <f t="shared" si="471"/>
        <v>9.597158981262699E-2</v>
      </c>
      <c r="V1110" s="63">
        <f t="shared" si="472"/>
        <v>0.13225566785374987</v>
      </c>
      <c r="W1110" s="63">
        <f t="shared" si="473"/>
        <v>1.1536294958977233E-2</v>
      </c>
      <c r="X1110" s="64">
        <f t="shared" si="474"/>
        <v>0.11934260144335029</v>
      </c>
      <c r="Y1110" s="63">
        <f t="shared" si="467"/>
        <v>0.10162294007472017</v>
      </c>
      <c r="Z1110" s="63">
        <f t="shared" si="468"/>
        <v>0.14440111928255828</v>
      </c>
      <c r="AA1110" s="63">
        <f t="shared" si="469"/>
        <v>1.3775567437101399E-2</v>
      </c>
      <c r="AB1110" s="64">
        <f t="shared" si="470"/>
        <v>0.12885056223606539</v>
      </c>
      <c r="AC1110" s="63">
        <f t="shared" si="463"/>
        <v>9.3846916291147497E-2</v>
      </c>
      <c r="AD1110" s="63">
        <f t="shared" si="464"/>
        <v>0.14590250769651036</v>
      </c>
      <c r="AE1110" s="63">
        <f t="shared" si="465"/>
        <v>2.9054958441382173E-2</v>
      </c>
      <c r="AF1110" s="64">
        <f t="shared" si="466"/>
        <v>0.11354840506488273</v>
      </c>
      <c r="AG1110" s="69">
        <f t="shared" ca="1" si="475"/>
        <v>377</v>
      </c>
      <c r="AH1110" s="75">
        <f t="shared" si="485"/>
        <v>1</v>
      </c>
      <c r="AI1110" s="76">
        <f t="shared" si="486"/>
        <v>0</v>
      </c>
      <c r="AJ1110" s="75">
        <f t="shared" si="487"/>
        <v>1</v>
      </c>
      <c r="AK1110" s="76">
        <f t="shared" si="488"/>
        <v>0</v>
      </c>
    </row>
    <row r="1111" spans="2:37" x14ac:dyDescent="0.25">
      <c r="B1111" s="43">
        <v>1963</v>
      </c>
      <c r="C1111" s="44">
        <v>4</v>
      </c>
      <c r="D1111" s="67">
        <f t="shared" si="462"/>
        <v>23131</v>
      </c>
      <c r="E1111" s="61">
        <f>Data!I1110</f>
        <v>69.800003000000004</v>
      </c>
      <c r="F1111" s="61">
        <f>Data!H1110</f>
        <v>30.5</v>
      </c>
      <c r="G1111" s="62">
        <f>IF(MOD(C1111,3)=0,SUM(Data!G1108:G1110),0)</f>
        <v>0</v>
      </c>
      <c r="H1111" s="63">
        <f t="shared" si="476"/>
        <v>4.8520399579390361E-2</v>
      </c>
      <c r="I1111" s="63">
        <f t="shared" si="477"/>
        <v>0</v>
      </c>
      <c r="J1111" s="63">
        <f t="shared" si="478"/>
        <v>4.8520399579390361E-2</v>
      </c>
      <c r="K1111" s="63">
        <f t="shared" si="479"/>
        <v>0</v>
      </c>
      <c r="L1111" s="64">
        <f t="shared" si="480"/>
        <v>4.8520399579390361E-2</v>
      </c>
      <c r="M1111" s="65">
        <f t="shared" si="481"/>
        <v>15.720721396396396</v>
      </c>
      <c r="N1111" s="65">
        <f t="shared" si="482"/>
        <v>2.4470354893540973</v>
      </c>
      <c r="O1111" s="65">
        <f t="shared" si="483"/>
        <v>1847.781584458259</v>
      </c>
      <c r="P1111" s="66">
        <f t="shared" si="484"/>
        <v>755.11025177080035</v>
      </c>
      <c r="Q1111" s="63">
        <f t="shared" si="489"/>
        <v>6.9895848249412973E-2</v>
      </c>
      <c r="R1111" s="63">
        <f t="shared" si="490"/>
        <v>0.10784644557331924</v>
      </c>
      <c r="S1111" s="63">
        <f t="shared" si="491"/>
        <v>9.9337748344370258E-3</v>
      </c>
      <c r="T1111" s="64">
        <f t="shared" si="492"/>
        <v>9.6949595288991386E-2</v>
      </c>
      <c r="U1111" s="63">
        <f t="shared" si="471"/>
        <v>9.9494666355908423E-2</v>
      </c>
      <c r="V1111" s="63">
        <f t="shared" si="472"/>
        <v>0.13589538207763296</v>
      </c>
      <c r="W1111" s="63">
        <f t="shared" si="473"/>
        <v>1.0835298932034831E-2</v>
      </c>
      <c r="X1111" s="64">
        <f t="shared" si="474"/>
        <v>0.12371954489294779</v>
      </c>
      <c r="Y1111" s="63">
        <f t="shared" si="467"/>
        <v>0.10983070884366408</v>
      </c>
      <c r="Z1111" s="63">
        <f t="shared" si="468"/>
        <v>0.15292761180944292</v>
      </c>
      <c r="AA1111" s="63">
        <f t="shared" si="469"/>
        <v>1.3775567437101399E-2</v>
      </c>
      <c r="AB1111" s="64">
        <f t="shared" si="470"/>
        <v>0.13726119354417654</v>
      </c>
      <c r="AC1111" s="63">
        <f t="shared" si="463"/>
        <v>9.4640395439223868E-2</v>
      </c>
      <c r="AD1111" s="63">
        <f t="shared" si="464"/>
        <v>0.14673374809408646</v>
      </c>
      <c r="AE1111" s="63">
        <f t="shared" si="465"/>
        <v>2.8460294247344198E-2</v>
      </c>
      <c r="AF1111" s="64">
        <f t="shared" si="466"/>
        <v>0.11500050561825348</v>
      </c>
      <c r="AG1111" s="69">
        <f t="shared" ca="1" si="475"/>
        <v>206</v>
      </c>
      <c r="AH1111" s="75">
        <f t="shared" si="485"/>
        <v>2</v>
      </c>
      <c r="AI1111" s="76">
        <f t="shared" si="486"/>
        <v>0</v>
      </c>
      <c r="AJ1111" s="75">
        <f t="shared" si="487"/>
        <v>2</v>
      </c>
      <c r="AK1111" s="76">
        <f t="shared" si="488"/>
        <v>0</v>
      </c>
    </row>
    <row r="1112" spans="2:37" x14ac:dyDescent="0.25">
      <c r="B1112" s="43">
        <v>1963</v>
      </c>
      <c r="C1112" s="44">
        <v>5</v>
      </c>
      <c r="D1112" s="67">
        <f t="shared" si="462"/>
        <v>23162</v>
      </c>
      <c r="E1112" s="61">
        <f>Data!I1111</f>
        <v>70.800003000000004</v>
      </c>
      <c r="F1112" s="61">
        <f>Data!H1111</f>
        <v>30.5</v>
      </c>
      <c r="G1112" s="62">
        <f>IF(MOD(C1112,3)=0,SUM(Data!G1109:G1111),0)</f>
        <v>0</v>
      </c>
      <c r="H1112" s="63">
        <f t="shared" si="476"/>
        <v>1.4326646948711552E-2</v>
      </c>
      <c r="I1112" s="63">
        <f t="shared" si="477"/>
        <v>0</v>
      </c>
      <c r="J1112" s="63">
        <f t="shared" si="478"/>
        <v>1.4326646948711552E-2</v>
      </c>
      <c r="K1112" s="63">
        <f t="shared" si="479"/>
        <v>0</v>
      </c>
      <c r="L1112" s="64">
        <f t="shared" si="480"/>
        <v>1.4326646948711552E-2</v>
      </c>
      <c r="M1112" s="65">
        <f t="shared" si="481"/>
        <v>15.945946621621621</v>
      </c>
      <c r="N1112" s="65">
        <f t="shared" si="482"/>
        <v>2.4470354893540973</v>
      </c>
      <c r="O1112" s="65">
        <f t="shared" si="483"/>
        <v>1874.2540988571234</v>
      </c>
      <c r="P1112" s="66">
        <f t="shared" si="484"/>
        <v>765.92844975527328</v>
      </c>
      <c r="Q1112" s="63">
        <f t="shared" si="489"/>
        <v>0.18732184827566933</v>
      </c>
      <c r="R1112" s="63">
        <f t="shared" si="490"/>
        <v>0.22943769855353868</v>
      </c>
      <c r="S1112" s="63">
        <f t="shared" si="491"/>
        <v>9.9337748344370258E-3</v>
      </c>
      <c r="T1112" s="64">
        <f t="shared" si="492"/>
        <v>0.21734486873170056</v>
      </c>
      <c r="U1112" s="63">
        <f t="shared" si="471"/>
        <v>9.9356719998275667E-2</v>
      </c>
      <c r="V1112" s="63">
        <f t="shared" si="472"/>
        <v>0.13575286876183079</v>
      </c>
      <c r="W1112" s="63">
        <f t="shared" si="473"/>
        <v>1.0835298932034831E-2</v>
      </c>
      <c r="X1112" s="64">
        <f t="shared" si="474"/>
        <v>0.12357855919928129</v>
      </c>
      <c r="Y1112" s="63">
        <f t="shared" si="467"/>
        <v>0.11177235295384613</v>
      </c>
      <c r="Z1112" s="63">
        <f t="shared" si="468"/>
        <v>0.15494465376827327</v>
      </c>
      <c r="AA1112" s="63">
        <f t="shared" si="469"/>
        <v>1.3395234762245467E-2</v>
      </c>
      <c r="AB1112" s="64">
        <f t="shared" si="470"/>
        <v>0.13967839412550287</v>
      </c>
      <c r="AC1112" s="63">
        <f t="shared" si="463"/>
        <v>9.3308113584543051E-2</v>
      </c>
      <c r="AD1112" s="63">
        <f t="shared" si="464"/>
        <v>0.14533806365643831</v>
      </c>
      <c r="AE1112" s="63">
        <f t="shared" si="465"/>
        <v>2.8165647892548495E-2</v>
      </c>
      <c r="AF1112" s="64">
        <f t="shared" si="466"/>
        <v>0.11396258570208051</v>
      </c>
      <c r="AG1112" s="69">
        <f t="shared" ca="1" si="475"/>
        <v>747</v>
      </c>
      <c r="AH1112" s="75">
        <f t="shared" si="485"/>
        <v>3</v>
      </c>
      <c r="AI1112" s="76">
        <f t="shared" si="486"/>
        <v>0</v>
      </c>
      <c r="AJ1112" s="75">
        <f t="shared" si="487"/>
        <v>3</v>
      </c>
      <c r="AK1112" s="76">
        <f t="shared" si="488"/>
        <v>0</v>
      </c>
    </row>
    <row r="1113" spans="2:37" x14ac:dyDescent="0.25">
      <c r="B1113" s="43">
        <v>1963</v>
      </c>
      <c r="C1113" s="44">
        <v>6</v>
      </c>
      <c r="D1113" s="67">
        <f t="shared" si="462"/>
        <v>23192</v>
      </c>
      <c r="E1113" s="61">
        <f>Data!I1112</f>
        <v>69.370002999999997</v>
      </c>
      <c r="F1113" s="61">
        <f>Data!H1112</f>
        <v>30.6</v>
      </c>
      <c r="G1113" s="62">
        <f>IF(MOD(C1113,3)=0,SUM(Data!G1110:G1112),0)</f>
        <v>0.54583333333333339</v>
      </c>
      <c r="H1113" s="63">
        <f t="shared" si="476"/>
        <v>-2.0197739257158065E-2</v>
      </c>
      <c r="I1113" s="63">
        <f t="shared" si="477"/>
        <v>7.7095100311412893E-3</v>
      </c>
      <c r="J1113" s="63">
        <f t="shared" si="478"/>
        <v>-1.2488229226016667E-2</v>
      </c>
      <c r="K1113" s="63">
        <f t="shared" si="479"/>
        <v>3.2786885245901232E-3</v>
      </c>
      <c r="L1113" s="64">
        <f t="shared" si="480"/>
        <v>-1.5715391875604778E-2</v>
      </c>
      <c r="M1113" s="65">
        <f t="shared" si="481"/>
        <v>15.623874549549548</v>
      </c>
      <c r="N1113" s="65">
        <f t="shared" si="482"/>
        <v>2.455058556532308</v>
      </c>
      <c r="O1113" s="65">
        <f t="shared" si="483"/>
        <v>1850.8479840427942</v>
      </c>
      <c r="P1113" s="66">
        <f t="shared" si="484"/>
        <v>753.89158401869474</v>
      </c>
      <c r="Q1113" s="63">
        <f t="shared" si="489"/>
        <v>0.26703201826484002</v>
      </c>
      <c r="R1113" s="63">
        <f t="shared" si="490"/>
        <v>0.31001583905854324</v>
      </c>
      <c r="S1113" s="63">
        <f t="shared" si="491"/>
        <v>1.3245033112582849E-2</v>
      </c>
      <c r="T1113" s="64">
        <f t="shared" si="492"/>
        <v>0.29289144900549058</v>
      </c>
      <c r="U1113" s="63">
        <f t="shared" si="471"/>
        <v>8.9255645621325375E-2</v>
      </c>
      <c r="V1113" s="63">
        <f t="shared" si="472"/>
        <v>0.12492357583204572</v>
      </c>
      <c r="W1113" s="63">
        <f t="shared" si="473"/>
        <v>1.1497274155136239E-2</v>
      </c>
      <c r="X1113" s="64">
        <f t="shared" si="474"/>
        <v>0.11213703148300613</v>
      </c>
      <c r="Y1113" s="63">
        <f t="shared" si="467"/>
        <v>0.11133104507749336</v>
      </c>
      <c r="Z1113" s="63">
        <f t="shared" si="468"/>
        <v>0.15370983129413185</v>
      </c>
      <c r="AA1113" s="63">
        <f t="shared" si="469"/>
        <v>1.3348113307172449E-2</v>
      </c>
      <c r="AB1113" s="64">
        <f t="shared" si="470"/>
        <v>0.13851283299760975</v>
      </c>
      <c r="AC1113" s="63">
        <f t="shared" si="463"/>
        <v>9.1237588444473161E-2</v>
      </c>
      <c r="AD1113" s="63">
        <f t="shared" si="464"/>
        <v>0.14292446322647456</v>
      </c>
      <c r="AE1113" s="63">
        <f t="shared" si="465"/>
        <v>2.8333937697558653E-2</v>
      </c>
      <c r="AF1113" s="64">
        <f t="shared" si="466"/>
        <v>0.11143318461849505</v>
      </c>
      <c r="AG1113" s="69">
        <f t="shared" ca="1" si="475"/>
        <v>1402</v>
      </c>
      <c r="AH1113" s="75">
        <f t="shared" si="485"/>
        <v>0</v>
      </c>
      <c r="AI1113" s="76">
        <f t="shared" si="486"/>
        <v>1</v>
      </c>
      <c r="AJ1113" s="75">
        <f t="shared" si="487"/>
        <v>0</v>
      </c>
      <c r="AK1113" s="76">
        <f t="shared" si="488"/>
        <v>1</v>
      </c>
    </row>
    <row r="1114" spans="2:37" x14ac:dyDescent="0.25">
      <c r="B1114" s="43">
        <v>1963</v>
      </c>
      <c r="C1114" s="44">
        <v>7</v>
      </c>
      <c r="D1114" s="67">
        <f t="shared" si="462"/>
        <v>23223</v>
      </c>
      <c r="E1114" s="61">
        <f>Data!I1113</f>
        <v>69.129997000000003</v>
      </c>
      <c r="F1114" s="61">
        <f>Data!H1113</f>
        <v>30.7</v>
      </c>
      <c r="G1114" s="62">
        <f>IF(MOD(C1114,3)=0,SUM(Data!G1111:G1113),0)</f>
        <v>0</v>
      </c>
      <c r="H1114" s="63">
        <f t="shared" si="476"/>
        <v>-3.4597951509385272E-3</v>
      </c>
      <c r="I1114" s="63">
        <f t="shared" si="477"/>
        <v>0</v>
      </c>
      <c r="J1114" s="63">
        <f t="shared" si="478"/>
        <v>-3.4597951509385272E-3</v>
      </c>
      <c r="K1114" s="63">
        <f t="shared" si="479"/>
        <v>3.2679738562091387E-3</v>
      </c>
      <c r="L1114" s="64">
        <f t="shared" si="480"/>
        <v>-6.7058544501211736E-3</v>
      </c>
      <c r="M1114" s="65">
        <f t="shared" si="481"/>
        <v>15.569819144144143</v>
      </c>
      <c r="N1114" s="65">
        <f t="shared" si="482"/>
        <v>2.4630816237105178</v>
      </c>
      <c r="O1114" s="65">
        <f t="shared" si="483"/>
        <v>1844.4444291624786</v>
      </c>
      <c r="P1114" s="66">
        <f t="shared" si="484"/>
        <v>748.83609678509413</v>
      </c>
      <c r="Q1114" s="63">
        <f t="shared" si="489"/>
        <v>0.18718868280954837</v>
      </c>
      <c r="R1114" s="63">
        <f t="shared" si="490"/>
        <v>0.2274638335986201</v>
      </c>
      <c r="S1114" s="63">
        <f t="shared" si="491"/>
        <v>1.3201320132013139E-2</v>
      </c>
      <c r="T1114" s="64">
        <f t="shared" si="492"/>
        <v>0.21147081948007163</v>
      </c>
      <c r="U1114" s="63">
        <f t="shared" si="471"/>
        <v>7.9352530327393866E-2</v>
      </c>
      <c r="V1114" s="63">
        <f t="shared" si="472"/>
        <v>0.11469618071767673</v>
      </c>
      <c r="W1114" s="63">
        <f t="shared" si="473"/>
        <v>1.1458516500253646E-2</v>
      </c>
      <c r="X1114" s="64">
        <f t="shared" si="474"/>
        <v>0.10206811503712032</v>
      </c>
      <c r="Y1114" s="63">
        <f t="shared" si="467"/>
        <v>0.10817700320853429</v>
      </c>
      <c r="Z1114" s="63">
        <f t="shared" si="468"/>
        <v>0.15043551521284426</v>
      </c>
      <c r="AA1114" s="63">
        <f t="shared" si="469"/>
        <v>1.3678786827608258E-2</v>
      </c>
      <c r="AB1114" s="64">
        <f t="shared" si="470"/>
        <v>0.13491130539806151</v>
      </c>
      <c r="AC1114" s="63">
        <f t="shared" si="463"/>
        <v>8.9933444379310057E-2</v>
      </c>
      <c r="AD1114" s="63">
        <f t="shared" si="464"/>
        <v>0.14155854789196765</v>
      </c>
      <c r="AE1114" s="63">
        <f t="shared" si="465"/>
        <v>2.8796448503567218E-2</v>
      </c>
      <c r="AF1114" s="64">
        <f t="shared" si="466"/>
        <v>0.10960584044824251</v>
      </c>
      <c r="AG1114" s="69">
        <f t="shared" ca="1" si="475"/>
        <v>1117</v>
      </c>
      <c r="AH1114" s="75">
        <f t="shared" si="485"/>
        <v>0</v>
      </c>
      <c r="AI1114" s="76">
        <f t="shared" si="486"/>
        <v>2</v>
      </c>
      <c r="AJ1114" s="75">
        <f t="shared" si="487"/>
        <v>0</v>
      </c>
      <c r="AK1114" s="76">
        <f t="shared" si="488"/>
        <v>2</v>
      </c>
    </row>
    <row r="1115" spans="2:37" x14ac:dyDescent="0.25">
      <c r="B1115" s="43">
        <v>1963</v>
      </c>
      <c r="C1115" s="44">
        <v>8</v>
      </c>
      <c r="D1115" s="67">
        <f t="shared" si="462"/>
        <v>23254</v>
      </c>
      <c r="E1115" s="61">
        <f>Data!I1114</f>
        <v>72.5</v>
      </c>
      <c r="F1115" s="61">
        <f>Data!H1114</f>
        <v>30.7</v>
      </c>
      <c r="G1115" s="62">
        <f>IF(MOD(C1115,3)=0,SUM(Data!G1112:G1114),0)</f>
        <v>0</v>
      </c>
      <c r="H1115" s="63">
        <f t="shared" si="476"/>
        <v>4.8748779780794615E-2</v>
      </c>
      <c r="I1115" s="63">
        <f t="shared" si="477"/>
        <v>0</v>
      </c>
      <c r="J1115" s="63">
        <f t="shared" si="478"/>
        <v>4.8748779780794615E-2</v>
      </c>
      <c r="K1115" s="63">
        <f t="shared" si="479"/>
        <v>0</v>
      </c>
      <c r="L1115" s="64">
        <f t="shared" si="480"/>
        <v>4.8748779780794615E-2</v>
      </c>
      <c r="M1115" s="65">
        <f t="shared" si="481"/>
        <v>16.328828828828826</v>
      </c>
      <c r="N1115" s="65">
        <f t="shared" si="482"/>
        <v>2.4630816237105178</v>
      </c>
      <c r="O1115" s="65">
        <f t="shared" si="483"/>
        <v>1934.3588444576337</v>
      </c>
      <c r="P1115" s="66">
        <f t="shared" si="484"/>
        <v>785.34094275918051</v>
      </c>
      <c r="Q1115" s="63">
        <f t="shared" si="489"/>
        <v>0.22631937121649814</v>
      </c>
      <c r="R1115" s="63">
        <f t="shared" si="490"/>
        <v>0.26792202318452318</v>
      </c>
      <c r="S1115" s="63">
        <f t="shared" si="491"/>
        <v>1.3201320132013139E-2</v>
      </c>
      <c r="T1115" s="64">
        <f t="shared" si="492"/>
        <v>0.25140186653065366</v>
      </c>
      <c r="U1115" s="63">
        <f t="shared" si="471"/>
        <v>8.7108586774778063E-2</v>
      </c>
      <c r="V1115" s="63">
        <f t="shared" si="472"/>
        <v>0.12270621104271595</v>
      </c>
      <c r="W1115" s="63">
        <f t="shared" si="473"/>
        <v>1.2157520980081049E-2</v>
      </c>
      <c r="X1115" s="64">
        <f t="shared" si="474"/>
        <v>0.10922083546401873</v>
      </c>
      <c r="Y1115" s="63">
        <f t="shared" si="467"/>
        <v>0.12011070036896077</v>
      </c>
      <c r="Z1115" s="63">
        <f t="shared" si="468"/>
        <v>0.16282428433672913</v>
      </c>
      <c r="AA1115" s="63">
        <f t="shared" si="469"/>
        <v>1.3301322688105355E-2</v>
      </c>
      <c r="AB1115" s="64">
        <f t="shared" si="470"/>
        <v>0.14756021560493604</v>
      </c>
      <c r="AC1115" s="63">
        <f t="shared" si="463"/>
        <v>9.5301028515080377E-2</v>
      </c>
      <c r="AD1115" s="63">
        <f t="shared" si="464"/>
        <v>0.14718036964935721</v>
      </c>
      <c r="AE1115" s="63">
        <f t="shared" si="465"/>
        <v>2.9092975175960101E-2</v>
      </c>
      <c r="AF1115" s="64">
        <f t="shared" si="466"/>
        <v>0.11474900453305081</v>
      </c>
      <c r="AG1115" s="69">
        <f t="shared" ca="1" si="475"/>
        <v>204</v>
      </c>
      <c r="AH1115" s="75">
        <f t="shared" si="485"/>
        <v>1</v>
      </c>
      <c r="AI1115" s="76">
        <f t="shared" si="486"/>
        <v>0</v>
      </c>
      <c r="AJ1115" s="75">
        <f t="shared" si="487"/>
        <v>1</v>
      </c>
      <c r="AK1115" s="76">
        <f t="shared" si="488"/>
        <v>0</v>
      </c>
    </row>
    <row r="1116" spans="2:37" x14ac:dyDescent="0.25">
      <c r="B1116" s="43">
        <v>1963</v>
      </c>
      <c r="C1116" s="44">
        <v>9</v>
      </c>
      <c r="D1116" s="67">
        <f t="shared" si="462"/>
        <v>23284</v>
      </c>
      <c r="E1116" s="61">
        <f>Data!I1115</f>
        <v>71.699996999999996</v>
      </c>
      <c r="F1116" s="61">
        <f>Data!H1115</f>
        <v>30.7</v>
      </c>
      <c r="G1116" s="62">
        <f>IF(MOD(C1116,3)=0,SUM(Data!G1113:G1115),0)</f>
        <v>0.55166666666666664</v>
      </c>
      <c r="H1116" s="63">
        <f t="shared" si="476"/>
        <v>-1.1034524137931045E-2</v>
      </c>
      <c r="I1116" s="63">
        <f t="shared" si="477"/>
        <v>7.6091954022988505E-3</v>
      </c>
      <c r="J1116" s="63">
        <f t="shared" si="478"/>
        <v>-3.4253287356322826E-3</v>
      </c>
      <c r="K1116" s="63">
        <f t="shared" si="479"/>
        <v>0</v>
      </c>
      <c r="L1116" s="64">
        <f t="shared" si="480"/>
        <v>-3.4253287356322826E-3</v>
      </c>
      <c r="M1116" s="65">
        <f t="shared" si="481"/>
        <v>16.14864797297297</v>
      </c>
      <c r="N1116" s="65">
        <f t="shared" si="482"/>
        <v>2.4630816237105178</v>
      </c>
      <c r="O1116" s="65">
        <f t="shared" si="483"/>
        <v>1927.7330295226886</v>
      </c>
      <c r="P1116" s="66">
        <f t="shared" si="484"/>
        <v>782.65089186067894</v>
      </c>
      <c r="Q1116" s="63">
        <f t="shared" si="489"/>
        <v>0.2742135596232449</v>
      </c>
      <c r="R1116" s="63">
        <f t="shared" si="490"/>
        <v>0.31546011762559978</v>
      </c>
      <c r="S1116" s="63">
        <f t="shared" si="491"/>
        <v>9.8684210526316374E-3</v>
      </c>
      <c r="T1116" s="64">
        <f t="shared" si="492"/>
        <v>0.30260545849570808</v>
      </c>
      <c r="U1116" s="63">
        <f t="shared" si="471"/>
        <v>7.4498111951026624E-2</v>
      </c>
      <c r="V1116" s="63">
        <f t="shared" si="472"/>
        <v>0.1094746736629848</v>
      </c>
      <c r="W1116" s="63">
        <f t="shared" si="473"/>
        <v>1.2157520980081049E-2</v>
      </c>
      <c r="X1116" s="64">
        <f t="shared" si="474"/>
        <v>9.6148228576783623E-2</v>
      </c>
      <c r="Y1116" s="63">
        <f t="shared" si="467"/>
        <v>0.11872469590422607</v>
      </c>
      <c r="Z1116" s="63">
        <f t="shared" si="468"/>
        <v>0.16052349196886628</v>
      </c>
      <c r="AA1116" s="63">
        <f t="shared" si="469"/>
        <v>1.3301322688105355E-2</v>
      </c>
      <c r="AB1116" s="64">
        <f t="shared" si="470"/>
        <v>0.14528962509414978</v>
      </c>
      <c r="AC1116" s="63">
        <f t="shared" si="463"/>
        <v>9.3540816416414874E-2</v>
      </c>
      <c r="AD1116" s="63">
        <f t="shared" si="464"/>
        <v>0.14506768922959501</v>
      </c>
      <c r="AE1116" s="63">
        <f t="shared" si="465"/>
        <v>2.8796448503567218E-2</v>
      </c>
      <c r="AF1116" s="64">
        <f t="shared" si="466"/>
        <v>0.11301675943297607</v>
      </c>
      <c r="AG1116" s="69">
        <f t="shared" ca="1" si="475"/>
        <v>1252</v>
      </c>
      <c r="AH1116" s="75">
        <f t="shared" si="485"/>
        <v>0</v>
      </c>
      <c r="AI1116" s="76">
        <f t="shared" si="486"/>
        <v>1</v>
      </c>
      <c r="AJ1116" s="75">
        <f t="shared" si="487"/>
        <v>0</v>
      </c>
      <c r="AK1116" s="76">
        <f t="shared" si="488"/>
        <v>1</v>
      </c>
    </row>
    <row r="1117" spans="2:37" x14ac:dyDescent="0.25">
      <c r="B1117" s="43">
        <v>1963</v>
      </c>
      <c r="C1117" s="44">
        <v>10</v>
      </c>
      <c r="D1117" s="67">
        <f t="shared" si="462"/>
        <v>23315</v>
      </c>
      <c r="E1117" s="61">
        <f>Data!I1116</f>
        <v>74.010002</v>
      </c>
      <c r="F1117" s="61">
        <f>Data!H1116</f>
        <v>30.8</v>
      </c>
      <c r="G1117" s="62">
        <f>IF(MOD(C1117,3)=0,SUM(Data!G1114:G1116),0)</f>
        <v>0</v>
      </c>
      <c r="H1117" s="63">
        <f t="shared" si="476"/>
        <v>3.2217644304783022E-2</v>
      </c>
      <c r="I1117" s="63">
        <f t="shared" si="477"/>
        <v>0</v>
      </c>
      <c r="J1117" s="63">
        <f t="shared" si="478"/>
        <v>3.2217644304783022E-2</v>
      </c>
      <c r="K1117" s="63">
        <f t="shared" si="479"/>
        <v>3.2573289902280145E-3</v>
      </c>
      <c r="L1117" s="64">
        <f t="shared" si="480"/>
        <v>2.8866288316780508E-2</v>
      </c>
      <c r="M1117" s="65">
        <f t="shared" si="481"/>
        <v>16.66891936936937</v>
      </c>
      <c r="N1117" s="65">
        <f t="shared" si="482"/>
        <v>2.471104690888728</v>
      </c>
      <c r="O1117" s="65">
        <f t="shared" si="483"/>
        <v>1989.8400465824325</v>
      </c>
      <c r="P1117" s="66">
        <f t="shared" si="484"/>
        <v>805.2431181565147</v>
      </c>
      <c r="Q1117" s="63">
        <f t="shared" si="489"/>
        <v>0.30944801840056613</v>
      </c>
      <c r="R1117" s="63">
        <f t="shared" si="490"/>
        <v>0.35183512316344201</v>
      </c>
      <c r="S1117" s="63">
        <f t="shared" si="491"/>
        <v>1.3157894736842257E-2</v>
      </c>
      <c r="T1117" s="64">
        <f t="shared" si="492"/>
        <v>0.33427882286261834</v>
      </c>
      <c r="U1117" s="63">
        <f t="shared" si="471"/>
        <v>7.5929529041980137E-2</v>
      </c>
      <c r="V1117" s="63">
        <f t="shared" si="472"/>
        <v>0.11095268557589355</v>
      </c>
      <c r="W1117" s="63">
        <f t="shared" si="473"/>
        <v>1.281604952764348E-2</v>
      </c>
      <c r="X1117" s="64">
        <f t="shared" si="474"/>
        <v>9.689482714459241E-2</v>
      </c>
      <c r="Y1117" s="63">
        <f t="shared" si="467"/>
        <v>0.11671303101629271</v>
      </c>
      <c r="Z1117" s="63">
        <f t="shared" si="468"/>
        <v>0.15843666545206303</v>
      </c>
      <c r="AA1117" s="63">
        <f t="shared" si="469"/>
        <v>1.3254859428185606E-2</v>
      </c>
      <c r="AB1117" s="64">
        <f t="shared" si="470"/>
        <v>0.14328261510219487</v>
      </c>
      <c r="AC1117" s="63">
        <f t="shared" si="463"/>
        <v>9.5780830782407067E-2</v>
      </c>
      <c r="AD1117" s="63">
        <f t="shared" si="464"/>
        <v>0.14741325149430629</v>
      </c>
      <c r="AE1117" s="63">
        <f t="shared" si="465"/>
        <v>2.8963746227447018E-2</v>
      </c>
      <c r="AF1117" s="64">
        <f t="shared" si="466"/>
        <v>0.1151153339475155</v>
      </c>
      <c r="AG1117" s="69">
        <f t="shared" ca="1" si="475"/>
        <v>434</v>
      </c>
      <c r="AH1117" s="75">
        <f t="shared" si="485"/>
        <v>1</v>
      </c>
      <c r="AI1117" s="76">
        <f t="shared" si="486"/>
        <v>0</v>
      </c>
      <c r="AJ1117" s="75">
        <f t="shared" si="487"/>
        <v>1</v>
      </c>
      <c r="AK1117" s="76">
        <f t="shared" si="488"/>
        <v>0</v>
      </c>
    </row>
    <row r="1118" spans="2:37" x14ac:dyDescent="0.25">
      <c r="B1118" s="43">
        <v>1963</v>
      </c>
      <c r="C1118" s="44">
        <v>11</v>
      </c>
      <c r="D1118" s="67">
        <f t="shared" si="462"/>
        <v>23345</v>
      </c>
      <c r="E1118" s="61">
        <f>Data!I1117</f>
        <v>73.230002999999996</v>
      </c>
      <c r="F1118" s="61">
        <f>Data!H1117</f>
        <v>30.8</v>
      </c>
      <c r="G1118" s="62">
        <f>IF(MOD(C1118,3)=0,SUM(Data!G1115:G1117),0)</f>
        <v>0</v>
      </c>
      <c r="H1118" s="63">
        <f t="shared" si="476"/>
        <v>-1.0539102539140588E-2</v>
      </c>
      <c r="I1118" s="63">
        <f t="shared" si="477"/>
        <v>0</v>
      </c>
      <c r="J1118" s="63">
        <f t="shared" si="478"/>
        <v>-1.0539102539140588E-2</v>
      </c>
      <c r="K1118" s="63">
        <f t="shared" si="479"/>
        <v>0</v>
      </c>
      <c r="L1118" s="64">
        <f t="shared" si="480"/>
        <v>-1.0539102539140588E-2</v>
      </c>
      <c r="M1118" s="65">
        <f t="shared" si="481"/>
        <v>16.493243918918918</v>
      </c>
      <c r="N1118" s="65">
        <f t="shared" si="482"/>
        <v>2.471104690888728</v>
      </c>
      <c r="O1118" s="65">
        <f t="shared" si="483"/>
        <v>1968.868918295012</v>
      </c>
      <c r="P1118" s="66">
        <f t="shared" si="484"/>
        <v>796.75657836532594</v>
      </c>
      <c r="Q1118" s="63">
        <f t="shared" si="489"/>
        <v>0.17619668089292251</v>
      </c>
      <c r="R1118" s="63">
        <f t="shared" si="490"/>
        <v>0.21427041214011777</v>
      </c>
      <c r="S1118" s="63">
        <f t="shared" si="491"/>
        <v>1.3157894736842257E-2</v>
      </c>
      <c r="T1118" s="64">
        <f t="shared" si="492"/>
        <v>0.19850066652790876</v>
      </c>
      <c r="U1118" s="63">
        <f t="shared" si="471"/>
        <v>6.8904843820075001E-2</v>
      </c>
      <c r="V1118" s="63">
        <f t="shared" si="472"/>
        <v>0.10369933607488124</v>
      </c>
      <c r="W1118" s="63">
        <f t="shared" si="473"/>
        <v>1.2116590262473359E-2</v>
      </c>
      <c r="X1118" s="64">
        <f t="shared" si="474"/>
        <v>9.0486359667968141E-2</v>
      </c>
      <c r="Y1118" s="63">
        <f t="shared" si="467"/>
        <v>0.1145353333067769</v>
      </c>
      <c r="Z1118" s="63">
        <f t="shared" si="468"/>
        <v>0.1561776026463948</v>
      </c>
      <c r="AA1118" s="63">
        <f t="shared" si="469"/>
        <v>1.3630905451785802E-2</v>
      </c>
      <c r="AB1118" s="64">
        <f t="shared" si="470"/>
        <v>0.14062978587957953</v>
      </c>
      <c r="AC1118" s="63">
        <f t="shared" si="463"/>
        <v>9.7799319162591658E-2</v>
      </c>
      <c r="AD1118" s="63">
        <f t="shared" si="464"/>
        <v>0.1495268496248352</v>
      </c>
      <c r="AE1118" s="63">
        <f t="shared" si="465"/>
        <v>2.8963746227447018E-2</v>
      </c>
      <c r="AF1118" s="64">
        <f t="shared" si="466"/>
        <v>0.11716943754278608</v>
      </c>
      <c r="AG1118" s="69">
        <f t="shared" ca="1" si="475"/>
        <v>1241</v>
      </c>
      <c r="AH1118" s="75">
        <f t="shared" si="485"/>
        <v>0</v>
      </c>
      <c r="AI1118" s="76">
        <f t="shared" si="486"/>
        <v>1</v>
      </c>
      <c r="AJ1118" s="75">
        <f t="shared" si="487"/>
        <v>0</v>
      </c>
      <c r="AK1118" s="76">
        <f t="shared" si="488"/>
        <v>1</v>
      </c>
    </row>
    <row r="1119" spans="2:37" x14ac:dyDescent="0.25">
      <c r="B1119" s="43">
        <v>1963</v>
      </c>
      <c r="C1119" s="44">
        <v>12</v>
      </c>
      <c r="D1119" s="67">
        <f t="shared" si="462"/>
        <v>23376</v>
      </c>
      <c r="E1119" s="61">
        <f>Data!I1118</f>
        <v>75.019997000000004</v>
      </c>
      <c r="F1119" s="61">
        <f>Data!H1118</f>
        <v>30.9</v>
      </c>
      <c r="G1119" s="62">
        <f>IF(MOD(C1119,3)=0,SUM(Data!G1116:G1118),0)</f>
        <v>0.56416666666666659</v>
      </c>
      <c r="H1119" s="63">
        <f t="shared" si="476"/>
        <v>2.4443451135732097E-2</v>
      </c>
      <c r="I1119" s="63">
        <f t="shared" si="477"/>
        <v>7.7040371917869053E-3</v>
      </c>
      <c r="J1119" s="63">
        <f t="shared" si="478"/>
        <v>3.2147488327518792E-2</v>
      </c>
      <c r="K1119" s="63">
        <f t="shared" si="479"/>
        <v>3.2467532467532756E-3</v>
      </c>
      <c r="L1119" s="64">
        <f t="shared" si="480"/>
        <v>2.8807205193772667E-2</v>
      </c>
      <c r="M1119" s="65">
        <f t="shared" si="481"/>
        <v>16.896395720720719</v>
      </c>
      <c r="N1119" s="65">
        <f t="shared" si="482"/>
        <v>2.4791277580669382</v>
      </c>
      <c r="O1119" s="65">
        <f t="shared" si="483"/>
        <v>2032.1631088643155</v>
      </c>
      <c r="P1119" s="66">
        <f t="shared" si="484"/>
        <v>819.70890860778411</v>
      </c>
      <c r="Q1119" s="63">
        <f t="shared" si="489"/>
        <v>0.18890648776248775</v>
      </c>
      <c r="R1119" s="63">
        <f t="shared" si="490"/>
        <v>0.22635368763178865</v>
      </c>
      <c r="S1119" s="63">
        <f t="shared" si="491"/>
        <v>1.6447368421052655E-2</v>
      </c>
      <c r="T1119" s="64">
        <f t="shared" si="492"/>
        <v>0.20650977682868543</v>
      </c>
      <c r="U1119" s="63">
        <f t="shared" si="471"/>
        <v>6.3241355966400903E-2</v>
      </c>
      <c r="V1119" s="63">
        <f t="shared" si="472"/>
        <v>9.7770030005471575E-2</v>
      </c>
      <c r="W1119" s="63">
        <f t="shared" si="473"/>
        <v>1.3472869826709033E-2</v>
      </c>
      <c r="X1119" s="64">
        <f t="shared" si="474"/>
        <v>8.3176533569345734E-2</v>
      </c>
      <c r="Y1119" s="63">
        <f t="shared" si="467"/>
        <v>0.11700477478268168</v>
      </c>
      <c r="Z1119" s="63">
        <f t="shared" si="468"/>
        <v>0.15793844216541442</v>
      </c>
      <c r="AA1119" s="63">
        <f t="shared" si="469"/>
        <v>1.3959526552210777E-2</v>
      </c>
      <c r="AB1119" s="64">
        <f t="shared" si="470"/>
        <v>0.141996708786571</v>
      </c>
      <c r="AC1119" s="63">
        <f t="shared" si="463"/>
        <v>9.8403119698810437E-2</v>
      </c>
      <c r="AD1119" s="63">
        <f t="shared" si="464"/>
        <v>0.14983521610003403</v>
      </c>
      <c r="AE1119" s="63">
        <f t="shared" si="465"/>
        <v>2.9130528729273131E-2</v>
      </c>
      <c r="AF1119" s="64">
        <f t="shared" si="466"/>
        <v>0.11728802518355175</v>
      </c>
      <c r="AG1119" s="69">
        <f t="shared" ca="1" si="475"/>
        <v>557</v>
      </c>
      <c r="AH1119" s="75">
        <f t="shared" si="485"/>
        <v>1</v>
      </c>
      <c r="AI1119" s="76">
        <f t="shared" si="486"/>
        <v>0</v>
      </c>
      <c r="AJ1119" s="75">
        <f t="shared" si="487"/>
        <v>1</v>
      </c>
      <c r="AK1119" s="76">
        <f t="shared" si="488"/>
        <v>0</v>
      </c>
    </row>
    <row r="1120" spans="2:37" x14ac:dyDescent="0.25">
      <c r="B1120" s="43">
        <v>1964</v>
      </c>
      <c r="C1120" s="39">
        <v>1</v>
      </c>
      <c r="D1120" s="67">
        <f t="shared" ref="D1120:D1183" si="493">EOMONTH(DATE(B1120,C1120,1),0)</f>
        <v>23407</v>
      </c>
      <c r="E1120" s="61">
        <f>Data!I1119</f>
        <v>77.040001000000004</v>
      </c>
      <c r="F1120" s="61">
        <f>Data!H1119</f>
        <v>30.9</v>
      </c>
      <c r="G1120" s="62">
        <f>IF(MOD(C1120,3)=0,SUM(Data!G1117:G1119),0)</f>
        <v>0</v>
      </c>
      <c r="H1120" s="63">
        <f t="shared" si="476"/>
        <v>2.6926207421735793E-2</v>
      </c>
      <c r="I1120" s="63">
        <f t="shared" si="477"/>
        <v>0</v>
      </c>
      <c r="J1120" s="63">
        <f t="shared" si="478"/>
        <v>2.6926207421735793E-2</v>
      </c>
      <c r="K1120" s="63">
        <f t="shared" si="479"/>
        <v>0</v>
      </c>
      <c r="L1120" s="64">
        <f t="shared" si="480"/>
        <v>2.6926207421735793E-2</v>
      </c>
      <c r="M1120" s="65">
        <f t="shared" si="481"/>
        <v>17.351351576576576</v>
      </c>
      <c r="N1120" s="65">
        <f t="shared" si="482"/>
        <v>2.4791277580669382</v>
      </c>
      <c r="O1120" s="65">
        <f t="shared" si="483"/>
        <v>2086.8815542483953</v>
      </c>
      <c r="P1120" s="66">
        <f t="shared" si="484"/>
        <v>841.78056070640196</v>
      </c>
      <c r="Q1120" s="63">
        <f t="shared" si="489"/>
        <v>0.16374629140844221</v>
      </c>
      <c r="R1120" s="63">
        <f t="shared" si="490"/>
        <v>0.20040101608199068</v>
      </c>
      <c r="S1120" s="63">
        <f t="shared" si="491"/>
        <v>1.6447368421052655E-2</v>
      </c>
      <c r="T1120" s="64">
        <f t="shared" si="492"/>
        <v>0.18097705142047005</v>
      </c>
      <c r="U1120" s="63">
        <f t="shared" si="471"/>
        <v>6.7979568490246001E-2</v>
      </c>
      <c r="V1120" s="63">
        <f t="shared" si="472"/>
        <v>0.10266211558442828</v>
      </c>
      <c r="W1120" s="63">
        <f t="shared" si="473"/>
        <v>1.2772956955927173E-2</v>
      </c>
      <c r="X1120" s="64">
        <f t="shared" si="474"/>
        <v>8.8755488593099008E-2</v>
      </c>
      <c r="Y1120" s="63">
        <f t="shared" si="467"/>
        <v>0.11439939917999387</v>
      </c>
      <c r="Z1120" s="63">
        <f t="shared" si="468"/>
        <v>0.15523759017736549</v>
      </c>
      <c r="AA1120" s="63">
        <f t="shared" si="469"/>
        <v>1.3959526552210777E-2</v>
      </c>
      <c r="AB1120" s="64">
        <f t="shared" si="470"/>
        <v>0.13933304034880512</v>
      </c>
      <c r="AC1120" s="63">
        <f t="shared" si="463"/>
        <v>9.8120240390902946E-2</v>
      </c>
      <c r="AD1120" s="63">
        <f t="shared" si="464"/>
        <v>0.14953909113069908</v>
      </c>
      <c r="AE1120" s="63">
        <f t="shared" si="465"/>
        <v>2.9130528729273131E-2</v>
      </c>
      <c r="AF1120" s="64">
        <f t="shared" si="466"/>
        <v>0.11700028231608428</v>
      </c>
      <c r="AG1120" s="69">
        <f t="shared" ca="1" si="475"/>
        <v>505</v>
      </c>
      <c r="AH1120" s="75">
        <f t="shared" si="485"/>
        <v>2</v>
      </c>
      <c r="AI1120" s="76">
        <f t="shared" si="486"/>
        <v>0</v>
      </c>
      <c r="AJ1120" s="75">
        <f t="shared" si="487"/>
        <v>2</v>
      </c>
      <c r="AK1120" s="76">
        <f t="shared" si="488"/>
        <v>0</v>
      </c>
    </row>
    <row r="1121" spans="2:37" x14ac:dyDescent="0.25">
      <c r="B1121" s="43">
        <v>1964</v>
      </c>
      <c r="C1121" s="44">
        <v>2</v>
      </c>
      <c r="D1121" s="67">
        <f t="shared" si="493"/>
        <v>23436</v>
      </c>
      <c r="E1121" s="61">
        <f>Data!I1120</f>
        <v>77.800003000000004</v>
      </c>
      <c r="F1121" s="61">
        <f>Data!H1120</f>
        <v>30.9</v>
      </c>
      <c r="G1121" s="62">
        <f>IF(MOD(C1121,3)=0,SUM(Data!G1118:G1120),0)</f>
        <v>0</v>
      </c>
      <c r="H1121" s="63">
        <f t="shared" si="476"/>
        <v>9.8650310245971262E-3</v>
      </c>
      <c r="I1121" s="63">
        <f t="shared" si="477"/>
        <v>0</v>
      </c>
      <c r="J1121" s="63">
        <f t="shared" si="478"/>
        <v>9.8650310245971262E-3</v>
      </c>
      <c r="K1121" s="63">
        <f t="shared" si="479"/>
        <v>0</v>
      </c>
      <c r="L1121" s="64">
        <f t="shared" si="480"/>
        <v>9.8650310245971262E-3</v>
      </c>
      <c r="M1121" s="65">
        <f t="shared" si="481"/>
        <v>17.522523198198197</v>
      </c>
      <c r="N1121" s="65">
        <f t="shared" si="482"/>
        <v>2.4791277580669382</v>
      </c>
      <c r="O1121" s="65">
        <f t="shared" si="483"/>
        <v>2107.4687055257154</v>
      </c>
      <c r="P1121" s="66">
        <f t="shared" si="484"/>
        <v>850.08475205367336</v>
      </c>
      <c r="Q1121" s="63">
        <f t="shared" si="489"/>
        <v>0.21014157395953359</v>
      </c>
      <c r="R1121" s="63">
        <f t="shared" si="490"/>
        <v>0.24825761912932509</v>
      </c>
      <c r="S1121" s="63">
        <f t="shared" si="491"/>
        <v>1.6447368421052655E-2</v>
      </c>
      <c r="T1121" s="64">
        <f t="shared" si="492"/>
        <v>0.22805927577771778</v>
      </c>
      <c r="U1121" s="63">
        <f t="shared" si="471"/>
        <v>7.0232888262923732E-2</v>
      </c>
      <c r="V1121" s="63">
        <f t="shared" si="472"/>
        <v>0.10498861172811536</v>
      </c>
      <c r="W1121" s="63">
        <f t="shared" si="473"/>
        <v>1.3472869826709033E-2</v>
      </c>
      <c r="X1121" s="64">
        <f t="shared" si="474"/>
        <v>9.0299153165347645E-2</v>
      </c>
      <c r="Y1121" s="63">
        <f t="shared" si="467"/>
        <v>0.1151949446975129</v>
      </c>
      <c r="Z1121" s="63">
        <f t="shared" si="468"/>
        <v>0.15606228919210952</v>
      </c>
      <c r="AA1121" s="63">
        <f t="shared" si="469"/>
        <v>1.3959526552210777E-2</v>
      </c>
      <c r="AB1121" s="64">
        <f t="shared" si="470"/>
        <v>0.14014638545099922</v>
      </c>
      <c r="AC1121" s="63">
        <f t="shared" si="463"/>
        <v>9.903154395304159E-2</v>
      </c>
      <c r="AD1121" s="63">
        <f t="shared" si="464"/>
        <v>0.15049306595971434</v>
      </c>
      <c r="AE1121" s="63">
        <f t="shared" si="465"/>
        <v>2.9130528729273131E-2</v>
      </c>
      <c r="AF1121" s="64">
        <f t="shared" si="466"/>
        <v>0.11792725397068393</v>
      </c>
      <c r="AG1121" s="69">
        <f t="shared" ca="1" si="475"/>
        <v>845</v>
      </c>
      <c r="AH1121" s="75">
        <f t="shared" si="485"/>
        <v>3</v>
      </c>
      <c r="AI1121" s="76">
        <f t="shared" si="486"/>
        <v>0</v>
      </c>
      <c r="AJ1121" s="75">
        <f t="shared" si="487"/>
        <v>3</v>
      </c>
      <c r="AK1121" s="76">
        <f t="shared" si="488"/>
        <v>0</v>
      </c>
    </row>
    <row r="1122" spans="2:37" x14ac:dyDescent="0.25">
      <c r="B1122" s="43">
        <v>1964</v>
      </c>
      <c r="C1122" s="44">
        <v>3</v>
      </c>
      <c r="D1122" s="67">
        <f t="shared" si="493"/>
        <v>23467</v>
      </c>
      <c r="E1122" s="61">
        <f>Data!I1121</f>
        <v>78.980002999999996</v>
      </c>
      <c r="F1122" s="61">
        <f>Data!H1121</f>
        <v>30.9</v>
      </c>
      <c r="G1122" s="62">
        <f>IF(MOD(C1122,3)=0,SUM(Data!G1119:G1121),0)</f>
        <v>0.57833333333333337</v>
      </c>
      <c r="H1122" s="63">
        <f t="shared" si="476"/>
        <v>1.516709453083176E-2</v>
      </c>
      <c r="I1122" s="63">
        <f t="shared" si="477"/>
        <v>7.4335901160997812E-3</v>
      </c>
      <c r="J1122" s="63">
        <f t="shared" si="478"/>
        <v>2.2600684646931546E-2</v>
      </c>
      <c r="K1122" s="63">
        <f t="shared" si="479"/>
        <v>0</v>
      </c>
      <c r="L1122" s="64">
        <f t="shared" si="480"/>
        <v>2.2600684646931546E-2</v>
      </c>
      <c r="M1122" s="65">
        <f t="shared" si="481"/>
        <v>17.788288963963961</v>
      </c>
      <c r="N1122" s="65">
        <f t="shared" si="482"/>
        <v>2.4791277580669382</v>
      </c>
      <c r="O1122" s="65">
        <f t="shared" si="483"/>
        <v>2155.0989411425794</v>
      </c>
      <c r="P1122" s="66">
        <f t="shared" si="484"/>
        <v>869.29724945800342</v>
      </c>
      <c r="Q1122" s="63">
        <f t="shared" si="489"/>
        <v>0.18642035451404548</v>
      </c>
      <c r="R1122" s="63">
        <f t="shared" si="490"/>
        <v>0.22290709134999709</v>
      </c>
      <c r="S1122" s="63">
        <f t="shared" si="491"/>
        <v>1.3114754098360715E-2</v>
      </c>
      <c r="T1122" s="64">
        <f t="shared" si="492"/>
        <v>0.2070765788406117</v>
      </c>
      <c r="U1122" s="63">
        <f t="shared" si="471"/>
        <v>7.3343637931837291E-2</v>
      </c>
      <c r="V1122" s="63">
        <f t="shared" si="472"/>
        <v>0.10806203402135139</v>
      </c>
      <c r="W1122" s="63">
        <f t="shared" si="473"/>
        <v>1.3472869826709033E-2</v>
      </c>
      <c r="X1122" s="64">
        <f t="shared" si="474"/>
        <v>9.3331718105898354E-2</v>
      </c>
      <c r="Y1122" s="63">
        <f t="shared" si="467"/>
        <v>0.11355572189047103</v>
      </c>
      <c r="Z1122" s="63">
        <f t="shared" si="468"/>
        <v>0.15364839670743713</v>
      </c>
      <c r="AA1122" s="63">
        <f t="shared" si="469"/>
        <v>1.3959526552210777E-2</v>
      </c>
      <c r="AB1122" s="64">
        <f t="shared" si="470"/>
        <v>0.13776572584727664</v>
      </c>
      <c r="AC1122" s="63">
        <f t="shared" si="463"/>
        <v>9.8339465099032353E-2</v>
      </c>
      <c r="AD1122" s="63">
        <f t="shared" si="464"/>
        <v>0.14946021331655568</v>
      </c>
      <c r="AE1122" s="63">
        <f t="shared" si="465"/>
        <v>2.9130528729273131E-2</v>
      </c>
      <c r="AF1122" s="64">
        <f t="shared" si="466"/>
        <v>0.11692363721428078</v>
      </c>
      <c r="AG1122" s="69">
        <f t="shared" ca="1" si="475"/>
        <v>736</v>
      </c>
      <c r="AH1122" s="75">
        <f t="shared" si="485"/>
        <v>4</v>
      </c>
      <c r="AI1122" s="76">
        <f t="shared" si="486"/>
        <v>0</v>
      </c>
      <c r="AJ1122" s="75">
        <f t="shared" si="487"/>
        <v>4</v>
      </c>
      <c r="AK1122" s="76">
        <f t="shared" si="488"/>
        <v>0</v>
      </c>
    </row>
    <row r="1123" spans="2:37" x14ac:dyDescent="0.25">
      <c r="B1123" s="43">
        <v>1964</v>
      </c>
      <c r="C1123" s="44">
        <v>4</v>
      </c>
      <c r="D1123" s="67">
        <f t="shared" si="493"/>
        <v>23497</v>
      </c>
      <c r="E1123" s="61">
        <f>Data!I1122</f>
        <v>79.459998999999996</v>
      </c>
      <c r="F1123" s="61">
        <f>Data!H1122</f>
        <v>30.9</v>
      </c>
      <c r="G1123" s="62">
        <f>IF(MOD(C1123,3)=0,SUM(Data!G1120:G1122),0)</f>
        <v>0</v>
      </c>
      <c r="H1123" s="63">
        <f t="shared" si="476"/>
        <v>6.0774370950580359E-3</v>
      </c>
      <c r="I1123" s="63">
        <f t="shared" si="477"/>
        <v>0</v>
      </c>
      <c r="J1123" s="63">
        <f t="shared" si="478"/>
        <v>6.0774370950580359E-3</v>
      </c>
      <c r="K1123" s="63">
        <f t="shared" si="479"/>
        <v>0</v>
      </c>
      <c r="L1123" s="64">
        <f t="shared" si="480"/>
        <v>6.0774370950580359E-3</v>
      </c>
      <c r="M1123" s="65">
        <f t="shared" si="481"/>
        <v>17.896396171171169</v>
      </c>
      <c r="N1123" s="65">
        <f t="shared" si="482"/>
        <v>2.4791277580669382</v>
      </c>
      <c r="O1123" s="65">
        <f t="shared" si="483"/>
        <v>2168.1964193909998</v>
      </c>
      <c r="P1123" s="66">
        <f t="shared" si="484"/>
        <v>874.58034880849141</v>
      </c>
      <c r="Q1123" s="63">
        <f t="shared" si="489"/>
        <v>0.13839535221796462</v>
      </c>
      <c r="R1123" s="63">
        <f t="shared" si="490"/>
        <v>0.17340514573137789</v>
      </c>
      <c r="S1123" s="63">
        <f t="shared" si="491"/>
        <v>1.3114754098360715E-2</v>
      </c>
      <c r="T1123" s="64">
        <f t="shared" si="492"/>
        <v>0.15821543510702329</v>
      </c>
      <c r="U1123" s="63">
        <f t="shared" si="471"/>
        <v>6.6498613899983683E-2</v>
      </c>
      <c r="V1123" s="63">
        <f t="shared" si="472"/>
        <v>0.10099560069690816</v>
      </c>
      <c r="W1123" s="63">
        <f t="shared" si="473"/>
        <v>1.2772956955927173E-2</v>
      </c>
      <c r="X1123" s="64">
        <f t="shared" si="474"/>
        <v>8.7109991568248279E-2</v>
      </c>
      <c r="Y1123" s="63">
        <f t="shared" si="467"/>
        <v>0.1089134211838354</v>
      </c>
      <c r="Z1123" s="63">
        <f t="shared" si="468"/>
        <v>0.14883895371148914</v>
      </c>
      <c r="AA1123" s="63">
        <f t="shared" si="469"/>
        <v>1.4337235878756571E-2</v>
      </c>
      <c r="AB1123" s="64">
        <f t="shared" si="470"/>
        <v>0.13260059186943751</v>
      </c>
      <c r="AC1123" s="63">
        <f t="shared" si="463"/>
        <v>9.9634444460434457E-2</v>
      </c>
      <c r="AD1123" s="63">
        <f t="shared" si="464"/>
        <v>0.15081546576836824</v>
      </c>
      <c r="AE1123" s="63">
        <f t="shared" si="465"/>
        <v>2.8835690357198684E-2</v>
      </c>
      <c r="AF1123" s="64">
        <f t="shared" si="466"/>
        <v>0.11856098748753507</v>
      </c>
      <c r="AG1123" s="69">
        <f t="shared" ca="1" si="475"/>
        <v>914</v>
      </c>
      <c r="AH1123" s="75">
        <f t="shared" si="485"/>
        <v>5</v>
      </c>
      <c r="AI1123" s="76">
        <f t="shared" si="486"/>
        <v>0</v>
      </c>
      <c r="AJ1123" s="75">
        <f t="shared" si="487"/>
        <v>5</v>
      </c>
      <c r="AK1123" s="76">
        <f t="shared" si="488"/>
        <v>0</v>
      </c>
    </row>
    <row r="1124" spans="2:37" x14ac:dyDescent="0.25">
      <c r="B1124" s="43">
        <v>1964</v>
      </c>
      <c r="C1124" s="44">
        <v>5</v>
      </c>
      <c r="D1124" s="67">
        <f t="shared" si="493"/>
        <v>23528</v>
      </c>
      <c r="E1124" s="61">
        <f>Data!I1123</f>
        <v>80.370002999999997</v>
      </c>
      <c r="F1124" s="61">
        <f>Data!H1123</f>
        <v>30.9</v>
      </c>
      <c r="G1124" s="62">
        <f>IF(MOD(C1124,3)=0,SUM(Data!G1121:G1123),0)</f>
        <v>0</v>
      </c>
      <c r="H1124" s="63">
        <f t="shared" si="476"/>
        <v>1.1452353529478376E-2</v>
      </c>
      <c r="I1124" s="63">
        <f t="shared" si="477"/>
        <v>0</v>
      </c>
      <c r="J1124" s="63">
        <f t="shared" si="478"/>
        <v>1.1452353529478376E-2</v>
      </c>
      <c r="K1124" s="63">
        <f t="shared" si="479"/>
        <v>0</v>
      </c>
      <c r="L1124" s="64">
        <f t="shared" si="480"/>
        <v>1.1452353529478376E-2</v>
      </c>
      <c r="M1124" s="65">
        <f t="shared" si="481"/>
        <v>18.101352027027026</v>
      </c>
      <c r="N1124" s="65">
        <f t="shared" si="482"/>
        <v>2.4791277580669382</v>
      </c>
      <c r="O1124" s="65">
        <f t="shared" si="483"/>
        <v>2193.0273713072147</v>
      </c>
      <c r="P1124" s="66">
        <f t="shared" si="484"/>
        <v>884.59635215298078</v>
      </c>
      <c r="Q1124" s="63">
        <f t="shared" si="489"/>
        <v>0.13516948579790311</v>
      </c>
      <c r="R1124" s="63">
        <f t="shared" si="490"/>
        <v>0.1700800721975062</v>
      </c>
      <c r="S1124" s="63">
        <f t="shared" si="491"/>
        <v>1.3114754098360715E-2</v>
      </c>
      <c r="T1124" s="64">
        <f t="shared" si="492"/>
        <v>0.15493340459624383</v>
      </c>
      <c r="U1124" s="63">
        <f t="shared" si="471"/>
        <v>6.4929299227030279E-2</v>
      </c>
      <c r="V1124" s="63">
        <f t="shared" si="472"/>
        <v>9.9375524938241533E-2</v>
      </c>
      <c r="W1124" s="63">
        <f t="shared" si="473"/>
        <v>1.2772956955927173E-2</v>
      </c>
      <c r="X1124" s="64">
        <f t="shared" si="474"/>
        <v>8.5510347988174917E-2</v>
      </c>
      <c r="Y1124" s="63">
        <f t="shared" si="467"/>
        <v>0.10658807928309222</v>
      </c>
      <c r="Z1124" s="63">
        <f t="shared" si="468"/>
        <v>0.14642988975280868</v>
      </c>
      <c r="AA1124" s="63">
        <f t="shared" si="469"/>
        <v>1.3959526552210777E-2</v>
      </c>
      <c r="AB1124" s="64">
        <f t="shared" si="470"/>
        <v>0.13064659853933214</v>
      </c>
      <c r="AC1124" s="63">
        <f t="shared" si="463"/>
        <v>9.9297981956142811E-2</v>
      </c>
      <c r="AD1124" s="63">
        <f t="shared" si="464"/>
        <v>0.15046334306473641</v>
      </c>
      <c r="AE1124" s="63">
        <f t="shared" si="465"/>
        <v>2.8835690357198684E-2</v>
      </c>
      <c r="AF1124" s="64">
        <f t="shared" si="466"/>
        <v>0.11821873390231041</v>
      </c>
      <c r="AG1124" s="69">
        <f t="shared" ca="1" si="475"/>
        <v>814</v>
      </c>
      <c r="AH1124" s="75">
        <f t="shared" si="485"/>
        <v>6</v>
      </c>
      <c r="AI1124" s="76">
        <f t="shared" si="486"/>
        <v>0</v>
      </c>
      <c r="AJ1124" s="75">
        <f t="shared" si="487"/>
        <v>6</v>
      </c>
      <c r="AK1124" s="76">
        <f t="shared" si="488"/>
        <v>0</v>
      </c>
    </row>
    <row r="1125" spans="2:37" x14ac:dyDescent="0.25">
      <c r="B1125" s="43">
        <v>1964</v>
      </c>
      <c r="C1125" s="44">
        <v>6</v>
      </c>
      <c r="D1125" s="67">
        <f t="shared" si="493"/>
        <v>23558</v>
      </c>
      <c r="E1125" s="61">
        <f>Data!I1124</f>
        <v>81.690002000000007</v>
      </c>
      <c r="F1125" s="61">
        <f>Data!H1124</f>
        <v>31</v>
      </c>
      <c r="G1125" s="62">
        <f>IF(MOD(C1125,3)=0,SUM(Data!G1122:G1124),0)</f>
        <v>0.59083333333333332</v>
      </c>
      <c r="H1125" s="63">
        <f t="shared" si="476"/>
        <v>1.6424025764936401E-2</v>
      </c>
      <c r="I1125" s="63">
        <f t="shared" si="477"/>
        <v>7.3514160915650745E-3</v>
      </c>
      <c r="J1125" s="63">
        <f t="shared" si="478"/>
        <v>2.3775441856501489E-2</v>
      </c>
      <c r="K1125" s="63">
        <f t="shared" si="479"/>
        <v>3.2362459546926292E-3</v>
      </c>
      <c r="L1125" s="64">
        <f t="shared" si="480"/>
        <v>2.0472940431157882E-2</v>
      </c>
      <c r="M1125" s="65">
        <f t="shared" si="481"/>
        <v>18.398649099099099</v>
      </c>
      <c r="N1125" s="65">
        <f t="shared" si="482"/>
        <v>2.4871508252451484</v>
      </c>
      <c r="O1125" s="65">
        <f t="shared" si="483"/>
        <v>2245.1675660634455</v>
      </c>
      <c r="P1125" s="66">
        <f t="shared" si="484"/>
        <v>902.70664057622832</v>
      </c>
      <c r="Q1125" s="63">
        <f t="shared" si="489"/>
        <v>0.17759836337328694</v>
      </c>
      <c r="R1125" s="63">
        <f t="shared" si="490"/>
        <v>0.21304806522215936</v>
      </c>
      <c r="S1125" s="63">
        <f t="shared" si="491"/>
        <v>1.3071895424836555E-2</v>
      </c>
      <c r="T1125" s="64">
        <f t="shared" si="492"/>
        <v>0.19739583212251821</v>
      </c>
      <c r="U1125" s="63">
        <f t="shared" si="471"/>
        <v>6.9170976774539206E-2</v>
      </c>
      <c r="V1125" s="63">
        <f t="shared" si="472"/>
        <v>0.10366843089543365</v>
      </c>
      <c r="W1125" s="63">
        <f t="shared" si="473"/>
        <v>1.2730153293097235E-2</v>
      </c>
      <c r="X1125" s="64">
        <f t="shared" si="474"/>
        <v>8.9795171306623178E-2</v>
      </c>
      <c r="Y1125" s="63">
        <f t="shared" si="467"/>
        <v>0.10831634085987485</v>
      </c>
      <c r="Z1125" s="63">
        <f t="shared" si="468"/>
        <v>0.14762534797295079</v>
      </c>
      <c r="AA1125" s="63">
        <f t="shared" si="469"/>
        <v>1.428719189393779E-2</v>
      </c>
      <c r="AB1125" s="64">
        <f t="shared" si="470"/>
        <v>0.13145996237025925</v>
      </c>
      <c r="AC1125" s="63">
        <f t="shared" si="463"/>
        <v>9.7664489500842944E-2</v>
      </c>
      <c r="AD1125" s="63">
        <f t="shared" si="464"/>
        <v>0.14846191780094142</v>
      </c>
      <c r="AE1125" s="63">
        <f t="shared" si="465"/>
        <v>2.8708791274028478E-2</v>
      </c>
      <c r="AF1125" s="64">
        <f t="shared" si="466"/>
        <v>0.11641110442791303</v>
      </c>
      <c r="AG1125" s="69">
        <f t="shared" ca="1" si="475"/>
        <v>713</v>
      </c>
      <c r="AH1125" s="75">
        <f t="shared" si="485"/>
        <v>7</v>
      </c>
      <c r="AI1125" s="76">
        <f t="shared" si="486"/>
        <v>0</v>
      </c>
      <c r="AJ1125" s="75">
        <f t="shared" si="487"/>
        <v>7</v>
      </c>
      <c r="AK1125" s="76">
        <f t="shared" si="488"/>
        <v>0</v>
      </c>
    </row>
    <row r="1126" spans="2:37" x14ac:dyDescent="0.25">
      <c r="B1126" s="43">
        <v>1964</v>
      </c>
      <c r="C1126" s="44">
        <v>7</v>
      </c>
      <c r="D1126" s="67">
        <f t="shared" si="493"/>
        <v>23589</v>
      </c>
      <c r="E1126" s="61">
        <f>Data!I1125</f>
        <v>83.18</v>
      </c>
      <c r="F1126" s="61">
        <f>Data!H1125</f>
        <v>31.1</v>
      </c>
      <c r="G1126" s="62">
        <f>IF(MOD(C1126,3)=0,SUM(Data!G1123:G1125),0)</f>
        <v>0</v>
      </c>
      <c r="H1126" s="63">
        <f t="shared" si="476"/>
        <v>1.8239661690790498E-2</v>
      </c>
      <c r="I1126" s="63">
        <f t="shared" si="477"/>
        <v>0</v>
      </c>
      <c r="J1126" s="63">
        <f t="shared" si="478"/>
        <v>1.8239661690790498E-2</v>
      </c>
      <c r="K1126" s="63">
        <f t="shared" si="479"/>
        <v>3.225806451612856E-3</v>
      </c>
      <c r="L1126" s="64">
        <f t="shared" si="480"/>
        <v>1.4965579177315336E-2</v>
      </c>
      <c r="M1126" s="65">
        <f t="shared" si="481"/>
        <v>18.734234234234233</v>
      </c>
      <c r="N1126" s="65">
        <f t="shared" si="482"/>
        <v>2.4951738924233586</v>
      </c>
      <c r="O1126" s="65">
        <f t="shared" si="483"/>
        <v>2286.1186629075783</v>
      </c>
      <c r="P1126" s="66">
        <f t="shared" si="484"/>
        <v>916.21616827966022</v>
      </c>
      <c r="Q1126" s="63">
        <f t="shared" si="489"/>
        <v>0.20324032416781379</v>
      </c>
      <c r="R1126" s="63">
        <f t="shared" si="490"/>
        <v>0.2394619359422252</v>
      </c>
      <c r="S1126" s="63">
        <f t="shared" si="491"/>
        <v>1.3029315960912058E-2</v>
      </c>
      <c r="T1126" s="64">
        <f t="shared" si="492"/>
        <v>0.22352030332560457</v>
      </c>
      <c r="U1126" s="63">
        <f t="shared" si="471"/>
        <v>6.5708317929461524E-2</v>
      </c>
      <c r="V1126" s="63">
        <f t="shared" si="472"/>
        <v>0.10009404724932858</v>
      </c>
      <c r="W1126" s="63">
        <f t="shared" si="473"/>
        <v>1.268763564252029E-2</v>
      </c>
      <c r="X1126" s="64">
        <f t="shared" si="474"/>
        <v>8.6311324963843861E-2</v>
      </c>
      <c r="Y1126" s="63">
        <f t="shared" si="467"/>
        <v>0.1041654758345234</v>
      </c>
      <c r="Z1126" s="63">
        <f t="shared" si="468"/>
        <v>0.14332726290148856</v>
      </c>
      <c r="AA1126" s="63">
        <f t="shared" si="469"/>
        <v>1.4613907326367803E-2</v>
      </c>
      <c r="AB1126" s="64">
        <f t="shared" si="470"/>
        <v>0.12685944342542688</v>
      </c>
      <c r="AC1126" s="63">
        <f t="shared" si="463"/>
        <v>9.7245423661188823E-2</v>
      </c>
      <c r="AD1126" s="63">
        <f t="shared" si="464"/>
        <v>0.14802345854267318</v>
      </c>
      <c r="AE1126" s="63">
        <f t="shared" si="465"/>
        <v>2.8583032993708013E-2</v>
      </c>
      <c r="AF1126" s="64">
        <f t="shared" si="466"/>
        <v>0.11612132586061796</v>
      </c>
      <c r="AG1126" s="69">
        <f t="shared" ca="1" si="475"/>
        <v>671</v>
      </c>
      <c r="AH1126" s="75">
        <f t="shared" si="485"/>
        <v>8</v>
      </c>
      <c r="AI1126" s="76">
        <f t="shared" si="486"/>
        <v>0</v>
      </c>
      <c r="AJ1126" s="75">
        <f t="shared" si="487"/>
        <v>8</v>
      </c>
      <c r="AK1126" s="76">
        <f t="shared" si="488"/>
        <v>0</v>
      </c>
    </row>
    <row r="1127" spans="2:37" x14ac:dyDescent="0.25">
      <c r="B1127" s="43">
        <v>1964</v>
      </c>
      <c r="C1127" s="44">
        <v>8</v>
      </c>
      <c r="D1127" s="67">
        <f t="shared" si="493"/>
        <v>23620</v>
      </c>
      <c r="E1127" s="61">
        <f>Data!I1126</f>
        <v>81.830001999999993</v>
      </c>
      <c r="F1127" s="61">
        <f>Data!H1126</f>
        <v>31</v>
      </c>
      <c r="G1127" s="62">
        <f>IF(MOD(C1127,3)=0,SUM(Data!G1124:G1126),0)</f>
        <v>0</v>
      </c>
      <c r="H1127" s="63">
        <f t="shared" si="476"/>
        <v>-1.6229838903582761E-2</v>
      </c>
      <c r="I1127" s="63">
        <f t="shared" si="477"/>
        <v>0</v>
      </c>
      <c r="J1127" s="63">
        <f t="shared" si="478"/>
        <v>-1.6229838903582872E-2</v>
      </c>
      <c r="K1127" s="63">
        <f t="shared" si="479"/>
        <v>-3.2154340836013651E-3</v>
      </c>
      <c r="L1127" s="64">
        <f t="shared" si="480"/>
        <v>-1.3056386771013728E-2</v>
      </c>
      <c r="M1127" s="65">
        <f t="shared" si="481"/>
        <v>18.430180630630627</v>
      </c>
      <c r="N1127" s="65">
        <f t="shared" si="482"/>
        <v>2.4871508252451484</v>
      </c>
      <c r="O1127" s="65">
        <f t="shared" si="483"/>
        <v>2249.0153252941141</v>
      </c>
      <c r="P1127" s="66">
        <f t="shared" si="484"/>
        <v>904.25369562074479</v>
      </c>
      <c r="Q1127" s="63">
        <f t="shared" si="489"/>
        <v>0.12868968275862058</v>
      </c>
      <c r="R1127" s="63">
        <f t="shared" si="490"/>
        <v>0.16266706755990024</v>
      </c>
      <c r="S1127" s="63">
        <f t="shared" si="491"/>
        <v>9.7719869706840434E-3</v>
      </c>
      <c r="T1127" s="64">
        <f t="shared" si="492"/>
        <v>0.1514154507770622</v>
      </c>
      <c r="U1127" s="63">
        <f t="shared" si="471"/>
        <v>6.5450465136573932E-2</v>
      </c>
      <c r="V1127" s="63">
        <f t="shared" si="472"/>
        <v>9.9827874678701134E-2</v>
      </c>
      <c r="W1127" s="63">
        <f t="shared" si="473"/>
        <v>1.2035550339436707E-2</v>
      </c>
      <c r="X1127" s="64">
        <f t="shared" si="474"/>
        <v>8.6748261273844163E-2</v>
      </c>
      <c r="Y1127" s="63">
        <f t="shared" si="467"/>
        <v>0.1061803280306195</v>
      </c>
      <c r="Z1127" s="63">
        <f t="shared" si="468"/>
        <v>0.14541357649934161</v>
      </c>
      <c r="AA1127" s="63">
        <f t="shared" si="469"/>
        <v>1.428719189393779E-2</v>
      </c>
      <c r="AB1127" s="64">
        <f t="shared" si="470"/>
        <v>0.12927934578426137</v>
      </c>
      <c r="AC1127" s="63">
        <f t="shared" si="463"/>
        <v>9.7155467280853891E-2</v>
      </c>
      <c r="AD1127" s="63">
        <f t="shared" si="464"/>
        <v>0.14792933918464901</v>
      </c>
      <c r="AE1127" s="63">
        <f t="shared" si="465"/>
        <v>2.8417412847219214E-2</v>
      </c>
      <c r="AF1127" s="64">
        <f t="shared" si="466"/>
        <v>0.1162095515346786</v>
      </c>
      <c r="AG1127" s="69">
        <f t="shared" ca="1" si="475"/>
        <v>1335</v>
      </c>
      <c r="AH1127" s="75">
        <f t="shared" si="485"/>
        <v>0</v>
      </c>
      <c r="AI1127" s="76">
        <f t="shared" si="486"/>
        <v>1</v>
      </c>
      <c r="AJ1127" s="75">
        <f t="shared" si="487"/>
        <v>0</v>
      </c>
      <c r="AK1127" s="76">
        <f t="shared" si="488"/>
        <v>1</v>
      </c>
    </row>
    <row r="1128" spans="2:37" x14ac:dyDescent="0.25">
      <c r="B1128" s="43">
        <v>1964</v>
      </c>
      <c r="C1128" s="44">
        <v>9</v>
      </c>
      <c r="D1128" s="67">
        <f t="shared" si="493"/>
        <v>23650</v>
      </c>
      <c r="E1128" s="61">
        <f>Data!I1127</f>
        <v>84.18</v>
      </c>
      <c r="F1128" s="61">
        <f>Data!H1127</f>
        <v>31.1</v>
      </c>
      <c r="G1128" s="62">
        <f>IF(MOD(C1128,3)=0,SUM(Data!G1125:G1127),0)</f>
        <v>0.60499999999999998</v>
      </c>
      <c r="H1128" s="63">
        <f t="shared" si="476"/>
        <v>2.8718048913160432E-2</v>
      </c>
      <c r="I1128" s="63">
        <f t="shared" si="477"/>
        <v>7.393376331580684E-3</v>
      </c>
      <c r="J1128" s="63">
        <f t="shared" si="478"/>
        <v>3.6111425244741202E-2</v>
      </c>
      <c r="K1128" s="63">
        <f t="shared" si="479"/>
        <v>3.225806451612856E-3</v>
      </c>
      <c r="L1128" s="64">
        <f t="shared" si="480"/>
        <v>3.2779877253600542E-2</v>
      </c>
      <c r="M1128" s="65">
        <f t="shared" si="481"/>
        <v>18.95945945945946</v>
      </c>
      <c r="N1128" s="65">
        <f t="shared" si="482"/>
        <v>2.4951738924233586</v>
      </c>
      <c r="O1128" s="65">
        <f t="shared" si="483"/>
        <v>2330.2304740877498</v>
      </c>
      <c r="P1128" s="66">
        <f t="shared" si="484"/>
        <v>933.89502076930751</v>
      </c>
      <c r="Q1128" s="63">
        <f t="shared" si="489"/>
        <v>0.17405862652964976</v>
      </c>
      <c r="R1128" s="63">
        <f t="shared" si="490"/>
        <v>0.2087931463542545</v>
      </c>
      <c r="S1128" s="63">
        <f t="shared" si="491"/>
        <v>1.3029315960912058E-2</v>
      </c>
      <c r="T1128" s="64">
        <f t="shared" si="492"/>
        <v>0.19324596762300983</v>
      </c>
      <c r="U1128" s="63">
        <f t="shared" si="471"/>
        <v>8.1558127474222752E-2</v>
      </c>
      <c r="V1128" s="63">
        <f t="shared" si="472"/>
        <v>0.11629148415762436</v>
      </c>
      <c r="W1128" s="63">
        <f t="shared" si="473"/>
        <v>1.1995435654658548E-2</v>
      </c>
      <c r="X1128" s="64">
        <f t="shared" si="474"/>
        <v>0.10305980128803327</v>
      </c>
      <c r="Y1128" s="63">
        <f t="shared" si="467"/>
        <v>0.10049277333868956</v>
      </c>
      <c r="Z1128" s="63">
        <f t="shared" si="468"/>
        <v>0.139057451638537</v>
      </c>
      <c r="AA1128" s="63">
        <f t="shared" si="469"/>
        <v>1.4991860415820346E-2</v>
      </c>
      <c r="AB1128" s="64">
        <f t="shared" si="470"/>
        <v>0.12223308980220726</v>
      </c>
      <c r="AC1128" s="63">
        <f t="shared" si="463"/>
        <v>9.9618198706856953E-2</v>
      </c>
      <c r="AD1128" s="63">
        <f t="shared" si="464"/>
        <v>0.15019591272618116</v>
      </c>
      <c r="AE1128" s="63">
        <f t="shared" si="465"/>
        <v>2.8583032993708013E-2</v>
      </c>
      <c r="AF1128" s="64">
        <f t="shared" si="466"/>
        <v>0.11823341026588463</v>
      </c>
      <c r="AG1128" s="69">
        <f t="shared" ca="1" si="475"/>
        <v>479</v>
      </c>
      <c r="AH1128" s="75">
        <f t="shared" si="485"/>
        <v>1</v>
      </c>
      <c r="AI1128" s="76">
        <f t="shared" si="486"/>
        <v>0</v>
      </c>
      <c r="AJ1128" s="75">
        <f t="shared" si="487"/>
        <v>1</v>
      </c>
      <c r="AK1128" s="76">
        <f t="shared" si="488"/>
        <v>0</v>
      </c>
    </row>
    <row r="1129" spans="2:37" x14ac:dyDescent="0.25">
      <c r="B1129" s="43">
        <v>1964</v>
      </c>
      <c r="C1129" s="44">
        <v>10</v>
      </c>
      <c r="D1129" s="67">
        <f t="shared" si="493"/>
        <v>23681</v>
      </c>
      <c r="E1129" s="61">
        <f>Data!I1128</f>
        <v>84.860000999999997</v>
      </c>
      <c r="F1129" s="61">
        <f>Data!H1128</f>
        <v>31.1</v>
      </c>
      <c r="G1129" s="62">
        <f>IF(MOD(C1129,3)=0,SUM(Data!G1126:G1128),0)</f>
        <v>0</v>
      </c>
      <c r="H1129" s="63">
        <f t="shared" si="476"/>
        <v>8.0779401282964347E-3</v>
      </c>
      <c r="I1129" s="63">
        <f t="shared" si="477"/>
        <v>0</v>
      </c>
      <c r="J1129" s="63">
        <f t="shared" si="478"/>
        <v>8.0779401282964347E-3</v>
      </c>
      <c r="K1129" s="63">
        <f t="shared" si="479"/>
        <v>0</v>
      </c>
      <c r="L1129" s="64">
        <f t="shared" si="480"/>
        <v>8.0779401282964347E-3</v>
      </c>
      <c r="M1129" s="65">
        <f t="shared" si="481"/>
        <v>19.112612837837837</v>
      </c>
      <c r="N1129" s="65">
        <f t="shared" si="482"/>
        <v>2.4951738924233586</v>
      </c>
      <c r="O1129" s="65">
        <f t="shared" si="483"/>
        <v>2349.0539363425623</v>
      </c>
      <c r="P1129" s="66">
        <f t="shared" si="484"/>
        <v>941.4389688331961</v>
      </c>
      <c r="Q1129" s="63">
        <f t="shared" si="489"/>
        <v>0.14660179309277677</v>
      </c>
      <c r="R1129" s="63">
        <f t="shared" si="490"/>
        <v>0.18052400260869361</v>
      </c>
      <c r="S1129" s="63">
        <f t="shared" si="491"/>
        <v>9.7402597402598268E-3</v>
      </c>
      <c r="T1129" s="64">
        <f t="shared" si="492"/>
        <v>0.16913631126520112</v>
      </c>
      <c r="U1129" s="63">
        <f t="shared" si="471"/>
        <v>8.0878382420551453E-2</v>
      </c>
      <c r="V1129" s="63">
        <f t="shared" si="472"/>
        <v>0.11558990964624472</v>
      </c>
      <c r="W1129" s="63">
        <f t="shared" si="473"/>
        <v>1.1306064826884343E-2</v>
      </c>
      <c r="X1129" s="64">
        <f t="shared" si="474"/>
        <v>0.10311798618276025</v>
      </c>
      <c r="Y1129" s="63">
        <f t="shared" si="467"/>
        <v>0.10354941776381965</v>
      </c>
      <c r="Z1129" s="63">
        <f t="shared" si="468"/>
        <v>0.14222121035990609</v>
      </c>
      <c r="AA1129" s="63">
        <f t="shared" si="469"/>
        <v>1.4991860415820346E-2</v>
      </c>
      <c r="AB1129" s="64">
        <f t="shared" si="470"/>
        <v>0.12535011846495236</v>
      </c>
      <c r="AC1129" s="63">
        <f t="shared" si="463"/>
        <v>9.8724577765720856E-2</v>
      </c>
      <c r="AD1129" s="63">
        <f t="shared" si="464"/>
        <v>0.14926118906006702</v>
      </c>
      <c r="AE1129" s="63">
        <f t="shared" si="465"/>
        <v>2.8583032993708013E-2</v>
      </c>
      <c r="AF1129" s="64">
        <f t="shared" si="466"/>
        <v>0.11732466139862652</v>
      </c>
      <c r="AG1129" s="69">
        <f t="shared" ca="1" si="475"/>
        <v>880</v>
      </c>
      <c r="AH1129" s="75">
        <f t="shared" si="485"/>
        <v>2</v>
      </c>
      <c r="AI1129" s="76">
        <f t="shared" si="486"/>
        <v>0</v>
      </c>
      <c r="AJ1129" s="75">
        <f t="shared" si="487"/>
        <v>2</v>
      </c>
      <c r="AK1129" s="76">
        <f t="shared" si="488"/>
        <v>0</v>
      </c>
    </row>
    <row r="1130" spans="2:37" x14ac:dyDescent="0.25">
      <c r="B1130" s="43">
        <v>1964</v>
      </c>
      <c r="C1130" s="44">
        <v>11</v>
      </c>
      <c r="D1130" s="67">
        <f t="shared" si="493"/>
        <v>23711</v>
      </c>
      <c r="E1130" s="61">
        <f>Data!I1129</f>
        <v>84.419998000000007</v>
      </c>
      <c r="F1130" s="61">
        <f>Data!H1129</f>
        <v>31.2</v>
      </c>
      <c r="G1130" s="62">
        <f>IF(MOD(C1130,3)=0,SUM(Data!G1127:G1129),0)</f>
        <v>0</v>
      </c>
      <c r="H1130" s="63">
        <f t="shared" si="476"/>
        <v>-5.1850458969472379E-3</v>
      </c>
      <c r="I1130" s="63">
        <f t="shared" si="477"/>
        <v>0</v>
      </c>
      <c r="J1130" s="63">
        <f t="shared" si="478"/>
        <v>-5.1850458969471269E-3</v>
      </c>
      <c r="K1130" s="63">
        <f t="shared" si="479"/>
        <v>3.215434083601254E-3</v>
      </c>
      <c r="L1130" s="64">
        <f t="shared" si="480"/>
        <v>-8.3735553652261041E-3</v>
      </c>
      <c r="M1130" s="65">
        <f t="shared" si="481"/>
        <v>19.013513063063062</v>
      </c>
      <c r="N1130" s="65">
        <f t="shared" si="482"/>
        <v>2.5031969596015684</v>
      </c>
      <c r="O1130" s="65">
        <f t="shared" si="483"/>
        <v>2336.8739838682218</v>
      </c>
      <c r="P1130" s="66">
        <f t="shared" si="484"/>
        <v>933.55577750469001</v>
      </c>
      <c r="Q1130" s="63">
        <f t="shared" si="489"/>
        <v>0.15280615241815565</v>
      </c>
      <c r="R1130" s="63">
        <f t="shared" si="490"/>
        <v>0.18691191788018702</v>
      </c>
      <c r="S1130" s="63">
        <f t="shared" si="491"/>
        <v>1.298701298701288E-2</v>
      </c>
      <c r="T1130" s="64">
        <f t="shared" si="492"/>
        <v>0.1716950984201846</v>
      </c>
      <c r="U1130" s="63">
        <f t="shared" si="471"/>
        <v>7.6924259757065183E-2</v>
      </c>
      <c r="V1130" s="63">
        <f t="shared" si="472"/>
        <v>0.11150880356009085</v>
      </c>
      <c r="W1130" s="63">
        <f t="shared" si="473"/>
        <v>1.1955587562199277E-2</v>
      </c>
      <c r="X1130" s="64">
        <f t="shared" si="474"/>
        <v>9.8377060437716546E-2</v>
      </c>
      <c r="Y1130" s="63">
        <f t="shared" si="467"/>
        <v>9.4437979416121198E-2</v>
      </c>
      <c r="Z1130" s="63">
        <f t="shared" si="468"/>
        <v>0.13279047896709129</v>
      </c>
      <c r="AA1130" s="63">
        <f t="shared" si="469"/>
        <v>1.5317753086725894E-2</v>
      </c>
      <c r="AB1130" s="64">
        <f t="shared" si="470"/>
        <v>0.1157004548804843</v>
      </c>
      <c r="AC1130" s="63">
        <f t="shared" si="463"/>
        <v>9.8823314607232371E-2</v>
      </c>
      <c r="AD1130" s="63">
        <f t="shared" si="464"/>
        <v>0.14936446737218989</v>
      </c>
      <c r="AE1130" s="63">
        <f t="shared" si="465"/>
        <v>2.8748147997195606E-2</v>
      </c>
      <c r="AF1130" s="64">
        <f t="shared" si="466"/>
        <v>0.11724572200670735</v>
      </c>
      <c r="AG1130" s="69">
        <f t="shared" ca="1" si="475"/>
        <v>1150</v>
      </c>
      <c r="AH1130" s="75">
        <f t="shared" si="485"/>
        <v>0</v>
      </c>
      <c r="AI1130" s="76">
        <f t="shared" si="486"/>
        <v>1</v>
      </c>
      <c r="AJ1130" s="75">
        <f t="shared" si="487"/>
        <v>0</v>
      </c>
      <c r="AK1130" s="76">
        <f t="shared" si="488"/>
        <v>1</v>
      </c>
    </row>
    <row r="1131" spans="2:37" x14ac:dyDescent="0.25">
      <c r="B1131" s="43">
        <v>1964</v>
      </c>
      <c r="C1131" s="44">
        <v>12</v>
      </c>
      <c r="D1131" s="67">
        <f t="shared" si="493"/>
        <v>23742</v>
      </c>
      <c r="E1131" s="61">
        <f>Data!I1130</f>
        <v>84.75</v>
      </c>
      <c r="F1131" s="61">
        <f>Data!H1130</f>
        <v>31.2</v>
      </c>
      <c r="G1131" s="62">
        <f>IF(MOD(C1131,3)=0,SUM(Data!G1128:G1130),0)</f>
        <v>0.62</v>
      </c>
      <c r="H1131" s="63">
        <f t="shared" si="476"/>
        <v>3.9090500807639206E-3</v>
      </c>
      <c r="I1131" s="63">
        <f t="shared" si="477"/>
        <v>7.3442313988209282E-3</v>
      </c>
      <c r="J1131" s="63">
        <f t="shared" si="478"/>
        <v>1.1253281479584931E-2</v>
      </c>
      <c r="K1131" s="63">
        <f t="shared" si="479"/>
        <v>0</v>
      </c>
      <c r="L1131" s="64">
        <f t="shared" si="480"/>
        <v>1.1253281479584931E-2</v>
      </c>
      <c r="M1131" s="65">
        <f t="shared" si="481"/>
        <v>19.087837837837835</v>
      </c>
      <c r="N1131" s="65">
        <f t="shared" si="482"/>
        <v>2.5031969596015684</v>
      </c>
      <c r="O1131" s="65">
        <f t="shared" si="483"/>
        <v>2363.1714845910101</v>
      </c>
      <c r="P1131" s="66">
        <f t="shared" si="484"/>
        <v>944.06134344584302</v>
      </c>
      <c r="Q1131" s="63">
        <f t="shared" si="489"/>
        <v>0.12969879217670455</v>
      </c>
      <c r="R1131" s="63">
        <f t="shared" si="490"/>
        <v>0.16288474792344809</v>
      </c>
      <c r="S1131" s="63">
        <f t="shared" si="491"/>
        <v>9.7087378640776656E-3</v>
      </c>
      <c r="T1131" s="64">
        <f t="shared" si="492"/>
        <v>0.15170316380879956</v>
      </c>
      <c r="U1131" s="63">
        <f t="shared" si="471"/>
        <v>7.1906933737229339E-2</v>
      </c>
      <c r="V1131" s="63">
        <f t="shared" si="472"/>
        <v>0.10626544314828057</v>
      </c>
      <c r="W1131" s="63">
        <f t="shared" si="473"/>
        <v>1.1955587562199277E-2</v>
      </c>
      <c r="X1131" s="64">
        <f t="shared" si="474"/>
        <v>9.3195646869516757E-2</v>
      </c>
      <c r="Y1131" s="63">
        <f t="shared" si="467"/>
        <v>8.9451383641236504E-2</v>
      </c>
      <c r="Z1131" s="63">
        <f t="shared" si="468"/>
        <v>0.12726901701657178</v>
      </c>
      <c r="AA1131" s="63">
        <f t="shared" si="469"/>
        <v>1.5697382521725922E-2</v>
      </c>
      <c r="AB1131" s="64">
        <f t="shared" si="470"/>
        <v>0.10984731910782419</v>
      </c>
      <c r="AC1131" s="63">
        <f t="shared" si="463"/>
        <v>9.7851047425660642E-2</v>
      </c>
      <c r="AD1131" s="63">
        <f t="shared" si="464"/>
        <v>0.14806899653426764</v>
      </c>
      <c r="AE1131" s="63">
        <f t="shared" si="465"/>
        <v>2.8458399831629677E-2</v>
      </c>
      <c r="AF1131" s="64">
        <f t="shared" si="466"/>
        <v>0.11630086031891929</v>
      </c>
      <c r="AG1131" s="69">
        <f t="shared" ca="1" si="475"/>
        <v>960</v>
      </c>
      <c r="AH1131" s="75">
        <f t="shared" si="485"/>
        <v>1</v>
      </c>
      <c r="AI1131" s="76">
        <f t="shared" si="486"/>
        <v>0</v>
      </c>
      <c r="AJ1131" s="75">
        <f t="shared" si="487"/>
        <v>1</v>
      </c>
      <c r="AK1131" s="76">
        <f t="shared" si="488"/>
        <v>0</v>
      </c>
    </row>
    <row r="1132" spans="2:37" x14ac:dyDescent="0.25">
      <c r="B1132" s="43">
        <v>1965</v>
      </c>
      <c r="C1132" s="39">
        <v>1</v>
      </c>
      <c r="D1132" s="67">
        <f t="shared" si="493"/>
        <v>23773</v>
      </c>
      <c r="E1132" s="61">
        <f>Data!I1131</f>
        <v>87.559997999999993</v>
      </c>
      <c r="F1132" s="61">
        <f>Data!H1131</f>
        <v>31.2</v>
      </c>
      <c r="G1132" s="62">
        <f>IF(MOD(C1132,3)=0,SUM(Data!G1129:G1131),0)</f>
        <v>0</v>
      </c>
      <c r="H1132" s="63">
        <f t="shared" si="476"/>
        <v>3.3156318584070643E-2</v>
      </c>
      <c r="I1132" s="63">
        <f t="shared" si="477"/>
        <v>0</v>
      </c>
      <c r="J1132" s="63">
        <f t="shared" si="478"/>
        <v>3.3156318584070643E-2</v>
      </c>
      <c r="K1132" s="63">
        <f t="shared" si="479"/>
        <v>0</v>
      </c>
      <c r="L1132" s="64">
        <f t="shared" si="480"/>
        <v>3.3156318584070643E-2</v>
      </c>
      <c r="M1132" s="65">
        <f t="shared" si="481"/>
        <v>19.720720270270267</v>
      </c>
      <c r="N1132" s="65">
        <f t="shared" si="482"/>
        <v>2.5031969596015684</v>
      </c>
      <c r="O1132" s="65">
        <f t="shared" si="483"/>
        <v>2441.5255512029007</v>
      </c>
      <c r="P1132" s="66">
        <f t="shared" si="484"/>
        <v>975.36294211203915</v>
      </c>
      <c r="Q1132" s="63">
        <f t="shared" si="489"/>
        <v>0.1365523995774609</v>
      </c>
      <c r="R1132" s="63">
        <f t="shared" si="490"/>
        <v>0.16993968643430413</v>
      </c>
      <c r="S1132" s="63">
        <f t="shared" si="491"/>
        <v>9.7087378640776656E-3</v>
      </c>
      <c r="T1132" s="64">
        <f t="shared" si="492"/>
        <v>0.15869026637243566</v>
      </c>
      <c r="U1132" s="63">
        <f t="shared" si="471"/>
        <v>9.5041473754694739E-2</v>
      </c>
      <c r="V1132" s="63">
        <f t="shared" si="472"/>
        <v>0.13014152917677801</v>
      </c>
      <c r="W1132" s="63">
        <f t="shared" si="473"/>
        <v>1.2645401146169188E-2</v>
      </c>
      <c r="X1132" s="64">
        <f t="shared" si="474"/>
        <v>0.11602889609494138</v>
      </c>
      <c r="Y1132" s="63">
        <f t="shared" si="467"/>
        <v>9.1055596290466667E-2</v>
      </c>
      <c r="Z1132" s="63">
        <f t="shared" si="468"/>
        <v>0.12892891597428302</v>
      </c>
      <c r="AA1132" s="63">
        <f t="shared" si="469"/>
        <v>1.5697382521725922E-2</v>
      </c>
      <c r="AB1132" s="64">
        <f t="shared" si="470"/>
        <v>0.11148156468753623</v>
      </c>
      <c r="AC1132" s="63">
        <f t="shared" si="463"/>
        <v>9.8031223053711702E-2</v>
      </c>
      <c r="AD1132" s="63">
        <f t="shared" si="464"/>
        <v>0.14825741376352775</v>
      </c>
      <c r="AE1132" s="63">
        <f t="shared" si="465"/>
        <v>2.8458399831629677E-2</v>
      </c>
      <c r="AF1132" s="64">
        <f t="shared" si="466"/>
        <v>0.11648406386832022</v>
      </c>
      <c r="AG1132" s="69">
        <f t="shared" ca="1" si="475"/>
        <v>412</v>
      </c>
      <c r="AH1132" s="75">
        <f t="shared" si="485"/>
        <v>2</v>
      </c>
      <c r="AI1132" s="76">
        <f t="shared" si="486"/>
        <v>0</v>
      </c>
      <c r="AJ1132" s="75">
        <f t="shared" si="487"/>
        <v>2</v>
      </c>
      <c r="AK1132" s="76">
        <f t="shared" si="488"/>
        <v>0</v>
      </c>
    </row>
    <row r="1133" spans="2:37" x14ac:dyDescent="0.25">
      <c r="B1133" s="43">
        <v>1965</v>
      </c>
      <c r="C1133" s="44">
        <v>2</v>
      </c>
      <c r="D1133" s="67">
        <f t="shared" si="493"/>
        <v>23801</v>
      </c>
      <c r="E1133" s="61">
        <f>Data!I1132</f>
        <v>87.43</v>
      </c>
      <c r="F1133" s="61">
        <f>Data!H1132</f>
        <v>31.2</v>
      </c>
      <c r="G1133" s="62">
        <f>IF(MOD(C1133,3)=0,SUM(Data!G1130:G1132),0)</f>
        <v>0</v>
      </c>
      <c r="H1133" s="63">
        <f t="shared" si="476"/>
        <v>-1.4846734007462059E-3</v>
      </c>
      <c r="I1133" s="63">
        <f t="shared" si="477"/>
        <v>0</v>
      </c>
      <c r="J1133" s="63">
        <f t="shared" si="478"/>
        <v>-1.4846734007462059E-3</v>
      </c>
      <c r="K1133" s="63">
        <f t="shared" si="479"/>
        <v>0</v>
      </c>
      <c r="L1133" s="64">
        <f t="shared" si="480"/>
        <v>-1.4846734007462059E-3</v>
      </c>
      <c r="M1133" s="65">
        <f t="shared" si="481"/>
        <v>19.691441441441441</v>
      </c>
      <c r="N1133" s="65">
        <f t="shared" si="482"/>
        <v>2.5031969596015684</v>
      </c>
      <c r="O1133" s="65">
        <f t="shared" si="483"/>
        <v>2437.9006831597876</v>
      </c>
      <c r="P1133" s="66">
        <f t="shared" si="484"/>
        <v>973.91484669581189</v>
      </c>
      <c r="Q1133" s="63">
        <f t="shared" si="489"/>
        <v>0.12377887697510759</v>
      </c>
      <c r="R1133" s="63">
        <f t="shared" si="490"/>
        <v>0.15679092969100328</v>
      </c>
      <c r="S1133" s="63">
        <f t="shared" si="491"/>
        <v>9.7087378640776656E-3</v>
      </c>
      <c r="T1133" s="64">
        <f t="shared" si="492"/>
        <v>0.1456679399824361</v>
      </c>
      <c r="U1133" s="63">
        <f t="shared" si="471"/>
        <v>9.2719176573505813E-2</v>
      </c>
      <c r="V1133" s="63">
        <f t="shared" si="472"/>
        <v>0.12774479393847438</v>
      </c>
      <c r="W1133" s="63">
        <f t="shared" si="473"/>
        <v>1.1955587562199277E-2</v>
      </c>
      <c r="X1133" s="64">
        <f t="shared" si="474"/>
        <v>0.11442123330255161</v>
      </c>
      <c r="Y1133" s="63">
        <f t="shared" si="467"/>
        <v>9.0507106104661172E-2</v>
      </c>
      <c r="Z1133" s="63">
        <f t="shared" si="468"/>
        <v>0.1283613862966122</v>
      </c>
      <c r="AA1133" s="63">
        <f t="shared" si="469"/>
        <v>1.5697382521725922E-2</v>
      </c>
      <c r="AB1133" s="64">
        <f t="shared" si="470"/>
        <v>0.11092280605781335</v>
      </c>
      <c r="AC1133" s="63">
        <f t="shared" si="463"/>
        <v>9.614974012257882E-2</v>
      </c>
      <c r="AD1133" s="63">
        <f t="shared" si="464"/>
        <v>0.14628986796047272</v>
      </c>
      <c r="AE1133" s="63">
        <f t="shared" si="465"/>
        <v>2.8458399831629677E-2</v>
      </c>
      <c r="AF1133" s="64">
        <f t="shared" si="466"/>
        <v>0.11457096188638571</v>
      </c>
      <c r="AG1133" s="69">
        <f t="shared" ca="1" si="475"/>
        <v>1079</v>
      </c>
      <c r="AH1133" s="75">
        <f t="shared" si="485"/>
        <v>0</v>
      </c>
      <c r="AI1133" s="76">
        <f t="shared" si="486"/>
        <v>1</v>
      </c>
      <c r="AJ1133" s="75">
        <f t="shared" si="487"/>
        <v>0</v>
      </c>
      <c r="AK1133" s="76">
        <f t="shared" si="488"/>
        <v>1</v>
      </c>
    </row>
    <row r="1134" spans="2:37" x14ac:dyDescent="0.25">
      <c r="B1134" s="43">
        <v>1965</v>
      </c>
      <c r="C1134" s="44">
        <v>3</v>
      </c>
      <c r="D1134" s="67">
        <f t="shared" si="493"/>
        <v>23832</v>
      </c>
      <c r="E1134" s="61">
        <f>Data!I1133</f>
        <v>86.160004000000001</v>
      </c>
      <c r="F1134" s="61">
        <f>Data!H1133</f>
        <v>31.3</v>
      </c>
      <c r="G1134" s="62">
        <f>IF(MOD(C1134,3)=0,SUM(Data!G1131:G1133),0)</f>
        <v>0.6333333333333333</v>
      </c>
      <c r="H1134" s="63">
        <f t="shared" si="476"/>
        <v>-1.4525860688550885E-2</v>
      </c>
      <c r="I1134" s="63">
        <f t="shared" si="477"/>
        <v>7.2438903503755378E-3</v>
      </c>
      <c r="J1134" s="63">
        <f t="shared" si="478"/>
        <v>-7.2819703381753476E-3</v>
      </c>
      <c r="K1134" s="63">
        <f t="shared" si="479"/>
        <v>3.2051282051281937E-3</v>
      </c>
      <c r="L1134" s="64">
        <f t="shared" si="480"/>
        <v>-1.0453593436136388E-2</v>
      </c>
      <c r="M1134" s="65">
        <f t="shared" si="481"/>
        <v>19.405406306306304</v>
      </c>
      <c r="N1134" s="65">
        <f t="shared" si="482"/>
        <v>2.5112200267797786</v>
      </c>
      <c r="O1134" s="65">
        <f t="shared" si="483"/>
        <v>2420.1479626976006</v>
      </c>
      <c r="P1134" s="66">
        <f t="shared" si="484"/>
        <v>963.73393684703672</v>
      </c>
      <c r="Q1134" s="63">
        <f t="shared" si="489"/>
        <v>9.0909100117405828E-2</v>
      </c>
      <c r="R1134" s="63">
        <f t="shared" si="490"/>
        <v>0.12298693878736677</v>
      </c>
      <c r="S1134" s="63">
        <f t="shared" si="491"/>
        <v>1.2944983818770073E-2</v>
      </c>
      <c r="T1134" s="64">
        <f t="shared" si="492"/>
        <v>0.10863566800414182</v>
      </c>
      <c r="U1134" s="63">
        <f t="shared" si="471"/>
        <v>9.2580162938241228E-2</v>
      </c>
      <c r="V1134" s="63">
        <f t="shared" si="472"/>
        <v>0.12732220419283968</v>
      </c>
      <c r="W1134" s="63">
        <f t="shared" si="473"/>
        <v>1.2603446983980859E-2</v>
      </c>
      <c r="X1134" s="64">
        <f t="shared" si="474"/>
        <v>0.11329090134005182</v>
      </c>
      <c r="Y1134" s="63">
        <f t="shared" si="467"/>
        <v>8.9447228906229137E-2</v>
      </c>
      <c r="Z1134" s="63">
        <f t="shared" si="468"/>
        <v>0.12689996421666194</v>
      </c>
      <c r="AA1134" s="63">
        <f t="shared" si="469"/>
        <v>1.6022457970828574E-2</v>
      </c>
      <c r="AB1134" s="64">
        <f t="shared" si="470"/>
        <v>0.1091289915650826</v>
      </c>
      <c r="AC1134" s="63">
        <f t="shared" si="463"/>
        <v>9.538737143250553E-2</v>
      </c>
      <c r="AD1134" s="63">
        <f t="shared" si="464"/>
        <v>0.14525123767601422</v>
      </c>
      <c r="AE1134" s="63">
        <f t="shared" si="465"/>
        <v>2.8622966481014034E-2</v>
      </c>
      <c r="AF1134" s="64">
        <f t="shared" si="466"/>
        <v>0.11338291579663329</v>
      </c>
      <c r="AG1134" s="69">
        <f t="shared" ca="1" si="475"/>
        <v>1304</v>
      </c>
      <c r="AH1134" s="75">
        <f t="shared" si="485"/>
        <v>0</v>
      </c>
      <c r="AI1134" s="76">
        <f t="shared" si="486"/>
        <v>2</v>
      </c>
      <c r="AJ1134" s="75">
        <f t="shared" si="487"/>
        <v>0</v>
      </c>
      <c r="AK1134" s="76">
        <f t="shared" si="488"/>
        <v>2</v>
      </c>
    </row>
    <row r="1135" spans="2:37" x14ac:dyDescent="0.25">
      <c r="B1135" s="43">
        <v>1965</v>
      </c>
      <c r="C1135" s="44">
        <v>4</v>
      </c>
      <c r="D1135" s="67">
        <f t="shared" si="493"/>
        <v>23862</v>
      </c>
      <c r="E1135" s="61">
        <f>Data!I1134</f>
        <v>89.110000999999997</v>
      </c>
      <c r="F1135" s="61">
        <f>Data!H1134</f>
        <v>31.4</v>
      </c>
      <c r="G1135" s="62">
        <f>IF(MOD(C1135,3)=0,SUM(Data!G1132:G1134),0)</f>
        <v>0</v>
      </c>
      <c r="H1135" s="63">
        <f t="shared" si="476"/>
        <v>3.4238589403965181E-2</v>
      </c>
      <c r="I1135" s="63">
        <f t="shared" si="477"/>
        <v>0</v>
      </c>
      <c r="J1135" s="63">
        <f t="shared" si="478"/>
        <v>3.4238589403965181E-2</v>
      </c>
      <c r="K1135" s="63">
        <f t="shared" si="479"/>
        <v>3.1948881789136685E-3</v>
      </c>
      <c r="L1135" s="64">
        <f t="shared" si="480"/>
        <v>3.0944835934525905E-2</v>
      </c>
      <c r="M1135" s="65">
        <f t="shared" si="481"/>
        <v>20.069820045045041</v>
      </c>
      <c r="N1135" s="65">
        <f t="shared" si="482"/>
        <v>2.5192430939579888</v>
      </c>
      <c r="O1135" s="65">
        <f t="shared" si="483"/>
        <v>2503.0104150892466</v>
      </c>
      <c r="P1135" s="66">
        <f t="shared" si="484"/>
        <v>993.55652540730307</v>
      </c>
      <c r="Q1135" s="63">
        <f t="shared" si="489"/>
        <v>0.12144477877478943</v>
      </c>
      <c r="R1135" s="63">
        <f t="shared" si="490"/>
        <v>0.15442050946301666</v>
      </c>
      <c r="S1135" s="63">
        <f t="shared" si="491"/>
        <v>1.6181229773462702E-2</v>
      </c>
      <c r="T1135" s="64">
        <f t="shared" si="492"/>
        <v>0.13603801727411557</v>
      </c>
      <c r="U1135" s="63">
        <f t="shared" si="471"/>
        <v>0.10385854709694198</v>
      </c>
      <c r="V1135" s="63">
        <f t="shared" si="472"/>
        <v>0.13895922024054785</v>
      </c>
      <c r="W1135" s="63">
        <f t="shared" si="473"/>
        <v>1.2561770373228587E-2</v>
      </c>
      <c r="X1135" s="64">
        <f t="shared" si="474"/>
        <v>0.12482937196091193</v>
      </c>
      <c r="Y1135" s="63">
        <f t="shared" si="467"/>
        <v>8.9080609232149888E-2</v>
      </c>
      <c r="Z1135" s="63">
        <f t="shared" si="468"/>
        <v>0.1265207409861655</v>
      </c>
      <c r="AA1135" s="63">
        <f t="shared" si="469"/>
        <v>1.6346600038455561E-2</v>
      </c>
      <c r="AB1135" s="64">
        <f t="shared" si="470"/>
        <v>0.10840213460992643</v>
      </c>
      <c r="AC1135" s="63">
        <f t="shared" si="463"/>
        <v>9.5872205380015174E-2</v>
      </c>
      <c r="AD1135" s="63">
        <f t="shared" si="464"/>
        <v>0.14575814207616866</v>
      </c>
      <c r="AE1135" s="63">
        <f t="shared" si="465"/>
        <v>2.8787034402943723E-2</v>
      </c>
      <c r="AF1135" s="64">
        <f t="shared" si="466"/>
        <v>0.113698077212947</v>
      </c>
      <c r="AG1135" s="69">
        <f t="shared" ca="1" si="475"/>
        <v>397</v>
      </c>
      <c r="AH1135" s="75">
        <f t="shared" si="485"/>
        <v>1</v>
      </c>
      <c r="AI1135" s="76">
        <f t="shared" si="486"/>
        <v>0</v>
      </c>
      <c r="AJ1135" s="75">
        <f t="shared" si="487"/>
        <v>1</v>
      </c>
      <c r="AK1135" s="76">
        <f t="shared" si="488"/>
        <v>0</v>
      </c>
    </row>
    <row r="1136" spans="2:37" x14ac:dyDescent="0.25">
      <c r="B1136" s="43">
        <v>1965</v>
      </c>
      <c r="C1136" s="44">
        <v>5</v>
      </c>
      <c r="D1136" s="67">
        <f t="shared" si="493"/>
        <v>23893</v>
      </c>
      <c r="E1136" s="61">
        <f>Data!I1135</f>
        <v>88.419998000000007</v>
      </c>
      <c r="F1136" s="61">
        <f>Data!H1135</f>
        <v>31.4</v>
      </c>
      <c r="G1136" s="62">
        <f>IF(MOD(C1136,3)=0,SUM(Data!G1133:G1135),0)</f>
        <v>0</v>
      </c>
      <c r="H1136" s="63">
        <f t="shared" si="476"/>
        <v>-7.7432722731086701E-3</v>
      </c>
      <c r="I1136" s="63">
        <f t="shared" si="477"/>
        <v>0</v>
      </c>
      <c r="J1136" s="63">
        <f t="shared" si="478"/>
        <v>-7.7432722731086701E-3</v>
      </c>
      <c r="K1136" s="63">
        <f t="shared" si="479"/>
        <v>0</v>
      </c>
      <c r="L1136" s="64">
        <f t="shared" si="480"/>
        <v>-7.7432722731086701E-3</v>
      </c>
      <c r="M1136" s="65">
        <f t="shared" si="481"/>
        <v>19.914413963963963</v>
      </c>
      <c r="N1136" s="65">
        <f t="shared" si="482"/>
        <v>2.5192430939579888</v>
      </c>
      <c r="O1136" s="65">
        <f t="shared" si="483"/>
        <v>2483.6289239427838</v>
      </c>
      <c r="P1136" s="66">
        <f t="shared" si="484"/>
        <v>985.8631467123505</v>
      </c>
      <c r="Q1136" s="63">
        <f t="shared" si="489"/>
        <v>0.10016168594643449</v>
      </c>
      <c r="R1136" s="63">
        <f t="shared" si="490"/>
        <v>0.13251159398997747</v>
      </c>
      <c r="S1136" s="63">
        <f t="shared" si="491"/>
        <v>1.6181229773462702E-2</v>
      </c>
      <c r="T1136" s="64">
        <f t="shared" si="492"/>
        <v>0.11447796988185721</v>
      </c>
      <c r="U1136" s="63">
        <f t="shared" si="471"/>
        <v>9.6318067642467975E-2</v>
      </c>
      <c r="V1136" s="63">
        <f t="shared" si="472"/>
        <v>0.13117896739719748</v>
      </c>
      <c r="W1136" s="63">
        <f t="shared" si="473"/>
        <v>1.2561770373228587E-2</v>
      </c>
      <c r="X1136" s="64">
        <f t="shared" si="474"/>
        <v>0.1171456403891753</v>
      </c>
      <c r="Y1136" s="63">
        <f t="shared" si="467"/>
        <v>8.83777921843798E-2</v>
      </c>
      <c r="Z1136" s="63">
        <f t="shared" si="468"/>
        <v>0.12579376267554276</v>
      </c>
      <c r="AA1136" s="63">
        <f t="shared" si="469"/>
        <v>1.6346600038455561E-2</v>
      </c>
      <c r="AB1136" s="64">
        <f t="shared" si="470"/>
        <v>0.10768684879050694</v>
      </c>
      <c r="AC1136" s="63">
        <f t="shared" si="463"/>
        <v>9.3415220033597146E-2</v>
      </c>
      <c r="AD1136" s="63">
        <f t="shared" si="464"/>
        <v>0.14318931064509477</v>
      </c>
      <c r="AE1136" s="63">
        <f t="shared" si="465"/>
        <v>2.8498898366526415E-2</v>
      </c>
      <c r="AF1136" s="64">
        <f t="shared" si="466"/>
        <v>0.11151243084530371</v>
      </c>
      <c r="AG1136" s="69">
        <f t="shared" ca="1" si="475"/>
        <v>1200</v>
      </c>
      <c r="AH1136" s="75">
        <f t="shared" si="485"/>
        <v>0</v>
      </c>
      <c r="AI1136" s="76">
        <f t="shared" si="486"/>
        <v>1</v>
      </c>
      <c r="AJ1136" s="75">
        <f t="shared" si="487"/>
        <v>0</v>
      </c>
      <c r="AK1136" s="76">
        <f t="shared" si="488"/>
        <v>1</v>
      </c>
    </row>
    <row r="1137" spans="2:37" x14ac:dyDescent="0.25">
      <c r="B1137" s="43">
        <v>1965</v>
      </c>
      <c r="C1137" s="44">
        <v>6</v>
      </c>
      <c r="D1137" s="67">
        <f t="shared" si="493"/>
        <v>23923</v>
      </c>
      <c r="E1137" s="61">
        <f>Data!I1136</f>
        <v>84.120002999999997</v>
      </c>
      <c r="F1137" s="61">
        <f>Data!H1136</f>
        <v>31.6</v>
      </c>
      <c r="G1137" s="62">
        <f>IF(MOD(C1137,3)=0,SUM(Data!G1134:G1136),0)</f>
        <v>0.64749999999999996</v>
      </c>
      <c r="H1137" s="63">
        <f t="shared" si="476"/>
        <v>-4.8631475879472585E-2</v>
      </c>
      <c r="I1137" s="63">
        <f t="shared" si="477"/>
        <v>7.3230040109252201E-3</v>
      </c>
      <c r="J1137" s="63">
        <f t="shared" si="478"/>
        <v>-4.1308471868547358E-2</v>
      </c>
      <c r="K1137" s="63">
        <f t="shared" si="479"/>
        <v>6.3694267515923553E-3</v>
      </c>
      <c r="L1137" s="64">
        <f t="shared" si="480"/>
        <v>-4.7376139768113501E-2</v>
      </c>
      <c r="M1137" s="65">
        <f t="shared" si="481"/>
        <v>18.945946621621619</v>
      </c>
      <c r="N1137" s="65">
        <f t="shared" si="482"/>
        <v>2.5352892283144093</v>
      </c>
      <c r="O1137" s="65">
        <f t="shared" si="483"/>
        <v>2381.0340084061827</v>
      </c>
      <c r="P1137" s="66">
        <f t="shared" si="484"/>
        <v>939.15675648147396</v>
      </c>
      <c r="Q1137" s="63">
        <f t="shared" si="489"/>
        <v>2.9746614524504444E-2</v>
      </c>
      <c r="R1137" s="63">
        <f t="shared" si="490"/>
        <v>6.0515056602638451E-2</v>
      </c>
      <c r="S1137" s="63">
        <f t="shared" si="491"/>
        <v>1.9354838709677358E-2</v>
      </c>
      <c r="T1137" s="64">
        <f t="shared" si="492"/>
        <v>4.0378694768411494E-2</v>
      </c>
      <c r="U1137" s="63">
        <f t="shared" si="471"/>
        <v>8.1251892641867052E-2</v>
      </c>
      <c r="V1137" s="63">
        <f t="shared" si="472"/>
        <v>0.11544501015297048</v>
      </c>
      <c r="W1137" s="63">
        <f t="shared" si="473"/>
        <v>1.3162423851725169E-2</v>
      </c>
      <c r="X1137" s="64">
        <f t="shared" si="474"/>
        <v>0.10095378973136304</v>
      </c>
      <c r="Y1137" s="63">
        <f t="shared" si="467"/>
        <v>7.4434085036957587E-2</v>
      </c>
      <c r="Z1137" s="63">
        <f t="shared" si="468"/>
        <v>0.11116703749570833</v>
      </c>
      <c r="AA1137" s="63">
        <f t="shared" si="469"/>
        <v>1.6992106536564355E-2</v>
      </c>
      <c r="AB1137" s="64">
        <f t="shared" si="470"/>
        <v>9.2601437468244452E-2</v>
      </c>
      <c r="AC1137" s="63">
        <f t="shared" si="463"/>
        <v>8.9708910170290812E-2</v>
      </c>
      <c r="AD1137" s="63">
        <f t="shared" si="464"/>
        <v>0.13914093348343792</v>
      </c>
      <c r="AE1137" s="63">
        <f t="shared" si="465"/>
        <v>2.8254042046003791E-2</v>
      </c>
      <c r="AF1137" s="64">
        <f t="shared" si="466"/>
        <v>0.10783997621520935</v>
      </c>
      <c r="AG1137" s="69">
        <f t="shared" ca="1" si="475"/>
        <v>1664</v>
      </c>
      <c r="AH1137" s="75">
        <f t="shared" si="485"/>
        <v>0</v>
      </c>
      <c r="AI1137" s="76">
        <f t="shared" si="486"/>
        <v>2</v>
      </c>
      <c r="AJ1137" s="75">
        <f t="shared" si="487"/>
        <v>0</v>
      </c>
      <c r="AK1137" s="76">
        <f t="shared" si="488"/>
        <v>2</v>
      </c>
    </row>
    <row r="1138" spans="2:37" x14ac:dyDescent="0.25">
      <c r="B1138" s="43">
        <v>1965</v>
      </c>
      <c r="C1138" s="44">
        <v>7</v>
      </c>
      <c r="D1138" s="67">
        <f t="shared" si="493"/>
        <v>23954</v>
      </c>
      <c r="E1138" s="61">
        <f>Data!I1137</f>
        <v>85.25</v>
      </c>
      <c r="F1138" s="61">
        <f>Data!H1137</f>
        <v>31.6</v>
      </c>
      <c r="G1138" s="62">
        <f>IF(MOD(C1138,3)=0,SUM(Data!G1135:G1137),0)</f>
        <v>0</v>
      </c>
      <c r="H1138" s="63">
        <f t="shared" si="476"/>
        <v>1.3433154537571879E-2</v>
      </c>
      <c r="I1138" s="63">
        <f t="shared" si="477"/>
        <v>0</v>
      </c>
      <c r="J1138" s="63">
        <f t="shared" si="478"/>
        <v>1.3433154537571879E-2</v>
      </c>
      <c r="K1138" s="63">
        <f t="shared" si="479"/>
        <v>0</v>
      </c>
      <c r="L1138" s="64">
        <f t="shared" si="480"/>
        <v>1.3433154537571879E-2</v>
      </c>
      <c r="M1138" s="65">
        <f t="shared" si="481"/>
        <v>19.20045045045045</v>
      </c>
      <c r="N1138" s="65">
        <f t="shared" si="482"/>
        <v>2.5352892283144093</v>
      </c>
      <c r="O1138" s="65">
        <f t="shared" si="483"/>
        <v>2413.0188062003172</v>
      </c>
      <c r="P1138" s="66">
        <f t="shared" si="484"/>
        <v>951.77259432629432</v>
      </c>
      <c r="Q1138" s="63">
        <f t="shared" si="489"/>
        <v>2.488578985333012E-2</v>
      </c>
      <c r="R1138" s="63">
        <f t="shared" si="490"/>
        <v>5.5508992315972838E-2</v>
      </c>
      <c r="S1138" s="63">
        <f t="shared" si="491"/>
        <v>1.607717041800627E-2</v>
      </c>
      <c r="T1138" s="64">
        <f t="shared" si="492"/>
        <v>3.8807900665404071E-2</v>
      </c>
      <c r="U1138" s="63">
        <f t="shared" si="471"/>
        <v>8.9593829705406192E-2</v>
      </c>
      <c r="V1138" s="63">
        <f t="shared" si="472"/>
        <v>0.12405074960726115</v>
      </c>
      <c r="W1138" s="63">
        <f t="shared" si="473"/>
        <v>1.3162423851725169E-2</v>
      </c>
      <c r="X1138" s="64">
        <f t="shared" si="474"/>
        <v>0.1094477283651849</v>
      </c>
      <c r="Y1138" s="63">
        <f t="shared" si="467"/>
        <v>6.9548665305020574E-2</v>
      </c>
      <c r="Z1138" s="63">
        <f t="shared" si="468"/>
        <v>0.10611459412476587</v>
      </c>
      <c r="AA1138" s="63">
        <f t="shared" si="469"/>
        <v>1.6611993182481077E-2</v>
      </c>
      <c r="AB1138" s="64">
        <f t="shared" si="470"/>
        <v>8.8040079737893739E-2</v>
      </c>
      <c r="AC1138" s="63">
        <f t="shared" si="463"/>
        <v>9.156850799090388E-2</v>
      </c>
      <c r="AD1138" s="63">
        <f t="shared" si="464"/>
        <v>0.14108488748574644</v>
      </c>
      <c r="AE1138" s="63">
        <f t="shared" si="465"/>
        <v>2.8254042046003791E-2</v>
      </c>
      <c r="AF1138" s="64">
        <f t="shared" si="466"/>
        <v>0.10973051485918162</v>
      </c>
      <c r="AG1138" s="69">
        <f t="shared" ca="1" si="475"/>
        <v>770</v>
      </c>
      <c r="AH1138" s="75">
        <f t="shared" si="485"/>
        <v>1</v>
      </c>
      <c r="AI1138" s="76">
        <f t="shared" si="486"/>
        <v>0</v>
      </c>
      <c r="AJ1138" s="75">
        <f t="shared" si="487"/>
        <v>1</v>
      </c>
      <c r="AK1138" s="76">
        <f t="shared" si="488"/>
        <v>0</v>
      </c>
    </row>
    <row r="1139" spans="2:37" x14ac:dyDescent="0.25">
      <c r="B1139" s="43">
        <v>1965</v>
      </c>
      <c r="C1139" s="44">
        <v>8</v>
      </c>
      <c r="D1139" s="67">
        <f t="shared" si="493"/>
        <v>23985</v>
      </c>
      <c r="E1139" s="61">
        <f>Data!I1138</f>
        <v>87.169998000000007</v>
      </c>
      <c r="F1139" s="61">
        <f>Data!H1138</f>
        <v>31.6</v>
      </c>
      <c r="G1139" s="62">
        <f>IF(MOD(C1139,3)=0,SUM(Data!G1136:G1138),0)</f>
        <v>0</v>
      </c>
      <c r="H1139" s="63">
        <f t="shared" si="476"/>
        <v>2.2521970674486802E-2</v>
      </c>
      <c r="I1139" s="63">
        <f t="shared" si="477"/>
        <v>0</v>
      </c>
      <c r="J1139" s="63">
        <f t="shared" si="478"/>
        <v>2.2521970674486802E-2</v>
      </c>
      <c r="K1139" s="63">
        <f t="shared" si="479"/>
        <v>0</v>
      </c>
      <c r="L1139" s="64">
        <f t="shared" si="480"/>
        <v>2.2521970674486802E-2</v>
      </c>
      <c r="M1139" s="65">
        <f t="shared" si="481"/>
        <v>19.632882432432432</v>
      </c>
      <c r="N1139" s="65">
        <f t="shared" si="482"/>
        <v>2.5352892283144093</v>
      </c>
      <c r="O1139" s="65">
        <f t="shared" si="483"/>
        <v>2467.3647449905457</v>
      </c>
      <c r="P1139" s="66">
        <f t="shared" si="484"/>
        <v>973.20838878449138</v>
      </c>
      <c r="Q1139" s="63">
        <f t="shared" si="489"/>
        <v>6.5257190144025756E-2</v>
      </c>
      <c r="R1139" s="63">
        <f t="shared" si="490"/>
        <v>9.7086674884208302E-2</v>
      </c>
      <c r="S1139" s="63">
        <f t="shared" si="491"/>
        <v>1.9354838709677358E-2</v>
      </c>
      <c r="T1139" s="64">
        <f t="shared" si="492"/>
        <v>7.6255915234508587E-2</v>
      </c>
      <c r="U1139" s="63">
        <f t="shared" si="471"/>
        <v>8.8828331109361613E-2</v>
      </c>
      <c r="V1139" s="63">
        <f t="shared" si="472"/>
        <v>0.12326104316138342</v>
      </c>
      <c r="W1139" s="63">
        <f t="shared" si="473"/>
        <v>1.3162423851725169E-2</v>
      </c>
      <c r="X1139" s="64">
        <f t="shared" si="474"/>
        <v>0.10866828133153406</v>
      </c>
      <c r="Y1139" s="63">
        <f t="shared" si="467"/>
        <v>7.2774495249141147E-2</v>
      </c>
      <c r="Z1139" s="63">
        <f t="shared" si="468"/>
        <v>0.10945070934336498</v>
      </c>
      <c r="AA1139" s="63">
        <f t="shared" si="469"/>
        <v>1.6611993182481077E-2</v>
      </c>
      <c r="AB1139" s="64">
        <f t="shared" si="470"/>
        <v>9.1321681018393441E-2</v>
      </c>
      <c r="AC1139" s="63">
        <f t="shared" si="463"/>
        <v>9.2600246727702062E-2</v>
      </c>
      <c r="AD1139" s="63">
        <f t="shared" si="464"/>
        <v>0.14216342856839548</v>
      </c>
      <c r="AE1139" s="63">
        <f t="shared" si="465"/>
        <v>2.8254042046003791E-2</v>
      </c>
      <c r="AF1139" s="64">
        <f t="shared" si="466"/>
        <v>0.11077942012825592</v>
      </c>
      <c r="AG1139" s="69">
        <f t="shared" ca="1" si="475"/>
        <v>588</v>
      </c>
      <c r="AH1139" s="75">
        <f t="shared" si="485"/>
        <v>2</v>
      </c>
      <c r="AI1139" s="76">
        <f t="shared" si="486"/>
        <v>0</v>
      </c>
      <c r="AJ1139" s="75">
        <f t="shared" si="487"/>
        <v>2</v>
      </c>
      <c r="AK1139" s="76">
        <f t="shared" si="488"/>
        <v>0</v>
      </c>
    </row>
    <row r="1140" spans="2:37" x14ac:dyDescent="0.25">
      <c r="B1140" s="43">
        <v>1965</v>
      </c>
      <c r="C1140" s="44">
        <v>9</v>
      </c>
      <c r="D1140" s="67">
        <f t="shared" si="493"/>
        <v>24015</v>
      </c>
      <c r="E1140" s="61">
        <f>Data!I1139</f>
        <v>89.959998999999996</v>
      </c>
      <c r="F1140" s="61">
        <f>Data!H1139</f>
        <v>31.6</v>
      </c>
      <c r="G1140" s="62">
        <f>IF(MOD(C1140,3)=0,SUM(Data!G1137:G1139),0)</f>
        <v>0.66083333333333338</v>
      </c>
      <c r="H1140" s="63">
        <f t="shared" si="476"/>
        <v>3.2006436434700802E-2</v>
      </c>
      <c r="I1140" s="63">
        <f t="shared" si="477"/>
        <v>7.5809722208934009E-3</v>
      </c>
      <c r="J1140" s="63">
        <f t="shared" si="478"/>
        <v>3.958740865559407E-2</v>
      </c>
      <c r="K1140" s="63">
        <f t="shared" si="479"/>
        <v>0</v>
      </c>
      <c r="L1140" s="64">
        <f t="shared" si="480"/>
        <v>3.958740865559407E-2</v>
      </c>
      <c r="M1140" s="65">
        <f t="shared" si="481"/>
        <v>20.261261036036032</v>
      </c>
      <c r="N1140" s="65">
        <f t="shared" si="482"/>
        <v>2.5352892283144093</v>
      </c>
      <c r="O1140" s="65">
        <f t="shared" si="483"/>
        <v>2565.0413214528921</v>
      </c>
      <c r="P1140" s="66">
        <f t="shared" si="484"/>
        <v>1011.7351869783553</v>
      </c>
      <c r="Q1140" s="63">
        <f t="shared" si="489"/>
        <v>6.8662378237110744E-2</v>
      </c>
      <c r="R1140" s="63">
        <f t="shared" si="490"/>
        <v>0.10076722022831985</v>
      </c>
      <c r="S1140" s="63">
        <f t="shared" si="491"/>
        <v>1.607717041800627E-2</v>
      </c>
      <c r="T1140" s="64">
        <f t="shared" si="492"/>
        <v>8.3350017376606189E-2</v>
      </c>
      <c r="U1140" s="63">
        <f t="shared" si="471"/>
        <v>0.10944727408550814</v>
      </c>
      <c r="V1140" s="63">
        <f t="shared" si="472"/>
        <v>0.14413185879801826</v>
      </c>
      <c r="W1140" s="63">
        <f t="shared" si="473"/>
        <v>1.3162423851725169E-2</v>
      </c>
      <c r="X1140" s="64">
        <f t="shared" si="474"/>
        <v>0.12926795532782243</v>
      </c>
      <c r="Y1140" s="63">
        <f t="shared" si="467"/>
        <v>7.4945948045467281E-2</v>
      </c>
      <c r="Z1140" s="63">
        <f t="shared" si="468"/>
        <v>0.11149433294301536</v>
      </c>
      <c r="AA1140" s="63">
        <f t="shared" si="469"/>
        <v>1.6233436803279488E-2</v>
      </c>
      <c r="AB1140" s="64">
        <f t="shared" si="470"/>
        <v>9.3739186972034538E-2</v>
      </c>
      <c r="AC1140" s="63">
        <f t="shared" si="463"/>
        <v>9.0723607940957463E-2</v>
      </c>
      <c r="AD1140" s="63">
        <f t="shared" si="464"/>
        <v>0.14003111566814463</v>
      </c>
      <c r="AE1140" s="63">
        <f t="shared" si="465"/>
        <v>2.8254042046003791E-2</v>
      </c>
      <c r="AF1140" s="64">
        <f t="shared" si="466"/>
        <v>0.10870569825305854</v>
      </c>
      <c r="AG1140" s="69">
        <f t="shared" ca="1" si="475"/>
        <v>436</v>
      </c>
      <c r="AH1140" s="75">
        <f t="shared" si="485"/>
        <v>3</v>
      </c>
      <c r="AI1140" s="76">
        <f t="shared" si="486"/>
        <v>0</v>
      </c>
      <c r="AJ1140" s="75">
        <f t="shared" si="487"/>
        <v>3</v>
      </c>
      <c r="AK1140" s="76">
        <f t="shared" si="488"/>
        <v>0</v>
      </c>
    </row>
    <row r="1141" spans="2:37" x14ac:dyDescent="0.25">
      <c r="B1141" s="43">
        <v>1965</v>
      </c>
      <c r="C1141" s="44">
        <v>10</v>
      </c>
      <c r="D1141" s="67">
        <f t="shared" si="493"/>
        <v>24046</v>
      </c>
      <c r="E1141" s="61">
        <f>Data!I1140</f>
        <v>92.419998000000007</v>
      </c>
      <c r="F1141" s="61">
        <f>Data!H1140</f>
        <v>31.7</v>
      </c>
      <c r="G1141" s="62">
        <f>IF(MOD(C1141,3)=0,SUM(Data!G1138:G1140),0)</f>
        <v>0</v>
      </c>
      <c r="H1141" s="63">
        <f t="shared" si="476"/>
        <v>2.7345476070981478E-2</v>
      </c>
      <c r="I1141" s="63">
        <f t="shared" si="477"/>
        <v>0</v>
      </c>
      <c r="J1141" s="63">
        <f t="shared" si="478"/>
        <v>2.7345476070981478E-2</v>
      </c>
      <c r="K1141" s="63">
        <f t="shared" si="479"/>
        <v>3.1645569620253333E-3</v>
      </c>
      <c r="L1141" s="64">
        <f t="shared" si="480"/>
        <v>2.4104638607035156E-2</v>
      </c>
      <c r="M1141" s="65">
        <f t="shared" si="481"/>
        <v>20.815314864864863</v>
      </c>
      <c r="N1141" s="65">
        <f t="shared" si="482"/>
        <v>2.5433122954926195</v>
      </c>
      <c r="O1141" s="65">
        <f t="shared" si="483"/>
        <v>2635.1835975297608</v>
      </c>
      <c r="P1141" s="66">
        <f t="shared" si="484"/>
        <v>1036.1226980264896</v>
      </c>
      <c r="Q1141" s="63">
        <f t="shared" si="489"/>
        <v>8.9087873095829995E-2</v>
      </c>
      <c r="R1141" s="63">
        <f t="shared" si="490"/>
        <v>0.12180633946306818</v>
      </c>
      <c r="S1141" s="63">
        <f t="shared" si="491"/>
        <v>1.9292604501607746E-2</v>
      </c>
      <c r="T1141" s="64">
        <f t="shared" si="492"/>
        <v>0.10057341190225322</v>
      </c>
      <c r="U1141" s="63">
        <f t="shared" si="471"/>
        <v>0.11599232646042101</v>
      </c>
      <c r="V1141" s="63">
        <f t="shared" si="472"/>
        <v>0.15088152875940697</v>
      </c>
      <c r="W1141" s="63">
        <f t="shared" si="473"/>
        <v>1.2438378569502806E-2</v>
      </c>
      <c r="X1141" s="64">
        <f t="shared" si="474"/>
        <v>0.1367422977243451</v>
      </c>
      <c r="Y1141" s="63">
        <f t="shared" si="467"/>
        <v>8.1188730050903102E-2</v>
      </c>
      <c r="Z1141" s="63">
        <f t="shared" si="468"/>
        <v>0.11794937082976409</v>
      </c>
      <c r="AA1141" s="63">
        <f t="shared" si="469"/>
        <v>1.6554572614272622E-2</v>
      </c>
      <c r="AB1141" s="64">
        <f t="shared" si="470"/>
        <v>9.9743585781857602E-2</v>
      </c>
      <c r="AC1141" s="63">
        <f t="shared" ref="AC1141:AC1204" si="494">($M1141/$M901)^(1/20)-1</f>
        <v>8.996888519914914E-2</v>
      </c>
      <c r="AD1141" s="63">
        <f t="shared" ref="AD1141:AD1204" si="495">($O1141/$O901)^(1/20)-1</f>
        <v>0.13924227475271977</v>
      </c>
      <c r="AE1141" s="63">
        <f t="shared" ref="AE1141:AE1204" si="496">($N1141/$N901)^(1/20)-1</f>
        <v>2.8416496409757963E-2</v>
      </c>
      <c r="AF1141" s="64">
        <f t="shared" ref="AF1141:AF1204" si="497">($P1141/$P901)^(1/20)-1</f>
        <v>0.10776351675596296</v>
      </c>
      <c r="AG1141" s="69">
        <f t="shared" ca="1" si="475"/>
        <v>498</v>
      </c>
      <c r="AH1141" s="75">
        <f t="shared" si="485"/>
        <v>4</v>
      </c>
      <c r="AI1141" s="76">
        <f t="shared" si="486"/>
        <v>0</v>
      </c>
      <c r="AJ1141" s="75">
        <f t="shared" si="487"/>
        <v>4</v>
      </c>
      <c r="AK1141" s="76">
        <f t="shared" si="488"/>
        <v>0</v>
      </c>
    </row>
    <row r="1142" spans="2:37" x14ac:dyDescent="0.25">
      <c r="B1142" s="43">
        <v>1965</v>
      </c>
      <c r="C1142" s="44">
        <v>11</v>
      </c>
      <c r="D1142" s="67">
        <f t="shared" si="493"/>
        <v>24076</v>
      </c>
      <c r="E1142" s="61">
        <f>Data!I1141</f>
        <v>91.610000999999997</v>
      </c>
      <c r="F1142" s="61">
        <f>Data!H1141</f>
        <v>31.7</v>
      </c>
      <c r="G1142" s="62">
        <f>IF(MOD(C1142,3)=0,SUM(Data!G1139:G1141),0)</f>
        <v>0</v>
      </c>
      <c r="H1142" s="63">
        <f t="shared" si="476"/>
        <v>-8.7643044528090686E-3</v>
      </c>
      <c r="I1142" s="63">
        <f t="shared" si="477"/>
        <v>0</v>
      </c>
      <c r="J1142" s="63">
        <f t="shared" si="478"/>
        <v>-8.7643044528090686E-3</v>
      </c>
      <c r="K1142" s="63">
        <f t="shared" si="479"/>
        <v>0</v>
      </c>
      <c r="L1142" s="64">
        <f t="shared" si="480"/>
        <v>-8.7643044528090686E-3</v>
      </c>
      <c r="M1142" s="65">
        <f t="shared" si="481"/>
        <v>20.632883108108107</v>
      </c>
      <c r="N1142" s="65">
        <f t="shared" si="482"/>
        <v>2.5433122954926195</v>
      </c>
      <c r="O1142" s="65">
        <f t="shared" si="483"/>
        <v>2612.0880461919614</v>
      </c>
      <c r="P1142" s="66">
        <f t="shared" si="484"/>
        <v>1027.0418032505195</v>
      </c>
      <c r="Q1142" s="63">
        <f t="shared" si="489"/>
        <v>8.5169428693897764E-2</v>
      </c>
      <c r="R1142" s="63">
        <f t="shared" si="490"/>
        <v>0.11777017683605617</v>
      </c>
      <c r="S1142" s="63">
        <f t="shared" si="491"/>
        <v>1.6025641025641191E-2</v>
      </c>
      <c r="T1142" s="64">
        <f t="shared" si="492"/>
        <v>0.10013973240646545</v>
      </c>
      <c r="U1142" s="63">
        <f t="shared" si="471"/>
        <v>0.10526750253234241</v>
      </c>
      <c r="V1142" s="63">
        <f t="shared" si="472"/>
        <v>0.13982141529324132</v>
      </c>
      <c r="W1142" s="63">
        <f t="shared" si="473"/>
        <v>1.2438378569502806E-2</v>
      </c>
      <c r="X1142" s="64">
        <f t="shared" si="474"/>
        <v>0.12581806401266693</v>
      </c>
      <c r="Y1142" s="63">
        <f t="shared" si="467"/>
        <v>7.2466183606466394E-2</v>
      </c>
      <c r="Z1142" s="63">
        <f t="shared" si="468"/>
        <v>0.10893025599943074</v>
      </c>
      <c r="AA1142" s="63">
        <f t="shared" si="469"/>
        <v>1.6554572614272622E-2</v>
      </c>
      <c r="AB1142" s="64">
        <f t="shared" si="470"/>
        <v>9.0871347071505904E-2</v>
      </c>
      <c r="AC1142" s="63">
        <f t="shared" si="494"/>
        <v>8.7736407189395127E-2</v>
      </c>
      <c r="AD1142" s="63">
        <f t="shared" si="495"/>
        <v>0.13690887481745184</v>
      </c>
      <c r="AE1142" s="63">
        <f t="shared" si="496"/>
        <v>2.8416496409757963E-2</v>
      </c>
      <c r="AF1142" s="64">
        <f t="shared" si="497"/>
        <v>0.10549459172081055</v>
      </c>
      <c r="AG1142" s="69">
        <f t="shared" ca="1" si="475"/>
        <v>1217</v>
      </c>
      <c r="AH1142" s="75">
        <f t="shared" si="485"/>
        <v>0</v>
      </c>
      <c r="AI1142" s="76">
        <f t="shared" si="486"/>
        <v>1</v>
      </c>
      <c r="AJ1142" s="75">
        <f t="shared" si="487"/>
        <v>0</v>
      </c>
      <c r="AK1142" s="76">
        <f t="shared" si="488"/>
        <v>1</v>
      </c>
    </row>
    <row r="1143" spans="2:37" x14ac:dyDescent="0.25">
      <c r="B1143" s="43">
        <v>1965</v>
      </c>
      <c r="C1143" s="44">
        <v>12</v>
      </c>
      <c r="D1143" s="67">
        <f t="shared" si="493"/>
        <v>24107</v>
      </c>
      <c r="E1143" s="61">
        <f>Data!I1142</f>
        <v>92.43</v>
      </c>
      <c r="F1143" s="61">
        <f>Data!H1142</f>
        <v>31.8</v>
      </c>
      <c r="G1143" s="62">
        <f>IF(MOD(C1143,3)=0,SUM(Data!G1140:G1142),0)</f>
        <v>0.67500000000000004</v>
      </c>
      <c r="H1143" s="63">
        <f t="shared" si="476"/>
        <v>8.9509768698725622E-3</v>
      </c>
      <c r="I1143" s="63">
        <f t="shared" si="477"/>
        <v>7.3681911650672295E-3</v>
      </c>
      <c r="J1143" s="63">
        <f t="shared" si="478"/>
        <v>1.6319168034939935E-2</v>
      </c>
      <c r="K1143" s="63">
        <f t="shared" si="479"/>
        <v>3.154574132492094E-3</v>
      </c>
      <c r="L1143" s="64">
        <f t="shared" si="480"/>
        <v>1.3123195808415034E-2</v>
      </c>
      <c r="M1143" s="65">
        <f t="shared" si="481"/>
        <v>20.817567567567568</v>
      </c>
      <c r="N1143" s="65">
        <f t="shared" si="482"/>
        <v>2.5513353626708297</v>
      </c>
      <c r="O1143" s="65">
        <f t="shared" si="483"/>
        <v>2654.715149939826</v>
      </c>
      <c r="P1143" s="66">
        <f t="shared" si="484"/>
        <v>1040.5198739380037</v>
      </c>
      <c r="Q1143" s="63">
        <f t="shared" si="489"/>
        <v>9.0619469026548938E-2</v>
      </c>
      <c r="R1143" s="63">
        <f t="shared" si="490"/>
        <v>0.12336966117347714</v>
      </c>
      <c r="S1143" s="63">
        <f t="shared" si="491"/>
        <v>1.9230769230769384E-2</v>
      </c>
      <c r="T1143" s="64">
        <f t="shared" si="492"/>
        <v>0.10217400718907221</v>
      </c>
      <c r="U1143" s="63">
        <f t="shared" si="471"/>
        <v>9.7267242332923054E-2</v>
      </c>
      <c r="V1143" s="63">
        <f t="shared" si="472"/>
        <v>0.13132710752124033</v>
      </c>
      <c r="W1143" s="63">
        <f t="shared" si="473"/>
        <v>1.307633646634998E-2</v>
      </c>
      <c r="X1143" s="64">
        <f t="shared" si="474"/>
        <v>0.11672444296483508</v>
      </c>
      <c r="Y1143" s="63">
        <f t="shared" si="467"/>
        <v>7.3493081210383782E-2</v>
      </c>
      <c r="Z1143" s="63">
        <f t="shared" si="468"/>
        <v>0.10980760821234092</v>
      </c>
      <c r="AA1143" s="63">
        <f t="shared" si="469"/>
        <v>1.7253593266261413E-2</v>
      </c>
      <c r="AB1143" s="64">
        <f t="shared" si="470"/>
        <v>9.0984210386420017E-2</v>
      </c>
      <c r="AC1143" s="63">
        <f t="shared" si="494"/>
        <v>8.7303333510221348E-2</v>
      </c>
      <c r="AD1143" s="63">
        <f t="shared" si="495"/>
        <v>0.13633123526425051</v>
      </c>
      <c r="AE1143" s="63">
        <f t="shared" si="496"/>
        <v>2.829514801096833E-2</v>
      </c>
      <c r="AF1143" s="64">
        <f t="shared" si="497"/>
        <v>0.10506330547436349</v>
      </c>
      <c r="AG1143" s="69">
        <f t="shared" ca="1" si="475"/>
        <v>868</v>
      </c>
      <c r="AH1143" s="75">
        <f t="shared" si="485"/>
        <v>1</v>
      </c>
      <c r="AI1143" s="76">
        <f t="shared" si="486"/>
        <v>0</v>
      </c>
      <c r="AJ1143" s="75">
        <f t="shared" si="487"/>
        <v>1</v>
      </c>
      <c r="AK1143" s="76">
        <f t="shared" si="488"/>
        <v>0</v>
      </c>
    </row>
    <row r="1144" spans="2:37" x14ac:dyDescent="0.25">
      <c r="B1144" s="43">
        <v>1966</v>
      </c>
      <c r="C1144" s="39">
        <v>1</v>
      </c>
      <c r="D1144" s="67">
        <f t="shared" si="493"/>
        <v>24138</v>
      </c>
      <c r="E1144" s="61">
        <f>Data!I1143</f>
        <v>92.879997000000003</v>
      </c>
      <c r="F1144" s="61">
        <f>Data!H1143</f>
        <v>31.8</v>
      </c>
      <c r="G1144" s="62">
        <f>IF(MOD(C1144,3)=0,SUM(Data!G1141:G1143),0)</f>
        <v>0</v>
      </c>
      <c r="H1144" s="63">
        <f t="shared" si="476"/>
        <v>4.8685167153521558E-3</v>
      </c>
      <c r="I1144" s="63">
        <f t="shared" si="477"/>
        <v>0</v>
      </c>
      <c r="J1144" s="63">
        <f t="shared" si="478"/>
        <v>4.8685167153521558E-3</v>
      </c>
      <c r="K1144" s="63">
        <f t="shared" si="479"/>
        <v>0</v>
      </c>
      <c r="L1144" s="64">
        <f t="shared" si="480"/>
        <v>4.8685167153521558E-3</v>
      </c>
      <c r="M1144" s="65">
        <f t="shared" si="481"/>
        <v>20.91891824324324</v>
      </c>
      <c r="N1144" s="65">
        <f t="shared" si="482"/>
        <v>2.5513353626708297</v>
      </c>
      <c r="O1144" s="65">
        <f t="shared" si="483"/>
        <v>2667.6396750218069</v>
      </c>
      <c r="P1144" s="66">
        <f t="shared" si="484"/>
        <v>1045.585662336927</v>
      </c>
      <c r="Q1144" s="63">
        <f t="shared" si="489"/>
        <v>6.0758327107316878E-2</v>
      </c>
      <c r="R1144" s="63">
        <f t="shared" si="490"/>
        <v>9.2611819568098941E-2</v>
      </c>
      <c r="S1144" s="63">
        <f t="shared" si="491"/>
        <v>1.9230769230769384E-2</v>
      </c>
      <c r="T1144" s="64">
        <f t="shared" si="492"/>
        <v>7.1996502217757552E-2</v>
      </c>
      <c r="U1144" s="63">
        <f t="shared" si="471"/>
        <v>8.4962828281526681E-2</v>
      </c>
      <c r="V1144" s="63">
        <f t="shared" si="472"/>
        <v>0.11864075672039687</v>
      </c>
      <c r="W1144" s="63">
        <f t="shared" si="473"/>
        <v>1.307633646634998E-2</v>
      </c>
      <c r="X1144" s="64">
        <f t="shared" si="474"/>
        <v>0.10420184190883353</v>
      </c>
      <c r="Y1144" s="63">
        <f t="shared" si="467"/>
        <v>7.8015442035277438E-2</v>
      </c>
      <c r="Z1144" s="63">
        <f t="shared" si="468"/>
        <v>0.11448295315717227</v>
      </c>
      <c r="AA1144" s="63">
        <f t="shared" si="469"/>
        <v>1.7253593266261413E-2</v>
      </c>
      <c r="AB1144" s="64">
        <f t="shared" si="470"/>
        <v>9.5580257012138681E-2</v>
      </c>
      <c r="AC1144" s="63">
        <f t="shared" si="494"/>
        <v>8.5446369276614753E-2</v>
      </c>
      <c r="AD1144" s="63">
        <f t="shared" si="495"/>
        <v>0.13439053813182888</v>
      </c>
      <c r="AE1144" s="63">
        <f t="shared" si="496"/>
        <v>2.829514801096833E-2</v>
      </c>
      <c r="AF1144" s="64">
        <f t="shared" si="497"/>
        <v>0.10317600965645024</v>
      </c>
      <c r="AG1144" s="69">
        <f t="shared" ca="1" si="475"/>
        <v>936</v>
      </c>
      <c r="AH1144" s="75">
        <f t="shared" si="485"/>
        <v>2</v>
      </c>
      <c r="AI1144" s="76">
        <f t="shared" si="486"/>
        <v>0</v>
      </c>
      <c r="AJ1144" s="75">
        <f t="shared" si="487"/>
        <v>2</v>
      </c>
      <c r="AK1144" s="76">
        <f t="shared" si="488"/>
        <v>0</v>
      </c>
    </row>
    <row r="1145" spans="2:37" x14ac:dyDescent="0.25">
      <c r="B1145" s="43">
        <v>1966</v>
      </c>
      <c r="C1145" s="44">
        <v>2</v>
      </c>
      <c r="D1145" s="67">
        <f t="shared" si="493"/>
        <v>24166</v>
      </c>
      <c r="E1145" s="61">
        <f>Data!I1144</f>
        <v>91.220000999999996</v>
      </c>
      <c r="F1145" s="61">
        <f>Data!H1144</f>
        <v>32</v>
      </c>
      <c r="G1145" s="62">
        <f>IF(MOD(C1145,3)=0,SUM(Data!G1142:G1144),0)</f>
        <v>0</v>
      </c>
      <c r="H1145" s="63">
        <f t="shared" si="476"/>
        <v>-1.7872481197431678E-2</v>
      </c>
      <c r="I1145" s="63">
        <f t="shared" si="477"/>
        <v>0</v>
      </c>
      <c r="J1145" s="63">
        <f t="shared" si="478"/>
        <v>-1.7872481197431678E-2</v>
      </c>
      <c r="K1145" s="63">
        <f t="shared" si="479"/>
        <v>6.2893081761006275E-3</v>
      </c>
      <c r="L1145" s="64">
        <f t="shared" si="480"/>
        <v>-2.4010778189947679E-2</v>
      </c>
      <c r="M1145" s="65">
        <f t="shared" si="481"/>
        <v>20.545045270270268</v>
      </c>
      <c r="N1145" s="65">
        <f t="shared" si="482"/>
        <v>2.5673814970272497</v>
      </c>
      <c r="O1145" s="65">
        <f t="shared" si="483"/>
        <v>2619.9623350884567</v>
      </c>
      <c r="P1145" s="66">
        <f t="shared" si="484"/>
        <v>1020.4803369199656</v>
      </c>
      <c r="Q1145" s="63">
        <f t="shared" si="489"/>
        <v>4.33489763239161E-2</v>
      </c>
      <c r="R1145" s="63">
        <f t="shared" si="490"/>
        <v>7.4679683707499223E-2</v>
      </c>
      <c r="S1145" s="63">
        <f t="shared" si="491"/>
        <v>2.5641025641025772E-2</v>
      </c>
      <c r="T1145" s="64">
        <f t="shared" si="492"/>
        <v>4.7812691614811831E-2</v>
      </c>
      <c r="U1145" s="63">
        <f t="shared" si="471"/>
        <v>7.5338960676614386E-2</v>
      </c>
      <c r="V1145" s="63">
        <f t="shared" si="472"/>
        <v>0.10871815821332365</v>
      </c>
      <c r="W1145" s="63">
        <f t="shared" si="473"/>
        <v>1.4347452556972895E-2</v>
      </c>
      <c r="X1145" s="64">
        <f t="shared" si="474"/>
        <v>9.3035877813327561E-2</v>
      </c>
      <c r="Y1145" s="63">
        <f t="shared" si="467"/>
        <v>7.2410001610438757E-2</v>
      </c>
      <c r="Z1145" s="63">
        <f t="shared" si="468"/>
        <v>0.10868788978903887</v>
      </c>
      <c r="AA1145" s="63">
        <f t="shared" si="469"/>
        <v>1.7891571875960022E-2</v>
      </c>
      <c r="AB1145" s="64">
        <f t="shared" si="470"/>
        <v>8.9200382851920557E-2</v>
      </c>
      <c r="AC1145" s="63">
        <f t="shared" si="494"/>
        <v>8.4317822119910346E-2</v>
      </c>
      <c r="AD1145" s="63">
        <f t="shared" si="495"/>
        <v>0.13321110333648822</v>
      </c>
      <c r="AE1145" s="63">
        <f t="shared" si="496"/>
        <v>2.8900954641406296E-2</v>
      </c>
      <c r="AF1145" s="64">
        <f t="shared" si="497"/>
        <v>0.10138016514080905</v>
      </c>
      <c r="AG1145" s="69">
        <f t="shared" ca="1" si="475"/>
        <v>1365</v>
      </c>
      <c r="AH1145" s="75">
        <f t="shared" si="485"/>
        <v>0</v>
      </c>
      <c r="AI1145" s="76">
        <f t="shared" si="486"/>
        <v>1</v>
      </c>
      <c r="AJ1145" s="75">
        <f t="shared" si="487"/>
        <v>0</v>
      </c>
      <c r="AK1145" s="76">
        <f t="shared" si="488"/>
        <v>1</v>
      </c>
    </row>
    <row r="1146" spans="2:37" x14ac:dyDescent="0.25">
      <c r="B1146" s="43">
        <v>1966</v>
      </c>
      <c r="C1146" s="44">
        <v>3</v>
      </c>
      <c r="D1146" s="67">
        <f t="shared" si="493"/>
        <v>24197</v>
      </c>
      <c r="E1146" s="61">
        <f>Data!I1145</f>
        <v>89.230002999999996</v>
      </c>
      <c r="F1146" s="61">
        <f>Data!H1145</f>
        <v>32.1</v>
      </c>
      <c r="G1146" s="62">
        <f>IF(MOD(C1146,3)=0,SUM(Data!G1143:G1145),0)</f>
        <v>0.69000000000000006</v>
      </c>
      <c r="H1146" s="63">
        <f t="shared" si="476"/>
        <v>-2.1815369197375922E-2</v>
      </c>
      <c r="I1146" s="63">
        <f t="shared" si="477"/>
        <v>7.5641305901761619E-3</v>
      </c>
      <c r="J1146" s="63">
        <f t="shared" si="478"/>
        <v>-1.425123860719979E-2</v>
      </c>
      <c r="K1146" s="63">
        <f t="shared" si="479"/>
        <v>3.1250000000000444E-3</v>
      </c>
      <c r="L1146" s="64">
        <f t="shared" si="480"/>
        <v>-1.7322107022753719E-2</v>
      </c>
      <c r="M1146" s="65">
        <f t="shared" si="481"/>
        <v>20.09684752252252</v>
      </c>
      <c r="N1146" s="65">
        <f t="shared" si="482"/>
        <v>2.5754045642054599</v>
      </c>
      <c r="O1146" s="65">
        <f t="shared" si="483"/>
        <v>2582.6246267092347</v>
      </c>
      <c r="P1146" s="66">
        <f t="shared" si="484"/>
        <v>1002.8034673092221</v>
      </c>
      <c r="Q1146" s="63">
        <f t="shared" si="489"/>
        <v>3.5631370212099833E-2</v>
      </c>
      <c r="R1146" s="63">
        <f t="shared" si="490"/>
        <v>6.7135012617381751E-2</v>
      </c>
      <c r="S1146" s="63">
        <f t="shared" si="491"/>
        <v>2.5559105431310014E-2</v>
      </c>
      <c r="T1146" s="64">
        <f t="shared" si="492"/>
        <v>4.053974750542233E-2</v>
      </c>
      <c r="U1146" s="63">
        <f t="shared" si="471"/>
        <v>6.5220148329352634E-2</v>
      </c>
      <c r="V1146" s="63">
        <f t="shared" si="472"/>
        <v>9.8343101381739295E-2</v>
      </c>
      <c r="W1146" s="63">
        <f t="shared" si="473"/>
        <v>1.4980628738491708E-2</v>
      </c>
      <c r="X1146" s="64">
        <f t="shared" si="474"/>
        <v>8.2132082409156926E-2</v>
      </c>
      <c r="Y1146" s="63">
        <f t="shared" si="467"/>
        <v>6.2905929106361391E-2</v>
      </c>
      <c r="Z1146" s="63">
        <f t="shared" si="468"/>
        <v>9.8749658274129848E-2</v>
      </c>
      <c r="AA1146" s="63">
        <f t="shared" si="469"/>
        <v>1.8209216559850194E-2</v>
      </c>
      <c r="AB1146" s="64">
        <f t="shared" si="470"/>
        <v>7.9100091026867325E-2</v>
      </c>
      <c r="AC1146" s="63">
        <f t="shared" si="494"/>
        <v>8.476696164555908E-2</v>
      </c>
      <c r="AD1146" s="63">
        <f t="shared" si="495"/>
        <v>0.13357542515621201</v>
      </c>
      <c r="AE1146" s="63">
        <f t="shared" si="496"/>
        <v>2.84962134850264E-2</v>
      </c>
      <c r="AF1146" s="64">
        <f t="shared" si="497"/>
        <v>0.10216781578138034</v>
      </c>
      <c r="AG1146" s="69">
        <f t="shared" ca="1" si="475"/>
        <v>1427</v>
      </c>
      <c r="AH1146" s="75">
        <f t="shared" si="485"/>
        <v>0</v>
      </c>
      <c r="AI1146" s="76">
        <f t="shared" si="486"/>
        <v>2</v>
      </c>
      <c r="AJ1146" s="75">
        <f t="shared" si="487"/>
        <v>0</v>
      </c>
      <c r="AK1146" s="76">
        <f t="shared" si="488"/>
        <v>2</v>
      </c>
    </row>
    <row r="1147" spans="2:37" x14ac:dyDescent="0.25">
      <c r="B1147" s="43">
        <v>1966</v>
      </c>
      <c r="C1147" s="44">
        <v>4</v>
      </c>
      <c r="D1147" s="67">
        <f t="shared" si="493"/>
        <v>24227</v>
      </c>
      <c r="E1147" s="61">
        <f>Data!I1146</f>
        <v>91.059997999999993</v>
      </c>
      <c r="F1147" s="61">
        <f>Data!H1146</f>
        <v>32.299999999999997</v>
      </c>
      <c r="G1147" s="62">
        <f>IF(MOD(C1147,3)=0,SUM(Data!G1144:G1146),0)</f>
        <v>0</v>
      </c>
      <c r="H1147" s="63">
        <f t="shared" si="476"/>
        <v>2.050874076514364E-2</v>
      </c>
      <c r="I1147" s="63">
        <f t="shared" si="477"/>
        <v>0</v>
      </c>
      <c r="J1147" s="63">
        <f t="shared" si="478"/>
        <v>2.050874076514364E-2</v>
      </c>
      <c r="K1147" s="63">
        <f t="shared" si="479"/>
        <v>6.230529595015355E-3</v>
      </c>
      <c r="L1147" s="64">
        <f t="shared" si="480"/>
        <v>1.4189801193842611E-2</v>
      </c>
      <c r="M1147" s="65">
        <f t="shared" si="481"/>
        <v>20.509008558558556</v>
      </c>
      <c r="N1147" s="65">
        <f t="shared" si="482"/>
        <v>2.5914506985618799</v>
      </c>
      <c r="O1147" s="65">
        <f t="shared" si="483"/>
        <v>2635.5910056720904</v>
      </c>
      <c r="P1147" s="66">
        <f t="shared" si="484"/>
        <v>1017.033049146836</v>
      </c>
      <c r="Q1147" s="63">
        <f t="shared" si="489"/>
        <v>2.188303196181085E-2</v>
      </c>
      <c r="R1147" s="63">
        <f t="shared" si="490"/>
        <v>5.2968453420564998E-2</v>
      </c>
      <c r="S1147" s="63">
        <f t="shared" si="491"/>
        <v>2.8662420382165488E-2</v>
      </c>
      <c r="T1147" s="64">
        <f t="shared" si="492"/>
        <v>2.3628775151880665E-2</v>
      </c>
      <c r="U1147" s="63">
        <f t="shared" si="471"/>
        <v>6.8733919346716021E-2</v>
      </c>
      <c r="V1147" s="63">
        <f t="shared" si="472"/>
        <v>0.10196613288636192</v>
      </c>
      <c r="W1147" s="63">
        <f t="shared" si="473"/>
        <v>1.6242261756811649E-2</v>
      </c>
      <c r="X1147" s="64">
        <f t="shared" si="474"/>
        <v>8.4353775035252543E-2</v>
      </c>
      <c r="Y1147" s="63">
        <f t="shared" si="467"/>
        <v>6.5285894002419909E-2</v>
      </c>
      <c r="Z1147" s="63">
        <f t="shared" si="468"/>
        <v>0.10120988127659936</v>
      </c>
      <c r="AA1147" s="63">
        <f t="shared" si="469"/>
        <v>1.8462456416365569E-2</v>
      </c>
      <c r="AB1147" s="64">
        <f t="shared" si="470"/>
        <v>8.1247398309992391E-2</v>
      </c>
      <c r="AC1147" s="63">
        <f t="shared" si="494"/>
        <v>8.2482290154420435E-2</v>
      </c>
      <c r="AD1147" s="63">
        <f t="shared" si="495"/>
        <v>0.1311879561896232</v>
      </c>
      <c r="AE1147" s="63">
        <f t="shared" si="496"/>
        <v>2.8535379126133353E-2</v>
      </c>
      <c r="AF1147" s="64">
        <f t="shared" si="497"/>
        <v>9.9804614548802073E-2</v>
      </c>
      <c r="AG1147" s="69">
        <f t="shared" ca="1" si="475"/>
        <v>630</v>
      </c>
      <c r="AH1147" s="75">
        <f t="shared" si="485"/>
        <v>1</v>
      </c>
      <c r="AI1147" s="76">
        <f t="shared" si="486"/>
        <v>0</v>
      </c>
      <c r="AJ1147" s="75">
        <f t="shared" si="487"/>
        <v>1</v>
      </c>
      <c r="AK1147" s="76">
        <f t="shared" si="488"/>
        <v>0</v>
      </c>
    </row>
    <row r="1148" spans="2:37" x14ac:dyDescent="0.25">
      <c r="B1148" s="43">
        <v>1966</v>
      </c>
      <c r="C1148" s="44">
        <v>5</v>
      </c>
      <c r="D1148" s="67">
        <f t="shared" si="493"/>
        <v>24258</v>
      </c>
      <c r="E1148" s="61">
        <f>Data!I1147</f>
        <v>86.129997000000003</v>
      </c>
      <c r="F1148" s="61">
        <f>Data!H1147</f>
        <v>32.299999999999997</v>
      </c>
      <c r="G1148" s="62">
        <f>IF(MOD(C1148,3)=0,SUM(Data!G1145:G1147),0)</f>
        <v>0</v>
      </c>
      <c r="H1148" s="63">
        <f t="shared" si="476"/>
        <v>-5.4140139559414324E-2</v>
      </c>
      <c r="I1148" s="63">
        <f t="shared" si="477"/>
        <v>0</v>
      </c>
      <c r="J1148" s="63">
        <f t="shared" si="478"/>
        <v>-5.4140139559414435E-2</v>
      </c>
      <c r="K1148" s="63">
        <f t="shared" si="479"/>
        <v>0</v>
      </c>
      <c r="L1148" s="64">
        <f t="shared" si="480"/>
        <v>-5.4140139559414435E-2</v>
      </c>
      <c r="M1148" s="65">
        <f t="shared" si="481"/>
        <v>19.398647972972974</v>
      </c>
      <c r="N1148" s="65">
        <f t="shared" si="482"/>
        <v>2.5914506985618799</v>
      </c>
      <c r="O1148" s="65">
        <f t="shared" si="483"/>
        <v>2492.8997408034661</v>
      </c>
      <c r="P1148" s="66">
        <f t="shared" si="484"/>
        <v>961.97073792948947</v>
      </c>
      <c r="Q1148" s="63">
        <f t="shared" si="489"/>
        <v>-2.5899129742119942E-2</v>
      </c>
      <c r="R1148" s="63">
        <f t="shared" si="490"/>
        <v>3.7327705323888516E-3</v>
      </c>
      <c r="S1148" s="63">
        <f t="shared" si="491"/>
        <v>2.8662420382165488E-2</v>
      </c>
      <c r="T1148" s="64">
        <f t="shared" si="492"/>
        <v>-2.423501564343622E-2</v>
      </c>
      <c r="U1148" s="63">
        <f t="shared" si="471"/>
        <v>5.2902668494674066E-2</v>
      </c>
      <c r="V1148" s="63">
        <f t="shared" si="472"/>
        <v>8.5642610291661869E-2</v>
      </c>
      <c r="W1148" s="63">
        <f t="shared" si="473"/>
        <v>1.6242261756811649E-2</v>
      </c>
      <c r="X1148" s="64">
        <f t="shared" si="474"/>
        <v>6.8291145867989789E-2</v>
      </c>
      <c r="Y1148" s="63">
        <f t="shared" si="467"/>
        <v>6.6600047694543862E-2</v>
      </c>
      <c r="Z1148" s="63">
        <f t="shared" si="468"/>
        <v>0.10256835137315323</v>
      </c>
      <c r="AA1148" s="63">
        <f t="shared" si="469"/>
        <v>1.808461793999161E-2</v>
      </c>
      <c r="AB1148" s="64">
        <f t="shared" si="470"/>
        <v>8.2983017270320092E-2</v>
      </c>
      <c r="AC1148" s="63">
        <f t="shared" si="494"/>
        <v>7.9358314380266304E-2</v>
      </c>
      <c r="AD1148" s="63">
        <f t="shared" si="495"/>
        <v>0.12792341892809689</v>
      </c>
      <c r="AE1148" s="63">
        <f t="shared" si="496"/>
        <v>2.8256680334522111E-2</v>
      </c>
      <c r="AF1148" s="64">
        <f t="shared" si="497"/>
        <v>9.6927878514876387E-2</v>
      </c>
      <c r="AG1148" s="69">
        <f t="shared" ca="1" si="475"/>
        <v>1690</v>
      </c>
      <c r="AH1148" s="75">
        <f t="shared" si="485"/>
        <v>0</v>
      </c>
      <c r="AI1148" s="76">
        <f t="shared" si="486"/>
        <v>1</v>
      </c>
      <c r="AJ1148" s="75">
        <f t="shared" si="487"/>
        <v>0</v>
      </c>
      <c r="AK1148" s="76">
        <f t="shared" si="488"/>
        <v>1</v>
      </c>
    </row>
    <row r="1149" spans="2:37" x14ac:dyDescent="0.25">
      <c r="B1149" s="43">
        <v>1966</v>
      </c>
      <c r="C1149" s="44">
        <v>6</v>
      </c>
      <c r="D1149" s="67">
        <f t="shared" si="493"/>
        <v>24288</v>
      </c>
      <c r="E1149" s="61">
        <f>Data!I1148</f>
        <v>84.739998</v>
      </c>
      <c r="F1149" s="61">
        <f>Data!H1148</f>
        <v>32.4</v>
      </c>
      <c r="G1149" s="62">
        <f>IF(MOD(C1149,3)=0,SUM(Data!G1146:G1148),0)</f>
        <v>0.70333333333333337</v>
      </c>
      <c r="H1149" s="63">
        <f t="shared" si="476"/>
        <v>-1.6138384400501082E-2</v>
      </c>
      <c r="I1149" s="63">
        <f t="shared" si="477"/>
        <v>8.1659509791151309E-3</v>
      </c>
      <c r="J1149" s="63">
        <f t="shared" si="478"/>
        <v>-7.9724334213860937E-3</v>
      </c>
      <c r="K1149" s="63">
        <f t="shared" si="479"/>
        <v>3.0959752321981782E-3</v>
      </c>
      <c r="L1149" s="64">
        <f t="shared" si="480"/>
        <v>-1.1034246898480649E-2</v>
      </c>
      <c r="M1149" s="65">
        <f t="shared" si="481"/>
        <v>19.085585135135133</v>
      </c>
      <c r="N1149" s="65">
        <f t="shared" si="482"/>
        <v>2.5994737657400901</v>
      </c>
      <c r="O1149" s="65">
        <f t="shared" si="483"/>
        <v>2473.02526359372</v>
      </c>
      <c r="P1149" s="66">
        <f t="shared" si="484"/>
        <v>951.35611529806181</v>
      </c>
      <c r="Q1149" s="63">
        <f t="shared" si="489"/>
        <v>7.3703635031967529E-3</v>
      </c>
      <c r="R1149" s="63">
        <f t="shared" si="490"/>
        <v>3.8635002634470617E-2</v>
      </c>
      <c r="S1149" s="63">
        <f t="shared" si="491"/>
        <v>2.5316455696202445E-2</v>
      </c>
      <c r="T1149" s="64">
        <f t="shared" si="492"/>
        <v>1.2989693927446533E-2</v>
      </c>
      <c r="U1149" s="63">
        <f t="shared" si="471"/>
        <v>5.5643849398707701E-2</v>
      </c>
      <c r="V1149" s="63">
        <f t="shared" si="472"/>
        <v>8.8641141054685457E-2</v>
      </c>
      <c r="W1149" s="63">
        <f t="shared" si="473"/>
        <v>1.6870736116026741E-2</v>
      </c>
      <c r="X1149" s="64">
        <f t="shared" si="474"/>
        <v>7.0579673885383221E-2</v>
      </c>
      <c r="Y1149" s="63">
        <f t="shared" ref="Y1149:Y1212" si="498">($M1149/$M1029)^(1/10)-1</f>
        <v>6.0783578494717716E-2</v>
      </c>
      <c r="Z1149" s="63">
        <f t="shared" ref="Z1149:Z1212" si="499">($O1149/$O1029)^(1/10)-1</f>
        <v>9.6430044251325508E-2</v>
      </c>
      <c r="AA1149" s="63">
        <f t="shared" ref="AA1149:AA1212" si="500">($N1149/$N1029)^(1/10)-1</f>
        <v>1.764806375264949E-2</v>
      </c>
      <c r="AB1149" s="64">
        <f t="shared" ref="AB1149:AB1212" si="501">($P1149/$P1029)^(1/10)-1</f>
        <v>7.741574253889083E-2</v>
      </c>
      <c r="AC1149" s="63">
        <f t="shared" si="494"/>
        <v>7.8827819511426034E-2</v>
      </c>
      <c r="AD1149" s="63">
        <f t="shared" si="495"/>
        <v>0.12732157232534225</v>
      </c>
      <c r="AE1149" s="63">
        <f t="shared" si="496"/>
        <v>2.7862851245043396E-2</v>
      </c>
      <c r="AF1149" s="64">
        <f t="shared" si="497"/>
        <v>9.6762638089143094E-2</v>
      </c>
      <c r="AG1149" s="69">
        <f t="shared" ca="1" si="475"/>
        <v>1332</v>
      </c>
      <c r="AH1149" s="75">
        <f t="shared" si="485"/>
        <v>0</v>
      </c>
      <c r="AI1149" s="76">
        <f t="shared" si="486"/>
        <v>2</v>
      </c>
      <c r="AJ1149" s="75">
        <f t="shared" si="487"/>
        <v>0</v>
      </c>
      <c r="AK1149" s="76">
        <f t="shared" si="488"/>
        <v>2</v>
      </c>
    </row>
    <row r="1150" spans="2:37" x14ac:dyDescent="0.25">
      <c r="B1150" s="43">
        <v>1966</v>
      </c>
      <c r="C1150" s="44">
        <v>7</v>
      </c>
      <c r="D1150" s="67">
        <f t="shared" si="493"/>
        <v>24319</v>
      </c>
      <c r="E1150" s="61">
        <f>Data!I1149</f>
        <v>83.599997999999999</v>
      </c>
      <c r="F1150" s="61">
        <f>Data!H1149</f>
        <v>32.5</v>
      </c>
      <c r="G1150" s="62">
        <f>IF(MOD(C1150,3)=0,SUM(Data!G1147:G1149),0)</f>
        <v>0</v>
      </c>
      <c r="H1150" s="63">
        <f t="shared" si="476"/>
        <v>-1.3452915115716668E-2</v>
      </c>
      <c r="I1150" s="63">
        <f t="shared" si="477"/>
        <v>0</v>
      </c>
      <c r="J1150" s="63">
        <f t="shared" si="478"/>
        <v>-1.3452915115716668E-2</v>
      </c>
      <c r="K1150" s="63">
        <f t="shared" si="479"/>
        <v>3.0864197530864335E-3</v>
      </c>
      <c r="L1150" s="64">
        <f t="shared" si="480"/>
        <v>-1.6488444607668296E-2</v>
      </c>
      <c r="M1150" s="65">
        <f t="shared" si="481"/>
        <v>18.828828378378375</v>
      </c>
      <c r="N1150" s="65">
        <f t="shared" si="482"/>
        <v>2.6074968329183008</v>
      </c>
      <c r="O1150" s="65">
        <f t="shared" si="483"/>
        <v>2439.7558646435709</v>
      </c>
      <c r="P1150" s="66">
        <f t="shared" si="484"/>
        <v>935.66973268880326</v>
      </c>
      <c r="Q1150" s="63">
        <f t="shared" si="489"/>
        <v>-1.9354862170088083E-2</v>
      </c>
      <c r="R1150" s="63">
        <f t="shared" si="490"/>
        <v>1.1080335708346878E-2</v>
      </c>
      <c r="S1150" s="63">
        <f t="shared" si="491"/>
        <v>2.8481012658228E-2</v>
      </c>
      <c r="T1150" s="64">
        <f t="shared" si="492"/>
        <v>-1.6918812049730558E-2</v>
      </c>
      <c r="U1150" s="63">
        <f t="shared" si="471"/>
        <v>4.6015175311109768E-2</v>
      </c>
      <c r="V1150" s="63">
        <f t="shared" si="472"/>
        <v>7.8711494089436007E-2</v>
      </c>
      <c r="W1150" s="63">
        <f t="shared" si="473"/>
        <v>1.6137364741595661E-2</v>
      </c>
      <c r="X1150" s="64">
        <f t="shared" si="474"/>
        <v>6.1580384226647356E-2</v>
      </c>
      <c r="Y1150" s="63">
        <f t="shared" si="498"/>
        <v>5.4039108412152537E-2</v>
      </c>
      <c r="Z1150" s="63">
        <f t="shared" si="499"/>
        <v>8.945893366760771E-2</v>
      </c>
      <c r="AA1150" s="63">
        <f t="shared" si="500"/>
        <v>1.7216227549865515E-2</v>
      </c>
      <c r="AB1150" s="64">
        <f t="shared" si="501"/>
        <v>7.1020009474043189E-2</v>
      </c>
      <c r="AC1150" s="63">
        <f t="shared" si="494"/>
        <v>7.9658611355900799E-2</v>
      </c>
      <c r="AD1150" s="63">
        <f t="shared" si="495"/>
        <v>0.12818970860385681</v>
      </c>
      <c r="AE1150" s="63">
        <f t="shared" si="496"/>
        <v>2.5087431094837465E-2</v>
      </c>
      <c r="AF1150" s="64">
        <f t="shared" si="497"/>
        <v>0.10057900856212965</v>
      </c>
      <c r="AG1150" s="69">
        <f t="shared" ca="1" si="475"/>
        <v>1287</v>
      </c>
      <c r="AH1150" s="75">
        <f t="shared" si="485"/>
        <v>0</v>
      </c>
      <c r="AI1150" s="76">
        <f t="shared" si="486"/>
        <v>3</v>
      </c>
      <c r="AJ1150" s="75">
        <f t="shared" si="487"/>
        <v>0</v>
      </c>
      <c r="AK1150" s="76">
        <f t="shared" si="488"/>
        <v>3</v>
      </c>
    </row>
    <row r="1151" spans="2:37" x14ac:dyDescent="0.25">
      <c r="B1151" s="43">
        <v>1966</v>
      </c>
      <c r="C1151" s="44">
        <v>8</v>
      </c>
      <c r="D1151" s="67">
        <f t="shared" si="493"/>
        <v>24350</v>
      </c>
      <c r="E1151" s="61">
        <f>Data!I1150</f>
        <v>77.099997999999999</v>
      </c>
      <c r="F1151" s="61">
        <f>Data!H1150</f>
        <v>32.700000000000003</v>
      </c>
      <c r="G1151" s="62">
        <f>IF(MOD(C1151,3)=0,SUM(Data!G1148:G1150),0)</f>
        <v>0</v>
      </c>
      <c r="H1151" s="63">
        <f t="shared" si="476"/>
        <v>-7.775119803232533E-2</v>
      </c>
      <c r="I1151" s="63">
        <f t="shared" si="477"/>
        <v>0</v>
      </c>
      <c r="J1151" s="63">
        <f t="shared" si="478"/>
        <v>-7.775119803232533E-2</v>
      </c>
      <c r="K1151" s="63">
        <f t="shared" si="479"/>
        <v>6.1538461538461764E-3</v>
      </c>
      <c r="L1151" s="64">
        <f t="shared" si="480"/>
        <v>-8.3391863487785156E-2</v>
      </c>
      <c r="M1151" s="65">
        <f t="shared" si="481"/>
        <v>17.364864414414413</v>
      </c>
      <c r="N1151" s="65">
        <f t="shared" si="482"/>
        <v>2.6235429672747212</v>
      </c>
      <c r="O1151" s="65">
        <f t="shared" si="483"/>
        <v>2250.0619232611416</v>
      </c>
      <c r="P1151" s="66">
        <f t="shared" si="484"/>
        <v>857.64249007076614</v>
      </c>
      <c r="Q1151" s="63">
        <f t="shared" si="489"/>
        <v>-0.11552139762582081</v>
      </c>
      <c r="R1151" s="63">
        <f t="shared" si="490"/>
        <v>-8.8070814082348736E-2</v>
      </c>
      <c r="S1151" s="63">
        <f t="shared" si="491"/>
        <v>3.4810126582278667E-2</v>
      </c>
      <c r="T1151" s="64">
        <f t="shared" si="492"/>
        <v>-0.11874733103982349</v>
      </c>
      <c r="U1151" s="63">
        <f t="shared" si="471"/>
        <v>2.5226263834185358E-2</v>
      </c>
      <c r="V1151" s="63">
        <f t="shared" si="472"/>
        <v>5.7272763286036144E-2</v>
      </c>
      <c r="W1151" s="63">
        <f t="shared" si="473"/>
        <v>1.8064544643783931E-2</v>
      </c>
      <c r="X1151" s="64">
        <f t="shared" si="474"/>
        <v>3.8512507727072265E-2</v>
      </c>
      <c r="Y1151" s="63">
        <f t="shared" si="498"/>
        <v>4.9607524551605886E-2</v>
      </c>
      <c r="Z1151" s="63">
        <f t="shared" si="499"/>
        <v>8.4878431304234558E-2</v>
      </c>
      <c r="AA1151" s="63">
        <f t="shared" si="500"/>
        <v>1.8212702210910647E-2</v>
      </c>
      <c r="AB1151" s="64">
        <f t="shared" si="501"/>
        <v>6.5473283674980953E-2</v>
      </c>
      <c r="AC1151" s="63">
        <f t="shared" si="494"/>
        <v>7.6351338005208547E-2</v>
      </c>
      <c r="AD1151" s="63">
        <f t="shared" si="495"/>
        <v>0.12473377196004587</v>
      </c>
      <c r="AE1151" s="63">
        <f t="shared" si="496"/>
        <v>2.4377000769046031E-2</v>
      </c>
      <c r="AF1151" s="64">
        <f t="shared" si="497"/>
        <v>9.7968590778255926E-2</v>
      </c>
      <c r="AG1151" s="69">
        <f t="shared" ca="1" si="475"/>
        <v>1758</v>
      </c>
      <c r="AH1151" s="75">
        <f t="shared" si="485"/>
        <v>0</v>
      </c>
      <c r="AI1151" s="76">
        <f t="shared" si="486"/>
        <v>4</v>
      </c>
      <c r="AJ1151" s="75">
        <f t="shared" si="487"/>
        <v>0</v>
      </c>
      <c r="AK1151" s="76">
        <f t="shared" si="488"/>
        <v>4</v>
      </c>
    </row>
    <row r="1152" spans="2:37" x14ac:dyDescent="0.25">
      <c r="B1152" s="43">
        <v>1966</v>
      </c>
      <c r="C1152" s="44">
        <v>9</v>
      </c>
      <c r="D1152" s="67">
        <f t="shared" si="493"/>
        <v>24380</v>
      </c>
      <c r="E1152" s="61">
        <f>Data!I1151</f>
        <v>76.559997999999993</v>
      </c>
      <c r="F1152" s="61">
        <f>Data!H1151</f>
        <v>32.700000000000003</v>
      </c>
      <c r="G1152" s="62">
        <f>IF(MOD(C1152,3)=0,SUM(Data!G1149:G1151),0)</f>
        <v>0.71750000000000003</v>
      </c>
      <c r="H1152" s="63">
        <f t="shared" si="476"/>
        <v>-7.0038912322670788E-3</v>
      </c>
      <c r="I1152" s="63">
        <f t="shared" si="477"/>
        <v>9.3060962206510042E-3</v>
      </c>
      <c r="J1152" s="63">
        <f t="shared" si="478"/>
        <v>2.3022049883840712E-3</v>
      </c>
      <c r="K1152" s="63">
        <f t="shared" si="479"/>
        <v>0</v>
      </c>
      <c r="L1152" s="64">
        <f t="shared" si="480"/>
        <v>2.3022049883840712E-3</v>
      </c>
      <c r="M1152" s="65">
        <f t="shared" si="481"/>
        <v>17.243242792792788</v>
      </c>
      <c r="N1152" s="65">
        <f t="shared" si="482"/>
        <v>2.6235429672747212</v>
      </c>
      <c r="O1152" s="65">
        <f t="shared" si="483"/>
        <v>2255.2420270450466</v>
      </c>
      <c r="P1152" s="66">
        <f t="shared" si="484"/>
        <v>859.61695888965721</v>
      </c>
      <c r="Q1152" s="63">
        <f t="shared" si="489"/>
        <v>-0.14895510392346722</v>
      </c>
      <c r="R1152" s="63">
        <f t="shared" si="490"/>
        <v>-0.12077750631805373</v>
      </c>
      <c r="S1152" s="63">
        <f t="shared" si="491"/>
        <v>3.4810126582278667E-2</v>
      </c>
      <c r="T1152" s="64">
        <f t="shared" si="492"/>
        <v>-0.15035379815444971</v>
      </c>
      <c r="U1152" s="63">
        <f t="shared" si="471"/>
        <v>2.7865179236604254E-2</v>
      </c>
      <c r="V1152" s="63">
        <f t="shared" si="472"/>
        <v>6.0426030134758557E-2</v>
      </c>
      <c r="W1152" s="63">
        <f t="shared" si="473"/>
        <v>1.7384928186966464E-2</v>
      </c>
      <c r="X1152" s="64">
        <f t="shared" si="474"/>
        <v>4.2305621751733247E-2</v>
      </c>
      <c r="Y1152" s="63">
        <f t="shared" si="498"/>
        <v>5.3761832121739239E-2</v>
      </c>
      <c r="Z1152" s="63">
        <f t="shared" si="499"/>
        <v>8.9097040064326061E-2</v>
      </c>
      <c r="AA1152" s="63">
        <f t="shared" si="500"/>
        <v>1.7840480012042859E-2</v>
      </c>
      <c r="AB1152" s="64">
        <f t="shared" si="501"/>
        <v>7.0007591023929505E-2</v>
      </c>
      <c r="AC1152" s="63">
        <f t="shared" si="494"/>
        <v>8.4590094379614955E-2</v>
      </c>
      <c r="AD1152" s="63">
        <f t="shared" si="495"/>
        <v>0.13323044899823855</v>
      </c>
      <c r="AE1152" s="63">
        <f t="shared" si="496"/>
        <v>2.3872501747047359E-2</v>
      </c>
      <c r="AF1152" s="64">
        <f t="shared" si="497"/>
        <v>0.10680816904897061</v>
      </c>
      <c r="AG1152" s="69">
        <f t="shared" ca="1" si="475"/>
        <v>1187</v>
      </c>
      <c r="AH1152" s="75">
        <f t="shared" si="485"/>
        <v>0</v>
      </c>
      <c r="AI1152" s="76">
        <f t="shared" si="486"/>
        <v>5</v>
      </c>
      <c r="AJ1152" s="75">
        <f t="shared" si="487"/>
        <v>0</v>
      </c>
      <c r="AK1152" s="76">
        <f t="shared" si="488"/>
        <v>5</v>
      </c>
    </row>
    <row r="1153" spans="2:37" x14ac:dyDescent="0.25">
      <c r="B1153" s="43">
        <v>1966</v>
      </c>
      <c r="C1153" s="44">
        <v>10</v>
      </c>
      <c r="D1153" s="67">
        <f t="shared" si="493"/>
        <v>24411</v>
      </c>
      <c r="E1153" s="61">
        <f>Data!I1152</f>
        <v>80.199996999999996</v>
      </c>
      <c r="F1153" s="61">
        <f>Data!H1152</f>
        <v>32.9</v>
      </c>
      <c r="G1153" s="62">
        <f>IF(MOD(C1153,3)=0,SUM(Data!G1150:G1152),0)</f>
        <v>0</v>
      </c>
      <c r="H1153" s="63">
        <f t="shared" si="476"/>
        <v>4.7544397793740867E-2</v>
      </c>
      <c r="I1153" s="63">
        <f t="shared" si="477"/>
        <v>0</v>
      </c>
      <c r="J1153" s="63">
        <f t="shared" si="478"/>
        <v>4.7544397793740867E-2</v>
      </c>
      <c r="K1153" s="63">
        <f t="shared" si="479"/>
        <v>6.1162079510701517E-3</v>
      </c>
      <c r="L1153" s="64">
        <f t="shared" si="480"/>
        <v>4.1176346743323267E-2</v>
      </c>
      <c r="M1153" s="65">
        <f t="shared" si="481"/>
        <v>18.063062387387387</v>
      </c>
      <c r="N1153" s="65">
        <f t="shared" si="482"/>
        <v>2.6395891016311412</v>
      </c>
      <c r="O1153" s="65">
        <f t="shared" si="483"/>
        <v>2362.4661511000386</v>
      </c>
      <c r="P1153" s="66">
        <f t="shared" si="484"/>
        <v>895.01284485533881</v>
      </c>
      <c r="Q1153" s="63">
        <f t="shared" si="489"/>
        <v>-0.13222247635192541</v>
      </c>
      <c r="R1153" s="63">
        <f t="shared" si="490"/>
        <v>-0.10349087125670087</v>
      </c>
      <c r="S1153" s="63">
        <f t="shared" si="491"/>
        <v>3.7854889589905349E-2</v>
      </c>
      <c r="T1153" s="64">
        <f t="shared" si="492"/>
        <v>-0.13619029236587887</v>
      </c>
      <c r="U1153" s="63">
        <f t="shared" ref="U1153:U1216" si="502">($M1153/$M1093)^(1/5)-1</f>
        <v>3.1679316829274606E-2</v>
      </c>
      <c r="V1153" s="63">
        <f t="shared" ref="V1153:V1216" si="503">($O1153/$O1093)^(1/5)-1</f>
        <v>6.4360992489244762E-2</v>
      </c>
      <c r="W1153" s="63">
        <f t="shared" ref="W1153:W1216" si="504">($N1153/$N1093)^(1/5)-1</f>
        <v>1.8626402203049341E-2</v>
      </c>
      <c r="X1153" s="64">
        <f t="shared" ref="X1153:X1216" si="505">($P1153/$P1093)^(1/5)-1</f>
        <v>4.4898296556306061E-2</v>
      </c>
      <c r="Y1153" s="63">
        <f t="shared" si="498"/>
        <v>5.8132372058415482E-2</v>
      </c>
      <c r="Z1153" s="63">
        <f t="shared" si="499"/>
        <v>9.3614134879700828E-2</v>
      </c>
      <c r="AA1153" s="63">
        <f t="shared" si="500"/>
        <v>1.809034863985115E-2</v>
      </c>
      <c r="AB1153" s="64">
        <f t="shared" si="501"/>
        <v>7.4181811408730036E-2</v>
      </c>
      <c r="AC1153" s="63">
        <f t="shared" si="494"/>
        <v>8.835134069054007E-2</v>
      </c>
      <c r="AD1153" s="63">
        <f t="shared" si="495"/>
        <v>0.13716037503002743</v>
      </c>
      <c r="AE1153" s="63">
        <f t="shared" si="496"/>
        <v>2.3190803796713677E-2</v>
      </c>
      <c r="AF1153" s="64">
        <f t="shared" si="497"/>
        <v>0.11138643038073748</v>
      </c>
      <c r="AG1153" s="69">
        <f t="shared" ca="1" si="475"/>
        <v>215</v>
      </c>
      <c r="AH1153" s="75">
        <f t="shared" si="485"/>
        <v>1</v>
      </c>
      <c r="AI1153" s="76">
        <f t="shared" si="486"/>
        <v>0</v>
      </c>
      <c r="AJ1153" s="75">
        <f t="shared" si="487"/>
        <v>1</v>
      </c>
      <c r="AK1153" s="76">
        <f t="shared" si="488"/>
        <v>0</v>
      </c>
    </row>
    <row r="1154" spans="2:37" x14ac:dyDescent="0.25">
      <c r="B1154" s="43">
        <v>1966</v>
      </c>
      <c r="C1154" s="44">
        <v>11</v>
      </c>
      <c r="D1154" s="67">
        <f t="shared" si="493"/>
        <v>24441</v>
      </c>
      <c r="E1154" s="61">
        <f>Data!I1153</f>
        <v>80.449996999999996</v>
      </c>
      <c r="F1154" s="61">
        <f>Data!H1153</f>
        <v>32.9</v>
      </c>
      <c r="G1154" s="62">
        <f>IF(MOD(C1154,3)=0,SUM(Data!G1151:G1153),0)</f>
        <v>0</v>
      </c>
      <c r="H1154" s="63">
        <f t="shared" si="476"/>
        <v>3.1172070991474232E-3</v>
      </c>
      <c r="I1154" s="63">
        <f t="shared" si="477"/>
        <v>0</v>
      </c>
      <c r="J1154" s="63">
        <f t="shared" si="478"/>
        <v>3.1172070991474232E-3</v>
      </c>
      <c r="K1154" s="63">
        <f t="shared" si="479"/>
        <v>0</v>
      </c>
      <c r="L1154" s="64">
        <f t="shared" si="480"/>
        <v>3.1172070991474232E-3</v>
      </c>
      <c r="M1154" s="65">
        <f t="shared" si="481"/>
        <v>18.119368693693691</v>
      </c>
      <c r="N1154" s="65">
        <f t="shared" si="482"/>
        <v>2.6395891016311412</v>
      </c>
      <c r="O1154" s="65">
        <f t="shared" si="483"/>
        <v>2369.8304473577432</v>
      </c>
      <c r="P1154" s="66">
        <f t="shared" si="484"/>
        <v>897.80278524915002</v>
      </c>
      <c r="Q1154" s="63">
        <f t="shared" si="489"/>
        <v>-0.12182080425913333</v>
      </c>
      <c r="R1154" s="63">
        <f t="shared" si="490"/>
        <v>-9.2744805898634985E-2</v>
      </c>
      <c r="S1154" s="63">
        <f t="shared" si="491"/>
        <v>3.7854889589905349E-2</v>
      </c>
      <c r="T1154" s="64">
        <f t="shared" si="492"/>
        <v>-0.12583618075947489</v>
      </c>
      <c r="U1154" s="63">
        <f t="shared" si="502"/>
        <v>2.4384360899000646E-2</v>
      </c>
      <c r="V1154" s="63">
        <f t="shared" si="503"/>
        <v>5.6834945967371375E-2</v>
      </c>
      <c r="W1154" s="63">
        <f t="shared" si="504"/>
        <v>1.8626402203049341E-2</v>
      </c>
      <c r="X1154" s="64">
        <f t="shared" si="505"/>
        <v>3.7509869842059951E-2</v>
      </c>
      <c r="Y1154" s="63">
        <f t="shared" si="498"/>
        <v>5.9629914885578117E-2</v>
      </c>
      <c r="Z1154" s="63">
        <f t="shared" si="499"/>
        <v>9.5161893975461931E-2</v>
      </c>
      <c r="AA1154" s="63">
        <f t="shared" si="500"/>
        <v>1.809034863985115E-2</v>
      </c>
      <c r="AB1154" s="64">
        <f t="shared" si="501"/>
        <v>7.5702068523266997E-2</v>
      </c>
      <c r="AC1154" s="63">
        <f t="shared" si="494"/>
        <v>8.8742589027592356E-2</v>
      </c>
      <c r="AD1154" s="63">
        <f t="shared" si="495"/>
        <v>0.13756916958841869</v>
      </c>
      <c r="AE1154" s="63">
        <f t="shared" si="496"/>
        <v>2.1976277070988592E-2</v>
      </c>
      <c r="AF1154" s="64">
        <f t="shared" si="497"/>
        <v>0.11310721697838466</v>
      </c>
      <c r="AG1154" s="69">
        <f t="shared" ca="1" si="475"/>
        <v>972</v>
      </c>
      <c r="AH1154" s="75">
        <f t="shared" si="485"/>
        <v>2</v>
      </c>
      <c r="AI1154" s="76">
        <f t="shared" si="486"/>
        <v>0</v>
      </c>
      <c r="AJ1154" s="75">
        <f t="shared" si="487"/>
        <v>2</v>
      </c>
      <c r="AK1154" s="76">
        <f t="shared" si="488"/>
        <v>0</v>
      </c>
    </row>
    <row r="1155" spans="2:37" x14ac:dyDescent="0.25">
      <c r="B1155" s="43">
        <v>1966</v>
      </c>
      <c r="C1155" s="44">
        <v>12</v>
      </c>
      <c r="D1155" s="67">
        <f t="shared" si="493"/>
        <v>24472</v>
      </c>
      <c r="E1155" s="61">
        <f>Data!I1154</f>
        <v>80.330001999999993</v>
      </c>
      <c r="F1155" s="61">
        <f>Data!H1154</f>
        <v>32.9</v>
      </c>
      <c r="G1155" s="62">
        <f>IF(MOD(C1155,3)=0,SUM(Data!G1152:G1154),0)</f>
        <v>0.71916666666666662</v>
      </c>
      <c r="H1155" s="63">
        <f t="shared" si="476"/>
        <v>-1.4915476006792661E-3</v>
      </c>
      <c r="I1155" s="63">
        <f t="shared" si="477"/>
        <v>8.9393001054638536E-3</v>
      </c>
      <c r="J1155" s="63">
        <f t="shared" si="478"/>
        <v>7.4477525047846882E-3</v>
      </c>
      <c r="K1155" s="63">
        <f t="shared" si="479"/>
        <v>0</v>
      </c>
      <c r="L1155" s="64">
        <f t="shared" si="480"/>
        <v>7.4477525047846882E-3</v>
      </c>
      <c r="M1155" s="65">
        <f t="shared" si="481"/>
        <v>18.092342792792788</v>
      </c>
      <c r="N1155" s="65">
        <f t="shared" si="482"/>
        <v>2.6395891016311412</v>
      </c>
      <c r="O1155" s="65">
        <f t="shared" si="483"/>
        <v>2387.480358007967</v>
      </c>
      <c r="P1155" s="66">
        <f t="shared" si="484"/>
        <v>904.48939819179202</v>
      </c>
      <c r="Q1155" s="63">
        <f t="shared" si="489"/>
        <v>-0.13090985610732475</v>
      </c>
      <c r="R1155" s="63">
        <f t="shared" si="490"/>
        <v>-0.10066420570128454</v>
      </c>
      <c r="S1155" s="63">
        <f t="shared" si="491"/>
        <v>3.459119496855334E-2</v>
      </c>
      <c r="T1155" s="64">
        <f t="shared" si="492"/>
        <v>-0.13073318362616559</v>
      </c>
      <c r="U1155" s="63">
        <f t="shared" si="502"/>
        <v>2.3419350672625905E-2</v>
      </c>
      <c r="V1155" s="63">
        <f t="shared" si="503"/>
        <v>5.625101239578556E-2</v>
      </c>
      <c r="W1155" s="63">
        <f t="shared" si="504"/>
        <v>1.8626402203049341E-2</v>
      </c>
      <c r="X1155" s="64">
        <f t="shared" si="505"/>
        <v>3.693661396500536E-2</v>
      </c>
      <c r="Y1155" s="63">
        <f t="shared" si="498"/>
        <v>5.5805693300880144E-2</v>
      </c>
      <c r="Z1155" s="63">
        <f t="shared" si="499"/>
        <v>9.1150330847258099E-2</v>
      </c>
      <c r="AA1155" s="63">
        <f t="shared" si="500"/>
        <v>1.7720872517529518E-2</v>
      </c>
      <c r="AB1155" s="64">
        <f t="shared" si="501"/>
        <v>7.2150881752170992E-2</v>
      </c>
      <c r="AC1155" s="63">
        <f t="shared" si="494"/>
        <v>8.7056062628326991E-2</v>
      </c>
      <c r="AD1155" s="63">
        <f t="shared" si="495"/>
        <v>0.13565699616710325</v>
      </c>
      <c r="AE1155" s="63">
        <f t="shared" si="496"/>
        <v>2.1498826150431638E-2</v>
      </c>
      <c r="AF1155" s="64">
        <f t="shared" si="497"/>
        <v>0.11175555673116366</v>
      </c>
      <c r="AG1155" s="69">
        <f t="shared" ca="1" si="475"/>
        <v>1080</v>
      </c>
      <c r="AH1155" s="75">
        <f t="shared" si="485"/>
        <v>0</v>
      </c>
      <c r="AI1155" s="76">
        <f t="shared" si="486"/>
        <v>1</v>
      </c>
      <c r="AJ1155" s="75">
        <f t="shared" si="487"/>
        <v>0</v>
      </c>
      <c r="AK1155" s="76">
        <f t="shared" si="488"/>
        <v>1</v>
      </c>
    </row>
    <row r="1156" spans="2:37" x14ac:dyDescent="0.25">
      <c r="B1156" s="43">
        <v>1967</v>
      </c>
      <c r="C1156" s="39">
        <v>1</v>
      </c>
      <c r="D1156" s="67">
        <f t="shared" si="493"/>
        <v>24503</v>
      </c>
      <c r="E1156" s="61">
        <f>Data!I1155</f>
        <v>86.610000999999997</v>
      </c>
      <c r="F1156" s="61">
        <f>Data!H1155</f>
        <v>32.9</v>
      </c>
      <c r="G1156" s="62">
        <f>IF(MOD(C1156,3)=0,SUM(Data!G1153:G1155),0)</f>
        <v>0</v>
      </c>
      <c r="H1156" s="63">
        <f t="shared" si="476"/>
        <v>7.8177503344267318E-2</v>
      </c>
      <c r="I1156" s="63">
        <f t="shared" si="477"/>
        <v>0</v>
      </c>
      <c r="J1156" s="63">
        <f t="shared" si="478"/>
        <v>7.8177503344267318E-2</v>
      </c>
      <c r="K1156" s="63">
        <f t="shared" si="479"/>
        <v>0</v>
      </c>
      <c r="L1156" s="64">
        <f t="shared" si="480"/>
        <v>7.8177503344267318E-2</v>
      </c>
      <c r="M1156" s="65">
        <f t="shared" si="481"/>
        <v>19.506756981981979</v>
      </c>
      <c r="N1156" s="65">
        <f t="shared" si="482"/>
        <v>2.6395891016311412</v>
      </c>
      <c r="O1156" s="65">
        <f t="shared" si="483"/>
        <v>2574.1276116805075</v>
      </c>
      <c r="P1156" s="66">
        <f t="shared" si="484"/>
        <v>975.20012114378517</v>
      </c>
      <c r="Q1156" s="63">
        <f t="shared" si="489"/>
        <v>-6.750641906243815E-2</v>
      </c>
      <c r="R1156" s="63">
        <f t="shared" si="490"/>
        <v>-3.5054233229806386E-2</v>
      </c>
      <c r="S1156" s="63">
        <f t="shared" si="491"/>
        <v>3.459119496855334E-2</v>
      </c>
      <c r="T1156" s="64">
        <f t="shared" si="492"/>
        <v>-6.7316857650694395E-2</v>
      </c>
      <c r="U1156" s="63">
        <f t="shared" si="502"/>
        <v>4.6997010025513708E-2</v>
      </c>
      <c r="V1156" s="63">
        <f t="shared" si="503"/>
        <v>8.0585051560711385E-2</v>
      </c>
      <c r="W1156" s="63">
        <f t="shared" si="504"/>
        <v>1.8626402203049341E-2</v>
      </c>
      <c r="X1156" s="64">
        <f t="shared" si="505"/>
        <v>6.0825685672057928E-2</v>
      </c>
      <c r="Y1156" s="63">
        <f t="shared" si="498"/>
        <v>6.8332951472130032E-2</v>
      </c>
      <c r="Z1156" s="63">
        <f t="shared" si="499"/>
        <v>0.1040969572813637</v>
      </c>
      <c r="AA1156" s="63">
        <f t="shared" si="500"/>
        <v>1.7720872517529518E-2</v>
      </c>
      <c r="AB1156" s="64">
        <f t="shared" si="501"/>
        <v>8.4872077498190812E-2</v>
      </c>
      <c r="AC1156" s="63">
        <f t="shared" si="494"/>
        <v>9.0867345225586149E-2</v>
      </c>
      <c r="AD1156" s="63">
        <f t="shared" si="495"/>
        <v>0.13963867650057415</v>
      </c>
      <c r="AE1156" s="63">
        <f t="shared" si="496"/>
        <v>2.1498826150431638E-2</v>
      </c>
      <c r="AF1156" s="64">
        <f t="shared" si="497"/>
        <v>0.11565343720986765</v>
      </c>
      <c r="AG1156" s="69">
        <f t="shared" ca="1" si="475"/>
        <v>51</v>
      </c>
      <c r="AH1156" s="75">
        <f t="shared" si="485"/>
        <v>1</v>
      </c>
      <c r="AI1156" s="76">
        <f t="shared" si="486"/>
        <v>0</v>
      </c>
      <c r="AJ1156" s="75">
        <f t="shared" si="487"/>
        <v>1</v>
      </c>
      <c r="AK1156" s="76">
        <f t="shared" si="488"/>
        <v>0</v>
      </c>
    </row>
    <row r="1157" spans="2:37" x14ac:dyDescent="0.25">
      <c r="B1157" s="43">
        <v>1967</v>
      </c>
      <c r="C1157" s="44">
        <v>2</v>
      </c>
      <c r="D1157" s="67">
        <f t="shared" si="493"/>
        <v>24531</v>
      </c>
      <c r="E1157" s="61">
        <f>Data!I1156</f>
        <v>86.779999000000004</v>
      </c>
      <c r="F1157" s="61">
        <f>Data!H1156</f>
        <v>32.9</v>
      </c>
      <c r="G1157" s="62">
        <f>IF(MOD(C1157,3)=0,SUM(Data!G1154:G1156),0)</f>
        <v>0</v>
      </c>
      <c r="H1157" s="63">
        <f t="shared" si="476"/>
        <v>1.9627987303683092E-3</v>
      </c>
      <c r="I1157" s="63">
        <f t="shared" si="477"/>
        <v>0</v>
      </c>
      <c r="J1157" s="63">
        <f t="shared" si="478"/>
        <v>1.9627987303683092E-3</v>
      </c>
      <c r="K1157" s="63">
        <f t="shared" si="479"/>
        <v>0</v>
      </c>
      <c r="L1157" s="64">
        <f t="shared" si="480"/>
        <v>1.9627987303683092E-3</v>
      </c>
      <c r="M1157" s="65">
        <f t="shared" si="481"/>
        <v>19.545044819819818</v>
      </c>
      <c r="N1157" s="65">
        <f t="shared" si="482"/>
        <v>2.6395891016311412</v>
      </c>
      <c r="O1157" s="65">
        <f t="shared" si="483"/>
        <v>2579.18010608852</v>
      </c>
      <c r="P1157" s="66">
        <f t="shared" si="484"/>
        <v>977.11424270342116</v>
      </c>
      <c r="Q1157" s="63">
        <f t="shared" si="489"/>
        <v>-4.8673557896584563E-2</v>
      </c>
      <c r="R1157" s="63">
        <f t="shared" si="490"/>
        <v>-1.556596003452082E-2</v>
      </c>
      <c r="S1157" s="63">
        <f t="shared" si="491"/>
        <v>2.8124999999999956E-2</v>
      </c>
      <c r="T1157" s="64">
        <f t="shared" si="492"/>
        <v>-4.2495766598926177E-2</v>
      </c>
      <c r="U1157" s="63">
        <f t="shared" si="502"/>
        <v>4.4032382393868641E-2</v>
      </c>
      <c r="V1157" s="63">
        <f t="shared" si="503"/>
        <v>7.7525317605863231E-2</v>
      </c>
      <c r="W1157" s="63">
        <f t="shared" si="504"/>
        <v>1.7948672792311271E-2</v>
      </c>
      <c r="X1157" s="64">
        <f t="shared" si="505"/>
        <v>5.8526177601989193E-2</v>
      </c>
      <c r="Y1157" s="63">
        <f t="shared" si="498"/>
        <v>7.2095108635681804E-2</v>
      </c>
      <c r="Z1157" s="63">
        <f t="shared" si="499"/>
        <v>0.10798505815044956</v>
      </c>
      <c r="AA1157" s="63">
        <f t="shared" si="500"/>
        <v>1.7352866019410218E-2</v>
      </c>
      <c r="AB1157" s="64">
        <f t="shared" si="501"/>
        <v>8.9086289682020814E-2</v>
      </c>
      <c r="AC1157" s="63">
        <f t="shared" si="494"/>
        <v>8.8900325658260559E-2</v>
      </c>
      <c r="AD1157" s="63">
        <f t="shared" si="495"/>
        <v>0.13758371391858026</v>
      </c>
      <c r="AE1157" s="63">
        <f t="shared" si="496"/>
        <v>2.1498826150431638E-2</v>
      </c>
      <c r="AF1157" s="64">
        <f t="shared" si="497"/>
        <v>0.11364172409832318</v>
      </c>
      <c r="AG1157" s="69">
        <f t="shared" ref="AG1157:AG1220" ca="1" si="506">RANK($H1157,OFFSET($H$5,0,0,$AN$3,1),0)</f>
        <v>995</v>
      </c>
      <c r="AH1157" s="75">
        <f t="shared" si="485"/>
        <v>2</v>
      </c>
      <c r="AI1157" s="76">
        <f t="shared" si="486"/>
        <v>0</v>
      </c>
      <c r="AJ1157" s="75">
        <f t="shared" si="487"/>
        <v>2</v>
      </c>
      <c r="AK1157" s="76">
        <f t="shared" si="488"/>
        <v>0</v>
      </c>
    </row>
    <row r="1158" spans="2:37" x14ac:dyDescent="0.25">
      <c r="B1158" s="43">
        <v>1967</v>
      </c>
      <c r="C1158" s="44">
        <v>3</v>
      </c>
      <c r="D1158" s="67">
        <f t="shared" si="493"/>
        <v>24562</v>
      </c>
      <c r="E1158" s="61">
        <f>Data!I1157</f>
        <v>90.199996999999996</v>
      </c>
      <c r="F1158" s="61">
        <f>Data!H1157</f>
        <v>33</v>
      </c>
      <c r="G1158" s="62">
        <f>IF(MOD(C1158,3)=0,SUM(Data!G1155:G1157),0)</f>
        <v>0.72250000000000003</v>
      </c>
      <c r="H1158" s="63">
        <f t="shared" ref="H1158:H1221" si="507">E1158/E1157-1</f>
        <v>3.9409979712030196E-2</v>
      </c>
      <c r="I1158" s="63">
        <f t="shared" ref="I1158:I1221" si="508">G1158/E1157</f>
        <v>8.325651167615248E-3</v>
      </c>
      <c r="J1158" s="63">
        <f t="shared" ref="J1158:J1221" si="509">O1158/O1157-1</f>
        <v>4.7735630879645274E-2</v>
      </c>
      <c r="K1158" s="63">
        <f t="shared" ref="K1158:K1221" si="510">F1158/F1157-1</f>
        <v>3.0395136778116338E-3</v>
      </c>
      <c r="L1158" s="64">
        <f t="shared" ref="L1158:L1221" si="511">(1+J1158)/(1+K1158)-1</f>
        <v>4.4560674422434055E-2</v>
      </c>
      <c r="M1158" s="65">
        <f t="shared" ref="M1158:M1221" si="512">E1158/$E$4</f>
        <v>20.315314639639638</v>
      </c>
      <c r="N1158" s="65">
        <f t="shared" ref="N1158:N1221" si="513">F1158/$F$4</f>
        <v>2.6476121688093515</v>
      </c>
      <c r="O1158" s="65">
        <f t="shared" ref="O1158:O1221" si="514">O1157*((E1158+G1158)/(E1157))</f>
        <v>2702.2988956048857</v>
      </c>
      <c r="P1158" s="66">
        <f t="shared" ref="P1158:P1221" si="515">P1157*(1+L1158)</f>
        <v>1020.6551123460515</v>
      </c>
      <c r="Q1158" s="63">
        <f t="shared" si="489"/>
        <v>1.0870715761379213E-2</v>
      </c>
      <c r="R1158" s="63">
        <f t="shared" si="490"/>
        <v>4.6338235784632476E-2</v>
      </c>
      <c r="S1158" s="63">
        <f t="shared" si="491"/>
        <v>2.8037383177570208E-2</v>
      </c>
      <c r="T1158" s="64">
        <f t="shared" si="492"/>
        <v>1.7801738445051285E-2</v>
      </c>
      <c r="U1158" s="63">
        <f t="shared" si="502"/>
        <v>5.3372252117599439E-2</v>
      </c>
      <c r="V1158" s="63">
        <f t="shared" si="503"/>
        <v>8.7316105147554612E-2</v>
      </c>
      <c r="W1158" s="63">
        <f t="shared" si="504"/>
        <v>1.8566735587148164E-2</v>
      </c>
      <c r="X1158" s="64">
        <f t="shared" si="505"/>
        <v>6.7496185726874547E-2</v>
      </c>
      <c r="Y1158" s="63">
        <f t="shared" si="498"/>
        <v>7.4154978227650492E-2</v>
      </c>
      <c r="Z1158" s="63">
        <f t="shared" si="499"/>
        <v>0.10991431375432836</v>
      </c>
      <c r="AA1158" s="63">
        <f t="shared" si="500"/>
        <v>1.729501041964765E-2</v>
      </c>
      <c r="AB1158" s="64">
        <f t="shared" si="501"/>
        <v>9.104468456645054E-2</v>
      </c>
      <c r="AC1158" s="63">
        <f t="shared" si="494"/>
        <v>9.3264802015203818E-2</v>
      </c>
      <c r="AD1158" s="63">
        <f t="shared" si="495"/>
        <v>0.1419279885692708</v>
      </c>
      <c r="AE1158" s="63">
        <f t="shared" si="496"/>
        <v>2.0712636145063135E-2</v>
      </c>
      <c r="AF1158" s="64">
        <f t="shared" si="497"/>
        <v>0.11875561067021079</v>
      </c>
      <c r="AG1158" s="69">
        <f t="shared" ca="1" si="506"/>
        <v>307</v>
      </c>
      <c r="AH1158" s="75">
        <f t="shared" si="485"/>
        <v>3</v>
      </c>
      <c r="AI1158" s="76">
        <f t="shared" si="486"/>
        <v>0</v>
      </c>
      <c r="AJ1158" s="75">
        <f t="shared" si="487"/>
        <v>3</v>
      </c>
      <c r="AK1158" s="76">
        <f t="shared" si="488"/>
        <v>0</v>
      </c>
    </row>
    <row r="1159" spans="2:37" x14ac:dyDescent="0.25">
      <c r="B1159" s="43">
        <v>1967</v>
      </c>
      <c r="C1159" s="44">
        <v>4</v>
      </c>
      <c r="D1159" s="67">
        <f t="shared" si="493"/>
        <v>24592</v>
      </c>
      <c r="E1159" s="61">
        <f>Data!I1158</f>
        <v>94.010002</v>
      </c>
      <c r="F1159" s="61">
        <f>Data!H1158</f>
        <v>33.1</v>
      </c>
      <c r="G1159" s="62">
        <f>IF(MOD(C1159,3)=0,SUM(Data!G1156:G1158),0)</f>
        <v>0</v>
      </c>
      <c r="H1159" s="63">
        <f t="shared" si="507"/>
        <v>4.223952468645864E-2</v>
      </c>
      <c r="I1159" s="63">
        <f t="shared" si="508"/>
        <v>0</v>
      </c>
      <c r="J1159" s="63">
        <f t="shared" si="509"/>
        <v>4.223952468645864E-2</v>
      </c>
      <c r="K1159" s="63">
        <f t="shared" si="510"/>
        <v>3.0303030303031608E-3</v>
      </c>
      <c r="L1159" s="64">
        <f t="shared" si="511"/>
        <v>3.9090764793145993E-2</v>
      </c>
      <c r="M1159" s="65">
        <f t="shared" si="512"/>
        <v>21.173423873873872</v>
      </c>
      <c r="N1159" s="65">
        <f t="shared" si="513"/>
        <v>2.6556352359875617</v>
      </c>
      <c r="O1159" s="65">
        <f t="shared" si="514"/>
        <v>2816.4427165159782</v>
      </c>
      <c r="P1159" s="66">
        <f t="shared" si="515"/>
        <v>1060.553301277693</v>
      </c>
      <c r="Q1159" s="63">
        <f t="shared" si="489"/>
        <v>3.239626690964803E-2</v>
      </c>
      <c r="R1159" s="63">
        <f t="shared" si="490"/>
        <v>6.8619034764754616E-2</v>
      </c>
      <c r="S1159" s="63">
        <f t="shared" si="491"/>
        <v>2.4767801857585425E-2</v>
      </c>
      <c r="T1159" s="64">
        <f t="shared" si="492"/>
        <v>4.2791384377690589E-2</v>
      </c>
      <c r="U1159" s="63">
        <f t="shared" si="502"/>
        <v>7.5801200482230602E-2</v>
      </c>
      <c r="V1159" s="63">
        <f t="shared" si="503"/>
        <v>0.11046780363720088</v>
      </c>
      <c r="W1159" s="63">
        <f t="shared" si="504"/>
        <v>1.8507450268904879E-2</v>
      </c>
      <c r="X1159" s="64">
        <f t="shared" si="505"/>
        <v>9.0289328118333012E-2</v>
      </c>
      <c r="Y1159" s="63">
        <f t="shared" si="498"/>
        <v>7.4701334766949623E-2</v>
      </c>
      <c r="Z1159" s="63">
        <f t="shared" si="499"/>
        <v>0.11047885886715947</v>
      </c>
      <c r="AA1159" s="63">
        <f t="shared" si="500"/>
        <v>1.7237540244829042E-2</v>
      </c>
      <c r="AB1159" s="64">
        <f t="shared" si="501"/>
        <v>9.1661303219195966E-2</v>
      </c>
      <c r="AC1159" s="63">
        <f t="shared" si="494"/>
        <v>9.759232189561784E-2</v>
      </c>
      <c r="AD1159" s="63">
        <f t="shared" si="495"/>
        <v>0.14644813415835922</v>
      </c>
      <c r="AE1159" s="63">
        <f t="shared" si="496"/>
        <v>2.0867067405063722E-2</v>
      </c>
      <c r="AF1159" s="64">
        <f t="shared" si="497"/>
        <v>0.12301412276184909</v>
      </c>
      <c r="AG1159" s="69">
        <f t="shared" ca="1" si="506"/>
        <v>271</v>
      </c>
      <c r="AH1159" s="75">
        <f t="shared" ref="AH1159:AH1222" si="516">IF($H1159&gt;0,IF($H1158&gt;0,AH1158+1,1),0)</f>
        <v>4</v>
      </c>
      <c r="AI1159" s="76">
        <f t="shared" ref="AI1159:AI1222" si="517">IF($H1159&lt;0,IF($H1158&lt;0,AI1158+1,1),0)</f>
        <v>0</v>
      </c>
      <c r="AJ1159" s="75">
        <f t="shared" ref="AJ1159:AJ1222" si="518">IF($H1159&gt;0,IF($H1158&gt;0,AJ1158+1,1),0)</f>
        <v>4</v>
      </c>
      <c r="AK1159" s="76">
        <f t="shared" ref="AK1159:AK1222" si="519">IF($H1159&lt;0,IF($H1158&lt;0,AK1158+1,1),0)</f>
        <v>0</v>
      </c>
    </row>
    <row r="1160" spans="2:37" x14ac:dyDescent="0.25">
      <c r="B1160" s="43">
        <v>1967</v>
      </c>
      <c r="C1160" s="44">
        <v>5</v>
      </c>
      <c r="D1160" s="67">
        <f t="shared" si="493"/>
        <v>24623</v>
      </c>
      <c r="E1160" s="61">
        <f>Data!I1159</f>
        <v>89.080001999999993</v>
      </c>
      <c r="F1160" s="61">
        <f>Data!H1159</f>
        <v>33.200000000000003</v>
      </c>
      <c r="G1160" s="62">
        <f>IF(MOD(C1160,3)=0,SUM(Data!G1157:G1159),0)</f>
        <v>0</v>
      </c>
      <c r="H1160" s="63">
        <f t="shared" si="507"/>
        <v>-5.2441228540767493E-2</v>
      </c>
      <c r="I1160" s="63">
        <f t="shared" si="508"/>
        <v>0</v>
      </c>
      <c r="J1160" s="63">
        <f t="shared" si="509"/>
        <v>-5.2441228540767604E-2</v>
      </c>
      <c r="K1160" s="63">
        <f t="shared" si="510"/>
        <v>3.0211480362538623E-3</v>
      </c>
      <c r="L1160" s="64">
        <f t="shared" si="511"/>
        <v>-5.5295321225885874E-2</v>
      </c>
      <c r="M1160" s="65">
        <f t="shared" si="512"/>
        <v>20.063063513513509</v>
      </c>
      <c r="N1160" s="65">
        <f t="shared" si="513"/>
        <v>2.6636583031657719</v>
      </c>
      <c r="O1160" s="65">
        <f t="shared" si="514"/>
        <v>2668.7450003471836</v>
      </c>
      <c r="P1160" s="66">
        <f t="shared" si="515"/>
        <v>1001.9096658063693</v>
      </c>
      <c r="Q1160" s="63">
        <f t="shared" si="489"/>
        <v>3.4250610736697995E-2</v>
      </c>
      <c r="R1160" s="63">
        <f t="shared" si="490"/>
        <v>7.0538440301270322E-2</v>
      </c>
      <c r="S1160" s="63">
        <f t="shared" si="491"/>
        <v>2.7863777089783603E-2</v>
      </c>
      <c r="T1160" s="64">
        <f t="shared" si="492"/>
        <v>4.1517819931657041E-2</v>
      </c>
      <c r="U1160" s="63">
        <f t="shared" si="502"/>
        <v>8.3585239039494219E-2</v>
      </c>
      <c r="V1160" s="63">
        <f t="shared" si="503"/>
        <v>0.11850267494635869</v>
      </c>
      <c r="W1160" s="63">
        <f t="shared" si="504"/>
        <v>1.9122120270083309E-2</v>
      </c>
      <c r="X1160" s="64">
        <f t="shared" si="505"/>
        <v>9.7515844960697873E-2</v>
      </c>
      <c r="Y1160" s="63">
        <f t="shared" si="498"/>
        <v>6.5056652407197824E-2</v>
      </c>
      <c r="Z1160" s="63">
        <f t="shared" si="499"/>
        <v>0.10051309860008395</v>
      </c>
      <c r="AA1160" s="63">
        <f t="shared" si="500"/>
        <v>1.7180451647289985E-2</v>
      </c>
      <c r="AB1160" s="64">
        <f t="shared" si="501"/>
        <v>8.1925136113105035E-2</v>
      </c>
      <c r="AC1160" s="63">
        <f t="shared" si="494"/>
        <v>9.5624041098582913E-2</v>
      </c>
      <c r="AD1160" s="63">
        <f t="shared" si="495"/>
        <v>0.14439224163593045</v>
      </c>
      <c r="AE1160" s="63">
        <f t="shared" si="496"/>
        <v>2.1021056067809241E-2</v>
      </c>
      <c r="AF1160" s="64">
        <f t="shared" si="497"/>
        <v>0.12083118642357138</v>
      </c>
      <c r="AG1160" s="69">
        <f t="shared" ca="1" si="506"/>
        <v>1683</v>
      </c>
      <c r="AH1160" s="75">
        <f t="shared" si="516"/>
        <v>0</v>
      </c>
      <c r="AI1160" s="76">
        <f t="shared" si="517"/>
        <v>1</v>
      </c>
      <c r="AJ1160" s="75">
        <f t="shared" si="518"/>
        <v>0</v>
      </c>
      <c r="AK1160" s="76">
        <f t="shared" si="519"/>
        <v>1</v>
      </c>
    </row>
    <row r="1161" spans="2:37" x14ac:dyDescent="0.25">
      <c r="B1161" s="43">
        <v>1967</v>
      </c>
      <c r="C1161" s="44">
        <v>6</v>
      </c>
      <c r="D1161" s="67">
        <f t="shared" si="493"/>
        <v>24653</v>
      </c>
      <c r="E1161" s="61">
        <f>Data!I1160</f>
        <v>90.639999000000003</v>
      </c>
      <c r="F1161" s="61">
        <f>Data!H1160</f>
        <v>33.299999999999997</v>
      </c>
      <c r="G1161" s="62">
        <f>IF(MOD(C1161,3)=0,SUM(Data!G1158:G1160),0)</f>
        <v>0.72499999999999998</v>
      </c>
      <c r="H1161" s="63">
        <f t="shared" si="507"/>
        <v>1.751231438005596E-2</v>
      </c>
      <c r="I1161" s="63">
        <f t="shared" si="508"/>
        <v>8.1387515011506172E-3</v>
      </c>
      <c r="J1161" s="63">
        <f t="shared" si="509"/>
        <v>2.5651065881206581E-2</v>
      </c>
      <c r="K1161" s="63">
        <f t="shared" si="510"/>
        <v>3.0120481927708997E-3</v>
      </c>
      <c r="L1161" s="64">
        <f t="shared" si="511"/>
        <v>2.2571032650332334E-2</v>
      </c>
      <c r="M1161" s="65">
        <f t="shared" si="512"/>
        <v>20.414414189189188</v>
      </c>
      <c r="N1161" s="65">
        <f t="shared" si="513"/>
        <v>2.6716813703439817</v>
      </c>
      <c r="O1161" s="65">
        <f t="shared" si="514"/>
        <v>2737.20115417123</v>
      </c>
      <c r="P1161" s="66">
        <f t="shared" si="515"/>
        <v>1024.5238015859684</v>
      </c>
      <c r="Q1161" s="63">
        <f t="shared" si="489"/>
        <v>6.9624747926003039E-2</v>
      </c>
      <c r="R1161" s="63">
        <f t="shared" si="490"/>
        <v>0.10682296475759334</v>
      </c>
      <c r="S1161" s="63">
        <f t="shared" si="491"/>
        <v>2.7777777777777901E-2</v>
      </c>
      <c r="T1161" s="64">
        <f t="shared" si="492"/>
        <v>7.6908830574955678E-2</v>
      </c>
      <c r="U1161" s="63">
        <f t="shared" si="502"/>
        <v>0.10608156420094716</v>
      </c>
      <c r="V1161" s="63">
        <f t="shared" si="503"/>
        <v>0.14141217888415425</v>
      </c>
      <c r="W1161" s="63">
        <f t="shared" si="504"/>
        <v>1.9735310918665538E-2</v>
      </c>
      <c r="X1161" s="64">
        <f t="shared" si="505"/>
        <v>0.11932201097937045</v>
      </c>
      <c r="Y1161" s="63">
        <f t="shared" si="498"/>
        <v>6.7042337977179622E-2</v>
      </c>
      <c r="Z1161" s="63">
        <f t="shared" si="499"/>
        <v>0.10244119183951894</v>
      </c>
      <c r="AA1161" s="63">
        <f t="shared" si="500"/>
        <v>1.7123740830528478E-2</v>
      </c>
      <c r="AB1161" s="64">
        <f t="shared" si="501"/>
        <v>8.3881092913360655E-2</v>
      </c>
      <c r="AC1161" s="63">
        <f t="shared" si="494"/>
        <v>9.4697936786938719E-2</v>
      </c>
      <c r="AD1161" s="63">
        <f t="shared" si="495"/>
        <v>0.14316576934667502</v>
      </c>
      <c r="AE1161" s="63">
        <f t="shared" si="496"/>
        <v>2.0942017013352521E-2</v>
      </c>
      <c r="AF1161" s="64">
        <f t="shared" si="497"/>
        <v>0.11971664433096185</v>
      </c>
      <c r="AG1161" s="69">
        <f t="shared" ca="1" si="506"/>
        <v>695</v>
      </c>
      <c r="AH1161" s="75">
        <f t="shared" si="516"/>
        <v>1</v>
      </c>
      <c r="AI1161" s="76">
        <f t="shared" si="517"/>
        <v>0</v>
      </c>
      <c r="AJ1161" s="75">
        <f t="shared" si="518"/>
        <v>1</v>
      </c>
      <c r="AK1161" s="76">
        <f t="shared" si="519"/>
        <v>0</v>
      </c>
    </row>
    <row r="1162" spans="2:37" x14ac:dyDescent="0.25">
      <c r="B1162" s="43">
        <v>1967</v>
      </c>
      <c r="C1162" s="44">
        <v>7</v>
      </c>
      <c r="D1162" s="67">
        <f t="shared" si="493"/>
        <v>24684</v>
      </c>
      <c r="E1162" s="61">
        <f>Data!I1161</f>
        <v>94.75</v>
      </c>
      <c r="F1162" s="61">
        <f>Data!H1161</f>
        <v>33.4</v>
      </c>
      <c r="G1162" s="62">
        <f>IF(MOD(C1162,3)=0,SUM(Data!G1159:G1161),0)</f>
        <v>0</v>
      </c>
      <c r="H1162" s="63">
        <f t="shared" si="507"/>
        <v>4.5344230420832243E-2</v>
      </c>
      <c r="I1162" s="63">
        <f t="shared" si="508"/>
        <v>0</v>
      </c>
      <c r="J1162" s="63">
        <f t="shared" si="509"/>
        <v>4.5344230420832243E-2</v>
      </c>
      <c r="K1162" s="63">
        <f t="shared" si="510"/>
        <v>3.0030030030030463E-3</v>
      </c>
      <c r="L1162" s="64">
        <f t="shared" si="511"/>
        <v>4.2214457275859596E-2</v>
      </c>
      <c r="M1162" s="65">
        <f t="shared" si="512"/>
        <v>21.340090090090087</v>
      </c>
      <c r="N1162" s="65">
        <f t="shared" si="513"/>
        <v>2.6797044375221919</v>
      </c>
      <c r="O1162" s="65">
        <f t="shared" si="514"/>
        <v>2861.3174340141381</v>
      </c>
      <c r="P1162" s="66">
        <f t="shared" si="515"/>
        <v>1067.7735178361204</v>
      </c>
      <c r="Q1162" s="63">
        <f t="shared" si="489"/>
        <v>0.13337323285581903</v>
      </c>
      <c r="R1162" s="63">
        <f t="shared" si="490"/>
        <v>0.17278842341553458</v>
      </c>
      <c r="S1162" s="63">
        <f t="shared" si="491"/>
        <v>2.7692307692307461E-2</v>
      </c>
      <c r="T1162" s="64">
        <f t="shared" si="492"/>
        <v>0.14118634014984632</v>
      </c>
      <c r="U1162" s="63">
        <f t="shared" si="502"/>
        <v>0.10226618816666821</v>
      </c>
      <c r="V1162" s="63">
        <f t="shared" si="503"/>
        <v>0.13747493156578416</v>
      </c>
      <c r="W1162" s="63">
        <f t="shared" si="504"/>
        <v>1.9672642943181495E-2</v>
      </c>
      <c r="X1162" s="64">
        <f t="shared" si="505"/>
        <v>0.11552951767204256</v>
      </c>
      <c r="Y1162" s="63">
        <f t="shared" si="498"/>
        <v>7.0570580669095495E-2</v>
      </c>
      <c r="Z1162" s="63">
        <f t="shared" si="499"/>
        <v>0.10608648307111945</v>
      </c>
      <c r="AA1162" s="63">
        <f t="shared" si="500"/>
        <v>1.670744352622977E-2</v>
      </c>
      <c r="AB1162" s="64">
        <f t="shared" si="501"/>
        <v>8.7910283448794146E-2</v>
      </c>
      <c r="AC1162" s="63">
        <f t="shared" si="494"/>
        <v>9.3798632990225839E-2</v>
      </c>
      <c r="AD1162" s="63">
        <f t="shared" si="495"/>
        <v>0.14222664880748503</v>
      </c>
      <c r="AE1162" s="63">
        <f t="shared" si="496"/>
        <v>2.0633160758889879E-2</v>
      </c>
      <c r="AF1162" s="64">
        <f t="shared" si="497"/>
        <v>0.1191353492357472</v>
      </c>
      <c r="AG1162" s="69">
        <f t="shared" ca="1" si="506"/>
        <v>233</v>
      </c>
      <c r="AH1162" s="75">
        <f t="shared" si="516"/>
        <v>2</v>
      </c>
      <c r="AI1162" s="76">
        <f t="shared" si="517"/>
        <v>0</v>
      </c>
      <c r="AJ1162" s="75">
        <f t="shared" si="518"/>
        <v>2</v>
      </c>
      <c r="AK1162" s="76">
        <f t="shared" si="519"/>
        <v>0</v>
      </c>
    </row>
    <row r="1163" spans="2:37" x14ac:dyDescent="0.25">
      <c r="B1163" s="43">
        <v>1967</v>
      </c>
      <c r="C1163" s="44">
        <v>8</v>
      </c>
      <c r="D1163" s="67">
        <f t="shared" si="493"/>
        <v>24715</v>
      </c>
      <c r="E1163" s="61">
        <f>Data!I1162</f>
        <v>93.639999000000003</v>
      </c>
      <c r="F1163" s="61">
        <f>Data!H1162</f>
        <v>33.5</v>
      </c>
      <c r="G1163" s="62">
        <f>IF(MOD(C1163,3)=0,SUM(Data!G1160:G1162),0)</f>
        <v>0</v>
      </c>
      <c r="H1163" s="63">
        <f t="shared" si="507"/>
        <v>-1.1715050131926086E-2</v>
      </c>
      <c r="I1163" s="63">
        <f t="shared" si="508"/>
        <v>0</v>
      </c>
      <c r="J1163" s="63">
        <f t="shared" si="509"/>
        <v>-1.1715050131926086E-2</v>
      </c>
      <c r="K1163" s="63">
        <f t="shared" si="510"/>
        <v>2.9940119760478723E-3</v>
      </c>
      <c r="L1163" s="64">
        <f t="shared" si="511"/>
        <v>-1.4665154459890473E-2</v>
      </c>
      <c r="M1163" s="65">
        <f t="shared" si="512"/>
        <v>21.090089864864865</v>
      </c>
      <c r="N1163" s="65">
        <f t="shared" si="513"/>
        <v>2.6877275047004021</v>
      </c>
      <c r="O1163" s="65">
        <f t="shared" si="514"/>
        <v>2827.7969568313083</v>
      </c>
      <c r="P1163" s="66">
        <f t="shared" si="515"/>
        <v>1052.114454268873</v>
      </c>
      <c r="Q1163" s="63">
        <f t="shared" si="489"/>
        <v>0.21452660738071616</v>
      </c>
      <c r="R1163" s="63">
        <f t="shared" si="490"/>
        <v>0.25676405951211456</v>
      </c>
      <c r="S1163" s="63">
        <f t="shared" si="491"/>
        <v>2.4464831804281273E-2</v>
      </c>
      <c r="T1163" s="64">
        <f t="shared" si="492"/>
        <v>0.22675178346406377</v>
      </c>
      <c r="U1163" s="63">
        <f t="shared" si="502"/>
        <v>9.6340345399444915E-2</v>
      </c>
      <c r="V1163" s="63">
        <f t="shared" si="503"/>
        <v>0.13135980468583486</v>
      </c>
      <c r="W1163" s="63">
        <f t="shared" si="504"/>
        <v>2.0282495438525006E-2</v>
      </c>
      <c r="X1163" s="64">
        <f t="shared" si="505"/>
        <v>0.10886917078741809</v>
      </c>
      <c r="Y1163" s="63">
        <f t="shared" si="498"/>
        <v>7.5506608507823092E-2</v>
      </c>
      <c r="Z1163" s="63">
        <f t="shared" si="499"/>
        <v>0.11118626235803686</v>
      </c>
      <c r="AA1163" s="63">
        <f t="shared" si="500"/>
        <v>1.7011437604055546E-2</v>
      </c>
      <c r="AB1163" s="64">
        <f t="shared" si="501"/>
        <v>9.2599572897473781E-2</v>
      </c>
      <c r="AC1163" s="63">
        <f t="shared" si="494"/>
        <v>9.4240023057347244E-2</v>
      </c>
      <c r="AD1163" s="63">
        <f t="shared" si="495"/>
        <v>0.1426875814526527</v>
      </c>
      <c r="AE1163" s="63">
        <f t="shared" si="496"/>
        <v>2.0100861755031563E-2</v>
      </c>
      <c r="AF1163" s="64">
        <f t="shared" si="497"/>
        <v>0.1201711755117203</v>
      </c>
      <c r="AG1163" s="69">
        <f t="shared" ca="1" si="506"/>
        <v>1269</v>
      </c>
      <c r="AH1163" s="75">
        <f t="shared" si="516"/>
        <v>0</v>
      </c>
      <c r="AI1163" s="76">
        <f t="shared" si="517"/>
        <v>1</v>
      </c>
      <c r="AJ1163" s="75">
        <f t="shared" si="518"/>
        <v>0</v>
      </c>
      <c r="AK1163" s="76">
        <f t="shared" si="519"/>
        <v>1</v>
      </c>
    </row>
    <row r="1164" spans="2:37" x14ac:dyDescent="0.25">
      <c r="B1164" s="43">
        <v>1967</v>
      </c>
      <c r="C1164" s="44">
        <v>9</v>
      </c>
      <c r="D1164" s="67">
        <f t="shared" si="493"/>
        <v>24745</v>
      </c>
      <c r="E1164" s="61">
        <f>Data!I1163</f>
        <v>96.709998999999996</v>
      </c>
      <c r="F1164" s="61">
        <f>Data!H1163</f>
        <v>33.6</v>
      </c>
      <c r="G1164" s="62">
        <f>IF(MOD(C1164,3)=0,SUM(Data!G1161:G1163),0)</f>
        <v>0.72833333333333328</v>
      </c>
      <c r="H1164" s="63">
        <f t="shared" si="507"/>
        <v>3.2785134908000169E-2</v>
      </c>
      <c r="I1164" s="63">
        <f t="shared" si="508"/>
        <v>7.7780151763279411E-3</v>
      </c>
      <c r="J1164" s="63">
        <f t="shared" si="509"/>
        <v>4.0563150084327981E-2</v>
      </c>
      <c r="K1164" s="63">
        <f t="shared" si="510"/>
        <v>2.9850746268658135E-3</v>
      </c>
      <c r="L1164" s="64">
        <f t="shared" si="511"/>
        <v>3.7466235947172022E-2</v>
      </c>
      <c r="M1164" s="65">
        <f t="shared" si="512"/>
        <v>21.781531306306302</v>
      </c>
      <c r="N1164" s="65">
        <f t="shared" si="513"/>
        <v>2.6957505718786123</v>
      </c>
      <c r="O1164" s="65">
        <f t="shared" si="514"/>
        <v>2942.5013091992628</v>
      </c>
      <c r="P1164" s="66">
        <f t="shared" si="515"/>
        <v>1091.5332226559408</v>
      </c>
      <c r="Q1164" s="63">
        <f t="shared" si="489"/>
        <v>0.26319228743971501</v>
      </c>
      <c r="R1164" s="63">
        <f t="shared" si="490"/>
        <v>0.30473859298139483</v>
      </c>
      <c r="S1164" s="63">
        <f t="shared" si="491"/>
        <v>2.7522935779816349E-2</v>
      </c>
      <c r="T1164" s="64">
        <f t="shared" si="492"/>
        <v>0.26979023781224987</v>
      </c>
      <c r="U1164" s="63">
        <f t="shared" si="502"/>
        <v>0.11439432738995658</v>
      </c>
      <c r="V1164" s="63">
        <f t="shared" si="503"/>
        <v>0.14960724560554173</v>
      </c>
      <c r="W1164" s="63">
        <f t="shared" si="504"/>
        <v>2.0218369075211573E-2</v>
      </c>
      <c r="X1164" s="64">
        <f t="shared" si="505"/>
        <v>0.12682468817692061</v>
      </c>
      <c r="Y1164" s="63">
        <f t="shared" si="498"/>
        <v>8.5900601045006075E-2</v>
      </c>
      <c r="Z1164" s="63">
        <f t="shared" si="499"/>
        <v>0.12161570876215633</v>
      </c>
      <c r="AA1164" s="63">
        <f t="shared" si="500"/>
        <v>1.7314616075698064E-2</v>
      </c>
      <c r="AB1164" s="64">
        <f t="shared" si="501"/>
        <v>0.10252589615668817</v>
      </c>
      <c r="AC1164" s="63">
        <f t="shared" si="494"/>
        <v>9.7443878449773091E-2</v>
      </c>
      <c r="AD1164" s="63">
        <f t="shared" si="495"/>
        <v>0.1457260656287005</v>
      </c>
      <c r="AE1164" s="63">
        <f t="shared" si="496"/>
        <v>1.9132313828845726E-2</v>
      </c>
      <c r="AF1164" s="64">
        <f t="shared" si="497"/>
        <v>0.12421718954651362</v>
      </c>
      <c r="AG1164" s="69">
        <f t="shared" ca="1" si="506"/>
        <v>422</v>
      </c>
      <c r="AH1164" s="75">
        <f t="shared" si="516"/>
        <v>1</v>
      </c>
      <c r="AI1164" s="76">
        <f t="shared" si="517"/>
        <v>0</v>
      </c>
      <c r="AJ1164" s="75">
        <f t="shared" si="518"/>
        <v>1</v>
      </c>
      <c r="AK1164" s="76">
        <f t="shared" si="519"/>
        <v>0</v>
      </c>
    </row>
    <row r="1165" spans="2:37" x14ac:dyDescent="0.25">
      <c r="B1165" s="43">
        <v>1967</v>
      </c>
      <c r="C1165" s="44">
        <v>10</v>
      </c>
      <c r="D1165" s="67">
        <f t="shared" si="493"/>
        <v>24776</v>
      </c>
      <c r="E1165" s="61">
        <f>Data!I1164</f>
        <v>93.300003000000004</v>
      </c>
      <c r="F1165" s="61">
        <f>Data!H1164</f>
        <v>33.700000000000003</v>
      </c>
      <c r="G1165" s="62">
        <f>IF(MOD(C1165,3)=0,SUM(Data!G1162:G1164),0)</f>
        <v>0</v>
      </c>
      <c r="H1165" s="63">
        <f t="shared" si="507"/>
        <v>-3.5260014840864495E-2</v>
      </c>
      <c r="I1165" s="63">
        <f t="shared" si="508"/>
        <v>0</v>
      </c>
      <c r="J1165" s="63">
        <f t="shared" si="509"/>
        <v>-3.5260014840864384E-2</v>
      </c>
      <c r="K1165" s="63">
        <f t="shared" si="510"/>
        <v>2.9761904761904656E-3</v>
      </c>
      <c r="L1165" s="64">
        <f t="shared" si="511"/>
        <v>-3.8122744767152605E-2</v>
      </c>
      <c r="M1165" s="65">
        <f t="shared" si="512"/>
        <v>21.013514189189188</v>
      </c>
      <c r="N1165" s="65">
        <f t="shared" si="513"/>
        <v>2.7037736390568226</v>
      </c>
      <c r="O1165" s="65">
        <f t="shared" si="514"/>
        <v>2838.7486693676337</v>
      </c>
      <c r="P1165" s="66">
        <f t="shared" si="515"/>
        <v>1049.9209802037608</v>
      </c>
      <c r="Q1165" s="63">
        <f t="shared" si="489"/>
        <v>0.16334172680829395</v>
      </c>
      <c r="R1165" s="63">
        <f t="shared" si="490"/>
        <v>0.2016039544294943</v>
      </c>
      <c r="S1165" s="63">
        <f t="shared" si="491"/>
        <v>2.4316109422492405E-2</v>
      </c>
      <c r="T1165" s="64">
        <f t="shared" si="492"/>
        <v>0.17307923147567772</v>
      </c>
      <c r="U1165" s="63">
        <f t="shared" si="502"/>
        <v>0.10544184683794766</v>
      </c>
      <c r="V1165" s="63">
        <f t="shared" si="503"/>
        <v>0.14037188227339281</v>
      </c>
      <c r="W1165" s="63">
        <f t="shared" si="504"/>
        <v>2.0824920258378787E-2</v>
      </c>
      <c r="X1165" s="64">
        <f t="shared" si="505"/>
        <v>0.11710819322940869</v>
      </c>
      <c r="Y1165" s="63">
        <f t="shared" si="498"/>
        <v>8.5541097883981232E-2</v>
      </c>
      <c r="Z1165" s="63">
        <f t="shared" si="499"/>
        <v>0.1212443815961457</v>
      </c>
      <c r="AA1165" s="63">
        <f t="shared" si="500"/>
        <v>1.7616983547058762E-2</v>
      </c>
      <c r="AB1165" s="64">
        <f t="shared" si="501"/>
        <v>0.10183340070433755</v>
      </c>
      <c r="AC1165" s="63">
        <f t="shared" si="494"/>
        <v>9.4076421668848775E-2</v>
      </c>
      <c r="AD1165" s="63">
        <f t="shared" si="495"/>
        <v>0.14221045714561953</v>
      </c>
      <c r="AE1165" s="63">
        <f t="shared" si="496"/>
        <v>1.9283756441527355E-2</v>
      </c>
      <c r="AF1165" s="64">
        <f t="shared" si="497"/>
        <v>0.12060105925090747</v>
      </c>
      <c r="AG1165" s="69">
        <f t="shared" ca="1" si="506"/>
        <v>1574</v>
      </c>
      <c r="AH1165" s="75">
        <f t="shared" si="516"/>
        <v>0</v>
      </c>
      <c r="AI1165" s="76">
        <f t="shared" si="517"/>
        <v>1</v>
      </c>
      <c r="AJ1165" s="75">
        <f t="shared" si="518"/>
        <v>0</v>
      </c>
      <c r="AK1165" s="76">
        <f t="shared" si="519"/>
        <v>1</v>
      </c>
    </row>
    <row r="1166" spans="2:37" x14ac:dyDescent="0.25">
      <c r="B1166" s="43">
        <v>1967</v>
      </c>
      <c r="C1166" s="44">
        <v>11</v>
      </c>
      <c r="D1166" s="67">
        <f t="shared" si="493"/>
        <v>24806</v>
      </c>
      <c r="E1166" s="61">
        <f>Data!I1165</f>
        <v>94</v>
      </c>
      <c r="F1166" s="61">
        <f>Data!H1165</f>
        <v>33.799999999999997</v>
      </c>
      <c r="G1166" s="62">
        <f>IF(MOD(C1166,3)=0,SUM(Data!G1163:G1165),0)</f>
        <v>0</v>
      </c>
      <c r="H1166" s="63">
        <f t="shared" si="507"/>
        <v>7.5026471328194511E-3</v>
      </c>
      <c r="I1166" s="63">
        <f t="shared" si="508"/>
        <v>0</v>
      </c>
      <c r="J1166" s="63">
        <f t="shared" si="509"/>
        <v>7.5026471328194511E-3</v>
      </c>
      <c r="K1166" s="63">
        <f t="shared" si="510"/>
        <v>2.9673590504448732E-3</v>
      </c>
      <c r="L1166" s="64">
        <f t="shared" si="511"/>
        <v>4.5218700702964743E-3</v>
      </c>
      <c r="M1166" s="65">
        <f t="shared" si="512"/>
        <v>21.171171171171171</v>
      </c>
      <c r="N1166" s="65">
        <f t="shared" si="513"/>
        <v>2.7117967062350323</v>
      </c>
      <c r="O1166" s="65">
        <f t="shared" si="514"/>
        <v>2860.0467989326598</v>
      </c>
      <c r="P1166" s="66">
        <f t="shared" si="515"/>
        <v>1054.6685864603205</v>
      </c>
      <c r="Q1166" s="63">
        <f t="shared" si="489"/>
        <v>0.16842763835031604</v>
      </c>
      <c r="R1166" s="63">
        <f t="shared" si="490"/>
        <v>0.20685714124463472</v>
      </c>
      <c r="S1166" s="63">
        <f t="shared" si="491"/>
        <v>2.7355623100303816E-2</v>
      </c>
      <c r="T1166" s="64">
        <f t="shared" si="492"/>
        <v>0.17472189192155207</v>
      </c>
      <c r="U1166" s="63">
        <f t="shared" si="502"/>
        <v>8.5884790595044835E-2</v>
      </c>
      <c r="V1166" s="63">
        <f t="shared" si="503"/>
        <v>0.12019685714363115</v>
      </c>
      <c r="W1166" s="63">
        <f t="shared" si="504"/>
        <v>2.1430033262190173E-2</v>
      </c>
      <c r="X1166" s="64">
        <f t="shared" si="505"/>
        <v>9.6694654225120802E-2</v>
      </c>
      <c r="Y1166" s="63">
        <f t="shared" si="498"/>
        <v>8.4621862927699354E-2</v>
      </c>
      <c r="Z1166" s="63">
        <f t="shared" si="499"/>
        <v>0.12029491314017782</v>
      </c>
      <c r="AA1166" s="63">
        <f t="shared" si="500"/>
        <v>1.7559553369760561E-2</v>
      </c>
      <c r="AB1166" s="64">
        <f t="shared" si="501"/>
        <v>0.10096250330528322</v>
      </c>
      <c r="AC1166" s="63">
        <f t="shared" si="494"/>
        <v>9.5126884873368178E-2</v>
      </c>
      <c r="AD1166" s="63">
        <f t="shared" si="495"/>
        <v>0.14330713561641462</v>
      </c>
      <c r="AE1166" s="63">
        <f t="shared" si="496"/>
        <v>1.9213660849366265E-2</v>
      </c>
      <c r="AF1166" s="64">
        <f t="shared" si="497"/>
        <v>0.12175413216462805</v>
      </c>
      <c r="AG1166" s="69">
        <f t="shared" ca="1" si="506"/>
        <v>894</v>
      </c>
      <c r="AH1166" s="75">
        <f t="shared" si="516"/>
        <v>1</v>
      </c>
      <c r="AI1166" s="76">
        <f t="shared" si="517"/>
        <v>0</v>
      </c>
      <c r="AJ1166" s="75">
        <f t="shared" si="518"/>
        <v>1</v>
      </c>
      <c r="AK1166" s="76">
        <f t="shared" si="519"/>
        <v>0</v>
      </c>
    </row>
    <row r="1167" spans="2:37" x14ac:dyDescent="0.25">
      <c r="B1167" s="43">
        <v>1967</v>
      </c>
      <c r="C1167" s="44">
        <v>12</v>
      </c>
      <c r="D1167" s="67">
        <f t="shared" si="493"/>
        <v>24837</v>
      </c>
      <c r="E1167" s="61">
        <f>Data!I1166</f>
        <v>96.470000999999996</v>
      </c>
      <c r="F1167" s="61">
        <f>Data!H1166</f>
        <v>33.9</v>
      </c>
      <c r="G1167" s="62">
        <f>IF(MOD(C1167,3)=0,SUM(Data!G1164:G1166),0)</f>
        <v>0.73</v>
      </c>
      <c r="H1167" s="63">
        <f t="shared" si="507"/>
        <v>2.6276606382978684E-2</v>
      </c>
      <c r="I1167" s="63">
        <f t="shared" si="508"/>
        <v>7.7659574468085107E-3</v>
      </c>
      <c r="J1167" s="63">
        <f t="shared" si="509"/>
        <v>3.4042563829787209E-2</v>
      </c>
      <c r="K1167" s="63">
        <f t="shared" si="510"/>
        <v>2.9585798816569309E-3</v>
      </c>
      <c r="L1167" s="64">
        <f t="shared" si="511"/>
        <v>3.0992290780141651E-2</v>
      </c>
      <c r="M1167" s="65">
        <f t="shared" si="512"/>
        <v>21.7274777027027</v>
      </c>
      <c r="N1167" s="65">
        <f t="shared" si="513"/>
        <v>2.7198197734132425</v>
      </c>
      <c r="O1167" s="65">
        <f t="shared" si="514"/>
        <v>2957.4101246415034</v>
      </c>
      <c r="P1167" s="66">
        <f t="shared" si="515"/>
        <v>1087.3551819685797</v>
      </c>
      <c r="Q1167" s="63">
        <f t="shared" si="489"/>
        <v>0.20092118259875069</v>
      </c>
      <c r="R1167" s="63">
        <f t="shared" si="490"/>
        <v>0.23871600230004275</v>
      </c>
      <c r="S1167" s="63">
        <f t="shared" si="491"/>
        <v>3.039513677811545E-2</v>
      </c>
      <c r="T1167" s="64">
        <f t="shared" si="492"/>
        <v>0.20217570724694323</v>
      </c>
      <c r="U1167" s="63">
        <f t="shared" si="502"/>
        <v>8.8610671948012421E-2</v>
      </c>
      <c r="V1167" s="63">
        <f t="shared" si="503"/>
        <v>0.12282932529553459</v>
      </c>
      <c r="W1167" s="63">
        <f t="shared" si="504"/>
        <v>2.2033715736554438E-2</v>
      </c>
      <c r="X1167" s="64">
        <f t="shared" si="505"/>
        <v>9.8622587500784231E-2</v>
      </c>
      <c r="Y1167" s="63">
        <f t="shared" si="498"/>
        <v>9.2053929036356008E-2</v>
      </c>
      <c r="Z1167" s="63">
        <f t="shared" si="499"/>
        <v>0.12757357551010706</v>
      </c>
      <c r="AA1167" s="63">
        <f t="shared" si="500"/>
        <v>1.7860206431107528E-2</v>
      </c>
      <c r="AB1167" s="64">
        <f t="shared" si="501"/>
        <v>0.10778824870625825</v>
      </c>
      <c r="AC1167" s="63">
        <f t="shared" si="494"/>
        <v>9.7416953475553569E-2</v>
      </c>
      <c r="AD1167" s="63">
        <f t="shared" si="495"/>
        <v>0.14535067472344809</v>
      </c>
      <c r="AE1167" s="63">
        <f t="shared" si="496"/>
        <v>1.870676927100634E-2</v>
      </c>
      <c r="AF1167" s="64">
        <f t="shared" si="497"/>
        <v>0.12431831148336125</v>
      </c>
      <c r="AG1167" s="69">
        <f t="shared" ca="1" si="506"/>
        <v>515</v>
      </c>
      <c r="AH1167" s="75">
        <f t="shared" si="516"/>
        <v>2</v>
      </c>
      <c r="AI1167" s="76">
        <f t="shared" si="517"/>
        <v>0</v>
      </c>
      <c r="AJ1167" s="75">
        <f t="shared" si="518"/>
        <v>2</v>
      </c>
      <c r="AK1167" s="76">
        <f t="shared" si="519"/>
        <v>0</v>
      </c>
    </row>
    <row r="1168" spans="2:37" x14ac:dyDescent="0.25">
      <c r="B1168" s="43">
        <v>1968</v>
      </c>
      <c r="C1168" s="39">
        <v>1</v>
      </c>
      <c r="D1168" s="67">
        <f t="shared" si="493"/>
        <v>24868</v>
      </c>
      <c r="E1168" s="61">
        <f>Data!I1167</f>
        <v>92.239998</v>
      </c>
      <c r="F1168" s="61">
        <f>Data!H1167</f>
        <v>34.1</v>
      </c>
      <c r="G1168" s="62">
        <f>IF(MOD(C1168,3)=0,SUM(Data!G1165:G1167),0)</f>
        <v>0</v>
      </c>
      <c r="H1168" s="63">
        <f t="shared" si="507"/>
        <v>-4.3847858983643961E-2</v>
      </c>
      <c r="I1168" s="63">
        <f t="shared" si="508"/>
        <v>0</v>
      </c>
      <c r="J1168" s="63">
        <f t="shared" si="509"/>
        <v>-4.3847858983643961E-2</v>
      </c>
      <c r="K1168" s="63">
        <f t="shared" si="510"/>
        <v>5.8997050147493457E-3</v>
      </c>
      <c r="L1168" s="64">
        <f t="shared" si="511"/>
        <v>-4.9455789429487806E-2</v>
      </c>
      <c r="M1168" s="65">
        <f t="shared" si="512"/>
        <v>20.774774324324323</v>
      </c>
      <c r="N1168" s="65">
        <f t="shared" si="513"/>
        <v>2.7358659077696634</v>
      </c>
      <c r="O1168" s="65">
        <f t="shared" si="514"/>
        <v>2827.7340225394219</v>
      </c>
      <c r="P1168" s="66">
        <f t="shared" si="515"/>
        <v>1033.5791730540793</v>
      </c>
      <c r="Q1168" s="63">
        <f t="shared" si="489"/>
        <v>6.5004005715229241E-2</v>
      </c>
      <c r="R1168" s="63">
        <f t="shared" si="490"/>
        <v>9.8521304735684323E-2</v>
      </c>
      <c r="S1168" s="63">
        <f t="shared" si="491"/>
        <v>3.6474164133738718E-2</v>
      </c>
      <c r="T1168" s="64">
        <f t="shared" si="492"/>
        <v>5.9863663513313625E-2</v>
      </c>
      <c r="U1168" s="63">
        <f t="shared" si="502"/>
        <v>6.8592847658624168E-2</v>
      </c>
      <c r="V1168" s="63">
        <f t="shared" si="503"/>
        <v>0.10218227422399062</v>
      </c>
      <c r="W1168" s="63">
        <f t="shared" si="504"/>
        <v>2.323681938172828E-2</v>
      </c>
      <c r="X1168" s="64">
        <f t="shared" si="505"/>
        <v>7.7152672135042621E-2</v>
      </c>
      <c r="Y1168" s="63">
        <f t="shared" si="498"/>
        <v>8.2625673912830599E-2</v>
      </c>
      <c r="Z1168" s="63">
        <f t="shared" si="499"/>
        <v>0.11783866127392462</v>
      </c>
      <c r="AA1168" s="63">
        <f t="shared" si="500"/>
        <v>1.7744665218253131E-2</v>
      </c>
      <c r="AB1168" s="64">
        <f t="shared" si="501"/>
        <v>9.834882901027675E-2</v>
      </c>
      <c r="AC1168" s="63">
        <f t="shared" si="494"/>
        <v>9.5693049424123711E-2</v>
      </c>
      <c r="AD1168" s="63">
        <f t="shared" si="495"/>
        <v>0.14355147282282998</v>
      </c>
      <c r="AE1168" s="63">
        <f t="shared" si="496"/>
        <v>1.8357583042982739E-2</v>
      </c>
      <c r="AF1168" s="64">
        <f t="shared" si="497"/>
        <v>0.12293706244691749</v>
      </c>
      <c r="AG1168" s="69">
        <f t="shared" ca="1" si="506"/>
        <v>1635</v>
      </c>
      <c r="AH1168" s="75">
        <f t="shared" si="516"/>
        <v>0</v>
      </c>
      <c r="AI1168" s="76">
        <f t="shared" si="517"/>
        <v>1</v>
      </c>
      <c r="AJ1168" s="75">
        <f t="shared" si="518"/>
        <v>0</v>
      </c>
      <c r="AK1168" s="76">
        <f t="shared" si="519"/>
        <v>1</v>
      </c>
    </row>
    <row r="1169" spans="2:37" x14ac:dyDescent="0.25">
      <c r="B1169" s="43">
        <v>1968</v>
      </c>
      <c r="C1169" s="44">
        <v>2</v>
      </c>
      <c r="D1169" s="67">
        <f t="shared" si="493"/>
        <v>24897</v>
      </c>
      <c r="E1169" s="61">
        <f>Data!I1168</f>
        <v>89.360000999999997</v>
      </c>
      <c r="F1169" s="61">
        <f>Data!H1168</f>
        <v>34.200000000000003</v>
      </c>
      <c r="G1169" s="62">
        <f>IF(MOD(C1169,3)=0,SUM(Data!G1166:G1168),0)</f>
        <v>0</v>
      </c>
      <c r="H1169" s="63">
        <f t="shared" si="507"/>
        <v>-3.1222864944121076E-2</v>
      </c>
      <c r="I1169" s="63">
        <f t="shared" si="508"/>
        <v>0</v>
      </c>
      <c r="J1169" s="63">
        <f t="shared" si="509"/>
        <v>-3.1222864944121076E-2</v>
      </c>
      <c r="K1169" s="63">
        <f t="shared" si="510"/>
        <v>2.9325513196480912E-3</v>
      </c>
      <c r="L1169" s="64">
        <f t="shared" si="511"/>
        <v>-3.4055546625570976E-2</v>
      </c>
      <c r="M1169" s="65">
        <f t="shared" si="512"/>
        <v>20.126126351351349</v>
      </c>
      <c r="N1169" s="65">
        <f t="shared" si="513"/>
        <v>2.7438889749478736</v>
      </c>
      <c r="O1169" s="65">
        <f t="shared" si="514"/>
        <v>2739.4440650557772</v>
      </c>
      <c r="P1169" s="66">
        <f t="shared" si="515"/>
        <v>998.38006933491704</v>
      </c>
      <c r="Q1169" s="63">
        <f t="shared" ref="Q1169:Q1232" si="520">$M1169/$M1157-1</f>
        <v>2.9730376005189907E-2</v>
      </c>
      <c r="R1169" s="63">
        <f t="shared" ref="R1169:R1232" si="521">$O1169/$O1157-1</f>
        <v>6.2137560145152815E-2</v>
      </c>
      <c r="S1169" s="63">
        <f t="shared" ref="S1169:S1232" si="522">$N1169/$N1157-1</f>
        <v>3.9513677811550352E-2</v>
      </c>
      <c r="T1169" s="64">
        <f t="shared" ref="T1169:T1232" si="523">$P1169/$P1157-1</f>
        <v>2.1763910198114411E-2</v>
      </c>
      <c r="U1169" s="63">
        <f t="shared" si="502"/>
        <v>6.8070564995714511E-2</v>
      </c>
      <c r="V1169" s="63">
        <f t="shared" si="503"/>
        <v>0.10164357448025307</v>
      </c>
      <c r="W1169" s="63">
        <f t="shared" si="504"/>
        <v>2.3836255539609663E-2</v>
      </c>
      <c r="X1169" s="64">
        <f t="shared" si="505"/>
        <v>7.5995862150471716E-2</v>
      </c>
      <c r="Y1169" s="63">
        <f t="shared" si="498"/>
        <v>8.1448252387235076E-2</v>
      </c>
      <c r="Z1169" s="63">
        <f t="shared" si="499"/>
        <v>0.11662294347446589</v>
      </c>
      <c r="AA1169" s="63">
        <f t="shared" si="500"/>
        <v>1.8042730933669704E-2</v>
      </c>
      <c r="AB1169" s="64">
        <f t="shared" si="501"/>
        <v>9.6833079344700979E-2</v>
      </c>
      <c r="AC1169" s="63">
        <f t="shared" si="494"/>
        <v>9.6721109094707547E-2</v>
      </c>
      <c r="AD1169" s="63">
        <f t="shared" si="495"/>
        <v>0.14462443678026671</v>
      </c>
      <c r="AE1169" s="63">
        <f t="shared" si="496"/>
        <v>1.8938359400969995E-2</v>
      </c>
      <c r="AF1169" s="64">
        <f t="shared" si="497"/>
        <v>0.12335003017570845</v>
      </c>
      <c r="AG1169" s="69">
        <f t="shared" ca="1" si="506"/>
        <v>1533</v>
      </c>
      <c r="AH1169" s="75">
        <f t="shared" si="516"/>
        <v>0</v>
      </c>
      <c r="AI1169" s="76">
        <f t="shared" si="517"/>
        <v>2</v>
      </c>
      <c r="AJ1169" s="75">
        <f t="shared" si="518"/>
        <v>0</v>
      </c>
      <c r="AK1169" s="76">
        <f t="shared" si="519"/>
        <v>2</v>
      </c>
    </row>
    <row r="1170" spans="2:37" x14ac:dyDescent="0.25">
      <c r="B1170" s="43">
        <v>1968</v>
      </c>
      <c r="C1170" s="44">
        <v>3</v>
      </c>
      <c r="D1170" s="67">
        <f t="shared" si="493"/>
        <v>24928</v>
      </c>
      <c r="E1170" s="61">
        <f>Data!I1169</f>
        <v>90.199996999999996</v>
      </c>
      <c r="F1170" s="61">
        <f>Data!H1169</f>
        <v>34.299999999999997</v>
      </c>
      <c r="G1170" s="62">
        <f>IF(MOD(C1170,3)=0,SUM(Data!G1167:G1169),0)</f>
        <v>0.73499999999999999</v>
      </c>
      <c r="H1170" s="63">
        <f t="shared" si="507"/>
        <v>9.4001341830782792E-3</v>
      </c>
      <c r="I1170" s="63">
        <f t="shared" si="508"/>
        <v>8.2251565776056794E-3</v>
      </c>
      <c r="J1170" s="63">
        <f t="shared" si="509"/>
        <v>1.7625290760683754E-2</v>
      </c>
      <c r="K1170" s="63">
        <f t="shared" si="510"/>
        <v>2.9239766081869956E-3</v>
      </c>
      <c r="L1170" s="64">
        <f t="shared" si="511"/>
        <v>1.4658453178291175E-2</v>
      </c>
      <c r="M1170" s="65">
        <f t="shared" si="512"/>
        <v>20.315314639639638</v>
      </c>
      <c r="N1170" s="65">
        <f t="shared" si="513"/>
        <v>2.751912042126083</v>
      </c>
      <c r="O1170" s="65">
        <f t="shared" si="514"/>
        <v>2787.7275632250148</v>
      </c>
      <c r="P1170" s="66">
        <f t="shared" si="515"/>
        <v>1013.014776835402</v>
      </c>
      <c r="Q1170" s="63">
        <f t="shared" si="520"/>
        <v>0</v>
      </c>
      <c r="R1170" s="63">
        <f t="shared" si="521"/>
        <v>3.1613330323700728E-2</v>
      </c>
      <c r="S1170" s="63">
        <f t="shared" si="522"/>
        <v>3.9393939393939092E-2</v>
      </c>
      <c r="T1170" s="64">
        <f t="shared" si="523"/>
        <v>-7.4857171812794387E-3</v>
      </c>
      <c r="U1170" s="63">
        <f t="shared" si="502"/>
        <v>6.2638614102837664E-2</v>
      </c>
      <c r="V1170" s="63">
        <f t="shared" si="503"/>
        <v>9.6062491095157299E-2</v>
      </c>
      <c r="W1170" s="63">
        <f t="shared" si="504"/>
        <v>2.3761648218585618E-2</v>
      </c>
      <c r="X1170" s="64">
        <f t="shared" si="505"/>
        <v>7.0622730400557554E-2</v>
      </c>
      <c r="Y1170" s="63">
        <f t="shared" si="498"/>
        <v>7.9176413425800174E-2</v>
      </c>
      <c r="Z1170" s="63">
        <f t="shared" si="499"/>
        <v>0.11401210400264161</v>
      </c>
      <c r="AA1170" s="63">
        <f t="shared" si="500"/>
        <v>1.7630613022290964E-2</v>
      </c>
      <c r="AB1170" s="64">
        <f t="shared" si="501"/>
        <v>9.4711666244104098E-2</v>
      </c>
      <c r="AC1170" s="63">
        <f t="shared" si="494"/>
        <v>9.6461846796459083E-2</v>
      </c>
      <c r="AD1170" s="63">
        <f t="shared" si="495"/>
        <v>0.1439775428738943</v>
      </c>
      <c r="AE1170" s="63">
        <f t="shared" si="496"/>
        <v>1.9304433351208017E-2</v>
      </c>
      <c r="AF1170" s="64">
        <f t="shared" si="497"/>
        <v>0.12231194669956791</v>
      </c>
      <c r="AG1170" s="69">
        <f t="shared" ca="1" si="506"/>
        <v>855</v>
      </c>
      <c r="AH1170" s="75">
        <f t="shared" si="516"/>
        <v>1</v>
      </c>
      <c r="AI1170" s="76">
        <f t="shared" si="517"/>
        <v>0</v>
      </c>
      <c r="AJ1170" s="75">
        <f t="shared" si="518"/>
        <v>1</v>
      </c>
      <c r="AK1170" s="76">
        <f t="shared" si="519"/>
        <v>0</v>
      </c>
    </row>
    <row r="1171" spans="2:37" x14ac:dyDescent="0.25">
      <c r="B1171" s="43">
        <v>1968</v>
      </c>
      <c r="C1171" s="44">
        <v>4</v>
      </c>
      <c r="D1171" s="67">
        <f t="shared" si="493"/>
        <v>24958</v>
      </c>
      <c r="E1171" s="61">
        <f>Data!I1170</f>
        <v>97.459998999999996</v>
      </c>
      <c r="F1171" s="61">
        <f>Data!H1170</f>
        <v>34.4</v>
      </c>
      <c r="G1171" s="62">
        <f>IF(MOD(C1171,3)=0,SUM(Data!G1168:G1170),0)</f>
        <v>0</v>
      </c>
      <c r="H1171" s="63">
        <f t="shared" si="507"/>
        <v>8.0487829727976523E-2</v>
      </c>
      <c r="I1171" s="63">
        <f t="shared" si="508"/>
        <v>0</v>
      </c>
      <c r="J1171" s="63">
        <f t="shared" si="509"/>
        <v>8.0487829727976523E-2</v>
      </c>
      <c r="K1171" s="63">
        <f t="shared" si="510"/>
        <v>2.9154518950438302E-3</v>
      </c>
      <c r="L1171" s="64">
        <f t="shared" si="511"/>
        <v>7.7346876734581071E-2</v>
      </c>
      <c r="M1171" s="65">
        <f t="shared" si="512"/>
        <v>21.950450225225222</v>
      </c>
      <c r="N1171" s="65">
        <f t="shared" si="513"/>
        <v>2.7599351093042936</v>
      </c>
      <c r="O1171" s="65">
        <f t="shared" si="514"/>
        <v>3012.1057046618566</v>
      </c>
      <c r="P1171" s="66">
        <f t="shared" si="515"/>
        <v>1091.368305909599</v>
      </c>
      <c r="Q1171" s="63">
        <f t="shared" si="520"/>
        <v>3.6698190901006456E-2</v>
      </c>
      <c r="R1171" s="63">
        <f t="shared" si="521"/>
        <v>6.9471673255943056E-2</v>
      </c>
      <c r="S1171" s="63">
        <f t="shared" si="522"/>
        <v>3.92749244712991E-2</v>
      </c>
      <c r="T1171" s="64">
        <f t="shared" si="523"/>
        <v>2.9055592580572664E-2</v>
      </c>
      <c r="U1171" s="63">
        <f t="shared" si="502"/>
        <v>6.9040583044553738E-2</v>
      </c>
      <c r="V1171" s="63">
        <f t="shared" si="503"/>
        <v>0.10266582541130709</v>
      </c>
      <c r="W1171" s="63">
        <f t="shared" si="504"/>
        <v>2.43578988548947E-2</v>
      </c>
      <c r="X1171" s="64">
        <f t="shared" si="505"/>
        <v>7.6445865887255549E-2</v>
      </c>
      <c r="Y1171" s="63">
        <f t="shared" si="498"/>
        <v>8.4160698040423032E-2</v>
      </c>
      <c r="Z1171" s="63">
        <f t="shared" si="499"/>
        <v>0.11915728075169363</v>
      </c>
      <c r="AA1171" s="63">
        <f t="shared" si="500"/>
        <v>1.7574136317535682E-2</v>
      </c>
      <c r="AB1171" s="64">
        <f t="shared" si="501"/>
        <v>9.9828740539508631E-2</v>
      </c>
      <c r="AC1171" s="63">
        <f t="shared" si="494"/>
        <v>9.6643033510737775E-2</v>
      </c>
      <c r="AD1171" s="63">
        <f t="shared" si="495"/>
        <v>0.14416658140068628</v>
      </c>
      <c r="AE1171" s="63">
        <f t="shared" si="496"/>
        <v>1.8589216868936997E-2</v>
      </c>
      <c r="AF1171" s="64">
        <f t="shared" si="497"/>
        <v>0.12328558210910989</v>
      </c>
      <c r="AG1171" s="69">
        <f t="shared" ca="1" si="506"/>
        <v>45</v>
      </c>
      <c r="AH1171" s="75">
        <f t="shared" si="516"/>
        <v>2</v>
      </c>
      <c r="AI1171" s="76">
        <f t="shared" si="517"/>
        <v>0</v>
      </c>
      <c r="AJ1171" s="75">
        <f t="shared" si="518"/>
        <v>2</v>
      </c>
      <c r="AK1171" s="76">
        <f t="shared" si="519"/>
        <v>0</v>
      </c>
    </row>
    <row r="1172" spans="2:37" x14ac:dyDescent="0.25">
      <c r="B1172" s="43">
        <v>1968</v>
      </c>
      <c r="C1172" s="44">
        <v>5</v>
      </c>
      <c r="D1172" s="67">
        <f t="shared" si="493"/>
        <v>24989</v>
      </c>
      <c r="E1172" s="61">
        <f>Data!I1171</f>
        <v>98.68</v>
      </c>
      <c r="F1172" s="61">
        <f>Data!H1171</f>
        <v>34.5</v>
      </c>
      <c r="G1172" s="62">
        <f>IF(MOD(C1172,3)=0,SUM(Data!G1169:G1171),0)</f>
        <v>0</v>
      </c>
      <c r="H1172" s="63">
        <f t="shared" si="507"/>
        <v>1.2517966473609476E-2</v>
      </c>
      <c r="I1172" s="63">
        <f t="shared" si="508"/>
        <v>0</v>
      </c>
      <c r="J1172" s="63">
        <f t="shared" si="509"/>
        <v>1.2517966473609476E-2</v>
      </c>
      <c r="K1172" s="63">
        <f t="shared" si="510"/>
        <v>2.9069767441860517E-3</v>
      </c>
      <c r="L1172" s="64">
        <f t="shared" si="511"/>
        <v>9.5831317881787115E-3</v>
      </c>
      <c r="M1172" s="65">
        <f t="shared" si="512"/>
        <v>22.225225225225223</v>
      </c>
      <c r="N1172" s="65">
        <f t="shared" si="513"/>
        <v>2.7679581764825039</v>
      </c>
      <c r="O1172" s="65">
        <f t="shared" si="514"/>
        <v>3049.8111428877814</v>
      </c>
      <c r="P1172" s="66">
        <f t="shared" si="515"/>
        <v>1101.827032214572</v>
      </c>
      <c r="Q1172" s="63">
        <f t="shared" si="520"/>
        <v>0.10776827328764549</v>
      </c>
      <c r="R1172" s="63">
        <f t="shared" si="521"/>
        <v>0.14278851763320355</v>
      </c>
      <c r="S1172" s="63">
        <f t="shared" si="522"/>
        <v>3.9156626506024139E-2</v>
      </c>
      <c r="T1172" s="64">
        <f t="shared" si="523"/>
        <v>9.9726921316589889E-2</v>
      </c>
      <c r="U1172" s="63">
        <f t="shared" si="502"/>
        <v>6.8659062273819238E-2</v>
      </c>
      <c r="V1172" s="63">
        <f t="shared" si="503"/>
        <v>0.10227230441477442</v>
      </c>
      <c r="W1172" s="63">
        <f t="shared" si="504"/>
        <v>2.4952764470199895E-2</v>
      </c>
      <c r="X1172" s="64">
        <f t="shared" si="505"/>
        <v>7.5437173911659272E-2</v>
      </c>
      <c r="Y1172" s="63">
        <f t="shared" si="498"/>
        <v>8.3899221098427956E-2</v>
      </c>
      <c r="Z1172" s="63">
        <f t="shared" si="499"/>
        <v>0.11888736336406724</v>
      </c>
      <c r="AA1172" s="63">
        <f t="shared" si="500"/>
        <v>1.7869556507340567E-2</v>
      </c>
      <c r="AB1172" s="64">
        <f t="shared" si="501"/>
        <v>9.924435426023881E-2</v>
      </c>
      <c r="AC1172" s="63">
        <f t="shared" si="494"/>
        <v>9.4719440918452191E-2</v>
      </c>
      <c r="AD1172" s="63">
        <f t="shared" si="495"/>
        <v>0.14215962900773005</v>
      </c>
      <c r="AE1172" s="63">
        <f t="shared" si="496"/>
        <v>1.8523513943246028E-2</v>
      </c>
      <c r="AF1172" s="64">
        <f t="shared" si="497"/>
        <v>0.12138759034224234</v>
      </c>
      <c r="AG1172" s="69">
        <f t="shared" ca="1" si="506"/>
        <v>792</v>
      </c>
      <c r="AH1172" s="75">
        <f t="shared" si="516"/>
        <v>3</v>
      </c>
      <c r="AI1172" s="76">
        <f t="shared" si="517"/>
        <v>0</v>
      </c>
      <c r="AJ1172" s="75">
        <f t="shared" si="518"/>
        <v>3</v>
      </c>
      <c r="AK1172" s="76">
        <f t="shared" si="519"/>
        <v>0</v>
      </c>
    </row>
    <row r="1173" spans="2:37" x14ac:dyDescent="0.25">
      <c r="B1173" s="43">
        <v>1968</v>
      </c>
      <c r="C1173" s="44">
        <v>6</v>
      </c>
      <c r="D1173" s="67">
        <f t="shared" si="493"/>
        <v>25019</v>
      </c>
      <c r="E1173" s="61">
        <f>Data!I1172</f>
        <v>99.580001999999993</v>
      </c>
      <c r="F1173" s="61">
        <f>Data!H1172</f>
        <v>34.700000000000003</v>
      </c>
      <c r="G1173" s="62">
        <f>IF(MOD(C1173,3)=0,SUM(Data!G1170:G1172),0)</f>
        <v>0.74416666666666664</v>
      </c>
      <c r="H1173" s="63">
        <f t="shared" si="507"/>
        <v>9.1204094041343886E-3</v>
      </c>
      <c r="I1173" s="63">
        <f t="shared" si="508"/>
        <v>7.5412106472098357E-3</v>
      </c>
      <c r="J1173" s="63">
        <f t="shared" si="509"/>
        <v>1.6661620051344306E-2</v>
      </c>
      <c r="K1173" s="63">
        <f t="shared" si="510"/>
        <v>5.7971014492754769E-3</v>
      </c>
      <c r="L1173" s="64">
        <f t="shared" si="511"/>
        <v>1.0801898898310514E-2</v>
      </c>
      <c r="M1173" s="65">
        <f t="shared" si="512"/>
        <v>22.427928378378375</v>
      </c>
      <c r="N1173" s="65">
        <f t="shared" si="513"/>
        <v>2.7840043108389243</v>
      </c>
      <c r="O1173" s="65">
        <f t="shared" si="514"/>
        <v>3100.6259373789339</v>
      </c>
      <c r="P1173" s="66">
        <f t="shared" si="515"/>
        <v>1113.7288564199794</v>
      </c>
      <c r="Q1173" s="63">
        <f t="shared" si="520"/>
        <v>9.8631984759840918E-2</v>
      </c>
      <c r="R1173" s="63">
        <f t="shared" si="521"/>
        <v>0.13277240609586904</v>
      </c>
      <c r="S1173" s="63">
        <f t="shared" si="522"/>
        <v>4.2042042042042205E-2</v>
      </c>
      <c r="T1173" s="64">
        <f t="shared" si="523"/>
        <v>8.7069772996899664E-2</v>
      </c>
      <c r="U1173" s="63">
        <f t="shared" si="502"/>
        <v>7.497925544284767E-2</v>
      </c>
      <c r="V1173" s="63">
        <f t="shared" si="503"/>
        <v>0.1087042826032445</v>
      </c>
      <c r="W1173" s="63">
        <f t="shared" si="504"/>
        <v>2.5466812350874335E-2</v>
      </c>
      <c r="X1173" s="64">
        <f t="shared" si="505"/>
        <v>8.1170320921014172E-2</v>
      </c>
      <c r="Y1173" s="63">
        <f t="shared" si="498"/>
        <v>8.2093906699844066E-2</v>
      </c>
      <c r="Z1173" s="63">
        <f t="shared" si="499"/>
        <v>0.1167844850848998</v>
      </c>
      <c r="AA1173" s="63">
        <f t="shared" si="500"/>
        <v>1.8458092132153547E-2</v>
      </c>
      <c r="AB1173" s="64">
        <f t="shared" si="501"/>
        <v>9.6544368111307177E-2</v>
      </c>
      <c r="AC1173" s="63">
        <f t="shared" si="494"/>
        <v>9.2992814798219969E-2</v>
      </c>
      <c r="AD1173" s="63">
        <f t="shared" si="495"/>
        <v>0.14006689086831337</v>
      </c>
      <c r="AE1173" s="63">
        <f t="shared" si="496"/>
        <v>1.8393506765187029E-2</v>
      </c>
      <c r="AF1173" s="64">
        <f t="shared" si="497"/>
        <v>0.11947580507421751</v>
      </c>
      <c r="AG1173" s="69">
        <f t="shared" ca="1" si="506"/>
        <v>861</v>
      </c>
      <c r="AH1173" s="75">
        <f t="shared" si="516"/>
        <v>4</v>
      </c>
      <c r="AI1173" s="76">
        <f t="shared" si="517"/>
        <v>0</v>
      </c>
      <c r="AJ1173" s="75">
        <f t="shared" si="518"/>
        <v>4</v>
      </c>
      <c r="AK1173" s="76">
        <f t="shared" si="519"/>
        <v>0</v>
      </c>
    </row>
    <row r="1174" spans="2:37" x14ac:dyDescent="0.25">
      <c r="B1174" s="43">
        <v>1968</v>
      </c>
      <c r="C1174" s="44">
        <v>7</v>
      </c>
      <c r="D1174" s="67">
        <f t="shared" si="493"/>
        <v>25050</v>
      </c>
      <c r="E1174" s="61">
        <f>Data!I1173</f>
        <v>97.739998</v>
      </c>
      <c r="F1174" s="61">
        <f>Data!H1173</f>
        <v>34.9</v>
      </c>
      <c r="G1174" s="62">
        <f>IF(MOD(C1174,3)=0,SUM(Data!G1171:G1173),0)</f>
        <v>0</v>
      </c>
      <c r="H1174" s="63">
        <f t="shared" si="507"/>
        <v>-1.8477645742565829E-2</v>
      </c>
      <c r="I1174" s="63">
        <f t="shared" si="508"/>
        <v>0</v>
      </c>
      <c r="J1174" s="63">
        <f t="shared" si="509"/>
        <v>-1.8477645742565829E-2</v>
      </c>
      <c r="K1174" s="63">
        <f t="shared" si="510"/>
        <v>5.7636887608067955E-3</v>
      </c>
      <c r="L1174" s="64">
        <f t="shared" si="511"/>
        <v>-2.4102415681003686E-2</v>
      </c>
      <c r="M1174" s="65">
        <f t="shared" si="512"/>
        <v>22.013513063063062</v>
      </c>
      <c r="N1174" s="65">
        <f t="shared" si="513"/>
        <v>2.8000504451953443</v>
      </c>
      <c r="O1174" s="65">
        <f t="shared" si="514"/>
        <v>3043.3336697278351</v>
      </c>
      <c r="P1174" s="66">
        <f t="shared" si="515"/>
        <v>1086.8853005666163</v>
      </c>
      <c r="Q1174" s="63">
        <f t="shared" si="520"/>
        <v>3.1556707124010597E-2</v>
      </c>
      <c r="R1174" s="63">
        <f t="shared" si="521"/>
        <v>6.3612737807404507E-2</v>
      </c>
      <c r="S1174" s="63">
        <f t="shared" si="522"/>
        <v>4.4910179640718528E-2</v>
      </c>
      <c r="T1174" s="64">
        <f t="shared" si="523"/>
        <v>1.7898723288461538E-2</v>
      </c>
      <c r="U1174" s="63">
        <f t="shared" si="502"/>
        <v>7.1719561090151762E-2</v>
      </c>
      <c r="V1174" s="63">
        <f t="shared" si="503"/>
        <v>0.10534232276028654</v>
      </c>
      <c r="W1174" s="63">
        <f t="shared" si="504"/>
        <v>2.5976492736302648E-2</v>
      </c>
      <c r="X1174" s="64">
        <f t="shared" si="505"/>
        <v>7.7356382515464395E-2</v>
      </c>
      <c r="Y1174" s="63">
        <f t="shared" si="498"/>
        <v>7.5529274387275525E-2</v>
      </c>
      <c r="Z1174" s="63">
        <f t="shared" si="499"/>
        <v>0.11000939886403538</v>
      </c>
      <c r="AA1174" s="63">
        <f t="shared" si="500"/>
        <v>1.8691641914860169E-2</v>
      </c>
      <c r="AB1174" s="64">
        <f t="shared" si="501"/>
        <v>8.9642197100511023E-2</v>
      </c>
      <c r="AC1174" s="63">
        <f t="shared" si="494"/>
        <v>9.3288949973756363E-2</v>
      </c>
      <c r="AD1174" s="63">
        <f t="shared" si="495"/>
        <v>0.14037578028119824</v>
      </c>
      <c r="AE1174" s="63">
        <f t="shared" si="496"/>
        <v>1.8056263072761869E-2</v>
      </c>
      <c r="AF1174" s="64">
        <f t="shared" si="497"/>
        <v>0.12015005618573937</v>
      </c>
      <c r="AG1174" s="69">
        <f t="shared" ca="1" si="506"/>
        <v>1372</v>
      </c>
      <c r="AH1174" s="75">
        <f t="shared" si="516"/>
        <v>0</v>
      </c>
      <c r="AI1174" s="76">
        <f t="shared" si="517"/>
        <v>1</v>
      </c>
      <c r="AJ1174" s="75">
        <f t="shared" si="518"/>
        <v>0</v>
      </c>
      <c r="AK1174" s="76">
        <f t="shared" si="519"/>
        <v>1</v>
      </c>
    </row>
    <row r="1175" spans="2:37" x14ac:dyDescent="0.25">
      <c r="B1175" s="43">
        <v>1968</v>
      </c>
      <c r="C1175" s="44">
        <v>8</v>
      </c>
      <c r="D1175" s="67">
        <f t="shared" si="493"/>
        <v>25081</v>
      </c>
      <c r="E1175" s="61">
        <f>Data!I1174</f>
        <v>98.860000999999997</v>
      </c>
      <c r="F1175" s="61">
        <f>Data!H1174</f>
        <v>35</v>
      </c>
      <c r="G1175" s="62">
        <f>IF(MOD(C1175,3)=0,SUM(Data!G1172:G1174),0)</f>
        <v>0</v>
      </c>
      <c r="H1175" s="63">
        <f t="shared" si="507"/>
        <v>1.1459003713095939E-2</v>
      </c>
      <c r="I1175" s="63">
        <f t="shared" si="508"/>
        <v>0</v>
      </c>
      <c r="J1175" s="63">
        <f t="shared" si="509"/>
        <v>1.1459003713095939E-2</v>
      </c>
      <c r="K1175" s="63">
        <f t="shared" si="510"/>
        <v>2.8653295128939771E-3</v>
      </c>
      <c r="L1175" s="64">
        <f t="shared" si="511"/>
        <v>8.5691208453442247E-3</v>
      </c>
      <c r="M1175" s="65">
        <f t="shared" si="512"/>
        <v>22.265765990990989</v>
      </c>
      <c r="N1175" s="65">
        <f t="shared" si="513"/>
        <v>2.8080735123735545</v>
      </c>
      <c r="O1175" s="65">
        <f t="shared" si="514"/>
        <v>3078.2072415494363</v>
      </c>
      <c r="P1175" s="66">
        <f t="shared" si="515"/>
        <v>1096.1989520522</v>
      </c>
      <c r="Q1175" s="63">
        <f t="shared" si="520"/>
        <v>5.574542989903275E-2</v>
      </c>
      <c r="R1175" s="63">
        <f t="shared" si="521"/>
        <v>8.8553134663079014E-2</v>
      </c>
      <c r="S1175" s="63">
        <f t="shared" si="522"/>
        <v>4.4776119402985204E-2</v>
      </c>
      <c r="T1175" s="64">
        <f t="shared" si="523"/>
        <v>4.1900857463232688E-2</v>
      </c>
      <c r="U1175" s="63">
        <f t="shared" si="502"/>
        <v>6.3987487760481132E-2</v>
      </c>
      <c r="V1175" s="63">
        <f t="shared" si="503"/>
        <v>9.7367673230443597E-2</v>
      </c>
      <c r="W1175" s="63">
        <f t="shared" si="504"/>
        <v>2.6563772166682265E-2</v>
      </c>
      <c r="X1175" s="64">
        <f t="shared" si="505"/>
        <v>6.8971751179492058E-2</v>
      </c>
      <c r="Y1175" s="63">
        <f t="shared" si="498"/>
        <v>7.5485906074711506E-2</v>
      </c>
      <c r="Z1175" s="63">
        <f t="shared" si="499"/>
        <v>0.10996464021756691</v>
      </c>
      <c r="AA1175" s="63">
        <f t="shared" si="500"/>
        <v>1.933519647081261E-2</v>
      </c>
      <c r="AB1175" s="64">
        <f t="shared" si="501"/>
        <v>8.8910344762483939E-2</v>
      </c>
      <c r="AC1175" s="63">
        <f t="shared" si="494"/>
        <v>9.5535902509537252E-2</v>
      </c>
      <c r="AD1175" s="63">
        <f t="shared" si="495"/>
        <v>0.14271950675104628</v>
      </c>
      <c r="AE1175" s="63">
        <f t="shared" si="496"/>
        <v>1.7993718011223292E-2</v>
      </c>
      <c r="AF1175" s="64">
        <f t="shared" si="497"/>
        <v>0.12252117722640765</v>
      </c>
      <c r="AG1175" s="69">
        <f t="shared" ca="1" si="506"/>
        <v>813</v>
      </c>
      <c r="AH1175" s="75">
        <f t="shared" si="516"/>
        <v>1</v>
      </c>
      <c r="AI1175" s="76">
        <f t="shared" si="517"/>
        <v>0</v>
      </c>
      <c r="AJ1175" s="75">
        <f t="shared" si="518"/>
        <v>1</v>
      </c>
      <c r="AK1175" s="76">
        <f t="shared" si="519"/>
        <v>0</v>
      </c>
    </row>
    <row r="1176" spans="2:37" x14ac:dyDescent="0.25">
      <c r="B1176" s="43">
        <v>1968</v>
      </c>
      <c r="C1176" s="44">
        <v>9</v>
      </c>
      <c r="D1176" s="67">
        <f t="shared" si="493"/>
        <v>25111</v>
      </c>
      <c r="E1176" s="61">
        <f>Data!I1175</f>
        <v>102.66999800000001</v>
      </c>
      <c r="F1176" s="61">
        <f>Data!H1175</f>
        <v>35.1</v>
      </c>
      <c r="G1176" s="62">
        <f>IF(MOD(C1176,3)=0,SUM(Data!G1173:G1175),0)</f>
        <v>0.75416666666666665</v>
      </c>
      <c r="H1176" s="63">
        <f t="shared" si="507"/>
        <v>3.8539317837959608E-2</v>
      </c>
      <c r="I1176" s="63">
        <f t="shared" si="508"/>
        <v>7.6286330066562174E-3</v>
      </c>
      <c r="J1176" s="63">
        <f t="shared" si="509"/>
        <v>4.6167950844615779E-2</v>
      </c>
      <c r="K1176" s="63">
        <f t="shared" si="510"/>
        <v>2.8571428571428914E-3</v>
      </c>
      <c r="L1176" s="64">
        <f t="shared" si="511"/>
        <v>4.3187415372123894E-2</v>
      </c>
      <c r="M1176" s="65">
        <f t="shared" si="512"/>
        <v>23.123873423423422</v>
      </c>
      <c r="N1176" s="65">
        <f t="shared" si="513"/>
        <v>2.8160965795517647</v>
      </c>
      <c r="O1176" s="65">
        <f t="shared" si="514"/>
        <v>3220.3217621668309</v>
      </c>
      <c r="P1176" s="66">
        <f t="shared" si="515"/>
        <v>1143.5409515249653</v>
      </c>
      <c r="Q1176" s="63">
        <f t="shared" si="520"/>
        <v>6.1627536569409003E-2</v>
      </c>
      <c r="R1176" s="63">
        <f t="shared" si="521"/>
        <v>9.4416424590536785E-2</v>
      </c>
      <c r="S1176" s="63">
        <f t="shared" si="522"/>
        <v>4.4642857142857206E-2</v>
      </c>
      <c r="T1176" s="64">
        <f t="shared" si="523"/>
        <v>4.7646491915727784E-2</v>
      </c>
      <c r="U1176" s="63">
        <f t="shared" si="502"/>
        <v>7.4446716987423223E-2</v>
      </c>
      <c r="V1176" s="63">
        <f t="shared" si="503"/>
        <v>0.1080783655484947</v>
      </c>
      <c r="W1176" s="63">
        <f t="shared" si="504"/>
        <v>2.7149710774476699E-2</v>
      </c>
      <c r="X1176" s="64">
        <f t="shared" si="505"/>
        <v>7.8789541509968641E-2</v>
      </c>
      <c r="Y1176" s="63">
        <f t="shared" si="498"/>
        <v>7.4472414161929512E-2</v>
      </c>
      <c r="Z1176" s="63">
        <f t="shared" si="499"/>
        <v>0.10877629980529879</v>
      </c>
      <c r="AA1176" s="63">
        <f t="shared" si="500"/>
        <v>1.9626061324886868E-2</v>
      </c>
      <c r="AB1176" s="64">
        <f t="shared" si="501"/>
        <v>8.7434248556349736E-2</v>
      </c>
      <c r="AC1176" s="63">
        <f t="shared" si="494"/>
        <v>9.8232690614105334E-2</v>
      </c>
      <c r="AD1176" s="63">
        <f t="shared" si="495"/>
        <v>0.14517260817316813</v>
      </c>
      <c r="AE1176" s="63">
        <f t="shared" si="496"/>
        <v>1.8138948684862433E-2</v>
      </c>
      <c r="AF1176" s="64">
        <f t="shared" si="497"/>
        <v>0.1247704546146633</v>
      </c>
      <c r="AG1176" s="69">
        <f t="shared" ca="1" si="506"/>
        <v>325</v>
      </c>
      <c r="AH1176" s="75">
        <f t="shared" si="516"/>
        <v>2</v>
      </c>
      <c r="AI1176" s="76">
        <f t="shared" si="517"/>
        <v>0</v>
      </c>
      <c r="AJ1176" s="75">
        <f t="shared" si="518"/>
        <v>2</v>
      </c>
      <c r="AK1176" s="76">
        <f t="shared" si="519"/>
        <v>0</v>
      </c>
    </row>
    <row r="1177" spans="2:37" x14ac:dyDescent="0.25">
      <c r="B1177" s="43">
        <v>1968</v>
      </c>
      <c r="C1177" s="44">
        <v>10</v>
      </c>
      <c r="D1177" s="67">
        <f t="shared" si="493"/>
        <v>25142</v>
      </c>
      <c r="E1177" s="61">
        <f>Data!I1176</f>
        <v>103.410004</v>
      </c>
      <c r="F1177" s="61">
        <f>Data!H1176</f>
        <v>35.299999999999997</v>
      </c>
      <c r="G1177" s="62">
        <f>IF(MOD(C1177,3)=0,SUM(Data!G1174:G1176),0)</f>
        <v>0</v>
      </c>
      <c r="H1177" s="63">
        <f t="shared" si="507"/>
        <v>7.2076167762269439E-3</v>
      </c>
      <c r="I1177" s="63">
        <f t="shared" si="508"/>
        <v>0</v>
      </c>
      <c r="J1177" s="63">
        <f t="shared" si="509"/>
        <v>7.2076167762269439E-3</v>
      </c>
      <c r="K1177" s="63">
        <f t="shared" si="510"/>
        <v>5.6980056980056037E-3</v>
      </c>
      <c r="L1177" s="64">
        <f t="shared" si="511"/>
        <v>1.5010580409509089E-3</v>
      </c>
      <c r="M1177" s="65">
        <f t="shared" si="512"/>
        <v>23.290541441441441</v>
      </c>
      <c r="N1177" s="65">
        <f t="shared" si="513"/>
        <v>2.8321427139081847</v>
      </c>
      <c r="O1177" s="65">
        <f t="shared" si="514"/>
        <v>3243.5326073246733</v>
      </c>
      <c r="P1177" s="66">
        <f t="shared" si="515"/>
        <v>1145.2574728654085</v>
      </c>
      <c r="Q1177" s="63">
        <f t="shared" si="520"/>
        <v>0.10836013585122828</v>
      </c>
      <c r="R1177" s="63">
        <f t="shared" si="521"/>
        <v>0.14259238315986966</v>
      </c>
      <c r="S1177" s="63">
        <f t="shared" si="522"/>
        <v>4.7477744807121525E-2</v>
      </c>
      <c r="T1177" s="64">
        <f t="shared" si="523"/>
        <v>9.0803493271603752E-2</v>
      </c>
      <c r="U1177" s="63">
        <f t="shared" si="502"/>
        <v>6.9188866527972293E-2</v>
      </c>
      <c r="V1177" s="63">
        <f t="shared" si="503"/>
        <v>0.1026559371941671</v>
      </c>
      <c r="W1177" s="63">
        <f t="shared" si="504"/>
        <v>2.7648985357532352E-2</v>
      </c>
      <c r="X1177" s="64">
        <f t="shared" si="505"/>
        <v>7.2988883271790206E-2</v>
      </c>
      <c r="Y1177" s="63">
        <f t="shared" si="498"/>
        <v>7.2553902431187867E-2</v>
      </c>
      <c r="Z1177" s="63">
        <f t="shared" si="499"/>
        <v>0.10679653717025328</v>
      </c>
      <c r="AA1177" s="63">
        <f t="shared" si="500"/>
        <v>2.0205560488133711E-2</v>
      </c>
      <c r="AB1177" s="64">
        <f t="shared" si="501"/>
        <v>8.4876009341380731E-2</v>
      </c>
      <c r="AC1177" s="63">
        <f t="shared" si="494"/>
        <v>9.7149438818532774E-2</v>
      </c>
      <c r="AD1177" s="63">
        <f t="shared" si="495"/>
        <v>0.1440430567633022</v>
      </c>
      <c r="AE1177" s="63">
        <f t="shared" si="496"/>
        <v>1.863652369214619E-2</v>
      </c>
      <c r="AF1177" s="64">
        <f t="shared" si="497"/>
        <v>0.12311215056044511</v>
      </c>
      <c r="AG1177" s="69">
        <f t="shared" ca="1" si="506"/>
        <v>897</v>
      </c>
      <c r="AH1177" s="75">
        <f t="shared" si="516"/>
        <v>3</v>
      </c>
      <c r="AI1177" s="76">
        <f t="shared" si="517"/>
        <v>0</v>
      </c>
      <c r="AJ1177" s="75">
        <f t="shared" si="518"/>
        <v>3</v>
      </c>
      <c r="AK1177" s="76">
        <f t="shared" si="519"/>
        <v>0</v>
      </c>
    </row>
    <row r="1178" spans="2:37" x14ac:dyDescent="0.25">
      <c r="B1178" s="43">
        <v>1968</v>
      </c>
      <c r="C1178" s="44">
        <v>11</v>
      </c>
      <c r="D1178" s="67">
        <f t="shared" si="493"/>
        <v>25172</v>
      </c>
      <c r="E1178" s="61">
        <f>Data!I1177</f>
        <v>108.370003</v>
      </c>
      <c r="F1178" s="61">
        <f>Data!H1177</f>
        <v>35.4</v>
      </c>
      <c r="G1178" s="62">
        <f>IF(MOD(C1178,3)=0,SUM(Data!G1175:G1177),0)</f>
        <v>0</v>
      </c>
      <c r="H1178" s="63">
        <f t="shared" si="507"/>
        <v>4.7964401974106785E-2</v>
      </c>
      <c r="I1178" s="63">
        <f t="shared" si="508"/>
        <v>0</v>
      </c>
      <c r="J1178" s="63">
        <f t="shared" si="509"/>
        <v>4.7964401974106785E-2</v>
      </c>
      <c r="K1178" s="63">
        <f t="shared" si="510"/>
        <v>2.8328611898016387E-3</v>
      </c>
      <c r="L1178" s="64">
        <f t="shared" si="511"/>
        <v>4.5004050556100905E-2</v>
      </c>
      <c r="M1178" s="65">
        <f t="shared" si="512"/>
        <v>24.40765833333333</v>
      </c>
      <c r="N1178" s="65">
        <f t="shared" si="513"/>
        <v>2.8401657810863949</v>
      </c>
      <c r="O1178" s="65">
        <f t="shared" si="514"/>
        <v>3399.1067091185168</v>
      </c>
      <c r="P1178" s="66">
        <f t="shared" si="515"/>
        <v>1196.7986980739956</v>
      </c>
      <c r="Q1178" s="63">
        <f t="shared" si="520"/>
        <v>0.1528723723404255</v>
      </c>
      <c r="R1178" s="63">
        <f t="shared" si="521"/>
        <v>0.18847940194091528</v>
      </c>
      <c r="S1178" s="63">
        <f t="shared" si="522"/>
        <v>4.7337278106508895E-2</v>
      </c>
      <c r="T1178" s="64">
        <f t="shared" si="523"/>
        <v>0.13476281880234264</v>
      </c>
      <c r="U1178" s="63">
        <f t="shared" si="502"/>
        <v>8.1543537637178254E-2</v>
      </c>
      <c r="V1178" s="63">
        <f t="shared" si="503"/>
        <v>0.11539732636976319</v>
      </c>
      <c r="W1178" s="63">
        <f t="shared" si="504"/>
        <v>2.8230564103111755E-2</v>
      </c>
      <c r="X1178" s="64">
        <f t="shared" si="505"/>
        <v>8.4773556933394278E-2</v>
      </c>
      <c r="Y1178" s="63">
        <f t="shared" si="498"/>
        <v>7.5205620419963815E-2</v>
      </c>
      <c r="Z1178" s="63">
        <f t="shared" si="499"/>
        <v>0.10953291459695103</v>
      </c>
      <c r="AA1178" s="63">
        <f t="shared" si="500"/>
        <v>2.014176100368581E-2</v>
      </c>
      <c r="AB1178" s="64">
        <f t="shared" si="501"/>
        <v>8.7626207464848838E-2</v>
      </c>
      <c r="AC1178" s="63">
        <f t="shared" si="494"/>
        <v>0.1028719215754601</v>
      </c>
      <c r="AD1178" s="63">
        <f t="shared" si="495"/>
        <v>0.15001012600098074</v>
      </c>
      <c r="AE1178" s="63">
        <f t="shared" si="496"/>
        <v>1.919995262054508E-2</v>
      </c>
      <c r="AF1178" s="64">
        <f t="shared" si="497"/>
        <v>0.12834593746212342</v>
      </c>
      <c r="AG1178" s="69">
        <f t="shared" ca="1" si="506"/>
        <v>210</v>
      </c>
      <c r="AH1178" s="75">
        <f t="shared" si="516"/>
        <v>4</v>
      </c>
      <c r="AI1178" s="76">
        <f t="shared" si="517"/>
        <v>0</v>
      </c>
      <c r="AJ1178" s="75">
        <f t="shared" si="518"/>
        <v>4</v>
      </c>
      <c r="AK1178" s="76">
        <f t="shared" si="519"/>
        <v>0</v>
      </c>
    </row>
    <row r="1179" spans="2:37" x14ac:dyDescent="0.25">
      <c r="B1179" s="43">
        <v>1968</v>
      </c>
      <c r="C1179" s="44">
        <v>12</v>
      </c>
      <c r="D1179" s="67">
        <f t="shared" si="493"/>
        <v>25203</v>
      </c>
      <c r="E1179" s="61">
        <f>Data!I1178</f>
        <v>103.860001</v>
      </c>
      <c r="F1179" s="61">
        <f>Data!H1178</f>
        <v>35.5</v>
      </c>
      <c r="G1179" s="62">
        <f>IF(MOD(C1179,3)=0,SUM(Data!G1176:G1178),0)</f>
        <v>0.76416666666666666</v>
      </c>
      <c r="H1179" s="63">
        <f t="shared" si="507"/>
        <v>-4.1616700887237235E-2</v>
      </c>
      <c r="I1179" s="63">
        <f t="shared" si="508"/>
        <v>7.051459310808238E-3</v>
      </c>
      <c r="J1179" s="63">
        <f t="shared" si="509"/>
        <v>-3.4565241576428929E-2</v>
      </c>
      <c r="K1179" s="63">
        <f t="shared" si="510"/>
        <v>2.8248587570622874E-3</v>
      </c>
      <c r="L1179" s="64">
        <f t="shared" si="511"/>
        <v>-3.7284776107199713E-2</v>
      </c>
      <c r="M1179" s="65">
        <f t="shared" si="512"/>
        <v>23.391892117117113</v>
      </c>
      <c r="N1179" s="65">
        <f t="shared" si="513"/>
        <v>2.8481888482646052</v>
      </c>
      <c r="O1179" s="65">
        <f t="shared" si="514"/>
        <v>3281.6157645737749</v>
      </c>
      <c r="P1179" s="66">
        <f t="shared" si="515"/>
        <v>1152.1763265709185</v>
      </c>
      <c r="Q1179" s="63">
        <f t="shared" si="520"/>
        <v>7.6604124840840448E-2</v>
      </c>
      <c r="R1179" s="63">
        <f t="shared" si="521"/>
        <v>0.10962484953674512</v>
      </c>
      <c r="S1179" s="63">
        <f t="shared" si="522"/>
        <v>4.71976401179941E-2</v>
      </c>
      <c r="T1179" s="64">
        <f t="shared" si="523"/>
        <v>5.9613588712553511E-2</v>
      </c>
      <c r="U1179" s="63">
        <f t="shared" si="502"/>
        <v>6.7220738562085991E-2</v>
      </c>
      <c r="V1179" s="63">
        <f t="shared" si="503"/>
        <v>0.10059068619667499</v>
      </c>
      <c r="W1179" s="63">
        <f t="shared" si="504"/>
        <v>2.8144069370451996E-2</v>
      </c>
      <c r="X1179" s="64">
        <f t="shared" si="505"/>
        <v>7.0463487544681458E-2</v>
      </c>
      <c r="Y1179" s="63">
        <f t="shared" si="498"/>
        <v>6.522918904065711E-2</v>
      </c>
      <c r="Z1179" s="63">
        <f t="shared" si="499"/>
        <v>9.917945332409972E-2</v>
      </c>
      <c r="AA1179" s="63">
        <f t="shared" si="500"/>
        <v>2.0782112196419122E-2</v>
      </c>
      <c r="AB1179" s="64">
        <f t="shared" si="501"/>
        <v>7.68012489550709E-2</v>
      </c>
      <c r="AC1179" s="63">
        <f t="shared" si="494"/>
        <v>0.10089152252755396</v>
      </c>
      <c r="AD1179" s="63">
        <f t="shared" si="495"/>
        <v>0.14751266456051693</v>
      </c>
      <c r="AE1179" s="63">
        <f t="shared" si="496"/>
        <v>1.9554781008046085E-2</v>
      </c>
      <c r="AF1179" s="64">
        <f t="shared" si="497"/>
        <v>0.12550368644827214</v>
      </c>
      <c r="AG1179" s="69">
        <f t="shared" ca="1" si="506"/>
        <v>1625</v>
      </c>
      <c r="AH1179" s="75">
        <f t="shared" si="516"/>
        <v>0</v>
      </c>
      <c r="AI1179" s="76">
        <f t="shared" si="517"/>
        <v>1</v>
      </c>
      <c r="AJ1179" s="75">
        <f t="shared" si="518"/>
        <v>0</v>
      </c>
      <c r="AK1179" s="76">
        <f t="shared" si="519"/>
        <v>1</v>
      </c>
    </row>
    <row r="1180" spans="2:37" x14ac:dyDescent="0.25">
      <c r="B1180" s="43">
        <v>1969</v>
      </c>
      <c r="C1180" s="39">
        <v>1</v>
      </c>
      <c r="D1180" s="67">
        <f t="shared" si="493"/>
        <v>25234</v>
      </c>
      <c r="E1180" s="61">
        <f>Data!I1179</f>
        <v>103.010002</v>
      </c>
      <c r="F1180" s="61">
        <f>Data!H1179</f>
        <v>35.6</v>
      </c>
      <c r="G1180" s="62">
        <f>IF(MOD(C1180,3)=0,SUM(Data!G1177:G1179),0)</f>
        <v>0</v>
      </c>
      <c r="H1180" s="63">
        <f t="shared" si="507"/>
        <v>-8.1840842655104273E-3</v>
      </c>
      <c r="I1180" s="63">
        <f t="shared" si="508"/>
        <v>0</v>
      </c>
      <c r="J1180" s="63">
        <f t="shared" si="509"/>
        <v>-8.1840842655104273E-3</v>
      </c>
      <c r="K1180" s="63">
        <f t="shared" si="510"/>
        <v>2.8169014084507005E-3</v>
      </c>
      <c r="L1180" s="64">
        <f t="shared" si="511"/>
        <v>-1.0970084028809501E-2</v>
      </c>
      <c r="M1180" s="65">
        <f t="shared" si="512"/>
        <v>23.200450900900901</v>
      </c>
      <c r="N1180" s="65">
        <f t="shared" si="513"/>
        <v>2.8562119154428154</v>
      </c>
      <c r="O1180" s="65">
        <f t="shared" si="514"/>
        <v>3254.7587446294756</v>
      </c>
      <c r="P1180" s="66">
        <f t="shared" si="515"/>
        <v>1139.5368554524305</v>
      </c>
      <c r="Q1180" s="63">
        <f t="shared" si="520"/>
        <v>0.11676067035474147</v>
      </c>
      <c r="R1180" s="63">
        <f t="shared" si="521"/>
        <v>0.15101304390239934</v>
      </c>
      <c r="S1180" s="63">
        <f t="shared" si="522"/>
        <v>4.3988269794721369E-2</v>
      </c>
      <c r="T1180" s="64">
        <f t="shared" si="523"/>
        <v>0.10251530328853398</v>
      </c>
      <c r="U1180" s="63">
        <f t="shared" si="502"/>
        <v>5.9821250148050176E-2</v>
      </c>
      <c r="V1180" s="63">
        <f t="shared" si="503"/>
        <v>9.295982995780494E-2</v>
      </c>
      <c r="W1180" s="63">
        <f t="shared" si="504"/>
        <v>2.8722653906400275E-2</v>
      </c>
      <c r="X1180" s="64">
        <f t="shared" si="505"/>
        <v>6.2443629298406744E-2</v>
      </c>
      <c r="Y1180" s="63">
        <f t="shared" si="498"/>
        <v>6.3892589225955421E-2</v>
      </c>
      <c r="Z1180" s="63">
        <f t="shared" si="499"/>
        <v>9.7800254304065248E-2</v>
      </c>
      <c r="AA1180" s="63">
        <f t="shared" si="500"/>
        <v>2.0716652202918739E-2</v>
      </c>
      <c r="AB1180" s="64">
        <f t="shared" si="501"/>
        <v>7.551909918857902E-2</v>
      </c>
      <c r="AC1180" s="63">
        <f t="shared" si="494"/>
        <v>9.9827080750602759E-2</v>
      </c>
      <c r="AD1180" s="63">
        <f t="shared" si="495"/>
        <v>0.14640314523482134</v>
      </c>
      <c r="AE1180" s="63">
        <f t="shared" si="496"/>
        <v>1.991020629354745E-2</v>
      </c>
      <c r="AF1180" s="64">
        <f t="shared" si="497"/>
        <v>0.1240236034120703</v>
      </c>
      <c r="AG1180" s="69">
        <f t="shared" ca="1" si="506"/>
        <v>1208</v>
      </c>
      <c r="AH1180" s="75">
        <f t="shared" si="516"/>
        <v>0</v>
      </c>
      <c r="AI1180" s="76">
        <f t="shared" si="517"/>
        <v>2</v>
      </c>
      <c r="AJ1180" s="75">
        <f t="shared" si="518"/>
        <v>0</v>
      </c>
      <c r="AK1180" s="76">
        <f t="shared" si="519"/>
        <v>2</v>
      </c>
    </row>
    <row r="1181" spans="2:37" x14ac:dyDescent="0.25">
      <c r="B1181" s="43">
        <v>1969</v>
      </c>
      <c r="C1181" s="44">
        <v>2</v>
      </c>
      <c r="D1181" s="67">
        <f t="shared" si="493"/>
        <v>25262</v>
      </c>
      <c r="E1181" s="61">
        <f>Data!I1180</f>
        <v>98.129997000000003</v>
      </c>
      <c r="F1181" s="61">
        <f>Data!H1180</f>
        <v>35.799999999999997</v>
      </c>
      <c r="G1181" s="62">
        <f>IF(MOD(C1181,3)=0,SUM(Data!G1178:G1180),0)</f>
        <v>0</v>
      </c>
      <c r="H1181" s="63">
        <f t="shared" si="507"/>
        <v>-4.7374088974389106E-2</v>
      </c>
      <c r="I1181" s="63">
        <f t="shared" si="508"/>
        <v>0</v>
      </c>
      <c r="J1181" s="63">
        <f t="shared" si="509"/>
        <v>-4.7374088974389106E-2</v>
      </c>
      <c r="K1181" s="63">
        <f t="shared" si="510"/>
        <v>5.6179775280897903E-3</v>
      </c>
      <c r="L1181" s="64">
        <f t="shared" si="511"/>
        <v>-5.2696021438219276E-2</v>
      </c>
      <c r="M1181" s="65">
        <f t="shared" si="512"/>
        <v>22.101350675675675</v>
      </c>
      <c r="N1181" s="65">
        <f t="shared" si="513"/>
        <v>2.8722580497992354</v>
      </c>
      <c r="O1181" s="65">
        <f t="shared" si="514"/>
        <v>3100.567514271228</v>
      </c>
      <c r="P1181" s="66">
        <f t="shared" si="515"/>
        <v>1079.4877968878682</v>
      </c>
      <c r="Q1181" s="63">
        <f t="shared" si="520"/>
        <v>9.8142299707449698E-2</v>
      </c>
      <c r="R1181" s="63">
        <f t="shared" si="521"/>
        <v>0.13182362575747586</v>
      </c>
      <c r="S1181" s="63">
        <f t="shared" si="522"/>
        <v>4.6783625730993927E-2</v>
      </c>
      <c r="T1181" s="64">
        <f t="shared" si="523"/>
        <v>8.1239329634236412E-2</v>
      </c>
      <c r="U1181" s="63">
        <f t="shared" si="502"/>
        <v>4.7525091242137441E-2</v>
      </c>
      <c r="V1181" s="63">
        <f t="shared" si="503"/>
        <v>8.0279193723097331E-2</v>
      </c>
      <c r="W1181" s="63">
        <f t="shared" si="504"/>
        <v>2.987593332152505E-2</v>
      </c>
      <c r="X1181" s="64">
        <f t="shared" si="505"/>
        <v>4.8941099379818498E-2</v>
      </c>
      <c r="Y1181" s="63">
        <f t="shared" si="498"/>
        <v>5.8818116546914601E-2</v>
      </c>
      <c r="Z1181" s="63">
        <f t="shared" si="499"/>
        <v>9.256405146373603E-2</v>
      </c>
      <c r="AA1181" s="63">
        <f t="shared" si="500"/>
        <v>2.1641481983198707E-2</v>
      </c>
      <c r="AB1181" s="64">
        <f t="shared" si="501"/>
        <v>6.9420213187568747E-2</v>
      </c>
      <c r="AC1181" s="63">
        <f t="shared" si="494"/>
        <v>9.9312242480321666E-2</v>
      </c>
      <c r="AD1181" s="63">
        <f t="shared" si="495"/>
        <v>0.14586650431856496</v>
      </c>
      <c r="AE1181" s="63">
        <f t="shared" si="496"/>
        <v>2.0622888220739544E-2</v>
      </c>
      <c r="AF1181" s="64">
        <f t="shared" si="497"/>
        <v>0.12271292123985544</v>
      </c>
      <c r="AG1181" s="69">
        <f t="shared" ca="1" si="506"/>
        <v>1655</v>
      </c>
      <c r="AH1181" s="75">
        <f t="shared" si="516"/>
        <v>0</v>
      </c>
      <c r="AI1181" s="76">
        <f t="shared" si="517"/>
        <v>3</v>
      </c>
      <c r="AJ1181" s="75">
        <f t="shared" si="518"/>
        <v>0</v>
      </c>
      <c r="AK1181" s="76">
        <f t="shared" si="519"/>
        <v>3</v>
      </c>
    </row>
    <row r="1182" spans="2:37" x14ac:dyDescent="0.25">
      <c r="B1182" s="43">
        <v>1969</v>
      </c>
      <c r="C1182" s="44">
        <v>3</v>
      </c>
      <c r="D1182" s="67">
        <f t="shared" si="493"/>
        <v>25293</v>
      </c>
      <c r="E1182" s="61">
        <f>Data!I1181</f>
        <v>101.510002</v>
      </c>
      <c r="F1182" s="61">
        <f>Data!H1181</f>
        <v>36.1</v>
      </c>
      <c r="G1182" s="62">
        <f>IF(MOD(C1182,3)=0,SUM(Data!G1179:G1181),0)</f>
        <v>0.77249999999999996</v>
      </c>
      <c r="H1182" s="63">
        <f t="shared" si="507"/>
        <v>3.4444156764827039E-2</v>
      </c>
      <c r="I1182" s="63">
        <f t="shared" si="508"/>
        <v>7.872210573898213E-3</v>
      </c>
      <c r="J1182" s="63">
        <f t="shared" si="509"/>
        <v>4.2316367338725014E-2</v>
      </c>
      <c r="K1182" s="63">
        <f t="shared" si="510"/>
        <v>8.379888268156499E-3</v>
      </c>
      <c r="L1182" s="64">
        <f t="shared" si="511"/>
        <v>3.3654458468874049E-2</v>
      </c>
      <c r="M1182" s="65">
        <f t="shared" si="512"/>
        <v>22.862613063063062</v>
      </c>
      <c r="N1182" s="65">
        <f t="shared" si="513"/>
        <v>2.8963272513338665</v>
      </c>
      <c r="O1182" s="65">
        <f t="shared" si="514"/>
        <v>3231.7722681636469</v>
      </c>
      <c r="P1182" s="66">
        <f t="shared" si="515"/>
        <v>1115.8173741158873</v>
      </c>
      <c r="Q1182" s="63">
        <f t="shared" si="520"/>
        <v>0.12538808621024677</v>
      </c>
      <c r="R1182" s="63">
        <f t="shared" si="521"/>
        <v>0.15928554525784921</v>
      </c>
      <c r="S1182" s="63">
        <f t="shared" si="522"/>
        <v>5.2478134110787389E-2</v>
      </c>
      <c r="T1182" s="64">
        <f t="shared" si="523"/>
        <v>0.1014818338599508</v>
      </c>
      <c r="U1182" s="63">
        <f t="shared" si="502"/>
        <v>5.1473515330920927E-2</v>
      </c>
      <c r="V1182" s="63">
        <f t="shared" si="503"/>
        <v>8.4412980023942152E-2</v>
      </c>
      <c r="W1182" s="63">
        <f t="shared" si="504"/>
        <v>3.1596225652757548E-2</v>
      </c>
      <c r="X1182" s="64">
        <f t="shared" si="505"/>
        <v>5.1199057400354464E-2</v>
      </c>
      <c r="Y1182" s="63">
        <f t="shared" si="498"/>
        <v>6.2352299444147663E-2</v>
      </c>
      <c r="Z1182" s="63">
        <f t="shared" si="499"/>
        <v>9.6173732746996698E-2</v>
      </c>
      <c r="AA1182" s="63">
        <f t="shared" si="500"/>
        <v>2.2494394759551506E-2</v>
      </c>
      <c r="AB1182" s="64">
        <f t="shared" si="501"/>
        <v>7.2058427278490544E-2</v>
      </c>
      <c r="AC1182" s="63">
        <f t="shared" si="494"/>
        <v>0.10065588404539771</v>
      </c>
      <c r="AD1182" s="63">
        <f t="shared" si="495"/>
        <v>0.14678288043228727</v>
      </c>
      <c r="AE1182" s="63">
        <f t="shared" si="496"/>
        <v>2.1048830544255548E-2</v>
      </c>
      <c r="AF1182" s="64">
        <f t="shared" si="497"/>
        <v>0.12314205366751252</v>
      </c>
      <c r="AG1182" s="69">
        <f t="shared" ca="1" si="506"/>
        <v>394</v>
      </c>
      <c r="AH1182" s="75">
        <f t="shared" si="516"/>
        <v>1</v>
      </c>
      <c r="AI1182" s="76">
        <f t="shared" si="517"/>
        <v>0</v>
      </c>
      <c r="AJ1182" s="75">
        <f t="shared" si="518"/>
        <v>1</v>
      </c>
      <c r="AK1182" s="76">
        <f t="shared" si="519"/>
        <v>0</v>
      </c>
    </row>
    <row r="1183" spans="2:37" x14ac:dyDescent="0.25">
      <c r="B1183" s="43">
        <v>1969</v>
      </c>
      <c r="C1183" s="44">
        <v>4</v>
      </c>
      <c r="D1183" s="67">
        <f t="shared" si="493"/>
        <v>25323</v>
      </c>
      <c r="E1183" s="61">
        <f>Data!I1182</f>
        <v>103.69000200000001</v>
      </c>
      <c r="F1183" s="61">
        <f>Data!H1182</f>
        <v>36.299999999999997</v>
      </c>
      <c r="G1183" s="62">
        <f>IF(MOD(C1183,3)=0,SUM(Data!G1180:G1182),0)</f>
        <v>0</v>
      </c>
      <c r="H1183" s="63">
        <f t="shared" si="507"/>
        <v>2.1475716255034749E-2</v>
      </c>
      <c r="I1183" s="63">
        <f t="shared" si="508"/>
        <v>0</v>
      </c>
      <c r="J1183" s="63">
        <f t="shared" si="509"/>
        <v>2.1475716255034749E-2</v>
      </c>
      <c r="K1183" s="63">
        <f t="shared" si="510"/>
        <v>5.5401662049860967E-3</v>
      </c>
      <c r="L1183" s="64">
        <f t="shared" si="511"/>
        <v>1.5847750876219147E-2</v>
      </c>
      <c r="M1183" s="65">
        <f t="shared" si="512"/>
        <v>23.353604054054053</v>
      </c>
      <c r="N1183" s="65">
        <f t="shared" si="513"/>
        <v>2.9123733856902865</v>
      </c>
      <c r="O1183" s="65">
        <f t="shared" si="514"/>
        <v>3301.1768923956197</v>
      </c>
      <c r="P1183" s="66">
        <f t="shared" si="515"/>
        <v>1133.5005698842328</v>
      </c>
      <c r="Q1183" s="63">
        <f t="shared" si="520"/>
        <v>6.3923692426879786E-2</v>
      </c>
      <c r="R1183" s="63">
        <f t="shared" si="521"/>
        <v>9.5969801885227968E-2</v>
      </c>
      <c r="S1183" s="63">
        <f t="shared" si="522"/>
        <v>5.523255813953476E-2</v>
      </c>
      <c r="T1183" s="64">
        <f t="shared" si="523"/>
        <v>3.8604991318232251E-2</v>
      </c>
      <c r="U1183" s="63">
        <f t="shared" si="502"/>
        <v>5.4672605273127672E-2</v>
      </c>
      <c r="V1183" s="63">
        <f t="shared" si="503"/>
        <v>8.7712287716444015E-2</v>
      </c>
      <c r="W1183" s="63">
        <f t="shared" si="504"/>
        <v>3.2736743890612763E-2</v>
      </c>
      <c r="X1183" s="64">
        <f t="shared" si="505"/>
        <v>5.3232872899169337E-2</v>
      </c>
      <c r="Y1183" s="63">
        <f t="shared" si="498"/>
        <v>6.0569126291198261E-2</v>
      </c>
      <c r="Z1183" s="63">
        <f t="shared" si="499"/>
        <v>9.433378984648666E-2</v>
      </c>
      <c r="AA1183" s="63">
        <f t="shared" si="500"/>
        <v>2.2706138569204004E-2</v>
      </c>
      <c r="AB1183" s="64">
        <f t="shared" si="501"/>
        <v>7.0037372981345047E-2</v>
      </c>
      <c r="AC1183" s="63">
        <f t="shared" si="494"/>
        <v>0.10189981272828996</v>
      </c>
      <c r="AD1183" s="63">
        <f t="shared" si="495"/>
        <v>0.14807894048038883</v>
      </c>
      <c r="AE1183" s="63">
        <f t="shared" si="496"/>
        <v>2.1116834542020291E-2</v>
      </c>
      <c r="AF1183" s="64">
        <f t="shared" si="497"/>
        <v>0.12433651237893062</v>
      </c>
      <c r="AG1183" s="69">
        <f t="shared" ca="1" si="506"/>
        <v>609</v>
      </c>
      <c r="AH1183" s="75">
        <f t="shared" si="516"/>
        <v>2</v>
      </c>
      <c r="AI1183" s="76">
        <f t="shared" si="517"/>
        <v>0</v>
      </c>
      <c r="AJ1183" s="75">
        <f t="shared" si="518"/>
        <v>2</v>
      </c>
      <c r="AK1183" s="76">
        <f t="shared" si="519"/>
        <v>0</v>
      </c>
    </row>
    <row r="1184" spans="2:37" x14ac:dyDescent="0.25">
      <c r="B1184" s="43">
        <v>1969</v>
      </c>
      <c r="C1184" s="44">
        <v>5</v>
      </c>
      <c r="D1184" s="67">
        <f t="shared" ref="D1184:D1247" si="524">EOMONTH(DATE(B1184,C1184,1),0)</f>
        <v>25354</v>
      </c>
      <c r="E1184" s="61">
        <f>Data!I1183</f>
        <v>103.459999</v>
      </c>
      <c r="F1184" s="61">
        <f>Data!H1183</f>
        <v>36.4</v>
      </c>
      <c r="G1184" s="62">
        <f>IF(MOD(C1184,3)=0,SUM(Data!G1181:G1183),0)</f>
        <v>0</v>
      </c>
      <c r="H1184" s="63">
        <f t="shared" si="507"/>
        <v>-2.2181791451794108E-3</v>
      </c>
      <c r="I1184" s="63">
        <f t="shared" si="508"/>
        <v>0</v>
      </c>
      <c r="J1184" s="63">
        <f t="shared" si="509"/>
        <v>-2.2181791451795219E-3</v>
      </c>
      <c r="K1184" s="63">
        <f t="shared" si="510"/>
        <v>2.7548209366392573E-3</v>
      </c>
      <c r="L1184" s="64">
        <f t="shared" si="511"/>
        <v>-4.9593379936818671E-3</v>
      </c>
      <c r="M1184" s="65">
        <f t="shared" si="512"/>
        <v>23.301801576576572</v>
      </c>
      <c r="N1184" s="65">
        <f t="shared" si="513"/>
        <v>2.9203964528684967</v>
      </c>
      <c r="O1184" s="65">
        <f t="shared" si="514"/>
        <v>3293.8542906583593</v>
      </c>
      <c r="P1184" s="66">
        <f t="shared" si="515"/>
        <v>1127.8791574421459</v>
      </c>
      <c r="Q1184" s="63">
        <f t="shared" si="520"/>
        <v>4.8439389947304345E-2</v>
      </c>
      <c r="R1184" s="63">
        <f t="shared" si="521"/>
        <v>8.0019101621977784E-2</v>
      </c>
      <c r="S1184" s="63">
        <f t="shared" si="522"/>
        <v>5.507246376811592E-2</v>
      </c>
      <c r="T1184" s="64">
        <f t="shared" si="523"/>
        <v>2.3644478185665507E-2</v>
      </c>
      <c r="U1184" s="63">
        <f t="shared" si="502"/>
        <v>5.1806128749651181E-2</v>
      </c>
      <c r="V1184" s="63">
        <f t="shared" si="503"/>
        <v>8.4756013208651337E-2</v>
      </c>
      <c r="W1184" s="63">
        <f t="shared" si="504"/>
        <v>3.3305118887496654E-2</v>
      </c>
      <c r="X1184" s="64">
        <f t="shared" si="505"/>
        <v>4.9792547603508153E-2</v>
      </c>
      <c r="Y1184" s="63">
        <f t="shared" si="498"/>
        <v>5.8347373791828971E-2</v>
      </c>
      <c r="Z1184" s="63">
        <f t="shared" si="499"/>
        <v>9.2041304828336168E-2</v>
      </c>
      <c r="AA1184" s="63">
        <f t="shared" si="500"/>
        <v>2.2987527144581632E-2</v>
      </c>
      <c r="AB1184" s="64">
        <f t="shared" si="501"/>
        <v>6.7502071971982991E-2</v>
      </c>
      <c r="AC1184" s="63">
        <f t="shared" si="494"/>
        <v>0.10218602915518749</v>
      </c>
      <c r="AD1184" s="63">
        <f t="shared" si="495"/>
        <v>0.14837715184983002</v>
      </c>
      <c r="AE1184" s="63">
        <f t="shared" si="496"/>
        <v>2.1471423347538154E-2</v>
      </c>
      <c r="AF1184" s="64">
        <f t="shared" si="497"/>
        <v>0.12423815840721186</v>
      </c>
      <c r="AG1184" s="69">
        <f t="shared" ca="1" si="506"/>
        <v>1097</v>
      </c>
      <c r="AH1184" s="75">
        <f t="shared" si="516"/>
        <v>0</v>
      </c>
      <c r="AI1184" s="76">
        <f t="shared" si="517"/>
        <v>1</v>
      </c>
      <c r="AJ1184" s="75">
        <f t="shared" si="518"/>
        <v>0</v>
      </c>
      <c r="AK1184" s="76">
        <f t="shared" si="519"/>
        <v>1</v>
      </c>
    </row>
    <row r="1185" spans="2:37" x14ac:dyDescent="0.25">
      <c r="B1185" s="43">
        <v>1969</v>
      </c>
      <c r="C1185" s="44">
        <v>6</v>
      </c>
      <c r="D1185" s="67">
        <f t="shared" si="524"/>
        <v>25384</v>
      </c>
      <c r="E1185" s="61">
        <f>Data!I1184</f>
        <v>97.709998999999996</v>
      </c>
      <c r="F1185" s="61">
        <f>Data!H1184</f>
        <v>36.6</v>
      </c>
      <c r="G1185" s="62">
        <f>IF(MOD(C1185,3)=0,SUM(Data!G1182:G1184),0)</f>
        <v>0.78</v>
      </c>
      <c r="H1185" s="63">
        <f t="shared" si="507"/>
        <v>-5.5577035139928843E-2</v>
      </c>
      <c r="I1185" s="63">
        <f t="shared" si="508"/>
        <v>7.5391456363729532E-3</v>
      </c>
      <c r="J1185" s="63">
        <f t="shared" si="509"/>
        <v>-4.8037889503555808E-2</v>
      </c>
      <c r="K1185" s="63">
        <f t="shared" si="510"/>
        <v>5.494505494505475E-3</v>
      </c>
      <c r="L1185" s="64">
        <f t="shared" si="511"/>
        <v>-5.3239868249438049E-2</v>
      </c>
      <c r="M1185" s="65">
        <f t="shared" si="512"/>
        <v>22.006756531531529</v>
      </c>
      <c r="N1185" s="65">
        <f t="shared" si="513"/>
        <v>2.9364425872249171</v>
      </c>
      <c r="O1185" s="65">
        <f t="shared" si="514"/>
        <v>3135.6244822028998</v>
      </c>
      <c r="P1185" s="66">
        <f t="shared" si="515"/>
        <v>1067.8310196986388</v>
      </c>
      <c r="Q1185" s="63">
        <f t="shared" si="520"/>
        <v>-1.8778901008658311E-2</v>
      </c>
      <c r="R1185" s="63">
        <f t="shared" si="521"/>
        <v>1.1287574035309555E-2</v>
      </c>
      <c r="S1185" s="63">
        <f t="shared" si="522"/>
        <v>5.4755043227665556E-2</v>
      </c>
      <c r="T1185" s="64">
        <f t="shared" si="523"/>
        <v>-4.1210961228818954E-2</v>
      </c>
      <c r="U1185" s="63">
        <f t="shared" si="502"/>
        <v>3.6463518623333746E-2</v>
      </c>
      <c r="V1185" s="63">
        <f t="shared" si="503"/>
        <v>6.9091944972393904E-2</v>
      </c>
      <c r="W1185" s="63">
        <f t="shared" si="504"/>
        <v>3.3769889364221761E-2</v>
      </c>
      <c r="X1185" s="64">
        <f t="shared" si="505"/>
        <v>3.4168199298100443E-2</v>
      </c>
      <c r="Y1185" s="63">
        <f t="shared" si="498"/>
        <v>5.269022632381537E-2</v>
      </c>
      <c r="Z1185" s="63">
        <f t="shared" si="499"/>
        <v>8.6242619947601407E-2</v>
      </c>
      <c r="AA1185" s="63">
        <f t="shared" si="500"/>
        <v>2.3195943368432559E-2</v>
      </c>
      <c r="AB1185" s="64">
        <f t="shared" si="501"/>
        <v>6.1617402793461729E-2</v>
      </c>
      <c r="AC1185" s="63">
        <f t="shared" si="494"/>
        <v>0.10214092780251871</v>
      </c>
      <c r="AD1185" s="63">
        <f t="shared" si="495"/>
        <v>0.1477616850371759</v>
      </c>
      <c r="AE1185" s="63">
        <f t="shared" si="496"/>
        <v>2.1537136079623709E-2</v>
      </c>
      <c r="AF1185" s="64">
        <f t="shared" si="497"/>
        <v>0.12356334831053406</v>
      </c>
      <c r="AG1185" s="69">
        <f t="shared" ca="1" si="506"/>
        <v>1697</v>
      </c>
      <c r="AH1185" s="75">
        <f t="shared" si="516"/>
        <v>0</v>
      </c>
      <c r="AI1185" s="76">
        <f t="shared" si="517"/>
        <v>2</v>
      </c>
      <c r="AJ1185" s="75">
        <f t="shared" si="518"/>
        <v>0</v>
      </c>
      <c r="AK1185" s="76">
        <f t="shared" si="519"/>
        <v>2</v>
      </c>
    </row>
    <row r="1186" spans="2:37" x14ac:dyDescent="0.25">
      <c r="B1186" s="43">
        <v>1969</v>
      </c>
      <c r="C1186" s="44">
        <v>7</v>
      </c>
      <c r="D1186" s="67">
        <f t="shared" si="524"/>
        <v>25415</v>
      </c>
      <c r="E1186" s="61">
        <f>Data!I1185</f>
        <v>91.830001999999993</v>
      </c>
      <c r="F1186" s="61">
        <f>Data!H1185</f>
        <v>36.799999999999997</v>
      </c>
      <c r="G1186" s="62">
        <f>IF(MOD(C1186,3)=0,SUM(Data!G1183:G1185),0)</f>
        <v>0</v>
      </c>
      <c r="H1186" s="63">
        <f t="shared" si="507"/>
        <v>-6.017804789865977E-2</v>
      </c>
      <c r="I1186" s="63">
        <f t="shared" si="508"/>
        <v>0</v>
      </c>
      <c r="J1186" s="63">
        <f t="shared" si="509"/>
        <v>-6.017804789865977E-2</v>
      </c>
      <c r="K1186" s="63">
        <f t="shared" si="510"/>
        <v>5.4644808743167239E-3</v>
      </c>
      <c r="L1186" s="64">
        <f t="shared" si="511"/>
        <v>-6.5285775899210363E-2</v>
      </c>
      <c r="M1186" s="65">
        <f t="shared" si="512"/>
        <v>20.682432882882878</v>
      </c>
      <c r="N1186" s="65">
        <f t="shared" si="513"/>
        <v>2.9524887215813371</v>
      </c>
      <c r="O1186" s="65">
        <f t="shared" si="514"/>
        <v>2946.9287219206835</v>
      </c>
      <c r="P1186" s="66">
        <f t="shared" si="515"/>
        <v>998.1168430483682</v>
      </c>
      <c r="Q1186" s="63">
        <f t="shared" si="520"/>
        <v>-6.0466504204348515E-2</v>
      </c>
      <c r="R1186" s="63">
        <f t="shared" si="521"/>
        <v>-3.1677416369455424E-2</v>
      </c>
      <c r="S1186" s="63">
        <f t="shared" si="522"/>
        <v>5.4441260744985565E-2</v>
      </c>
      <c r="T1186" s="64">
        <f t="shared" si="523"/>
        <v>-8.1672332372119794E-2</v>
      </c>
      <c r="U1186" s="63">
        <f t="shared" si="502"/>
        <v>1.9983474626132924E-2</v>
      </c>
      <c r="V1186" s="63">
        <f t="shared" si="503"/>
        <v>5.2093100368967971E-2</v>
      </c>
      <c r="W1186" s="63">
        <f t="shared" si="504"/>
        <v>3.4230844666166105E-2</v>
      </c>
      <c r="X1186" s="64">
        <f t="shared" si="505"/>
        <v>1.7271052971319367E-2</v>
      </c>
      <c r="Y1186" s="63">
        <f t="shared" si="498"/>
        <v>4.2595258506225697E-2</v>
      </c>
      <c r="Z1186" s="63">
        <f t="shared" si="499"/>
        <v>7.5825895239556074E-2</v>
      </c>
      <c r="AA1186" s="63">
        <f t="shared" si="500"/>
        <v>2.3402554615507221E-2</v>
      </c>
      <c r="AB1186" s="64">
        <f t="shared" si="501"/>
        <v>5.1224555173935427E-2</v>
      </c>
      <c r="AC1186" s="63">
        <f t="shared" si="494"/>
        <v>9.570820001107383E-2</v>
      </c>
      <c r="AD1186" s="63">
        <f t="shared" si="495"/>
        <v>0.14106268829089319</v>
      </c>
      <c r="AE1186" s="63">
        <f t="shared" si="496"/>
        <v>2.2244949677407533E-2</v>
      </c>
      <c r="AF1186" s="64">
        <f t="shared" si="497"/>
        <v>0.11623216006200954</v>
      </c>
      <c r="AG1186" s="69">
        <f t="shared" ca="1" si="506"/>
        <v>1714</v>
      </c>
      <c r="AH1186" s="75">
        <f t="shared" si="516"/>
        <v>0</v>
      </c>
      <c r="AI1186" s="76">
        <f t="shared" si="517"/>
        <v>3</v>
      </c>
      <c r="AJ1186" s="75">
        <f t="shared" si="518"/>
        <v>0</v>
      </c>
      <c r="AK1186" s="76">
        <f t="shared" si="519"/>
        <v>3</v>
      </c>
    </row>
    <row r="1187" spans="2:37" x14ac:dyDescent="0.25">
      <c r="B1187" s="43">
        <v>1969</v>
      </c>
      <c r="C1187" s="44">
        <v>8</v>
      </c>
      <c r="D1187" s="67">
        <f t="shared" si="524"/>
        <v>25446</v>
      </c>
      <c r="E1187" s="61">
        <f>Data!I1186</f>
        <v>95.510002</v>
      </c>
      <c r="F1187" s="61">
        <f>Data!H1186</f>
        <v>37</v>
      </c>
      <c r="G1187" s="62">
        <f>IF(MOD(C1187,3)=0,SUM(Data!G1184:G1186),0)</f>
        <v>0</v>
      </c>
      <c r="H1187" s="63">
        <f t="shared" si="507"/>
        <v>4.007404900198086E-2</v>
      </c>
      <c r="I1187" s="63">
        <f t="shared" si="508"/>
        <v>0</v>
      </c>
      <c r="J1187" s="63">
        <f t="shared" si="509"/>
        <v>4.007404900198086E-2</v>
      </c>
      <c r="K1187" s="63">
        <f t="shared" si="510"/>
        <v>5.4347826086957873E-3</v>
      </c>
      <c r="L1187" s="64">
        <f t="shared" si="511"/>
        <v>3.4452027115483563E-2</v>
      </c>
      <c r="M1187" s="65">
        <f t="shared" si="512"/>
        <v>21.511261711711711</v>
      </c>
      <c r="N1187" s="65">
        <f t="shared" si="513"/>
        <v>2.9685348559377576</v>
      </c>
      <c r="O1187" s="65">
        <f t="shared" si="514"/>
        <v>3065.0240879282778</v>
      </c>
      <c r="P1187" s="66">
        <f t="shared" si="515"/>
        <v>1032.5039915894915</v>
      </c>
      <c r="Q1187" s="63">
        <f t="shared" si="520"/>
        <v>-3.3886293405965051E-2</v>
      </c>
      <c r="R1187" s="63">
        <f t="shared" si="521"/>
        <v>-4.2827375113713151E-3</v>
      </c>
      <c r="S1187" s="63">
        <f t="shared" si="522"/>
        <v>5.7142857142857162E-2</v>
      </c>
      <c r="T1187" s="64">
        <f t="shared" si="523"/>
        <v>-5.8105292240486772E-2</v>
      </c>
      <c r="U1187" s="63">
        <f t="shared" si="502"/>
        <v>3.1400312067248803E-2</v>
      </c>
      <c r="V1187" s="63">
        <f t="shared" si="503"/>
        <v>6.3869345963765367E-2</v>
      </c>
      <c r="W1187" s="63">
        <f t="shared" si="504"/>
        <v>3.6019681902083045E-2</v>
      </c>
      <c r="X1187" s="64">
        <f t="shared" si="505"/>
        <v>2.6881404425205035E-2</v>
      </c>
      <c r="Y1187" s="63">
        <f t="shared" si="498"/>
        <v>4.8287146841960338E-2</v>
      </c>
      <c r="Z1187" s="63">
        <f t="shared" si="499"/>
        <v>8.1699201121618659E-2</v>
      </c>
      <c r="AA1187" s="63">
        <f t="shared" si="500"/>
        <v>2.3957396055257263E-2</v>
      </c>
      <c r="AB1187" s="64">
        <f t="shared" si="501"/>
        <v>5.6390827673894028E-2</v>
      </c>
      <c r="AC1187" s="63">
        <f t="shared" si="494"/>
        <v>9.5928114869738401E-2</v>
      </c>
      <c r="AD1187" s="63">
        <f t="shared" si="495"/>
        <v>0.14129170605293995</v>
      </c>
      <c r="AE1187" s="63">
        <f t="shared" si="496"/>
        <v>2.230677359567923E-2</v>
      </c>
      <c r="AF1187" s="64">
        <f t="shared" si="497"/>
        <v>0.11638867659926011</v>
      </c>
      <c r="AG1187" s="69">
        <f t="shared" ca="1" si="506"/>
        <v>296</v>
      </c>
      <c r="AH1187" s="75">
        <f t="shared" si="516"/>
        <v>1</v>
      </c>
      <c r="AI1187" s="76">
        <f t="shared" si="517"/>
        <v>0</v>
      </c>
      <c r="AJ1187" s="75">
        <f t="shared" si="518"/>
        <v>1</v>
      </c>
      <c r="AK1187" s="76">
        <f t="shared" si="519"/>
        <v>0</v>
      </c>
    </row>
    <row r="1188" spans="2:37" x14ac:dyDescent="0.25">
      <c r="B1188" s="43">
        <v>1969</v>
      </c>
      <c r="C1188" s="44">
        <v>9</v>
      </c>
      <c r="D1188" s="67">
        <f t="shared" si="524"/>
        <v>25476</v>
      </c>
      <c r="E1188" s="61">
        <f>Data!I1187</f>
        <v>93.120002999999997</v>
      </c>
      <c r="F1188" s="61">
        <f>Data!H1187</f>
        <v>37.1</v>
      </c>
      <c r="G1188" s="62">
        <f>IF(MOD(C1188,3)=0,SUM(Data!G1185:G1187),0)</f>
        <v>0.78583333333333338</v>
      </c>
      <c r="H1188" s="63">
        <f t="shared" si="507"/>
        <v>-2.5023546748538461E-2</v>
      </c>
      <c r="I1188" s="63">
        <f t="shared" si="508"/>
        <v>8.2277595736343235E-3</v>
      </c>
      <c r="J1188" s="63">
        <f t="shared" si="509"/>
        <v>-1.6795787174904153E-2</v>
      </c>
      <c r="K1188" s="63">
        <f t="shared" si="510"/>
        <v>2.7027027027026751E-3</v>
      </c>
      <c r="L1188" s="64">
        <f t="shared" si="511"/>
        <v>-1.9445933301117324E-2</v>
      </c>
      <c r="M1188" s="65">
        <f t="shared" si="512"/>
        <v>20.972973648648647</v>
      </c>
      <c r="N1188" s="65">
        <f t="shared" si="513"/>
        <v>2.9765579231159678</v>
      </c>
      <c r="O1188" s="65">
        <f t="shared" si="514"/>
        <v>3013.5445956614799</v>
      </c>
      <c r="P1188" s="66">
        <f t="shared" si="515"/>
        <v>1012.4259878359048</v>
      </c>
      <c r="Q1188" s="63">
        <f t="shared" si="520"/>
        <v>-9.3016413616760718E-2</v>
      </c>
      <c r="R1188" s="63">
        <f t="shared" si="521"/>
        <v>-6.4210095070195261E-2</v>
      </c>
      <c r="S1188" s="63">
        <f t="shared" si="522"/>
        <v>5.6980056980056926E-2</v>
      </c>
      <c r="T1188" s="64">
        <f t="shared" si="523"/>
        <v>-0.11465699021465958</v>
      </c>
      <c r="U1188" s="63">
        <f t="shared" si="502"/>
        <v>2.0391452436753221E-2</v>
      </c>
      <c r="V1188" s="63">
        <f t="shared" si="503"/>
        <v>5.2775450234713084E-2</v>
      </c>
      <c r="W1188" s="63">
        <f t="shared" si="504"/>
        <v>3.5911618723412086E-2</v>
      </c>
      <c r="X1188" s="64">
        <f t="shared" si="505"/>
        <v>1.6279218426068498E-2</v>
      </c>
      <c r="Y1188" s="63">
        <f t="shared" si="498"/>
        <v>5.0529708570013376E-2</v>
      </c>
      <c r="Z1188" s="63">
        <f t="shared" si="499"/>
        <v>8.4068387984457038E-2</v>
      </c>
      <c r="AA1188" s="63">
        <f t="shared" si="500"/>
        <v>2.3883699396431535E-2</v>
      </c>
      <c r="AB1188" s="64">
        <f t="shared" si="501"/>
        <v>5.8780785965733884E-2</v>
      </c>
      <c r="AC1188" s="63">
        <f t="shared" si="494"/>
        <v>9.3829364721791153E-2</v>
      </c>
      <c r="AD1188" s="63">
        <f t="shared" si="495"/>
        <v>0.13864276790958052</v>
      </c>
      <c r="AE1188" s="63">
        <f t="shared" si="496"/>
        <v>2.2230419265997892E-2</v>
      </c>
      <c r="AF1188" s="64">
        <f t="shared" si="497"/>
        <v>0.11388073222001283</v>
      </c>
      <c r="AG1188" s="69">
        <f t="shared" ca="1" si="506"/>
        <v>1470</v>
      </c>
      <c r="AH1188" s="75">
        <f t="shared" si="516"/>
        <v>0</v>
      </c>
      <c r="AI1188" s="76">
        <f t="shared" si="517"/>
        <v>1</v>
      </c>
      <c r="AJ1188" s="75">
        <f t="shared" si="518"/>
        <v>0</v>
      </c>
      <c r="AK1188" s="76">
        <f t="shared" si="519"/>
        <v>1</v>
      </c>
    </row>
    <row r="1189" spans="2:37" x14ac:dyDescent="0.25">
      <c r="B1189" s="43">
        <v>1969</v>
      </c>
      <c r="C1189" s="44">
        <v>10</v>
      </c>
      <c r="D1189" s="67">
        <f t="shared" si="524"/>
        <v>25507</v>
      </c>
      <c r="E1189" s="61">
        <f>Data!I1188</f>
        <v>97.120002999999997</v>
      </c>
      <c r="F1189" s="61">
        <f>Data!H1188</f>
        <v>37.299999999999997</v>
      </c>
      <c r="G1189" s="62">
        <f>IF(MOD(C1189,3)=0,SUM(Data!G1186:G1188),0)</f>
        <v>0</v>
      </c>
      <c r="H1189" s="63">
        <f t="shared" si="507"/>
        <v>4.2955325076611039E-2</v>
      </c>
      <c r="I1189" s="63">
        <f t="shared" si="508"/>
        <v>0</v>
      </c>
      <c r="J1189" s="63">
        <f t="shared" si="509"/>
        <v>4.2955325076611039E-2</v>
      </c>
      <c r="K1189" s="63">
        <f t="shared" si="510"/>
        <v>5.3908355795146967E-3</v>
      </c>
      <c r="L1189" s="64">
        <f t="shared" si="511"/>
        <v>3.7363071322849217E-2</v>
      </c>
      <c r="M1189" s="65">
        <f t="shared" si="512"/>
        <v>21.873874549549548</v>
      </c>
      <c r="N1189" s="65">
        <f t="shared" si="513"/>
        <v>2.9926040574723878</v>
      </c>
      <c r="O1189" s="65">
        <f t="shared" si="514"/>
        <v>3142.9923834009833</v>
      </c>
      <c r="P1189" s="66">
        <f t="shared" si="515"/>
        <v>1050.2533322285237</v>
      </c>
      <c r="Q1189" s="63">
        <f t="shared" si="520"/>
        <v>-6.0825846211165491E-2</v>
      </c>
      <c r="R1189" s="63">
        <f t="shared" si="521"/>
        <v>-3.0997136793583069E-2</v>
      </c>
      <c r="S1189" s="63">
        <f t="shared" si="522"/>
        <v>5.6657223796033884E-2</v>
      </c>
      <c r="T1189" s="64">
        <f t="shared" si="523"/>
        <v>-8.295439487435663E-2</v>
      </c>
      <c r="U1189" s="63">
        <f t="shared" si="502"/>
        <v>2.7356400409015436E-2</v>
      </c>
      <c r="V1189" s="63">
        <f t="shared" si="503"/>
        <v>5.9961443629551248E-2</v>
      </c>
      <c r="W1189" s="63">
        <f t="shared" si="504"/>
        <v>3.7026103947156441E-2</v>
      </c>
      <c r="X1189" s="64">
        <f t="shared" si="505"/>
        <v>2.2116453573441719E-2</v>
      </c>
      <c r="Y1189" s="63">
        <f t="shared" si="498"/>
        <v>5.377764459277512E-2</v>
      </c>
      <c r="Z1189" s="63">
        <f t="shared" si="499"/>
        <v>8.7420015967700548E-2</v>
      </c>
      <c r="AA1189" s="63">
        <f t="shared" si="500"/>
        <v>2.4085342296018997E-2</v>
      </c>
      <c r="AB1189" s="64">
        <f t="shared" si="501"/>
        <v>6.1845112956781412E-2</v>
      </c>
      <c r="AC1189" s="63">
        <f t="shared" si="494"/>
        <v>9.4735595574865883E-2</v>
      </c>
      <c r="AD1189" s="63">
        <f t="shared" si="495"/>
        <v>0.13958612638960499</v>
      </c>
      <c r="AE1189" s="63">
        <f t="shared" si="496"/>
        <v>2.2934966843131344E-2</v>
      </c>
      <c r="AF1189" s="64">
        <f t="shared" si="497"/>
        <v>0.11403575332503246</v>
      </c>
      <c r="AG1189" s="69">
        <f t="shared" ca="1" si="506"/>
        <v>259</v>
      </c>
      <c r="AH1189" s="75">
        <f t="shared" si="516"/>
        <v>1</v>
      </c>
      <c r="AI1189" s="76">
        <f t="shared" si="517"/>
        <v>0</v>
      </c>
      <c r="AJ1189" s="75">
        <f t="shared" si="518"/>
        <v>1</v>
      </c>
      <c r="AK1189" s="76">
        <f t="shared" si="519"/>
        <v>0</v>
      </c>
    </row>
    <row r="1190" spans="2:37" x14ac:dyDescent="0.25">
      <c r="B1190" s="43">
        <v>1969</v>
      </c>
      <c r="C1190" s="44">
        <v>11</v>
      </c>
      <c r="D1190" s="67">
        <f t="shared" si="524"/>
        <v>25537</v>
      </c>
      <c r="E1190" s="61">
        <f>Data!I1189</f>
        <v>93.809997999999993</v>
      </c>
      <c r="F1190" s="61">
        <f>Data!H1189</f>
        <v>37.5</v>
      </c>
      <c r="G1190" s="62">
        <f>IF(MOD(C1190,3)=0,SUM(Data!G1187:G1189),0)</f>
        <v>0</v>
      </c>
      <c r="H1190" s="63">
        <f t="shared" si="507"/>
        <v>-3.4081599029604726E-2</v>
      </c>
      <c r="I1190" s="63">
        <f t="shared" si="508"/>
        <v>0</v>
      </c>
      <c r="J1190" s="63">
        <f t="shared" si="509"/>
        <v>-3.4081599029604726E-2</v>
      </c>
      <c r="K1190" s="63">
        <f t="shared" si="510"/>
        <v>5.3619302949061698E-3</v>
      </c>
      <c r="L1190" s="64">
        <f t="shared" si="511"/>
        <v>-3.9233163834780149E-2</v>
      </c>
      <c r="M1190" s="65">
        <f t="shared" si="512"/>
        <v>21.128377927927925</v>
      </c>
      <c r="N1190" s="65">
        <f t="shared" si="513"/>
        <v>3.0086501918288082</v>
      </c>
      <c r="O1190" s="65">
        <f t="shared" si="514"/>
        <v>3035.8741772368094</v>
      </c>
      <c r="P1190" s="66">
        <f t="shared" si="515"/>
        <v>1009.0485711771782</v>
      </c>
      <c r="Q1190" s="63">
        <f t="shared" si="520"/>
        <v>-0.13435456857927741</v>
      </c>
      <c r="R1190" s="63">
        <f t="shared" si="521"/>
        <v>-0.10686117352753066</v>
      </c>
      <c r="S1190" s="63">
        <f t="shared" si="522"/>
        <v>5.9322033898305149E-2</v>
      </c>
      <c r="T1190" s="64">
        <f t="shared" si="523"/>
        <v>-0.15687694780998929</v>
      </c>
      <c r="U1190" s="63">
        <f t="shared" si="502"/>
        <v>2.1317463183419649E-2</v>
      </c>
      <c r="V1190" s="63">
        <f t="shared" si="503"/>
        <v>5.3730849634047395E-2</v>
      </c>
      <c r="W1190" s="63">
        <f t="shared" si="504"/>
        <v>3.746949225212437E-2</v>
      </c>
      <c r="X1190" s="64">
        <f t="shared" si="505"/>
        <v>1.5674058373150723E-2</v>
      </c>
      <c r="Y1190" s="63">
        <f t="shared" si="498"/>
        <v>4.8752379265843748E-2</v>
      </c>
      <c r="Z1190" s="63">
        <f t="shared" si="499"/>
        <v>8.2234316565085619E-2</v>
      </c>
      <c r="AA1190" s="63">
        <f t="shared" si="500"/>
        <v>2.4633129275964283E-2</v>
      </c>
      <c r="AB1190" s="64">
        <f t="shared" si="501"/>
        <v>5.6216401405861038E-2</v>
      </c>
      <c r="AC1190" s="63">
        <f t="shared" si="494"/>
        <v>9.2088111311128262E-2</v>
      </c>
      <c r="AD1190" s="63">
        <f t="shared" si="495"/>
        <v>0.13683017659772312</v>
      </c>
      <c r="AE1190" s="63">
        <f t="shared" si="496"/>
        <v>2.2993126123396879E-2</v>
      </c>
      <c r="AF1190" s="64">
        <f t="shared" si="497"/>
        <v>0.11127841191436771</v>
      </c>
      <c r="AG1190" s="69">
        <f t="shared" ca="1" si="506"/>
        <v>1563</v>
      </c>
      <c r="AH1190" s="75">
        <f t="shared" si="516"/>
        <v>0</v>
      </c>
      <c r="AI1190" s="76">
        <f t="shared" si="517"/>
        <v>1</v>
      </c>
      <c r="AJ1190" s="75">
        <f t="shared" si="518"/>
        <v>0</v>
      </c>
      <c r="AK1190" s="76">
        <f t="shared" si="519"/>
        <v>1</v>
      </c>
    </row>
    <row r="1191" spans="2:37" x14ac:dyDescent="0.25">
      <c r="B1191" s="43">
        <v>1969</v>
      </c>
      <c r="C1191" s="44">
        <v>12</v>
      </c>
      <c r="D1191" s="67">
        <f t="shared" si="524"/>
        <v>25568</v>
      </c>
      <c r="E1191" s="61">
        <f>Data!I1190</f>
        <v>92.059997999999993</v>
      </c>
      <c r="F1191" s="61">
        <f>Data!H1190</f>
        <v>37.700000000000003</v>
      </c>
      <c r="G1191" s="62">
        <f>IF(MOD(C1191,3)=0,SUM(Data!G1188:G1190),0)</f>
        <v>0.78916666666666679</v>
      </c>
      <c r="H1191" s="63">
        <f t="shared" si="507"/>
        <v>-1.8654728038689394E-2</v>
      </c>
      <c r="I1191" s="63">
        <f t="shared" si="508"/>
        <v>8.4123940250661437E-3</v>
      </c>
      <c r="J1191" s="63">
        <f t="shared" si="509"/>
        <v>-1.0242334013623178E-2</v>
      </c>
      <c r="K1191" s="63">
        <f t="shared" si="510"/>
        <v>5.3333333333334121E-3</v>
      </c>
      <c r="L1191" s="64">
        <f t="shared" si="511"/>
        <v>-1.5493037811959431E-2</v>
      </c>
      <c r="M1191" s="65">
        <f t="shared" si="512"/>
        <v>20.734233783783779</v>
      </c>
      <c r="N1191" s="65">
        <f t="shared" si="513"/>
        <v>3.0246963261852291</v>
      </c>
      <c r="O1191" s="65">
        <f t="shared" si="514"/>
        <v>3004.7797398902167</v>
      </c>
      <c r="P1191" s="66">
        <f t="shared" si="515"/>
        <v>993.41534350982658</v>
      </c>
      <c r="Q1191" s="63">
        <f t="shared" si="520"/>
        <v>-0.11361450882327651</v>
      </c>
      <c r="R1191" s="63">
        <f t="shared" si="521"/>
        <v>-8.435967052331439E-2</v>
      </c>
      <c r="S1191" s="63">
        <f t="shared" si="522"/>
        <v>6.1971830985915632E-2</v>
      </c>
      <c r="T1191" s="64">
        <f t="shared" si="523"/>
        <v>-0.13779226269436795</v>
      </c>
      <c r="U1191" s="63">
        <f t="shared" si="502"/>
        <v>1.6684613156725536E-2</v>
      </c>
      <c r="V1191" s="63">
        <f t="shared" si="503"/>
        <v>4.9212560277387185E-2</v>
      </c>
      <c r="W1191" s="63">
        <f t="shared" si="504"/>
        <v>3.8573773084258578E-2</v>
      </c>
      <c r="X1191" s="64">
        <f t="shared" si="505"/>
        <v>1.0243650926726522E-2</v>
      </c>
      <c r="Y1191" s="63">
        <f t="shared" si="498"/>
        <v>4.3930690355756807E-2</v>
      </c>
      <c r="Z1191" s="63">
        <f t="shared" si="499"/>
        <v>7.736140544944603E-2</v>
      </c>
      <c r="AA1191" s="63">
        <f t="shared" si="500"/>
        <v>2.5178293160839083E-2</v>
      </c>
      <c r="AB1191" s="64">
        <f t="shared" si="501"/>
        <v>5.0901499414034213E-2</v>
      </c>
      <c r="AC1191" s="63">
        <f t="shared" si="494"/>
        <v>8.9624281941530937E-2</v>
      </c>
      <c r="AD1191" s="63">
        <f t="shared" si="495"/>
        <v>0.13380878621691772</v>
      </c>
      <c r="AE1191" s="63">
        <f t="shared" si="496"/>
        <v>2.3697086735684714E-2</v>
      </c>
      <c r="AF1191" s="64">
        <f t="shared" si="497"/>
        <v>0.10756277507084788</v>
      </c>
      <c r="AG1191" s="69">
        <f t="shared" ca="1" si="506"/>
        <v>1373</v>
      </c>
      <c r="AH1191" s="75">
        <f t="shared" si="516"/>
        <v>0</v>
      </c>
      <c r="AI1191" s="76">
        <f t="shared" si="517"/>
        <v>2</v>
      </c>
      <c r="AJ1191" s="75">
        <f t="shared" si="518"/>
        <v>0</v>
      </c>
      <c r="AK1191" s="76">
        <f t="shared" si="519"/>
        <v>2</v>
      </c>
    </row>
    <row r="1192" spans="2:37" x14ac:dyDescent="0.25">
      <c r="B1192" s="43">
        <v>1970</v>
      </c>
      <c r="C1192" s="39">
        <v>1</v>
      </c>
      <c r="D1192" s="67">
        <f t="shared" si="524"/>
        <v>25599</v>
      </c>
      <c r="E1192" s="61">
        <f>Data!I1191</f>
        <v>85.019997000000004</v>
      </c>
      <c r="F1192" s="61">
        <f>Data!H1191</f>
        <v>37.799999999999997</v>
      </c>
      <c r="G1192" s="62">
        <f>IF(MOD(C1192,3)=0,SUM(Data!G1189:G1191),0)</f>
        <v>0</v>
      </c>
      <c r="H1192" s="63">
        <f t="shared" si="507"/>
        <v>-7.6471878698063711E-2</v>
      </c>
      <c r="I1192" s="63">
        <f t="shared" si="508"/>
        <v>0</v>
      </c>
      <c r="J1192" s="63">
        <f t="shared" si="509"/>
        <v>-7.6471878698063822E-2</v>
      </c>
      <c r="K1192" s="63">
        <f t="shared" si="510"/>
        <v>2.6525198938991412E-3</v>
      </c>
      <c r="L1192" s="64">
        <f t="shared" si="511"/>
        <v>-7.8915074786164108E-2</v>
      </c>
      <c r="M1192" s="65">
        <f t="shared" si="512"/>
        <v>19.148647972972974</v>
      </c>
      <c r="N1192" s="65">
        <f t="shared" si="513"/>
        <v>3.0327193933634384</v>
      </c>
      <c r="O1192" s="65">
        <f t="shared" si="514"/>
        <v>2774.9985881069324</v>
      </c>
      <c r="P1192" s="66">
        <f t="shared" si="515"/>
        <v>915.01989738302575</v>
      </c>
      <c r="Q1192" s="63">
        <f t="shared" si="520"/>
        <v>-0.17464328366870618</v>
      </c>
      <c r="R1192" s="63">
        <f t="shared" si="521"/>
        <v>-0.14740267840563381</v>
      </c>
      <c r="S1192" s="63">
        <f t="shared" si="522"/>
        <v>6.1797752808988582E-2</v>
      </c>
      <c r="T1192" s="64">
        <f t="shared" si="523"/>
        <v>-0.1970247447418142</v>
      </c>
      <c r="U1192" s="63">
        <f t="shared" si="502"/>
        <v>-5.8702547604758681E-3</v>
      </c>
      <c r="V1192" s="63">
        <f t="shared" si="503"/>
        <v>2.5936068818892766E-2</v>
      </c>
      <c r="W1192" s="63">
        <f t="shared" si="504"/>
        <v>3.9124156950857802E-2</v>
      </c>
      <c r="X1192" s="64">
        <f t="shared" si="505"/>
        <v>-1.2691542241365594E-2</v>
      </c>
      <c r="Y1192" s="63">
        <f t="shared" si="498"/>
        <v>4.3366331319190987E-2</v>
      </c>
      <c r="Z1192" s="63">
        <f t="shared" si="499"/>
        <v>7.6778973444687759E-2</v>
      </c>
      <c r="AA1192" s="63">
        <f t="shared" si="500"/>
        <v>2.5799346244759658E-2</v>
      </c>
      <c r="AB1192" s="64">
        <f t="shared" si="501"/>
        <v>4.9697465090569715E-2</v>
      </c>
      <c r="AC1192" s="63">
        <f t="shared" si="494"/>
        <v>8.3651998768306646E-2</v>
      </c>
      <c r="AD1192" s="63">
        <f t="shared" si="495"/>
        <v>0.12759432564752626</v>
      </c>
      <c r="AE1192" s="63">
        <f t="shared" si="496"/>
        <v>2.4050082460103095E-2</v>
      </c>
      <c r="AF1192" s="64">
        <f t="shared" si="497"/>
        <v>0.10111247971258974</v>
      </c>
      <c r="AG1192" s="69">
        <f t="shared" ca="1" si="506"/>
        <v>1757</v>
      </c>
      <c r="AH1192" s="75">
        <f t="shared" si="516"/>
        <v>0</v>
      </c>
      <c r="AI1192" s="76">
        <f t="shared" si="517"/>
        <v>3</v>
      </c>
      <c r="AJ1192" s="75">
        <f t="shared" si="518"/>
        <v>0</v>
      </c>
      <c r="AK1192" s="76">
        <f t="shared" si="519"/>
        <v>3</v>
      </c>
    </row>
    <row r="1193" spans="2:37" x14ac:dyDescent="0.25">
      <c r="B1193" s="43">
        <v>1970</v>
      </c>
      <c r="C1193" s="44">
        <v>2</v>
      </c>
      <c r="D1193" s="67">
        <f t="shared" si="524"/>
        <v>25627</v>
      </c>
      <c r="E1193" s="61">
        <f>Data!I1192</f>
        <v>89.5</v>
      </c>
      <c r="F1193" s="61">
        <f>Data!H1192</f>
        <v>38</v>
      </c>
      <c r="G1193" s="62">
        <f>IF(MOD(C1193,3)=0,SUM(Data!G1190:G1192),0)</f>
        <v>0</v>
      </c>
      <c r="H1193" s="63">
        <f t="shared" si="507"/>
        <v>5.2693521031293322E-2</v>
      </c>
      <c r="I1193" s="63">
        <f t="shared" si="508"/>
        <v>0</v>
      </c>
      <c r="J1193" s="63">
        <f t="shared" si="509"/>
        <v>5.2693521031293322E-2</v>
      </c>
      <c r="K1193" s="63">
        <f t="shared" si="510"/>
        <v>5.2910052910053462E-3</v>
      </c>
      <c r="L1193" s="64">
        <f t="shared" si="511"/>
        <v>4.7153028815339004E-2</v>
      </c>
      <c r="M1193" s="65">
        <f t="shared" si="512"/>
        <v>20.157657657657655</v>
      </c>
      <c r="N1193" s="65">
        <f t="shared" si="513"/>
        <v>3.0487655277198593</v>
      </c>
      <c r="O1193" s="65">
        <f t="shared" si="514"/>
        <v>2921.2230345711541</v>
      </c>
      <c r="P1193" s="66">
        <f t="shared" si="515"/>
        <v>958.16585697093615</v>
      </c>
      <c r="Q1193" s="63">
        <f t="shared" si="520"/>
        <v>-8.7944535451275008E-2</v>
      </c>
      <c r="R1193" s="63">
        <f t="shared" si="521"/>
        <v>-5.7842468797918656E-2</v>
      </c>
      <c r="S1193" s="63">
        <f t="shared" si="522"/>
        <v>6.1452513966480549E-2</v>
      </c>
      <c r="T1193" s="64">
        <f t="shared" si="523"/>
        <v>-0.1123884311306711</v>
      </c>
      <c r="U1193" s="63">
        <f t="shared" si="502"/>
        <v>4.6909988641692379E-3</v>
      </c>
      <c r="V1193" s="63">
        <f t="shared" si="503"/>
        <v>3.6835220642236655E-2</v>
      </c>
      <c r="W1193" s="63">
        <f t="shared" si="504"/>
        <v>4.0221439393433034E-2</v>
      </c>
      <c r="X1193" s="64">
        <f t="shared" si="505"/>
        <v>-3.2552864447505936E-3</v>
      </c>
      <c r="Y1193" s="63">
        <f t="shared" si="498"/>
        <v>4.7781046301978103E-2</v>
      </c>
      <c r="Z1193" s="63">
        <f t="shared" si="499"/>
        <v>8.1335064746969055E-2</v>
      </c>
      <c r="AA1193" s="63">
        <f t="shared" si="500"/>
        <v>2.5991178274052285E-2</v>
      </c>
      <c r="AB1193" s="64">
        <f t="shared" si="501"/>
        <v>5.394187361924252E-2</v>
      </c>
      <c r="AC1193" s="63">
        <f t="shared" si="494"/>
        <v>8.5899156230991425E-2</v>
      </c>
      <c r="AD1193" s="63">
        <f t="shared" si="495"/>
        <v>0.12993260583954358</v>
      </c>
      <c r="AE1193" s="63">
        <f t="shared" si="496"/>
        <v>2.432031664752965E-2</v>
      </c>
      <c r="AF1193" s="64">
        <f t="shared" si="497"/>
        <v>0.10310474904731892</v>
      </c>
      <c r="AG1193" s="69">
        <f t="shared" ca="1" si="506"/>
        <v>175</v>
      </c>
      <c r="AH1193" s="75">
        <f t="shared" si="516"/>
        <v>1</v>
      </c>
      <c r="AI1193" s="76">
        <f t="shared" si="517"/>
        <v>0</v>
      </c>
      <c r="AJ1193" s="75">
        <f t="shared" si="518"/>
        <v>1</v>
      </c>
      <c r="AK1193" s="76">
        <f t="shared" si="519"/>
        <v>0</v>
      </c>
    </row>
    <row r="1194" spans="2:37" x14ac:dyDescent="0.25">
      <c r="B1194" s="43">
        <v>1970</v>
      </c>
      <c r="C1194" s="44">
        <v>3</v>
      </c>
      <c r="D1194" s="67">
        <f t="shared" si="524"/>
        <v>25658</v>
      </c>
      <c r="E1194" s="61">
        <f>Data!I1193</f>
        <v>89.629997000000003</v>
      </c>
      <c r="F1194" s="61">
        <f>Data!H1193</f>
        <v>38.200000000000003</v>
      </c>
      <c r="G1194" s="62">
        <f>IF(MOD(C1194,3)=0,SUM(Data!G1191:G1193),0)</f>
        <v>0.79166666666666674</v>
      </c>
      <c r="H1194" s="63">
        <f t="shared" si="507"/>
        <v>1.4524804469273622E-3</v>
      </c>
      <c r="I1194" s="63">
        <f t="shared" si="508"/>
        <v>8.8454376163873381E-3</v>
      </c>
      <c r="J1194" s="63">
        <f t="shared" si="509"/>
        <v>1.0297918063314704E-2</v>
      </c>
      <c r="K1194" s="63">
        <f t="shared" si="510"/>
        <v>5.2631578947368585E-3</v>
      </c>
      <c r="L1194" s="64">
        <f t="shared" si="511"/>
        <v>5.008400167695326E-3</v>
      </c>
      <c r="M1194" s="65">
        <f t="shared" si="512"/>
        <v>20.186936261261259</v>
      </c>
      <c r="N1194" s="65">
        <f t="shared" si="513"/>
        <v>3.0648116620762798</v>
      </c>
      <c r="O1194" s="65">
        <f t="shared" si="514"/>
        <v>2951.3055500258356</v>
      </c>
      <c r="P1194" s="66">
        <f t="shared" si="515"/>
        <v>962.96473500966931</v>
      </c>
      <c r="Q1194" s="63">
        <f t="shared" si="520"/>
        <v>-0.11703285160018029</v>
      </c>
      <c r="R1194" s="63">
        <f t="shared" si="521"/>
        <v>-8.6784183681722582E-2</v>
      </c>
      <c r="S1194" s="63">
        <f t="shared" si="522"/>
        <v>5.8171745152354459E-2</v>
      </c>
      <c r="T1194" s="64">
        <f t="shared" si="523"/>
        <v>-0.13698714740602613</v>
      </c>
      <c r="U1194" s="63">
        <f t="shared" si="502"/>
        <v>7.928056442339626E-3</v>
      </c>
      <c r="V1194" s="63">
        <f t="shared" si="503"/>
        <v>4.0481711836228174E-2</v>
      </c>
      <c r="W1194" s="63">
        <f t="shared" si="504"/>
        <v>4.0647882998660068E-2</v>
      </c>
      <c r="X1194" s="64">
        <f t="shared" si="505"/>
        <v>-1.5968048861381146E-4</v>
      </c>
      <c r="Y1194" s="63">
        <f t="shared" si="498"/>
        <v>4.9400876756731327E-2</v>
      </c>
      <c r="Z1194" s="63">
        <f t="shared" si="499"/>
        <v>8.3031918647624936E-2</v>
      </c>
      <c r="AA1194" s="63">
        <f t="shared" si="500"/>
        <v>2.6529898941587415E-2</v>
      </c>
      <c r="AB1194" s="64">
        <f t="shared" si="501"/>
        <v>5.5041767185051604E-2</v>
      </c>
      <c r="AC1194" s="63">
        <f t="shared" si="494"/>
        <v>8.5757700476307708E-2</v>
      </c>
      <c r="AD1194" s="63">
        <f t="shared" si="495"/>
        <v>0.12934263834459747</v>
      </c>
      <c r="AE1194" s="63">
        <f t="shared" si="496"/>
        <v>2.4371690928973733E-2</v>
      </c>
      <c r="AF1194" s="64">
        <f t="shared" si="497"/>
        <v>0.10247349506547621</v>
      </c>
      <c r="AG1194" s="69">
        <f t="shared" ca="1" si="506"/>
        <v>1001</v>
      </c>
      <c r="AH1194" s="75">
        <f t="shared" si="516"/>
        <v>2</v>
      </c>
      <c r="AI1194" s="76">
        <f t="shared" si="517"/>
        <v>0</v>
      </c>
      <c r="AJ1194" s="75">
        <f t="shared" si="518"/>
        <v>2</v>
      </c>
      <c r="AK1194" s="76">
        <f t="shared" si="519"/>
        <v>0</v>
      </c>
    </row>
    <row r="1195" spans="2:37" x14ac:dyDescent="0.25">
      <c r="B1195" s="43">
        <v>1970</v>
      </c>
      <c r="C1195" s="44">
        <v>4</v>
      </c>
      <c r="D1195" s="67">
        <f t="shared" si="524"/>
        <v>25688</v>
      </c>
      <c r="E1195" s="61">
        <f>Data!I1194</f>
        <v>81.519997000000004</v>
      </c>
      <c r="F1195" s="61">
        <f>Data!H1194</f>
        <v>38.5</v>
      </c>
      <c r="G1195" s="62">
        <f>IF(MOD(C1195,3)=0,SUM(Data!G1192:G1194),0)</f>
        <v>0</v>
      </c>
      <c r="H1195" s="63">
        <f t="shared" si="507"/>
        <v>-9.0483100205838496E-2</v>
      </c>
      <c r="I1195" s="63">
        <f t="shared" si="508"/>
        <v>0</v>
      </c>
      <c r="J1195" s="63">
        <f t="shared" si="509"/>
        <v>-9.0483100205838496E-2</v>
      </c>
      <c r="K1195" s="63">
        <f t="shared" si="510"/>
        <v>7.8534031413610705E-3</v>
      </c>
      <c r="L1195" s="64">
        <f t="shared" si="511"/>
        <v>-9.757024487955912E-2</v>
      </c>
      <c r="M1195" s="65">
        <f t="shared" si="512"/>
        <v>18.360359684684685</v>
      </c>
      <c r="N1195" s="65">
        <f t="shared" si="513"/>
        <v>3.08888086361091</v>
      </c>
      <c r="O1195" s="65">
        <f t="shared" si="514"/>
        <v>2684.2622742048006</v>
      </c>
      <c r="P1195" s="66">
        <f t="shared" si="515"/>
        <v>869.00803000439612</v>
      </c>
      <c r="Q1195" s="63">
        <f t="shared" si="520"/>
        <v>-0.21381044047043218</v>
      </c>
      <c r="R1195" s="63">
        <f t="shared" si="521"/>
        <v>-0.18687717692799322</v>
      </c>
      <c r="S1195" s="63">
        <f t="shared" si="522"/>
        <v>6.0606060606060552E-2</v>
      </c>
      <c r="T1195" s="64">
        <f t="shared" si="523"/>
        <v>-0.23334133824639369</v>
      </c>
      <c r="U1195" s="63">
        <f t="shared" si="502"/>
        <v>-1.7647077992279714E-2</v>
      </c>
      <c r="V1195" s="63">
        <f t="shared" si="503"/>
        <v>1.4080561985413631E-2</v>
      </c>
      <c r="W1195" s="63">
        <f t="shared" si="504"/>
        <v>4.1612579691377549E-2</v>
      </c>
      <c r="X1195" s="64">
        <f t="shared" si="505"/>
        <v>-2.6432109445261864E-2</v>
      </c>
      <c r="Y1195" s="63">
        <f t="shared" si="498"/>
        <v>4.1335041772760928E-2</v>
      </c>
      <c r="Z1195" s="63">
        <f t="shared" si="499"/>
        <v>7.470759099394253E-2</v>
      </c>
      <c r="AA1195" s="63">
        <f t="shared" si="500"/>
        <v>2.6984458370878706E-2</v>
      </c>
      <c r="AB1195" s="64">
        <f t="shared" si="501"/>
        <v>4.6469186786689765E-2</v>
      </c>
      <c r="AC1195" s="63">
        <f t="shared" si="494"/>
        <v>7.8568897210750555E-2</v>
      </c>
      <c r="AD1195" s="63">
        <f t="shared" si="495"/>
        <v>0.1218652591439684</v>
      </c>
      <c r="AE1195" s="63">
        <f t="shared" si="496"/>
        <v>2.4772438233957139E-2</v>
      </c>
      <c r="AF1195" s="64">
        <f t="shared" si="497"/>
        <v>9.474573796826169E-2</v>
      </c>
      <c r="AG1195" s="69">
        <f t="shared" ca="1" si="506"/>
        <v>1784</v>
      </c>
      <c r="AH1195" s="75">
        <f t="shared" si="516"/>
        <v>0</v>
      </c>
      <c r="AI1195" s="76">
        <f t="shared" si="517"/>
        <v>1</v>
      </c>
      <c r="AJ1195" s="75">
        <f t="shared" si="518"/>
        <v>0</v>
      </c>
      <c r="AK1195" s="76">
        <f t="shared" si="519"/>
        <v>1</v>
      </c>
    </row>
    <row r="1196" spans="2:37" x14ac:dyDescent="0.25">
      <c r="B1196" s="43">
        <v>1970</v>
      </c>
      <c r="C1196" s="44">
        <v>5</v>
      </c>
      <c r="D1196" s="67">
        <f t="shared" si="524"/>
        <v>25719</v>
      </c>
      <c r="E1196" s="61">
        <f>Data!I1195</f>
        <v>76.550003000000004</v>
      </c>
      <c r="F1196" s="61">
        <f>Data!H1195</f>
        <v>38.6</v>
      </c>
      <c r="G1196" s="62">
        <f>IF(MOD(C1196,3)=0,SUM(Data!G1193:G1195),0)</f>
        <v>0</v>
      </c>
      <c r="H1196" s="63">
        <f t="shared" si="507"/>
        <v>-6.0966562596904916E-2</v>
      </c>
      <c r="I1196" s="63">
        <f t="shared" si="508"/>
        <v>0</v>
      </c>
      <c r="J1196" s="63">
        <f t="shared" si="509"/>
        <v>-6.0966562596904916E-2</v>
      </c>
      <c r="K1196" s="63">
        <f t="shared" si="510"/>
        <v>2.5974025974027093E-3</v>
      </c>
      <c r="L1196" s="64">
        <f t="shared" si="511"/>
        <v>-6.3399291709348327E-2</v>
      </c>
      <c r="M1196" s="65">
        <f t="shared" si="512"/>
        <v>17.240991666666666</v>
      </c>
      <c r="N1196" s="65">
        <f t="shared" si="513"/>
        <v>3.0969039307891202</v>
      </c>
      <c r="O1196" s="65">
        <f t="shared" si="514"/>
        <v>2520.6120302379832</v>
      </c>
      <c r="P1196" s="66">
        <f t="shared" si="515"/>
        <v>813.91353641238129</v>
      </c>
      <c r="Q1196" s="63">
        <f t="shared" si="520"/>
        <v>-0.26010048579258138</v>
      </c>
      <c r="R1196" s="63">
        <f t="shared" si="521"/>
        <v>-0.23475302554012623</v>
      </c>
      <c r="S1196" s="63">
        <f t="shared" si="522"/>
        <v>6.0439560439560447E-2</v>
      </c>
      <c r="T1196" s="64">
        <f t="shared" si="523"/>
        <v>-0.27836813807410865</v>
      </c>
      <c r="U1196" s="63">
        <f t="shared" si="502"/>
        <v>-2.8419158833168146E-2</v>
      </c>
      <c r="V1196" s="63">
        <f t="shared" si="503"/>
        <v>2.960568805615571E-3</v>
      </c>
      <c r="W1196" s="63">
        <f t="shared" si="504"/>
        <v>4.2153115830743992E-2</v>
      </c>
      <c r="X1196" s="64">
        <f t="shared" si="505"/>
        <v>-3.76072828740589E-2</v>
      </c>
      <c r="Y1196" s="63">
        <f t="shared" si="498"/>
        <v>3.2066679215284388E-2</v>
      </c>
      <c r="Z1196" s="63">
        <f t="shared" si="499"/>
        <v>6.5142197343454278E-2</v>
      </c>
      <c r="AA1196" s="63">
        <f t="shared" si="500"/>
        <v>2.7250896307982941E-2</v>
      </c>
      <c r="AB1196" s="64">
        <f t="shared" si="501"/>
        <v>3.6886121172203801E-2</v>
      </c>
      <c r="AC1196" s="63">
        <f t="shared" si="494"/>
        <v>7.2784475331669318E-2</v>
      </c>
      <c r="AD1196" s="63">
        <f t="shared" si="495"/>
        <v>0.11584863659240452</v>
      </c>
      <c r="AE1196" s="63">
        <f t="shared" si="496"/>
        <v>2.4688702327676504E-2</v>
      </c>
      <c r="AF1196" s="64">
        <f t="shared" si="497"/>
        <v>8.8963539909876488E-2</v>
      </c>
      <c r="AG1196" s="69">
        <f t="shared" ca="1" si="506"/>
        <v>1718</v>
      </c>
      <c r="AH1196" s="75">
        <f t="shared" si="516"/>
        <v>0</v>
      </c>
      <c r="AI1196" s="76">
        <f t="shared" si="517"/>
        <v>2</v>
      </c>
      <c r="AJ1196" s="75">
        <f t="shared" si="518"/>
        <v>0</v>
      </c>
      <c r="AK1196" s="76">
        <f t="shared" si="519"/>
        <v>2</v>
      </c>
    </row>
    <row r="1197" spans="2:37" x14ac:dyDescent="0.25">
      <c r="B1197" s="43">
        <v>1970</v>
      </c>
      <c r="C1197" s="44">
        <v>6</v>
      </c>
      <c r="D1197" s="67">
        <f t="shared" si="524"/>
        <v>25749</v>
      </c>
      <c r="E1197" s="61">
        <f>Data!I1196</f>
        <v>72.720000999999996</v>
      </c>
      <c r="F1197" s="61">
        <f>Data!H1196</f>
        <v>38.799999999999997</v>
      </c>
      <c r="G1197" s="62">
        <f>IF(MOD(C1197,3)=0,SUM(Data!G1194:G1196),0)</f>
        <v>0.79416666666666669</v>
      </c>
      <c r="H1197" s="63">
        <f t="shared" si="507"/>
        <v>-5.0032682559137287E-2</v>
      </c>
      <c r="I1197" s="63">
        <f t="shared" si="508"/>
        <v>1.0374482502197507E-2</v>
      </c>
      <c r="J1197" s="63">
        <f t="shared" si="509"/>
        <v>-3.9658200056939652E-2</v>
      </c>
      <c r="K1197" s="63">
        <f t="shared" si="510"/>
        <v>5.1813471502588637E-3</v>
      </c>
      <c r="L1197" s="64">
        <f t="shared" si="511"/>
        <v>-4.4608415520563494E-2</v>
      </c>
      <c r="M1197" s="65">
        <f t="shared" si="512"/>
        <v>16.378378603603601</v>
      </c>
      <c r="N1197" s="65">
        <f t="shared" si="513"/>
        <v>3.1129500651455402</v>
      </c>
      <c r="O1197" s="65">
        <f t="shared" si="514"/>
        <v>2420.6490940768763</v>
      </c>
      <c r="P1197" s="66">
        <f t="shared" si="515"/>
        <v>777.60614318228647</v>
      </c>
      <c r="Q1197" s="63">
        <f t="shared" si="520"/>
        <v>-0.25575681358875058</v>
      </c>
      <c r="R1197" s="63">
        <f t="shared" si="521"/>
        <v>-0.22801690450628354</v>
      </c>
      <c r="S1197" s="63">
        <f t="shared" si="522"/>
        <v>6.0109289617486183E-2</v>
      </c>
      <c r="T1197" s="64">
        <f t="shared" si="523"/>
        <v>-0.27178914187963843</v>
      </c>
      <c r="U1197" s="63">
        <f t="shared" si="502"/>
        <v>-2.8705522797648375E-2</v>
      </c>
      <c r="V1197" s="63">
        <f t="shared" si="503"/>
        <v>3.3056264222428577E-3</v>
      </c>
      <c r="W1197" s="63">
        <f t="shared" si="504"/>
        <v>4.1906934671165352E-2</v>
      </c>
      <c r="X1197" s="64">
        <f t="shared" si="505"/>
        <v>-3.7048710364045667E-2</v>
      </c>
      <c r="Y1197" s="63">
        <f t="shared" si="498"/>
        <v>2.4799488576978002E-2</v>
      </c>
      <c r="Z1197" s="63">
        <f t="shared" si="499"/>
        <v>5.7890473844571133E-2</v>
      </c>
      <c r="AA1197" s="63">
        <f t="shared" si="500"/>
        <v>2.7434161082528385E-2</v>
      </c>
      <c r="AB1197" s="64">
        <f t="shared" si="501"/>
        <v>2.9643079737540656E-2</v>
      </c>
      <c r="AC1197" s="63">
        <f t="shared" si="494"/>
        <v>7.323864166587879E-2</v>
      </c>
      <c r="AD1197" s="63">
        <f t="shared" si="495"/>
        <v>0.11599646190040125</v>
      </c>
      <c r="AE1197" s="63">
        <f t="shared" si="496"/>
        <v>2.4737757277570882E-2</v>
      </c>
      <c r="AF1197" s="64">
        <f t="shared" si="497"/>
        <v>8.9055667144809725E-2</v>
      </c>
      <c r="AG1197" s="69">
        <f t="shared" ca="1" si="506"/>
        <v>1671</v>
      </c>
      <c r="AH1197" s="75">
        <f t="shared" si="516"/>
        <v>0</v>
      </c>
      <c r="AI1197" s="76">
        <f t="shared" si="517"/>
        <v>3</v>
      </c>
      <c r="AJ1197" s="75">
        <f t="shared" si="518"/>
        <v>0</v>
      </c>
      <c r="AK1197" s="76">
        <f t="shared" si="519"/>
        <v>3</v>
      </c>
    </row>
    <row r="1198" spans="2:37" x14ac:dyDescent="0.25">
      <c r="B1198" s="43">
        <v>1970</v>
      </c>
      <c r="C1198" s="44">
        <v>7</v>
      </c>
      <c r="D1198" s="67">
        <f t="shared" si="524"/>
        <v>25780</v>
      </c>
      <c r="E1198" s="61">
        <f>Data!I1197</f>
        <v>78.050003000000004</v>
      </c>
      <c r="F1198" s="61">
        <f>Data!H1197</f>
        <v>39</v>
      </c>
      <c r="G1198" s="62">
        <f>IF(MOD(C1198,3)=0,SUM(Data!G1195:G1197),0)</f>
        <v>0</v>
      </c>
      <c r="H1198" s="63">
        <f t="shared" si="507"/>
        <v>7.3294855977793505E-2</v>
      </c>
      <c r="I1198" s="63">
        <f t="shared" si="508"/>
        <v>0</v>
      </c>
      <c r="J1198" s="63">
        <f t="shared" si="509"/>
        <v>7.3294855977793505E-2</v>
      </c>
      <c r="K1198" s="63">
        <f t="shared" si="510"/>
        <v>5.1546391752577136E-3</v>
      </c>
      <c r="L1198" s="64">
        <f t="shared" si="511"/>
        <v>6.7790779793291955E-2</v>
      </c>
      <c r="M1198" s="65">
        <f t="shared" si="512"/>
        <v>17.578829504504505</v>
      </c>
      <c r="N1198" s="65">
        <f t="shared" si="513"/>
        <v>3.1289961995019606</v>
      </c>
      <c r="O1198" s="65">
        <f t="shared" si="514"/>
        <v>2598.0702208000171</v>
      </c>
      <c r="P1198" s="66">
        <f t="shared" si="515"/>
        <v>830.32067000066786</v>
      </c>
      <c r="Q1198" s="63">
        <f t="shared" si="520"/>
        <v>-0.15005987912316476</v>
      </c>
      <c r="R1198" s="63">
        <f t="shared" si="521"/>
        <v>-0.118380366150592</v>
      </c>
      <c r="S1198" s="63">
        <f t="shared" si="522"/>
        <v>5.9782608695652106E-2</v>
      </c>
      <c r="T1198" s="64">
        <f t="shared" si="523"/>
        <v>-0.1681127557523534</v>
      </c>
      <c r="U1198" s="63">
        <f t="shared" si="502"/>
        <v>-1.749287774752073E-2</v>
      </c>
      <c r="V1198" s="63">
        <f t="shared" si="503"/>
        <v>1.4887808891015153E-2</v>
      </c>
      <c r="W1198" s="63">
        <f t="shared" si="504"/>
        <v>4.2978857653823699E-2</v>
      </c>
      <c r="X1198" s="64">
        <f t="shared" si="505"/>
        <v>-2.6933478619115325E-2</v>
      </c>
      <c r="Y1198" s="63">
        <f t="shared" si="498"/>
        <v>3.4665983807294465E-2</v>
      </c>
      <c r="Z1198" s="63">
        <f t="shared" si="499"/>
        <v>6.8075560225594023E-2</v>
      </c>
      <c r="AA1198" s="63">
        <f t="shared" si="500"/>
        <v>2.7962541849970046E-2</v>
      </c>
      <c r="AB1198" s="64">
        <f t="shared" si="501"/>
        <v>3.9021867765176133E-2</v>
      </c>
      <c r="AC1198" s="63">
        <f t="shared" si="494"/>
        <v>7.65864357518522E-2</v>
      </c>
      <c r="AD1198" s="63">
        <f t="shared" si="495"/>
        <v>0.1194776320801465</v>
      </c>
      <c r="AE1198" s="63">
        <f t="shared" si="496"/>
        <v>2.4359449865511307E-2</v>
      </c>
      <c r="AF1198" s="64">
        <f t="shared" si="497"/>
        <v>9.2856254928016968E-2</v>
      </c>
      <c r="AG1198" s="69">
        <f t="shared" ca="1" si="506"/>
        <v>69</v>
      </c>
      <c r="AH1198" s="75">
        <f t="shared" si="516"/>
        <v>1</v>
      </c>
      <c r="AI1198" s="76">
        <f t="shared" si="517"/>
        <v>0</v>
      </c>
      <c r="AJ1198" s="75">
        <f t="shared" si="518"/>
        <v>1</v>
      </c>
      <c r="AK1198" s="76">
        <f t="shared" si="519"/>
        <v>0</v>
      </c>
    </row>
    <row r="1199" spans="2:37" x14ac:dyDescent="0.25">
      <c r="B1199" s="43">
        <v>1970</v>
      </c>
      <c r="C1199" s="44">
        <v>8</v>
      </c>
      <c r="D1199" s="67">
        <f t="shared" si="524"/>
        <v>25811</v>
      </c>
      <c r="E1199" s="61">
        <f>Data!I1198</f>
        <v>81.519997000000004</v>
      </c>
      <c r="F1199" s="61">
        <f>Data!H1198</f>
        <v>39</v>
      </c>
      <c r="G1199" s="62">
        <f>IF(MOD(C1199,3)=0,SUM(Data!G1196:G1198),0)</f>
        <v>0</v>
      </c>
      <c r="H1199" s="63">
        <f t="shared" si="507"/>
        <v>4.4458601750470228E-2</v>
      </c>
      <c r="I1199" s="63">
        <f t="shared" si="508"/>
        <v>0</v>
      </c>
      <c r="J1199" s="63">
        <f t="shared" si="509"/>
        <v>4.4458601750470228E-2</v>
      </c>
      <c r="K1199" s="63">
        <f t="shared" si="510"/>
        <v>0</v>
      </c>
      <c r="L1199" s="64">
        <f t="shared" si="511"/>
        <v>4.4458601750470228E-2</v>
      </c>
      <c r="M1199" s="65">
        <f t="shared" si="512"/>
        <v>18.360359684684685</v>
      </c>
      <c r="N1199" s="65">
        <f t="shared" si="513"/>
        <v>3.1289961995019606</v>
      </c>
      <c r="O1199" s="65">
        <f t="shared" si="514"/>
        <v>2713.5767900663213</v>
      </c>
      <c r="P1199" s="66">
        <f t="shared" si="515"/>
        <v>867.23556599341111</v>
      </c>
      <c r="Q1199" s="63">
        <f t="shared" si="520"/>
        <v>-0.1464768579944119</v>
      </c>
      <c r="R1199" s="63">
        <f t="shared" si="521"/>
        <v>-0.11466379636171409</v>
      </c>
      <c r="S1199" s="63">
        <f t="shared" si="522"/>
        <v>5.4054054054053946E-2</v>
      </c>
      <c r="T1199" s="64">
        <f t="shared" si="523"/>
        <v>-0.16006565295854924</v>
      </c>
      <c r="U1199" s="63">
        <f t="shared" si="502"/>
        <v>-1.3312960095267612E-2</v>
      </c>
      <c r="V1199" s="63">
        <f t="shared" si="503"/>
        <v>1.9205484937693251E-2</v>
      </c>
      <c r="W1199" s="63">
        <f t="shared" si="504"/>
        <v>4.2978857653823699E-2</v>
      </c>
      <c r="X1199" s="64">
        <f t="shared" si="505"/>
        <v>-2.2793724476456556E-2</v>
      </c>
      <c r="Y1199" s="63">
        <f t="shared" si="498"/>
        <v>3.6500266756697819E-2</v>
      </c>
      <c r="Z1199" s="63">
        <f t="shared" si="499"/>
        <v>6.9969072546920419E-2</v>
      </c>
      <c r="AA1199" s="63">
        <f t="shared" si="500"/>
        <v>2.7962541849970046E-2</v>
      </c>
      <c r="AB1199" s="64">
        <f t="shared" si="501"/>
        <v>4.0863872939721491E-2</v>
      </c>
      <c r="AC1199" s="63">
        <f t="shared" si="494"/>
        <v>7.7205907498434367E-2</v>
      </c>
      <c r="AD1199" s="63">
        <f t="shared" si="495"/>
        <v>0.12012178357692793</v>
      </c>
      <c r="AE1199" s="63">
        <f t="shared" si="496"/>
        <v>2.3936245872710149E-2</v>
      </c>
      <c r="AF1199" s="64">
        <f t="shared" si="497"/>
        <v>9.3937037673901269E-2</v>
      </c>
      <c r="AG1199" s="69">
        <f t="shared" ca="1" si="506"/>
        <v>243</v>
      </c>
      <c r="AH1199" s="75">
        <f t="shared" si="516"/>
        <v>2</v>
      </c>
      <c r="AI1199" s="76">
        <f t="shared" si="517"/>
        <v>0</v>
      </c>
      <c r="AJ1199" s="75">
        <f t="shared" si="518"/>
        <v>2</v>
      </c>
      <c r="AK1199" s="76">
        <f t="shared" si="519"/>
        <v>0</v>
      </c>
    </row>
    <row r="1200" spans="2:37" x14ac:dyDescent="0.25">
      <c r="B1200" s="43">
        <v>1970</v>
      </c>
      <c r="C1200" s="44">
        <v>9</v>
      </c>
      <c r="D1200" s="67">
        <f t="shared" si="524"/>
        <v>25841</v>
      </c>
      <c r="E1200" s="61">
        <f>Data!I1199</f>
        <v>84.300003000000004</v>
      </c>
      <c r="F1200" s="61">
        <f>Data!H1199</f>
        <v>39.200000000000003</v>
      </c>
      <c r="G1200" s="62">
        <f>IF(MOD(C1200,3)=0,SUM(Data!G1197:G1199),0)</f>
        <v>0.79666666666666663</v>
      </c>
      <c r="H1200" s="63">
        <f t="shared" si="507"/>
        <v>3.4102135700520231E-2</v>
      </c>
      <c r="I1200" s="63">
        <f t="shared" si="508"/>
        <v>9.7726532873482139E-3</v>
      </c>
      <c r="J1200" s="63">
        <f t="shared" si="509"/>
        <v>4.3874788987868341E-2</v>
      </c>
      <c r="K1200" s="63">
        <f t="shared" si="510"/>
        <v>5.12820512820511E-3</v>
      </c>
      <c r="L1200" s="64">
        <f t="shared" si="511"/>
        <v>3.8548897207318022E-2</v>
      </c>
      <c r="M1200" s="65">
        <f t="shared" si="512"/>
        <v>18.98648716216216</v>
      </c>
      <c r="N1200" s="65">
        <f t="shared" si="513"/>
        <v>3.1450423338583811</v>
      </c>
      <c r="O1200" s="65">
        <f t="shared" si="514"/>
        <v>2832.6343991328581</v>
      </c>
      <c r="P1200" s="66">
        <f t="shared" si="515"/>
        <v>900.66654068142134</v>
      </c>
      <c r="Q1200" s="63">
        <f t="shared" si="520"/>
        <v>-9.4716491793927493E-2</v>
      </c>
      <c r="R1200" s="63">
        <f t="shared" si="521"/>
        <v>-6.0032360824881614E-2</v>
      </c>
      <c r="S1200" s="63">
        <f t="shared" si="522"/>
        <v>5.6603773584905648E-2</v>
      </c>
      <c r="T1200" s="64">
        <f t="shared" si="523"/>
        <v>-0.11038777006640565</v>
      </c>
      <c r="U1200" s="63">
        <f t="shared" si="502"/>
        <v>-1.2912551407740724E-2</v>
      </c>
      <c r="V1200" s="63">
        <f t="shared" si="503"/>
        <v>2.0044766137652159E-2</v>
      </c>
      <c r="W1200" s="63">
        <f t="shared" si="504"/>
        <v>4.4046391985319122E-2</v>
      </c>
      <c r="X1200" s="64">
        <f t="shared" si="505"/>
        <v>-2.2989041513784336E-2</v>
      </c>
      <c r="Y1200" s="63">
        <f t="shared" si="498"/>
        <v>4.6480520184060126E-2</v>
      </c>
      <c r="Z1200" s="63">
        <f t="shared" si="499"/>
        <v>8.0308157119190593E-2</v>
      </c>
      <c r="AA1200" s="63">
        <f t="shared" si="500"/>
        <v>2.8488489540594797E-2</v>
      </c>
      <c r="AB1200" s="64">
        <f t="shared" si="501"/>
        <v>5.0384295114223931E-2</v>
      </c>
      <c r="AC1200" s="63">
        <f t="shared" si="494"/>
        <v>7.608207741495332E-2</v>
      </c>
      <c r="AD1200" s="63">
        <f t="shared" si="495"/>
        <v>0.11856179032203151</v>
      </c>
      <c r="AE1200" s="63">
        <f t="shared" si="496"/>
        <v>2.3987869877974299E-2</v>
      </c>
      <c r="AF1200" s="64">
        <f t="shared" si="497"/>
        <v>9.2358438245296215E-2</v>
      </c>
      <c r="AG1200" s="69">
        <f t="shared" ca="1" si="506"/>
        <v>400</v>
      </c>
      <c r="AH1200" s="75">
        <f t="shared" si="516"/>
        <v>3</v>
      </c>
      <c r="AI1200" s="76">
        <f t="shared" si="517"/>
        <v>0</v>
      </c>
      <c r="AJ1200" s="75">
        <f t="shared" si="518"/>
        <v>3</v>
      </c>
      <c r="AK1200" s="76">
        <f t="shared" si="519"/>
        <v>0</v>
      </c>
    </row>
    <row r="1201" spans="2:37" x14ac:dyDescent="0.25">
      <c r="B1201" s="43">
        <v>1970</v>
      </c>
      <c r="C1201" s="44">
        <v>10</v>
      </c>
      <c r="D1201" s="67">
        <f t="shared" si="524"/>
        <v>25872</v>
      </c>
      <c r="E1201" s="61">
        <f>Data!I1200</f>
        <v>83.25</v>
      </c>
      <c r="F1201" s="61">
        <f>Data!H1200</f>
        <v>39.4</v>
      </c>
      <c r="G1201" s="62">
        <f>IF(MOD(C1201,3)=0,SUM(Data!G1198:G1200),0)</f>
        <v>0</v>
      </c>
      <c r="H1201" s="63">
        <f t="shared" si="507"/>
        <v>-1.2455551158165434E-2</v>
      </c>
      <c r="I1201" s="63">
        <f t="shared" si="508"/>
        <v>0</v>
      </c>
      <c r="J1201" s="63">
        <f t="shared" si="509"/>
        <v>-1.2455551158165434E-2</v>
      </c>
      <c r="K1201" s="63">
        <f t="shared" si="510"/>
        <v>5.1020408163264808E-3</v>
      </c>
      <c r="L1201" s="64">
        <f t="shared" si="511"/>
        <v>-1.7468467142134125E-2</v>
      </c>
      <c r="M1201" s="65">
        <f t="shared" si="512"/>
        <v>18.75</v>
      </c>
      <c r="N1201" s="65">
        <f t="shared" si="513"/>
        <v>3.1610884682148011</v>
      </c>
      <c r="O1201" s="65">
        <f t="shared" si="514"/>
        <v>2797.3523764620795</v>
      </c>
      <c r="P1201" s="66">
        <f t="shared" si="515"/>
        <v>884.93327680950836</v>
      </c>
      <c r="Q1201" s="63">
        <f t="shared" si="520"/>
        <v>-0.14281304130519845</v>
      </c>
      <c r="R1201" s="63">
        <f t="shared" si="521"/>
        <v>-0.10997163364579721</v>
      </c>
      <c r="S1201" s="63">
        <f t="shared" si="522"/>
        <v>5.6300268096514783E-2</v>
      </c>
      <c r="T1201" s="64">
        <f t="shared" si="523"/>
        <v>-0.15740969378142711</v>
      </c>
      <c r="U1201" s="63">
        <f t="shared" si="502"/>
        <v>-2.0682179254143507E-2</v>
      </c>
      <c r="V1201" s="63">
        <f t="shared" si="503"/>
        <v>1.2015722479095547E-2</v>
      </c>
      <c r="W1201" s="63">
        <f t="shared" si="504"/>
        <v>4.4449369162419483E-2</v>
      </c>
      <c r="X1201" s="64">
        <f t="shared" si="505"/>
        <v>-3.1053345083959405E-2</v>
      </c>
      <c r="Y1201" s="63">
        <f t="shared" si="498"/>
        <v>4.5423920291820075E-2</v>
      </c>
      <c r="Z1201" s="63">
        <f t="shared" si="499"/>
        <v>7.921740247982334E-2</v>
      </c>
      <c r="AA1201" s="63">
        <f t="shared" si="500"/>
        <v>2.8319320937197912E-2</v>
      </c>
      <c r="AB1201" s="64">
        <f t="shared" si="501"/>
        <v>4.9496377736282682E-2</v>
      </c>
      <c r="AC1201" s="63">
        <f t="shared" si="494"/>
        <v>7.5187232991532182E-2</v>
      </c>
      <c r="AD1201" s="63">
        <f t="shared" si="495"/>
        <v>0.11763162077332368</v>
      </c>
      <c r="AE1201" s="63">
        <f t="shared" si="496"/>
        <v>2.3830482693041555E-2</v>
      </c>
      <c r="AF1201" s="64">
        <f t="shared" si="497"/>
        <v>9.1617840712801879E-2</v>
      </c>
      <c r="AG1201" s="69">
        <f t="shared" ca="1" si="506"/>
        <v>1279</v>
      </c>
      <c r="AH1201" s="75">
        <f t="shared" si="516"/>
        <v>0</v>
      </c>
      <c r="AI1201" s="76">
        <f t="shared" si="517"/>
        <v>1</v>
      </c>
      <c r="AJ1201" s="75">
        <f t="shared" si="518"/>
        <v>0</v>
      </c>
      <c r="AK1201" s="76">
        <f t="shared" si="519"/>
        <v>1</v>
      </c>
    </row>
    <row r="1202" spans="2:37" x14ac:dyDescent="0.25">
      <c r="B1202" s="43">
        <v>1970</v>
      </c>
      <c r="C1202" s="44">
        <v>11</v>
      </c>
      <c r="D1202" s="67">
        <f t="shared" si="524"/>
        <v>25902</v>
      </c>
      <c r="E1202" s="61">
        <f>Data!I1201</f>
        <v>87.199996999999996</v>
      </c>
      <c r="F1202" s="61">
        <f>Data!H1201</f>
        <v>39.6</v>
      </c>
      <c r="G1202" s="62">
        <f>IF(MOD(C1202,3)=0,SUM(Data!G1199:G1201),0)</f>
        <v>0</v>
      </c>
      <c r="H1202" s="63">
        <f t="shared" si="507"/>
        <v>4.74474114114114E-2</v>
      </c>
      <c r="I1202" s="63">
        <f t="shared" si="508"/>
        <v>0</v>
      </c>
      <c r="J1202" s="63">
        <f t="shared" si="509"/>
        <v>4.74474114114114E-2</v>
      </c>
      <c r="K1202" s="63">
        <f t="shared" si="510"/>
        <v>5.0761421319798217E-3</v>
      </c>
      <c r="L1202" s="64">
        <f t="shared" si="511"/>
        <v>4.2157272969939541E-2</v>
      </c>
      <c r="M1202" s="65">
        <f t="shared" si="512"/>
        <v>19.639638963963961</v>
      </c>
      <c r="N1202" s="65">
        <f t="shared" si="513"/>
        <v>3.1771346025712219</v>
      </c>
      <c r="O1202" s="65">
        <f t="shared" si="514"/>
        <v>2930.0795055307653</v>
      </c>
      <c r="P1202" s="66">
        <f t="shared" si="515"/>
        <v>922.23965052014989</v>
      </c>
      <c r="Q1202" s="63">
        <f t="shared" si="520"/>
        <v>-7.0461583423123031E-2</v>
      </c>
      <c r="R1202" s="63">
        <f t="shared" si="521"/>
        <v>-3.4848174044662228E-2</v>
      </c>
      <c r="S1202" s="63">
        <f t="shared" si="522"/>
        <v>5.600000000000005E-2</v>
      </c>
      <c r="T1202" s="64">
        <f t="shared" si="523"/>
        <v>-8.6030467845323977E-2</v>
      </c>
      <c r="U1202" s="63">
        <f t="shared" si="502"/>
        <v>-9.8187086932732814E-3</v>
      </c>
      <c r="V1202" s="63">
        <f t="shared" si="503"/>
        <v>2.3241907457447475E-2</v>
      </c>
      <c r="W1202" s="63">
        <f t="shared" si="504"/>
        <v>4.5507577381642017E-2</v>
      </c>
      <c r="X1202" s="64">
        <f t="shared" si="505"/>
        <v>-2.1296517027601825E-2</v>
      </c>
      <c r="Y1202" s="63">
        <f t="shared" si="498"/>
        <v>4.6143012640640579E-2</v>
      </c>
      <c r="Z1202" s="63">
        <f t="shared" si="499"/>
        <v>7.99597395947238E-2</v>
      </c>
      <c r="AA1202" s="63">
        <f t="shared" si="500"/>
        <v>2.8840121897663273E-2</v>
      </c>
      <c r="AB1202" s="64">
        <f t="shared" si="501"/>
        <v>4.9686648692093938E-2</v>
      </c>
      <c r="AC1202" s="63">
        <f t="shared" si="494"/>
        <v>7.7737414592575549E-2</v>
      </c>
      <c r="AD1202" s="63">
        <f t="shared" si="495"/>
        <v>0.12028247404667458</v>
      </c>
      <c r="AE1202" s="63">
        <f t="shared" si="496"/>
        <v>2.3882008323136583E-2</v>
      </c>
      <c r="AF1202" s="64">
        <f t="shared" si="497"/>
        <v>9.4151928581514666E-2</v>
      </c>
      <c r="AG1202" s="69">
        <f t="shared" ca="1" si="506"/>
        <v>216</v>
      </c>
      <c r="AH1202" s="75">
        <f t="shared" si="516"/>
        <v>1</v>
      </c>
      <c r="AI1202" s="76">
        <f t="shared" si="517"/>
        <v>0</v>
      </c>
      <c r="AJ1202" s="75">
        <f t="shared" si="518"/>
        <v>1</v>
      </c>
      <c r="AK1202" s="76">
        <f t="shared" si="519"/>
        <v>0</v>
      </c>
    </row>
    <row r="1203" spans="2:37" x14ac:dyDescent="0.25">
      <c r="B1203" s="43">
        <v>1970</v>
      </c>
      <c r="C1203" s="44">
        <v>12</v>
      </c>
      <c r="D1203" s="67">
        <f t="shared" si="524"/>
        <v>25933</v>
      </c>
      <c r="E1203" s="61">
        <f>Data!I1202</f>
        <v>92.150002000000001</v>
      </c>
      <c r="F1203" s="61">
        <f>Data!H1202</f>
        <v>39.799999999999997</v>
      </c>
      <c r="G1203" s="62">
        <f>IF(MOD(C1203,3)=0,SUM(Data!G1200:G1202),0)</f>
        <v>0.78916666666666657</v>
      </c>
      <c r="H1203" s="63">
        <f t="shared" si="507"/>
        <v>5.6766114338283824E-2</v>
      </c>
      <c r="I1203" s="63">
        <f t="shared" si="508"/>
        <v>9.05007676395524E-3</v>
      </c>
      <c r="J1203" s="63">
        <f t="shared" si="509"/>
        <v>6.5816191102239019E-2</v>
      </c>
      <c r="K1203" s="63">
        <f t="shared" si="510"/>
        <v>5.050505050504972E-3</v>
      </c>
      <c r="L1203" s="64">
        <f t="shared" si="511"/>
        <v>6.0460330845443888E-2</v>
      </c>
      <c r="M1203" s="65">
        <f t="shared" si="512"/>
        <v>20.754504954954953</v>
      </c>
      <c r="N1203" s="65">
        <f t="shared" si="513"/>
        <v>3.1931807369276419</v>
      </c>
      <c r="O1203" s="65">
        <f t="shared" si="514"/>
        <v>3122.9261782115323</v>
      </c>
      <c r="P1203" s="66">
        <f t="shared" si="515"/>
        <v>977.99856490938475</v>
      </c>
      <c r="Q1203" s="63">
        <f t="shared" si="520"/>
        <v>9.7766676032318145E-4</v>
      </c>
      <c r="R1203" s="63">
        <f t="shared" si="521"/>
        <v>3.9319500445524236E-2</v>
      </c>
      <c r="S1203" s="63">
        <f t="shared" si="522"/>
        <v>5.5702917771883076E-2</v>
      </c>
      <c r="T1203" s="64">
        <f t="shared" si="523"/>
        <v>-1.5518965658385064E-2</v>
      </c>
      <c r="U1203" s="63">
        <f t="shared" si="502"/>
        <v>-6.0659503821758332E-4</v>
      </c>
      <c r="V1203" s="63">
        <f t="shared" si="503"/>
        <v>3.3020066933398873E-2</v>
      </c>
      <c r="W1203" s="63">
        <f t="shared" si="504"/>
        <v>4.590247431236838E-2</v>
      </c>
      <c r="X1203" s="64">
        <f t="shared" si="505"/>
        <v>-1.2317025435320206E-2</v>
      </c>
      <c r="Y1203" s="63">
        <f t="shared" si="498"/>
        <v>4.7187492986869639E-2</v>
      </c>
      <c r="Z1203" s="63">
        <f t="shared" si="499"/>
        <v>8.1056707270789063E-2</v>
      </c>
      <c r="AA1203" s="63">
        <f t="shared" si="500"/>
        <v>2.9358560938541389E-2</v>
      </c>
      <c r="AB1203" s="64">
        <f t="shared" si="501"/>
        <v>5.022365217918856E-2</v>
      </c>
      <c r="AC1203" s="63">
        <f t="shared" si="494"/>
        <v>7.8229845866808256E-2</v>
      </c>
      <c r="AD1203" s="63">
        <f t="shared" si="495"/>
        <v>0.12030467669608225</v>
      </c>
      <c r="AE1203" s="63">
        <f t="shared" si="496"/>
        <v>2.3521932050803995E-2</v>
      </c>
      <c r="AF1203" s="64">
        <f t="shared" si="497"/>
        <v>9.4558544975540615E-2</v>
      </c>
      <c r="AG1203" s="69">
        <f t="shared" ca="1" si="506"/>
        <v>141</v>
      </c>
      <c r="AH1203" s="75">
        <f t="shared" si="516"/>
        <v>2</v>
      </c>
      <c r="AI1203" s="76">
        <f t="shared" si="517"/>
        <v>0</v>
      </c>
      <c r="AJ1203" s="75">
        <f t="shared" si="518"/>
        <v>2</v>
      </c>
      <c r="AK1203" s="76">
        <f t="shared" si="519"/>
        <v>0</v>
      </c>
    </row>
    <row r="1204" spans="2:37" x14ac:dyDescent="0.25">
      <c r="B1204" s="43">
        <v>1971</v>
      </c>
      <c r="C1204" s="39">
        <v>1</v>
      </c>
      <c r="D1204" s="67">
        <f t="shared" si="524"/>
        <v>25964</v>
      </c>
      <c r="E1204" s="61">
        <f>Data!I1203</f>
        <v>95.879997000000003</v>
      </c>
      <c r="F1204" s="61">
        <f>Data!H1203</f>
        <v>39.799999999999997</v>
      </c>
      <c r="G1204" s="62">
        <f>IF(MOD(C1204,3)=0,SUM(Data!G1201:G1203),0)</f>
        <v>0</v>
      </c>
      <c r="H1204" s="63">
        <f t="shared" si="507"/>
        <v>4.047742722783676E-2</v>
      </c>
      <c r="I1204" s="63">
        <f t="shared" si="508"/>
        <v>0</v>
      </c>
      <c r="J1204" s="63">
        <f t="shared" si="509"/>
        <v>4.047742722783676E-2</v>
      </c>
      <c r="K1204" s="63">
        <f t="shared" si="510"/>
        <v>0</v>
      </c>
      <c r="L1204" s="64">
        <f t="shared" si="511"/>
        <v>4.047742722783676E-2</v>
      </c>
      <c r="M1204" s="65">
        <f t="shared" si="512"/>
        <v>21.594593918918918</v>
      </c>
      <c r="N1204" s="65">
        <f t="shared" si="513"/>
        <v>3.1931807369276419</v>
      </c>
      <c r="O1204" s="65">
        <f t="shared" si="514"/>
        <v>3249.334195327996</v>
      </c>
      <c r="P1204" s="66">
        <f t="shared" si="515"/>
        <v>1017.5854306494332</v>
      </c>
      <c r="Q1204" s="63">
        <f t="shared" si="520"/>
        <v>0.1277346551776517</v>
      </c>
      <c r="R1204" s="63">
        <f t="shared" si="521"/>
        <v>0.17093183731839279</v>
      </c>
      <c r="S1204" s="63">
        <f t="shared" si="522"/>
        <v>5.2910052910053018E-2</v>
      </c>
      <c r="T1204" s="64">
        <f t="shared" si="523"/>
        <v>0.11209104147324744</v>
      </c>
      <c r="U1204" s="63">
        <f t="shared" si="502"/>
        <v>6.3780684414769251E-3</v>
      </c>
      <c r="V1204" s="63">
        <f t="shared" si="503"/>
        <v>4.0239743888919044E-2</v>
      </c>
      <c r="W1204" s="63">
        <f t="shared" si="504"/>
        <v>4.590247431236838E-2</v>
      </c>
      <c r="X1204" s="64">
        <f t="shared" si="505"/>
        <v>-5.4142050167464983E-3</v>
      </c>
      <c r="Y1204" s="63">
        <f t="shared" si="498"/>
        <v>4.4931957333473882E-2</v>
      </c>
      <c r="Z1204" s="63">
        <f t="shared" si="499"/>
        <v>7.8728220764865409E-2</v>
      </c>
      <c r="AA1204" s="63">
        <f t="shared" si="500"/>
        <v>2.9358560938541389E-2</v>
      </c>
      <c r="AB1204" s="64">
        <f t="shared" si="501"/>
        <v>4.7961576946822015E-2</v>
      </c>
      <c r="AC1204" s="63">
        <f t="shared" si="494"/>
        <v>7.7217693025935841E-2</v>
      </c>
      <c r="AD1204" s="63">
        <f t="shared" si="495"/>
        <v>0.11925302749020328</v>
      </c>
      <c r="AE1204" s="63">
        <f t="shared" si="496"/>
        <v>2.2709918278053687E-2</v>
      </c>
      <c r="AF1204" s="64">
        <f t="shared" si="497"/>
        <v>9.4399308627709511E-2</v>
      </c>
      <c r="AG1204" s="69">
        <f t="shared" ca="1" si="506"/>
        <v>290</v>
      </c>
      <c r="AH1204" s="75">
        <f t="shared" si="516"/>
        <v>3</v>
      </c>
      <c r="AI1204" s="76">
        <f t="shared" si="517"/>
        <v>0</v>
      </c>
      <c r="AJ1204" s="75">
        <f t="shared" si="518"/>
        <v>3</v>
      </c>
      <c r="AK1204" s="76">
        <f t="shared" si="519"/>
        <v>0</v>
      </c>
    </row>
    <row r="1205" spans="2:37" x14ac:dyDescent="0.25">
      <c r="B1205" s="43">
        <v>1971</v>
      </c>
      <c r="C1205" s="44">
        <v>2</v>
      </c>
      <c r="D1205" s="67">
        <f t="shared" si="524"/>
        <v>25992</v>
      </c>
      <c r="E1205" s="61">
        <f>Data!I1204</f>
        <v>96.75</v>
      </c>
      <c r="F1205" s="61">
        <f>Data!H1204</f>
        <v>39.9</v>
      </c>
      <c r="G1205" s="62">
        <f>IF(MOD(C1205,3)=0,SUM(Data!G1202:G1204),0)</f>
        <v>0</v>
      </c>
      <c r="H1205" s="63">
        <f t="shared" si="507"/>
        <v>9.0738738759033044E-3</v>
      </c>
      <c r="I1205" s="63">
        <f t="shared" si="508"/>
        <v>0</v>
      </c>
      <c r="J1205" s="63">
        <f t="shared" si="509"/>
        <v>9.0738738759033044E-3</v>
      </c>
      <c r="K1205" s="63">
        <f t="shared" si="510"/>
        <v>2.5125628140703071E-3</v>
      </c>
      <c r="L1205" s="64">
        <f t="shared" si="511"/>
        <v>6.5448666732068617E-3</v>
      </c>
      <c r="M1205" s="65">
        <f t="shared" si="512"/>
        <v>21.79054054054054</v>
      </c>
      <c r="N1205" s="65">
        <f t="shared" si="513"/>
        <v>3.2012038041058521</v>
      </c>
      <c r="O1205" s="65">
        <f t="shared" si="514"/>
        <v>3278.8182439970619</v>
      </c>
      <c r="P1205" s="66">
        <f t="shared" si="515"/>
        <v>1024.2453916216316</v>
      </c>
      <c r="Q1205" s="63">
        <f t="shared" si="520"/>
        <v>8.1005586592178824E-2</v>
      </c>
      <c r="R1205" s="63">
        <f t="shared" si="521"/>
        <v>0.12241284051027757</v>
      </c>
      <c r="S1205" s="63">
        <f t="shared" si="522"/>
        <v>5.0000000000000044E-2</v>
      </c>
      <c r="T1205" s="64">
        <f t="shared" si="523"/>
        <v>6.8964610009788485E-2</v>
      </c>
      <c r="U1205" s="63">
        <f t="shared" si="502"/>
        <v>1.1840783502266472E-2</v>
      </c>
      <c r="V1205" s="63">
        <f t="shared" si="503"/>
        <v>4.5886263317322262E-2</v>
      </c>
      <c r="W1205" s="63">
        <f t="shared" si="504"/>
        <v>4.5116209209596692E-2</v>
      </c>
      <c r="X1205" s="64">
        <f t="shared" si="505"/>
        <v>7.3681194582930765E-4</v>
      </c>
      <c r="Y1205" s="63">
        <f t="shared" si="498"/>
        <v>4.3106809728293616E-2</v>
      </c>
      <c r="Z1205" s="63">
        <f t="shared" si="499"/>
        <v>7.6844042359800913E-2</v>
      </c>
      <c r="AA1205" s="63">
        <f t="shared" si="500"/>
        <v>2.961690178325771E-2</v>
      </c>
      <c r="AB1205" s="64">
        <f t="shared" si="501"/>
        <v>4.5868653180369812E-2</v>
      </c>
      <c r="AC1205" s="63">
        <f t="shared" ref="AC1205:AC1268" si="525">($M1205/$M965)^(1/20)-1</f>
        <v>7.7357216363568293E-2</v>
      </c>
      <c r="AD1205" s="63">
        <f t="shared" ref="AD1205:AD1268" si="526">($O1205/$O965)^(1/20)-1</f>
        <v>0.11939799532638129</v>
      </c>
      <c r="AE1205" s="63">
        <f t="shared" ref="AE1205:AE1268" si="527">($N1205/$N965)^(1/20)-1</f>
        <v>2.2237923554452088E-2</v>
      </c>
      <c r="AF1205" s="64">
        <f t="shared" ref="AF1205:AF1268" si="528">($P1205/$P965)^(1/20)-1</f>
        <v>9.5046436385465949E-2</v>
      </c>
      <c r="AG1205" s="69">
        <f t="shared" ca="1" si="506"/>
        <v>866</v>
      </c>
      <c r="AH1205" s="75">
        <f t="shared" si="516"/>
        <v>4</v>
      </c>
      <c r="AI1205" s="76">
        <f t="shared" si="517"/>
        <v>0</v>
      </c>
      <c r="AJ1205" s="75">
        <f t="shared" si="518"/>
        <v>4</v>
      </c>
      <c r="AK1205" s="76">
        <f t="shared" si="519"/>
        <v>0</v>
      </c>
    </row>
    <row r="1206" spans="2:37" x14ac:dyDescent="0.25">
      <c r="B1206" s="43">
        <v>1971</v>
      </c>
      <c r="C1206" s="44">
        <v>3</v>
      </c>
      <c r="D1206" s="67">
        <f t="shared" si="524"/>
        <v>26023</v>
      </c>
      <c r="E1206" s="61">
        <f>Data!I1205</f>
        <v>100.30999799999999</v>
      </c>
      <c r="F1206" s="61">
        <f>Data!H1205</f>
        <v>40</v>
      </c>
      <c r="G1206" s="62">
        <f>IF(MOD(C1206,3)=0,SUM(Data!G1203:G1205),0)</f>
        <v>0.77999999999999992</v>
      </c>
      <c r="H1206" s="63">
        <f t="shared" si="507"/>
        <v>3.6795844961240221E-2</v>
      </c>
      <c r="I1206" s="63">
        <f t="shared" si="508"/>
        <v>8.0620155038759675E-3</v>
      </c>
      <c r="J1206" s="63">
        <f t="shared" si="509"/>
        <v>4.4857860465116195E-2</v>
      </c>
      <c r="K1206" s="63">
        <f t="shared" si="510"/>
        <v>2.5062656641603454E-3</v>
      </c>
      <c r="L1206" s="64">
        <f t="shared" si="511"/>
        <v>4.2245715813953533E-2</v>
      </c>
      <c r="M1206" s="65">
        <f t="shared" si="512"/>
        <v>22.592341891891888</v>
      </c>
      <c r="N1206" s="65">
        <f t="shared" si="513"/>
        <v>3.2092268712840624</v>
      </c>
      <c r="O1206" s="65">
        <f t="shared" si="514"/>
        <v>3425.8990152767597</v>
      </c>
      <c r="P1206" s="66">
        <f t="shared" si="515"/>
        <v>1067.5153713598306</v>
      </c>
      <c r="Q1206" s="63">
        <f t="shared" si="520"/>
        <v>0.1191565475562828</v>
      </c>
      <c r="R1206" s="63">
        <f t="shared" si="521"/>
        <v>0.16080797369380129</v>
      </c>
      <c r="S1206" s="63">
        <f t="shared" si="522"/>
        <v>4.7120418848167533E-2</v>
      </c>
      <c r="T1206" s="64">
        <f t="shared" si="523"/>
        <v>0.1085716148775806</v>
      </c>
      <c r="U1206" s="63">
        <f t="shared" si="502"/>
        <v>2.3685761805049443E-2</v>
      </c>
      <c r="V1206" s="63">
        <f t="shared" si="503"/>
        <v>5.8138835063192174E-2</v>
      </c>
      <c r="W1206" s="63">
        <f t="shared" si="504"/>
        <v>4.4987250428642378E-2</v>
      </c>
      <c r="X1206" s="64">
        <f t="shared" si="505"/>
        <v>1.2585402002900148E-2</v>
      </c>
      <c r="Y1206" s="63">
        <f t="shared" si="498"/>
        <v>4.4246474273493153E-2</v>
      </c>
      <c r="Z1206" s="63">
        <f t="shared" si="499"/>
        <v>7.8053565364804678E-2</v>
      </c>
      <c r="AA1206" s="63">
        <f t="shared" si="500"/>
        <v>2.9874660560095023E-2</v>
      </c>
      <c r="AB1206" s="64">
        <f t="shared" si="501"/>
        <v>4.678132849536043E-2</v>
      </c>
      <c r="AC1206" s="63">
        <f t="shared" si="525"/>
        <v>8.0103808032693458E-2</v>
      </c>
      <c r="AD1206" s="63">
        <f t="shared" si="526"/>
        <v>0.12171322620339797</v>
      </c>
      <c r="AE1206" s="63">
        <f t="shared" si="527"/>
        <v>2.2167372670810259E-2</v>
      </c>
      <c r="AF1206" s="64">
        <f t="shared" si="528"/>
        <v>9.7387038751281407E-2</v>
      </c>
      <c r="AG1206" s="69">
        <f t="shared" ca="1" si="506"/>
        <v>353</v>
      </c>
      <c r="AH1206" s="75">
        <f t="shared" si="516"/>
        <v>5</v>
      </c>
      <c r="AI1206" s="76">
        <f t="shared" si="517"/>
        <v>0</v>
      </c>
      <c r="AJ1206" s="75">
        <f t="shared" si="518"/>
        <v>5</v>
      </c>
      <c r="AK1206" s="76">
        <f t="shared" si="519"/>
        <v>0</v>
      </c>
    </row>
    <row r="1207" spans="2:37" x14ac:dyDescent="0.25">
      <c r="B1207" s="43">
        <v>1971</v>
      </c>
      <c r="C1207" s="44">
        <v>4</v>
      </c>
      <c r="D1207" s="67">
        <f t="shared" si="524"/>
        <v>26053</v>
      </c>
      <c r="E1207" s="61">
        <f>Data!I1206</f>
        <v>103.949997</v>
      </c>
      <c r="F1207" s="61">
        <f>Data!H1206</f>
        <v>40.1</v>
      </c>
      <c r="G1207" s="62">
        <f>IF(MOD(C1207,3)=0,SUM(Data!G1204:G1206),0)</f>
        <v>0</v>
      </c>
      <c r="H1207" s="63">
        <f t="shared" si="507"/>
        <v>3.6287499477370089E-2</v>
      </c>
      <c r="I1207" s="63">
        <f t="shared" si="508"/>
        <v>0</v>
      </c>
      <c r="J1207" s="63">
        <f t="shared" si="509"/>
        <v>3.6287499477370089E-2</v>
      </c>
      <c r="K1207" s="63">
        <f t="shared" si="510"/>
        <v>2.4999999999999467E-3</v>
      </c>
      <c r="L1207" s="64">
        <f t="shared" si="511"/>
        <v>3.3703241373935322E-2</v>
      </c>
      <c r="M1207" s="65">
        <f t="shared" si="512"/>
        <v>23.412161486486482</v>
      </c>
      <c r="N1207" s="65">
        <f t="shared" si="513"/>
        <v>3.2172499384622726</v>
      </c>
      <c r="O1207" s="65">
        <f t="shared" si="514"/>
        <v>3550.2163240031377</v>
      </c>
      <c r="P1207" s="66">
        <f t="shared" si="515"/>
        <v>1103.4940995911572</v>
      </c>
      <c r="Q1207" s="63">
        <f t="shared" si="520"/>
        <v>0.27514721326596692</v>
      </c>
      <c r="R1207" s="63">
        <f t="shared" si="521"/>
        <v>0.32260411291399294</v>
      </c>
      <c r="S1207" s="63">
        <f t="shared" si="522"/>
        <v>4.1558441558441572E-2</v>
      </c>
      <c r="T1207" s="64">
        <f t="shared" si="523"/>
        <v>0.26983187898226313</v>
      </c>
      <c r="U1207" s="63">
        <f t="shared" si="502"/>
        <v>2.6831939609083921E-2</v>
      </c>
      <c r="V1207" s="63">
        <f t="shared" si="503"/>
        <v>6.1390900336223408E-2</v>
      </c>
      <c r="W1207" s="63">
        <f t="shared" si="504"/>
        <v>4.4211255307080144E-2</v>
      </c>
      <c r="X1207" s="64">
        <f t="shared" si="505"/>
        <v>1.6452269540123909E-2</v>
      </c>
      <c r="Y1207" s="63">
        <f t="shared" si="498"/>
        <v>4.7573445314841312E-2</v>
      </c>
      <c r="Z1207" s="63">
        <f t="shared" si="499"/>
        <v>8.148824585581238E-2</v>
      </c>
      <c r="AA1207" s="63">
        <f t="shared" si="500"/>
        <v>3.0131840030773294E-2</v>
      </c>
      <c r="AB1207" s="64">
        <f t="shared" si="501"/>
        <v>4.9854206839684778E-2</v>
      </c>
      <c r="AC1207" s="63">
        <f t="shared" si="525"/>
        <v>7.969169398043352E-2</v>
      </c>
      <c r="AD1207" s="63">
        <f t="shared" si="526"/>
        <v>0.12128523606051878</v>
      </c>
      <c r="AE1207" s="63">
        <f t="shared" si="527"/>
        <v>2.2294992110528877E-2</v>
      </c>
      <c r="AF1207" s="64">
        <f t="shared" si="528"/>
        <v>9.6831388898447113E-2</v>
      </c>
      <c r="AG1207" s="69">
        <f t="shared" ca="1" si="506"/>
        <v>359</v>
      </c>
      <c r="AH1207" s="75">
        <f t="shared" si="516"/>
        <v>6</v>
      </c>
      <c r="AI1207" s="76">
        <f t="shared" si="517"/>
        <v>0</v>
      </c>
      <c r="AJ1207" s="75">
        <f t="shared" si="518"/>
        <v>6</v>
      </c>
      <c r="AK1207" s="76">
        <f t="shared" si="519"/>
        <v>0</v>
      </c>
    </row>
    <row r="1208" spans="2:37" x14ac:dyDescent="0.25">
      <c r="B1208" s="43">
        <v>1971</v>
      </c>
      <c r="C1208" s="44">
        <v>5</v>
      </c>
      <c r="D1208" s="67">
        <f t="shared" si="524"/>
        <v>26084</v>
      </c>
      <c r="E1208" s="61">
        <f>Data!I1207</f>
        <v>99.629997000000003</v>
      </c>
      <c r="F1208" s="61">
        <f>Data!H1207</f>
        <v>40.299999999999997</v>
      </c>
      <c r="G1208" s="62">
        <f>IF(MOD(C1208,3)=0,SUM(Data!G1205:G1207),0)</f>
        <v>0</v>
      </c>
      <c r="H1208" s="63">
        <f t="shared" si="507"/>
        <v>-4.1558442757819392E-2</v>
      </c>
      <c r="I1208" s="63">
        <f t="shared" si="508"/>
        <v>0</v>
      </c>
      <c r="J1208" s="63">
        <f t="shared" si="509"/>
        <v>-4.1558442757819392E-2</v>
      </c>
      <c r="K1208" s="63">
        <f t="shared" si="510"/>
        <v>4.9875311720697368E-3</v>
      </c>
      <c r="L1208" s="64">
        <f t="shared" si="511"/>
        <v>-4.6314976540658859E-2</v>
      </c>
      <c r="M1208" s="65">
        <f t="shared" si="512"/>
        <v>22.439188513513511</v>
      </c>
      <c r="N1208" s="65">
        <f t="shared" si="513"/>
        <v>3.2332960728186926</v>
      </c>
      <c r="O1208" s="65">
        <f t="shared" si="514"/>
        <v>3402.6748621241773</v>
      </c>
      <c r="P1208" s="66">
        <f t="shared" si="515"/>
        <v>1052.3857962558372</v>
      </c>
      <c r="Q1208" s="63">
        <f t="shared" si="520"/>
        <v>0.30150219589148786</v>
      </c>
      <c r="R1208" s="63">
        <f t="shared" si="521"/>
        <v>0.34993994367428072</v>
      </c>
      <c r="S1208" s="63">
        <f t="shared" si="522"/>
        <v>4.4041450777202007E-2</v>
      </c>
      <c r="T1208" s="64">
        <f t="shared" si="523"/>
        <v>0.29299458624881569</v>
      </c>
      <c r="U1208" s="63">
        <f t="shared" si="502"/>
        <v>2.9549274808965853E-2</v>
      </c>
      <c r="V1208" s="63">
        <f t="shared" si="503"/>
        <v>6.4199689918105873E-2</v>
      </c>
      <c r="W1208" s="63">
        <f t="shared" si="504"/>
        <v>4.5250790721751644E-2</v>
      </c>
      <c r="X1208" s="64">
        <f t="shared" si="505"/>
        <v>1.8128567196078915E-2</v>
      </c>
      <c r="Y1208" s="63">
        <f t="shared" si="498"/>
        <v>4.1160496173916927E-2</v>
      </c>
      <c r="Z1208" s="63">
        <f t="shared" si="499"/>
        <v>7.4867679872396842E-2</v>
      </c>
      <c r="AA1208" s="63">
        <f t="shared" si="500"/>
        <v>3.0644472000975087E-2</v>
      </c>
      <c r="AB1208" s="64">
        <f t="shared" si="501"/>
        <v>4.2908305504771427E-2</v>
      </c>
      <c r="AC1208" s="63">
        <f t="shared" si="525"/>
        <v>7.9636087065353189E-2</v>
      </c>
      <c r="AD1208" s="63">
        <f t="shared" si="526"/>
        <v>0.12122748697043129</v>
      </c>
      <c r="AE1208" s="63">
        <f t="shared" si="527"/>
        <v>2.2351560215077892E-2</v>
      </c>
      <c r="AF1208" s="64">
        <f t="shared" si="528"/>
        <v>9.671421319546103E-2</v>
      </c>
      <c r="AG1208" s="69">
        <f t="shared" ca="1" si="506"/>
        <v>1623</v>
      </c>
      <c r="AH1208" s="75">
        <f t="shared" si="516"/>
        <v>0</v>
      </c>
      <c r="AI1208" s="76">
        <f t="shared" si="517"/>
        <v>1</v>
      </c>
      <c r="AJ1208" s="75">
        <f t="shared" si="518"/>
        <v>0</v>
      </c>
      <c r="AK1208" s="76">
        <f t="shared" si="519"/>
        <v>1</v>
      </c>
    </row>
    <row r="1209" spans="2:37" x14ac:dyDescent="0.25">
      <c r="B1209" s="43">
        <v>1971</v>
      </c>
      <c r="C1209" s="44">
        <v>6</v>
      </c>
      <c r="D1209" s="67">
        <f t="shared" si="524"/>
        <v>26114</v>
      </c>
      <c r="E1209" s="61">
        <f>Data!I1208</f>
        <v>98.699996999999996</v>
      </c>
      <c r="F1209" s="61">
        <f>Data!H1208</f>
        <v>40.6</v>
      </c>
      <c r="G1209" s="62">
        <f>IF(MOD(C1209,3)=0,SUM(Data!G1206:G1208),0)</f>
        <v>0.77583333333333337</v>
      </c>
      <c r="H1209" s="63">
        <f t="shared" si="507"/>
        <v>-9.3345380708985681E-3</v>
      </c>
      <c r="I1209" s="63">
        <f t="shared" si="508"/>
        <v>7.7871460071742586E-3</v>
      </c>
      <c r="J1209" s="63">
        <f t="shared" si="509"/>
        <v>-1.5473920637242289E-3</v>
      </c>
      <c r="K1209" s="63">
        <f t="shared" si="510"/>
        <v>7.4441687344914964E-3</v>
      </c>
      <c r="L1209" s="64">
        <f t="shared" si="511"/>
        <v>-8.9251206937953631E-3</v>
      </c>
      <c r="M1209" s="65">
        <f t="shared" si="512"/>
        <v>22.229729054054051</v>
      </c>
      <c r="N1209" s="65">
        <f t="shared" si="513"/>
        <v>3.2573652743533232</v>
      </c>
      <c r="O1209" s="65">
        <f t="shared" si="514"/>
        <v>3397.4095900470925</v>
      </c>
      <c r="P1209" s="66">
        <f t="shared" si="515"/>
        <v>1042.9931260078179</v>
      </c>
      <c r="Q1209" s="63">
        <f t="shared" si="520"/>
        <v>0.35726066615428143</v>
      </c>
      <c r="R1209" s="63">
        <f t="shared" si="521"/>
        <v>0.40351180943998299</v>
      </c>
      <c r="S1209" s="63">
        <f t="shared" si="522"/>
        <v>4.6391752577319645E-2</v>
      </c>
      <c r="T1209" s="64">
        <f t="shared" si="523"/>
        <v>0.34128714793771797</v>
      </c>
      <c r="U1209" s="63">
        <f t="shared" si="502"/>
        <v>3.0969311560910651E-2</v>
      </c>
      <c r="V1209" s="63">
        <f t="shared" si="503"/>
        <v>6.5574627872676761E-2</v>
      </c>
      <c r="W1209" s="63">
        <f t="shared" si="504"/>
        <v>4.6155408566335154E-2</v>
      </c>
      <c r="X1209" s="64">
        <f t="shared" si="505"/>
        <v>1.8562461320114743E-2</v>
      </c>
      <c r="Y1209" s="63">
        <f t="shared" si="498"/>
        <v>4.3233632830199431E-2</v>
      </c>
      <c r="Z1209" s="63">
        <f t="shared" si="499"/>
        <v>7.7046135857806508E-2</v>
      </c>
      <c r="AA1209" s="63">
        <f t="shared" si="500"/>
        <v>3.1409143066228662E-2</v>
      </c>
      <c r="AB1209" s="64">
        <f t="shared" si="501"/>
        <v>4.424722535996306E-2</v>
      </c>
      <c r="AC1209" s="63">
        <f t="shared" si="525"/>
        <v>8.0553549016298742E-2</v>
      </c>
      <c r="AD1209" s="63">
        <f t="shared" si="526"/>
        <v>0.12159410936024351</v>
      </c>
      <c r="AE1209" s="63">
        <f t="shared" si="527"/>
        <v>2.2730749027210395E-2</v>
      </c>
      <c r="AF1209" s="64">
        <f t="shared" si="528"/>
        <v>9.6666068197390986E-2</v>
      </c>
      <c r="AG1209" s="69">
        <f t="shared" ca="1" si="506"/>
        <v>1228</v>
      </c>
      <c r="AH1209" s="75">
        <f t="shared" si="516"/>
        <v>0</v>
      </c>
      <c r="AI1209" s="76">
        <f t="shared" si="517"/>
        <v>2</v>
      </c>
      <c r="AJ1209" s="75">
        <f t="shared" si="518"/>
        <v>0</v>
      </c>
      <c r="AK1209" s="76">
        <f t="shared" si="519"/>
        <v>2</v>
      </c>
    </row>
    <row r="1210" spans="2:37" x14ac:dyDescent="0.25">
      <c r="B1210" s="43">
        <v>1971</v>
      </c>
      <c r="C1210" s="44">
        <v>7</v>
      </c>
      <c r="D1210" s="67">
        <f t="shared" si="524"/>
        <v>26145</v>
      </c>
      <c r="E1210" s="61">
        <f>Data!I1209</f>
        <v>95.580001999999993</v>
      </c>
      <c r="F1210" s="61">
        <f>Data!H1209</f>
        <v>40.700000000000003</v>
      </c>
      <c r="G1210" s="62">
        <f>IF(MOD(C1210,3)=0,SUM(Data!G1207:G1209),0)</f>
        <v>0</v>
      </c>
      <c r="H1210" s="63">
        <f t="shared" si="507"/>
        <v>-3.1610892551496295E-2</v>
      </c>
      <c r="I1210" s="63">
        <f t="shared" si="508"/>
        <v>0</v>
      </c>
      <c r="J1210" s="63">
        <f t="shared" si="509"/>
        <v>-3.1610892551496295E-2</v>
      </c>
      <c r="K1210" s="63">
        <f t="shared" si="510"/>
        <v>2.4630541871921707E-3</v>
      </c>
      <c r="L1210" s="64">
        <f t="shared" si="511"/>
        <v>-3.3990226967831716E-2</v>
      </c>
      <c r="M1210" s="65">
        <f t="shared" si="512"/>
        <v>21.527027477477475</v>
      </c>
      <c r="N1210" s="65">
        <f t="shared" si="513"/>
        <v>3.2653883415315335</v>
      </c>
      <c r="O1210" s="65">
        <f t="shared" si="514"/>
        <v>3290.0144405426909</v>
      </c>
      <c r="P1210" s="66">
        <f t="shared" si="515"/>
        <v>1007.5415529289238</v>
      </c>
      <c r="Q1210" s="63">
        <f t="shared" si="520"/>
        <v>0.22459959418579389</v>
      </c>
      <c r="R1210" s="63">
        <f t="shared" si="521"/>
        <v>0.26633006844965301</v>
      </c>
      <c r="S1210" s="63">
        <f t="shared" si="522"/>
        <v>4.3589743589743657E-2</v>
      </c>
      <c r="T1210" s="64">
        <f t="shared" si="523"/>
        <v>0.2134366749271861</v>
      </c>
      <c r="U1210" s="63">
        <f t="shared" si="502"/>
        <v>2.7145939504481964E-2</v>
      </c>
      <c r="V1210" s="63">
        <f t="shared" si="503"/>
        <v>6.1622921250023222E-2</v>
      </c>
      <c r="W1210" s="63">
        <f t="shared" si="504"/>
        <v>4.6025350096091211E-2</v>
      </c>
      <c r="X1210" s="64">
        <f t="shared" si="505"/>
        <v>1.4911274523603968E-2</v>
      </c>
      <c r="Y1210" s="63">
        <f t="shared" si="498"/>
        <v>3.6537621112169516E-2</v>
      </c>
      <c r="Z1210" s="63">
        <f t="shared" si="499"/>
        <v>7.0133098049585785E-2</v>
      </c>
      <c r="AA1210" s="63">
        <f t="shared" si="500"/>
        <v>3.0973056243249752E-2</v>
      </c>
      <c r="AB1210" s="64">
        <f t="shared" si="501"/>
        <v>3.7983574419520272E-2</v>
      </c>
      <c r="AC1210" s="63">
        <f t="shared" si="525"/>
        <v>7.5241333604855187E-2</v>
      </c>
      <c r="AD1210" s="63">
        <f t="shared" si="526"/>
        <v>0.11608013041995702</v>
      </c>
      <c r="AE1210" s="63">
        <f t="shared" si="527"/>
        <v>2.2856553967679494E-2</v>
      </c>
      <c r="AF1210" s="64">
        <f t="shared" si="528"/>
        <v>9.114042051220328E-2</v>
      </c>
      <c r="AG1210" s="69">
        <f t="shared" ca="1" si="506"/>
        <v>1539</v>
      </c>
      <c r="AH1210" s="75">
        <f t="shared" si="516"/>
        <v>0</v>
      </c>
      <c r="AI1210" s="76">
        <f t="shared" si="517"/>
        <v>3</v>
      </c>
      <c r="AJ1210" s="75">
        <f t="shared" si="518"/>
        <v>0</v>
      </c>
      <c r="AK1210" s="76">
        <f t="shared" si="519"/>
        <v>3</v>
      </c>
    </row>
    <row r="1211" spans="2:37" x14ac:dyDescent="0.25">
      <c r="B1211" s="43">
        <v>1971</v>
      </c>
      <c r="C1211" s="44">
        <v>8</v>
      </c>
      <c r="D1211" s="67">
        <f t="shared" si="524"/>
        <v>26176</v>
      </c>
      <c r="E1211" s="61">
        <f>Data!I1210</f>
        <v>99.029999000000004</v>
      </c>
      <c r="F1211" s="61">
        <f>Data!H1210</f>
        <v>40.799999999999997</v>
      </c>
      <c r="G1211" s="62">
        <f>IF(MOD(C1211,3)=0,SUM(Data!G1208:G1210),0)</f>
        <v>0</v>
      </c>
      <c r="H1211" s="63">
        <f t="shared" si="507"/>
        <v>3.6095385308738681E-2</v>
      </c>
      <c r="I1211" s="63">
        <f t="shared" si="508"/>
        <v>0</v>
      </c>
      <c r="J1211" s="63">
        <f t="shared" si="509"/>
        <v>3.6095385308738681E-2</v>
      </c>
      <c r="K1211" s="63">
        <f t="shared" si="510"/>
        <v>2.4570024570023108E-3</v>
      </c>
      <c r="L1211" s="64">
        <f t="shared" si="511"/>
        <v>3.3555935834942874E-2</v>
      </c>
      <c r="M1211" s="65">
        <f t="shared" si="512"/>
        <v>22.304053828828827</v>
      </c>
      <c r="N1211" s="65">
        <f t="shared" si="513"/>
        <v>3.2734114087097432</v>
      </c>
      <c r="O1211" s="65">
        <f t="shared" si="514"/>
        <v>3408.7687794453936</v>
      </c>
      <c r="P1211" s="66">
        <f t="shared" si="515"/>
        <v>1041.3505526300455</v>
      </c>
      <c r="Q1211" s="63">
        <f t="shared" si="520"/>
        <v>0.21479394804197538</v>
      </c>
      <c r="R1211" s="63">
        <f t="shared" si="521"/>
        <v>0.25619027695253882</v>
      </c>
      <c r="S1211" s="63">
        <f t="shared" si="522"/>
        <v>4.615384615384599E-2</v>
      </c>
      <c r="T1211" s="64">
        <f t="shared" si="523"/>
        <v>0.20077011767522146</v>
      </c>
      <c r="U1211" s="63">
        <f t="shared" si="502"/>
        <v>5.133828942341867E-2</v>
      </c>
      <c r="V1211" s="63">
        <f t="shared" si="503"/>
        <v>8.6627306902596235E-2</v>
      </c>
      <c r="W1211" s="63">
        <f t="shared" si="504"/>
        <v>4.5255549714046994E-2</v>
      </c>
      <c r="X1211" s="64">
        <f t="shared" si="505"/>
        <v>3.9580519041364726E-2</v>
      </c>
      <c r="Y1211" s="63">
        <f t="shared" si="498"/>
        <v>3.8200186135311398E-2</v>
      </c>
      <c r="Z1211" s="63">
        <f t="shared" si="499"/>
        <v>7.1849548878466285E-2</v>
      </c>
      <c r="AA1211" s="63">
        <f t="shared" si="500"/>
        <v>3.1570460635636621E-2</v>
      </c>
      <c r="AB1211" s="64">
        <f t="shared" si="501"/>
        <v>3.904637616126605E-2</v>
      </c>
      <c r="AC1211" s="63">
        <f t="shared" si="525"/>
        <v>7.5076055017825327E-2</v>
      </c>
      <c r="AD1211" s="63">
        <f t="shared" si="526"/>
        <v>0.11590857437834767</v>
      </c>
      <c r="AE1211" s="63">
        <f t="shared" si="527"/>
        <v>2.2982065602261237E-2</v>
      </c>
      <c r="AF1211" s="64">
        <f t="shared" si="528"/>
        <v>9.0838844492720838E-2</v>
      </c>
      <c r="AG1211" s="69">
        <f t="shared" ca="1" si="506"/>
        <v>361</v>
      </c>
      <c r="AH1211" s="75">
        <f t="shared" si="516"/>
        <v>1</v>
      </c>
      <c r="AI1211" s="76">
        <f t="shared" si="517"/>
        <v>0</v>
      </c>
      <c r="AJ1211" s="75">
        <f t="shared" si="518"/>
        <v>1</v>
      </c>
      <c r="AK1211" s="76">
        <f t="shared" si="519"/>
        <v>0</v>
      </c>
    </row>
    <row r="1212" spans="2:37" x14ac:dyDescent="0.25">
      <c r="B1212" s="43">
        <v>1971</v>
      </c>
      <c r="C1212" s="44">
        <v>9</v>
      </c>
      <c r="D1212" s="67">
        <f t="shared" si="524"/>
        <v>26206</v>
      </c>
      <c r="E1212" s="61">
        <f>Data!I1211</f>
        <v>98.339995999999999</v>
      </c>
      <c r="F1212" s="61">
        <f>Data!H1211</f>
        <v>40.799999999999997</v>
      </c>
      <c r="G1212" s="62">
        <f>IF(MOD(C1212,3)=0,SUM(Data!G1209:G1211),0)</f>
        <v>0.77333333333333343</v>
      </c>
      <c r="H1212" s="63">
        <f t="shared" si="507"/>
        <v>-6.9676159443362584E-3</v>
      </c>
      <c r="I1212" s="63">
        <f t="shared" si="508"/>
        <v>7.8090815019934857E-3</v>
      </c>
      <c r="J1212" s="63">
        <f t="shared" si="509"/>
        <v>8.4146555765718389E-4</v>
      </c>
      <c r="K1212" s="63">
        <f t="shared" si="510"/>
        <v>0</v>
      </c>
      <c r="L1212" s="64">
        <f t="shared" si="511"/>
        <v>8.4146555765718389E-4</v>
      </c>
      <c r="M1212" s="65">
        <f t="shared" si="512"/>
        <v>22.148647747747745</v>
      </c>
      <c r="N1212" s="65">
        <f t="shared" si="513"/>
        <v>3.2734114087097432</v>
      </c>
      <c r="O1212" s="65">
        <f t="shared" si="514"/>
        <v>3411.6371409673143</v>
      </c>
      <c r="P1212" s="66">
        <f t="shared" si="515"/>
        <v>1042.226813253531</v>
      </c>
      <c r="Q1212" s="63">
        <f t="shared" si="520"/>
        <v>0.16654795374087938</v>
      </c>
      <c r="R1212" s="63">
        <f t="shared" si="521"/>
        <v>0.20440433188684848</v>
      </c>
      <c r="S1212" s="63">
        <f t="shared" si="522"/>
        <v>4.0816326530612068E-2</v>
      </c>
      <c r="T1212" s="64">
        <f t="shared" si="523"/>
        <v>0.15717278945991353</v>
      </c>
      <c r="U1212" s="63">
        <f t="shared" si="502"/>
        <v>5.1345970630133131E-2</v>
      </c>
      <c r="V1212" s="63">
        <f t="shared" si="503"/>
        <v>8.6310395403030427E-2</v>
      </c>
      <c r="W1212" s="63">
        <f t="shared" si="504"/>
        <v>4.5255549714046994E-2</v>
      </c>
      <c r="X1212" s="64">
        <f t="shared" si="505"/>
        <v>3.9277328592242089E-2</v>
      </c>
      <c r="Y1212" s="63">
        <f t="shared" si="498"/>
        <v>3.9539279941563032E-2</v>
      </c>
      <c r="Z1212" s="63">
        <f t="shared" si="499"/>
        <v>7.3290184475454545E-2</v>
      </c>
      <c r="AA1212" s="63">
        <f t="shared" si="500"/>
        <v>3.1226086938676012E-2</v>
      </c>
      <c r="AB1212" s="64">
        <f t="shared" si="501"/>
        <v>4.0790373778897493E-2</v>
      </c>
      <c r="AC1212" s="63">
        <f t="shared" si="525"/>
        <v>7.4746461194395097E-2</v>
      </c>
      <c r="AD1212" s="63">
        <f t="shared" si="526"/>
        <v>0.11509172661748246</v>
      </c>
      <c r="AE1212" s="63">
        <f t="shared" si="527"/>
        <v>2.2588684676916548E-2</v>
      </c>
      <c r="AF1212" s="64">
        <f t="shared" si="528"/>
        <v>9.0459676824794943E-2</v>
      </c>
      <c r="AG1212" s="69">
        <f t="shared" ca="1" si="506"/>
        <v>1185</v>
      </c>
      <c r="AH1212" s="75">
        <f t="shared" si="516"/>
        <v>0</v>
      </c>
      <c r="AI1212" s="76">
        <f t="shared" si="517"/>
        <v>1</v>
      </c>
      <c r="AJ1212" s="75">
        <f t="shared" si="518"/>
        <v>0</v>
      </c>
      <c r="AK1212" s="76">
        <f t="shared" si="519"/>
        <v>1</v>
      </c>
    </row>
    <row r="1213" spans="2:37" x14ac:dyDescent="0.25">
      <c r="B1213" s="43">
        <v>1971</v>
      </c>
      <c r="C1213" s="44">
        <v>10</v>
      </c>
      <c r="D1213" s="67">
        <f t="shared" si="524"/>
        <v>26237</v>
      </c>
      <c r="E1213" s="61">
        <f>Data!I1212</f>
        <v>94.230002999999996</v>
      </c>
      <c r="F1213" s="61">
        <f>Data!H1212</f>
        <v>40.9</v>
      </c>
      <c r="G1213" s="62">
        <f>IF(MOD(C1213,3)=0,SUM(Data!G1210:G1212),0)</f>
        <v>0</v>
      </c>
      <c r="H1213" s="63">
        <f t="shared" si="507"/>
        <v>-4.1793707211458475E-2</v>
      </c>
      <c r="I1213" s="63">
        <f t="shared" si="508"/>
        <v>0</v>
      </c>
      <c r="J1213" s="63">
        <f t="shared" si="509"/>
        <v>-4.1793707211458475E-2</v>
      </c>
      <c r="K1213" s="63">
        <f t="shared" si="510"/>
        <v>2.450980392156854E-3</v>
      </c>
      <c r="L1213" s="64">
        <f t="shared" si="511"/>
        <v>-4.413650988331308E-2</v>
      </c>
      <c r="M1213" s="65">
        <f t="shared" si="512"/>
        <v>21.222973648648647</v>
      </c>
      <c r="N1213" s="65">
        <f t="shared" si="513"/>
        <v>3.2814344758879535</v>
      </c>
      <c r="O1213" s="65">
        <f t="shared" si="514"/>
        <v>3269.052177185989</v>
      </c>
      <c r="P1213" s="66">
        <f t="shared" si="515"/>
        <v>996.2265592097126</v>
      </c>
      <c r="Q1213" s="63">
        <f t="shared" si="520"/>
        <v>0.13189192792792781</v>
      </c>
      <c r="R1213" s="63">
        <f t="shared" si="521"/>
        <v>0.16862366167843557</v>
      </c>
      <c r="S1213" s="63">
        <f t="shared" si="522"/>
        <v>3.8071065989847774E-2</v>
      </c>
      <c r="T1213" s="64">
        <f t="shared" si="523"/>
        <v>0.12576460318167171</v>
      </c>
      <c r="U1213" s="63">
        <f t="shared" si="502"/>
        <v>3.2768469890115171E-2</v>
      </c>
      <c r="V1213" s="63">
        <f t="shared" si="503"/>
        <v>6.7115066045946081E-2</v>
      </c>
      <c r="W1213" s="63">
        <f t="shared" si="504"/>
        <v>4.4492875532625042E-2</v>
      </c>
      <c r="X1213" s="64">
        <f t="shared" si="505"/>
        <v>2.1658539797875687E-2</v>
      </c>
      <c r="Y1213" s="63">
        <f t="shared" ref="Y1213:Y1276" si="529">($M1213/$M1093)^(1/10)-1</f>
        <v>3.2223749706937088E-2</v>
      </c>
      <c r="Z1213" s="63">
        <f t="shared" ref="Z1213:Z1276" si="530">($O1213/$O1093)^(1/10)-1</f>
        <v>6.5737139634764352E-2</v>
      </c>
      <c r="AA1213" s="63">
        <f t="shared" ref="AA1213:AA1276" si="531">($N1213/$N1093)^(1/10)-1</f>
        <v>3.1478560092508712E-2</v>
      </c>
      <c r="AB1213" s="64">
        <f t="shared" ref="AB1213:AB1276" si="532">($P1213/$P1093)^(1/10)-1</f>
        <v>3.3213079619592856E-2</v>
      </c>
      <c r="AC1213" s="63">
        <f t="shared" si="525"/>
        <v>7.3197836826766283E-2</v>
      </c>
      <c r="AD1213" s="63">
        <f t="shared" si="526"/>
        <v>0.11348496792384433</v>
      </c>
      <c r="AE1213" s="63">
        <f t="shared" si="527"/>
        <v>2.2518327126293203E-2</v>
      </c>
      <c r="AF1213" s="64">
        <f t="shared" si="528"/>
        <v>8.8963335310776825E-2</v>
      </c>
      <c r="AG1213" s="69">
        <f t="shared" ca="1" si="506"/>
        <v>1628</v>
      </c>
      <c r="AH1213" s="75">
        <f t="shared" si="516"/>
        <v>0</v>
      </c>
      <c r="AI1213" s="76">
        <f t="shared" si="517"/>
        <v>2</v>
      </c>
      <c r="AJ1213" s="75">
        <f t="shared" si="518"/>
        <v>0</v>
      </c>
      <c r="AK1213" s="76">
        <f t="shared" si="519"/>
        <v>2</v>
      </c>
    </row>
    <row r="1214" spans="2:37" x14ac:dyDescent="0.25">
      <c r="B1214" s="43">
        <v>1971</v>
      </c>
      <c r="C1214" s="44">
        <v>11</v>
      </c>
      <c r="D1214" s="67">
        <f t="shared" si="524"/>
        <v>26267</v>
      </c>
      <c r="E1214" s="61">
        <f>Data!I1213</f>
        <v>93.989998</v>
      </c>
      <c r="F1214" s="61">
        <f>Data!H1213</f>
        <v>40.9</v>
      </c>
      <c r="G1214" s="62">
        <f>IF(MOD(C1214,3)=0,SUM(Data!G1211:G1213),0)</f>
        <v>0</v>
      </c>
      <c r="H1214" s="63">
        <f t="shared" si="507"/>
        <v>-2.5470125475852701E-3</v>
      </c>
      <c r="I1214" s="63">
        <f t="shared" si="508"/>
        <v>0</v>
      </c>
      <c r="J1214" s="63">
        <f t="shared" si="509"/>
        <v>-2.5470125475852701E-3</v>
      </c>
      <c r="K1214" s="63">
        <f t="shared" si="510"/>
        <v>0</v>
      </c>
      <c r="L1214" s="64">
        <f t="shared" si="511"/>
        <v>-2.5470125475852701E-3</v>
      </c>
      <c r="M1214" s="65">
        <f t="shared" si="512"/>
        <v>21.168918468468465</v>
      </c>
      <c r="N1214" s="65">
        <f t="shared" si="513"/>
        <v>3.2814344758879535</v>
      </c>
      <c r="O1214" s="65">
        <f t="shared" si="514"/>
        <v>3260.7258602719853</v>
      </c>
      <c r="P1214" s="66">
        <f t="shared" si="515"/>
        <v>993.68915766316775</v>
      </c>
      <c r="Q1214" s="63">
        <f t="shared" si="520"/>
        <v>7.7866986623864154E-2</v>
      </c>
      <c r="R1214" s="63">
        <f t="shared" si="521"/>
        <v>0.1128455231733807</v>
      </c>
      <c r="S1214" s="63">
        <f t="shared" si="522"/>
        <v>3.2828282828282651E-2</v>
      </c>
      <c r="T1214" s="64">
        <f t="shared" si="523"/>
        <v>7.7473905077405592E-2</v>
      </c>
      <c r="U1214" s="63">
        <f t="shared" si="502"/>
        <v>3.1599496802135585E-2</v>
      </c>
      <c r="V1214" s="63">
        <f t="shared" si="503"/>
        <v>6.5907216629204957E-2</v>
      </c>
      <c r="W1214" s="63">
        <f t="shared" si="504"/>
        <v>4.4492875532625042E-2</v>
      </c>
      <c r="X1214" s="64">
        <f t="shared" si="505"/>
        <v>2.0502141851048927E-2</v>
      </c>
      <c r="Y1214" s="63">
        <f t="shared" si="529"/>
        <v>2.7985598749022511E-2</v>
      </c>
      <c r="Z1214" s="63">
        <f t="shared" si="530"/>
        <v>6.1361387884709684E-2</v>
      </c>
      <c r="AA1214" s="63">
        <f t="shared" si="531"/>
        <v>3.1478560092508712E-2</v>
      </c>
      <c r="AB1214" s="64">
        <f t="shared" si="532"/>
        <v>2.8970866626176761E-2</v>
      </c>
      <c r="AC1214" s="63">
        <f t="shared" si="525"/>
        <v>7.3201527066027561E-2</v>
      </c>
      <c r="AD1214" s="63">
        <f t="shared" si="526"/>
        <v>0.11348879669222645</v>
      </c>
      <c r="AE1214" s="63">
        <f t="shared" si="527"/>
        <v>2.2129608920040233E-2</v>
      </c>
      <c r="AF1214" s="64">
        <f t="shared" si="528"/>
        <v>8.9381216408273456E-2</v>
      </c>
      <c r="AG1214" s="69">
        <f t="shared" ca="1" si="506"/>
        <v>1105</v>
      </c>
      <c r="AH1214" s="75">
        <f t="shared" si="516"/>
        <v>0</v>
      </c>
      <c r="AI1214" s="76">
        <f t="shared" si="517"/>
        <v>3</v>
      </c>
      <c r="AJ1214" s="75">
        <f t="shared" si="518"/>
        <v>0</v>
      </c>
      <c r="AK1214" s="76">
        <f t="shared" si="519"/>
        <v>3</v>
      </c>
    </row>
    <row r="1215" spans="2:37" x14ac:dyDescent="0.25">
      <c r="B1215" s="43">
        <v>1971</v>
      </c>
      <c r="C1215" s="44">
        <v>12</v>
      </c>
      <c r="D1215" s="67">
        <f t="shared" si="524"/>
        <v>26298</v>
      </c>
      <c r="E1215" s="61">
        <f>Data!I1214</f>
        <v>102.089996</v>
      </c>
      <c r="F1215" s="61">
        <f>Data!H1214</f>
        <v>41.1</v>
      </c>
      <c r="G1215" s="62">
        <f>IF(MOD(C1215,3)=0,SUM(Data!G1212:G1214),0)</f>
        <v>0.76916666666666678</v>
      </c>
      <c r="H1215" s="63">
        <f t="shared" si="507"/>
        <v>8.6179361340128935E-2</v>
      </c>
      <c r="I1215" s="63">
        <f t="shared" si="508"/>
        <v>8.1834948721529587E-3</v>
      </c>
      <c r="J1215" s="63">
        <f t="shared" si="509"/>
        <v>9.4362856212281798E-2</v>
      </c>
      <c r="K1215" s="63">
        <f t="shared" si="510"/>
        <v>4.8899755501223829E-3</v>
      </c>
      <c r="L1215" s="64">
        <f t="shared" si="511"/>
        <v>8.9037489515384927E-2</v>
      </c>
      <c r="M1215" s="65">
        <f t="shared" si="512"/>
        <v>22.993242342342342</v>
      </c>
      <c r="N1215" s="65">
        <f t="shared" si="513"/>
        <v>3.2974806102443743</v>
      </c>
      <c r="O1215" s="65">
        <f t="shared" si="514"/>
        <v>3568.4172657724994</v>
      </c>
      <c r="P1215" s="66">
        <f t="shared" si="515"/>
        <v>1082.1647456201538</v>
      </c>
      <c r="Q1215" s="63">
        <f t="shared" si="520"/>
        <v>0.1078675397098745</v>
      </c>
      <c r="R1215" s="63">
        <f t="shared" si="521"/>
        <v>0.14265181504101232</v>
      </c>
      <c r="S1215" s="63">
        <f t="shared" si="522"/>
        <v>3.2663316582914659E-2</v>
      </c>
      <c r="T1215" s="64">
        <f t="shared" si="523"/>
        <v>0.10650954351903419</v>
      </c>
      <c r="U1215" s="63">
        <f t="shared" si="502"/>
        <v>4.911013312544954E-2</v>
      </c>
      <c r="V1215" s="63">
        <f t="shared" si="503"/>
        <v>8.369523790853961E-2</v>
      </c>
      <c r="W1215" s="63">
        <f t="shared" si="504"/>
        <v>4.5512392238175714E-2</v>
      </c>
      <c r="X1215" s="64">
        <f t="shared" si="505"/>
        <v>3.6520701192860994E-2</v>
      </c>
      <c r="Y1215" s="63">
        <f t="shared" si="529"/>
        <v>3.6185124013715875E-2</v>
      </c>
      <c r="Z1215" s="63">
        <f t="shared" si="530"/>
        <v>6.988513036184707E-2</v>
      </c>
      <c r="AA1215" s="63">
        <f t="shared" si="531"/>
        <v>3.198184410593008E-2</v>
      </c>
      <c r="AB1215" s="64">
        <f t="shared" si="532"/>
        <v>3.6728636722048957E-2</v>
      </c>
      <c r="AC1215" s="63">
        <f t="shared" si="525"/>
        <v>7.5592338978958118E-2</v>
      </c>
      <c r="AD1215" s="63">
        <f t="shared" si="526"/>
        <v>0.1155456656711642</v>
      </c>
      <c r="AE1215" s="63">
        <f t="shared" si="527"/>
        <v>2.2185691419634779E-2</v>
      </c>
      <c r="AF1215" s="64">
        <f t="shared" si="528"/>
        <v>9.1333673553842143E-2</v>
      </c>
      <c r="AG1215" s="69">
        <f t="shared" ca="1" si="506"/>
        <v>34</v>
      </c>
      <c r="AH1215" s="75">
        <f t="shared" si="516"/>
        <v>1</v>
      </c>
      <c r="AI1215" s="76">
        <f t="shared" si="517"/>
        <v>0</v>
      </c>
      <c r="AJ1215" s="75">
        <f t="shared" si="518"/>
        <v>1</v>
      </c>
      <c r="AK1215" s="76">
        <f t="shared" si="519"/>
        <v>0</v>
      </c>
    </row>
    <row r="1216" spans="2:37" x14ac:dyDescent="0.25">
      <c r="B1216" s="43">
        <v>1972</v>
      </c>
      <c r="C1216" s="39">
        <v>1</v>
      </c>
      <c r="D1216" s="67">
        <f t="shared" si="524"/>
        <v>26329</v>
      </c>
      <c r="E1216" s="61">
        <f>Data!I1215</f>
        <v>103.94000200000001</v>
      </c>
      <c r="F1216" s="61">
        <f>Data!H1215</f>
        <v>41.1</v>
      </c>
      <c r="G1216" s="62">
        <f>IF(MOD(C1216,3)=0,SUM(Data!G1213:G1215),0)</f>
        <v>0</v>
      </c>
      <c r="H1216" s="63">
        <f t="shared" si="507"/>
        <v>1.8121325031690727E-2</v>
      </c>
      <c r="I1216" s="63">
        <f t="shared" si="508"/>
        <v>0</v>
      </c>
      <c r="J1216" s="63">
        <f t="shared" si="509"/>
        <v>1.8121325031690727E-2</v>
      </c>
      <c r="K1216" s="63">
        <f t="shared" si="510"/>
        <v>0</v>
      </c>
      <c r="L1216" s="64">
        <f t="shared" si="511"/>
        <v>1.8121325031690727E-2</v>
      </c>
      <c r="M1216" s="65">
        <f t="shared" si="512"/>
        <v>23.40991036036036</v>
      </c>
      <c r="N1216" s="65">
        <f t="shared" si="513"/>
        <v>3.2974806102443743</v>
      </c>
      <c r="O1216" s="65">
        <f t="shared" si="514"/>
        <v>3633.0817148942601</v>
      </c>
      <c r="P1216" s="66">
        <f t="shared" si="515"/>
        <v>1101.7750047133734</v>
      </c>
      <c r="Q1216" s="63">
        <f t="shared" si="520"/>
        <v>8.4063467377872403E-2</v>
      </c>
      <c r="R1216" s="63">
        <f t="shared" si="521"/>
        <v>0.11810035425658261</v>
      </c>
      <c r="S1216" s="63">
        <f t="shared" si="522"/>
        <v>3.2663316582914659E-2</v>
      </c>
      <c r="T1216" s="64">
        <f t="shared" si="523"/>
        <v>8.2734649620729739E-2</v>
      </c>
      <c r="U1216" s="63">
        <f t="shared" si="502"/>
        <v>3.7153256839298043E-2</v>
      </c>
      <c r="V1216" s="63">
        <f t="shared" si="503"/>
        <v>7.1344189641603606E-2</v>
      </c>
      <c r="W1216" s="63">
        <f t="shared" si="504"/>
        <v>4.5512392238175714E-2</v>
      </c>
      <c r="X1216" s="64">
        <f t="shared" si="505"/>
        <v>2.4707308679649875E-2</v>
      </c>
      <c r="Y1216" s="63">
        <f t="shared" si="529"/>
        <v>4.2063509988219838E-2</v>
      </c>
      <c r="Z1216" s="63">
        <f t="shared" si="530"/>
        <v>7.5954699977253126E-2</v>
      </c>
      <c r="AA1216" s="63">
        <f t="shared" si="531"/>
        <v>3.198184410593008E-2</v>
      </c>
      <c r="AB1216" s="64">
        <f t="shared" si="532"/>
        <v>4.2610106100674061E-2</v>
      </c>
      <c r="AC1216" s="63">
        <f t="shared" si="525"/>
        <v>7.5727506294408942E-2</v>
      </c>
      <c r="AD1216" s="63">
        <f t="shared" si="526"/>
        <v>0.115685853833005</v>
      </c>
      <c r="AE1216" s="63">
        <f t="shared" si="527"/>
        <v>2.2185691419634779E-2</v>
      </c>
      <c r="AF1216" s="64">
        <f t="shared" si="528"/>
        <v>9.1470819048068419E-2</v>
      </c>
      <c r="AG1216" s="69">
        <f t="shared" ca="1" si="506"/>
        <v>675</v>
      </c>
      <c r="AH1216" s="75">
        <f t="shared" si="516"/>
        <v>2</v>
      </c>
      <c r="AI1216" s="76">
        <f t="shared" si="517"/>
        <v>0</v>
      </c>
      <c r="AJ1216" s="75">
        <f t="shared" si="518"/>
        <v>2</v>
      </c>
      <c r="AK1216" s="76">
        <f t="shared" si="519"/>
        <v>0</v>
      </c>
    </row>
    <row r="1217" spans="2:37" x14ac:dyDescent="0.25">
      <c r="B1217" s="43">
        <v>1972</v>
      </c>
      <c r="C1217" s="44">
        <v>2</v>
      </c>
      <c r="D1217" s="67">
        <f t="shared" si="524"/>
        <v>26358</v>
      </c>
      <c r="E1217" s="61">
        <f>Data!I1216</f>
        <v>106.57</v>
      </c>
      <c r="F1217" s="61">
        <f>Data!H1216</f>
        <v>41.3</v>
      </c>
      <c r="G1217" s="62">
        <f>IF(MOD(C1217,3)=0,SUM(Data!G1214:G1216),0)</f>
        <v>0</v>
      </c>
      <c r="H1217" s="63">
        <f t="shared" si="507"/>
        <v>2.5303039728630905E-2</v>
      </c>
      <c r="I1217" s="63">
        <f t="shared" si="508"/>
        <v>0</v>
      </c>
      <c r="J1217" s="63">
        <f t="shared" si="509"/>
        <v>2.5303039728630905E-2</v>
      </c>
      <c r="K1217" s="63">
        <f t="shared" si="510"/>
        <v>4.8661800486617945E-3</v>
      </c>
      <c r="L1217" s="64">
        <f t="shared" si="511"/>
        <v>2.0337891836482491E-2</v>
      </c>
      <c r="M1217" s="65">
        <f t="shared" si="512"/>
        <v>24.002252252252248</v>
      </c>
      <c r="N1217" s="65">
        <f t="shared" si="513"/>
        <v>3.3135267446007939</v>
      </c>
      <c r="O1217" s="65">
        <f t="shared" si="514"/>
        <v>3725.0097258635919</v>
      </c>
      <c r="P1217" s="66">
        <f t="shared" si="515"/>
        <v>1124.1827855873739</v>
      </c>
      <c r="Q1217" s="63">
        <f t="shared" si="520"/>
        <v>0.10149870801033578</v>
      </c>
      <c r="R1217" s="63">
        <f t="shared" si="521"/>
        <v>0.13608301792373756</v>
      </c>
      <c r="S1217" s="63">
        <f t="shared" si="522"/>
        <v>3.5087719298245501E-2</v>
      </c>
      <c r="T1217" s="64">
        <f t="shared" si="523"/>
        <v>9.7571729180559785E-2</v>
      </c>
      <c r="U1217" s="63">
        <f t="shared" ref="U1217:U1280" si="533">($M1217/$M1157)^(1/5)-1</f>
        <v>4.1940849575106132E-2</v>
      </c>
      <c r="V1217" s="63">
        <f t="shared" ref="V1217:V1280" si="534">($O1217/$O1157)^(1/5)-1</f>
        <v>7.6289610799041174E-2</v>
      </c>
      <c r="W1217" s="63">
        <f t="shared" ref="W1217:W1280" si="535">($N1217/$N1157)^(1/5)-1</f>
        <v>4.652794771578006E-2</v>
      </c>
      <c r="X1217" s="64">
        <f t="shared" ref="X1217:X1280" si="536">($P1217/$P1157)^(1/5)-1</f>
        <v>2.8438479018377594E-2</v>
      </c>
      <c r="Y1217" s="63">
        <f t="shared" si="529"/>
        <v>4.2986091707549745E-2</v>
      </c>
      <c r="Z1217" s="63">
        <f t="shared" si="530"/>
        <v>7.6907286962126342E-2</v>
      </c>
      <c r="AA1217" s="63">
        <f t="shared" si="531"/>
        <v>3.2139397279911774E-2</v>
      </c>
      <c r="AB1217" s="64">
        <f t="shared" si="532"/>
        <v>4.3373879342456512E-2</v>
      </c>
      <c r="AC1217" s="63">
        <f t="shared" si="525"/>
        <v>7.9074085260197213E-2</v>
      </c>
      <c r="AD1217" s="63">
        <f t="shared" si="526"/>
        <v>0.11915674287229971</v>
      </c>
      <c r="AE1217" s="63">
        <f t="shared" si="527"/>
        <v>2.2821186093865631E-2</v>
      </c>
      <c r="AF1217" s="64">
        <f t="shared" si="528"/>
        <v>9.41861178553971E-2</v>
      </c>
      <c r="AG1217" s="69">
        <f t="shared" ca="1" si="506"/>
        <v>538</v>
      </c>
      <c r="AH1217" s="75">
        <f t="shared" si="516"/>
        <v>3</v>
      </c>
      <c r="AI1217" s="76">
        <f t="shared" si="517"/>
        <v>0</v>
      </c>
      <c r="AJ1217" s="75">
        <f t="shared" si="518"/>
        <v>3</v>
      </c>
      <c r="AK1217" s="76">
        <f t="shared" si="519"/>
        <v>0</v>
      </c>
    </row>
    <row r="1218" spans="2:37" x14ac:dyDescent="0.25">
      <c r="B1218" s="43">
        <v>1972</v>
      </c>
      <c r="C1218" s="44">
        <v>3</v>
      </c>
      <c r="D1218" s="67">
        <f t="shared" si="524"/>
        <v>26389</v>
      </c>
      <c r="E1218" s="61">
        <f>Data!I1217</f>
        <v>107.199997</v>
      </c>
      <c r="F1218" s="61">
        <f>Data!H1217</f>
        <v>41.4</v>
      </c>
      <c r="G1218" s="62">
        <f>IF(MOD(C1218,3)=0,SUM(Data!G1215:G1217),0)</f>
        <v>0.76749999999999985</v>
      </c>
      <c r="H1218" s="63">
        <f t="shared" si="507"/>
        <v>5.9115792436896797E-3</v>
      </c>
      <c r="I1218" s="63">
        <f t="shared" si="508"/>
        <v>7.2018391667448617E-3</v>
      </c>
      <c r="J1218" s="63">
        <f t="shared" si="509"/>
        <v>1.3113418410434452E-2</v>
      </c>
      <c r="K1218" s="63">
        <f t="shared" si="510"/>
        <v>2.421307506053294E-3</v>
      </c>
      <c r="L1218" s="64">
        <f t="shared" si="511"/>
        <v>1.0666284549539551E-2</v>
      </c>
      <c r="M1218" s="65">
        <f t="shared" si="512"/>
        <v>24.144143468468467</v>
      </c>
      <c r="N1218" s="65">
        <f t="shared" si="513"/>
        <v>3.3215498117790045</v>
      </c>
      <c r="O1218" s="65">
        <f t="shared" si="514"/>
        <v>3773.8573369817791</v>
      </c>
      <c r="P1218" s="66">
        <f t="shared" si="515"/>
        <v>1136.1736390641429</v>
      </c>
      <c r="Q1218" s="63">
        <f t="shared" si="520"/>
        <v>6.868706148314363E-2</v>
      </c>
      <c r="R1218" s="63">
        <f t="shared" si="521"/>
        <v>0.10156701063090434</v>
      </c>
      <c r="S1218" s="63">
        <f t="shared" si="522"/>
        <v>3.499999999999992E-2</v>
      </c>
      <c r="T1218" s="64">
        <f t="shared" si="523"/>
        <v>6.4315952300390222E-2</v>
      </c>
      <c r="U1218" s="63">
        <f t="shared" si="533"/>
        <v>3.5136565512889462E-2</v>
      </c>
      <c r="V1218" s="63">
        <f t="shared" si="534"/>
        <v>6.9080526723664937E-2</v>
      </c>
      <c r="W1218" s="63">
        <f t="shared" si="535"/>
        <v>4.6398913996584357E-2</v>
      </c>
      <c r="X1218" s="64">
        <f t="shared" si="536"/>
        <v>2.1675875637572117E-2</v>
      </c>
      <c r="Y1218" s="63">
        <f t="shared" si="529"/>
        <v>4.4214602111840584E-2</v>
      </c>
      <c r="Z1218" s="63">
        <f t="shared" si="530"/>
        <v>7.8159762932317633E-2</v>
      </c>
      <c r="AA1218" s="63">
        <f t="shared" si="531"/>
        <v>3.238903808178728E-2</v>
      </c>
      <c r="AB1218" s="64">
        <f t="shared" si="532"/>
        <v>4.4334764475583599E-2</v>
      </c>
      <c r="AC1218" s="63">
        <f t="shared" si="525"/>
        <v>7.687913229925214E-2</v>
      </c>
      <c r="AD1218" s="63">
        <f t="shared" si="526"/>
        <v>0.11647298891502511</v>
      </c>
      <c r="AE1218" s="63">
        <f t="shared" si="527"/>
        <v>2.2944872130915117E-2</v>
      </c>
      <c r="AF1218" s="64">
        <f t="shared" si="528"/>
        <v>9.1430261133505386E-2</v>
      </c>
      <c r="AG1218" s="69">
        <f t="shared" ca="1" si="506"/>
        <v>918</v>
      </c>
      <c r="AH1218" s="75">
        <f t="shared" si="516"/>
        <v>4</v>
      </c>
      <c r="AI1218" s="76">
        <f t="shared" si="517"/>
        <v>0</v>
      </c>
      <c r="AJ1218" s="75">
        <f t="shared" si="518"/>
        <v>4</v>
      </c>
      <c r="AK1218" s="76">
        <f t="shared" si="519"/>
        <v>0</v>
      </c>
    </row>
    <row r="1219" spans="2:37" x14ac:dyDescent="0.25">
      <c r="B1219" s="43">
        <v>1972</v>
      </c>
      <c r="C1219" s="44">
        <v>4</v>
      </c>
      <c r="D1219" s="67">
        <f t="shared" si="524"/>
        <v>26419</v>
      </c>
      <c r="E1219" s="61">
        <f>Data!I1218</f>
        <v>107.66999800000001</v>
      </c>
      <c r="F1219" s="61">
        <f>Data!H1218</f>
        <v>41.5</v>
      </c>
      <c r="G1219" s="62">
        <f>IF(MOD(C1219,3)=0,SUM(Data!G1216:G1218),0)</f>
        <v>0</v>
      </c>
      <c r="H1219" s="63">
        <f t="shared" si="507"/>
        <v>4.3843378092633944E-3</v>
      </c>
      <c r="I1219" s="63">
        <f t="shared" si="508"/>
        <v>0</v>
      </c>
      <c r="J1219" s="63">
        <f t="shared" si="509"/>
        <v>4.3843378092633944E-3</v>
      </c>
      <c r="K1219" s="63">
        <f t="shared" si="510"/>
        <v>2.4154589371980784E-3</v>
      </c>
      <c r="L1219" s="64">
        <f t="shared" si="511"/>
        <v>1.964134585626498E-3</v>
      </c>
      <c r="M1219" s="65">
        <f t="shared" si="512"/>
        <v>24.24999954954955</v>
      </c>
      <c r="N1219" s="65">
        <f t="shared" si="513"/>
        <v>3.3295728789572148</v>
      </c>
      <c r="O1219" s="65">
        <f t="shared" si="514"/>
        <v>3790.4032023910745</v>
      </c>
      <c r="P1219" s="66">
        <f t="shared" si="515"/>
        <v>1138.405237003906</v>
      </c>
      <c r="Q1219" s="63">
        <f t="shared" si="520"/>
        <v>3.5786446439243447E-2</v>
      </c>
      <c r="R1219" s="63">
        <f t="shared" si="521"/>
        <v>6.7654153005839435E-2</v>
      </c>
      <c r="S1219" s="63">
        <f t="shared" si="522"/>
        <v>3.4912718204488824E-2</v>
      </c>
      <c r="T1219" s="64">
        <f t="shared" si="523"/>
        <v>3.1636904470701888E-2</v>
      </c>
      <c r="U1219" s="63">
        <f t="shared" si="533"/>
        <v>2.75054370195984E-2</v>
      </c>
      <c r="V1219" s="63">
        <f t="shared" si="534"/>
        <v>6.1199160012344711E-2</v>
      </c>
      <c r="W1219" s="63">
        <f t="shared" si="535"/>
        <v>4.6270596836314182E-2</v>
      </c>
      <c r="X1219" s="64">
        <f t="shared" si="536"/>
        <v>1.4268357747193816E-2</v>
      </c>
      <c r="Y1219" s="63">
        <f t="shared" si="529"/>
        <v>5.1376042454698068E-2</v>
      </c>
      <c r="Z1219" s="63">
        <f t="shared" si="530"/>
        <v>8.5554006229331403E-2</v>
      </c>
      <c r="AA1219" s="63">
        <f t="shared" si="531"/>
        <v>3.2295693042976747E-2</v>
      </c>
      <c r="AB1219" s="64">
        <f t="shared" si="532"/>
        <v>5.1592110230897825E-2</v>
      </c>
      <c r="AC1219" s="63">
        <f t="shared" si="525"/>
        <v>7.9489215542052127E-2</v>
      </c>
      <c r="AD1219" s="63">
        <f t="shared" si="526"/>
        <v>0.11917903767389015</v>
      </c>
      <c r="AE1219" s="63">
        <f t="shared" si="527"/>
        <v>2.2874162254272523E-2</v>
      </c>
      <c r="AF1219" s="64">
        <f t="shared" si="528"/>
        <v>9.415124457477253E-2</v>
      </c>
      <c r="AG1219" s="69">
        <f t="shared" ca="1" si="506"/>
        <v>944</v>
      </c>
      <c r="AH1219" s="75">
        <f t="shared" si="516"/>
        <v>5</v>
      </c>
      <c r="AI1219" s="76">
        <f t="shared" si="517"/>
        <v>0</v>
      </c>
      <c r="AJ1219" s="75">
        <f t="shared" si="518"/>
        <v>5</v>
      </c>
      <c r="AK1219" s="76">
        <f t="shared" si="519"/>
        <v>0</v>
      </c>
    </row>
    <row r="1220" spans="2:37" x14ac:dyDescent="0.25">
      <c r="B1220" s="43">
        <v>1972</v>
      </c>
      <c r="C1220" s="44">
        <v>5</v>
      </c>
      <c r="D1220" s="67">
        <f t="shared" si="524"/>
        <v>26450</v>
      </c>
      <c r="E1220" s="61">
        <f>Data!I1219</f>
        <v>109.529999</v>
      </c>
      <c r="F1220" s="61">
        <f>Data!H1219</f>
        <v>41.6</v>
      </c>
      <c r="G1220" s="62">
        <f>IF(MOD(C1220,3)=0,SUM(Data!G1217:G1219),0)</f>
        <v>0</v>
      </c>
      <c r="H1220" s="63">
        <f t="shared" si="507"/>
        <v>1.7275016574255009E-2</v>
      </c>
      <c r="I1220" s="63">
        <f t="shared" si="508"/>
        <v>0</v>
      </c>
      <c r="J1220" s="63">
        <f t="shared" si="509"/>
        <v>1.7275016574255009E-2</v>
      </c>
      <c r="K1220" s="63">
        <f t="shared" si="510"/>
        <v>2.4096385542169418E-3</v>
      </c>
      <c r="L1220" s="64">
        <f t="shared" si="511"/>
        <v>1.4829643938259141E-2</v>
      </c>
      <c r="M1220" s="65">
        <f t="shared" si="512"/>
        <v>24.668918693693691</v>
      </c>
      <c r="N1220" s="65">
        <f t="shared" si="513"/>
        <v>3.337595946135425</v>
      </c>
      <c r="O1220" s="65">
        <f t="shared" si="514"/>
        <v>3855.8824805354898</v>
      </c>
      <c r="P1220" s="66">
        <f t="shared" si="515"/>
        <v>1155.2873813261235</v>
      </c>
      <c r="Q1220" s="63">
        <f t="shared" si="520"/>
        <v>9.936768340964619E-2</v>
      </c>
      <c r="R1220" s="63">
        <f t="shared" si="521"/>
        <v>0.13319157332839904</v>
      </c>
      <c r="S1220" s="63">
        <f t="shared" si="522"/>
        <v>3.2258064516129226E-2</v>
      </c>
      <c r="T1220" s="64">
        <f t="shared" si="523"/>
        <v>9.7779336661885763E-2</v>
      </c>
      <c r="U1220" s="63">
        <f t="shared" si="533"/>
        <v>4.2198810412745535E-2</v>
      </c>
      <c r="V1220" s="63">
        <f t="shared" si="534"/>
        <v>7.6374355141028083E-2</v>
      </c>
      <c r="W1220" s="63">
        <f t="shared" si="535"/>
        <v>4.6142990259664396E-2</v>
      </c>
      <c r="X1220" s="64">
        <f t="shared" si="536"/>
        <v>2.8897928067997514E-2</v>
      </c>
      <c r="Y1220" s="63">
        <f t="shared" si="529"/>
        <v>6.2690569783966588E-2</v>
      </c>
      <c r="Z1220" s="63">
        <f t="shared" si="530"/>
        <v>9.7236344398462737E-2</v>
      </c>
      <c r="AA1220" s="63">
        <f t="shared" si="531"/>
        <v>3.2544169679493473E-2</v>
      </c>
      <c r="AB1220" s="64">
        <f t="shared" si="532"/>
        <v>6.2653179029668049E-2</v>
      </c>
      <c r="AC1220" s="63">
        <f t="shared" si="525"/>
        <v>7.917811935529917E-2</v>
      </c>
      <c r="AD1220" s="63">
        <f t="shared" si="526"/>
        <v>0.11885650334385578</v>
      </c>
      <c r="AE1220" s="63">
        <f t="shared" si="527"/>
        <v>2.2997259270313153E-2</v>
      </c>
      <c r="AF1220" s="64">
        <f t="shared" si="528"/>
        <v>9.370430194692525E-2</v>
      </c>
      <c r="AG1220" s="69">
        <f t="shared" ca="1" si="506"/>
        <v>700</v>
      </c>
      <c r="AH1220" s="75">
        <f t="shared" si="516"/>
        <v>6</v>
      </c>
      <c r="AI1220" s="76">
        <f t="shared" si="517"/>
        <v>0</v>
      </c>
      <c r="AJ1220" s="75">
        <f t="shared" si="518"/>
        <v>6</v>
      </c>
      <c r="AK1220" s="76">
        <f t="shared" si="519"/>
        <v>0</v>
      </c>
    </row>
    <row r="1221" spans="2:37" x14ac:dyDescent="0.25">
      <c r="B1221" s="43">
        <v>1972</v>
      </c>
      <c r="C1221" s="44">
        <v>6</v>
      </c>
      <c r="D1221" s="67">
        <f t="shared" si="524"/>
        <v>26480</v>
      </c>
      <c r="E1221" s="61">
        <f>Data!I1220</f>
        <v>107.139999</v>
      </c>
      <c r="F1221" s="61">
        <f>Data!H1220</f>
        <v>41.7</v>
      </c>
      <c r="G1221" s="62">
        <f>IF(MOD(C1221,3)=0,SUM(Data!G1218:G1220),0)</f>
        <v>0.76749999999999985</v>
      </c>
      <c r="H1221" s="63">
        <f t="shared" si="507"/>
        <v>-2.1820505996717809E-2</v>
      </c>
      <c r="I1221" s="63">
        <f t="shared" si="508"/>
        <v>7.0072126997828225E-3</v>
      </c>
      <c r="J1221" s="63">
        <f t="shared" si="509"/>
        <v>-1.4813293296935037E-2</v>
      </c>
      <c r="K1221" s="63">
        <f t="shared" si="510"/>
        <v>2.4038461538462563E-3</v>
      </c>
      <c r="L1221" s="64">
        <f t="shared" si="511"/>
        <v>-1.7175851346582727E-2</v>
      </c>
      <c r="M1221" s="65">
        <f t="shared" si="512"/>
        <v>24.130630405405405</v>
      </c>
      <c r="N1221" s="65">
        <f t="shared" si="513"/>
        <v>3.3456190133136352</v>
      </c>
      <c r="O1221" s="65">
        <f t="shared" si="514"/>
        <v>3798.7641624328044</v>
      </c>
      <c r="P1221" s="66">
        <f t="shared" si="515"/>
        <v>1135.4443370018832</v>
      </c>
      <c r="Q1221" s="63">
        <f t="shared" si="520"/>
        <v>8.5511674331661958E-2</v>
      </c>
      <c r="R1221" s="63">
        <f t="shared" si="521"/>
        <v>0.11813546814063969</v>
      </c>
      <c r="S1221" s="63">
        <f t="shared" si="522"/>
        <v>2.7093596059113434E-2</v>
      </c>
      <c r="T1221" s="64">
        <f t="shared" si="523"/>
        <v>8.8640287925898065E-2</v>
      </c>
      <c r="U1221" s="63">
        <f t="shared" si="533"/>
        <v>3.4013833978738806E-2</v>
      </c>
      <c r="V1221" s="63">
        <f t="shared" si="534"/>
        <v>6.7743960389513136E-2</v>
      </c>
      <c r="W1221" s="63">
        <f t="shared" si="535"/>
        <v>4.6016088357828666E-2</v>
      </c>
      <c r="X1221" s="64">
        <f t="shared" si="536"/>
        <v>2.07720247073786E-2</v>
      </c>
      <c r="Y1221" s="63">
        <f t="shared" si="529"/>
        <v>6.9440806633364938E-2</v>
      </c>
      <c r="Z1221" s="63">
        <f t="shared" si="530"/>
        <v>0.10396374954913723</v>
      </c>
      <c r="AA1221" s="63">
        <f t="shared" si="531"/>
        <v>3.279210932670118E-2</v>
      </c>
      <c r="AB1221" s="64">
        <f t="shared" si="532"/>
        <v>6.8911874499926418E-2</v>
      </c>
      <c r="AC1221" s="63">
        <f t="shared" si="525"/>
        <v>7.5561761455704035E-2</v>
      </c>
      <c r="AD1221" s="63">
        <f t="shared" si="526"/>
        <v>0.11470681521973414</v>
      </c>
      <c r="AE1221" s="63">
        <f t="shared" si="527"/>
        <v>2.292668710312129E-2</v>
      </c>
      <c r="AF1221" s="64">
        <f t="shared" si="528"/>
        <v>8.9723075244551032E-2</v>
      </c>
      <c r="AG1221" s="69">
        <f t="shared" ref="AG1221:AG1284" ca="1" si="537">RANK($H1221,OFFSET($H$5,0,0,$AN$3,1),0)</f>
        <v>1428</v>
      </c>
      <c r="AH1221" s="75">
        <f t="shared" si="516"/>
        <v>0</v>
      </c>
      <c r="AI1221" s="76">
        <f t="shared" si="517"/>
        <v>1</v>
      </c>
      <c r="AJ1221" s="75">
        <f t="shared" si="518"/>
        <v>0</v>
      </c>
      <c r="AK1221" s="76">
        <f t="shared" si="519"/>
        <v>1</v>
      </c>
    </row>
    <row r="1222" spans="2:37" x14ac:dyDescent="0.25">
      <c r="B1222" s="43">
        <v>1972</v>
      </c>
      <c r="C1222" s="44">
        <v>7</v>
      </c>
      <c r="D1222" s="67">
        <f t="shared" si="524"/>
        <v>26511</v>
      </c>
      <c r="E1222" s="61">
        <f>Data!I1221</f>
        <v>107.389999</v>
      </c>
      <c r="F1222" s="61">
        <f>Data!H1221</f>
        <v>41.9</v>
      </c>
      <c r="G1222" s="62">
        <f>IF(MOD(C1222,3)=0,SUM(Data!G1219:G1221),0)</f>
        <v>0</v>
      </c>
      <c r="H1222" s="63">
        <f t="shared" ref="H1222:H1285" si="538">E1222/E1221-1</f>
        <v>2.3333955789937022E-3</v>
      </c>
      <c r="I1222" s="63">
        <f t="shared" ref="I1222:I1285" si="539">G1222/E1221</f>
        <v>0</v>
      </c>
      <c r="J1222" s="63">
        <f t="shared" ref="J1222:J1285" si="540">O1222/O1221-1</f>
        <v>2.3333955789937022E-3</v>
      </c>
      <c r="K1222" s="63">
        <f t="shared" ref="K1222:K1285" si="541">F1222/F1221-1</f>
        <v>4.7961630695443347E-3</v>
      </c>
      <c r="L1222" s="64">
        <f t="shared" ref="L1222:L1285" si="542">(1+J1222)/(1+K1222)-1</f>
        <v>-2.4510120371351585E-3</v>
      </c>
      <c r="M1222" s="65">
        <f t="shared" ref="M1222:M1285" si="543">E1222/$E$4</f>
        <v>24.186936711711709</v>
      </c>
      <c r="N1222" s="65">
        <f t="shared" ref="N1222:N1285" si="544">F1222/$F$4</f>
        <v>3.3616651476700552</v>
      </c>
      <c r="O1222" s="65">
        <f t="shared" ref="O1222:O1285" si="545">O1221*((E1222+G1222)/(E1221))</f>
        <v>3807.6281819350647</v>
      </c>
      <c r="P1222" s="66">
        <f t="shared" ref="P1222:P1285" si="546">P1221*(1+L1222)</f>
        <v>1132.6613492643946</v>
      </c>
      <c r="Q1222" s="63">
        <f t="shared" si="520"/>
        <v>0.12356138054904009</v>
      </c>
      <c r="R1222" s="63">
        <f t="shared" si="521"/>
        <v>0.15732871412776928</v>
      </c>
      <c r="S1222" s="63">
        <f t="shared" si="522"/>
        <v>2.9484029484029506E-2</v>
      </c>
      <c r="T1222" s="64">
        <f t="shared" si="523"/>
        <v>0.12418326169451532</v>
      </c>
      <c r="U1222" s="63">
        <f t="shared" si="533"/>
        <v>2.5361304750631364E-2</v>
      </c>
      <c r="V1222" s="63">
        <f t="shared" si="534"/>
        <v>5.8809180677856343E-2</v>
      </c>
      <c r="W1222" s="63">
        <f t="shared" si="535"/>
        <v>4.6389832879892623E-2</v>
      </c>
      <c r="X1222" s="64">
        <f t="shared" si="536"/>
        <v>1.1868758093513732E-2</v>
      </c>
      <c r="Y1222" s="63">
        <f t="shared" si="529"/>
        <v>6.3118571411994395E-2</v>
      </c>
      <c r="Z1222" s="63">
        <f t="shared" si="530"/>
        <v>9.7437424335788059E-2</v>
      </c>
      <c r="AA1222" s="63">
        <f t="shared" si="531"/>
        <v>3.2944861278429549E-2</v>
      </c>
      <c r="AB1222" s="64">
        <f t="shared" si="532"/>
        <v>6.2435629891743671E-2</v>
      </c>
      <c r="AC1222" s="63">
        <f t="shared" si="525"/>
        <v>7.4747654717968626E-2</v>
      </c>
      <c r="AD1222" s="63">
        <f t="shared" si="526"/>
        <v>0.1138630790798012</v>
      </c>
      <c r="AE1222" s="63">
        <f t="shared" si="527"/>
        <v>2.2786855714680421E-2</v>
      </c>
      <c r="AF1222" s="64">
        <f t="shared" si="528"/>
        <v>8.9047119501237892E-2</v>
      </c>
      <c r="AG1222" s="69">
        <f t="shared" ca="1" si="537"/>
        <v>983</v>
      </c>
      <c r="AH1222" s="75">
        <f t="shared" si="516"/>
        <v>1</v>
      </c>
      <c r="AI1222" s="76">
        <f t="shared" si="517"/>
        <v>0</v>
      </c>
      <c r="AJ1222" s="75">
        <f t="shared" si="518"/>
        <v>1</v>
      </c>
      <c r="AK1222" s="76">
        <f t="shared" si="519"/>
        <v>0</v>
      </c>
    </row>
    <row r="1223" spans="2:37" x14ac:dyDescent="0.25">
      <c r="B1223" s="43">
        <v>1972</v>
      </c>
      <c r="C1223" s="44">
        <v>8</v>
      </c>
      <c r="D1223" s="67">
        <f t="shared" si="524"/>
        <v>26542</v>
      </c>
      <c r="E1223" s="61">
        <f>Data!I1222</f>
        <v>111.089996</v>
      </c>
      <c r="F1223" s="61">
        <f>Data!H1222</f>
        <v>42</v>
      </c>
      <c r="G1223" s="62">
        <f>IF(MOD(C1223,3)=0,SUM(Data!G1220:G1222),0)</f>
        <v>0</v>
      </c>
      <c r="H1223" s="63">
        <f t="shared" si="538"/>
        <v>3.4453832148745978E-2</v>
      </c>
      <c r="I1223" s="63">
        <f t="shared" si="539"/>
        <v>0</v>
      </c>
      <c r="J1223" s="63">
        <f t="shared" si="540"/>
        <v>3.4453832148745978E-2</v>
      </c>
      <c r="K1223" s="63">
        <f t="shared" si="541"/>
        <v>2.3866348448686736E-3</v>
      </c>
      <c r="L1223" s="64">
        <f t="shared" si="542"/>
        <v>3.1990846834106135E-2</v>
      </c>
      <c r="M1223" s="65">
        <f t="shared" si="543"/>
        <v>25.020269369369366</v>
      </c>
      <c r="N1223" s="65">
        <f t="shared" si="544"/>
        <v>3.3696882148482654</v>
      </c>
      <c r="O1223" s="65">
        <f t="shared" si="545"/>
        <v>3938.8155642002903</v>
      </c>
      <c r="P1223" s="66">
        <f t="shared" si="546"/>
        <v>1168.8961450036238</v>
      </c>
      <c r="Q1223" s="63">
        <f t="shared" si="520"/>
        <v>0.12178124933637524</v>
      </c>
      <c r="R1223" s="63">
        <f t="shared" si="521"/>
        <v>0.15549508313706606</v>
      </c>
      <c r="S1223" s="63">
        <f t="shared" si="522"/>
        <v>2.941176470588247E-2</v>
      </c>
      <c r="T1223" s="64">
        <f t="shared" si="523"/>
        <v>0.1224809379045777</v>
      </c>
      <c r="U1223" s="63">
        <f t="shared" si="533"/>
        <v>3.4767333741130724E-2</v>
      </c>
      <c r="V1223" s="63">
        <f t="shared" si="534"/>
        <v>6.8522039747845431E-2</v>
      </c>
      <c r="W1223" s="63">
        <f t="shared" si="535"/>
        <v>4.6263070955007146E-2</v>
      </c>
      <c r="X1223" s="64">
        <f t="shared" si="536"/>
        <v>2.1274734252562988E-2</v>
      </c>
      <c r="Y1223" s="63">
        <f t="shared" si="529"/>
        <v>6.5108997277655956E-2</v>
      </c>
      <c r="Z1223" s="63">
        <f t="shared" si="530"/>
        <v>9.9492103742283566E-2</v>
      </c>
      <c r="AA1223" s="63">
        <f t="shared" si="531"/>
        <v>3.319112313218664E-2</v>
      </c>
      <c r="AB1223" s="64">
        <f t="shared" si="532"/>
        <v>6.4171070700937749E-2</v>
      </c>
      <c r="AC1223" s="63">
        <f t="shared" si="525"/>
        <v>7.7359645494645912E-2</v>
      </c>
      <c r="AD1223" s="63">
        <f t="shared" si="526"/>
        <v>0.11657013322061838</v>
      </c>
      <c r="AE1223" s="63">
        <f t="shared" si="527"/>
        <v>2.290876850314949E-2</v>
      </c>
      <c r="AF1223" s="64">
        <f t="shared" si="528"/>
        <v>9.1563751921421188E-2</v>
      </c>
      <c r="AG1223" s="69">
        <f t="shared" ca="1" si="537"/>
        <v>393</v>
      </c>
      <c r="AH1223" s="75">
        <f t="shared" ref="AH1223:AH1286" si="547">IF($H1223&gt;0,IF($H1222&gt;0,AH1222+1,1),0)</f>
        <v>2</v>
      </c>
      <c r="AI1223" s="76">
        <f t="shared" ref="AI1223:AI1286" si="548">IF($H1223&lt;0,IF($H1222&lt;0,AI1222+1,1),0)</f>
        <v>0</v>
      </c>
      <c r="AJ1223" s="75">
        <f t="shared" ref="AJ1223:AJ1286" si="549">IF($H1223&gt;0,IF($H1222&gt;0,AJ1222+1,1),0)</f>
        <v>2</v>
      </c>
      <c r="AK1223" s="76">
        <f t="shared" ref="AK1223:AK1286" si="550">IF($H1223&lt;0,IF($H1222&lt;0,AK1222+1,1),0)</f>
        <v>0</v>
      </c>
    </row>
    <row r="1224" spans="2:37" x14ac:dyDescent="0.25">
      <c r="B1224" s="43">
        <v>1972</v>
      </c>
      <c r="C1224" s="44">
        <v>9</v>
      </c>
      <c r="D1224" s="67">
        <f t="shared" si="524"/>
        <v>26572</v>
      </c>
      <c r="E1224" s="61">
        <f>Data!I1223</f>
        <v>110.550003</v>
      </c>
      <c r="F1224" s="61">
        <f>Data!H1223</f>
        <v>42.1</v>
      </c>
      <c r="G1224" s="62">
        <f>IF(MOD(C1224,3)=0,SUM(Data!G1221:G1223),0)</f>
        <v>0.76916666666666655</v>
      </c>
      <c r="H1224" s="63">
        <f t="shared" si="538"/>
        <v>-4.8608607385313141E-3</v>
      </c>
      <c r="I1224" s="63">
        <f t="shared" si="539"/>
        <v>6.9238157742544755E-3</v>
      </c>
      <c r="J1224" s="63">
        <f t="shared" si="540"/>
        <v>2.0629550357231796E-3</v>
      </c>
      <c r="K1224" s="63">
        <f t="shared" si="541"/>
        <v>2.3809523809523725E-3</v>
      </c>
      <c r="L1224" s="64">
        <f t="shared" si="542"/>
        <v>-3.1724200711702455E-4</v>
      </c>
      <c r="M1224" s="65">
        <f t="shared" si="543"/>
        <v>24.898649324324325</v>
      </c>
      <c r="N1224" s="65">
        <f t="shared" si="544"/>
        <v>3.3777112820264756</v>
      </c>
      <c r="O1224" s="65">
        <f t="shared" si="545"/>
        <v>3946.9411636032423</v>
      </c>
      <c r="P1224" s="66">
        <f t="shared" si="546"/>
        <v>1168.5253220444715</v>
      </c>
      <c r="Q1224" s="63">
        <f t="shared" si="520"/>
        <v>0.12416115005739892</v>
      </c>
      <c r="R1224" s="63">
        <f t="shared" si="521"/>
        <v>0.15690532155601722</v>
      </c>
      <c r="S1224" s="63">
        <f t="shared" si="522"/>
        <v>3.1862745098039325E-2</v>
      </c>
      <c r="T1224" s="64">
        <f t="shared" si="523"/>
        <v>0.12118140426331303</v>
      </c>
      <c r="U1224" s="63">
        <f t="shared" si="533"/>
        <v>2.711122608023353E-2</v>
      </c>
      <c r="V1224" s="63">
        <f t="shared" si="534"/>
        <v>6.0495420721060622E-2</v>
      </c>
      <c r="W1224" s="63">
        <f t="shared" si="535"/>
        <v>4.613700265111631E-2</v>
      </c>
      <c r="X1224" s="64">
        <f t="shared" si="536"/>
        <v>1.3725179430186696E-2</v>
      </c>
      <c r="Y1224" s="63">
        <f t="shared" si="529"/>
        <v>6.9863039805729166E-2</v>
      </c>
      <c r="Z1224" s="63">
        <f t="shared" si="530"/>
        <v>0.10415271570214801</v>
      </c>
      <c r="AA1224" s="63">
        <f t="shared" si="531"/>
        <v>3.3096407250529536E-2</v>
      </c>
      <c r="AB1224" s="64">
        <f t="shared" si="532"/>
        <v>6.8779939561232961E-2</v>
      </c>
      <c r="AC1224" s="63">
        <f t="shared" si="525"/>
        <v>7.8162467093418453E-2</v>
      </c>
      <c r="AD1224" s="63">
        <f t="shared" si="526"/>
        <v>0.11697036889206669</v>
      </c>
      <c r="AE1224" s="63">
        <f t="shared" si="527"/>
        <v>2.3030405847749291E-2</v>
      </c>
      <c r="AF1224" s="64">
        <f t="shared" si="528"/>
        <v>9.1825191614390622E-2</v>
      </c>
      <c r="AG1224" s="69">
        <f t="shared" ca="1" si="537"/>
        <v>1139</v>
      </c>
      <c r="AH1224" s="75">
        <f t="shared" si="547"/>
        <v>0</v>
      </c>
      <c r="AI1224" s="76">
        <f t="shared" si="548"/>
        <v>1</v>
      </c>
      <c r="AJ1224" s="75">
        <f t="shared" si="549"/>
        <v>0</v>
      </c>
      <c r="AK1224" s="76">
        <f t="shared" si="550"/>
        <v>1</v>
      </c>
    </row>
    <row r="1225" spans="2:37" x14ac:dyDescent="0.25">
      <c r="B1225" s="43">
        <v>1972</v>
      </c>
      <c r="C1225" s="44">
        <v>10</v>
      </c>
      <c r="D1225" s="67">
        <f t="shared" si="524"/>
        <v>26603</v>
      </c>
      <c r="E1225" s="61">
        <f>Data!I1224</f>
        <v>111.58000199999999</v>
      </c>
      <c r="F1225" s="61">
        <f>Data!H1224</f>
        <v>42.3</v>
      </c>
      <c r="G1225" s="62">
        <f>IF(MOD(C1225,3)=0,SUM(Data!G1222:G1224),0)</f>
        <v>0</v>
      </c>
      <c r="H1225" s="63">
        <f t="shared" si="538"/>
        <v>9.3170418095780416E-3</v>
      </c>
      <c r="I1225" s="63">
        <f t="shared" si="539"/>
        <v>0</v>
      </c>
      <c r="J1225" s="63">
        <f t="shared" si="540"/>
        <v>9.3170418095780416E-3</v>
      </c>
      <c r="K1225" s="63">
        <f t="shared" si="541"/>
        <v>4.7505938242278223E-3</v>
      </c>
      <c r="L1225" s="64">
        <f t="shared" si="542"/>
        <v>4.5448572147339661E-3</v>
      </c>
      <c r="M1225" s="65">
        <f t="shared" si="543"/>
        <v>25.130631081081077</v>
      </c>
      <c r="N1225" s="65">
        <f t="shared" si="544"/>
        <v>3.3937574163828956</v>
      </c>
      <c r="O1225" s="65">
        <f t="shared" si="545"/>
        <v>3983.7149794444786</v>
      </c>
      <c r="P1225" s="66">
        <f t="shared" si="546"/>
        <v>1173.8361027849646</v>
      </c>
      <c r="Q1225" s="63">
        <f t="shared" si="520"/>
        <v>0.18412393555797713</v>
      </c>
      <c r="R1225" s="63">
        <f t="shared" si="521"/>
        <v>0.21861468203106926</v>
      </c>
      <c r="S1225" s="63">
        <f t="shared" si="522"/>
        <v>3.4229828850855792E-2</v>
      </c>
      <c r="T1225" s="64">
        <f t="shared" si="523"/>
        <v>0.17828228120734524</v>
      </c>
      <c r="U1225" s="63">
        <f t="shared" si="533"/>
        <v>3.6432305465627035E-2</v>
      </c>
      <c r="V1225" s="63">
        <f t="shared" si="534"/>
        <v>7.0119463135738025E-2</v>
      </c>
      <c r="W1225" s="63">
        <f t="shared" si="535"/>
        <v>4.6506893145389139E-2</v>
      </c>
      <c r="X1225" s="64">
        <f t="shared" si="536"/>
        <v>2.2563224518644676E-2</v>
      </c>
      <c r="Y1225" s="63">
        <f t="shared" si="529"/>
        <v>7.0381073205442402E-2</v>
      </c>
      <c r="Z1225" s="63">
        <f t="shared" si="530"/>
        <v>0.10468735234612603</v>
      </c>
      <c r="AA1225" s="63">
        <f t="shared" si="531"/>
        <v>3.3586143359606746E-2</v>
      </c>
      <c r="AB1225" s="64">
        <f t="shared" si="532"/>
        <v>6.8790791598084988E-2</v>
      </c>
      <c r="AC1225" s="63">
        <f t="shared" si="525"/>
        <v>7.8706498177884443E-2</v>
      </c>
      <c r="AD1225" s="63">
        <f t="shared" si="526"/>
        <v>0.11753398209476229</v>
      </c>
      <c r="AE1225" s="63">
        <f t="shared" si="527"/>
        <v>2.3272859293934189E-2</v>
      </c>
      <c r="AF1225" s="64">
        <f t="shared" si="528"/>
        <v>9.2117290070479196E-2</v>
      </c>
      <c r="AG1225" s="69">
        <f t="shared" ca="1" si="537"/>
        <v>858</v>
      </c>
      <c r="AH1225" s="75">
        <f t="shared" si="547"/>
        <v>1</v>
      </c>
      <c r="AI1225" s="76">
        <f t="shared" si="548"/>
        <v>0</v>
      </c>
      <c r="AJ1225" s="75">
        <f t="shared" si="549"/>
        <v>1</v>
      </c>
      <c r="AK1225" s="76">
        <f t="shared" si="550"/>
        <v>0</v>
      </c>
    </row>
    <row r="1226" spans="2:37" x14ac:dyDescent="0.25">
      <c r="B1226" s="43">
        <v>1972</v>
      </c>
      <c r="C1226" s="44">
        <v>11</v>
      </c>
      <c r="D1226" s="67">
        <f t="shared" si="524"/>
        <v>26633</v>
      </c>
      <c r="E1226" s="61">
        <f>Data!I1225</f>
        <v>116.66999800000001</v>
      </c>
      <c r="F1226" s="61">
        <f>Data!H1225</f>
        <v>42.4</v>
      </c>
      <c r="G1226" s="62">
        <f>IF(MOD(C1226,3)=0,SUM(Data!G1223:G1225),0)</f>
        <v>0</v>
      </c>
      <c r="H1226" s="63">
        <f t="shared" si="538"/>
        <v>4.5617457508201342E-2</v>
      </c>
      <c r="I1226" s="63">
        <f t="shared" si="539"/>
        <v>0</v>
      </c>
      <c r="J1226" s="63">
        <f t="shared" si="540"/>
        <v>4.5617457508201342E-2</v>
      </c>
      <c r="K1226" s="63">
        <f t="shared" si="541"/>
        <v>2.3640661938535423E-3</v>
      </c>
      <c r="L1226" s="64">
        <f t="shared" si="542"/>
        <v>4.3151378598983658E-2</v>
      </c>
      <c r="M1226" s="65">
        <f t="shared" si="543"/>
        <v>26.277026576576574</v>
      </c>
      <c r="N1226" s="65">
        <f t="shared" si="544"/>
        <v>3.4017804835611059</v>
      </c>
      <c r="O1226" s="65">
        <f t="shared" si="545"/>
        <v>4165.4419282440722</v>
      </c>
      <c r="P1226" s="66">
        <f t="shared" si="546"/>
        <v>1224.4887488693942</v>
      </c>
      <c r="Q1226" s="63">
        <f t="shared" si="520"/>
        <v>0.24130227133316895</v>
      </c>
      <c r="R1226" s="63">
        <f t="shared" si="521"/>
        <v>0.27745848830622699</v>
      </c>
      <c r="S1226" s="63">
        <f t="shared" si="522"/>
        <v>3.6674816625916984E-2</v>
      </c>
      <c r="T1226" s="64">
        <f t="shared" si="523"/>
        <v>0.2322653814086002</v>
      </c>
      <c r="U1226" s="63">
        <f t="shared" si="533"/>
        <v>4.4158113269176402E-2</v>
      </c>
      <c r="V1226" s="63">
        <f t="shared" si="534"/>
        <v>7.8096382858738878E-2</v>
      </c>
      <c r="W1226" s="63">
        <f t="shared" si="535"/>
        <v>4.6380966396724732E-2</v>
      </c>
      <c r="X1226" s="64">
        <f t="shared" si="536"/>
        <v>3.0309626685229185E-2</v>
      </c>
      <c r="Y1226" s="63">
        <f t="shared" si="529"/>
        <v>6.4817080148236839E-2</v>
      </c>
      <c r="Z1226" s="63">
        <f t="shared" si="530"/>
        <v>9.8945030370616971E-2</v>
      </c>
      <c r="AA1226" s="63">
        <f t="shared" si="531"/>
        <v>3.3830230410936135E-2</v>
      </c>
      <c r="AB1226" s="64">
        <f t="shared" si="532"/>
        <v>6.2984035525637916E-2</v>
      </c>
      <c r="AC1226" s="63">
        <f t="shared" si="525"/>
        <v>7.8661373119925493E-2</v>
      </c>
      <c r="AD1226" s="63">
        <f t="shared" si="526"/>
        <v>0.11748723278362116</v>
      </c>
      <c r="AE1226" s="63">
        <f t="shared" si="527"/>
        <v>2.3393677917652456E-2</v>
      </c>
      <c r="AF1226" s="64">
        <f t="shared" si="528"/>
        <v>9.1942677482066637E-2</v>
      </c>
      <c r="AG1226" s="69">
        <f t="shared" ca="1" si="537"/>
        <v>231</v>
      </c>
      <c r="AH1226" s="75">
        <f t="shared" si="547"/>
        <v>2</v>
      </c>
      <c r="AI1226" s="76">
        <f t="shared" si="548"/>
        <v>0</v>
      </c>
      <c r="AJ1226" s="75">
        <f t="shared" si="549"/>
        <v>2</v>
      </c>
      <c r="AK1226" s="76">
        <f t="shared" si="550"/>
        <v>0</v>
      </c>
    </row>
    <row r="1227" spans="2:37" x14ac:dyDescent="0.25">
      <c r="B1227" s="43">
        <v>1972</v>
      </c>
      <c r="C1227" s="44">
        <v>12</v>
      </c>
      <c r="D1227" s="67">
        <f t="shared" si="524"/>
        <v>26664</v>
      </c>
      <c r="E1227" s="61">
        <f>Data!I1226</f>
        <v>118.050003</v>
      </c>
      <c r="F1227" s="61">
        <f>Data!H1226</f>
        <v>42.5</v>
      </c>
      <c r="G1227" s="62">
        <f>IF(MOD(C1227,3)=0,SUM(Data!G1224:G1226),0)</f>
        <v>0.78166666666666673</v>
      </c>
      <c r="H1227" s="63">
        <f t="shared" si="538"/>
        <v>1.1828276537726445E-2</v>
      </c>
      <c r="I1227" s="63">
        <f t="shared" si="539"/>
        <v>6.6998086917483849E-3</v>
      </c>
      <c r="J1227" s="63">
        <f t="shared" si="540"/>
        <v>1.8528085229474911E-2</v>
      </c>
      <c r="K1227" s="63">
        <f t="shared" si="541"/>
        <v>2.3584905660378741E-3</v>
      </c>
      <c r="L1227" s="64">
        <f t="shared" si="542"/>
        <v>1.6131548558346642E-2</v>
      </c>
      <c r="M1227" s="65">
        <f t="shared" si="543"/>
        <v>26.58783851351351</v>
      </c>
      <c r="N1227" s="65">
        <f t="shared" si="544"/>
        <v>3.4098035507393161</v>
      </c>
      <c r="O1227" s="65">
        <f t="shared" si="545"/>
        <v>4242.6195913090069</v>
      </c>
      <c r="P1227" s="66">
        <f t="shared" si="546"/>
        <v>1244.2416485809299</v>
      </c>
      <c r="Q1227" s="63">
        <f t="shared" si="520"/>
        <v>0.1563327223560671</v>
      </c>
      <c r="R1227" s="63">
        <f t="shared" si="521"/>
        <v>0.18893595544537711</v>
      </c>
      <c r="S1227" s="63">
        <f t="shared" si="522"/>
        <v>3.4063260340632562E-2</v>
      </c>
      <c r="T1227" s="64">
        <f t="shared" si="523"/>
        <v>0.14977100632482254</v>
      </c>
      <c r="U1227" s="63">
        <f t="shared" si="533"/>
        <v>4.1201401186417241E-2</v>
      </c>
      <c r="V1227" s="63">
        <f t="shared" si="534"/>
        <v>7.4841700977609671E-2</v>
      </c>
      <c r="W1227" s="63">
        <f t="shared" si="535"/>
        <v>4.625572246667975E-2</v>
      </c>
      <c r="X1227" s="64">
        <f t="shared" si="536"/>
        <v>2.7322171718721533E-2</v>
      </c>
      <c r="Y1227" s="63">
        <f t="shared" si="529"/>
        <v>6.4642173210679221E-2</v>
      </c>
      <c r="Z1227" s="63">
        <f t="shared" si="530"/>
        <v>9.8573521394082375E-2</v>
      </c>
      <c r="AA1227" s="63">
        <f t="shared" si="531"/>
        <v>3.4073799901754631E-2</v>
      </c>
      <c r="AB1227" s="64">
        <f t="shared" si="532"/>
        <v>6.2374389041145228E-2</v>
      </c>
      <c r="AC1227" s="63">
        <f t="shared" si="525"/>
        <v>7.7416748522562973E-2</v>
      </c>
      <c r="AD1227" s="63">
        <f t="shared" si="526"/>
        <v>0.1158237356631211</v>
      </c>
      <c r="AE1227" s="63">
        <f t="shared" si="527"/>
        <v>2.3514226141932992E-2</v>
      </c>
      <c r="AF1227" s="64">
        <f t="shared" si="528"/>
        <v>9.018878991955237E-2</v>
      </c>
      <c r="AG1227" s="69">
        <f t="shared" ca="1" si="537"/>
        <v>807</v>
      </c>
      <c r="AH1227" s="75">
        <f t="shared" si="547"/>
        <v>3</v>
      </c>
      <c r="AI1227" s="76">
        <f t="shared" si="548"/>
        <v>0</v>
      </c>
      <c r="AJ1227" s="75">
        <f t="shared" si="549"/>
        <v>3</v>
      </c>
      <c r="AK1227" s="76">
        <f t="shared" si="550"/>
        <v>0</v>
      </c>
    </row>
    <row r="1228" spans="2:37" x14ac:dyDescent="0.25">
      <c r="B1228" s="43">
        <v>1973</v>
      </c>
      <c r="C1228" s="39">
        <v>1</v>
      </c>
      <c r="D1228" s="67">
        <f t="shared" si="524"/>
        <v>26695</v>
      </c>
      <c r="E1228" s="61">
        <f>Data!I1227</f>
        <v>116.029999</v>
      </c>
      <c r="F1228" s="61">
        <f>Data!H1227</f>
        <v>42.6</v>
      </c>
      <c r="G1228" s="62">
        <f>IF(MOD(C1228,3)=0,SUM(Data!G1225:G1227),0)</f>
        <v>0</v>
      </c>
      <c r="H1228" s="63">
        <f t="shared" si="538"/>
        <v>-1.7111426926435525E-2</v>
      </c>
      <c r="I1228" s="63">
        <f t="shared" si="539"/>
        <v>0</v>
      </c>
      <c r="J1228" s="63">
        <f t="shared" si="540"/>
        <v>-1.7111426926435525E-2</v>
      </c>
      <c r="K1228" s="63">
        <f t="shared" si="541"/>
        <v>2.3529411764706687E-3</v>
      </c>
      <c r="L1228" s="64">
        <f t="shared" si="542"/>
        <v>-1.9418677097969739E-2</v>
      </c>
      <c r="M1228" s="65">
        <f t="shared" si="543"/>
        <v>26.132882657657657</v>
      </c>
      <c r="N1228" s="65">
        <f t="shared" si="544"/>
        <v>3.4178266179175263</v>
      </c>
      <c r="O1228" s="65">
        <f t="shared" si="545"/>
        <v>4170.0223161956592</v>
      </c>
      <c r="P1228" s="66">
        <f t="shared" si="546"/>
        <v>1220.0801217752912</v>
      </c>
      <c r="Q1228" s="63">
        <f t="shared" si="520"/>
        <v>0.11631707492174193</v>
      </c>
      <c r="R1228" s="63">
        <f t="shared" si="521"/>
        <v>0.14779205188260591</v>
      </c>
      <c r="S1228" s="63">
        <f t="shared" si="522"/>
        <v>3.6496350364963348E-2</v>
      </c>
      <c r="T1228" s="64">
        <f t="shared" si="523"/>
        <v>0.10737683878814708</v>
      </c>
      <c r="U1228" s="63">
        <f t="shared" si="533"/>
        <v>4.6960268364635294E-2</v>
      </c>
      <c r="V1228" s="63">
        <f t="shared" si="534"/>
        <v>8.0786632079783427E-2</v>
      </c>
      <c r="W1228" s="63">
        <f t="shared" si="535"/>
        <v>4.5516868139626743E-2</v>
      </c>
      <c r="X1228" s="64">
        <f t="shared" si="536"/>
        <v>3.3734284940724946E-2</v>
      </c>
      <c r="Y1228" s="63">
        <f t="shared" si="529"/>
        <v>5.772125560433139E-2</v>
      </c>
      <c r="Z1228" s="63">
        <f t="shared" si="530"/>
        <v>9.1432026328980065E-2</v>
      </c>
      <c r="AA1228" s="63">
        <f t="shared" si="531"/>
        <v>3.4316854143418452E-2</v>
      </c>
      <c r="AB1228" s="64">
        <f t="shared" si="532"/>
        <v>5.5220189013416077E-2</v>
      </c>
      <c r="AC1228" s="63">
        <f t="shared" si="525"/>
        <v>7.6873712831368124E-2</v>
      </c>
      <c r="AD1228" s="63">
        <f t="shared" si="526"/>
        <v>0.11526134222123496</v>
      </c>
      <c r="AE1228" s="63">
        <f t="shared" si="527"/>
        <v>2.3826574950563284E-2</v>
      </c>
      <c r="AF1228" s="64">
        <f t="shared" si="528"/>
        <v>8.9306889963357783E-2</v>
      </c>
      <c r="AG1228" s="69">
        <f t="shared" ca="1" si="537"/>
        <v>1348</v>
      </c>
      <c r="AH1228" s="75">
        <f t="shared" si="547"/>
        <v>0</v>
      </c>
      <c r="AI1228" s="76">
        <f t="shared" si="548"/>
        <v>1</v>
      </c>
      <c r="AJ1228" s="75">
        <f t="shared" si="549"/>
        <v>0</v>
      </c>
      <c r="AK1228" s="76">
        <f t="shared" si="550"/>
        <v>1</v>
      </c>
    </row>
    <row r="1229" spans="2:37" x14ac:dyDescent="0.25">
      <c r="B1229" s="43">
        <v>1973</v>
      </c>
      <c r="C1229" s="44">
        <v>2</v>
      </c>
      <c r="D1229" s="67">
        <f t="shared" si="524"/>
        <v>26723</v>
      </c>
      <c r="E1229" s="61">
        <f>Data!I1228</f>
        <v>111.68</v>
      </c>
      <c r="F1229" s="61">
        <f>Data!H1228</f>
        <v>42.9</v>
      </c>
      <c r="G1229" s="62">
        <f>IF(MOD(C1229,3)=0,SUM(Data!G1226:G1228),0)</f>
        <v>0</v>
      </c>
      <c r="H1229" s="63">
        <f t="shared" si="538"/>
        <v>-3.7490295936312146E-2</v>
      </c>
      <c r="I1229" s="63">
        <f t="shared" si="539"/>
        <v>0</v>
      </c>
      <c r="J1229" s="63">
        <f t="shared" si="540"/>
        <v>-3.7490295936312146E-2</v>
      </c>
      <c r="K1229" s="63">
        <f t="shared" si="541"/>
        <v>7.0422535211267512E-3</v>
      </c>
      <c r="L1229" s="64">
        <f t="shared" si="542"/>
        <v>-4.4221133027666615E-2</v>
      </c>
      <c r="M1229" s="65">
        <f t="shared" si="543"/>
        <v>25.153153153153152</v>
      </c>
      <c r="N1229" s="65">
        <f t="shared" si="544"/>
        <v>3.4418958194521565</v>
      </c>
      <c r="O1229" s="65">
        <f t="shared" si="545"/>
        <v>4013.686945500458</v>
      </c>
      <c r="P1229" s="66">
        <f t="shared" si="546"/>
        <v>1166.1267964058543</v>
      </c>
      <c r="Q1229" s="63">
        <f t="shared" si="520"/>
        <v>4.7949704419630423E-2</v>
      </c>
      <c r="R1229" s="63">
        <f t="shared" si="521"/>
        <v>7.7497037828522686E-2</v>
      </c>
      <c r="S1229" s="63">
        <f t="shared" si="522"/>
        <v>3.874092009685226E-2</v>
      </c>
      <c r="T1229" s="64">
        <f t="shared" si="523"/>
        <v>3.7310668119299617E-2</v>
      </c>
      <c r="U1229" s="63">
        <f t="shared" si="533"/>
        <v>4.5602103001303629E-2</v>
      </c>
      <c r="V1229" s="63">
        <f t="shared" si="534"/>
        <v>7.9384585590344559E-2</v>
      </c>
      <c r="W1229" s="63">
        <f t="shared" si="535"/>
        <v>4.6372307026604886E-2</v>
      </c>
      <c r="X1229" s="64">
        <f t="shared" si="536"/>
        <v>3.1549266300393342E-2</v>
      </c>
      <c r="Y1229" s="63">
        <f t="shared" si="529"/>
        <v>5.6776622050899395E-2</v>
      </c>
      <c r="Z1229" s="63">
        <f t="shared" si="530"/>
        <v>9.0457286237582757E-2</v>
      </c>
      <c r="AA1229" s="63">
        <f t="shared" si="531"/>
        <v>3.5042948252130168E-2</v>
      </c>
      <c r="AB1229" s="64">
        <f t="shared" si="532"/>
        <v>5.3538201558718246E-2</v>
      </c>
      <c r="AC1229" s="63">
        <f t="shared" si="525"/>
        <v>7.5805554002268627E-2</v>
      </c>
      <c r="AD1229" s="63">
        <f t="shared" si="526"/>
        <v>0.11415510642473214</v>
      </c>
      <c r="AE1229" s="63">
        <f t="shared" si="527"/>
        <v>2.4378773938780851E-2</v>
      </c>
      <c r="AF1229" s="64">
        <f t="shared" si="528"/>
        <v>8.7639782051278869E-2</v>
      </c>
      <c r="AG1229" s="69">
        <f t="shared" ca="1" si="537"/>
        <v>1592</v>
      </c>
      <c r="AH1229" s="75">
        <f t="shared" si="547"/>
        <v>0</v>
      </c>
      <c r="AI1229" s="76">
        <f t="shared" si="548"/>
        <v>2</v>
      </c>
      <c r="AJ1229" s="75">
        <f t="shared" si="549"/>
        <v>0</v>
      </c>
      <c r="AK1229" s="76">
        <f t="shared" si="550"/>
        <v>2</v>
      </c>
    </row>
    <row r="1230" spans="2:37" x14ac:dyDescent="0.25">
      <c r="B1230" s="43">
        <v>1973</v>
      </c>
      <c r="C1230" s="44">
        <v>3</v>
      </c>
      <c r="D1230" s="67">
        <f t="shared" si="524"/>
        <v>26754</v>
      </c>
      <c r="E1230" s="61">
        <f>Data!I1229</f>
        <v>111.519997</v>
      </c>
      <c r="F1230" s="61">
        <f>Data!H1229</f>
        <v>43.3</v>
      </c>
      <c r="G1230" s="62">
        <f>IF(MOD(C1230,3)=0,SUM(Data!G1227:G1229),0)</f>
        <v>0.79083333333333328</v>
      </c>
      <c r="H1230" s="63">
        <f t="shared" si="538"/>
        <v>-1.4326916189112415E-3</v>
      </c>
      <c r="I1230" s="63">
        <f t="shared" si="539"/>
        <v>7.081244030563514E-3</v>
      </c>
      <c r="J1230" s="63">
        <f t="shared" si="540"/>
        <v>5.6485524116522967E-3</v>
      </c>
      <c r="K1230" s="63">
        <f t="shared" si="541"/>
        <v>9.3240093240092303E-3</v>
      </c>
      <c r="L1230" s="64">
        <f t="shared" si="542"/>
        <v>-3.6415034997716589E-3</v>
      </c>
      <c r="M1230" s="65">
        <f t="shared" si="543"/>
        <v>25.117116441441439</v>
      </c>
      <c r="N1230" s="65">
        <f t="shared" si="544"/>
        <v>3.4739880881649974</v>
      </c>
      <c r="O1230" s="65">
        <f t="shared" si="545"/>
        <v>4036.3584665760818</v>
      </c>
      <c r="P1230" s="66">
        <f t="shared" si="546"/>
        <v>1161.8803415955649</v>
      </c>
      <c r="Q1230" s="63">
        <f t="shared" si="520"/>
        <v>4.0298508590443261E-2</v>
      </c>
      <c r="R1230" s="63">
        <f t="shared" si="521"/>
        <v>6.9557777667410114E-2</v>
      </c>
      <c r="S1230" s="63">
        <f t="shared" si="522"/>
        <v>4.5893719806763267E-2</v>
      </c>
      <c r="T1230" s="64">
        <f t="shared" si="523"/>
        <v>2.2625681187777191E-2</v>
      </c>
      <c r="U1230" s="63">
        <f t="shared" si="533"/>
        <v>4.3348137687804211E-2</v>
      </c>
      <c r="V1230" s="63">
        <f t="shared" si="534"/>
        <v>7.683181900745506E-2</v>
      </c>
      <c r="W1230" s="63">
        <f t="shared" si="535"/>
        <v>4.7704369746348618E-2</v>
      </c>
      <c r="X1230" s="64">
        <f t="shared" si="536"/>
        <v>2.780121005714431E-2</v>
      </c>
      <c r="Y1230" s="63">
        <f t="shared" si="529"/>
        <v>5.2949200607201652E-2</v>
      </c>
      <c r="Z1230" s="63">
        <f t="shared" si="530"/>
        <v>8.6404605122714306E-2</v>
      </c>
      <c r="AA1230" s="63">
        <f t="shared" si="531"/>
        <v>3.5663822105096221E-2</v>
      </c>
      <c r="AB1230" s="64">
        <f t="shared" si="532"/>
        <v>4.8993487978060246E-2</v>
      </c>
      <c r="AC1230" s="63">
        <f t="shared" si="525"/>
        <v>7.7011139274906437E-2</v>
      </c>
      <c r="AD1230" s="63">
        <f t="shared" si="526"/>
        <v>0.11502584996768572</v>
      </c>
      <c r="AE1230" s="63">
        <f t="shared" si="527"/>
        <v>2.4661250818372116E-2</v>
      </c>
      <c r="AF1230" s="64">
        <f t="shared" si="528"/>
        <v>8.8189730095815877E-2</v>
      </c>
      <c r="AG1230" s="69">
        <f t="shared" ca="1" si="537"/>
        <v>1078</v>
      </c>
      <c r="AH1230" s="75">
        <f t="shared" si="547"/>
        <v>0</v>
      </c>
      <c r="AI1230" s="76">
        <f t="shared" si="548"/>
        <v>3</v>
      </c>
      <c r="AJ1230" s="75">
        <f t="shared" si="549"/>
        <v>0</v>
      </c>
      <c r="AK1230" s="76">
        <f t="shared" si="550"/>
        <v>3</v>
      </c>
    </row>
    <row r="1231" spans="2:37" x14ac:dyDescent="0.25">
      <c r="B1231" s="43">
        <v>1973</v>
      </c>
      <c r="C1231" s="44">
        <v>4</v>
      </c>
      <c r="D1231" s="67">
        <f t="shared" si="524"/>
        <v>26784</v>
      </c>
      <c r="E1231" s="61">
        <f>Data!I1230</f>
        <v>106.970001</v>
      </c>
      <c r="F1231" s="61">
        <f>Data!H1230</f>
        <v>43.6</v>
      </c>
      <c r="G1231" s="62">
        <f>IF(MOD(C1231,3)=0,SUM(Data!G1228:G1230),0)</f>
        <v>0</v>
      </c>
      <c r="H1231" s="63">
        <f t="shared" si="538"/>
        <v>-4.0799821757527499E-2</v>
      </c>
      <c r="I1231" s="63">
        <f t="shared" si="539"/>
        <v>0</v>
      </c>
      <c r="J1231" s="63">
        <f t="shared" si="540"/>
        <v>-4.0799821757527499E-2</v>
      </c>
      <c r="K1231" s="63">
        <f t="shared" si="541"/>
        <v>6.9284064665127154E-3</v>
      </c>
      <c r="L1231" s="64">
        <f t="shared" si="542"/>
        <v>-4.73998229839665E-2</v>
      </c>
      <c r="M1231" s="65">
        <f t="shared" si="543"/>
        <v>24.092342567567563</v>
      </c>
      <c r="N1231" s="65">
        <f t="shared" si="544"/>
        <v>3.498057289699628</v>
      </c>
      <c r="O1231" s="65">
        <f t="shared" si="545"/>
        <v>3871.6757605902908</v>
      </c>
      <c r="P1231" s="66">
        <f t="shared" si="546"/>
        <v>1106.8074190753846</v>
      </c>
      <c r="Q1231" s="63">
        <f t="shared" si="520"/>
        <v>-6.5013189653817527E-3</v>
      </c>
      <c r="R1231" s="63">
        <f t="shared" si="521"/>
        <v>2.1441665664472698E-2</v>
      </c>
      <c r="S1231" s="63">
        <f t="shared" si="522"/>
        <v>5.0602409638554224E-2</v>
      </c>
      <c r="T1231" s="64">
        <f t="shared" si="523"/>
        <v>-2.7756212727623852E-2</v>
      </c>
      <c r="U1231" s="63">
        <f t="shared" si="533"/>
        <v>1.879573793978162E-2</v>
      </c>
      <c r="V1231" s="63">
        <f t="shared" si="534"/>
        <v>5.1491470636054304E-2</v>
      </c>
      <c r="W1231" s="63">
        <f t="shared" si="535"/>
        <v>4.8541464628172548E-2</v>
      </c>
      <c r="X1231" s="64">
        <f t="shared" si="536"/>
        <v>2.8134376249275839E-3</v>
      </c>
      <c r="Y1231" s="63">
        <f t="shared" si="529"/>
        <v>4.3615824760457667E-2</v>
      </c>
      <c r="Z1231" s="63">
        <f t="shared" si="530"/>
        <v>7.6774679485849484E-2</v>
      </c>
      <c r="AA1231" s="63">
        <f t="shared" si="531"/>
        <v>3.6379144699828725E-2</v>
      </c>
      <c r="AB1231" s="64">
        <f t="shared" si="532"/>
        <v>3.8977564333099846E-2</v>
      </c>
      <c r="AC1231" s="63">
        <f t="shared" si="525"/>
        <v>7.6214147163269796E-2</v>
      </c>
      <c r="AD1231" s="63">
        <f t="shared" si="526"/>
        <v>0.11420072683358939</v>
      </c>
      <c r="AE1231" s="63">
        <f t="shared" si="527"/>
        <v>2.5015051351952922E-2</v>
      </c>
      <c r="AF1231" s="64">
        <f t="shared" si="528"/>
        <v>8.7009137440473783E-2</v>
      </c>
      <c r="AG1231" s="69">
        <f t="shared" ca="1" si="537"/>
        <v>1617</v>
      </c>
      <c r="AH1231" s="75">
        <f t="shared" si="547"/>
        <v>0</v>
      </c>
      <c r="AI1231" s="76">
        <f t="shared" si="548"/>
        <v>4</v>
      </c>
      <c r="AJ1231" s="75">
        <f t="shared" si="549"/>
        <v>0</v>
      </c>
      <c r="AK1231" s="76">
        <f t="shared" si="550"/>
        <v>4</v>
      </c>
    </row>
    <row r="1232" spans="2:37" x14ac:dyDescent="0.25">
      <c r="B1232" s="43">
        <v>1973</v>
      </c>
      <c r="C1232" s="44">
        <v>5</v>
      </c>
      <c r="D1232" s="67">
        <f t="shared" si="524"/>
        <v>26815</v>
      </c>
      <c r="E1232" s="61">
        <f>Data!I1231</f>
        <v>104.949997</v>
      </c>
      <c r="F1232" s="61">
        <f>Data!H1231</f>
        <v>43.9</v>
      </c>
      <c r="G1232" s="62">
        <f>IF(MOD(C1232,3)=0,SUM(Data!G1229:G1231),0)</f>
        <v>0</v>
      </c>
      <c r="H1232" s="63">
        <f t="shared" si="538"/>
        <v>-1.8883836413164046E-2</v>
      </c>
      <c r="I1232" s="63">
        <f t="shared" si="539"/>
        <v>0</v>
      </c>
      <c r="J1232" s="63">
        <f t="shared" si="540"/>
        <v>-1.8883836413164046E-2</v>
      </c>
      <c r="K1232" s="63">
        <f t="shared" si="541"/>
        <v>6.8807339449541427E-3</v>
      </c>
      <c r="L1232" s="64">
        <f t="shared" si="542"/>
        <v>-2.5588502679133374E-2</v>
      </c>
      <c r="M1232" s="65">
        <f t="shared" si="543"/>
        <v>23.637386711711709</v>
      </c>
      <c r="N1232" s="65">
        <f t="shared" si="544"/>
        <v>3.5221264912342582</v>
      </c>
      <c r="O1232" s="65">
        <f t="shared" si="545"/>
        <v>3798.5636688824911</v>
      </c>
      <c r="P1232" s="66">
        <f t="shared" si="546"/>
        <v>1078.4858744670894</v>
      </c>
      <c r="Q1232" s="63">
        <f t="shared" si="520"/>
        <v>-4.181504648785761E-2</v>
      </c>
      <c r="R1232" s="63">
        <f t="shared" si="521"/>
        <v>-1.4865290096973682E-2</v>
      </c>
      <c r="S1232" s="63">
        <f t="shared" si="522"/>
        <v>5.5288461538461453E-2</v>
      </c>
      <c r="T1232" s="64">
        <f t="shared" si="523"/>
        <v>-6.6478270342463008E-2</v>
      </c>
      <c r="U1232" s="63">
        <f t="shared" si="533"/>
        <v>1.239655330551348E-2</v>
      </c>
      <c r="V1232" s="63">
        <f t="shared" si="534"/>
        <v>4.4886919977484396E-2</v>
      </c>
      <c r="W1232" s="63">
        <f t="shared" si="535"/>
        <v>4.9371065227951316E-2</v>
      </c>
      <c r="X1232" s="64">
        <f t="shared" si="536"/>
        <v>-4.2731740935634255E-3</v>
      </c>
      <c r="Y1232" s="63">
        <f t="shared" si="529"/>
        <v>4.0147466133872989E-2</v>
      </c>
      <c r="Z1232" s="63">
        <f t="shared" si="530"/>
        <v>7.3196120537359022E-2</v>
      </c>
      <c r="AA1232" s="63">
        <f t="shared" si="531"/>
        <v>3.7090051181876582E-2</v>
      </c>
      <c r="AB1232" s="64">
        <f t="shared" si="532"/>
        <v>3.4814787119340052E-2</v>
      </c>
      <c r="AC1232" s="63">
        <f t="shared" si="525"/>
        <v>7.5363750478244951E-2</v>
      </c>
      <c r="AD1232" s="63">
        <f t="shared" si="526"/>
        <v>0.1133203141322241</v>
      </c>
      <c r="AE1232" s="63">
        <f t="shared" si="527"/>
        <v>2.5174188071006354E-2</v>
      </c>
      <c r="AF1232" s="64">
        <f t="shared" si="528"/>
        <v>8.5981608868904269E-2</v>
      </c>
      <c r="AG1232" s="69">
        <f t="shared" ca="1" si="537"/>
        <v>1377</v>
      </c>
      <c r="AH1232" s="75">
        <f t="shared" si="547"/>
        <v>0</v>
      </c>
      <c r="AI1232" s="76">
        <f t="shared" si="548"/>
        <v>5</v>
      </c>
      <c r="AJ1232" s="75">
        <f t="shared" si="549"/>
        <v>0</v>
      </c>
      <c r="AK1232" s="76">
        <f t="shared" si="550"/>
        <v>5</v>
      </c>
    </row>
    <row r="1233" spans="2:37" x14ac:dyDescent="0.25">
      <c r="B1233" s="43">
        <v>1973</v>
      </c>
      <c r="C1233" s="44">
        <v>6</v>
      </c>
      <c r="D1233" s="67">
        <f t="shared" si="524"/>
        <v>26845</v>
      </c>
      <c r="E1233" s="61">
        <f>Data!I1232</f>
        <v>104.260002</v>
      </c>
      <c r="F1233" s="61">
        <f>Data!H1232</f>
        <v>44.2</v>
      </c>
      <c r="G1233" s="62">
        <f>IF(MOD(C1233,3)=0,SUM(Data!G1230:G1232),0)</f>
        <v>0.80083333333333329</v>
      </c>
      <c r="H1233" s="63">
        <f t="shared" si="538"/>
        <v>-6.5745118601575614E-3</v>
      </c>
      <c r="I1233" s="63">
        <f t="shared" si="539"/>
        <v>7.630617972607787E-3</v>
      </c>
      <c r="J1233" s="63">
        <f t="shared" si="540"/>
        <v>1.0561061124503279E-3</v>
      </c>
      <c r="K1233" s="63">
        <f t="shared" si="541"/>
        <v>6.8337129840547739E-3</v>
      </c>
      <c r="L1233" s="64">
        <f t="shared" si="542"/>
        <v>-5.7383923453265817E-3</v>
      </c>
      <c r="M1233" s="65">
        <f t="shared" si="543"/>
        <v>23.481982432432432</v>
      </c>
      <c r="N1233" s="65">
        <f t="shared" si="544"/>
        <v>3.5461956927688889</v>
      </c>
      <c r="O1233" s="65">
        <f t="shared" si="545"/>
        <v>3802.5753551917296</v>
      </c>
      <c r="P1233" s="66">
        <f t="shared" si="546"/>
        <v>1072.2970993805045</v>
      </c>
      <c r="Q1233" s="63">
        <f t="shared" ref="Q1233:Q1296" si="551">$M1233/$M1221-1</f>
        <v>-2.6880689069261665E-2</v>
      </c>
      <c r="R1233" s="63">
        <f t="shared" ref="R1233:R1296" si="552">$O1233/$O1221-1</f>
        <v>1.0032717473265063E-3</v>
      </c>
      <c r="S1233" s="63">
        <f t="shared" ref="S1233:S1296" si="553">$N1233/$N1221-1</f>
        <v>5.9952038369304406E-2</v>
      </c>
      <c r="T1233" s="64">
        <f t="shared" ref="T1233:T1296" si="554">$P1233/$P1221-1</f>
        <v>-5.5614560365079391E-2</v>
      </c>
      <c r="U1233" s="63">
        <f t="shared" si="533"/>
        <v>9.2276016544299289E-3</v>
      </c>
      <c r="V1233" s="63">
        <f t="shared" si="534"/>
        <v>4.1659288200533551E-2</v>
      </c>
      <c r="W1233" s="63">
        <f t="shared" si="535"/>
        <v>4.9587280203991169E-2</v>
      </c>
      <c r="X1233" s="64">
        <f t="shared" si="536"/>
        <v>-7.5534375777849272E-3</v>
      </c>
      <c r="Y1233" s="63">
        <f t="shared" si="529"/>
        <v>4.1584723293717429E-2</v>
      </c>
      <c r="Z1233" s="63">
        <f t="shared" si="530"/>
        <v>7.4659068654510108E-2</v>
      </c>
      <c r="AA1233" s="63">
        <f t="shared" si="531"/>
        <v>3.7456949716377697E-2</v>
      </c>
      <c r="AB1233" s="64">
        <f t="shared" si="532"/>
        <v>3.5858951977045805E-2</v>
      </c>
      <c r="AC1233" s="63">
        <f t="shared" si="525"/>
        <v>7.5892856689158794E-2</v>
      </c>
      <c r="AD1233" s="63">
        <f t="shared" si="526"/>
        <v>0.11348315335082804</v>
      </c>
      <c r="AE1233" s="63">
        <f t="shared" si="527"/>
        <v>2.5331674451006814E-2</v>
      </c>
      <c r="AF1233" s="64">
        <f t="shared" si="528"/>
        <v>8.59736230688668E-2</v>
      </c>
      <c r="AG1233" s="69">
        <f t="shared" ca="1" si="537"/>
        <v>1181</v>
      </c>
      <c r="AH1233" s="75">
        <f t="shared" si="547"/>
        <v>0</v>
      </c>
      <c r="AI1233" s="76">
        <f t="shared" si="548"/>
        <v>6</v>
      </c>
      <c r="AJ1233" s="75">
        <f t="shared" si="549"/>
        <v>0</v>
      </c>
      <c r="AK1233" s="76">
        <f t="shared" si="550"/>
        <v>6</v>
      </c>
    </row>
    <row r="1234" spans="2:37" x14ac:dyDescent="0.25">
      <c r="B1234" s="43">
        <v>1973</v>
      </c>
      <c r="C1234" s="44">
        <v>7</v>
      </c>
      <c r="D1234" s="67">
        <f t="shared" si="524"/>
        <v>26876</v>
      </c>
      <c r="E1234" s="61">
        <f>Data!I1233</f>
        <v>108.220001</v>
      </c>
      <c r="F1234" s="61">
        <f>Data!H1233</f>
        <v>44.3</v>
      </c>
      <c r="G1234" s="62">
        <f>IF(MOD(C1234,3)=0,SUM(Data!G1231:G1233),0)</f>
        <v>0</v>
      </c>
      <c r="H1234" s="63">
        <f t="shared" si="538"/>
        <v>3.7981957836524805E-2</v>
      </c>
      <c r="I1234" s="63">
        <f t="shared" si="539"/>
        <v>0</v>
      </c>
      <c r="J1234" s="63">
        <f t="shared" si="540"/>
        <v>3.7981957836524805E-2</v>
      </c>
      <c r="K1234" s="63">
        <f t="shared" si="541"/>
        <v>2.2624434389137971E-3</v>
      </c>
      <c r="L1234" s="64">
        <f t="shared" si="542"/>
        <v>3.5638883439602864E-2</v>
      </c>
      <c r="M1234" s="65">
        <f t="shared" si="543"/>
        <v>24.373874099099098</v>
      </c>
      <c r="N1234" s="65">
        <f t="shared" si="544"/>
        <v>3.5542187599470987</v>
      </c>
      <c r="O1234" s="65">
        <f t="shared" si="545"/>
        <v>3947.0046120028301</v>
      </c>
      <c r="P1234" s="66">
        <f t="shared" si="546"/>
        <v>1110.5125707179507</v>
      </c>
      <c r="Q1234" s="63">
        <f t="shared" si="551"/>
        <v>7.7288575074854204E-3</v>
      </c>
      <c r="R1234" s="63">
        <f t="shared" si="552"/>
        <v>3.6604527387685604E-2</v>
      </c>
      <c r="S1234" s="63">
        <f t="shared" si="553"/>
        <v>5.7279236276849499E-2</v>
      </c>
      <c r="T1234" s="64">
        <f t="shared" si="554"/>
        <v>-1.9554634366952151E-2</v>
      </c>
      <c r="U1234" s="63">
        <f t="shared" si="533"/>
        <v>2.0579972317035677E-2</v>
      </c>
      <c r="V1234" s="63">
        <f t="shared" si="534"/>
        <v>5.3376469066785504E-2</v>
      </c>
      <c r="W1234" s="63">
        <f t="shared" si="535"/>
        <v>4.8855499875332109E-2</v>
      </c>
      <c r="X1234" s="64">
        <f t="shared" si="536"/>
        <v>4.3103832625090988E-3</v>
      </c>
      <c r="Y1234" s="63">
        <f t="shared" si="529"/>
        <v>4.5837233984816983E-2</v>
      </c>
      <c r="Z1234" s="63">
        <f t="shared" si="530"/>
        <v>7.9046613015077316E-2</v>
      </c>
      <c r="AA1234" s="63">
        <f t="shared" si="531"/>
        <v>3.735292314104699E-2</v>
      </c>
      <c r="AB1234" s="64">
        <f t="shared" si="532"/>
        <v>4.0192386741229935E-2</v>
      </c>
      <c r="AC1234" s="63">
        <f t="shared" si="525"/>
        <v>7.6555977086745441E-2</v>
      </c>
      <c r="AD1234" s="63">
        <f t="shared" si="526"/>
        <v>0.1141694423123778</v>
      </c>
      <c r="AE1234" s="63">
        <f t="shared" si="527"/>
        <v>2.5447537732520731E-2</v>
      </c>
      <c r="AF1234" s="64">
        <f t="shared" si="528"/>
        <v>8.6520179058637847E-2</v>
      </c>
      <c r="AG1234" s="69">
        <f t="shared" ca="1" si="537"/>
        <v>327</v>
      </c>
      <c r="AH1234" s="75">
        <f t="shared" si="547"/>
        <v>1</v>
      </c>
      <c r="AI1234" s="76">
        <f t="shared" si="548"/>
        <v>0</v>
      </c>
      <c r="AJ1234" s="75">
        <f t="shared" si="549"/>
        <v>1</v>
      </c>
      <c r="AK1234" s="76">
        <f t="shared" si="550"/>
        <v>0</v>
      </c>
    </row>
    <row r="1235" spans="2:37" x14ac:dyDescent="0.25">
      <c r="B1235" s="43">
        <v>1973</v>
      </c>
      <c r="C1235" s="44">
        <v>8</v>
      </c>
      <c r="D1235" s="67">
        <f t="shared" si="524"/>
        <v>26907</v>
      </c>
      <c r="E1235" s="61">
        <f>Data!I1234</f>
        <v>104.25</v>
      </c>
      <c r="F1235" s="61">
        <f>Data!H1234</f>
        <v>45.1</v>
      </c>
      <c r="G1235" s="62">
        <f>IF(MOD(C1235,3)=0,SUM(Data!G1232:G1234),0)</f>
        <v>0</v>
      </c>
      <c r="H1235" s="63">
        <f t="shared" si="538"/>
        <v>-3.6684540411342281E-2</v>
      </c>
      <c r="I1235" s="63">
        <f t="shared" si="539"/>
        <v>0</v>
      </c>
      <c r="J1235" s="63">
        <f t="shared" si="540"/>
        <v>-3.6684540411342281E-2</v>
      </c>
      <c r="K1235" s="63">
        <f t="shared" si="541"/>
        <v>1.8058690744921169E-2</v>
      </c>
      <c r="L1235" s="64">
        <f t="shared" si="542"/>
        <v>-5.377217605814788E-2</v>
      </c>
      <c r="M1235" s="65">
        <f t="shared" si="543"/>
        <v>23.479729729729726</v>
      </c>
      <c r="N1235" s="65">
        <f t="shared" si="544"/>
        <v>3.6184032973727804</v>
      </c>
      <c r="O1235" s="65">
        <f t="shared" si="545"/>
        <v>3802.2105618100577</v>
      </c>
      <c r="P1235" s="66">
        <f t="shared" si="546"/>
        <v>1050.7978932505187</v>
      </c>
      <c r="Q1235" s="63">
        <f t="shared" si="551"/>
        <v>-6.1571664832898221E-2</v>
      </c>
      <c r="R1235" s="63">
        <f t="shared" si="552"/>
        <v>-3.4681746368585786E-2</v>
      </c>
      <c r="S1235" s="63">
        <f t="shared" si="553"/>
        <v>7.3809523809523769E-2</v>
      </c>
      <c r="T1235" s="64">
        <f t="shared" si="554"/>
        <v>-0.10103399883549025</v>
      </c>
      <c r="U1235" s="63">
        <f t="shared" si="533"/>
        <v>1.0673993445364571E-2</v>
      </c>
      <c r="V1235" s="63">
        <f t="shared" si="534"/>
        <v>4.3152160017489782E-2</v>
      </c>
      <c r="W1235" s="63">
        <f t="shared" si="535"/>
        <v>5.2014436367171291E-2</v>
      </c>
      <c r="X1235" s="64">
        <f t="shared" si="536"/>
        <v>-8.4241014603231301E-3</v>
      </c>
      <c r="Y1235" s="63">
        <f t="shared" si="529"/>
        <v>3.6988178925288606E-2</v>
      </c>
      <c r="Z1235" s="63">
        <f t="shared" si="530"/>
        <v>6.9916566216125187E-2</v>
      </c>
      <c r="AA1235" s="63">
        <f t="shared" si="531"/>
        <v>3.9211195172035085E-2</v>
      </c>
      <c r="AB1235" s="64">
        <f t="shared" si="532"/>
        <v>2.9546805487412842E-2</v>
      </c>
      <c r="AC1235" s="63">
        <f t="shared" si="525"/>
        <v>7.7748372937922028E-2</v>
      </c>
      <c r="AD1235" s="63">
        <f t="shared" si="526"/>
        <v>0.11540349892327151</v>
      </c>
      <c r="AE1235" s="63">
        <f t="shared" si="527"/>
        <v>2.617448741435302E-2</v>
      </c>
      <c r="AF1235" s="64">
        <f t="shared" si="528"/>
        <v>8.6953059741085914E-2</v>
      </c>
      <c r="AG1235" s="69">
        <f t="shared" ca="1" si="537"/>
        <v>1587</v>
      </c>
      <c r="AH1235" s="75">
        <f t="shared" si="547"/>
        <v>0</v>
      </c>
      <c r="AI1235" s="76">
        <f t="shared" si="548"/>
        <v>1</v>
      </c>
      <c r="AJ1235" s="75">
        <f t="shared" si="549"/>
        <v>0</v>
      </c>
      <c r="AK1235" s="76">
        <f t="shared" si="550"/>
        <v>1</v>
      </c>
    </row>
    <row r="1236" spans="2:37" x14ac:dyDescent="0.25">
      <c r="B1236" s="43">
        <v>1973</v>
      </c>
      <c r="C1236" s="44">
        <v>9</v>
      </c>
      <c r="D1236" s="67">
        <f t="shared" si="524"/>
        <v>26937</v>
      </c>
      <c r="E1236" s="61">
        <f>Data!I1235</f>
        <v>108.43</v>
      </c>
      <c r="F1236" s="61">
        <f>Data!H1235</f>
        <v>45.2</v>
      </c>
      <c r="G1236" s="62">
        <f>IF(MOD(C1236,3)=0,SUM(Data!G1233:G1235),0)</f>
        <v>0.81333333333333346</v>
      </c>
      <c r="H1236" s="63">
        <f t="shared" si="538"/>
        <v>4.0095923261390887E-2</v>
      </c>
      <c r="I1236" s="63">
        <f t="shared" si="539"/>
        <v>7.8017585931255008E-3</v>
      </c>
      <c r="J1236" s="63">
        <f t="shared" si="540"/>
        <v>4.7897681854516483E-2</v>
      </c>
      <c r="K1236" s="63">
        <f t="shared" si="541"/>
        <v>2.2172949002217113E-3</v>
      </c>
      <c r="L1236" s="64">
        <f t="shared" si="542"/>
        <v>4.5579324151298506E-2</v>
      </c>
      <c r="M1236" s="65">
        <f t="shared" si="543"/>
        <v>24.421171171171171</v>
      </c>
      <c r="N1236" s="65">
        <f t="shared" si="544"/>
        <v>3.6264263645509907</v>
      </c>
      <c r="O1236" s="65">
        <f t="shared" si="545"/>
        <v>3984.3276336435183</v>
      </c>
      <c r="P1236" s="66">
        <f t="shared" si="546"/>
        <v>1098.6925510444855</v>
      </c>
      <c r="Q1236" s="63">
        <f t="shared" si="551"/>
        <v>-1.9176869674078612E-2</v>
      </c>
      <c r="R1236" s="63">
        <f t="shared" si="552"/>
        <v>9.4722643410638518E-3</v>
      </c>
      <c r="S1236" s="63">
        <f t="shared" si="553"/>
        <v>7.3634204275534465E-2</v>
      </c>
      <c r="T1236" s="64">
        <f t="shared" si="554"/>
        <v>-5.9761452903566825E-2</v>
      </c>
      <c r="U1236" s="63">
        <f t="shared" si="533"/>
        <v>1.0976779914158685E-2</v>
      </c>
      <c r="V1236" s="63">
        <f t="shared" si="534"/>
        <v>4.3496881050565817E-2</v>
      </c>
      <c r="W1236" s="63">
        <f t="shared" si="535"/>
        <v>5.1880159785968827E-2</v>
      </c>
      <c r="X1236" s="64">
        <f t="shared" si="536"/>
        <v>-7.9698040289197802E-3</v>
      </c>
      <c r="Y1236" s="63">
        <f t="shared" si="529"/>
        <v>4.2228709127360542E-2</v>
      </c>
      <c r="Z1236" s="63">
        <f t="shared" si="530"/>
        <v>7.5302896122512619E-2</v>
      </c>
      <c r="AA1236" s="63">
        <f t="shared" si="531"/>
        <v>3.9441389349860412E-2</v>
      </c>
      <c r="AB1236" s="64">
        <f t="shared" si="532"/>
        <v>3.4500749287155408E-2</v>
      </c>
      <c r="AC1236" s="63">
        <f t="shared" si="525"/>
        <v>7.9799516429397421E-2</v>
      </c>
      <c r="AD1236" s="63">
        <f t="shared" si="526"/>
        <v>0.11710083337733379</v>
      </c>
      <c r="AE1236" s="63">
        <f t="shared" si="527"/>
        <v>2.628813433897581E-2</v>
      </c>
      <c r="AF1236" s="64">
        <f t="shared" si="528"/>
        <v>8.8486552654970962E-2</v>
      </c>
      <c r="AG1236" s="69">
        <f t="shared" ca="1" si="537"/>
        <v>295</v>
      </c>
      <c r="AH1236" s="75">
        <f t="shared" si="547"/>
        <v>1</v>
      </c>
      <c r="AI1236" s="76">
        <f t="shared" si="548"/>
        <v>0</v>
      </c>
      <c r="AJ1236" s="75">
        <f t="shared" si="549"/>
        <v>1</v>
      </c>
      <c r="AK1236" s="76">
        <f t="shared" si="550"/>
        <v>0</v>
      </c>
    </row>
    <row r="1237" spans="2:37" x14ac:dyDescent="0.25">
      <c r="B1237" s="43">
        <v>1973</v>
      </c>
      <c r="C1237" s="44">
        <v>10</v>
      </c>
      <c r="D1237" s="67">
        <f t="shared" si="524"/>
        <v>26968</v>
      </c>
      <c r="E1237" s="61">
        <f>Data!I1236</f>
        <v>108.290001</v>
      </c>
      <c r="F1237" s="61">
        <f>Data!H1236</f>
        <v>45.6</v>
      </c>
      <c r="G1237" s="62">
        <f>IF(MOD(C1237,3)=0,SUM(Data!G1234:G1236),0)</f>
        <v>0</v>
      </c>
      <c r="H1237" s="63">
        <f t="shared" si="538"/>
        <v>-1.2911463617080177E-3</v>
      </c>
      <c r="I1237" s="63">
        <f t="shared" si="539"/>
        <v>0</v>
      </c>
      <c r="J1237" s="63">
        <f t="shared" si="540"/>
        <v>-1.2911463617080177E-3</v>
      </c>
      <c r="K1237" s="63">
        <f t="shared" si="541"/>
        <v>8.8495575221239076E-3</v>
      </c>
      <c r="L1237" s="64">
        <f t="shared" si="542"/>
        <v>-1.0051750340991261E-2</v>
      </c>
      <c r="M1237" s="65">
        <f t="shared" si="543"/>
        <v>24.389639864864865</v>
      </c>
      <c r="N1237" s="65">
        <f t="shared" si="544"/>
        <v>3.6585186332638311</v>
      </c>
      <c r="O1237" s="65">
        <f t="shared" si="545"/>
        <v>3979.1832835154869</v>
      </c>
      <c r="P1237" s="66">
        <f t="shared" si="546"/>
        <v>1087.6487678198796</v>
      </c>
      <c r="Q1237" s="63">
        <f t="shared" si="551"/>
        <v>-2.9485579324510014E-2</v>
      </c>
      <c r="R1237" s="63">
        <f t="shared" si="552"/>
        <v>-1.1375552599457439E-3</v>
      </c>
      <c r="S1237" s="63">
        <f t="shared" si="553"/>
        <v>7.8014184397163122E-2</v>
      </c>
      <c r="T1237" s="64">
        <f t="shared" si="554"/>
        <v>-7.3423653234555242E-2</v>
      </c>
      <c r="U1237" s="63">
        <f t="shared" si="533"/>
        <v>9.2648787239357766E-3</v>
      </c>
      <c r="V1237" s="63">
        <f t="shared" si="534"/>
        <v>4.1729913116034023E-2</v>
      </c>
      <c r="W1237" s="63">
        <f t="shared" si="535"/>
        <v>5.2538589506181399E-2</v>
      </c>
      <c r="X1237" s="64">
        <f t="shared" si="536"/>
        <v>-1.0269149747011652E-2</v>
      </c>
      <c r="Y1237" s="63">
        <f t="shared" si="529"/>
        <v>3.8794865076515528E-2</v>
      </c>
      <c r="Z1237" s="63">
        <f t="shared" si="530"/>
        <v>7.1760082131331782E-2</v>
      </c>
      <c r="AA1237" s="63">
        <f t="shared" si="531"/>
        <v>4.00193332605292E-2</v>
      </c>
      <c r="AB1237" s="64">
        <f t="shared" si="532"/>
        <v>3.0519383491932839E-2</v>
      </c>
      <c r="AC1237" s="63">
        <f t="shared" si="525"/>
        <v>7.7049563568806434E-2</v>
      </c>
      <c r="AD1237" s="63">
        <f t="shared" si="526"/>
        <v>0.11425588430523859</v>
      </c>
      <c r="AE1237" s="63">
        <f t="shared" si="527"/>
        <v>2.6549873764296406E-2</v>
      </c>
      <c r="AF1237" s="64">
        <f t="shared" si="528"/>
        <v>8.5437651674272308E-2</v>
      </c>
      <c r="AG1237" s="69">
        <f t="shared" ca="1" si="537"/>
        <v>1074</v>
      </c>
      <c r="AH1237" s="75">
        <f t="shared" si="547"/>
        <v>0</v>
      </c>
      <c r="AI1237" s="76">
        <f t="shared" si="548"/>
        <v>1</v>
      </c>
      <c r="AJ1237" s="75">
        <f t="shared" si="549"/>
        <v>0</v>
      </c>
      <c r="AK1237" s="76">
        <f t="shared" si="550"/>
        <v>1</v>
      </c>
    </row>
    <row r="1238" spans="2:37" x14ac:dyDescent="0.25">
      <c r="B1238" s="43">
        <v>1973</v>
      </c>
      <c r="C1238" s="44">
        <v>11</v>
      </c>
      <c r="D1238" s="67">
        <f t="shared" si="524"/>
        <v>26998</v>
      </c>
      <c r="E1238" s="61">
        <f>Data!I1237</f>
        <v>95.959998999999996</v>
      </c>
      <c r="F1238" s="61">
        <f>Data!H1237</f>
        <v>45.9</v>
      </c>
      <c r="G1238" s="62">
        <f>IF(MOD(C1238,3)=0,SUM(Data!G1235:G1237),0)</f>
        <v>0</v>
      </c>
      <c r="H1238" s="63">
        <f t="shared" si="538"/>
        <v>-0.11386094640446076</v>
      </c>
      <c r="I1238" s="63">
        <f t="shared" si="539"/>
        <v>0</v>
      </c>
      <c r="J1238" s="63">
        <f t="shared" si="540"/>
        <v>-0.11386094640446076</v>
      </c>
      <c r="K1238" s="63">
        <f t="shared" si="541"/>
        <v>6.5789473684210176E-3</v>
      </c>
      <c r="L1238" s="64">
        <f t="shared" si="542"/>
        <v>-0.11965270492469304</v>
      </c>
      <c r="M1238" s="65">
        <f t="shared" si="543"/>
        <v>21.612612387387383</v>
      </c>
      <c r="N1238" s="65">
        <f t="shared" si="544"/>
        <v>3.6825878347984613</v>
      </c>
      <c r="O1238" s="65">
        <f t="shared" si="545"/>
        <v>3526.109708937604</v>
      </c>
      <c r="P1238" s="66">
        <f t="shared" si="546"/>
        <v>957.50865074222156</v>
      </c>
      <c r="Q1238" s="63">
        <f t="shared" si="551"/>
        <v>-0.17750920849420093</v>
      </c>
      <c r="R1238" s="63">
        <f t="shared" si="552"/>
        <v>-0.15348484754316971</v>
      </c>
      <c r="S1238" s="63">
        <f t="shared" si="553"/>
        <v>8.2547169811320709E-2</v>
      </c>
      <c r="T1238" s="64">
        <f t="shared" si="554"/>
        <v>-0.21803393324249243</v>
      </c>
      <c r="U1238" s="63">
        <f t="shared" si="533"/>
        <v>-2.4030535677672438E-2</v>
      </c>
      <c r="V1238" s="63">
        <f t="shared" si="534"/>
        <v>7.3634847552221938E-3</v>
      </c>
      <c r="W1238" s="63">
        <f t="shared" si="535"/>
        <v>5.3323769588974779E-2</v>
      </c>
      <c r="X1238" s="64">
        <f t="shared" si="536"/>
        <v>-4.3633577975447313E-2</v>
      </c>
      <c r="Y1238" s="63">
        <f t="shared" si="529"/>
        <v>2.7401317435904238E-2</v>
      </c>
      <c r="Z1238" s="63">
        <f t="shared" si="530"/>
        <v>6.0004970544243585E-2</v>
      </c>
      <c r="AA1238" s="63">
        <f t="shared" si="531"/>
        <v>4.0701539245372453E-2</v>
      </c>
      <c r="AB1238" s="64">
        <f t="shared" si="532"/>
        <v>1.854847962737538E-2</v>
      </c>
      <c r="AC1238" s="63">
        <f t="shared" si="525"/>
        <v>7.0081805175775891E-2</v>
      </c>
      <c r="AD1238" s="63">
        <f t="shared" si="526"/>
        <v>0.10704742700441949</v>
      </c>
      <c r="AE1238" s="63">
        <f t="shared" si="527"/>
        <v>2.7077038751404547E-2</v>
      </c>
      <c r="AF1238" s="64">
        <f t="shared" si="528"/>
        <v>7.7862112807266515E-2</v>
      </c>
      <c r="AG1238" s="69">
        <f t="shared" ca="1" si="537"/>
        <v>1803</v>
      </c>
      <c r="AH1238" s="75">
        <f t="shared" si="547"/>
        <v>0</v>
      </c>
      <c r="AI1238" s="76">
        <f t="shared" si="548"/>
        <v>2</v>
      </c>
      <c r="AJ1238" s="75">
        <f t="shared" si="549"/>
        <v>0</v>
      </c>
      <c r="AK1238" s="76">
        <f t="shared" si="550"/>
        <v>2</v>
      </c>
    </row>
    <row r="1239" spans="2:37" x14ac:dyDescent="0.25">
      <c r="B1239" s="43">
        <v>1973</v>
      </c>
      <c r="C1239" s="44">
        <v>12</v>
      </c>
      <c r="D1239" s="67">
        <f t="shared" si="524"/>
        <v>27029</v>
      </c>
      <c r="E1239" s="61">
        <f>Data!I1238</f>
        <v>97.550003000000004</v>
      </c>
      <c r="F1239" s="61">
        <f>Data!H1238</f>
        <v>46.2</v>
      </c>
      <c r="G1239" s="62">
        <f>IF(MOD(C1239,3)=0,SUM(Data!G1236:G1238),0)</f>
        <v>0.83583333333333343</v>
      </c>
      <c r="H1239" s="63">
        <f t="shared" si="538"/>
        <v>1.6569445775004743E-2</v>
      </c>
      <c r="I1239" s="63">
        <f t="shared" si="539"/>
        <v>8.710226574026262E-3</v>
      </c>
      <c r="J1239" s="63">
        <f t="shared" si="540"/>
        <v>2.5279672349031168E-2</v>
      </c>
      <c r="K1239" s="63">
        <f t="shared" si="541"/>
        <v>6.5359477124184995E-3</v>
      </c>
      <c r="L1239" s="64">
        <f t="shared" si="542"/>
        <v>1.862201213897241E-2</v>
      </c>
      <c r="M1239" s="65">
        <f t="shared" si="543"/>
        <v>21.970721396396396</v>
      </c>
      <c r="N1239" s="65">
        <f t="shared" si="544"/>
        <v>3.706657036333092</v>
      </c>
      <c r="O1239" s="65">
        <f t="shared" si="545"/>
        <v>3615.2486070462842</v>
      </c>
      <c r="P1239" s="66">
        <f t="shared" si="546"/>
        <v>975.33938845951434</v>
      </c>
      <c r="Q1239" s="63">
        <f t="shared" si="551"/>
        <v>-0.17365522642129871</v>
      </c>
      <c r="R1239" s="63">
        <f t="shared" si="552"/>
        <v>-0.14787349437312036</v>
      </c>
      <c r="S1239" s="63">
        <f t="shared" si="553"/>
        <v>8.7058823529411855E-2</v>
      </c>
      <c r="T1239" s="64">
        <f t="shared" si="554"/>
        <v>-0.21611739200990521</v>
      </c>
      <c r="U1239" s="63">
        <f t="shared" si="533"/>
        <v>-1.2457504825235555E-2</v>
      </c>
      <c r="V1239" s="63">
        <f t="shared" si="534"/>
        <v>1.9553659083145991E-2</v>
      </c>
      <c r="W1239" s="63">
        <f t="shared" si="535"/>
        <v>5.4102211548664236E-2</v>
      </c>
      <c r="X1239" s="64">
        <f t="shared" si="536"/>
        <v>-3.277533439073288E-2</v>
      </c>
      <c r="Y1239" s="63">
        <f t="shared" si="529"/>
        <v>2.6608898783688328E-2</v>
      </c>
      <c r="Z1239" s="63">
        <f t="shared" si="530"/>
        <v>5.9297531982705154E-2</v>
      </c>
      <c r="AA1239" s="63">
        <f t="shared" si="531"/>
        <v>4.1042236085566675E-2</v>
      </c>
      <c r="AB1239" s="64">
        <f t="shared" si="532"/>
        <v>1.7535595833056972E-2</v>
      </c>
      <c r="AC1239" s="63">
        <f t="shared" si="525"/>
        <v>7.0853417502027005E-2</v>
      </c>
      <c r="AD1239" s="63">
        <f t="shared" si="526"/>
        <v>0.10752035375144331</v>
      </c>
      <c r="AE1239" s="63">
        <f t="shared" si="527"/>
        <v>2.7411647209713008E-2</v>
      </c>
      <c r="AF1239" s="64">
        <f t="shared" si="528"/>
        <v>7.7971382511861309E-2</v>
      </c>
      <c r="AG1239" s="69">
        <f t="shared" ca="1" si="537"/>
        <v>710</v>
      </c>
      <c r="AH1239" s="75">
        <f t="shared" si="547"/>
        <v>1</v>
      </c>
      <c r="AI1239" s="76">
        <f t="shared" si="548"/>
        <v>0</v>
      </c>
      <c r="AJ1239" s="75">
        <f t="shared" si="549"/>
        <v>1</v>
      </c>
      <c r="AK1239" s="76">
        <f t="shared" si="550"/>
        <v>0</v>
      </c>
    </row>
    <row r="1240" spans="2:37" x14ac:dyDescent="0.25">
      <c r="B1240" s="43">
        <v>1974</v>
      </c>
      <c r="C1240" s="39">
        <v>1</v>
      </c>
      <c r="D1240" s="67">
        <f t="shared" si="524"/>
        <v>27060</v>
      </c>
      <c r="E1240" s="61">
        <f>Data!I1239</f>
        <v>96.57</v>
      </c>
      <c r="F1240" s="61">
        <f>Data!H1239</f>
        <v>46.6</v>
      </c>
      <c r="G1240" s="62">
        <f>IF(MOD(C1240,3)=0,SUM(Data!G1237:G1239),0)</f>
        <v>0</v>
      </c>
      <c r="H1240" s="63">
        <f t="shared" si="538"/>
        <v>-1.0046160634151979E-2</v>
      </c>
      <c r="I1240" s="63">
        <f t="shared" si="539"/>
        <v>0</v>
      </c>
      <c r="J1240" s="63">
        <f t="shared" si="540"/>
        <v>-1.0046160634151868E-2</v>
      </c>
      <c r="K1240" s="63">
        <f t="shared" si="541"/>
        <v>8.6580086580085869E-3</v>
      </c>
      <c r="L1240" s="64">
        <f t="shared" si="542"/>
        <v>-1.854361848278574E-2</v>
      </c>
      <c r="M1240" s="65">
        <f t="shared" si="543"/>
        <v>21.749999999999996</v>
      </c>
      <c r="N1240" s="65">
        <f t="shared" si="544"/>
        <v>3.7387493050459328</v>
      </c>
      <c r="O1240" s="65">
        <f t="shared" si="545"/>
        <v>3578.9292388075032</v>
      </c>
      <c r="P1240" s="66">
        <f t="shared" si="546"/>
        <v>957.25306694868755</v>
      </c>
      <c r="Q1240" s="63">
        <f t="shared" si="551"/>
        <v>-0.16771523888404083</v>
      </c>
      <c r="R1240" s="63">
        <f t="shared" si="552"/>
        <v>-0.14174818084125129</v>
      </c>
      <c r="S1240" s="63">
        <f t="shared" si="553"/>
        <v>9.3896713615023497E-2</v>
      </c>
      <c r="T1240" s="64">
        <f t="shared" si="554"/>
        <v>-0.21541786488921255</v>
      </c>
      <c r="U1240" s="63">
        <f t="shared" si="533"/>
        <v>-1.282859426376104E-2</v>
      </c>
      <c r="V1240" s="63">
        <f t="shared" si="534"/>
        <v>1.9170540790268031E-2</v>
      </c>
      <c r="W1240" s="63">
        <f t="shared" si="535"/>
        <v>5.5327326249584363E-2</v>
      </c>
      <c r="X1240" s="64">
        <f t="shared" si="536"/>
        <v>-3.4261204613937335E-2</v>
      </c>
      <c r="Y1240" s="63">
        <f t="shared" si="529"/>
        <v>2.2851520670419179E-2</v>
      </c>
      <c r="Z1240" s="63">
        <f t="shared" si="530"/>
        <v>5.5420513804869787E-2</v>
      </c>
      <c r="AA1240" s="63">
        <f t="shared" si="531"/>
        <v>4.1940078795041913E-2</v>
      </c>
      <c r="AB1240" s="64">
        <f t="shared" si="532"/>
        <v>1.2937821746349831E-2</v>
      </c>
      <c r="AC1240" s="63">
        <f t="shared" si="525"/>
        <v>6.7644660027603942E-2</v>
      </c>
      <c r="AD1240" s="63">
        <f t="shared" si="526"/>
        <v>0.10420172567864361</v>
      </c>
      <c r="AE1240" s="63">
        <f t="shared" si="527"/>
        <v>2.7854595256933123E-2</v>
      </c>
      <c r="AF1240" s="64">
        <f t="shared" si="528"/>
        <v>7.4278142817103321E-2</v>
      </c>
      <c r="AG1240" s="69">
        <f t="shared" ca="1" si="537"/>
        <v>1237</v>
      </c>
      <c r="AH1240" s="75">
        <f t="shared" si="547"/>
        <v>0</v>
      </c>
      <c r="AI1240" s="76">
        <f t="shared" si="548"/>
        <v>1</v>
      </c>
      <c r="AJ1240" s="75">
        <f t="shared" si="549"/>
        <v>0</v>
      </c>
      <c r="AK1240" s="76">
        <f t="shared" si="550"/>
        <v>1</v>
      </c>
    </row>
    <row r="1241" spans="2:37" x14ac:dyDescent="0.25">
      <c r="B1241" s="43">
        <v>1974</v>
      </c>
      <c r="C1241" s="44">
        <v>2</v>
      </c>
      <c r="D1241" s="67">
        <f t="shared" si="524"/>
        <v>27088</v>
      </c>
      <c r="E1241" s="61">
        <f>Data!I1240</f>
        <v>96.220000999999996</v>
      </c>
      <c r="F1241" s="61">
        <f>Data!H1240</f>
        <v>47.2</v>
      </c>
      <c r="G1241" s="62">
        <f>IF(MOD(C1241,3)=0,SUM(Data!G1238:G1240),0)</f>
        <v>0</v>
      </c>
      <c r="H1241" s="63">
        <f t="shared" si="538"/>
        <v>-3.6243036139587126E-3</v>
      </c>
      <c r="I1241" s="63">
        <f t="shared" si="539"/>
        <v>0</v>
      </c>
      <c r="J1241" s="63">
        <f t="shared" si="540"/>
        <v>-3.6243036139588236E-3</v>
      </c>
      <c r="K1241" s="63">
        <f t="shared" si="541"/>
        <v>1.2875536480686733E-2</v>
      </c>
      <c r="L1241" s="64">
        <f t="shared" si="542"/>
        <v>-1.6290096364628859E-2</v>
      </c>
      <c r="M1241" s="65">
        <f t="shared" si="543"/>
        <v>21.671171396396392</v>
      </c>
      <c r="N1241" s="65">
        <f t="shared" si="544"/>
        <v>3.7868877081151937</v>
      </c>
      <c r="O1241" s="65">
        <f t="shared" si="545"/>
        <v>3565.9581126331905</v>
      </c>
      <c r="P1241" s="66">
        <f t="shared" si="546"/>
        <v>941.65932224275696</v>
      </c>
      <c r="Q1241" s="63">
        <f t="shared" si="551"/>
        <v>-0.13843122313753597</v>
      </c>
      <c r="R1241" s="63">
        <f t="shared" si="552"/>
        <v>-0.11155051177302056</v>
      </c>
      <c r="S1241" s="63">
        <f t="shared" si="553"/>
        <v>0.10023310023310028</v>
      </c>
      <c r="T1241" s="64">
        <f t="shared" si="554"/>
        <v>-0.19248976599708845</v>
      </c>
      <c r="U1241" s="63">
        <f t="shared" si="533"/>
        <v>-3.9234536608900861E-3</v>
      </c>
      <c r="V1241" s="63">
        <f t="shared" si="534"/>
        <v>2.8364341290671113E-2</v>
      </c>
      <c r="W1241" s="63">
        <f t="shared" si="535"/>
        <v>5.6846210235975025E-2</v>
      </c>
      <c r="X1241" s="64">
        <f t="shared" si="536"/>
        <v>-2.6949870917306495E-2</v>
      </c>
      <c r="Y1241" s="63">
        <f t="shared" si="529"/>
        <v>2.1476957688243425E-2</v>
      </c>
      <c r="Z1241" s="63">
        <f t="shared" si="530"/>
        <v>5.4002182854983483E-2</v>
      </c>
      <c r="AA1241" s="63">
        <f t="shared" si="531"/>
        <v>4.3273922392432551E-2</v>
      </c>
      <c r="AB1241" s="64">
        <f t="shared" si="532"/>
        <v>1.0283263323546787E-2</v>
      </c>
      <c r="AC1241" s="63">
        <f t="shared" si="525"/>
        <v>6.7307799718021588E-2</v>
      </c>
      <c r="AD1241" s="63">
        <f t="shared" si="526"/>
        <v>0.10385333098415428</v>
      </c>
      <c r="AE1241" s="63">
        <f t="shared" si="527"/>
        <v>2.8512290842116705E-2</v>
      </c>
      <c r="AF1241" s="64">
        <f t="shared" si="528"/>
        <v>7.3252445121827714E-2</v>
      </c>
      <c r="AG1241" s="69">
        <f t="shared" ca="1" si="537"/>
        <v>1122</v>
      </c>
      <c r="AH1241" s="75">
        <f t="shared" si="547"/>
        <v>0</v>
      </c>
      <c r="AI1241" s="76">
        <f t="shared" si="548"/>
        <v>2</v>
      </c>
      <c r="AJ1241" s="75">
        <f t="shared" si="549"/>
        <v>0</v>
      </c>
      <c r="AK1241" s="76">
        <f t="shared" si="550"/>
        <v>2</v>
      </c>
    </row>
    <row r="1242" spans="2:37" x14ac:dyDescent="0.25">
      <c r="B1242" s="43">
        <v>1974</v>
      </c>
      <c r="C1242" s="44">
        <v>3</v>
      </c>
      <c r="D1242" s="67">
        <f t="shared" si="524"/>
        <v>27119</v>
      </c>
      <c r="E1242" s="61">
        <f>Data!I1241</f>
        <v>93.980002999999996</v>
      </c>
      <c r="F1242" s="61">
        <f>Data!H1241</f>
        <v>47.8</v>
      </c>
      <c r="G1242" s="62">
        <f>IF(MOD(C1242,3)=0,SUM(Data!G1239:G1241),0)</f>
        <v>0.85499999999999998</v>
      </c>
      <c r="H1242" s="63">
        <f t="shared" si="538"/>
        <v>-2.3279962343795813E-2</v>
      </c>
      <c r="I1242" s="63">
        <f t="shared" si="539"/>
        <v>8.8858864177313816E-3</v>
      </c>
      <c r="J1242" s="63">
        <f t="shared" si="540"/>
        <v>-1.4394075926064454E-2</v>
      </c>
      <c r="K1242" s="63">
        <f t="shared" si="541"/>
        <v>1.2711864406779627E-2</v>
      </c>
      <c r="L1242" s="64">
        <f t="shared" si="542"/>
        <v>-2.676569840397991E-2</v>
      </c>
      <c r="M1242" s="65">
        <f t="shared" si="543"/>
        <v>21.16666734234234</v>
      </c>
      <c r="N1242" s="65">
        <f t="shared" si="544"/>
        <v>3.8350261111844541</v>
      </c>
      <c r="O1242" s="65">
        <f t="shared" si="545"/>
        <v>3514.6294408107829</v>
      </c>
      <c r="P1242" s="66">
        <f t="shared" si="546"/>
        <v>916.4551528243112</v>
      </c>
      <c r="Q1242" s="63">
        <f t="shared" si="551"/>
        <v>-0.15728115559400524</v>
      </c>
      <c r="R1242" s="63">
        <f t="shared" si="552"/>
        <v>-0.1292573566212184</v>
      </c>
      <c r="S1242" s="63">
        <f t="shared" si="553"/>
        <v>0.10392609699769051</v>
      </c>
      <c r="T1242" s="64">
        <f t="shared" si="554"/>
        <v>-0.21123103643721253</v>
      </c>
      <c r="U1242" s="63">
        <f t="shared" si="533"/>
        <v>-1.5296858065544927E-2</v>
      </c>
      <c r="V1242" s="63">
        <f t="shared" si="534"/>
        <v>1.6922270718489507E-2</v>
      </c>
      <c r="W1242" s="63">
        <f t="shared" si="535"/>
        <v>5.775269114543824E-2</v>
      </c>
      <c r="X1242" s="64">
        <f t="shared" si="536"/>
        <v>-3.8601102855842284E-2</v>
      </c>
      <c r="Y1242" s="63">
        <f t="shared" si="529"/>
        <v>1.7540797318330803E-2</v>
      </c>
      <c r="Z1242" s="63">
        <f t="shared" si="530"/>
        <v>5.0125568702405809E-2</v>
      </c>
      <c r="AA1242" s="63">
        <f t="shared" si="531"/>
        <v>4.4592592286428756E-2</v>
      </c>
      <c r="AB1242" s="64">
        <f t="shared" si="532"/>
        <v>5.2967792963820592E-3</v>
      </c>
      <c r="AC1242" s="63">
        <f t="shared" si="525"/>
        <v>6.4466240474924108E-2</v>
      </c>
      <c r="AD1242" s="63">
        <f t="shared" si="526"/>
        <v>0.10067055864823438</v>
      </c>
      <c r="AE1242" s="63">
        <f t="shared" si="527"/>
        <v>2.9162091370787735E-2</v>
      </c>
      <c r="AF1242" s="64">
        <f t="shared" si="528"/>
        <v>6.9482220417000473E-2</v>
      </c>
      <c r="AG1242" s="69">
        <f t="shared" ca="1" si="537"/>
        <v>1444</v>
      </c>
      <c r="AH1242" s="75">
        <f t="shared" si="547"/>
        <v>0</v>
      </c>
      <c r="AI1242" s="76">
        <f t="shared" si="548"/>
        <v>3</v>
      </c>
      <c r="AJ1242" s="75">
        <f t="shared" si="549"/>
        <v>0</v>
      </c>
      <c r="AK1242" s="76">
        <f t="shared" si="550"/>
        <v>3</v>
      </c>
    </row>
    <row r="1243" spans="2:37" x14ac:dyDescent="0.25">
      <c r="B1243" s="43">
        <v>1974</v>
      </c>
      <c r="C1243" s="44">
        <v>4</v>
      </c>
      <c r="D1243" s="67">
        <f t="shared" si="524"/>
        <v>27149</v>
      </c>
      <c r="E1243" s="61">
        <f>Data!I1242</f>
        <v>90.309997999999993</v>
      </c>
      <c r="F1243" s="61">
        <f>Data!H1242</f>
        <v>48</v>
      </c>
      <c r="G1243" s="62">
        <f>IF(MOD(C1243,3)=0,SUM(Data!G1240:G1242),0)</f>
        <v>0</v>
      </c>
      <c r="H1243" s="63">
        <f t="shared" si="538"/>
        <v>-3.9050913841745749E-2</v>
      </c>
      <c r="I1243" s="63">
        <f t="shared" si="539"/>
        <v>0</v>
      </c>
      <c r="J1243" s="63">
        <f t="shared" si="540"/>
        <v>-3.9050913841745749E-2</v>
      </c>
      <c r="K1243" s="63">
        <f t="shared" si="541"/>
        <v>4.1841004184099972E-3</v>
      </c>
      <c r="L1243" s="64">
        <f t="shared" si="542"/>
        <v>-4.305486836740513E-2</v>
      </c>
      <c r="M1243" s="65">
        <f t="shared" si="543"/>
        <v>20.340089639639636</v>
      </c>
      <c r="N1243" s="65">
        <f t="shared" si="544"/>
        <v>3.8510722455408746</v>
      </c>
      <c r="O1243" s="65">
        <f t="shared" si="545"/>
        <v>3377.379949332018</v>
      </c>
      <c r="P1243" s="66">
        <f t="shared" si="546"/>
        <v>876.99729685483032</v>
      </c>
      <c r="Q1243" s="63">
        <f t="shared" si="551"/>
        <v>-0.15574462787936216</v>
      </c>
      <c r="R1243" s="63">
        <f t="shared" si="552"/>
        <v>-0.12766973316559715</v>
      </c>
      <c r="S1243" s="63">
        <f t="shared" si="553"/>
        <v>0.10091743119266039</v>
      </c>
      <c r="T1243" s="64">
        <f t="shared" si="554"/>
        <v>-0.20763334095875075</v>
      </c>
      <c r="U1243" s="63">
        <f t="shared" si="533"/>
        <v>-2.7253246675003617E-2</v>
      </c>
      <c r="V1243" s="63">
        <f t="shared" si="534"/>
        <v>4.5746734208533812E-3</v>
      </c>
      <c r="W1243" s="63">
        <f t="shared" si="535"/>
        <v>5.7467241260898527E-2</v>
      </c>
      <c r="X1243" s="64">
        <f t="shared" si="536"/>
        <v>-5.0018162053868775E-2</v>
      </c>
      <c r="Y1243" s="63">
        <f t="shared" si="529"/>
        <v>1.288170711107739E-2</v>
      </c>
      <c r="Z1243" s="63">
        <f t="shared" si="530"/>
        <v>4.5317280163585716E-2</v>
      </c>
      <c r="AA1243" s="63">
        <f t="shared" si="531"/>
        <v>4.5028839559353662E-2</v>
      </c>
      <c r="AB1243" s="64">
        <f t="shared" si="532"/>
        <v>2.7601209967897944E-4</v>
      </c>
      <c r="AC1243" s="63">
        <f t="shared" si="525"/>
        <v>5.9810416577921854E-2</v>
      </c>
      <c r="AD1243" s="63">
        <f t="shared" si="526"/>
        <v>9.5856382214235758E-2</v>
      </c>
      <c r="AE1243" s="63">
        <f t="shared" si="527"/>
        <v>2.956867888073389E-2</v>
      </c>
      <c r="AF1243" s="64">
        <f t="shared" si="528"/>
        <v>6.4383954847543334E-2</v>
      </c>
      <c r="AG1243" s="69">
        <f t="shared" ca="1" si="537"/>
        <v>1605</v>
      </c>
      <c r="AH1243" s="75">
        <f t="shared" si="547"/>
        <v>0</v>
      </c>
      <c r="AI1243" s="76">
        <f t="shared" si="548"/>
        <v>4</v>
      </c>
      <c r="AJ1243" s="75">
        <f t="shared" si="549"/>
        <v>0</v>
      </c>
      <c r="AK1243" s="76">
        <f t="shared" si="550"/>
        <v>4</v>
      </c>
    </row>
    <row r="1244" spans="2:37" x14ac:dyDescent="0.25">
      <c r="B1244" s="43">
        <v>1974</v>
      </c>
      <c r="C1244" s="44">
        <v>5</v>
      </c>
      <c r="D1244" s="67">
        <f t="shared" si="524"/>
        <v>27180</v>
      </c>
      <c r="E1244" s="61">
        <f>Data!I1243</f>
        <v>87.279999000000004</v>
      </c>
      <c r="F1244" s="61">
        <f>Data!H1243</f>
        <v>48.6</v>
      </c>
      <c r="G1244" s="62">
        <f>IF(MOD(C1244,3)=0,SUM(Data!G1241:G1243),0)</f>
        <v>0</v>
      </c>
      <c r="H1244" s="63">
        <f t="shared" si="538"/>
        <v>-3.3551091430651936E-2</v>
      </c>
      <c r="I1244" s="63">
        <f t="shared" si="539"/>
        <v>0</v>
      </c>
      <c r="J1244" s="63">
        <f t="shared" si="540"/>
        <v>-3.3551091430652047E-2</v>
      </c>
      <c r="K1244" s="63">
        <f t="shared" si="541"/>
        <v>1.2499999999999956E-2</v>
      </c>
      <c r="L1244" s="64">
        <f t="shared" si="542"/>
        <v>-4.5482559437680981E-2</v>
      </c>
      <c r="M1244" s="65">
        <f t="shared" si="543"/>
        <v>19.65765743243243</v>
      </c>
      <c r="N1244" s="65">
        <f t="shared" si="544"/>
        <v>3.8992106486101359</v>
      </c>
      <c r="O1244" s="65">
        <f t="shared" si="545"/>
        <v>3264.0651658559286</v>
      </c>
      <c r="P1244" s="66">
        <f t="shared" si="546"/>
        <v>837.1092151739449</v>
      </c>
      <c r="Q1244" s="63">
        <f t="shared" si="551"/>
        <v>-0.16836587427439376</v>
      </c>
      <c r="R1244" s="63">
        <f t="shared" si="552"/>
        <v>-0.14071068688544797</v>
      </c>
      <c r="S1244" s="63">
        <f t="shared" si="553"/>
        <v>0.1070615034168565</v>
      </c>
      <c r="T1244" s="64">
        <f t="shared" si="554"/>
        <v>-0.22381068218664946</v>
      </c>
      <c r="U1244" s="63">
        <f t="shared" si="533"/>
        <v>-3.3440814207344238E-2</v>
      </c>
      <c r="V1244" s="63">
        <f t="shared" si="534"/>
        <v>-1.8153490714588605E-3</v>
      </c>
      <c r="W1244" s="63">
        <f t="shared" si="535"/>
        <v>5.9514676853518189E-2</v>
      </c>
      <c r="X1244" s="64">
        <f t="shared" si="536"/>
        <v>-5.7885017796177496E-2</v>
      </c>
      <c r="Y1244" s="63">
        <f t="shared" si="529"/>
        <v>8.2821407800437452E-3</v>
      </c>
      <c r="Z1244" s="63">
        <f t="shared" si="530"/>
        <v>4.0570421637725396E-2</v>
      </c>
      <c r="AA1244" s="63">
        <f t="shared" si="531"/>
        <v>4.6327835398242811E-2</v>
      </c>
      <c r="AB1244" s="64">
        <f t="shared" si="532"/>
        <v>-5.5024950744296808E-3</v>
      </c>
      <c r="AC1244" s="63">
        <f t="shared" si="525"/>
        <v>5.6292098588848205E-2</v>
      </c>
      <c r="AD1244" s="63">
        <f t="shared" si="526"/>
        <v>9.2218400210402507E-2</v>
      </c>
      <c r="AE1244" s="63">
        <f t="shared" si="527"/>
        <v>3.0016541905421024E-2</v>
      </c>
      <c r="AF1244" s="64">
        <f t="shared" si="528"/>
        <v>6.0389183837683547E-2</v>
      </c>
      <c r="AG1244" s="69">
        <f t="shared" ca="1" si="537"/>
        <v>1557</v>
      </c>
      <c r="AH1244" s="75">
        <f t="shared" si="547"/>
        <v>0</v>
      </c>
      <c r="AI1244" s="76">
        <f t="shared" si="548"/>
        <v>5</v>
      </c>
      <c r="AJ1244" s="75">
        <f t="shared" si="549"/>
        <v>0</v>
      </c>
      <c r="AK1244" s="76">
        <f t="shared" si="550"/>
        <v>5</v>
      </c>
    </row>
    <row r="1245" spans="2:37" x14ac:dyDescent="0.25">
      <c r="B1245" s="43">
        <v>1974</v>
      </c>
      <c r="C1245" s="44">
        <v>6</v>
      </c>
      <c r="D1245" s="67">
        <f t="shared" si="524"/>
        <v>27210</v>
      </c>
      <c r="E1245" s="61">
        <f>Data!I1244</f>
        <v>86</v>
      </c>
      <c r="F1245" s="61">
        <f>Data!H1244</f>
        <v>49</v>
      </c>
      <c r="G1245" s="62">
        <f>IF(MOD(C1245,3)=0,SUM(Data!G1242:G1244),0)</f>
        <v>0.87000000000000011</v>
      </c>
      <c r="H1245" s="63">
        <f t="shared" si="538"/>
        <v>-1.46654332569367E-2</v>
      </c>
      <c r="I1245" s="63">
        <f t="shared" si="539"/>
        <v>9.9679194542612228E-3</v>
      </c>
      <c r="J1245" s="63">
        <f t="shared" si="540"/>
        <v>-4.6975138026754681E-3</v>
      </c>
      <c r="K1245" s="63">
        <f t="shared" si="541"/>
        <v>8.2304526748970819E-3</v>
      </c>
      <c r="L1245" s="64">
        <f t="shared" si="542"/>
        <v>-1.2822432057347455E-2</v>
      </c>
      <c r="M1245" s="65">
        <f t="shared" si="543"/>
        <v>19.369369369369366</v>
      </c>
      <c r="N1245" s="65">
        <f t="shared" si="544"/>
        <v>3.9313029173229763</v>
      </c>
      <c r="O1245" s="65">
        <f t="shared" si="545"/>
        <v>3248.7321746864882</v>
      </c>
      <c r="P1245" s="66">
        <f t="shared" si="546"/>
        <v>826.37543913779757</v>
      </c>
      <c r="Q1245" s="63">
        <f t="shared" si="551"/>
        <v>-0.17513909121160398</v>
      </c>
      <c r="R1245" s="63">
        <f t="shared" si="552"/>
        <v>-0.14564949508471114</v>
      </c>
      <c r="S1245" s="63">
        <f t="shared" si="553"/>
        <v>0.10859728506787336</v>
      </c>
      <c r="T1245" s="64">
        <f t="shared" si="554"/>
        <v>-0.22934097311722901</v>
      </c>
      <c r="U1245" s="63">
        <f t="shared" si="533"/>
        <v>-2.5208152279323159E-2</v>
      </c>
      <c r="V1245" s="63">
        <f t="shared" si="534"/>
        <v>7.112468106863723E-3</v>
      </c>
      <c r="W1245" s="63">
        <f t="shared" si="535"/>
        <v>6.009063749653909E-2</v>
      </c>
      <c r="X1245" s="64">
        <f t="shared" si="536"/>
        <v>-4.997513185739122E-2</v>
      </c>
      <c r="Y1245" s="63">
        <f t="shared" si="529"/>
        <v>5.1548081832537562E-3</v>
      </c>
      <c r="Z1245" s="63">
        <f t="shared" si="530"/>
        <v>3.7639545957224518E-2</v>
      </c>
      <c r="AA1245" s="63">
        <f t="shared" si="531"/>
        <v>4.6847544316193535E-2</v>
      </c>
      <c r="AB1245" s="64">
        <f t="shared" si="532"/>
        <v>-8.7959306099187895E-3</v>
      </c>
      <c r="AC1245" s="63">
        <f t="shared" si="525"/>
        <v>5.5475958515101897E-2</v>
      </c>
      <c r="AD1245" s="63">
        <f t="shared" si="526"/>
        <v>9.1247655209235612E-2</v>
      </c>
      <c r="AE1245" s="63">
        <f t="shared" si="527"/>
        <v>3.0438768712404585E-2</v>
      </c>
      <c r="AF1245" s="64">
        <f t="shared" si="528"/>
        <v>5.9012615153072323E-2</v>
      </c>
      <c r="AG1245" s="69">
        <f t="shared" ca="1" si="537"/>
        <v>1308</v>
      </c>
      <c r="AH1245" s="75">
        <f t="shared" si="547"/>
        <v>0</v>
      </c>
      <c r="AI1245" s="76">
        <f t="shared" si="548"/>
        <v>6</v>
      </c>
      <c r="AJ1245" s="75">
        <f t="shared" si="549"/>
        <v>0</v>
      </c>
      <c r="AK1245" s="76">
        <f t="shared" si="550"/>
        <v>6</v>
      </c>
    </row>
    <row r="1246" spans="2:37" x14ac:dyDescent="0.25">
      <c r="B1246" s="43">
        <v>1974</v>
      </c>
      <c r="C1246" s="44">
        <v>7</v>
      </c>
      <c r="D1246" s="67">
        <f t="shared" si="524"/>
        <v>27241</v>
      </c>
      <c r="E1246" s="61">
        <f>Data!I1245</f>
        <v>79.309997999999993</v>
      </c>
      <c r="F1246" s="61">
        <f>Data!H1245</f>
        <v>49.4</v>
      </c>
      <c r="G1246" s="62">
        <f>IF(MOD(C1246,3)=0,SUM(Data!G1243:G1245),0)</f>
        <v>0</v>
      </c>
      <c r="H1246" s="63">
        <f t="shared" si="538"/>
        <v>-7.7790720930232649E-2</v>
      </c>
      <c r="I1246" s="63">
        <f t="shared" si="539"/>
        <v>0</v>
      </c>
      <c r="J1246" s="63">
        <f t="shared" si="540"/>
        <v>-7.7790720930232649E-2</v>
      </c>
      <c r="K1246" s="63">
        <f t="shared" si="541"/>
        <v>8.1632653061223248E-3</v>
      </c>
      <c r="L1246" s="64">
        <f t="shared" si="542"/>
        <v>-8.5258002542133449E-2</v>
      </c>
      <c r="M1246" s="65">
        <f t="shared" si="543"/>
        <v>17.862612162162158</v>
      </c>
      <c r="N1246" s="65">
        <f t="shared" si="544"/>
        <v>3.9633951860358168</v>
      </c>
      <c r="O1246" s="65">
        <f t="shared" si="545"/>
        <v>2996.0109567083837</v>
      </c>
      <c r="P1246" s="66">
        <f t="shared" si="546"/>
        <v>755.92031984703056</v>
      </c>
      <c r="Q1246" s="63">
        <f t="shared" si="551"/>
        <v>-0.26714103430843639</v>
      </c>
      <c r="R1246" s="63">
        <f t="shared" si="552"/>
        <v>-0.24094059895508546</v>
      </c>
      <c r="S1246" s="63">
        <f t="shared" si="553"/>
        <v>0.1151241534988714</v>
      </c>
      <c r="T1246" s="64">
        <f t="shared" si="554"/>
        <v>-0.31930503104676689</v>
      </c>
      <c r="U1246" s="63">
        <f t="shared" si="533"/>
        <v>-2.888945721852676E-2</v>
      </c>
      <c r="V1246" s="63">
        <f t="shared" si="534"/>
        <v>3.3091042278527993E-3</v>
      </c>
      <c r="W1246" s="63">
        <f t="shared" si="535"/>
        <v>6.0659108972988429E-2</v>
      </c>
      <c r="X1246" s="64">
        <f t="shared" si="536"/>
        <v>-5.4070157188077617E-2</v>
      </c>
      <c r="Y1246" s="63">
        <f t="shared" si="529"/>
        <v>-4.7529423945443794E-3</v>
      </c>
      <c r="Z1246" s="63">
        <f t="shared" si="530"/>
        <v>2.7411595270120381E-2</v>
      </c>
      <c r="AA1246" s="63">
        <f t="shared" si="531"/>
        <v>4.7361621492785666E-2</v>
      </c>
      <c r="AB1246" s="64">
        <f t="shared" si="532"/>
        <v>-1.9047887389869178E-2</v>
      </c>
      <c r="AC1246" s="63">
        <f t="shared" si="525"/>
        <v>4.8292631345769443E-2</v>
      </c>
      <c r="AD1246" s="63">
        <f t="shared" si="526"/>
        <v>8.3820874080878127E-2</v>
      </c>
      <c r="AE1246" s="63">
        <f t="shared" si="527"/>
        <v>3.0857733718128166E-2</v>
      </c>
      <c r="AF1246" s="64">
        <f t="shared" si="528"/>
        <v>5.1377739750489759E-2</v>
      </c>
      <c r="AG1246" s="69">
        <f t="shared" ca="1" si="537"/>
        <v>1759</v>
      </c>
      <c r="AH1246" s="75">
        <f t="shared" si="547"/>
        <v>0</v>
      </c>
      <c r="AI1246" s="76">
        <f t="shared" si="548"/>
        <v>7</v>
      </c>
      <c r="AJ1246" s="75">
        <f t="shared" si="549"/>
        <v>0</v>
      </c>
      <c r="AK1246" s="76">
        <f t="shared" si="550"/>
        <v>7</v>
      </c>
    </row>
    <row r="1247" spans="2:37" x14ac:dyDescent="0.25">
      <c r="B1247" s="43">
        <v>1974</v>
      </c>
      <c r="C1247" s="44">
        <v>8</v>
      </c>
      <c r="D1247" s="67">
        <f t="shared" si="524"/>
        <v>27272</v>
      </c>
      <c r="E1247" s="61">
        <f>Data!I1246</f>
        <v>72.150002000000001</v>
      </c>
      <c r="F1247" s="61">
        <f>Data!H1246</f>
        <v>50</v>
      </c>
      <c r="G1247" s="62">
        <f>IF(MOD(C1247,3)=0,SUM(Data!G1244:G1246),0)</f>
        <v>0</v>
      </c>
      <c r="H1247" s="63">
        <f t="shared" si="538"/>
        <v>-9.0278605227048336E-2</v>
      </c>
      <c r="I1247" s="63">
        <f t="shared" si="539"/>
        <v>0</v>
      </c>
      <c r="J1247" s="63">
        <f t="shared" si="540"/>
        <v>-9.0278605227048336E-2</v>
      </c>
      <c r="K1247" s="63">
        <f t="shared" si="541"/>
        <v>1.2145748987854255E-2</v>
      </c>
      <c r="L1247" s="64">
        <f t="shared" si="542"/>
        <v>-0.10119526196432371</v>
      </c>
      <c r="M1247" s="65">
        <f t="shared" si="543"/>
        <v>16.25000045045045</v>
      </c>
      <c r="N1247" s="65">
        <f t="shared" si="544"/>
        <v>4.0115335891050776</v>
      </c>
      <c r="O1247" s="65">
        <f t="shared" si="545"/>
        <v>2725.5352662917962</v>
      </c>
      <c r="P1247" s="66">
        <f t="shared" si="546"/>
        <v>679.42476505595494</v>
      </c>
      <c r="Q1247" s="63">
        <f t="shared" si="551"/>
        <v>-0.30791364988009584</v>
      </c>
      <c r="R1247" s="63">
        <f t="shared" si="552"/>
        <v>-0.28317087599843649</v>
      </c>
      <c r="S1247" s="63">
        <f t="shared" si="553"/>
        <v>0.10864745011086452</v>
      </c>
      <c r="T1247" s="64">
        <f t="shared" si="554"/>
        <v>-0.35342013015058971</v>
      </c>
      <c r="U1247" s="63">
        <f t="shared" si="533"/>
        <v>-5.4552323964754401E-2</v>
      </c>
      <c r="V1247" s="63">
        <f t="shared" si="534"/>
        <v>-2.3204651634923801E-2</v>
      </c>
      <c r="W1247" s="63">
        <f t="shared" si="535"/>
        <v>6.2071258063262968E-2</v>
      </c>
      <c r="X1247" s="64">
        <f t="shared" si="536"/>
        <v>-8.0292079322145993E-2</v>
      </c>
      <c r="Y1247" s="63">
        <f t="shared" si="529"/>
        <v>-1.2510745321242744E-2</v>
      </c>
      <c r="Z1247" s="63">
        <f t="shared" si="530"/>
        <v>1.940307455177015E-2</v>
      </c>
      <c r="AA1247" s="63">
        <f t="shared" si="531"/>
        <v>4.8964597560874124E-2</v>
      </c>
      <c r="AB1247" s="64">
        <f t="shared" si="532"/>
        <v>-2.818162126523871E-2</v>
      </c>
      <c r="AC1247" s="63">
        <f t="shared" si="525"/>
        <v>4.5151275015851366E-2</v>
      </c>
      <c r="AD1247" s="63">
        <f t="shared" si="526"/>
        <v>8.0573052373955845E-2</v>
      </c>
      <c r="AE1247" s="63">
        <f t="shared" si="527"/>
        <v>3.1480177248294661E-2</v>
      </c>
      <c r="AF1247" s="64">
        <f t="shared" si="528"/>
        <v>4.7594589027030398E-2</v>
      </c>
      <c r="AG1247" s="69">
        <f t="shared" ca="1" si="537"/>
        <v>1783</v>
      </c>
      <c r="AH1247" s="75">
        <f t="shared" si="547"/>
        <v>0</v>
      </c>
      <c r="AI1247" s="76">
        <f t="shared" si="548"/>
        <v>8</v>
      </c>
      <c r="AJ1247" s="75">
        <f t="shared" si="549"/>
        <v>0</v>
      </c>
      <c r="AK1247" s="76">
        <f t="shared" si="550"/>
        <v>8</v>
      </c>
    </row>
    <row r="1248" spans="2:37" x14ac:dyDescent="0.25">
      <c r="B1248" s="43">
        <v>1974</v>
      </c>
      <c r="C1248" s="44">
        <v>9</v>
      </c>
      <c r="D1248" s="67">
        <f t="shared" ref="D1248:D1311" si="555">EOMONTH(DATE(B1248,C1248,1),0)</f>
        <v>27302</v>
      </c>
      <c r="E1248" s="61">
        <f>Data!I1247</f>
        <v>63.540000999999997</v>
      </c>
      <c r="F1248" s="61">
        <f>Data!H1247</f>
        <v>50.6</v>
      </c>
      <c r="G1248" s="62">
        <f>IF(MOD(C1248,3)=0,SUM(Data!G1245:G1247),0)</f>
        <v>0.8899999999999999</v>
      </c>
      <c r="H1248" s="63">
        <f t="shared" si="538"/>
        <v>-0.11933472988677118</v>
      </c>
      <c r="I1248" s="63">
        <f t="shared" si="539"/>
        <v>1.2335411993474371E-2</v>
      </c>
      <c r="J1248" s="63">
        <f t="shared" si="540"/>
        <v>-0.10699931789329697</v>
      </c>
      <c r="K1248" s="63">
        <f t="shared" si="541"/>
        <v>1.2000000000000011E-2</v>
      </c>
      <c r="L1248" s="64">
        <f t="shared" si="542"/>
        <v>-0.11758825878784285</v>
      </c>
      <c r="M1248" s="65">
        <f t="shared" si="543"/>
        <v>14.310811036036034</v>
      </c>
      <c r="N1248" s="65">
        <f t="shared" si="544"/>
        <v>4.0596719921743389</v>
      </c>
      <c r="O1248" s="65">
        <f t="shared" si="545"/>
        <v>2433.9048519044486</v>
      </c>
      <c r="P1248" s="66">
        <f t="shared" si="546"/>
        <v>599.53238995568597</v>
      </c>
      <c r="Q1248" s="63">
        <f t="shared" si="551"/>
        <v>-0.41399980632666245</v>
      </c>
      <c r="R1248" s="63">
        <f t="shared" si="552"/>
        <v>-0.38913034376173183</v>
      </c>
      <c r="S1248" s="63">
        <f t="shared" si="553"/>
        <v>0.11946902654867242</v>
      </c>
      <c r="T1248" s="64">
        <f t="shared" si="554"/>
        <v>-0.45432196715474849</v>
      </c>
      <c r="U1248" s="63">
        <f t="shared" si="533"/>
        <v>-7.3595092068598267E-2</v>
      </c>
      <c r="V1248" s="63">
        <f t="shared" si="534"/>
        <v>-4.1824207129797952E-2</v>
      </c>
      <c r="W1248" s="63">
        <f t="shared" si="535"/>
        <v>6.4033548892115322E-2</v>
      </c>
      <c r="X1248" s="64">
        <f t="shared" si="536"/>
        <v>-9.9487235277622377E-2</v>
      </c>
      <c r="Y1248" s="63">
        <f t="shared" si="529"/>
        <v>-2.7736841411410973E-2</v>
      </c>
      <c r="Z1248" s="63">
        <f t="shared" si="530"/>
        <v>4.3624603413501273E-3</v>
      </c>
      <c r="AA1248" s="63">
        <f t="shared" si="531"/>
        <v>4.9878429156846815E-2</v>
      </c>
      <c r="AB1248" s="64">
        <f t="shared" si="532"/>
        <v>-4.3353561280471742E-2</v>
      </c>
      <c r="AC1248" s="63">
        <f t="shared" si="525"/>
        <v>3.4392855645373421E-2</v>
      </c>
      <c r="AD1248" s="63">
        <f t="shared" si="526"/>
        <v>6.9591765393614669E-2</v>
      </c>
      <c r="AE1248" s="63">
        <f t="shared" si="527"/>
        <v>3.2287779652722115E-2</v>
      </c>
      <c r="AF1248" s="64">
        <f t="shared" si="528"/>
        <v>3.6137195921705167E-2</v>
      </c>
      <c r="AG1248" s="69">
        <f t="shared" ca="1" si="537"/>
        <v>1805</v>
      </c>
      <c r="AH1248" s="75">
        <f t="shared" si="547"/>
        <v>0</v>
      </c>
      <c r="AI1248" s="76">
        <f t="shared" si="548"/>
        <v>9</v>
      </c>
      <c r="AJ1248" s="75">
        <f t="shared" si="549"/>
        <v>0</v>
      </c>
      <c r="AK1248" s="76">
        <f t="shared" si="550"/>
        <v>9</v>
      </c>
    </row>
    <row r="1249" spans="2:37" x14ac:dyDescent="0.25">
      <c r="B1249" s="43">
        <v>1974</v>
      </c>
      <c r="C1249" s="44">
        <v>10</v>
      </c>
      <c r="D1249" s="67">
        <f t="shared" si="555"/>
        <v>27333</v>
      </c>
      <c r="E1249" s="61">
        <f>Data!I1248</f>
        <v>73.900002000000001</v>
      </c>
      <c r="F1249" s="61">
        <f>Data!H1248</f>
        <v>51.1</v>
      </c>
      <c r="G1249" s="62">
        <f>IF(MOD(C1249,3)=0,SUM(Data!G1246:G1248),0)</f>
        <v>0</v>
      </c>
      <c r="H1249" s="63">
        <f t="shared" si="538"/>
        <v>0.16304691276287531</v>
      </c>
      <c r="I1249" s="63">
        <f t="shared" si="539"/>
        <v>0</v>
      </c>
      <c r="J1249" s="63">
        <f t="shared" si="540"/>
        <v>0.16304691276287531</v>
      </c>
      <c r="K1249" s="63">
        <f t="shared" si="541"/>
        <v>9.8814229249011287E-3</v>
      </c>
      <c r="L1249" s="64">
        <f t="shared" si="542"/>
        <v>0.15166680598437376</v>
      </c>
      <c r="M1249" s="65">
        <f t="shared" si="543"/>
        <v>16.644144594594593</v>
      </c>
      <c r="N1249" s="65">
        <f t="shared" si="544"/>
        <v>4.09978732806539</v>
      </c>
      <c r="O1249" s="65">
        <f t="shared" si="545"/>
        <v>2830.7455239660521</v>
      </c>
      <c r="P1249" s="66">
        <f t="shared" si="546"/>
        <v>690.4615526244429</v>
      </c>
      <c r="Q1249" s="63">
        <f t="shared" si="551"/>
        <v>-0.31757317095232096</v>
      </c>
      <c r="R1249" s="63">
        <f t="shared" si="552"/>
        <v>-0.28861142544176177</v>
      </c>
      <c r="S1249" s="63">
        <f t="shared" si="553"/>
        <v>0.1206140350877194</v>
      </c>
      <c r="T1249" s="64">
        <f t="shared" si="554"/>
        <v>-0.36517966732180673</v>
      </c>
      <c r="U1249" s="63">
        <f t="shared" si="533"/>
        <v>-5.3180589732884198E-2</v>
      </c>
      <c r="V1249" s="63">
        <f t="shared" si="534"/>
        <v>-2.07095932130269E-2</v>
      </c>
      <c r="W1249" s="63">
        <f t="shared" si="535"/>
        <v>6.4982358368495419E-2</v>
      </c>
      <c r="X1249" s="64">
        <f t="shared" si="536"/>
        <v>-8.0463259234451967E-2</v>
      </c>
      <c r="Y1249" s="63">
        <f t="shared" si="529"/>
        <v>-1.3733818297813172E-2</v>
      </c>
      <c r="Z1249" s="63">
        <f t="shared" si="530"/>
        <v>1.8827793746563737E-2</v>
      </c>
      <c r="AA1249" s="63">
        <f t="shared" si="531"/>
        <v>5.0911274024279862E-2</v>
      </c>
      <c r="AB1249" s="64">
        <f t="shared" si="532"/>
        <v>-3.0529199819941288E-2</v>
      </c>
      <c r="AC1249" s="63">
        <f t="shared" si="525"/>
        <v>4.3260979131105826E-2</v>
      </c>
      <c r="AD1249" s="63">
        <f t="shared" si="526"/>
        <v>7.8761658440599458E-2</v>
      </c>
      <c r="AE1249" s="63">
        <f t="shared" si="527"/>
        <v>3.2795424638327741E-2</v>
      </c>
      <c r="AF1249" s="64">
        <f t="shared" si="528"/>
        <v>4.4506620290623689E-2</v>
      </c>
      <c r="AG1249" s="69">
        <f t="shared" ca="1" si="537"/>
        <v>5</v>
      </c>
      <c r="AH1249" s="75">
        <f t="shared" si="547"/>
        <v>1</v>
      </c>
      <c r="AI1249" s="76">
        <f t="shared" si="548"/>
        <v>0</v>
      </c>
      <c r="AJ1249" s="75">
        <f t="shared" si="549"/>
        <v>1</v>
      </c>
      <c r="AK1249" s="76">
        <f t="shared" si="550"/>
        <v>0</v>
      </c>
    </row>
    <row r="1250" spans="2:37" x14ac:dyDescent="0.25">
      <c r="B1250" s="43">
        <v>1974</v>
      </c>
      <c r="C1250" s="44">
        <v>11</v>
      </c>
      <c r="D1250" s="67">
        <f t="shared" si="555"/>
        <v>27363</v>
      </c>
      <c r="E1250" s="61">
        <f>Data!I1249</f>
        <v>69.970000999999996</v>
      </c>
      <c r="F1250" s="61">
        <f>Data!H1249</f>
        <v>51.5</v>
      </c>
      <c r="G1250" s="62">
        <f>IF(MOD(C1250,3)=0,SUM(Data!G1247:G1249),0)</f>
        <v>0</v>
      </c>
      <c r="H1250" s="63">
        <f t="shared" si="538"/>
        <v>-5.3179985028958487E-2</v>
      </c>
      <c r="I1250" s="63">
        <f t="shared" si="539"/>
        <v>0</v>
      </c>
      <c r="J1250" s="63">
        <f t="shared" si="540"/>
        <v>-5.3179985028958487E-2</v>
      </c>
      <c r="K1250" s="63">
        <f t="shared" si="541"/>
        <v>7.8277886497064575E-3</v>
      </c>
      <c r="L1250" s="64">
        <f t="shared" si="542"/>
        <v>-6.053392689281123E-2</v>
      </c>
      <c r="M1250" s="65">
        <f t="shared" si="543"/>
        <v>15.759009234234233</v>
      </c>
      <c r="N1250" s="65">
        <f t="shared" si="544"/>
        <v>4.13187959677823</v>
      </c>
      <c r="O1250" s="65">
        <f t="shared" si="545"/>
        <v>2680.2065193807462</v>
      </c>
      <c r="P1250" s="66">
        <f t="shared" si="546"/>
        <v>648.66520347557798</v>
      </c>
      <c r="Q1250" s="63">
        <f t="shared" si="551"/>
        <v>-0.27084199948772392</v>
      </c>
      <c r="R1250" s="63">
        <f t="shared" si="552"/>
        <v>-0.23989701381461648</v>
      </c>
      <c r="S1250" s="63">
        <f t="shared" si="553"/>
        <v>0.12200435729847503</v>
      </c>
      <c r="T1250" s="64">
        <f t="shared" si="554"/>
        <v>-0.32254898901147344</v>
      </c>
      <c r="U1250" s="63">
        <f t="shared" si="533"/>
        <v>-5.6954709267554415E-2</v>
      </c>
      <c r="V1250" s="63">
        <f t="shared" si="534"/>
        <v>-2.461314547895177E-2</v>
      </c>
      <c r="W1250" s="63">
        <f t="shared" si="535"/>
        <v>6.5504264546693891E-2</v>
      </c>
      <c r="X1250" s="64">
        <f t="shared" si="536"/>
        <v>-8.4577240114552921E-2</v>
      </c>
      <c r="Y1250" s="63">
        <f t="shared" si="529"/>
        <v>-1.859864275723988E-2</v>
      </c>
      <c r="Z1250" s="63">
        <f t="shared" si="530"/>
        <v>1.3802356939627947E-2</v>
      </c>
      <c r="AA1250" s="63">
        <f t="shared" si="531"/>
        <v>5.1393441263417605E-2</v>
      </c>
      <c r="AB1250" s="64">
        <f t="shared" si="532"/>
        <v>-3.5753584574978903E-2</v>
      </c>
      <c r="AC1250" s="63">
        <f t="shared" si="525"/>
        <v>3.6379717293331337E-2</v>
      </c>
      <c r="AD1250" s="63">
        <f t="shared" si="526"/>
        <v>7.1646237102341193E-2</v>
      </c>
      <c r="AE1250" s="63">
        <f t="shared" si="527"/>
        <v>3.3198154466844709E-2</v>
      </c>
      <c r="AF1250" s="64">
        <f t="shared" si="528"/>
        <v>3.7212690004597038E-2</v>
      </c>
      <c r="AG1250" s="69">
        <f t="shared" ca="1" si="537"/>
        <v>1686</v>
      </c>
      <c r="AH1250" s="75">
        <f t="shared" si="547"/>
        <v>0</v>
      </c>
      <c r="AI1250" s="76">
        <f t="shared" si="548"/>
        <v>1</v>
      </c>
      <c r="AJ1250" s="75">
        <f t="shared" si="549"/>
        <v>0</v>
      </c>
      <c r="AK1250" s="76">
        <f t="shared" si="550"/>
        <v>1</v>
      </c>
    </row>
    <row r="1251" spans="2:37" x14ac:dyDescent="0.25">
      <c r="B1251" s="43">
        <v>1974</v>
      </c>
      <c r="C1251" s="44">
        <v>12</v>
      </c>
      <c r="D1251" s="67">
        <f t="shared" si="555"/>
        <v>27394</v>
      </c>
      <c r="E1251" s="61">
        <f>Data!I1250</f>
        <v>68.559997999999993</v>
      </c>
      <c r="F1251" s="61">
        <f>Data!H1250</f>
        <v>51.9</v>
      </c>
      <c r="G1251" s="62">
        <f>IF(MOD(C1251,3)=0,SUM(Data!G1248:G1250),0)</f>
        <v>0.89916666666666667</v>
      </c>
      <c r="H1251" s="63">
        <f t="shared" si="538"/>
        <v>-2.0151536084728749E-2</v>
      </c>
      <c r="I1251" s="63">
        <f t="shared" si="539"/>
        <v>1.2850745373959145E-2</v>
      </c>
      <c r="J1251" s="63">
        <f t="shared" si="540"/>
        <v>-7.3007907107695003E-3</v>
      </c>
      <c r="K1251" s="63">
        <f t="shared" si="541"/>
        <v>7.7669902912620437E-3</v>
      </c>
      <c r="L1251" s="64">
        <f t="shared" si="542"/>
        <v>-1.4951651668682509E-2</v>
      </c>
      <c r="M1251" s="65">
        <f t="shared" si="543"/>
        <v>15.441440990990989</v>
      </c>
      <c r="N1251" s="65">
        <f t="shared" si="544"/>
        <v>4.1639718654910709</v>
      </c>
      <c r="O1251" s="65">
        <f t="shared" si="545"/>
        <v>2660.6388925211072</v>
      </c>
      <c r="P1251" s="66">
        <f t="shared" si="546"/>
        <v>638.96658730361605</v>
      </c>
      <c r="Q1251" s="63">
        <f t="shared" si="551"/>
        <v>-0.29718097497136942</v>
      </c>
      <c r="R1251" s="63">
        <f t="shared" si="552"/>
        <v>-0.26405091828667027</v>
      </c>
      <c r="S1251" s="63">
        <f t="shared" si="553"/>
        <v>0.12337662337662336</v>
      </c>
      <c r="T1251" s="64">
        <f t="shared" si="554"/>
        <v>-0.3448776960470934</v>
      </c>
      <c r="U1251" s="63">
        <f t="shared" si="533"/>
        <v>-5.7242563054820561E-2</v>
      </c>
      <c r="V1251" s="63">
        <f t="shared" si="534"/>
        <v>-2.4034066777183449E-2</v>
      </c>
      <c r="W1251" s="63">
        <f t="shared" si="535"/>
        <v>6.6019628865034097E-2</v>
      </c>
      <c r="X1251" s="64">
        <f t="shared" si="536"/>
        <v>-8.4476582985714477E-2</v>
      </c>
      <c r="Y1251" s="63">
        <f t="shared" si="529"/>
        <v>-2.0976517094081215E-2</v>
      </c>
      <c r="Z1251" s="63">
        <f t="shared" si="530"/>
        <v>1.1926734274878559E-2</v>
      </c>
      <c r="AA1251" s="63">
        <f t="shared" si="531"/>
        <v>5.2207217297163266E-2</v>
      </c>
      <c r="AB1251" s="64">
        <f t="shared" si="532"/>
        <v>-3.8281891969677129E-2</v>
      </c>
      <c r="AC1251" s="63">
        <f t="shared" si="525"/>
        <v>3.2762551639589521E-2</v>
      </c>
      <c r="AD1251" s="63">
        <f t="shared" si="526"/>
        <v>6.8041972508024573E-2</v>
      </c>
      <c r="AE1251" s="63">
        <f t="shared" si="527"/>
        <v>3.3791137744562771E-2</v>
      </c>
      <c r="AF1251" s="64">
        <f t="shared" si="528"/>
        <v>3.3131290753940279E-2</v>
      </c>
      <c r="AG1251" s="69">
        <f t="shared" ca="1" si="537"/>
        <v>1400</v>
      </c>
      <c r="AH1251" s="75">
        <f t="shared" si="547"/>
        <v>0</v>
      </c>
      <c r="AI1251" s="76">
        <f t="shared" si="548"/>
        <v>2</v>
      </c>
      <c r="AJ1251" s="75">
        <f t="shared" si="549"/>
        <v>0</v>
      </c>
      <c r="AK1251" s="76">
        <f t="shared" si="550"/>
        <v>2</v>
      </c>
    </row>
    <row r="1252" spans="2:37" x14ac:dyDescent="0.25">
      <c r="B1252" s="43">
        <v>1975</v>
      </c>
      <c r="C1252" s="39">
        <v>1</v>
      </c>
      <c r="D1252" s="67">
        <f t="shared" si="555"/>
        <v>27425</v>
      </c>
      <c r="E1252" s="61">
        <f>Data!I1251</f>
        <v>76.980002999999996</v>
      </c>
      <c r="F1252" s="61">
        <f>Data!H1251</f>
        <v>52.1</v>
      </c>
      <c r="G1252" s="62">
        <f>IF(MOD(C1252,3)=0,SUM(Data!G1249:G1251),0)</f>
        <v>0</v>
      </c>
      <c r="H1252" s="63">
        <f t="shared" si="538"/>
        <v>0.12281221186733404</v>
      </c>
      <c r="I1252" s="63">
        <f t="shared" si="539"/>
        <v>0</v>
      </c>
      <c r="J1252" s="63">
        <f t="shared" si="540"/>
        <v>0.12281221186733404</v>
      </c>
      <c r="K1252" s="63">
        <f t="shared" si="541"/>
        <v>3.8535645472062008E-3</v>
      </c>
      <c r="L1252" s="64">
        <f t="shared" si="542"/>
        <v>0.1185019922440429</v>
      </c>
      <c r="M1252" s="65">
        <f t="shared" si="543"/>
        <v>17.33783851351351</v>
      </c>
      <c r="N1252" s="65">
        <f t="shared" si="544"/>
        <v>4.1800179998474913</v>
      </c>
      <c r="O1252" s="65">
        <f t="shared" si="545"/>
        <v>2987.3978398918784</v>
      </c>
      <c r="P1252" s="66">
        <f t="shared" si="546"/>
        <v>714.6854008764717</v>
      </c>
      <c r="Q1252" s="63">
        <f t="shared" si="551"/>
        <v>-0.20285799937868909</v>
      </c>
      <c r="R1252" s="63">
        <f t="shared" si="552"/>
        <v>-0.16528166930529276</v>
      </c>
      <c r="S1252" s="63">
        <f t="shared" si="553"/>
        <v>0.11802575107296143</v>
      </c>
      <c r="T1252" s="64">
        <f t="shared" si="554"/>
        <v>-0.25339972724811166</v>
      </c>
      <c r="U1252" s="63">
        <f t="shared" si="533"/>
        <v>-1.9672088941374954E-2</v>
      </c>
      <c r="V1252" s="63">
        <f t="shared" si="534"/>
        <v>1.4859821929297024E-2</v>
      </c>
      <c r="W1252" s="63">
        <f t="shared" si="535"/>
        <v>6.6274896591612231E-2</v>
      </c>
      <c r="X1252" s="64">
        <f t="shared" si="536"/>
        <v>-4.8219342710463575E-2</v>
      </c>
      <c r="Y1252" s="63">
        <f t="shared" si="529"/>
        <v>-1.2795291506414119E-2</v>
      </c>
      <c r="Z1252" s="63">
        <f t="shared" si="530"/>
        <v>2.0382916415393915E-2</v>
      </c>
      <c r="AA1252" s="63">
        <f t="shared" si="531"/>
        <v>5.2611990715772938E-2</v>
      </c>
      <c r="AB1252" s="64">
        <f t="shared" si="532"/>
        <v>-3.0618190353753572E-2</v>
      </c>
      <c r="AC1252" s="63">
        <f t="shared" si="525"/>
        <v>3.7831981529874437E-2</v>
      </c>
      <c r="AD1252" s="63">
        <f t="shared" si="526"/>
        <v>7.3284575360844428E-2</v>
      </c>
      <c r="AE1252" s="63">
        <f t="shared" si="527"/>
        <v>3.3989963094900544E-2</v>
      </c>
      <c r="AF1252" s="64">
        <f t="shared" si="528"/>
        <v>3.8002895258604452E-2</v>
      </c>
      <c r="AG1252" s="69">
        <f t="shared" ca="1" si="537"/>
        <v>8</v>
      </c>
      <c r="AH1252" s="75">
        <f t="shared" si="547"/>
        <v>1</v>
      </c>
      <c r="AI1252" s="76">
        <f t="shared" si="548"/>
        <v>0</v>
      </c>
      <c r="AJ1252" s="75">
        <f t="shared" si="549"/>
        <v>1</v>
      </c>
      <c r="AK1252" s="76">
        <f t="shared" si="550"/>
        <v>0</v>
      </c>
    </row>
    <row r="1253" spans="2:37" x14ac:dyDescent="0.25">
      <c r="B1253" s="43">
        <v>1975</v>
      </c>
      <c r="C1253" s="44">
        <v>2</v>
      </c>
      <c r="D1253" s="67">
        <f t="shared" si="555"/>
        <v>27453</v>
      </c>
      <c r="E1253" s="61">
        <f>Data!I1252</f>
        <v>81.589995999999999</v>
      </c>
      <c r="F1253" s="61">
        <f>Data!H1252</f>
        <v>52.5</v>
      </c>
      <c r="G1253" s="62">
        <f>IF(MOD(C1253,3)=0,SUM(Data!G1250:G1252),0)</f>
        <v>0</v>
      </c>
      <c r="H1253" s="63">
        <f t="shared" si="538"/>
        <v>5.9885591326880094E-2</v>
      </c>
      <c r="I1253" s="63">
        <f t="shared" si="539"/>
        <v>0</v>
      </c>
      <c r="J1253" s="63">
        <f t="shared" si="540"/>
        <v>5.9885591326880094E-2</v>
      </c>
      <c r="K1253" s="63">
        <f t="shared" si="541"/>
        <v>7.6775431861804133E-3</v>
      </c>
      <c r="L1253" s="64">
        <f t="shared" si="542"/>
        <v>5.1810272535818269E-2</v>
      </c>
      <c r="M1253" s="65">
        <f t="shared" si="543"/>
        <v>18.376125225225223</v>
      </c>
      <c r="N1253" s="65">
        <f t="shared" si="544"/>
        <v>4.2121102685603313</v>
      </c>
      <c r="O1253" s="65">
        <f t="shared" si="545"/>
        <v>3166.2999260624479</v>
      </c>
      <c r="P1253" s="66">
        <f t="shared" si="546"/>
        <v>751.7134462732522</v>
      </c>
      <c r="Q1253" s="63">
        <f t="shared" si="551"/>
        <v>-0.15204744177876273</v>
      </c>
      <c r="R1253" s="63">
        <f t="shared" si="552"/>
        <v>-0.11207596218106586</v>
      </c>
      <c r="S1253" s="63">
        <f t="shared" si="553"/>
        <v>0.11228813559322015</v>
      </c>
      <c r="T1253" s="64">
        <f t="shared" si="554"/>
        <v>-0.20171400790373872</v>
      </c>
      <c r="U1253" s="63">
        <f t="shared" si="533"/>
        <v>-1.8336201963901844E-2</v>
      </c>
      <c r="V1253" s="63">
        <f t="shared" si="534"/>
        <v>1.624276533505209E-2</v>
      </c>
      <c r="W1253" s="63">
        <f t="shared" si="535"/>
        <v>6.6780678985202568E-2</v>
      </c>
      <c r="X1253" s="64">
        <f t="shared" si="536"/>
        <v>-4.7374230379037097E-2</v>
      </c>
      <c r="Y1253" s="63">
        <f t="shared" si="529"/>
        <v>-6.8893406081668163E-3</v>
      </c>
      <c r="Z1253" s="63">
        <f t="shared" si="530"/>
        <v>2.6487355899840193E-2</v>
      </c>
      <c r="AA1253" s="63">
        <f t="shared" si="531"/>
        <v>5.3417359554650101E-2</v>
      </c>
      <c r="AB1253" s="64">
        <f t="shared" si="532"/>
        <v>-2.5564419847984188E-2</v>
      </c>
      <c r="AC1253" s="63">
        <f t="shared" si="525"/>
        <v>4.0670087595045645E-2</v>
      </c>
      <c r="AD1253" s="63">
        <f t="shared" si="526"/>
        <v>7.6219631822002976E-2</v>
      </c>
      <c r="AE1253" s="63">
        <f t="shared" si="527"/>
        <v>3.4385447888071408E-2</v>
      </c>
      <c r="AF1253" s="64">
        <f t="shared" si="528"/>
        <v>4.0443515537989638E-2</v>
      </c>
      <c r="AG1253" s="69">
        <f t="shared" ca="1" si="537"/>
        <v>121</v>
      </c>
      <c r="AH1253" s="75">
        <f t="shared" si="547"/>
        <v>2</v>
      </c>
      <c r="AI1253" s="76">
        <f t="shared" si="548"/>
        <v>0</v>
      </c>
      <c r="AJ1253" s="75">
        <f t="shared" si="549"/>
        <v>2</v>
      </c>
      <c r="AK1253" s="76">
        <f t="shared" si="550"/>
        <v>0</v>
      </c>
    </row>
    <row r="1254" spans="2:37" x14ac:dyDescent="0.25">
      <c r="B1254" s="43">
        <v>1975</v>
      </c>
      <c r="C1254" s="44">
        <v>3</v>
      </c>
      <c r="D1254" s="67">
        <f t="shared" si="555"/>
        <v>27484</v>
      </c>
      <c r="E1254" s="61">
        <f>Data!I1253</f>
        <v>83.360000999999997</v>
      </c>
      <c r="F1254" s="61">
        <f>Data!H1253</f>
        <v>52.7</v>
      </c>
      <c r="G1254" s="62">
        <f>IF(MOD(C1254,3)=0,SUM(Data!G1251:G1253),0)</f>
        <v>0.91166666666666663</v>
      </c>
      <c r="H1254" s="63">
        <f t="shared" si="538"/>
        <v>2.169389737437899E-2</v>
      </c>
      <c r="I1254" s="63">
        <f t="shared" si="539"/>
        <v>1.1173755501430183E-2</v>
      </c>
      <c r="J1254" s="63">
        <f t="shared" si="540"/>
        <v>3.2867652875809172E-2</v>
      </c>
      <c r="K1254" s="63">
        <f t="shared" si="541"/>
        <v>3.8095238095239292E-3</v>
      </c>
      <c r="L1254" s="64">
        <f t="shared" si="542"/>
        <v>2.8947851536621938E-2</v>
      </c>
      <c r="M1254" s="65">
        <f t="shared" si="543"/>
        <v>18.774774999999998</v>
      </c>
      <c r="N1254" s="65">
        <f t="shared" si="544"/>
        <v>4.2281564029167527</v>
      </c>
      <c r="O1254" s="65">
        <f t="shared" si="545"/>
        <v>3270.3687729329686</v>
      </c>
      <c r="P1254" s="66">
        <f t="shared" si="546"/>
        <v>773.47393551405276</v>
      </c>
      <c r="Q1254" s="63">
        <f t="shared" si="551"/>
        <v>-0.11300278421995791</v>
      </c>
      <c r="R1254" s="63">
        <f t="shared" si="552"/>
        <v>-6.9498270583389421E-2</v>
      </c>
      <c r="S1254" s="63">
        <f t="shared" si="553"/>
        <v>0.10251046025104626</v>
      </c>
      <c r="T1254" s="64">
        <f t="shared" si="554"/>
        <v>-0.15601550918189733</v>
      </c>
      <c r="U1254" s="63">
        <f t="shared" si="533"/>
        <v>-1.4399611847522809E-2</v>
      </c>
      <c r="V1254" s="63">
        <f t="shared" si="534"/>
        <v>2.0743235568929652E-2</v>
      </c>
      <c r="W1254" s="63">
        <f t="shared" si="535"/>
        <v>6.6471982408051522E-2</v>
      </c>
      <c r="X1254" s="64">
        <f t="shared" si="536"/>
        <v>-4.2878526199880085E-2</v>
      </c>
      <c r="Y1254" s="63">
        <f t="shared" si="529"/>
        <v>-3.2982975537054759E-3</v>
      </c>
      <c r="Z1254" s="63">
        <f t="shared" si="530"/>
        <v>3.0565218261323857E-2</v>
      </c>
      <c r="AA1254" s="63">
        <f t="shared" si="531"/>
        <v>5.3480807025131805E-2</v>
      </c>
      <c r="AB1254" s="64">
        <f t="shared" si="532"/>
        <v>-2.175226032690436E-2</v>
      </c>
      <c r="AC1254" s="63">
        <f t="shared" si="525"/>
        <v>4.2043141034111109E-2</v>
      </c>
      <c r="AD1254" s="63">
        <f t="shared" si="526"/>
        <v>7.7656674262087222E-2</v>
      </c>
      <c r="AE1254" s="63">
        <f t="shared" si="527"/>
        <v>3.4582118045139332E-2</v>
      </c>
      <c r="AF1254" s="64">
        <f t="shared" si="528"/>
        <v>4.1634738766157975E-2</v>
      </c>
      <c r="AG1254" s="69">
        <f t="shared" ca="1" si="537"/>
        <v>601</v>
      </c>
      <c r="AH1254" s="75">
        <f t="shared" si="547"/>
        <v>3</v>
      </c>
      <c r="AI1254" s="76">
        <f t="shared" si="548"/>
        <v>0</v>
      </c>
      <c r="AJ1254" s="75">
        <f t="shared" si="549"/>
        <v>3</v>
      </c>
      <c r="AK1254" s="76">
        <f t="shared" si="550"/>
        <v>0</v>
      </c>
    </row>
    <row r="1255" spans="2:37" x14ac:dyDescent="0.25">
      <c r="B1255" s="43">
        <v>1975</v>
      </c>
      <c r="C1255" s="44">
        <v>4</v>
      </c>
      <c r="D1255" s="67">
        <f t="shared" si="555"/>
        <v>27514</v>
      </c>
      <c r="E1255" s="61">
        <f>Data!I1254</f>
        <v>87.300003000000004</v>
      </c>
      <c r="F1255" s="61">
        <f>Data!H1254</f>
        <v>52.9</v>
      </c>
      <c r="G1255" s="62">
        <f>IF(MOD(C1255,3)=0,SUM(Data!G1252:G1254),0)</f>
        <v>0</v>
      </c>
      <c r="H1255" s="63">
        <f t="shared" si="538"/>
        <v>4.7264898665248412E-2</v>
      </c>
      <c r="I1255" s="63">
        <f t="shared" si="539"/>
        <v>0</v>
      </c>
      <c r="J1255" s="63">
        <f t="shared" si="540"/>
        <v>4.7264898665248412E-2</v>
      </c>
      <c r="K1255" s="63">
        <f t="shared" si="541"/>
        <v>3.7950664136621182E-3</v>
      </c>
      <c r="L1255" s="64">
        <f t="shared" si="542"/>
        <v>4.330548505970877E-2</v>
      </c>
      <c r="M1255" s="65">
        <f t="shared" si="543"/>
        <v>19.662162837837837</v>
      </c>
      <c r="N1255" s="65">
        <f t="shared" si="544"/>
        <v>4.2442025372731722</v>
      </c>
      <c r="O1255" s="65">
        <f t="shared" si="545"/>
        <v>3424.942421583638</v>
      </c>
      <c r="P1255" s="66">
        <f t="shared" si="546"/>
        <v>806.96959947253072</v>
      </c>
      <c r="Q1255" s="63">
        <f t="shared" si="551"/>
        <v>-3.3329587716301234E-2</v>
      </c>
      <c r="R1255" s="63">
        <f t="shared" si="552"/>
        <v>1.4082653703509695E-2</v>
      </c>
      <c r="S1255" s="63">
        <f t="shared" si="553"/>
        <v>0.1020833333333333</v>
      </c>
      <c r="T1255" s="64">
        <f t="shared" si="554"/>
        <v>-7.9849387943884742E-2</v>
      </c>
      <c r="U1255" s="63">
        <f t="shared" si="533"/>
        <v>1.3794709968007579E-2</v>
      </c>
      <c r="V1255" s="63">
        <f t="shared" si="534"/>
        <v>4.9942862132189347E-2</v>
      </c>
      <c r="W1255" s="63">
        <f t="shared" si="535"/>
        <v>6.561172028995288E-2</v>
      </c>
      <c r="X1255" s="64">
        <f t="shared" si="536"/>
        <v>-1.4704097054694554E-2</v>
      </c>
      <c r="Y1255" s="63">
        <f t="shared" si="529"/>
        <v>-2.0500034305117598E-3</v>
      </c>
      <c r="Z1255" s="63">
        <f t="shared" si="530"/>
        <v>3.1855923898091554E-2</v>
      </c>
      <c r="AA1255" s="63">
        <f t="shared" si="531"/>
        <v>5.3543816326869553E-2</v>
      </c>
      <c r="AB1255" s="64">
        <f t="shared" si="532"/>
        <v>-2.058565775118093E-2</v>
      </c>
      <c r="AC1255" s="63">
        <f t="shared" si="525"/>
        <v>4.2520019110961815E-2</v>
      </c>
      <c r="AD1255" s="63">
        <f t="shared" si="526"/>
        <v>7.8149850429263257E-2</v>
      </c>
      <c r="AE1255" s="63">
        <f t="shared" si="527"/>
        <v>3.4778080418865986E-2</v>
      </c>
      <c r="AF1255" s="64">
        <f t="shared" si="528"/>
        <v>4.1914078806965849E-2</v>
      </c>
      <c r="AG1255" s="69">
        <f t="shared" ca="1" si="537"/>
        <v>217</v>
      </c>
      <c r="AH1255" s="75">
        <f t="shared" si="547"/>
        <v>4</v>
      </c>
      <c r="AI1255" s="76">
        <f t="shared" si="548"/>
        <v>0</v>
      </c>
      <c r="AJ1255" s="75">
        <f t="shared" si="549"/>
        <v>4</v>
      </c>
      <c r="AK1255" s="76">
        <f t="shared" si="550"/>
        <v>0</v>
      </c>
    </row>
    <row r="1256" spans="2:37" x14ac:dyDescent="0.25">
      <c r="B1256" s="43">
        <v>1975</v>
      </c>
      <c r="C1256" s="44">
        <v>5</v>
      </c>
      <c r="D1256" s="67">
        <f t="shared" si="555"/>
        <v>27545</v>
      </c>
      <c r="E1256" s="61">
        <f>Data!I1255</f>
        <v>91.150002000000001</v>
      </c>
      <c r="F1256" s="61">
        <f>Data!H1255</f>
        <v>53.2</v>
      </c>
      <c r="G1256" s="62">
        <f>IF(MOD(C1256,3)=0,SUM(Data!G1253:G1255),0)</f>
        <v>0</v>
      </c>
      <c r="H1256" s="63">
        <f t="shared" si="538"/>
        <v>4.4100788862515783E-2</v>
      </c>
      <c r="I1256" s="63">
        <f t="shared" si="539"/>
        <v>0</v>
      </c>
      <c r="J1256" s="63">
        <f t="shared" si="540"/>
        <v>4.4100788862515783E-2</v>
      </c>
      <c r="K1256" s="63">
        <f t="shared" si="541"/>
        <v>5.6710775047259521E-3</v>
      </c>
      <c r="L1256" s="64">
        <f t="shared" si="542"/>
        <v>3.8213002459155598E-2</v>
      </c>
      <c r="M1256" s="65">
        <f t="shared" si="543"/>
        <v>20.52927972972973</v>
      </c>
      <c r="N1256" s="65">
        <f t="shared" si="544"/>
        <v>4.2682717388078029</v>
      </c>
      <c r="O1256" s="65">
        <f t="shared" si="545"/>
        <v>3575.9850841841717</v>
      </c>
      <c r="P1256" s="66">
        <f t="shared" si="546"/>
        <v>837.80633076163838</v>
      </c>
      <c r="Q1256" s="63">
        <f t="shared" si="551"/>
        <v>4.434008987557414E-2</v>
      </c>
      <c r="R1256" s="63">
        <f t="shared" si="552"/>
        <v>9.5561792574214488E-2</v>
      </c>
      <c r="S1256" s="63">
        <f t="shared" si="553"/>
        <v>9.4650205761316775E-2</v>
      </c>
      <c r="T1256" s="64">
        <f t="shared" si="554"/>
        <v>8.3276539674526084E-4</v>
      </c>
      <c r="U1256" s="63">
        <f t="shared" si="533"/>
        <v>3.5529067411804505E-2</v>
      </c>
      <c r="V1256" s="63">
        <f t="shared" si="534"/>
        <v>7.2452185999014818E-2</v>
      </c>
      <c r="W1256" s="63">
        <f t="shared" si="535"/>
        <v>6.6264292272442793E-2</v>
      </c>
      <c r="X1256" s="64">
        <f t="shared" si="536"/>
        <v>5.8033395391907661E-3</v>
      </c>
      <c r="Y1256" s="63">
        <f t="shared" si="529"/>
        <v>3.0454637595773715E-3</v>
      </c>
      <c r="Z1256" s="63">
        <f t="shared" si="530"/>
        <v>3.7124512527978881E-2</v>
      </c>
      <c r="AA1256" s="63">
        <f t="shared" si="531"/>
        <v>5.4139769902828982E-2</v>
      </c>
      <c r="AB1256" s="64">
        <f t="shared" si="532"/>
        <v>-1.6141367454923783E-2</v>
      </c>
      <c r="AC1256" s="63">
        <f t="shared" si="525"/>
        <v>4.4840852621683247E-2</v>
      </c>
      <c r="AD1256" s="63">
        <f t="shared" si="526"/>
        <v>8.0550002231229989E-2</v>
      </c>
      <c r="AE1256" s="63">
        <f t="shared" si="527"/>
        <v>3.507070826396208E-2</v>
      </c>
      <c r="AF1256" s="64">
        <f t="shared" si="528"/>
        <v>4.3938345085184016E-2</v>
      </c>
      <c r="AG1256" s="69">
        <f t="shared" ca="1" si="537"/>
        <v>247</v>
      </c>
      <c r="AH1256" s="75">
        <f t="shared" si="547"/>
        <v>5</v>
      </c>
      <c r="AI1256" s="76">
        <f t="shared" si="548"/>
        <v>0</v>
      </c>
      <c r="AJ1256" s="75">
        <f t="shared" si="549"/>
        <v>5</v>
      </c>
      <c r="AK1256" s="76">
        <f t="shared" si="550"/>
        <v>0</v>
      </c>
    </row>
    <row r="1257" spans="2:37" x14ac:dyDescent="0.25">
      <c r="B1257" s="43">
        <v>1975</v>
      </c>
      <c r="C1257" s="44">
        <v>6</v>
      </c>
      <c r="D1257" s="67">
        <f t="shared" si="555"/>
        <v>27575</v>
      </c>
      <c r="E1257" s="61">
        <f>Data!I1256</f>
        <v>95.190002000000007</v>
      </c>
      <c r="F1257" s="61">
        <f>Data!H1256</f>
        <v>53.6</v>
      </c>
      <c r="G1257" s="62">
        <f>IF(MOD(C1257,3)=0,SUM(Data!G1254:G1256),0)</f>
        <v>0.92416666666666658</v>
      </c>
      <c r="H1257" s="63">
        <f t="shared" si="538"/>
        <v>4.4322544282555221E-2</v>
      </c>
      <c r="I1257" s="63">
        <f t="shared" si="539"/>
        <v>1.0138964853414556E-2</v>
      </c>
      <c r="J1257" s="63">
        <f t="shared" si="540"/>
        <v>5.4461509135969921E-2</v>
      </c>
      <c r="K1257" s="63">
        <f t="shared" si="541"/>
        <v>7.5187969924812581E-3</v>
      </c>
      <c r="L1257" s="64">
        <f t="shared" si="542"/>
        <v>4.6592393396149179E-2</v>
      </c>
      <c r="M1257" s="65">
        <f t="shared" si="543"/>
        <v>21.43918963963964</v>
      </c>
      <c r="N1257" s="65">
        <f t="shared" si="544"/>
        <v>4.3003640075206437</v>
      </c>
      <c r="O1257" s="65">
        <f t="shared" si="545"/>
        <v>3770.7386285165603</v>
      </c>
      <c r="P1257" s="66">
        <f t="shared" si="546"/>
        <v>876.84173291426896</v>
      </c>
      <c r="Q1257" s="63">
        <f t="shared" si="551"/>
        <v>0.10686048837209317</v>
      </c>
      <c r="R1257" s="63">
        <f t="shared" si="552"/>
        <v>0.1606800517129261</v>
      </c>
      <c r="S1257" s="63">
        <f t="shared" si="553"/>
        <v>9.3877551020408179E-2</v>
      </c>
      <c r="T1257" s="64">
        <f t="shared" si="554"/>
        <v>6.1069450259951585E-2</v>
      </c>
      <c r="U1257" s="63">
        <f t="shared" si="533"/>
        <v>5.5328075190243409E-2</v>
      </c>
      <c r="V1257" s="63">
        <f t="shared" si="534"/>
        <v>9.2694906299783275E-2</v>
      </c>
      <c r="W1257" s="63">
        <f t="shared" si="535"/>
        <v>6.6759730088244318E-2</v>
      </c>
      <c r="X1257" s="64">
        <f t="shared" si="536"/>
        <v>2.4312106540986145E-2</v>
      </c>
      <c r="Y1257" s="63">
        <f t="shared" si="529"/>
        <v>1.2439791330265404E-2</v>
      </c>
      <c r="Z1257" s="63">
        <f t="shared" si="530"/>
        <v>4.7046774243394651E-2</v>
      </c>
      <c r="AA1257" s="63">
        <f t="shared" si="531"/>
        <v>5.4260100927129962E-2</v>
      </c>
      <c r="AB1257" s="64">
        <f t="shared" si="532"/>
        <v>-6.8420750034948741E-3</v>
      </c>
      <c r="AC1257" s="63">
        <f t="shared" si="525"/>
        <v>4.2976423919995455E-2</v>
      </c>
      <c r="AD1257" s="63">
        <f t="shared" si="526"/>
        <v>7.863054947255721E-2</v>
      </c>
      <c r="AE1257" s="63">
        <f t="shared" si="527"/>
        <v>3.5458449615112686E-2</v>
      </c>
      <c r="AF1257" s="64">
        <f t="shared" si="528"/>
        <v>4.1693705694797911E-2</v>
      </c>
      <c r="AG1257" s="69">
        <f t="shared" ca="1" si="537"/>
        <v>244</v>
      </c>
      <c r="AH1257" s="75">
        <f t="shared" si="547"/>
        <v>6</v>
      </c>
      <c r="AI1257" s="76">
        <f t="shared" si="548"/>
        <v>0</v>
      </c>
      <c r="AJ1257" s="75">
        <f t="shared" si="549"/>
        <v>6</v>
      </c>
      <c r="AK1257" s="76">
        <f t="shared" si="550"/>
        <v>0</v>
      </c>
    </row>
    <row r="1258" spans="2:37" x14ac:dyDescent="0.25">
      <c r="B1258" s="43">
        <v>1975</v>
      </c>
      <c r="C1258" s="44">
        <v>7</v>
      </c>
      <c r="D1258" s="67">
        <f t="shared" si="555"/>
        <v>27606</v>
      </c>
      <c r="E1258" s="61">
        <f>Data!I1257</f>
        <v>88.75</v>
      </c>
      <c r="F1258" s="61">
        <f>Data!H1257</f>
        <v>54.2</v>
      </c>
      <c r="G1258" s="62">
        <f>IF(MOD(C1258,3)=0,SUM(Data!G1255:G1257),0)</f>
        <v>0</v>
      </c>
      <c r="H1258" s="63">
        <f t="shared" si="538"/>
        <v>-6.765418494265818E-2</v>
      </c>
      <c r="I1258" s="63">
        <f t="shared" si="539"/>
        <v>0</v>
      </c>
      <c r="J1258" s="63">
        <f t="shared" si="540"/>
        <v>-6.765418494265818E-2</v>
      </c>
      <c r="K1258" s="63">
        <f t="shared" si="541"/>
        <v>1.1194029850746245E-2</v>
      </c>
      <c r="L1258" s="64">
        <f t="shared" si="542"/>
        <v>-7.7975356327056766E-2</v>
      </c>
      <c r="M1258" s="65">
        <f t="shared" si="543"/>
        <v>19.988738738738736</v>
      </c>
      <c r="N1258" s="65">
        <f t="shared" si="544"/>
        <v>4.3485024105899051</v>
      </c>
      <c r="O1258" s="65">
        <f t="shared" si="545"/>
        <v>3515.6323799724755</v>
      </c>
      <c r="P1258" s="66">
        <f t="shared" si="546"/>
        <v>808.46968634784491</v>
      </c>
      <c r="Q1258" s="63">
        <f t="shared" si="551"/>
        <v>0.11902663268255287</v>
      </c>
      <c r="R1258" s="63">
        <f t="shared" si="552"/>
        <v>0.17343775799638017</v>
      </c>
      <c r="S1258" s="63">
        <f t="shared" si="553"/>
        <v>9.7165991902834259E-2</v>
      </c>
      <c r="T1258" s="64">
        <f t="shared" si="554"/>
        <v>6.9517070941350401E-2</v>
      </c>
      <c r="U1258" s="63">
        <f t="shared" si="533"/>
        <v>2.6027704264804941E-2</v>
      </c>
      <c r="V1258" s="63">
        <f t="shared" si="534"/>
        <v>6.2357074098030152E-2</v>
      </c>
      <c r="W1258" s="63">
        <f t="shared" si="535"/>
        <v>6.8038568232482888E-2</v>
      </c>
      <c r="X1258" s="64">
        <f t="shared" si="536"/>
        <v>-5.3195589592378578E-3</v>
      </c>
      <c r="Y1258" s="63">
        <f t="shared" si="529"/>
        <v>4.0316364878805189E-3</v>
      </c>
      <c r="Z1258" s="63">
        <f t="shared" si="530"/>
        <v>3.8351213795804195E-2</v>
      </c>
      <c r="AA1258" s="63">
        <f t="shared" si="531"/>
        <v>5.543433989298463E-2</v>
      </c>
      <c r="AB1258" s="64">
        <f t="shared" si="532"/>
        <v>-1.6185872916464672E-2</v>
      </c>
      <c r="AC1258" s="63">
        <f t="shared" si="525"/>
        <v>3.627250119340153E-2</v>
      </c>
      <c r="AD1258" s="63">
        <f t="shared" si="526"/>
        <v>7.1697453298599445E-2</v>
      </c>
      <c r="AE1258" s="63">
        <f t="shared" si="527"/>
        <v>3.5841304424496956E-2</v>
      </c>
      <c r="AF1258" s="64">
        <f t="shared" si="528"/>
        <v>3.4615484747466896E-2</v>
      </c>
      <c r="AG1258" s="69">
        <f t="shared" ca="1" si="537"/>
        <v>1741</v>
      </c>
      <c r="AH1258" s="75">
        <f t="shared" si="547"/>
        <v>0</v>
      </c>
      <c r="AI1258" s="76">
        <f t="shared" si="548"/>
        <v>1</v>
      </c>
      <c r="AJ1258" s="75">
        <f t="shared" si="549"/>
        <v>0</v>
      </c>
      <c r="AK1258" s="76">
        <f t="shared" si="550"/>
        <v>1</v>
      </c>
    </row>
    <row r="1259" spans="2:37" x14ac:dyDescent="0.25">
      <c r="B1259" s="43">
        <v>1975</v>
      </c>
      <c r="C1259" s="44">
        <v>8</v>
      </c>
      <c r="D1259" s="67">
        <f t="shared" si="555"/>
        <v>27637</v>
      </c>
      <c r="E1259" s="61">
        <f>Data!I1258</f>
        <v>86.879997000000003</v>
      </c>
      <c r="F1259" s="61">
        <f>Data!H1258</f>
        <v>54.3</v>
      </c>
      <c r="G1259" s="62">
        <f>IF(MOD(C1259,3)=0,SUM(Data!G1256:G1258),0)</f>
        <v>0</v>
      </c>
      <c r="H1259" s="63">
        <f t="shared" si="538"/>
        <v>-2.1070456338028176E-2</v>
      </c>
      <c r="I1259" s="63">
        <f t="shared" si="539"/>
        <v>0</v>
      </c>
      <c r="J1259" s="63">
        <f t="shared" si="540"/>
        <v>-2.1070456338028287E-2</v>
      </c>
      <c r="K1259" s="63">
        <f t="shared" si="541"/>
        <v>1.8450184501843658E-3</v>
      </c>
      <c r="L1259" s="64">
        <f t="shared" si="542"/>
        <v>-2.2873273177184683E-2</v>
      </c>
      <c r="M1259" s="65">
        <f t="shared" si="543"/>
        <v>19.567566891891889</v>
      </c>
      <c r="N1259" s="65">
        <f t="shared" si="544"/>
        <v>4.3565254777681144</v>
      </c>
      <c r="O1259" s="65">
        <f t="shared" si="545"/>
        <v>3441.5564014097072</v>
      </c>
      <c r="P1259" s="66">
        <f t="shared" si="546"/>
        <v>789.97733835653787</v>
      </c>
      <c r="Q1259" s="63">
        <f t="shared" si="551"/>
        <v>0.20415792919867126</v>
      </c>
      <c r="R1259" s="63">
        <f t="shared" si="552"/>
        <v>0.26270844629065748</v>
      </c>
      <c r="S1259" s="63">
        <f t="shared" si="553"/>
        <v>8.6000000000000076E-2</v>
      </c>
      <c r="T1259" s="64">
        <f t="shared" si="554"/>
        <v>0.16271495975198702</v>
      </c>
      <c r="U1259" s="63">
        <f t="shared" si="533"/>
        <v>1.2817340804192945E-2</v>
      </c>
      <c r="V1259" s="63">
        <f t="shared" si="534"/>
        <v>4.8678960909221525E-2</v>
      </c>
      <c r="W1259" s="63">
        <f t="shared" si="535"/>
        <v>6.8432387870612121E-2</v>
      </c>
      <c r="X1259" s="64">
        <f t="shared" si="536"/>
        <v>-1.8488233027790457E-2</v>
      </c>
      <c r="Y1259" s="63">
        <f t="shared" si="529"/>
        <v>-3.3318352449474009E-4</v>
      </c>
      <c r="Z1259" s="63">
        <f t="shared" si="530"/>
        <v>3.3837196514731493E-2</v>
      </c>
      <c r="AA1259" s="63">
        <f t="shared" si="531"/>
        <v>5.5628907988805487E-2</v>
      </c>
      <c r="AB1259" s="64">
        <f t="shared" si="532"/>
        <v>-2.0643344748479842E-2</v>
      </c>
      <c r="AC1259" s="63">
        <f t="shared" si="525"/>
        <v>3.5575716431119231E-2</v>
      </c>
      <c r="AD1259" s="63">
        <f t="shared" si="526"/>
        <v>7.0976848964917849E-2</v>
      </c>
      <c r="AE1259" s="63">
        <f t="shared" si="527"/>
        <v>3.5936778095818633E-2</v>
      </c>
      <c r="AF1259" s="64">
        <f t="shared" si="528"/>
        <v>3.3824526370718422E-2</v>
      </c>
      <c r="AG1259" s="69">
        <f t="shared" ca="1" si="537"/>
        <v>1418</v>
      </c>
      <c r="AH1259" s="75">
        <f t="shared" si="547"/>
        <v>0</v>
      </c>
      <c r="AI1259" s="76">
        <f t="shared" si="548"/>
        <v>2</v>
      </c>
      <c r="AJ1259" s="75">
        <f t="shared" si="549"/>
        <v>0</v>
      </c>
      <c r="AK1259" s="76">
        <f t="shared" si="550"/>
        <v>2</v>
      </c>
    </row>
    <row r="1260" spans="2:37" x14ac:dyDescent="0.25">
      <c r="B1260" s="43">
        <v>1975</v>
      </c>
      <c r="C1260" s="44">
        <v>9</v>
      </c>
      <c r="D1260" s="67">
        <f t="shared" si="555"/>
        <v>27667</v>
      </c>
      <c r="E1260" s="61">
        <f>Data!I1259</f>
        <v>83.870002999999997</v>
      </c>
      <c r="F1260" s="61">
        <f>Data!H1259</f>
        <v>54.6</v>
      </c>
      <c r="G1260" s="62">
        <f>IF(MOD(C1260,3)=0,SUM(Data!G1257:G1259),0)</f>
        <v>0.92749999999999999</v>
      </c>
      <c r="H1260" s="63">
        <f t="shared" si="538"/>
        <v>-3.4645420165012264E-2</v>
      </c>
      <c r="I1260" s="63">
        <f t="shared" si="539"/>
        <v>1.0675644935853301E-2</v>
      </c>
      <c r="J1260" s="63">
        <f t="shared" si="540"/>
        <v>-2.3969775229159107E-2</v>
      </c>
      <c r="K1260" s="63">
        <f t="shared" si="541"/>
        <v>5.5248618784531356E-3</v>
      </c>
      <c r="L1260" s="64">
        <f t="shared" si="542"/>
        <v>-2.9332578661966036E-2</v>
      </c>
      <c r="M1260" s="65">
        <f t="shared" si="543"/>
        <v>18.889640315315312</v>
      </c>
      <c r="N1260" s="65">
        <f t="shared" si="544"/>
        <v>4.380594679302745</v>
      </c>
      <c r="O1260" s="65">
        <f t="shared" si="545"/>
        <v>3359.063068029443</v>
      </c>
      <c r="P1260" s="66">
        <f t="shared" si="546"/>
        <v>766.80526593802415</v>
      </c>
      <c r="Q1260" s="63">
        <f t="shared" si="551"/>
        <v>0.31995595971111168</v>
      </c>
      <c r="R1260" s="63">
        <f t="shared" si="552"/>
        <v>0.3801127293045532</v>
      </c>
      <c r="S1260" s="63">
        <f t="shared" si="553"/>
        <v>7.9051383399209474E-2</v>
      </c>
      <c r="T1260" s="64">
        <f t="shared" si="554"/>
        <v>0.27900556964854228</v>
      </c>
      <c r="U1260" s="63">
        <f t="shared" si="533"/>
        <v>-1.0222539079214332E-3</v>
      </c>
      <c r="V1260" s="63">
        <f t="shared" si="534"/>
        <v>3.4678742598020396E-2</v>
      </c>
      <c r="W1260" s="63">
        <f t="shared" si="535"/>
        <v>6.8516702296210097E-2</v>
      </c>
      <c r="X1260" s="64">
        <f t="shared" si="536"/>
        <v>-3.1668161691317365E-2</v>
      </c>
      <c r="Y1260" s="63">
        <f t="shared" si="529"/>
        <v>-6.9851992087551773E-3</v>
      </c>
      <c r="Z1260" s="63">
        <f t="shared" si="530"/>
        <v>2.73356978227699E-2</v>
      </c>
      <c r="AA1260" s="63">
        <f t="shared" si="531"/>
        <v>5.6210683437925457E-2</v>
      </c>
      <c r="AB1260" s="64">
        <f t="shared" si="532"/>
        <v>-2.733828209459932E-2</v>
      </c>
      <c r="AC1260" s="63">
        <f t="shared" si="525"/>
        <v>3.3168542136144286E-2</v>
      </c>
      <c r="AD1260" s="63">
        <f t="shared" si="526"/>
        <v>6.8586826682823565E-2</v>
      </c>
      <c r="AE1260" s="63">
        <f t="shared" si="527"/>
        <v>3.6029252877766815E-2</v>
      </c>
      <c r="AF1260" s="64">
        <f t="shared" si="528"/>
        <v>3.1425342204017825E-2</v>
      </c>
      <c r="AG1260" s="69">
        <f t="shared" ca="1" si="537"/>
        <v>1568</v>
      </c>
      <c r="AH1260" s="75">
        <f t="shared" si="547"/>
        <v>0</v>
      </c>
      <c r="AI1260" s="76">
        <f t="shared" si="548"/>
        <v>3</v>
      </c>
      <c r="AJ1260" s="75">
        <f t="shared" si="549"/>
        <v>0</v>
      </c>
      <c r="AK1260" s="76">
        <f t="shared" si="550"/>
        <v>3</v>
      </c>
    </row>
    <row r="1261" spans="2:37" x14ac:dyDescent="0.25">
      <c r="B1261" s="43">
        <v>1975</v>
      </c>
      <c r="C1261" s="44">
        <v>10</v>
      </c>
      <c r="D1261" s="67">
        <f t="shared" si="555"/>
        <v>27698</v>
      </c>
      <c r="E1261" s="61">
        <f>Data!I1260</f>
        <v>89.040001000000004</v>
      </c>
      <c r="F1261" s="61">
        <f>Data!H1260</f>
        <v>54.9</v>
      </c>
      <c r="G1261" s="62">
        <f>IF(MOD(C1261,3)=0,SUM(Data!G1258:G1260),0)</f>
        <v>0</v>
      </c>
      <c r="H1261" s="63">
        <f t="shared" si="538"/>
        <v>6.16429929065343E-2</v>
      </c>
      <c r="I1261" s="63">
        <f t="shared" si="539"/>
        <v>0</v>
      </c>
      <c r="J1261" s="63">
        <f t="shared" si="540"/>
        <v>6.16429929065343E-2</v>
      </c>
      <c r="K1261" s="63">
        <f t="shared" si="541"/>
        <v>5.494505494505475E-3</v>
      </c>
      <c r="L1261" s="64">
        <f t="shared" si="542"/>
        <v>5.5841665076443947E-2</v>
      </c>
      <c r="M1261" s="65">
        <f t="shared" si="543"/>
        <v>20.054054279279278</v>
      </c>
      <c r="N1261" s="65">
        <f t="shared" si="544"/>
        <v>4.4046638808373757</v>
      </c>
      <c r="O1261" s="65">
        <f t="shared" si="545"/>
        <v>3566.1257689045833</v>
      </c>
      <c r="P1261" s="66">
        <f t="shared" si="546"/>
        <v>809.62494877738879</v>
      </c>
      <c r="Q1261" s="63">
        <f t="shared" si="551"/>
        <v>0.20487142882621301</v>
      </c>
      <c r="R1261" s="63">
        <f t="shared" si="552"/>
        <v>0.25978324039110978</v>
      </c>
      <c r="S1261" s="63">
        <f t="shared" si="553"/>
        <v>7.4363992172211235E-2</v>
      </c>
      <c r="T1261" s="64">
        <f t="shared" si="554"/>
        <v>0.17258512903434831</v>
      </c>
      <c r="U1261" s="63">
        <f t="shared" si="533"/>
        <v>1.3538342400799097E-2</v>
      </c>
      <c r="V1261" s="63">
        <f t="shared" si="534"/>
        <v>4.9759698644458394E-2</v>
      </c>
      <c r="W1261" s="63">
        <f t="shared" si="535"/>
        <v>6.8600134537587731E-2</v>
      </c>
      <c r="X1261" s="64">
        <f t="shared" si="536"/>
        <v>-1.7630950328564321E-2</v>
      </c>
      <c r="Y1261" s="63">
        <f t="shared" si="529"/>
        <v>-3.7188345038744464E-3</v>
      </c>
      <c r="Z1261" s="63">
        <f t="shared" si="530"/>
        <v>3.0714955675481104E-2</v>
      </c>
      <c r="AA1261" s="63">
        <f t="shared" si="531"/>
        <v>5.6455742757196781E-2</v>
      </c>
      <c r="AB1261" s="64">
        <f t="shared" si="532"/>
        <v>-2.4365229928644205E-2</v>
      </c>
      <c r="AC1261" s="63">
        <f t="shared" si="525"/>
        <v>3.7867028138185654E-2</v>
      </c>
      <c r="AD1261" s="63">
        <f t="shared" si="526"/>
        <v>7.3446382546530575E-2</v>
      </c>
      <c r="AE1261" s="63">
        <f t="shared" si="527"/>
        <v>3.631313610531639E-2</v>
      </c>
      <c r="AF1261" s="64">
        <f t="shared" si="528"/>
        <v>3.5832071550080391E-2</v>
      </c>
      <c r="AG1261" s="69">
        <f t="shared" ca="1" si="537"/>
        <v>111</v>
      </c>
      <c r="AH1261" s="75">
        <f t="shared" si="547"/>
        <v>1</v>
      </c>
      <c r="AI1261" s="76">
        <f t="shared" si="548"/>
        <v>0</v>
      </c>
      <c r="AJ1261" s="75">
        <f t="shared" si="549"/>
        <v>1</v>
      </c>
      <c r="AK1261" s="76">
        <f t="shared" si="550"/>
        <v>0</v>
      </c>
    </row>
    <row r="1262" spans="2:37" x14ac:dyDescent="0.25">
      <c r="B1262" s="43">
        <v>1975</v>
      </c>
      <c r="C1262" s="44">
        <v>11</v>
      </c>
      <c r="D1262" s="67">
        <f t="shared" si="555"/>
        <v>27728</v>
      </c>
      <c r="E1262" s="61">
        <f>Data!I1261</f>
        <v>91.239998</v>
      </c>
      <c r="F1262" s="61">
        <f>Data!H1261</f>
        <v>55.3</v>
      </c>
      <c r="G1262" s="62">
        <f>IF(MOD(C1262,3)=0,SUM(Data!G1259:G1261),0)</f>
        <v>0</v>
      </c>
      <c r="H1262" s="63">
        <f t="shared" si="538"/>
        <v>2.4707962435894348E-2</v>
      </c>
      <c r="I1262" s="63">
        <f t="shared" si="539"/>
        <v>0</v>
      </c>
      <c r="J1262" s="63">
        <f t="shared" si="540"/>
        <v>2.4707962435894348E-2</v>
      </c>
      <c r="K1262" s="63">
        <f t="shared" si="541"/>
        <v>7.2859744990891873E-3</v>
      </c>
      <c r="L1262" s="64">
        <f t="shared" si="542"/>
        <v>1.7295969940879008E-2</v>
      </c>
      <c r="M1262" s="65">
        <f t="shared" si="543"/>
        <v>20.549549099099096</v>
      </c>
      <c r="N1262" s="65">
        <f t="shared" si="544"/>
        <v>4.4367561495502157</v>
      </c>
      <c r="O1262" s="65">
        <f t="shared" si="545"/>
        <v>3654.2374704443528</v>
      </c>
      <c r="P1262" s="66">
        <f t="shared" si="546"/>
        <v>823.62819755482826</v>
      </c>
      <c r="Q1262" s="63">
        <f t="shared" si="551"/>
        <v>0.30398737596130654</v>
      </c>
      <c r="R1262" s="63">
        <f t="shared" si="552"/>
        <v>0.36341638005143495</v>
      </c>
      <c r="S1262" s="63">
        <f t="shared" si="553"/>
        <v>7.3786407766990303E-2</v>
      </c>
      <c r="T1262" s="64">
        <f t="shared" si="554"/>
        <v>0.2697277318743021</v>
      </c>
      <c r="U1262" s="63">
        <f t="shared" si="533"/>
        <v>9.0989619480386086E-3</v>
      </c>
      <c r="V1262" s="63">
        <f t="shared" si="534"/>
        <v>4.5161665702538434E-2</v>
      </c>
      <c r="W1262" s="63">
        <f t="shared" si="535"/>
        <v>6.906962197247446E-2</v>
      </c>
      <c r="X1262" s="64">
        <f t="shared" si="536"/>
        <v>-2.2363329551750688E-2</v>
      </c>
      <c r="Y1262" s="63">
        <f t="shared" si="529"/>
        <v>-4.0462526180806702E-4</v>
      </c>
      <c r="Z1262" s="63">
        <f t="shared" si="530"/>
        <v>3.414371168366559E-2</v>
      </c>
      <c r="AA1262" s="63">
        <f t="shared" si="531"/>
        <v>5.7222961593603294E-2</v>
      </c>
      <c r="AB1262" s="64">
        <f t="shared" si="532"/>
        <v>-2.183006872566351E-2</v>
      </c>
      <c r="AC1262" s="63">
        <f t="shared" si="525"/>
        <v>3.5389895979357266E-2</v>
      </c>
      <c r="AD1262" s="63">
        <f t="shared" si="526"/>
        <v>7.0884331259715827E-2</v>
      </c>
      <c r="AE1262" s="63">
        <f t="shared" si="527"/>
        <v>3.6689363252455198E-2</v>
      </c>
      <c r="AF1262" s="64">
        <f t="shared" si="528"/>
        <v>3.2984777522920616E-2</v>
      </c>
      <c r="AG1262" s="69">
        <f t="shared" ca="1" si="537"/>
        <v>547</v>
      </c>
      <c r="AH1262" s="75">
        <f t="shared" si="547"/>
        <v>2</v>
      </c>
      <c r="AI1262" s="76">
        <f t="shared" si="548"/>
        <v>0</v>
      </c>
      <c r="AJ1262" s="75">
        <f t="shared" si="549"/>
        <v>2</v>
      </c>
      <c r="AK1262" s="76">
        <f t="shared" si="550"/>
        <v>0</v>
      </c>
    </row>
    <row r="1263" spans="2:37" x14ac:dyDescent="0.25">
      <c r="B1263" s="43">
        <v>1975</v>
      </c>
      <c r="C1263" s="44">
        <v>12</v>
      </c>
      <c r="D1263" s="67">
        <f t="shared" si="555"/>
        <v>27759</v>
      </c>
      <c r="E1263" s="61">
        <f>Data!I1262</f>
        <v>90.190002000000007</v>
      </c>
      <c r="F1263" s="61">
        <f>Data!H1262</f>
        <v>55.5</v>
      </c>
      <c r="G1263" s="62">
        <f>IF(MOD(C1263,3)=0,SUM(Data!G1260:G1262),0)</f>
        <v>0.9225000000000001</v>
      </c>
      <c r="H1263" s="63">
        <f t="shared" si="538"/>
        <v>-1.1508066889698854E-2</v>
      </c>
      <c r="I1263" s="63">
        <f t="shared" si="539"/>
        <v>1.0110697284320415E-2</v>
      </c>
      <c r="J1263" s="63">
        <f t="shared" si="540"/>
        <v>-1.3973696053785067E-3</v>
      </c>
      <c r="K1263" s="63">
        <f t="shared" si="541"/>
        <v>3.6166365280290158E-3</v>
      </c>
      <c r="L1263" s="64">
        <f t="shared" si="542"/>
        <v>-4.9959376428366786E-3</v>
      </c>
      <c r="M1263" s="65">
        <f t="shared" si="543"/>
        <v>20.313063513513512</v>
      </c>
      <c r="N1263" s="65">
        <f t="shared" si="544"/>
        <v>4.4528022839066361</v>
      </c>
      <c r="O1263" s="65">
        <f t="shared" si="545"/>
        <v>3649.1311500723186</v>
      </c>
      <c r="P1263" s="66">
        <f t="shared" si="546"/>
        <v>819.51340243896232</v>
      </c>
      <c r="Q1263" s="63">
        <f t="shared" si="551"/>
        <v>0.31549014922666729</v>
      </c>
      <c r="R1263" s="63">
        <f t="shared" si="552"/>
        <v>0.37152439601247744</v>
      </c>
      <c r="S1263" s="63">
        <f t="shared" si="553"/>
        <v>6.9364161849710948E-2</v>
      </c>
      <c r="T1263" s="64">
        <f t="shared" si="554"/>
        <v>0.28256065140626263</v>
      </c>
      <c r="U1263" s="63">
        <f t="shared" si="533"/>
        <v>-4.2905944789969341E-3</v>
      </c>
      <c r="V1263" s="63">
        <f t="shared" si="534"/>
        <v>3.1633771657385568E-2</v>
      </c>
      <c r="W1263" s="63">
        <f t="shared" si="535"/>
        <v>6.8764407299794605E-2</v>
      </c>
      <c r="X1263" s="64">
        <f t="shared" si="536"/>
        <v>-3.4741646885695476E-2</v>
      </c>
      <c r="Y1263" s="63">
        <f t="shared" si="529"/>
        <v>-2.4502954057339377E-3</v>
      </c>
      <c r="Z1263" s="63">
        <f t="shared" si="530"/>
        <v>3.2326686591152454E-2</v>
      </c>
      <c r="AA1263" s="63">
        <f t="shared" si="531"/>
        <v>5.727164818311814E-2</v>
      </c>
      <c r="AB1263" s="64">
        <f t="shared" si="532"/>
        <v>-2.3593710882943819E-2</v>
      </c>
      <c r="AC1263" s="63">
        <f t="shared" si="525"/>
        <v>3.4824963965117472E-2</v>
      </c>
      <c r="AD1263" s="63">
        <f t="shared" si="526"/>
        <v>7.0366297554018464E-2</v>
      </c>
      <c r="AE1263" s="63">
        <f t="shared" si="527"/>
        <v>3.7069613465180895E-2</v>
      </c>
      <c r="AF1263" s="64">
        <f t="shared" si="528"/>
        <v>3.2106508238711751E-2</v>
      </c>
      <c r="AG1263" s="69">
        <f t="shared" ca="1" si="537"/>
        <v>1263</v>
      </c>
      <c r="AH1263" s="75">
        <f t="shared" si="547"/>
        <v>0</v>
      </c>
      <c r="AI1263" s="76">
        <f t="shared" si="548"/>
        <v>1</v>
      </c>
      <c r="AJ1263" s="75">
        <f t="shared" si="549"/>
        <v>0</v>
      </c>
      <c r="AK1263" s="76">
        <f t="shared" si="550"/>
        <v>1</v>
      </c>
    </row>
    <row r="1264" spans="2:37" x14ac:dyDescent="0.25">
      <c r="B1264" s="43">
        <v>1976</v>
      </c>
      <c r="C1264" s="39">
        <v>1</v>
      </c>
      <c r="D1264" s="67">
        <f t="shared" si="555"/>
        <v>27790</v>
      </c>
      <c r="E1264" s="61">
        <f>Data!I1263</f>
        <v>100.860001</v>
      </c>
      <c r="F1264" s="61">
        <f>Data!H1263</f>
        <v>55.6</v>
      </c>
      <c r="G1264" s="62">
        <f>IF(MOD(C1264,3)=0,SUM(Data!G1261:G1263),0)</f>
        <v>0</v>
      </c>
      <c r="H1264" s="63">
        <f t="shared" si="538"/>
        <v>0.11830578515787127</v>
      </c>
      <c r="I1264" s="63">
        <f t="shared" si="539"/>
        <v>0</v>
      </c>
      <c r="J1264" s="63">
        <f t="shared" si="540"/>
        <v>0.11830578515787127</v>
      </c>
      <c r="K1264" s="63">
        <f t="shared" si="541"/>
        <v>1.8018018018017834E-3</v>
      </c>
      <c r="L1264" s="64">
        <f t="shared" si="542"/>
        <v>0.11629444381765919</v>
      </c>
      <c r="M1264" s="65">
        <f t="shared" si="543"/>
        <v>22.716216441441439</v>
      </c>
      <c r="N1264" s="65">
        <f t="shared" si="544"/>
        <v>4.4608253510848463</v>
      </c>
      <c r="O1264" s="65">
        <f t="shared" si="545"/>
        <v>4080.8444759256699</v>
      </c>
      <c r="P1264" s="66">
        <f t="shared" si="546"/>
        <v>914.81825777671895</v>
      </c>
      <c r="Q1264" s="63">
        <f t="shared" si="551"/>
        <v>0.31021040620120544</v>
      </c>
      <c r="R1264" s="63">
        <f t="shared" si="552"/>
        <v>0.36601975854456881</v>
      </c>
      <c r="S1264" s="63">
        <f t="shared" si="553"/>
        <v>6.7178502879078561E-2</v>
      </c>
      <c r="T1264" s="64">
        <f t="shared" si="554"/>
        <v>0.28002930611820176</v>
      </c>
      <c r="U1264" s="63">
        <f t="shared" si="533"/>
        <v>1.01786633925387E-2</v>
      </c>
      <c r="V1264" s="63">
        <f t="shared" si="534"/>
        <v>4.6625068303102202E-2</v>
      </c>
      <c r="W1264" s="63">
        <f t="shared" si="535"/>
        <v>6.9149270347842462E-2</v>
      </c>
      <c r="X1264" s="64">
        <f t="shared" si="536"/>
        <v>-2.1067406272851197E-2</v>
      </c>
      <c r="Y1264" s="63">
        <f t="shared" si="529"/>
        <v>8.2765751745776939E-3</v>
      </c>
      <c r="Z1264" s="63">
        <f t="shared" si="530"/>
        <v>4.3427521680035719E-2</v>
      </c>
      <c r="AA1264" s="63">
        <f t="shared" si="531"/>
        <v>5.7461993296247016E-2</v>
      </c>
      <c r="AB1264" s="64">
        <f t="shared" si="532"/>
        <v>-1.3271844950629497E-2</v>
      </c>
      <c r="AC1264" s="63">
        <f t="shared" si="525"/>
        <v>4.2563052232639897E-2</v>
      </c>
      <c r="AD1264" s="63">
        <f t="shared" si="526"/>
        <v>7.8370152483568933E-2</v>
      </c>
      <c r="AE1264" s="63">
        <f t="shared" si="527"/>
        <v>3.7162963291261342E-2</v>
      </c>
      <c r="AF1264" s="64">
        <f t="shared" si="528"/>
        <v>3.9730679411790204E-2</v>
      </c>
      <c r="AG1264" s="69">
        <f t="shared" ca="1" si="537"/>
        <v>9</v>
      </c>
      <c r="AH1264" s="75">
        <f t="shared" si="547"/>
        <v>1</v>
      </c>
      <c r="AI1264" s="76">
        <f t="shared" si="548"/>
        <v>0</v>
      </c>
      <c r="AJ1264" s="75">
        <f t="shared" si="549"/>
        <v>1</v>
      </c>
      <c r="AK1264" s="76">
        <f t="shared" si="550"/>
        <v>0</v>
      </c>
    </row>
    <row r="1265" spans="2:37" x14ac:dyDescent="0.25">
      <c r="B1265" s="43">
        <v>1976</v>
      </c>
      <c r="C1265" s="44">
        <v>2</v>
      </c>
      <c r="D1265" s="67">
        <f t="shared" si="555"/>
        <v>27819</v>
      </c>
      <c r="E1265" s="61">
        <f>Data!I1264</f>
        <v>99.709998999999996</v>
      </c>
      <c r="F1265" s="61">
        <f>Data!H1264</f>
        <v>55.8</v>
      </c>
      <c r="G1265" s="62">
        <f>IF(MOD(C1265,3)=0,SUM(Data!G1262:G1264),0)</f>
        <v>0</v>
      </c>
      <c r="H1265" s="63">
        <f t="shared" si="538"/>
        <v>-1.1401963004144755E-2</v>
      </c>
      <c r="I1265" s="63">
        <f t="shared" si="539"/>
        <v>0</v>
      </c>
      <c r="J1265" s="63">
        <f t="shared" si="540"/>
        <v>-1.1401963004144755E-2</v>
      </c>
      <c r="K1265" s="63">
        <f t="shared" si="541"/>
        <v>3.597122302158251E-3</v>
      </c>
      <c r="L1265" s="64">
        <f t="shared" si="542"/>
        <v>-1.4945325143914778E-2</v>
      </c>
      <c r="M1265" s="65">
        <f t="shared" si="543"/>
        <v>22.45720698198198</v>
      </c>
      <c r="N1265" s="65">
        <f t="shared" si="544"/>
        <v>4.4768714854412668</v>
      </c>
      <c r="O1265" s="65">
        <f t="shared" si="545"/>
        <v>4034.3148381854971</v>
      </c>
      <c r="P1265" s="66">
        <f t="shared" si="546"/>
        <v>901.14600146665623</v>
      </c>
      <c r="Q1265" s="63">
        <f t="shared" si="551"/>
        <v>0.22208608761299597</v>
      </c>
      <c r="R1265" s="63">
        <f t="shared" si="552"/>
        <v>0.2741417213758699</v>
      </c>
      <c r="S1265" s="63">
        <f t="shared" si="553"/>
        <v>6.2857142857142945E-2</v>
      </c>
      <c r="T1265" s="64">
        <f t="shared" si="554"/>
        <v>0.198789253982673</v>
      </c>
      <c r="U1265" s="63">
        <f t="shared" si="533"/>
        <v>6.0453258508736951E-3</v>
      </c>
      <c r="V1265" s="63">
        <f t="shared" si="534"/>
        <v>4.2342603385127742E-2</v>
      </c>
      <c r="W1265" s="63">
        <f t="shared" si="535"/>
        <v>6.9380500273845458E-2</v>
      </c>
      <c r="X1265" s="64">
        <f t="shared" si="536"/>
        <v>-2.5283701060374475E-2</v>
      </c>
      <c r="Y1265" s="63">
        <f t="shared" si="529"/>
        <v>8.9388934656751129E-3</v>
      </c>
      <c r="Z1265" s="63">
        <f t="shared" si="530"/>
        <v>4.4112929979760906E-2</v>
      </c>
      <c r="AA1265" s="63">
        <f t="shared" si="531"/>
        <v>5.7178742998960974E-2</v>
      </c>
      <c r="AB1265" s="64">
        <f t="shared" si="532"/>
        <v>-1.2359133311870885E-2</v>
      </c>
      <c r="AC1265" s="63">
        <f t="shared" si="525"/>
        <v>4.0190444277565351E-2</v>
      </c>
      <c r="AD1265" s="63">
        <f t="shared" si="526"/>
        <v>7.5916056688769551E-2</v>
      </c>
      <c r="AE1265" s="63">
        <f t="shared" si="527"/>
        <v>3.7349185407239638E-2</v>
      </c>
      <c r="AF1265" s="64">
        <f t="shared" si="528"/>
        <v>3.7178292347517683E-2</v>
      </c>
      <c r="AG1265" s="69">
        <f t="shared" ca="1" si="537"/>
        <v>1260</v>
      </c>
      <c r="AH1265" s="75">
        <f t="shared" si="547"/>
        <v>0</v>
      </c>
      <c r="AI1265" s="76">
        <f t="shared" si="548"/>
        <v>1</v>
      </c>
      <c r="AJ1265" s="75">
        <f t="shared" si="549"/>
        <v>0</v>
      </c>
      <c r="AK1265" s="76">
        <f t="shared" si="550"/>
        <v>1</v>
      </c>
    </row>
    <row r="1266" spans="2:37" x14ac:dyDescent="0.25">
      <c r="B1266" s="43">
        <v>1976</v>
      </c>
      <c r="C1266" s="44">
        <v>3</v>
      </c>
      <c r="D1266" s="67">
        <f t="shared" si="555"/>
        <v>27850</v>
      </c>
      <c r="E1266" s="61">
        <f>Data!I1265</f>
        <v>102.769997</v>
      </c>
      <c r="F1266" s="61">
        <f>Data!H1265</f>
        <v>55.9</v>
      </c>
      <c r="G1266" s="62">
        <f>IF(MOD(C1266,3)=0,SUM(Data!G1263:G1265),0)</f>
        <v>0.92166666666666675</v>
      </c>
      <c r="H1266" s="63">
        <f t="shared" si="538"/>
        <v>3.0688978344087792E-2</v>
      </c>
      <c r="I1266" s="63">
        <f t="shared" si="539"/>
        <v>9.2434728303092926E-3</v>
      </c>
      <c r="J1266" s="63">
        <f t="shared" si="540"/>
        <v>3.9932451174397032E-2</v>
      </c>
      <c r="K1266" s="63">
        <f t="shared" si="541"/>
        <v>1.7921146953405742E-3</v>
      </c>
      <c r="L1266" s="64">
        <f t="shared" si="542"/>
        <v>3.8072106896804181E-2</v>
      </c>
      <c r="M1266" s="65">
        <f t="shared" si="543"/>
        <v>23.146395720720719</v>
      </c>
      <c r="N1266" s="65">
        <f t="shared" si="544"/>
        <v>4.484894552619477</v>
      </c>
      <c r="O1266" s="65">
        <f t="shared" si="545"/>
        <v>4195.4149184834851</v>
      </c>
      <c r="P1266" s="66">
        <f t="shared" si="546"/>
        <v>935.45452836412244</v>
      </c>
      <c r="Q1266" s="63">
        <f t="shared" si="551"/>
        <v>0.23284543866548169</v>
      </c>
      <c r="R1266" s="63">
        <f t="shared" si="552"/>
        <v>0.28285683046102061</v>
      </c>
      <c r="S1266" s="63">
        <f t="shared" si="553"/>
        <v>6.0721062618595667E-2</v>
      </c>
      <c r="T1266" s="64">
        <f t="shared" si="554"/>
        <v>0.2094195879301568</v>
      </c>
      <c r="U1266" s="63">
        <f t="shared" si="533"/>
        <v>4.8573752818314997E-3</v>
      </c>
      <c r="V1266" s="63">
        <f t="shared" si="534"/>
        <v>4.1358034648841135E-2</v>
      </c>
      <c r="W1266" s="63">
        <f t="shared" si="535"/>
        <v>6.9228098866947363E-2</v>
      </c>
      <c r="X1266" s="64">
        <f t="shared" si="536"/>
        <v>-2.6065592783840907E-2</v>
      </c>
      <c r="Y1266" s="63">
        <f t="shared" si="529"/>
        <v>1.4227877609762851E-2</v>
      </c>
      <c r="Z1266" s="63">
        <f t="shared" si="530"/>
        <v>4.9714903041306657E-2</v>
      </c>
      <c r="AA1266" s="63">
        <f t="shared" si="531"/>
        <v>5.7038188106756982E-2</v>
      </c>
      <c r="AB1266" s="64">
        <f t="shared" si="532"/>
        <v>-6.9281177802733573E-3</v>
      </c>
      <c r="AC1266" s="63">
        <f t="shared" si="525"/>
        <v>3.8281669190195267E-2</v>
      </c>
      <c r="AD1266" s="63">
        <f t="shared" si="526"/>
        <v>7.395246217041529E-2</v>
      </c>
      <c r="AE1266" s="63">
        <f t="shared" si="527"/>
        <v>3.7442058809080914E-2</v>
      </c>
      <c r="AF1266" s="64">
        <f t="shared" si="528"/>
        <v>3.5192715632953897E-2</v>
      </c>
      <c r="AG1266" s="69">
        <f t="shared" ca="1" si="537"/>
        <v>454</v>
      </c>
      <c r="AH1266" s="75">
        <f t="shared" si="547"/>
        <v>1</v>
      </c>
      <c r="AI1266" s="76">
        <f t="shared" si="548"/>
        <v>0</v>
      </c>
      <c r="AJ1266" s="75">
        <f t="shared" si="549"/>
        <v>1</v>
      </c>
      <c r="AK1266" s="76">
        <f t="shared" si="550"/>
        <v>0</v>
      </c>
    </row>
    <row r="1267" spans="2:37" x14ac:dyDescent="0.25">
      <c r="B1267" s="43">
        <v>1976</v>
      </c>
      <c r="C1267" s="44">
        <v>4</v>
      </c>
      <c r="D1267" s="67">
        <f t="shared" si="555"/>
        <v>27880</v>
      </c>
      <c r="E1267" s="61">
        <f>Data!I1266</f>
        <v>101.639999</v>
      </c>
      <c r="F1267" s="61">
        <f>Data!H1266</f>
        <v>56.1</v>
      </c>
      <c r="G1267" s="62">
        <f>IF(MOD(C1267,3)=0,SUM(Data!G1264:G1266),0)</f>
        <v>0</v>
      </c>
      <c r="H1267" s="63">
        <f t="shared" si="538"/>
        <v>-1.0995407540977165E-2</v>
      </c>
      <c r="I1267" s="63">
        <f t="shared" si="539"/>
        <v>0</v>
      </c>
      <c r="J1267" s="63">
        <f t="shared" si="540"/>
        <v>-1.0995407540977165E-2</v>
      </c>
      <c r="K1267" s="63">
        <f t="shared" si="541"/>
        <v>3.5778175313059268E-3</v>
      </c>
      <c r="L1267" s="64">
        <f t="shared" si="542"/>
        <v>-1.4521270615697413E-2</v>
      </c>
      <c r="M1267" s="65">
        <f t="shared" si="543"/>
        <v>22.891891666666666</v>
      </c>
      <c r="N1267" s="65">
        <f t="shared" si="544"/>
        <v>4.5009406869758974</v>
      </c>
      <c r="O1267" s="65">
        <f t="shared" si="545"/>
        <v>4149.2846216512635</v>
      </c>
      <c r="P1267" s="66">
        <f t="shared" si="546"/>
        <v>921.87054000906744</v>
      </c>
      <c r="Q1267" s="63">
        <f t="shared" si="551"/>
        <v>0.16426111692115297</v>
      </c>
      <c r="R1267" s="63">
        <f t="shared" si="552"/>
        <v>0.21149032915207422</v>
      </c>
      <c r="S1267" s="63">
        <f t="shared" si="553"/>
        <v>6.0491493383743045E-2</v>
      </c>
      <c r="T1267" s="64">
        <f t="shared" si="554"/>
        <v>0.14238571144642975</v>
      </c>
      <c r="U1267" s="63">
        <f t="shared" si="533"/>
        <v>-4.4844819138033509E-3</v>
      </c>
      <c r="V1267" s="63">
        <f t="shared" si="534"/>
        <v>3.1676841786532739E-2</v>
      </c>
      <c r="W1267" s="63">
        <f t="shared" si="535"/>
        <v>6.9457911835225872E-2</v>
      </c>
      <c r="X1267" s="64">
        <f t="shared" si="536"/>
        <v>-3.5327308939030355E-2</v>
      </c>
      <c r="Y1267" s="63">
        <f t="shared" si="529"/>
        <v>1.1052486445382925E-2</v>
      </c>
      <c r="Z1267" s="63">
        <f t="shared" si="530"/>
        <v>4.6428407469827571E-2</v>
      </c>
      <c r="AA1267" s="63">
        <f t="shared" si="531"/>
        <v>5.6759191403391585E-2</v>
      </c>
      <c r="AB1267" s="64">
        <f t="shared" si="532"/>
        <v>-9.7759111229915874E-3</v>
      </c>
      <c r="AC1267" s="63">
        <f t="shared" si="525"/>
        <v>3.7814989247283659E-2</v>
      </c>
      <c r="AD1267" s="63">
        <f t="shared" si="526"/>
        <v>7.3469749156588993E-2</v>
      </c>
      <c r="AE1267" s="63">
        <f t="shared" si="527"/>
        <v>3.743412413380276E-2</v>
      </c>
      <c r="AF1267" s="64">
        <f t="shared" si="528"/>
        <v>3.4735338065801313E-2</v>
      </c>
      <c r="AG1267" s="69">
        <f t="shared" ca="1" si="537"/>
        <v>1251</v>
      </c>
      <c r="AH1267" s="75">
        <f t="shared" si="547"/>
        <v>0</v>
      </c>
      <c r="AI1267" s="76">
        <f t="shared" si="548"/>
        <v>1</v>
      </c>
      <c r="AJ1267" s="75">
        <f t="shared" si="549"/>
        <v>0</v>
      </c>
      <c r="AK1267" s="76">
        <f t="shared" si="550"/>
        <v>1</v>
      </c>
    </row>
    <row r="1268" spans="2:37" x14ac:dyDescent="0.25">
      <c r="B1268" s="43">
        <v>1976</v>
      </c>
      <c r="C1268" s="44">
        <v>5</v>
      </c>
      <c r="D1268" s="67">
        <f t="shared" si="555"/>
        <v>27911</v>
      </c>
      <c r="E1268" s="61">
        <f>Data!I1267</f>
        <v>100.18</v>
      </c>
      <c r="F1268" s="61">
        <f>Data!H1267</f>
        <v>56.5</v>
      </c>
      <c r="G1268" s="62">
        <f>IF(MOD(C1268,3)=0,SUM(Data!G1265:G1267),0)</f>
        <v>0</v>
      </c>
      <c r="H1268" s="63">
        <f t="shared" si="538"/>
        <v>-1.4364413758012673E-2</v>
      </c>
      <c r="I1268" s="63">
        <f t="shared" si="539"/>
        <v>0</v>
      </c>
      <c r="J1268" s="63">
        <f t="shared" si="540"/>
        <v>-1.4364413758012673E-2</v>
      </c>
      <c r="K1268" s="63">
        <f t="shared" si="541"/>
        <v>7.1301247771835552E-3</v>
      </c>
      <c r="L1268" s="64">
        <f t="shared" si="542"/>
        <v>-2.1342364811053227E-2</v>
      </c>
      <c r="M1268" s="65">
        <f t="shared" si="543"/>
        <v>22.563063063063062</v>
      </c>
      <c r="N1268" s="65">
        <f t="shared" si="544"/>
        <v>4.5330329556887383</v>
      </c>
      <c r="O1268" s="65">
        <f t="shared" si="545"/>
        <v>4089.6825805461058</v>
      </c>
      <c r="P1268" s="66">
        <f t="shared" si="546"/>
        <v>902.19564263563132</v>
      </c>
      <c r="Q1268" s="63">
        <f t="shared" si="551"/>
        <v>9.9067447085738891E-2</v>
      </c>
      <c r="R1268" s="63">
        <f t="shared" si="552"/>
        <v>0.14365202434258184</v>
      </c>
      <c r="S1268" s="63">
        <f t="shared" si="553"/>
        <v>6.2030075187970102E-2</v>
      </c>
      <c r="T1268" s="64">
        <f t="shared" si="554"/>
        <v>7.6854649469475289E-2</v>
      </c>
      <c r="U1268" s="63">
        <f t="shared" si="533"/>
        <v>1.1016611801899501E-3</v>
      </c>
      <c r="V1268" s="63">
        <f t="shared" si="534"/>
        <v>3.746589716565718E-2</v>
      </c>
      <c r="W1268" s="63">
        <f t="shared" si="535"/>
        <v>6.991353183575999E-2</v>
      </c>
      <c r="X1268" s="64">
        <f t="shared" si="536"/>
        <v>-3.0327343009139529E-2</v>
      </c>
      <c r="Y1268" s="63">
        <f t="shared" si="529"/>
        <v>1.5225831664125611E-2</v>
      </c>
      <c r="Z1268" s="63">
        <f t="shared" si="530"/>
        <v>5.0747774712990523E-2</v>
      </c>
      <c r="AA1268" s="63">
        <f t="shared" si="531"/>
        <v>5.7510267163033424E-2</v>
      </c>
      <c r="AB1268" s="64">
        <f t="shared" si="532"/>
        <v>-6.3947298291339161E-3</v>
      </c>
      <c r="AC1268" s="63">
        <f t="shared" si="525"/>
        <v>4.059594486702145E-2</v>
      </c>
      <c r="AD1268" s="63">
        <f t="shared" si="526"/>
        <v>7.6346246183964572E-2</v>
      </c>
      <c r="AE1268" s="63">
        <f t="shared" si="527"/>
        <v>3.7610204417966919E-2</v>
      </c>
      <c r="AF1268" s="64">
        <f t="shared" si="528"/>
        <v>3.7331978426065948E-2</v>
      </c>
      <c r="AG1268" s="69">
        <f t="shared" ca="1" si="537"/>
        <v>1301</v>
      </c>
      <c r="AH1268" s="75">
        <f t="shared" si="547"/>
        <v>0</v>
      </c>
      <c r="AI1268" s="76">
        <f t="shared" si="548"/>
        <v>2</v>
      </c>
      <c r="AJ1268" s="75">
        <f t="shared" si="549"/>
        <v>0</v>
      </c>
      <c r="AK1268" s="76">
        <f t="shared" si="550"/>
        <v>2</v>
      </c>
    </row>
    <row r="1269" spans="2:37" x14ac:dyDescent="0.25">
      <c r="B1269" s="43">
        <v>1976</v>
      </c>
      <c r="C1269" s="44">
        <v>6</v>
      </c>
      <c r="D1269" s="67">
        <f t="shared" si="555"/>
        <v>27941</v>
      </c>
      <c r="E1269" s="61">
        <f>Data!I1268</f>
        <v>104.279999</v>
      </c>
      <c r="F1269" s="61">
        <f>Data!H1268</f>
        <v>56.8</v>
      </c>
      <c r="G1269" s="62">
        <f>IF(MOD(C1269,3)=0,SUM(Data!G1266:G1268),0)</f>
        <v>0.93416666666666659</v>
      </c>
      <c r="H1269" s="63">
        <f t="shared" si="538"/>
        <v>4.0926322619285305E-2</v>
      </c>
      <c r="I1269" s="63">
        <f t="shared" si="539"/>
        <v>9.3248818792839548E-3</v>
      </c>
      <c r="J1269" s="63">
        <f t="shared" si="540"/>
        <v>5.0251204498569235E-2</v>
      </c>
      <c r="K1269" s="63">
        <f t="shared" si="541"/>
        <v>5.3097345132742113E-3</v>
      </c>
      <c r="L1269" s="64">
        <f t="shared" si="542"/>
        <v>4.4704103066358636E-2</v>
      </c>
      <c r="M1269" s="65">
        <f t="shared" si="543"/>
        <v>23.486486261261259</v>
      </c>
      <c r="N1269" s="65">
        <f t="shared" si="544"/>
        <v>4.5571021572233681</v>
      </c>
      <c r="O1269" s="65">
        <f t="shared" si="545"/>
        <v>4295.1940562353648</v>
      </c>
      <c r="P1269" s="66">
        <f t="shared" si="546"/>
        <v>942.52748963003421</v>
      </c>
      <c r="Q1269" s="63">
        <f t="shared" si="551"/>
        <v>9.5493190555873575E-2</v>
      </c>
      <c r="R1269" s="63">
        <f t="shared" si="552"/>
        <v>0.13908559552565158</v>
      </c>
      <c r="S1269" s="63">
        <f t="shared" si="553"/>
        <v>5.9701492537313383E-2</v>
      </c>
      <c r="T1269" s="64">
        <f t="shared" si="554"/>
        <v>7.4911759158009295E-2</v>
      </c>
      <c r="U1269" s="63">
        <f t="shared" si="533"/>
        <v>1.1059643326321922E-2</v>
      </c>
      <c r="V1269" s="63">
        <f t="shared" si="534"/>
        <v>4.8013739549415568E-2</v>
      </c>
      <c r="W1269" s="63">
        <f t="shared" si="535"/>
        <v>6.9459789998174815E-2</v>
      </c>
      <c r="X1269" s="64">
        <f t="shared" si="536"/>
        <v>-2.0053162025657767E-2</v>
      </c>
      <c r="Y1269" s="63">
        <f t="shared" si="529"/>
        <v>2.0965946751975606E-2</v>
      </c>
      <c r="Z1269" s="63">
        <f t="shared" si="530"/>
        <v>5.675770663185653E-2</v>
      </c>
      <c r="AA1269" s="63">
        <f t="shared" si="531"/>
        <v>5.7743420471527918E-2</v>
      </c>
      <c r="AB1269" s="64">
        <f t="shared" si="532"/>
        <v>-9.3190259621955818E-4</v>
      </c>
      <c r="AC1269" s="63">
        <f t="shared" ref="AC1269:AC1332" si="556">($M1269/$M1029)^(1/20)-1</f>
        <v>4.0684347204668958E-2</v>
      </c>
      <c r="AD1269" s="63">
        <f t="shared" ref="AD1269:AD1332" si="557">($O1269/$O1029)^(1/20)-1</f>
        <v>7.6411119900428925E-2</v>
      </c>
      <c r="AE1269" s="63">
        <f t="shared" ref="AE1269:AE1332" si="558">($N1269/$N1029)^(1/20)-1</f>
        <v>3.7502069294300222E-2</v>
      </c>
      <c r="AF1269" s="64">
        <f t="shared" ref="AF1269:AF1332" si="559">($P1269/$P1029)^(1/20)-1</f>
        <v>3.7502624580396438E-2</v>
      </c>
      <c r="AG1269" s="69">
        <f t="shared" ca="1" si="537"/>
        <v>286</v>
      </c>
      <c r="AH1269" s="75">
        <f t="shared" si="547"/>
        <v>1</v>
      </c>
      <c r="AI1269" s="76">
        <f t="shared" si="548"/>
        <v>0</v>
      </c>
      <c r="AJ1269" s="75">
        <f t="shared" si="549"/>
        <v>1</v>
      </c>
      <c r="AK1269" s="76">
        <f t="shared" si="550"/>
        <v>0</v>
      </c>
    </row>
    <row r="1270" spans="2:37" x14ac:dyDescent="0.25">
      <c r="B1270" s="43">
        <v>1976</v>
      </c>
      <c r="C1270" s="44">
        <v>7</v>
      </c>
      <c r="D1270" s="67">
        <f t="shared" si="555"/>
        <v>27972</v>
      </c>
      <c r="E1270" s="61">
        <f>Data!I1269</f>
        <v>103.44000200000001</v>
      </c>
      <c r="F1270" s="61">
        <f>Data!H1269</f>
        <v>57.1</v>
      </c>
      <c r="G1270" s="62">
        <f>IF(MOD(C1270,3)=0,SUM(Data!G1267:G1269),0)</f>
        <v>0</v>
      </c>
      <c r="H1270" s="63">
        <f t="shared" si="538"/>
        <v>-8.0552072118834639E-3</v>
      </c>
      <c r="I1270" s="63">
        <f t="shared" si="539"/>
        <v>0</v>
      </c>
      <c r="J1270" s="63">
        <f t="shared" si="540"/>
        <v>-8.0552072118834639E-3</v>
      </c>
      <c r="K1270" s="63">
        <f t="shared" si="541"/>
        <v>5.2816901408452299E-3</v>
      </c>
      <c r="L1270" s="64">
        <f t="shared" si="542"/>
        <v>-1.3266826088178418E-2</v>
      </c>
      <c r="M1270" s="65">
        <f t="shared" si="543"/>
        <v>23.297297747747749</v>
      </c>
      <c r="N1270" s="65">
        <f t="shared" si="544"/>
        <v>4.5811713587579987</v>
      </c>
      <c r="O1270" s="65">
        <f t="shared" si="545"/>
        <v>4260.5953780971386</v>
      </c>
      <c r="P1270" s="66">
        <f t="shared" si="546"/>
        <v>930.02314134178516</v>
      </c>
      <c r="Q1270" s="63">
        <f t="shared" si="551"/>
        <v>0.16552114929577488</v>
      </c>
      <c r="R1270" s="63">
        <f t="shared" si="552"/>
        <v>0.21190014131411994</v>
      </c>
      <c r="S1270" s="63">
        <f t="shared" si="553"/>
        <v>5.3505535055350384E-2</v>
      </c>
      <c r="T1270" s="64">
        <f t="shared" si="554"/>
        <v>0.15035004657137097</v>
      </c>
      <c r="U1270" s="63">
        <f t="shared" si="533"/>
        <v>1.5931197578760825E-2</v>
      </c>
      <c r="V1270" s="63">
        <f t="shared" si="534"/>
        <v>5.3063348465383742E-2</v>
      </c>
      <c r="W1270" s="63">
        <f t="shared" si="535"/>
        <v>7.0060517025984481E-2</v>
      </c>
      <c r="X1270" s="64">
        <f t="shared" si="536"/>
        <v>-1.5884305878176797E-2</v>
      </c>
      <c r="Y1270" s="63">
        <f t="shared" si="529"/>
        <v>2.1523178596036363E-2</v>
      </c>
      <c r="Z1270" s="63">
        <f t="shared" si="530"/>
        <v>5.7334473219875504E-2</v>
      </c>
      <c r="AA1270" s="63">
        <f t="shared" si="531"/>
        <v>5.7974681618662371E-2</v>
      </c>
      <c r="AB1270" s="64">
        <f t="shared" si="532"/>
        <v>-6.0512638904297589E-4</v>
      </c>
      <c r="AC1270" s="63">
        <f t="shared" si="556"/>
        <v>3.7653786380464238E-2</v>
      </c>
      <c r="AD1270" s="63">
        <f t="shared" si="557"/>
        <v>7.3276519692910824E-2</v>
      </c>
      <c r="AE1270" s="63">
        <f t="shared" si="558"/>
        <v>3.7395302900203875E-2</v>
      </c>
      <c r="AF1270" s="64">
        <f t="shared" si="559"/>
        <v>3.4587795696004342E-2</v>
      </c>
      <c r="AG1270" s="69">
        <f t="shared" ca="1" si="537"/>
        <v>1206</v>
      </c>
      <c r="AH1270" s="75">
        <f t="shared" si="547"/>
        <v>0</v>
      </c>
      <c r="AI1270" s="76">
        <f t="shared" si="548"/>
        <v>1</v>
      </c>
      <c r="AJ1270" s="75">
        <f t="shared" si="549"/>
        <v>0</v>
      </c>
      <c r="AK1270" s="76">
        <f t="shared" si="550"/>
        <v>1</v>
      </c>
    </row>
    <row r="1271" spans="2:37" x14ac:dyDescent="0.25">
      <c r="B1271" s="43">
        <v>1976</v>
      </c>
      <c r="C1271" s="44">
        <v>8</v>
      </c>
      <c r="D1271" s="67">
        <f t="shared" si="555"/>
        <v>28003</v>
      </c>
      <c r="E1271" s="61">
        <f>Data!I1270</f>
        <v>102.910004</v>
      </c>
      <c r="F1271" s="61">
        <f>Data!H1270</f>
        <v>57.4</v>
      </c>
      <c r="G1271" s="62">
        <f>IF(MOD(C1271,3)=0,SUM(Data!G1268:G1270),0)</f>
        <v>0</v>
      </c>
      <c r="H1271" s="63">
        <f t="shared" si="538"/>
        <v>-5.1237237988452922E-3</v>
      </c>
      <c r="I1271" s="63">
        <f t="shared" si="539"/>
        <v>0</v>
      </c>
      <c r="J1271" s="63">
        <f t="shared" si="540"/>
        <v>-5.1237237988452922E-3</v>
      </c>
      <c r="K1271" s="63">
        <f t="shared" si="541"/>
        <v>5.2539404553415547E-3</v>
      </c>
      <c r="L1271" s="64">
        <f t="shared" si="542"/>
        <v>-1.0323425590837432E-2</v>
      </c>
      <c r="M1271" s="65">
        <f t="shared" si="543"/>
        <v>23.177928828828826</v>
      </c>
      <c r="N1271" s="65">
        <f t="shared" si="544"/>
        <v>4.6052405602926294</v>
      </c>
      <c r="O1271" s="65">
        <f t="shared" si="545"/>
        <v>4238.7652641611321</v>
      </c>
      <c r="P1271" s="66">
        <f t="shared" si="546"/>
        <v>920.42211664438639</v>
      </c>
      <c r="Q1271" s="63">
        <f t="shared" si="551"/>
        <v>0.1845074534245208</v>
      </c>
      <c r="R1271" s="63">
        <f t="shared" si="552"/>
        <v>0.23164195781445795</v>
      </c>
      <c r="S1271" s="63">
        <f t="shared" si="553"/>
        <v>5.7090239410681365E-2</v>
      </c>
      <c r="T1271" s="64">
        <f t="shared" si="554"/>
        <v>0.16512470922169076</v>
      </c>
      <c r="U1271" s="63">
        <f t="shared" si="533"/>
        <v>7.7160231137500812E-3</v>
      </c>
      <c r="V1271" s="63">
        <f t="shared" si="534"/>
        <v>4.4547910460359885E-2</v>
      </c>
      <c r="W1271" s="63">
        <f t="shared" si="535"/>
        <v>7.0656963222958558E-2</v>
      </c>
      <c r="X1271" s="64">
        <f t="shared" si="536"/>
        <v>-2.438601126172435E-2</v>
      </c>
      <c r="Y1271" s="63">
        <f t="shared" si="529"/>
        <v>2.9296089550999938E-2</v>
      </c>
      <c r="Z1271" s="63">
        <f t="shared" si="530"/>
        <v>6.5379877261756425E-2</v>
      </c>
      <c r="AA1271" s="63">
        <f t="shared" si="531"/>
        <v>5.7880018078035889E-2</v>
      </c>
      <c r="AB1271" s="64">
        <f t="shared" si="532"/>
        <v>7.0895177671908005E-3</v>
      </c>
      <c r="AC1271" s="63">
        <f t="shared" si="556"/>
        <v>3.9402193851962863E-2</v>
      </c>
      <c r="AD1271" s="63">
        <f t="shared" si="557"/>
        <v>7.5084950125724914E-2</v>
      </c>
      <c r="AE1271" s="63">
        <f t="shared" si="558"/>
        <v>3.785686480466266E-2</v>
      </c>
      <c r="AF1271" s="64">
        <f t="shared" si="559"/>
        <v>3.5870153759660184E-2</v>
      </c>
      <c r="AG1271" s="69">
        <f t="shared" ca="1" si="537"/>
        <v>1148</v>
      </c>
      <c r="AH1271" s="75">
        <f t="shared" si="547"/>
        <v>0</v>
      </c>
      <c r="AI1271" s="76">
        <f t="shared" si="548"/>
        <v>2</v>
      </c>
      <c r="AJ1271" s="75">
        <f t="shared" si="549"/>
        <v>0</v>
      </c>
      <c r="AK1271" s="76">
        <f t="shared" si="550"/>
        <v>2</v>
      </c>
    </row>
    <row r="1272" spans="2:37" x14ac:dyDescent="0.25">
      <c r="B1272" s="43">
        <v>1976</v>
      </c>
      <c r="C1272" s="44">
        <v>9</v>
      </c>
      <c r="D1272" s="67">
        <f t="shared" si="555"/>
        <v>28033</v>
      </c>
      <c r="E1272" s="61">
        <f>Data!I1271</f>
        <v>105.239998</v>
      </c>
      <c r="F1272" s="61">
        <f>Data!H1271</f>
        <v>57.6</v>
      </c>
      <c r="G1272" s="62">
        <f>IF(MOD(C1272,3)=0,SUM(Data!G1269:G1271),0)</f>
        <v>0.95500000000000007</v>
      </c>
      <c r="H1272" s="63">
        <f t="shared" si="538"/>
        <v>2.2641083562682685E-2</v>
      </c>
      <c r="I1272" s="63">
        <f t="shared" si="539"/>
        <v>9.2799529966007977E-3</v>
      </c>
      <c r="J1272" s="63">
        <f t="shared" si="540"/>
        <v>3.1921036559283467E-2</v>
      </c>
      <c r="K1272" s="63">
        <f t="shared" si="541"/>
        <v>3.4843205574912606E-3</v>
      </c>
      <c r="L1272" s="64">
        <f t="shared" si="542"/>
        <v>2.8337977404563786E-2</v>
      </c>
      <c r="M1272" s="65">
        <f t="shared" si="543"/>
        <v>23.702702252252251</v>
      </c>
      <c r="N1272" s="65">
        <f t="shared" si="544"/>
        <v>4.6212866946490498</v>
      </c>
      <c r="O1272" s="65">
        <f t="shared" si="545"/>
        <v>4374.0710451246405</v>
      </c>
      <c r="P1272" s="66">
        <f t="shared" si="546"/>
        <v>946.50501778851583</v>
      </c>
      <c r="Q1272" s="63">
        <f t="shared" si="551"/>
        <v>0.25479902510555563</v>
      </c>
      <c r="R1272" s="63">
        <f t="shared" si="552"/>
        <v>0.30216996720178901</v>
      </c>
      <c r="S1272" s="63">
        <f t="shared" si="553"/>
        <v>5.4945054945054972E-2</v>
      </c>
      <c r="T1272" s="64">
        <f t="shared" si="554"/>
        <v>0.23434861474336244</v>
      </c>
      <c r="U1272" s="63">
        <f t="shared" si="533"/>
        <v>1.3654911389221258E-2</v>
      </c>
      <c r="V1272" s="63">
        <f t="shared" si="534"/>
        <v>5.0956159326372097E-2</v>
      </c>
      <c r="W1272" s="63">
        <f t="shared" si="535"/>
        <v>7.1402027941007029E-2</v>
      </c>
      <c r="X1272" s="64">
        <f t="shared" si="536"/>
        <v>-1.9083283474763624E-2</v>
      </c>
      <c r="Y1272" s="63">
        <f t="shared" si="529"/>
        <v>3.2328439353727312E-2</v>
      </c>
      <c r="Z1272" s="63">
        <f t="shared" si="530"/>
        <v>6.8487061685391426E-2</v>
      </c>
      <c r="AA1272" s="63">
        <f t="shared" si="531"/>
        <v>5.8248040716457838E-2</v>
      </c>
      <c r="AB1272" s="64">
        <f t="shared" si="532"/>
        <v>9.6754452406087044E-3</v>
      </c>
      <c r="AC1272" s="63">
        <f t="shared" si="556"/>
        <v>4.2990080300268074E-2</v>
      </c>
      <c r="AD1272" s="63">
        <f t="shared" si="557"/>
        <v>7.8742831368342703E-2</v>
      </c>
      <c r="AE1272" s="63">
        <f t="shared" si="558"/>
        <v>3.7847625489716652E-2</v>
      </c>
      <c r="AF1272" s="64">
        <f t="shared" si="559"/>
        <v>3.9403863220604407E-2</v>
      </c>
      <c r="AG1272" s="69">
        <f t="shared" ca="1" si="537"/>
        <v>586</v>
      </c>
      <c r="AH1272" s="75">
        <f t="shared" si="547"/>
        <v>1</v>
      </c>
      <c r="AI1272" s="76">
        <f t="shared" si="548"/>
        <v>0</v>
      </c>
      <c r="AJ1272" s="75">
        <f t="shared" si="549"/>
        <v>1</v>
      </c>
      <c r="AK1272" s="76">
        <f t="shared" si="550"/>
        <v>0</v>
      </c>
    </row>
    <row r="1273" spans="2:37" x14ac:dyDescent="0.25">
      <c r="B1273" s="43">
        <v>1976</v>
      </c>
      <c r="C1273" s="44">
        <v>10</v>
      </c>
      <c r="D1273" s="67">
        <f t="shared" si="555"/>
        <v>28064</v>
      </c>
      <c r="E1273" s="61">
        <f>Data!I1272</f>
        <v>102.900002</v>
      </c>
      <c r="F1273" s="61">
        <f>Data!H1272</f>
        <v>57.9</v>
      </c>
      <c r="G1273" s="62">
        <f>IF(MOD(C1273,3)=0,SUM(Data!G1270:G1272),0)</f>
        <v>0</v>
      </c>
      <c r="H1273" s="63">
        <f t="shared" si="538"/>
        <v>-2.2234854090362077E-2</v>
      </c>
      <c r="I1273" s="63">
        <f t="shared" si="539"/>
        <v>0</v>
      </c>
      <c r="J1273" s="63">
        <f t="shared" si="540"/>
        <v>-2.2234854090362188E-2</v>
      </c>
      <c r="K1273" s="63">
        <f t="shared" si="541"/>
        <v>5.2083333333332593E-3</v>
      </c>
      <c r="L1273" s="64">
        <f t="shared" si="542"/>
        <v>-2.7300994742743612E-2</v>
      </c>
      <c r="M1273" s="65">
        <f t="shared" si="543"/>
        <v>23.175676126126124</v>
      </c>
      <c r="N1273" s="65">
        <f t="shared" si="544"/>
        <v>4.6453558961836796</v>
      </c>
      <c r="O1273" s="65">
        <f t="shared" si="545"/>
        <v>4276.8142136554161</v>
      </c>
      <c r="P1273" s="66">
        <f t="shared" si="546"/>
        <v>920.66448927389115</v>
      </c>
      <c r="Q1273" s="63">
        <f t="shared" si="551"/>
        <v>0.15566038684119055</v>
      </c>
      <c r="R1273" s="63">
        <f t="shared" si="552"/>
        <v>0.19928866529268174</v>
      </c>
      <c r="S1273" s="63">
        <f t="shared" si="553"/>
        <v>5.4644808743169238E-2</v>
      </c>
      <c r="T1273" s="64">
        <f t="shared" si="554"/>
        <v>0.13714935621015956</v>
      </c>
      <c r="U1273" s="63">
        <f t="shared" si="533"/>
        <v>1.7759665865153096E-2</v>
      </c>
      <c r="V1273" s="63">
        <f t="shared" si="534"/>
        <v>5.5211963693847288E-2</v>
      </c>
      <c r="W1273" s="63">
        <f t="shared" si="535"/>
        <v>7.1990782616390581E-2</v>
      </c>
      <c r="X1273" s="64">
        <f t="shared" si="536"/>
        <v>-1.5652017904101201E-2</v>
      </c>
      <c r="Y1273" s="63">
        <f t="shared" si="529"/>
        <v>2.5236603341603825E-2</v>
      </c>
      <c r="Z1273" s="63">
        <f t="shared" si="530"/>
        <v>6.1146825057509346E-2</v>
      </c>
      <c r="AA1273" s="63">
        <f t="shared" si="531"/>
        <v>5.815251031194113E-2</v>
      </c>
      <c r="AB1273" s="64">
        <f t="shared" si="532"/>
        <v>2.8297572574726981E-3</v>
      </c>
      <c r="AC1273" s="63">
        <f t="shared" si="556"/>
        <v>4.1554626035026576E-2</v>
      </c>
      <c r="AD1273" s="63">
        <f t="shared" si="557"/>
        <v>7.7258171036826973E-2</v>
      </c>
      <c r="AE1273" s="63">
        <f t="shared" si="558"/>
        <v>3.7928156539564162E-2</v>
      </c>
      <c r="AF1273" s="64">
        <f t="shared" si="559"/>
        <v>3.7892810065379035E-2</v>
      </c>
      <c r="AG1273" s="69">
        <f t="shared" ca="1" si="537"/>
        <v>1434</v>
      </c>
      <c r="AH1273" s="75">
        <f t="shared" si="547"/>
        <v>0</v>
      </c>
      <c r="AI1273" s="76">
        <f t="shared" si="548"/>
        <v>1</v>
      </c>
      <c r="AJ1273" s="75">
        <f t="shared" si="549"/>
        <v>0</v>
      </c>
      <c r="AK1273" s="76">
        <f t="shared" si="550"/>
        <v>1</v>
      </c>
    </row>
    <row r="1274" spans="2:37" x14ac:dyDescent="0.25">
      <c r="B1274" s="43">
        <v>1976</v>
      </c>
      <c r="C1274" s="44">
        <v>11</v>
      </c>
      <c r="D1274" s="67">
        <f t="shared" si="555"/>
        <v>28094</v>
      </c>
      <c r="E1274" s="61">
        <f>Data!I1273</f>
        <v>102.099998</v>
      </c>
      <c r="F1274" s="61">
        <f>Data!H1273</f>
        <v>58</v>
      </c>
      <c r="G1274" s="62">
        <f>IF(MOD(C1274,3)=0,SUM(Data!G1271:G1273),0)</f>
        <v>0</v>
      </c>
      <c r="H1274" s="63">
        <f t="shared" si="538"/>
        <v>-7.7745771083658211E-3</v>
      </c>
      <c r="I1274" s="63">
        <f t="shared" si="539"/>
        <v>0</v>
      </c>
      <c r="J1274" s="63">
        <f t="shared" si="540"/>
        <v>-7.77457710836571E-3</v>
      </c>
      <c r="K1274" s="63">
        <f t="shared" si="541"/>
        <v>1.7271157167531026E-3</v>
      </c>
      <c r="L1274" s="64">
        <f t="shared" si="542"/>
        <v>-9.4853105961100193E-3</v>
      </c>
      <c r="M1274" s="65">
        <f t="shared" si="543"/>
        <v>22.995495045045043</v>
      </c>
      <c r="N1274" s="65">
        <f t="shared" si="544"/>
        <v>4.6533789633618907</v>
      </c>
      <c r="O1274" s="65">
        <f t="shared" si="545"/>
        <v>4243.5637917731974</v>
      </c>
      <c r="P1274" s="66">
        <f t="shared" si="546"/>
        <v>911.93170063831928</v>
      </c>
      <c r="Q1274" s="63">
        <f t="shared" si="551"/>
        <v>0.11902674526582091</v>
      </c>
      <c r="R1274" s="63">
        <f t="shared" si="552"/>
        <v>0.16127203721579231</v>
      </c>
      <c r="S1274" s="63">
        <f t="shared" si="553"/>
        <v>4.8824593128390825E-2</v>
      </c>
      <c r="T1274" s="64">
        <f t="shared" si="554"/>
        <v>0.10721282169022972</v>
      </c>
      <c r="U1274" s="63">
        <f t="shared" si="533"/>
        <v>1.6690624388367992E-2</v>
      </c>
      <c r="V1274" s="63">
        <f t="shared" si="534"/>
        <v>5.4103582811972251E-2</v>
      </c>
      <c r="W1274" s="63">
        <f t="shared" si="535"/>
        <v>7.2360817493170915E-2</v>
      </c>
      <c r="X1274" s="64">
        <f t="shared" si="536"/>
        <v>-1.7025272075753661E-2</v>
      </c>
      <c r="Y1274" s="63">
        <f t="shared" si="529"/>
        <v>2.4117930964246526E-2</v>
      </c>
      <c r="Z1274" s="63">
        <f t="shared" si="530"/>
        <v>5.9988969751092247E-2</v>
      </c>
      <c r="AA1274" s="63">
        <f t="shared" si="531"/>
        <v>5.8335123612534456E-2</v>
      </c>
      <c r="AB1274" s="64">
        <f t="shared" si="532"/>
        <v>1.5626866213345192E-3</v>
      </c>
      <c r="AC1274" s="63">
        <f t="shared" si="556"/>
        <v>4.1722609920913145E-2</v>
      </c>
      <c r="AD1274" s="63">
        <f t="shared" si="557"/>
        <v>7.7431913257494323E-2</v>
      </c>
      <c r="AE1274" s="63">
        <f t="shared" si="558"/>
        <v>3.8017714192048579E-2</v>
      </c>
      <c r="AF1274" s="64">
        <f t="shared" si="559"/>
        <v>3.7970642048362535E-2</v>
      </c>
      <c r="AG1274" s="69">
        <f t="shared" ca="1" si="537"/>
        <v>1202</v>
      </c>
      <c r="AH1274" s="75">
        <f t="shared" si="547"/>
        <v>0</v>
      </c>
      <c r="AI1274" s="76">
        <f t="shared" si="548"/>
        <v>2</v>
      </c>
      <c r="AJ1274" s="75">
        <f t="shared" si="549"/>
        <v>0</v>
      </c>
      <c r="AK1274" s="76">
        <f t="shared" si="550"/>
        <v>2</v>
      </c>
    </row>
    <row r="1275" spans="2:37" x14ac:dyDescent="0.25">
      <c r="B1275" s="43">
        <v>1976</v>
      </c>
      <c r="C1275" s="44">
        <v>12</v>
      </c>
      <c r="D1275" s="67">
        <f t="shared" si="555"/>
        <v>28125</v>
      </c>
      <c r="E1275" s="61">
        <f>Data!I1274</f>
        <v>107.459999</v>
      </c>
      <c r="F1275" s="61">
        <f>Data!H1274</f>
        <v>58.2</v>
      </c>
      <c r="G1275" s="62">
        <f>IF(MOD(C1275,3)=0,SUM(Data!G1272:G1274),0)</f>
        <v>0.99583333333333335</v>
      </c>
      <c r="H1275" s="63">
        <f t="shared" si="538"/>
        <v>5.2497562242851403E-2</v>
      </c>
      <c r="I1275" s="63">
        <f t="shared" si="539"/>
        <v>9.7535098221386198E-3</v>
      </c>
      <c r="J1275" s="63">
        <f t="shared" si="540"/>
        <v>6.2251072064990032E-2</v>
      </c>
      <c r="K1275" s="63">
        <f t="shared" si="541"/>
        <v>3.4482758620690834E-3</v>
      </c>
      <c r="L1275" s="64">
        <f t="shared" si="542"/>
        <v>5.860072473830602E-2</v>
      </c>
      <c r="M1275" s="65">
        <f t="shared" si="543"/>
        <v>24.202702477477473</v>
      </c>
      <c r="N1275" s="65">
        <f t="shared" si="544"/>
        <v>4.6694250977183112</v>
      </c>
      <c r="O1275" s="65">
        <f t="shared" si="545"/>
        <v>4507.7301871872533</v>
      </c>
      <c r="P1275" s="66">
        <f t="shared" si="546"/>
        <v>965.37155920756072</v>
      </c>
      <c r="Q1275" s="63">
        <f t="shared" si="551"/>
        <v>0.19148460602096429</v>
      </c>
      <c r="R1275" s="63">
        <f t="shared" si="552"/>
        <v>0.23528862126479577</v>
      </c>
      <c r="S1275" s="63">
        <f t="shared" si="553"/>
        <v>4.8648648648648818E-2</v>
      </c>
      <c r="T1275" s="64">
        <f t="shared" si="554"/>
        <v>0.1779814171855012</v>
      </c>
      <c r="U1275" s="63">
        <f t="shared" si="533"/>
        <v>1.0305527515406032E-2</v>
      </c>
      <c r="V1275" s="63">
        <f t="shared" si="534"/>
        <v>4.7843578460156522E-2</v>
      </c>
      <c r="W1275" s="63">
        <f t="shared" si="535"/>
        <v>7.2052940953524658E-2</v>
      </c>
      <c r="X1275" s="64">
        <f t="shared" si="536"/>
        <v>-2.2582245305754589E-2</v>
      </c>
      <c r="Y1275" s="63">
        <f t="shared" si="529"/>
        <v>2.9525019836363686E-2</v>
      </c>
      <c r="Z1275" s="63">
        <f t="shared" si="530"/>
        <v>6.5618644755390365E-2</v>
      </c>
      <c r="AA1275" s="63">
        <f t="shared" si="531"/>
        <v>5.8699501701163115E-2</v>
      </c>
      <c r="AB1275" s="64">
        <f t="shared" si="532"/>
        <v>6.5355117699679166E-3</v>
      </c>
      <c r="AC1275" s="63">
        <f t="shared" si="556"/>
        <v>4.2582551810135705E-2</v>
      </c>
      <c r="AD1275" s="63">
        <f t="shared" si="557"/>
        <v>7.8308924558194937E-2</v>
      </c>
      <c r="AE1275" s="63">
        <f t="shared" si="558"/>
        <v>3.8007986773310742E-2</v>
      </c>
      <c r="AF1275" s="64">
        <f t="shared" si="559"/>
        <v>3.8825267530128826E-2</v>
      </c>
      <c r="AG1275" s="69">
        <f t="shared" ca="1" si="537"/>
        <v>177</v>
      </c>
      <c r="AH1275" s="75">
        <f t="shared" si="547"/>
        <v>1</v>
      </c>
      <c r="AI1275" s="76">
        <f t="shared" si="548"/>
        <v>0</v>
      </c>
      <c r="AJ1275" s="75">
        <f t="shared" si="549"/>
        <v>1</v>
      </c>
      <c r="AK1275" s="76">
        <f t="shared" si="550"/>
        <v>0</v>
      </c>
    </row>
    <row r="1276" spans="2:37" x14ac:dyDescent="0.25">
      <c r="B1276" s="43">
        <v>1977</v>
      </c>
      <c r="C1276" s="39">
        <v>1</v>
      </c>
      <c r="D1276" s="67">
        <f t="shared" si="555"/>
        <v>28156</v>
      </c>
      <c r="E1276" s="61">
        <f>Data!I1275</f>
        <v>102.029999</v>
      </c>
      <c r="F1276" s="61">
        <f>Data!H1275</f>
        <v>58.5</v>
      </c>
      <c r="G1276" s="62">
        <f>IF(MOD(C1276,3)=0,SUM(Data!G1273:G1275),0)</f>
        <v>0</v>
      </c>
      <c r="H1276" s="63">
        <f t="shared" si="538"/>
        <v>-5.0530430397640269E-2</v>
      </c>
      <c r="I1276" s="63">
        <f t="shared" si="539"/>
        <v>0</v>
      </c>
      <c r="J1276" s="63">
        <f t="shared" si="540"/>
        <v>-5.0530430397640269E-2</v>
      </c>
      <c r="K1276" s="63">
        <f t="shared" si="541"/>
        <v>5.1546391752577136E-3</v>
      </c>
      <c r="L1276" s="64">
        <f t="shared" si="542"/>
        <v>-5.5399505113549741E-2</v>
      </c>
      <c r="M1276" s="65">
        <f t="shared" si="543"/>
        <v>22.979729504504505</v>
      </c>
      <c r="N1276" s="65">
        <f t="shared" si="544"/>
        <v>4.6934942992529409</v>
      </c>
      <c r="O1276" s="65">
        <f t="shared" si="545"/>
        <v>4279.9526407122457</v>
      </c>
      <c r="P1276" s="66">
        <f t="shared" si="546"/>
        <v>911.89045257676594</v>
      </c>
      <c r="Q1276" s="63">
        <f t="shared" si="551"/>
        <v>1.1600218009119478E-2</v>
      </c>
      <c r="R1276" s="63">
        <f t="shared" si="552"/>
        <v>4.8790922065563791E-2</v>
      </c>
      <c r="S1276" s="63">
        <f t="shared" si="553"/>
        <v>5.2158273381295084E-2</v>
      </c>
      <c r="T1276" s="64">
        <f t="shared" si="554"/>
        <v>-3.2004227889684822E-3</v>
      </c>
      <c r="U1276" s="63">
        <f t="shared" si="533"/>
        <v>-3.702518898140772E-3</v>
      </c>
      <c r="V1276" s="63">
        <f t="shared" si="534"/>
        <v>3.3315061015236402E-2</v>
      </c>
      <c r="W1276" s="63">
        <f t="shared" si="535"/>
        <v>7.3155878411558906E-2</v>
      </c>
      <c r="X1276" s="64">
        <f t="shared" si="536"/>
        <v>-3.7124911858371634E-2</v>
      </c>
      <c r="Y1276" s="63">
        <f t="shared" si="529"/>
        <v>1.652013128397134E-2</v>
      </c>
      <c r="Z1276" s="63">
        <f t="shared" si="530"/>
        <v>5.2157824039641199E-2</v>
      </c>
      <c r="AA1276" s="63">
        <f t="shared" si="531"/>
        <v>5.9243961362315023E-2</v>
      </c>
      <c r="AB1276" s="64">
        <f t="shared" si="532"/>
        <v>-6.6898066745268991E-3</v>
      </c>
      <c r="AC1276" s="63">
        <f t="shared" si="556"/>
        <v>4.2104578286384031E-2</v>
      </c>
      <c r="AD1276" s="63">
        <f t="shared" si="557"/>
        <v>7.7814572225644252E-2</v>
      </c>
      <c r="AE1276" s="63">
        <f t="shared" si="558"/>
        <v>3.827486176184558E-2</v>
      </c>
      <c r="AF1276" s="64">
        <f t="shared" si="559"/>
        <v>3.808212248989995E-2</v>
      </c>
      <c r="AG1276" s="69">
        <f t="shared" ca="1" si="537"/>
        <v>1674</v>
      </c>
      <c r="AH1276" s="75">
        <f t="shared" si="547"/>
        <v>0</v>
      </c>
      <c r="AI1276" s="76">
        <f t="shared" si="548"/>
        <v>1</v>
      </c>
      <c r="AJ1276" s="75">
        <f t="shared" si="549"/>
        <v>0</v>
      </c>
      <c r="AK1276" s="76">
        <f t="shared" si="550"/>
        <v>1</v>
      </c>
    </row>
    <row r="1277" spans="2:37" x14ac:dyDescent="0.25">
      <c r="B1277" s="43">
        <v>1977</v>
      </c>
      <c r="C1277" s="44">
        <v>2</v>
      </c>
      <c r="D1277" s="67">
        <f t="shared" si="555"/>
        <v>28184</v>
      </c>
      <c r="E1277" s="61">
        <f>Data!I1276</f>
        <v>99.82</v>
      </c>
      <c r="F1277" s="61">
        <f>Data!H1276</f>
        <v>59.1</v>
      </c>
      <c r="G1277" s="62">
        <f>IF(MOD(C1277,3)=0,SUM(Data!G1274:G1276),0)</f>
        <v>0</v>
      </c>
      <c r="H1277" s="63">
        <f t="shared" si="538"/>
        <v>-2.1660286402629625E-2</v>
      </c>
      <c r="I1277" s="63">
        <f t="shared" si="539"/>
        <v>0</v>
      </c>
      <c r="J1277" s="63">
        <f t="shared" si="540"/>
        <v>-2.1660286402629625E-2</v>
      </c>
      <c r="K1277" s="63">
        <f t="shared" si="541"/>
        <v>1.025641025641022E-2</v>
      </c>
      <c r="L1277" s="64">
        <f t="shared" si="542"/>
        <v>-3.159266928179072E-2</v>
      </c>
      <c r="M1277" s="65">
        <f t="shared" si="543"/>
        <v>22.481981981981978</v>
      </c>
      <c r="N1277" s="65">
        <f t="shared" si="544"/>
        <v>4.7416327023222022</v>
      </c>
      <c r="O1277" s="65">
        <f t="shared" si="545"/>
        <v>4187.2476407247277</v>
      </c>
      <c r="P1277" s="66">
        <f t="shared" si="546"/>
        <v>883.08139908728572</v>
      </c>
      <c r="Q1277" s="63">
        <f t="shared" si="551"/>
        <v>1.103209318054299E-3</v>
      </c>
      <c r="R1277" s="63">
        <f t="shared" si="552"/>
        <v>3.7907998922566577E-2</v>
      </c>
      <c r="S1277" s="63">
        <f t="shared" si="553"/>
        <v>5.9139784946236729E-2</v>
      </c>
      <c r="T1277" s="64">
        <f t="shared" si="554"/>
        <v>-2.0046254824378718E-2</v>
      </c>
      <c r="U1277" s="63">
        <f t="shared" si="533"/>
        <v>-1.3001437949012207E-2</v>
      </c>
      <c r="V1277" s="63">
        <f t="shared" si="534"/>
        <v>2.3670639254980586E-2</v>
      </c>
      <c r="W1277" s="63">
        <f t="shared" si="535"/>
        <v>7.4304724995204241E-2</v>
      </c>
      <c r="X1277" s="64">
        <f t="shared" si="536"/>
        <v>-4.7131958523639272E-2</v>
      </c>
      <c r="Y1277" s="63">
        <f t="shared" ref="Y1277:Y1340" si="560">($M1277/$M1157)^(1/10)-1</f>
        <v>1.4097687736647213E-2</v>
      </c>
      <c r="Z1277" s="63">
        <f t="shared" ref="Z1277:Z1340" si="561">($O1277/$O1157)^(1/10)-1</f>
        <v>4.9650453203421652E-2</v>
      </c>
      <c r="AA1277" s="63">
        <f t="shared" ref="AA1277:AA1340" si="562">($N1277/$N1157)^(1/10)-1</f>
        <v>6.0325383583075487E-2</v>
      </c>
      <c r="AB1277" s="64">
        <f t="shared" ref="AB1277:AB1340" si="563">($P1277/$P1157)^(1/10)-1</f>
        <v>-1.0067598630508101E-2</v>
      </c>
      <c r="AC1277" s="63">
        <f t="shared" si="556"/>
        <v>4.2693229430983859E-2</v>
      </c>
      <c r="AD1277" s="63">
        <f t="shared" si="557"/>
        <v>7.8423394789930878E-2</v>
      </c>
      <c r="AE1277" s="63">
        <f t="shared" si="558"/>
        <v>3.8616901413303761E-2</v>
      </c>
      <c r="AF1277" s="64">
        <f t="shared" si="559"/>
        <v>3.8326444834914541E-2</v>
      </c>
      <c r="AG1277" s="69">
        <f t="shared" ca="1" si="537"/>
        <v>1425</v>
      </c>
      <c r="AH1277" s="75">
        <f t="shared" si="547"/>
        <v>0</v>
      </c>
      <c r="AI1277" s="76">
        <f t="shared" si="548"/>
        <v>2</v>
      </c>
      <c r="AJ1277" s="75">
        <f t="shared" si="549"/>
        <v>0</v>
      </c>
      <c r="AK1277" s="76">
        <f t="shared" si="550"/>
        <v>2</v>
      </c>
    </row>
    <row r="1278" spans="2:37" x14ac:dyDescent="0.25">
      <c r="B1278" s="43">
        <v>1977</v>
      </c>
      <c r="C1278" s="44">
        <v>3</v>
      </c>
      <c r="D1278" s="67">
        <f t="shared" si="555"/>
        <v>28215</v>
      </c>
      <c r="E1278" s="61">
        <f>Data!I1277</f>
        <v>98.419998000000007</v>
      </c>
      <c r="F1278" s="61">
        <f>Data!H1277</f>
        <v>59.5</v>
      </c>
      <c r="G1278" s="62">
        <f>IF(MOD(C1278,3)=0,SUM(Data!G1275:G1277),0)</f>
        <v>1.0358333333333332</v>
      </c>
      <c r="H1278" s="63">
        <f t="shared" si="538"/>
        <v>-1.4025265477859983E-2</v>
      </c>
      <c r="I1278" s="63">
        <f t="shared" si="539"/>
        <v>1.0377011954852066E-2</v>
      </c>
      <c r="J1278" s="63">
        <f t="shared" si="540"/>
        <v>-3.648253523008016E-3</v>
      </c>
      <c r="K1278" s="63">
        <f t="shared" si="541"/>
        <v>6.7681895093061328E-3</v>
      </c>
      <c r="L1278" s="64">
        <f t="shared" si="542"/>
        <v>-1.0346416524533941E-2</v>
      </c>
      <c r="M1278" s="65">
        <f t="shared" si="543"/>
        <v>22.166666216216214</v>
      </c>
      <c r="N1278" s="65">
        <f t="shared" si="544"/>
        <v>4.7737249710350422</v>
      </c>
      <c r="O1278" s="65">
        <f t="shared" si="545"/>
        <v>4171.9714997677465</v>
      </c>
      <c r="P1278" s="66">
        <f t="shared" si="546"/>
        <v>873.94467110726043</v>
      </c>
      <c r="Q1278" s="63">
        <f t="shared" si="551"/>
        <v>-4.2327518993700131E-2</v>
      </c>
      <c r="R1278" s="63">
        <f t="shared" si="552"/>
        <v>-5.5878665570013863E-3</v>
      </c>
      <c r="S1278" s="63">
        <f t="shared" si="553"/>
        <v>6.4400715563506239E-2</v>
      </c>
      <c r="T1278" s="64">
        <f t="shared" si="554"/>
        <v>-6.575397883254408E-2</v>
      </c>
      <c r="U1278" s="63">
        <f t="shared" si="533"/>
        <v>-1.694522794750597E-2</v>
      </c>
      <c r="V1278" s="63">
        <f t="shared" si="534"/>
        <v>2.0260729942917832E-2</v>
      </c>
      <c r="W1278" s="63">
        <f t="shared" si="535"/>
        <v>7.5234832267427443E-2</v>
      </c>
      <c r="X1278" s="64">
        <f t="shared" si="536"/>
        <v>-5.1127531098096646E-2</v>
      </c>
      <c r="Y1278" s="63">
        <f t="shared" si="560"/>
        <v>8.7596048878419985E-3</v>
      </c>
      <c r="Z1278" s="63">
        <f t="shared" si="561"/>
        <v>4.4385407099718721E-2</v>
      </c>
      <c r="AA1278" s="63">
        <f t="shared" si="562"/>
        <v>6.071888866746189E-2</v>
      </c>
      <c r="AB1278" s="64">
        <f t="shared" si="563"/>
        <v>-1.5398501659815156E-2</v>
      </c>
      <c r="AC1278" s="63">
        <f t="shared" si="556"/>
        <v>4.0943875252279494E-2</v>
      </c>
      <c r="AD1278" s="63">
        <f t="shared" si="557"/>
        <v>7.6651434966823029E-2</v>
      </c>
      <c r="AE1278" s="63">
        <f t="shared" si="558"/>
        <v>3.878006955239699E-2</v>
      </c>
      <c r="AF1278" s="64">
        <f t="shared" si="559"/>
        <v>3.6457539497022129E-2</v>
      </c>
      <c r="AG1278" s="69">
        <f t="shared" ca="1" si="537"/>
        <v>1298</v>
      </c>
      <c r="AH1278" s="75">
        <f t="shared" si="547"/>
        <v>0</v>
      </c>
      <c r="AI1278" s="76">
        <f t="shared" si="548"/>
        <v>3</v>
      </c>
      <c r="AJ1278" s="75">
        <f t="shared" si="549"/>
        <v>0</v>
      </c>
      <c r="AK1278" s="76">
        <f t="shared" si="550"/>
        <v>3</v>
      </c>
    </row>
    <row r="1279" spans="2:37" x14ac:dyDescent="0.25">
      <c r="B1279" s="43">
        <v>1977</v>
      </c>
      <c r="C1279" s="44">
        <v>4</v>
      </c>
      <c r="D1279" s="67">
        <f t="shared" si="555"/>
        <v>28245</v>
      </c>
      <c r="E1279" s="61">
        <f>Data!I1278</f>
        <v>98.440002000000007</v>
      </c>
      <c r="F1279" s="61">
        <f>Data!H1278</f>
        <v>60</v>
      </c>
      <c r="G1279" s="62">
        <f>IF(MOD(C1279,3)=0,SUM(Data!G1276:G1278),0)</f>
        <v>0</v>
      </c>
      <c r="H1279" s="63">
        <f t="shared" si="538"/>
        <v>2.0325137580279318E-4</v>
      </c>
      <c r="I1279" s="63">
        <f t="shared" si="539"/>
        <v>0</v>
      </c>
      <c r="J1279" s="63">
        <f t="shared" si="540"/>
        <v>2.0325137580279318E-4</v>
      </c>
      <c r="K1279" s="63">
        <f t="shared" si="541"/>
        <v>8.4033613445377853E-3</v>
      </c>
      <c r="L1279" s="64">
        <f t="shared" si="542"/>
        <v>-8.131775718995482E-3</v>
      </c>
      <c r="M1279" s="65">
        <f t="shared" si="543"/>
        <v>22.171171621621621</v>
      </c>
      <c r="N1279" s="65">
        <f t="shared" si="544"/>
        <v>4.8138403069260933</v>
      </c>
      <c r="O1279" s="65">
        <f t="shared" si="545"/>
        <v>4172.8194587148846</v>
      </c>
      <c r="P1279" s="66">
        <f t="shared" si="546"/>
        <v>866.8379490510049</v>
      </c>
      <c r="Q1279" s="63">
        <f t="shared" si="551"/>
        <v>-3.1483638641122025E-2</v>
      </c>
      <c r="R1279" s="63">
        <f t="shared" si="552"/>
        <v>5.6720228207085555E-3</v>
      </c>
      <c r="S1279" s="63">
        <f t="shared" si="553"/>
        <v>6.9518716577540163E-2</v>
      </c>
      <c r="T1279" s="64">
        <f t="shared" si="554"/>
        <v>-5.9696658662637403E-2</v>
      </c>
      <c r="U1279" s="63">
        <f t="shared" si="533"/>
        <v>-1.7765053198827818E-2</v>
      </c>
      <c r="V1279" s="63">
        <f t="shared" si="534"/>
        <v>1.9409876528521552E-2</v>
      </c>
      <c r="W1279" s="63">
        <f t="shared" si="535"/>
        <v>7.6516351270862648E-2</v>
      </c>
      <c r="X1279" s="64">
        <f t="shared" si="536"/>
        <v>-5.3047475474873207E-2</v>
      </c>
      <c r="Y1279" s="63">
        <f t="shared" si="560"/>
        <v>4.6152239881995794E-3</v>
      </c>
      <c r="Z1279" s="63">
        <f t="shared" si="561"/>
        <v>4.0094661403641263E-2</v>
      </c>
      <c r="AA1279" s="63">
        <f t="shared" si="562"/>
        <v>6.1285732189129583E-2</v>
      </c>
      <c r="AB1279" s="64">
        <f t="shared" si="563"/>
        <v>-1.9967356709655548E-2</v>
      </c>
      <c r="AC1279" s="63">
        <f t="shared" si="556"/>
        <v>3.9067525306857087E-2</v>
      </c>
      <c r="AD1279" s="63">
        <f t="shared" si="557"/>
        <v>7.471072047753391E-2</v>
      </c>
      <c r="AE1279" s="63">
        <f t="shared" si="558"/>
        <v>3.9028242017031145E-2</v>
      </c>
      <c r="AF1279" s="64">
        <f t="shared" si="559"/>
        <v>3.4342164166041744E-2</v>
      </c>
      <c r="AG1279" s="69">
        <f t="shared" ca="1" si="537"/>
        <v>1021</v>
      </c>
      <c r="AH1279" s="75">
        <f t="shared" si="547"/>
        <v>1</v>
      </c>
      <c r="AI1279" s="76">
        <f t="shared" si="548"/>
        <v>0</v>
      </c>
      <c r="AJ1279" s="75">
        <f t="shared" si="549"/>
        <v>1</v>
      </c>
      <c r="AK1279" s="76">
        <f t="shared" si="550"/>
        <v>0</v>
      </c>
    </row>
    <row r="1280" spans="2:37" x14ac:dyDescent="0.25">
      <c r="B1280" s="43">
        <v>1977</v>
      </c>
      <c r="C1280" s="44">
        <v>5</v>
      </c>
      <c r="D1280" s="67">
        <f t="shared" si="555"/>
        <v>28276</v>
      </c>
      <c r="E1280" s="61">
        <f>Data!I1279</f>
        <v>96.120002999999997</v>
      </c>
      <c r="F1280" s="61">
        <f>Data!H1279</f>
        <v>60.3</v>
      </c>
      <c r="G1280" s="62">
        <f>IF(MOD(C1280,3)=0,SUM(Data!G1277:G1279),0)</f>
        <v>0</v>
      </c>
      <c r="H1280" s="63">
        <f t="shared" si="538"/>
        <v>-2.3567644787329534E-2</v>
      </c>
      <c r="I1280" s="63">
        <f t="shared" si="539"/>
        <v>0</v>
      </c>
      <c r="J1280" s="63">
        <f t="shared" si="540"/>
        <v>-2.3567644787329534E-2</v>
      </c>
      <c r="K1280" s="63">
        <f t="shared" si="541"/>
        <v>4.9999999999998934E-3</v>
      </c>
      <c r="L1280" s="64">
        <f t="shared" si="542"/>
        <v>-2.8425517201322803E-2</v>
      </c>
      <c r="M1280" s="65">
        <f t="shared" si="543"/>
        <v>21.648649324324321</v>
      </c>
      <c r="N1280" s="65">
        <f t="shared" si="544"/>
        <v>4.837909508460724</v>
      </c>
      <c r="O1280" s="65">
        <f t="shared" si="545"/>
        <v>4074.4759319502355</v>
      </c>
      <c r="P1280" s="66">
        <f t="shared" si="546"/>
        <v>842.19763201949615</v>
      </c>
      <c r="Q1280" s="63">
        <f t="shared" si="551"/>
        <v>-4.0527021361549287E-2</v>
      </c>
      <c r="R1280" s="63">
        <f t="shared" si="552"/>
        <v>-3.7182955636229087E-3</v>
      </c>
      <c r="S1280" s="63">
        <f t="shared" si="553"/>
        <v>6.7256637168141564E-2</v>
      </c>
      <c r="T1280" s="64">
        <f t="shared" si="554"/>
        <v>-6.6502217236230288E-2</v>
      </c>
      <c r="U1280" s="63">
        <f t="shared" si="533"/>
        <v>-2.5782024885170451E-2</v>
      </c>
      <c r="V1280" s="63">
        <f t="shared" si="534"/>
        <v>1.1089484199249711E-2</v>
      </c>
      <c r="W1280" s="63">
        <f t="shared" si="535"/>
        <v>7.7072149697686054E-2</v>
      </c>
      <c r="X1280" s="64">
        <f t="shared" si="536"/>
        <v>-6.126113790701615E-2</v>
      </c>
      <c r="Y1280" s="63">
        <f t="shared" si="560"/>
        <v>7.6352587853349974E-3</v>
      </c>
      <c r="Z1280" s="63">
        <f t="shared" si="561"/>
        <v>4.3221353090916237E-2</v>
      </c>
      <c r="AA1280" s="63">
        <f t="shared" si="562"/>
        <v>6.1494926700143226E-2</v>
      </c>
      <c r="AB1280" s="64">
        <f t="shared" si="563"/>
        <v>-1.7214942012048762E-2</v>
      </c>
      <c r="AC1280" s="63">
        <f t="shared" si="556"/>
        <v>3.5948181893944664E-2</v>
      </c>
      <c r="AD1280" s="63">
        <f t="shared" si="557"/>
        <v>7.1484374041850707E-2</v>
      </c>
      <c r="AE1280" s="63">
        <f t="shared" si="558"/>
        <v>3.910148155132509E-2</v>
      </c>
      <c r="AF1280" s="64">
        <f t="shared" si="559"/>
        <v>3.1164321354040903E-2</v>
      </c>
      <c r="AG1280" s="69">
        <f t="shared" ca="1" si="537"/>
        <v>1451</v>
      </c>
      <c r="AH1280" s="75">
        <f t="shared" si="547"/>
        <v>0</v>
      </c>
      <c r="AI1280" s="76">
        <f t="shared" si="548"/>
        <v>1</v>
      </c>
      <c r="AJ1280" s="75">
        <f t="shared" si="549"/>
        <v>0</v>
      </c>
      <c r="AK1280" s="76">
        <f t="shared" si="550"/>
        <v>1</v>
      </c>
    </row>
    <row r="1281" spans="2:37" x14ac:dyDescent="0.25">
      <c r="B1281" s="43">
        <v>1977</v>
      </c>
      <c r="C1281" s="44">
        <v>6</v>
      </c>
      <c r="D1281" s="67">
        <f t="shared" si="555"/>
        <v>28306</v>
      </c>
      <c r="E1281" s="61">
        <f>Data!I1280</f>
        <v>100.480003</v>
      </c>
      <c r="F1281" s="61">
        <f>Data!H1280</f>
        <v>60.7</v>
      </c>
      <c r="G1281" s="62">
        <f>IF(MOD(C1281,3)=0,SUM(Data!G1278:G1280),0)</f>
        <v>1.0758333333333332</v>
      </c>
      <c r="H1281" s="63">
        <f t="shared" si="538"/>
        <v>4.535996529255204E-2</v>
      </c>
      <c r="I1281" s="63">
        <f t="shared" si="539"/>
        <v>1.1192606114809768E-2</v>
      </c>
      <c r="J1281" s="63">
        <f t="shared" si="540"/>
        <v>5.6552571407361807E-2</v>
      </c>
      <c r="K1281" s="63">
        <f t="shared" si="541"/>
        <v>6.6334991708127955E-3</v>
      </c>
      <c r="L1281" s="64">
        <f t="shared" si="542"/>
        <v>4.959011624157994E-2</v>
      </c>
      <c r="M1281" s="65">
        <f t="shared" si="543"/>
        <v>22.630631306306302</v>
      </c>
      <c r="N1281" s="65">
        <f t="shared" si="544"/>
        <v>4.8700017771735649</v>
      </c>
      <c r="O1281" s="65">
        <f t="shared" si="545"/>
        <v>4304.8980230394282</v>
      </c>
      <c r="P1281" s="66">
        <f t="shared" si="546"/>
        <v>883.96231048972629</v>
      </c>
      <c r="Q1281" s="63">
        <f t="shared" si="551"/>
        <v>-3.6440314887229763E-2</v>
      </c>
      <c r="R1281" s="63">
        <f t="shared" si="552"/>
        <v>2.2592615553600481E-3</v>
      </c>
      <c r="S1281" s="63">
        <f t="shared" si="553"/>
        <v>6.8661971830985991E-2</v>
      </c>
      <c r="T1281" s="64">
        <f t="shared" si="554"/>
        <v>-6.2136308791689743E-2</v>
      </c>
      <c r="U1281" s="63">
        <f t="shared" ref="U1281:U1344" si="564">($M1281/$M1221)^(1/5)-1</f>
        <v>-1.2753505613041227E-2</v>
      </c>
      <c r="V1281" s="63">
        <f t="shared" ref="V1281:V1344" si="565">($O1281/$O1221)^(1/5)-1</f>
        <v>2.5331045052401135E-2</v>
      </c>
      <c r="W1281" s="63">
        <f t="shared" ref="W1281:W1344" si="566">($N1281/$N1221)^(1/5)-1</f>
        <v>7.7979562785561507E-2</v>
      </c>
      <c r="X1281" s="64">
        <f t="shared" ref="X1281:X1344" si="567">($P1281/$P1221)^(1/5)-1</f>
        <v>-4.8839996184263046E-2</v>
      </c>
      <c r="Y1281" s="63">
        <f t="shared" si="560"/>
        <v>1.0359605656881321E-2</v>
      </c>
      <c r="Z1281" s="63">
        <f t="shared" si="561"/>
        <v>4.6322622690807114E-2</v>
      </c>
      <c r="AA1281" s="63">
        <f t="shared" si="562"/>
        <v>6.1877566198022427E-2</v>
      </c>
      <c r="AB1281" s="64">
        <f t="shared" si="563"/>
        <v>-1.4648528231845703E-2</v>
      </c>
      <c r="AC1281" s="63">
        <f t="shared" si="556"/>
        <v>3.8314247141885138E-2</v>
      </c>
      <c r="AD1281" s="63">
        <f t="shared" si="557"/>
        <v>7.4015437136685014E-2</v>
      </c>
      <c r="AE1281" s="63">
        <f t="shared" si="558"/>
        <v>3.9259776203885099E-2</v>
      </c>
      <c r="AF1281" s="64">
        <f t="shared" si="559"/>
        <v>3.3442707712360464E-2</v>
      </c>
      <c r="AG1281" s="69">
        <f t="shared" ca="1" si="537"/>
        <v>232</v>
      </c>
      <c r="AH1281" s="75">
        <f t="shared" si="547"/>
        <v>1</v>
      </c>
      <c r="AI1281" s="76">
        <f t="shared" si="548"/>
        <v>0</v>
      </c>
      <c r="AJ1281" s="75">
        <f t="shared" si="549"/>
        <v>1</v>
      </c>
      <c r="AK1281" s="76">
        <f t="shared" si="550"/>
        <v>0</v>
      </c>
    </row>
    <row r="1282" spans="2:37" x14ac:dyDescent="0.25">
      <c r="B1282" s="43">
        <v>1977</v>
      </c>
      <c r="C1282" s="44">
        <v>7</v>
      </c>
      <c r="D1282" s="67">
        <f t="shared" si="555"/>
        <v>28337</v>
      </c>
      <c r="E1282" s="61">
        <f>Data!I1281</f>
        <v>98.849997999999999</v>
      </c>
      <c r="F1282" s="61">
        <f>Data!H1281</f>
        <v>61</v>
      </c>
      <c r="G1282" s="62">
        <f>IF(MOD(C1282,3)=0,SUM(Data!G1279:G1281),0)</f>
        <v>0</v>
      </c>
      <c r="H1282" s="63">
        <f t="shared" si="538"/>
        <v>-1.6222183034767634E-2</v>
      </c>
      <c r="I1282" s="63">
        <f t="shared" si="539"/>
        <v>0</v>
      </c>
      <c r="J1282" s="63">
        <f t="shared" si="540"/>
        <v>-1.6222183034767634E-2</v>
      </c>
      <c r="K1282" s="63">
        <f t="shared" si="541"/>
        <v>4.9423393739702615E-3</v>
      </c>
      <c r="L1282" s="64">
        <f t="shared" si="542"/>
        <v>-2.1060434593612953E-2</v>
      </c>
      <c r="M1282" s="65">
        <f t="shared" si="543"/>
        <v>22.263513063063062</v>
      </c>
      <c r="N1282" s="65">
        <f t="shared" si="544"/>
        <v>4.8940709787081946</v>
      </c>
      <c r="O1282" s="65">
        <f t="shared" si="545"/>
        <v>4235.063179363673</v>
      </c>
      <c r="P1282" s="66">
        <f t="shared" si="546"/>
        <v>865.34568006643838</v>
      </c>
      <c r="Q1282" s="63">
        <f t="shared" si="551"/>
        <v>-4.4373587695793026E-2</v>
      </c>
      <c r="R1282" s="63">
        <f t="shared" si="552"/>
        <v>-5.9926363495396151E-3</v>
      </c>
      <c r="S1282" s="63">
        <f t="shared" si="553"/>
        <v>6.8301225919439545E-2</v>
      </c>
      <c r="T1282" s="64">
        <f t="shared" si="554"/>
        <v>-6.9543926812438039E-2</v>
      </c>
      <c r="U1282" s="63">
        <f t="shared" si="564"/>
        <v>-1.6436134041034833E-2</v>
      </c>
      <c r="V1282" s="63">
        <f t="shared" si="565"/>
        <v>2.1506353573543135E-2</v>
      </c>
      <c r="W1282" s="63">
        <f t="shared" si="566"/>
        <v>7.8010925544657939E-2</v>
      </c>
      <c r="X1282" s="64">
        <f t="shared" si="567"/>
        <v>-5.241558376838007E-2</v>
      </c>
      <c r="Y1282" s="63">
        <f t="shared" si="560"/>
        <v>4.2451537872909562E-3</v>
      </c>
      <c r="Z1282" s="63">
        <f t="shared" si="561"/>
        <v>3.9990531343640612E-2</v>
      </c>
      <c r="AA1282" s="63">
        <f t="shared" si="562"/>
        <v>6.2082704982701964E-2</v>
      </c>
      <c r="AB1282" s="64">
        <f t="shared" si="563"/>
        <v>-2.0800803492437292E-2</v>
      </c>
      <c r="AC1282" s="63">
        <f t="shared" si="556"/>
        <v>3.6877677175174428E-2</v>
      </c>
      <c r="AD1282" s="63">
        <f t="shared" si="557"/>
        <v>7.2529472434744946E-2</v>
      </c>
      <c r="AE1282" s="63">
        <f t="shared" si="558"/>
        <v>3.9147435062217628E-2</v>
      </c>
      <c r="AF1282" s="64">
        <f t="shared" si="559"/>
        <v>3.2124447644456211E-2</v>
      </c>
      <c r="AG1282" s="69">
        <f t="shared" ca="1" si="537"/>
        <v>1334</v>
      </c>
      <c r="AH1282" s="75">
        <f t="shared" si="547"/>
        <v>0</v>
      </c>
      <c r="AI1282" s="76">
        <f t="shared" si="548"/>
        <v>1</v>
      </c>
      <c r="AJ1282" s="75">
        <f t="shared" si="549"/>
        <v>0</v>
      </c>
      <c r="AK1282" s="76">
        <f t="shared" si="550"/>
        <v>1</v>
      </c>
    </row>
    <row r="1283" spans="2:37" x14ac:dyDescent="0.25">
      <c r="B1283" s="43">
        <v>1977</v>
      </c>
      <c r="C1283" s="44">
        <v>8</v>
      </c>
      <c r="D1283" s="67">
        <f t="shared" si="555"/>
        <v>28368</v>
      </c>
      <c r="E1283" s="61">
        <f>Data!I1282</f>
        <v>96.769997000000004</v>
      </c>
      <c r="F1283" s="61">
        <f>Data!H1282</f>
        <v>61.2</v>
      </c>
      <c r="G1283" s="62">
        <f>IF(MOD(C1283,3)=0,SUM(Data!G1280:G1282),0)</f>
        <v>0</v>
      </c>
      <c r="H1283" s="63">
        <f t="shared" si="538"/>
        <v>-2.1041993344299237E-2</v>
      </c>
      <c r="I1283" s="63">
        <f t="shared" si="539"/>
        <v>0</v>
      </c>
      <c r="J1283" s="63">
        <f t="shared" si="540"/>
        <v>-2.1041993344299237E-2</v>
      </c>
      <c r="K1283" s="63">
        <f t="shared" si="541"/>
        <v>3.2786885245901232E-3</v>
      </c>
      <c r="L1283" s="64">
        <f t="shared" si="542"/>
        <v>-2.4241202516376625E-2</v>
      </c>
      <c r="M1283" s="65">
        <f t="shared" si="543"/>
        <v>21.795044369369368</v>
      </c>
      <c r="N1283" s="65">
        <f t="shared" si="544"/>
        <v>4.910117113064616</v>
      </c>
      <c r="O1283" s="65">
        <f t="shared" si="545"/>
        <v>4145.9490081308159</v>
      </c>
      <c r="P1283" s="66">
        <f t="shared" si="546"/>
        <v>844.36866018927617</v>
      </c>
      <c r="Q1283" s="63">
        <f t="shared" si="551"/>
        <v>-5.9663849590366302E-2</v>
      </c>
      <c r="R1283" s="63">
        <f t="shared" si="552"/>
        <v>-2.1897003076598809E-2</v>
      </c>
      <c r="S1283" s="63">
        <f t="shared" si="553"/>
        <v>6.6202090592334617E-2</v>
      </c>
      <c r="T1283" s="64">
        <f t="shared" si="554"/>
        <v>-8.2628888506483089E-2</v>
      </c>
      <c r="U1283" s="63">
        <f t="shared" si="564"/>
        <v>-2.7223310118548283E-2</v>
      </c>
      <c r="V1283" s="63">
        <f t="shared" si="565"/>
        <v>1.0303045601718575E-2</v>
      </c>
      <c r="W1283" s="63">
        <f t="shared" si="566"/>
        <v>7.8202728077545691E-2</v>
      </c>
      <c r="X1283" s="64">
        <f t="shared" si="567"/>
        <v>-6.2974875417810772E-2</v>
      </c>
      <c r="Y1283" s="63">
        <f t="shared" si="560"/>
        <v>3.2933477872523209E-3</v>
      </c>
      <c r="Z1283" s="63">
        <f t="shared" si="561"/>
        <v>3.9004846499672841E-2</v>
      </c>
      <c r="AA1283" s="63">
        <f t="shared" si="562"/>
        <v>6.2112845883373957E-2</v>
      </c>
      <c r="AB1283" s="64">
        <f t="shared" si="563"/>
        <v>-2.1756632991743685E-2</v>
      </c>
      <c r="AC1283" s="63">
        <f t="shared" si="556"/>
        <v>3.8772653575905203E-2</v>
      </c>
      <c r="AD1283" s="63">
        <f t="shared" si="557"/>
        <v>7.4489605326108821E-2</v>
      </c>
      <c r="AE1283" s="63">
        <f t="shared" si="558"/>
        <v>3.9317522362432245E-2</v>
      </c>
      <c r="AF1283" s="64">
        <f t="shared" si="559"/>
        <v>3.3841518310716356E-2</v>
      </c>
      <c r="AG1283" s="69">
        <f t="shared" ca="1" si="537"/>
        <v>1417</v>
      </c>
      <c r="AH1283" s="75">
        <f t="shared" si="547"/>
        <v>0</v>
      </c>
      <c r="AI1283" s="76">
        <f t="shared" si="548"/>
        <v>2</v>
      </c>
      <c r="AJ1283" s="75">
        <f t="shared" si="549"/>
        <v>0</v>
      </c>
      <c r="AK1283" s="76">
        <f t="shared" si="550"/>
        <v>2</v>
      </c>
    </row>
    <row r="1284" spans="2:37" x14ac:dyDescent="0.25">
      <c r="B1284" s="43">
        <v>1977</v>
      </c>
      <c r="C1284" s="44">
        <v>9</v>
      </c>
      <c r="D1284" s="67">
        <f t="shared" si="555"/>
        <v>28398</v>
      </c>
      <c r="E1284" s="61">
        <f>Data!I1283</f>
        <v>96.529999000000004</v>
      </c>
      <c r="F1284" s="61">
        <f>Data!H1283</f>
        <v>61.4</v>
      </c>
      <c r="G1284" s="62">
        <f>IF(MOD(C1284,3)=0,SUM(Data!G1281:G1283),0)</f>
        <v>1.1133333333333333</v>
      </c>
      <c r="H1284" s="63">
        <f t="shared" si="538"/>
        <v>-2.4800868806474918E-3</v>
      </c>
      <c r="I1284" s="63">
        <f t="shared" si="539"/>
        <v>1.1504943348642795E-2</v>
      </c>
      <c r="J1284" s="63">
        <f t="shared" si="540"/>
        <v>9.0248564679953347E-3</v>
      </c>
      <c r="K1284" s="63">
        <f t="shared" si="541"/>
        <v>3.2679738562091387E-3</v>
      </c>
      <c r="L1284" s="64">
        <f t="shared" si="542"/>
        <v>5.7381305511614578E-3</v>
      </c>
      <c r="M1284" s="65">
        <f t="shared" si="543"/>
        <v>21.740990765765766</v>
      </c>
      <c r="N1284" s="65">
        <f t="shared" si="544"/>
        <v>4.9261632474210355</v>
      </c>
      <c r="O1284" s="65">
        <f t="shared" si="545"/>
        <v>4183.3656028528239</v>
      </c>
      <c r="P1284" s="66">
        <f t="shared" si="546"/>
        <v>849.21375779475147</v>
      </c>
      <c r="Q1284" s="63">
        <f t="shared" si="551"/>
        <v>-8.2763199976495616E-2</v>
      </c>
      <c r="R1284" s="63">
        <f t="shared" si="552"/>
        <v>-4.3599072878429235E-2</v>
      </c>
      <c r="S1284" s="63">
        <f t="shared" si="553"/>
        <v>6.5972222222222099E-2</v>
      </c>
      <c r="T1284" s="64">
        <f t="shared" si="554"/>
        <v>-0.10279000973611618</v>
      </c>
      <c r="U1284" s="63">
        <f t="shared" si="564"/>
        <v>-2.6758300128997936E-2</v>
      </c>
      <c r="V1284" s="63">
        <f t="shared" si="565"/>
        <v>1.1702990509279587E-2</v>
      </c>
      <c r="W1284" s="63">
        <f t="shared" si="566"/>
        <v>7.8393484021748838E-2</v>
      </c>
      <c r="X1284" s="64">
        <f t="shared" si="567"/>
        <v>-6.1842448513092285E-2</v>
      </c>
      <c r="Y1284" s="63">
        <f t="shared" si="560"/>
        <v>-1.8627953657512908E-4</v>
      </c>
      <c r="Z1284" s="63">
        <f t="shared" si="561"/>
        <v>3.5811946525475147E-2</v>
      </c>
      <c r="AA1284" s="63">
        <f t="shared" si="562"/>
        <v>6.2142799746346178E-2</v>
      </c>
      <c r="AB1284" s="64">
        <f t="shared" si="563"/>
        <v>-2.4790313719736501E-2</v>
      </c>
      <c r="AC1284" s="63">
        <f t="shared" si="556"/>
        <v>4.1968483201040296E-2</v>
      </c>
      <c r="AD1284" s="63">
        <f t="shared" si="557"/>
        <v>7.7860357628241061E-2</v>
      </c>
      <c r="AE1284" s="63">
        <f t="shared" si="558"/>
        <v>3.948708243129273E-2</v>
      </c>
      <c r="AF1284" s="64">
        <f t="shared" si="559"/>
        <v>3.6915586394008493E-2</v>
      </c>
      <c r="AG1284" s="69">
        <f t="shared" ca="1" si="537"/>
        <v>1104</v>
      </c>
      <c r="AH1284" s="75">
        <f t="shared" si="547"/>
        <v>0</v>
      </c>
      <c r="AI1284" s="76">
        <f t="shared" si="548"/>
        <v>3</v>
      </c>
      <c r="AJ1284" s="75">
        <f t="shared" si="549"/>
        <v>0</v>
      </c>
      <c r="AK1284" s="76">
        <f t="shared" si="550"/>
        <v>3</v>
      </c>
    </row>
    <row r="1285" spans="2:37" x14ac:dyDescent="0.25">
      <c r="B1285" s="43">
        <v>1977</v>
      </c>
      <c r="C1285" s="44">
        <v>10</v>
      </c>
      <c r="D1285" s="67">
        <f t="shared" si="555"/>
        <v>28429</v>
      </c>
      <c r="E1285" s="61">
        <f>Data!I1284</f>
        <v>92.339995999999999</v>
      </c>
      <c r="F1285" s="61">
        <f>Data!H1284</f>
        <v>61.6</v>
      </c>
      <c r="G1285" s="62">
        <f>IF(MOD(C1285,3)=0,SUM(Data!G1282:G1284),0)</f>
        <v>0</v>
      </c>
      <c r="H1285" s="63">
        <f t="shared" si="538"/>
        <v>-4.340622649338266E-2</v>
      </c>
      <c r="I1285" s="63">
        <f t="shared" si="539"/>
        <v>0</v>
      </c>
      <c r="J1285" s="63">
        <f t="shared" si="540"/>
        <v>-4.340622649338266E-2</v>
      </c>
      <c r="K1285" s="63">
        <f t="shared" si="541"/>
        <v>3.2573289902280145E-3</v>
      </c>
      <c r="L1285" s="64">
        <f t="shared" si="542"/>
        <v>-4.6512050433339169E-2</v>
      </c>
      <c r="M1285" s="65">
        <f t="shared" si="543"/>
        <v>20.797296396396394</v>
      </c>
      <c r="N1285" s="65">
        <f t="shared" si="544"/>
        <v>4.9422093817774559</v>
      </c>
      <c r="O1285" s="65">
        <f t="shared" si="545"/>
        <v>4001.7814879907678</v>
      </c>
      <c r="P1285" s="66">
        <f t="shared" si="546"/>
        <v>809.71508466351656</v>
      </c>
      <c r="Q1285" s="63">
        <f t="shared" si="551"/>
        <v>-0.10262396301994248</v>
      </c>
      <c r="R1285" s="63">
        <f t="shared" si="552"/>
        <v>-6.430784970422565E-2</v>
      </c>
      <c r="S1285" s="63">
        <f t="shared" si="553"/>
        <v>6.390328151986191E-2</v>
      </c>
      <c r="T1285" s="64">
        <f t="shared" si="554"/>
        <v>-0.12051013795251087</v>
      </c>
      <c r="U1285" s="63">
        <f t="shared" si="564"/>
        <v>-3.7145427183382318E-2</v>
      </c>
      <c r="V1285" s="63">
        <f t="shared" si="565"/>
        <v>9.0537722872108262E-4</v>
      </c>
      <c r="W1285" s="63">
        <f t="shared" si="566"/>
        <v>7.807275064941277E-2</v>
      </c>
      <c r="X1285" s="64">
        <f t="shared" si="567"/>
        <v>-7.1579003712140432E-2</v>
      </c>
      <c r="Y1285" s="63">
        <f t="shared" si="560"/>
        <v>-1.0337419449800711E-3</v>
      </c>
      <c r="Z1285" s="63">
        <f t="shared" si="561"/>
        <v>3.4933971289797805E-2</v>
      </c>
      <c r="AA1285" s="63">
        <f t="shared" si="562"/>
        <v>6.2172568308380249E-2</v>
      </c>
      <c r="AB1285" s="64">
        <f t="shared" si="563"/>
        <v>-2.5644229413646746E-2</v>
      </c>
      <c r="AC1285" s="63">
        <f t="shared" si="556"/>
        <v>4.1354372208663115E-2</v>
      </c>
      <c r="AD1285" s="63">
        <f t="shared" si="557"/>
        <v>7.7225092834210196E-2</v>
      </c>
      <c r="AE1285" s="63">
        <f t="shared" si="558"/>
        <v>3.9656118612498847E-2</v>
      </c>
      <c r="AF1285" s="64">
        <f t="shared" si="559"/>
        <v>3.6135962217824336E-2</v>
      </c>
      <c r="AG1285" s="69">
        <f t="shared" ref="AG1285:AG1348" ca="1" si="568">RANK($H1285,OFFSET($H$5,0,0,$AN$3,1),0)</f>
        <v>1634</v>
      </c>
      <c r="AH1285" s="75">
        <f t="shared" si="547"/>
        <v>0</v>
      </c>
      <c r="AI1285" s="76">
        <f t="shared" si="548"/>
        <v>4</v>
      </c>
      <c r="AJ1285" s="75">
        <f t="shared" si="549"/>
        <v>0</v>
      </c>
      <c r="AK1285" s="76">
        <f t="shared" si="550"/>
        <v>4</v>
      </c>
    </row>
    <row r="1286" spans="2:37" x14ac:dyDescent="0.25">
      <c r="B1286" s="43">
        <v>1977</v>
      </c>
      <c r="C1286" s="44">
        <v>11</v>
      </c>
      <c r="D1286" s="67">
        <f t="shared" si="555"/>
        <v>28459</v>
      </c>
      <c r="E1286" s="61">
        <f>Data!I1285</f>
        <v>94.830001999999993</v>
      </c>
      <c r="F1286" s="61">
        <f>Data!H1285</f>
        <v>61.9</v>
      </c>
      <c r="G1286" s="62">
        <f>IF(MOD(C1286,3)=0,SUM(Data!G1283:G1285),0)</f>
        <v>0</v>
      </c>
      <c r="H1286" s="63">
        <f t="shared" ref="H1286:H1349" si="569">E1286/E1285-1</f>
        <v>2.6965628198641012E-2</v>
      </c>
      <c r="I1286" s="63">
        <f t="shared" ref="I1286:I1349" si="570">G1286/E1285</f>
        <v>0</v>
      </c>
      <c r="J1286" s="63">
        <f t="shared" ref="J1286:J1349" si="571">O1286/O1285-1</f>
        <v>2.6965628198641012E-2</v>
      </c>
      <c r="K1286" s="63">
        <f t="shared" ref="K1286:K1349" si="572">F1286/F1285-1</f>
        <v>4.8701298701299134E-3</v>
      </c>
      <c r="L1286" s="64">
        <f t="shared" ref="L1286:L1349" si="573">(1+J1286)/(1+K1286)-1</f>
        <v>2.1988411906886718E-2</v>
      </c>
      <c r="M1286" s="65">
        <f t="shared" ref="M1286:M1349" si="574">E1286/$E$4</f>
        <v>21.358108558558556</v>
      </c>
      <c r="N1286" s="65">
        <f t="shared" ref="N1286:N1349" si="575">F1286/$F$4</f>
        <v>4.9662785833120866</v>
      </c>
      <c r="O1286" s="65">
        <f t="shared" ref="O1286:O1349" si="576">O1285*((E1286+G1286)/(E1285))</f>
        <v>4109.692039728131</v>
      </c>
      <c r="P1286" s="66">
        <f t="shared" ref="P1286:P1349" si="577">P1285*(1+L1286)</f>
        <v>827.51943347231759</v>
      </c>
      <c r="Q1286" s="63">
        <f t="shared" si="551"/>
        <v>-7.1204663490786801E-2</v>
      </c>
      <c r="R1286" s="63">
        <f t="shared" si="552"/>
        <v>-3.1547010629272787E-2</v>
      </c>
      <c r="S1286" s="63">
        <f t="shared" si="553"/>
        <v>6.7241379310344795E-2</v>
      </c>
      <c r="T1286" s="64">
        <f t="shared" si="554"/>
        <v>-9.2564242592856671E-2</v>
      </c>
      <c r="U1286" s="63">
        <f t="shared" si="564"/>
        <v>-4.0605302423463163E-2</v>
      </c>
      <c r="V1286" s="63">
        <f t="shared" si="565"/>
        <v>-2.6912279389806892E-3</v>
      </c>
      <c r="W1286" s="63">
        <f t="shared" si="566"/>
        <v>7.8611281750704753E-2</v>
      </c>
      <c r="X1286" s="64">
        <f t="shared" si="567"/>
        <v>-7.5377025129685693E-2</v>
      </c>
      <c r="Y1286" s="63">
        <f t="shared" si="560"/>
        <v>8.794918979850852E-4</v>
      </c>
      <c r="Z1286" s="63">
        <f t="shared" si="561"/>
        <v>3.6916090989177031E-2</v>
      </c>
      <c r="AA1286" s="63">
        <f t="shared" si="562"/>
        <v>6.2373905630551674E-2</v>
      </c>
      <c r="AB1286" s="64">
        <f t="shared" si="563"/>
        <v>-2.3963140007909556E-2</v>
      </c>
      <c r="AC1286" s="63">
        <f t="shared" si="556"/>
        <v>4.1909678939840544E-2</v>
      </c>
      <c r="AD1286" s="63">
        <f t="shared" si="557"/>
        <v>7.7799527782589362E-2</v>
      </c>
      <c r="AE1286" s="63">
        <f t="shared" si="558"/>
        <v>3.972530839886379E-2</v>
      </c>
      <c r="AF1286" s="64">
        <f t="shared" si="559"/>
        <v>3.6619498511927473E-2</v>
      </c>
      <c r="AG1286" s="69">
        <f t="shared" ca="1" si="568"/>
        <v>504</v>
      </c>
      <c r="AH1286" s="75">
        <f t="shared" si="547"/>
        <v>1</v>
      </c>
      <c r="AI1286" s="76">
        <f t="shared" si="548"/>
        <v>0</v>
      </c>
      <c r="AJ1286" s="75">
        <f t="shared" si="549"/>
        <v>1</v>
      </c>
      <c r="AK1286" s="76">
        <f t="shared" si="550"/>
        <v>0</v>
      </c>
    </row>
    <row r="1287" spans="2:37" x14ac:dyDescent="0.25">
      <c r="B1287" s="43">
        <v>1977</v>
      </c>
      <c r="C1287" s="44">
        <v>12</v>
      </c>
      <c r="D1287" s="67">
        <f t="shared" si="555"/>
        <v>28490</v>
      </c>
      <c r="E1287" s="61">
        <f>Data!I1286</f>
        <v>95.099997999999999</v>
      </c>
      <c r="F1287" s="61">
        <f>Data!H1286</f>
        <v>62.1</v>
      </c>
      <c r="G1287" s="62">
        <f>IF(MOD(C1287,3)=0,SUM(Data!G1284:G1286),0)</f>
        <v>1.1533333333333333</v>
      </c>
      <c r="H1287" s="63">
        <f t="shared" si="569"/>
        <v>2.8471580122924056E-3</v>
      </c>
      <c r="I1287" s="63">
        <f t="shared" si="570"/>
        <v>1.2162114404820254E-2</v>
      </c>
      <c r="J1287" s="63">
        <f t="shared" si="571"/>
        <v>1.5009272417112696E-2</v>
      </c>
      <c r="K1287" s="63">
        <f t="shared" si="572"/>
        <v>3.231017770597866E-3</v>
      </c>
      <c r="L1287" s="64">
        <f t="shared" si="573"/>
        <v>1.1740321459247527E-2</v>
      </c>
      <c r="M1287" s="65">
        <f t="shared" si="574"/>
        <v>21.418918468468465</v>
      </c>
      <c r="N1287" s="65">
        <f t="shared" si="575"/>
        <v>4.982324717668507</v>
      </c>
      <c r="O1287" s="65">
        <f t="shared" si="576"/>
        <v>4171.3755271028504</v>
      </c>
      <c r="P1287" s="66">
        <f t="shared" si="577"/>
        <v>837.23477763505696</v>
      </c>
      <c r="Q1287" s="63">
        <f t="shared" si="551"/>
        <v>-0.11501955253135632</v>
      </c>
      <c r="R1287" s="63">
        <f t="shared" si="552"/>
        <v>-7.4617300973437883E-2</v>
      </c>
      <c r="S1287" s="63">
        <f t="shared" si="553"/>
        <v>6.7010309278350499E-2</v>
      </c>
      <c r="T1287" s="64">
        <f t="shared" si="554"/>
        <v>-0.13273312265143455</v>
      </c>
      <c r="U1287" s="63">
        <f t="shared" si="564"/>
        <v>-4.2314524013873922E-2</v>
      </c>
      <c r="V1287" s="63">
        <f t="shared" si="565"/>
        <v>-3.3812830581109177E-3</v>
      </c>
      <c r="W1287" s="63">
        <f t="shared" si="566"/>
        <v>7.8798997059928766E-2</v>
      </c>
      <c r="X1287" s="64">
        <f t="shared" si="567"/>
        <v>-7.6177564441575307E-2</v>
      </c>
      <c r="Y1287" s="63">
        <f t="shared" si="560"/>
        <v>-1.4292916910513265E-3</v>
      </c>
      <c r="Z1287" s="63">
        <f t="shared" si="561"/>
        <v>3.4991476749418826E-2</v>
      </c>
      <c r="AA1287" s="63">
        <f t="shared" si="562"/>
        <v>6.2402759816287956E-2</v>
      </c>
      <c r="AB1287" s="64">
        <f t="shared" si="563"/>
        <v>-2.5801215982918846E-2</v>
      </c>
      <c r="AC1287" s="63">
        <f t="shared" si="556"/>
        <v>4.4266759707214165E-2</v>
      </c>
      <c r="AD1287" s="63">
        <f t="shared" si="557"/>
        <v>8.0291182996893751E-2</v>
      </c>
      <c r="AE1287" s="63">
        <f t="shared" si="558"/>
        <v>3.9893019699423382E-2</v>
      </c>
      <c r="AF1287" s="64">
        <f t="shared" si="559"/>
        <v>3.8848383951213705E-2</v>
      </c>
      <c r="AG1287" s="69">
        <f t="shared" ca="1" si="568"/>
        <v>975</v>
      </c>
      <c r="AH1287" s="75">
        <f t="shared" ref="AH1287:AH1350" si="578">IF($H1287&gt;0,IF($H1286&gt;0,AH1286+1,1),0)</f>
        <v>2</v>
      </c>
      <c r="AI1287" s="76">
        <f t="shared" ref="AI1287:AI1350" si="579">IF($H1287&lt;0,IF($H1286&lt;0,AI1286+1,1),0)</f>
        <v>0</v>
      </c>
      <c r="AJ1287" s="75">
        <f t="shared" ref="AJ1287:AJ1350" si="580">IF($H1287&gt;0,IF($H1286&gt;0,AJ1286+1,1),0)</f>
        <v>2</v>
      </c>
      <c r="AK1287" s="76">
        <f t="shared" ref="AK1287:AK1350" si="581">IF($H1287&lt;0,IF($H1286&lt;0,AK1286+1,1),0)</f>
        <v>0</v>
      </c>
    </row>
    <row r="1288" spans="2:37" x14ac:dyDescent="0.25">
      <c r="B1288" s="43">
        <v>1978</v>
      </c>
      <c r="C1288" s="39">
        <v>1</v>
      </c>
      <c r="D1288" s="67">
        <f t="shared" si="555"/>
        <v>28521</v>
      </c>
      <c r="E1288" s="61">
        <f>Data!I1287</f>
        <v>89.25</v>
      </c>
      <c r="F1288" s="61">
        <f>Data!H1287</f>
        <v>62.5</v>
      </c>
      <c r="G1288" s="62">
        <f>IF(MOD(C1288,3)=0,SUM(Data!G1285:G1287),0)</f>
        <v>0</v>
      </c>
      <c r="H1288" s="63">
        <f t="shared" si="569"/>
        <v>-6.1514175846775543E-2</v>
      </c>
      <c r="I1288" s="63">
        <f t="shared" si="570"/>
        <v>0</v>
      </c>
      <c r="J1288" s="63">
        <f t="shared" si="571"/>
        <v>-6.1514175846775543E-2</v>
      </c>
      <c r="K1288" s="63">
        <f t="shared" si="572"/>
        <v>6.441223832528209E-3</v>
      </c>
      <c r="L1288" s="64">
        <f t="shared" si="573"/>
        <v>-6.7520485121356222E-2</v>
      </c>
      <c r="M1288" s="65">
        <f t="shared" si="574"/>
        <v>20.101351351351351</v>
      </c>
      <c r="N1288" s="65">
        <f t="shared" si="575"/>
        <v>5.014416986381347</v>
      </c>
      <c r="O1288" s="65">
        <f t="shared" si="576"/>
        <v>3914.7767994057094</v>
      </c>
      <c r="P1288" s="66">
        <f t="shared" si="577"/>
        <v>780.70427928866707</v>
      </c>
      <c r="Q1288" s="63">
        <f t="shared" si="551"/>
        <v>-0.12525726869800324</v>
      </c>
      <c r="R1288" s="63">
        <f t="shared" si="552"/>
        <v>-8.5322402363257388E-2</v>
      </c>
      <c r="S1288" s="63">
        <f t="shared" si="553"/>
        <v>6.8376068376068355E-2</v>
      </c>
      <c r="T1288" s="64">
        <f t="shared" si="554"/>
        <v>-0.14386176861200906</v>
      </c>
      <c r="U1288" s="63">
        <f t="shared" si="564"/>
        <v>-5.1128096336372608E-2</v>
      </c>
      <c r="V1288" s="63">
        <f t="shared" si="565"/>
        <v>-1.2553157707957396E-2</v>
      </c>
      <c r="W1288" s="63">
        <f t="shared" si="566"/>
        <v>7.9677581258220664E-2</v>
      </c>
      <c r="X1288" s="64">
        <f t="shared" si="567"/>
        <v>-8.5424334604313423E-2</v>
      </c>
      <c r="Y1288" s="63">
        <f t="shared" si="560"/>
        <v>-3.2898200061696192E-3</v>
      </c>
      <c r="Z1288" s="63">
        <f t="shared" si="561"/>
        <v>3.3063089573252435E-2</v>
      </c>
      <c r="AA1288" s="63">
        <f t="shared" si="562"/>
        <v>6.2459939648390916E-2</v>
      </c>
      <c r="AB1288" s="64">
        <f t="shared" si="563"/>
        <v>-2.7668666815679699E-2</v>
      </c>
      <c r="AC1288" s="63">
        <f t="shared" si="556"/>
        <v>3.8780068306857318E-2</v>
      </c>
      <c r="AD1288" s="63">
        <f t="shared" si="557"/>
        <v>7.4615215349228547E-2</v>
      </c>
      <c r="AE1288" s="63">
        <f t="shared" si="558"/>
        <v>3.9861979103600564E-2</v>
      </c>
      <c r="AF1288" s="64">
        <f t="shared" si="559"/>
        <v>3.3421008695390997E-2</v>
      </c>
      <c r="AG1288" s="69">
        <f t="shared" ca="1" si="568"/>
        <v>1722</v>
      </c>
      <c r="AH1288" s="75">
        <f t="shared" si="578"/>
        <v>0</v>
      </c>
      <c r="AI1288" s="76">
        <f t="shared" si="579"/>
        <v>1</v>
      </c>
      <c r="AJ1288" s="75">
        <f t="shared" si="580"/>
        <v>0</v>
      </c>
      <c r="AK1288" s="76">
        <f t="shared" si="581"/>
        <v>1</v>
      </c>
    </row>
    <row r="1289" spans="2:37" x14ac:dyDescent="0.25">
      <c r="B1289" s="43">
        <v>1978</v>
      </c>
      <c r="C1289" s="44">
        <v>2</v>
      </c>
      <c r="D1289" s="67">
        <f t="shared" si="555"/>
        <v>28549</v>
      </c>
      <c r="E1289" s="61">
        <f>Data!I1288</f>
        <v>87.040001000000004</v>
      </c>
      <c r="F1289" s="61">
        <f>Data!H1288</f>
        <v>62.9</v>
      </c>
      <c r="G1289" s="62">
        <f>IF(MOD(C1289,3)=0,SUM(Data!G1286:G1288),0)</f>
        <v>0</v>
      </c>
      <c r="H1289" s="63">
        <f t="shared" si="569"/>
        <v>-2.4761893557422976E-2</v>
      </c>
      <c r="I1289" s="63">
        <f t="shared" si="570"/>
        <v>0</v>
      </c>
      <c r="J1289" s="63">
        <f t="shared" si="571"/>
        <v>-2.4761893557422976E-2</v>
      </c>
      <c r="K1289" s="63">
        <f t="shared" si="572"/>
        <v>6.3999999999999613E-3</v>
      </c>
      <c r="L1289" s="64">
        <f t="shared" si="573"/>
        <v>-3.0963725712860657E-2</v>
      </c>
      <c r="M1289" s="65">
        <f t="shared" si="574"/>
        <v>19.603603828828827</v>
      </c>
      <c r="N1289" s="65">
        <f t="shared" si="575"/>
        <v>5.0465092550941879</v>
      </c>
      <c r="O1289" s="65">
        <f t="shared" si="576"/>
        <v>3817.8395129977562</v>
      </c>
      <c r="P1289" s="66">
        <f t="shared" si="577"/>
        <v>756.53076612191626</v>
      </c>
      <c r="Q1289" s="63">
        <f t="shared" si="551"/>
        <v>-0.12803044480064107</v>
      </c>
      <c r="R1289" s="63">
        <f t="shared" si="552"/>
        <v>-8.8222183024034062E-2</v>
      </c>
      <c r="S1289" s="63">
        <f t="shared" si="553"/>
        <v>6.4297800338409372E-2</v>
      </c>
      <c r="T1289" s="64">
        <f t="shared" si="554"/>
        <v>-0.14330573953450576</v>
      </c>
      <c r="U1289" s="63">
        <f t="shared" si="564"/>
        <v>-4.8631656261351908E-2</v>
      </c>
      <c r="V1289" s="63">
        <f t="shared" si="565"/>
        <v>-9.9552286729288619E-3</v>
      </c>
      <c r="W1289" s="63">
        <f t="shared" si="566"/>
        <v>7.9539830594811622E-2</v>
      </c>
      <c r="X1289" s="64">
        <f t="shared" si="567"/>
        <v>-8.2901118357466941E-2</v>
      </c>
      <c r="Y1289" s="63">
        <f t="shared" si="560"/>
        <v>-2.6270803044643465E-3</v>
      </c>
      <c r="Z1289" s="63">
        <f t="shared" si="561"/>
        <v>3.375000131306316E-2</v>
      </c>
      <c r="AA1289" s="63">
        <f t="shared" si="562"/>
        <v>6.2826694746892064E-2</v>
      </c>
      <c r="AB1289" s="64">
        <f t="shared" si="563"/>
        <v>-2.7357887769984379E-2</v>
      </c>
      <c r="AC1289" s="63">
        <f t="shared" si="556"/>
        <v>3.8560157613939605E-2</v>
      </c>
      <c r="AD1289" s="63">
        <f t="shared" si="557"/>
        <v>7.4387718322824758E-2</v>
      </c>
      <c r="AE1289" s="63">
        <f t="shared" si="558"/>
        <v>4.0193727547581215E-2</v>
      </c>
      <c r="AF1289" s="64">
        <f t="shared" si="559"/>
        <v>3.2872713870195192E-2</v>
      </c>
      <c r="AG1289" s="69">
        <f t="shared" ca="1" si="568"/>
        <v>1466</v>
      </c>
      <c r="AH1289" s="75">
        <f t="shared" si="578"/>
        <v>0</v>
      </c>
      <c r="AI1289" s="76">
        <f t="shared" si="579"/>
        <v>2</v>
      </c>
      <c r="AJ1289" s="75">
        <f t="shared" si="580"/>
        <v>0</v>
      </c>
      <c r="AK1289" s="76">
        <f t="shared" si="581"/>
        <v>2</v>
      </c>
    </row>
    <row r="1290" spans="2:37" x14ac:dyDescent="0.25">
      <c r="B1290" s="43">
        <v>1978</v>
      </c>
      <c r="C1290" s="44">
        <v>3</v>
      </c>
      <c r="D1290" s="67">
        <f t="shared" si="555"/>
        <v>28580</v>
      </c>
      <c r="E1290" s="61">
        <f>Data!I1289</f>
        <v>89.209998999999996</v>
      </c>
      <c r="F1290" s="61">
        <f>Data!H1289</f>
        <v>63.4</v>
      </c>
      <c r="G1290" s="62">
        <f>IF(MOD(C1290,3)=0,SUM(Data!G1287:G1289),0)</f>
        <v>1.1891666666666665</v>
      </c>
      <c r="H1290" s="63">
        <f t="shared" si="569"/>
        <v>2.4931042912097245E-2</v>
      </c>
      <c r="I1290" s="63">
        <f t="shared" si="570"/>
        <v>1.3662300700877364E-2</v>
      </c>
      <c r="J1290" s="63">
        <f t="shared" si="571"/>
        <v>3.8593343612974618E-2</v>
      </c>
      <c r="K1290" s="63">
        <f t="shared" si="572"/>
        <v>7.9491255961843255E-3</v>
      </c>
      <c r="L1290" s="64">
        <f t="shared" si="573"/>
        <v>3.040254437312484E-2</v>
      </c>
      <c r="M1290" s="65">
        <f t="shared" si="574"/>
        <v>20.092342117117113</v>
      </c>
      <c r="N1290" s="65">
        <f t="shared" si="575"/>
        <v>5.086624590985239</v>
      </c>
      <c r="O1290" s="65">
        <f t="shared" si="576"/>
        <v>3965.1827051820701</v>
      </c>
      <c r="P1290" s="66">
        <f t="shared" si="577"/>
        <v>779.53122630857195</v>
      </c>
      <c r="Q1290" s="63">
        <f t="shared" si="551"/>
        <v>-9.3578532688041838E-2</v>
      </c>
      <c r="R1290" s="63">
        <f t="shared" si="552"/>
        <v>-4.9566204993775287E-2</v>
      </c>
      <c r="S1290" s="63">
        <f t="shared" si="553"/>
        <v>6.5546218487395169E-2</v>
      </c>
      <c r="T1290" s="64">
        <f t="shared" si="554"/>
        <v>-0.10803137534904772</v>
      </c>
      <c r="U1290" s="63">
        <f t="shared" si="564"/>
        <v>-4.366036097609205E-2</v>
      </c>
      <c r="V1290" s="63">
        <f t="shared" si="565"/>
        <v>-3.5518735844377591E-3</v>
      </c>
      <c r="W1290" s="63">
        <f t="shared" si="566"/>
        <v>7.9245564111918076E-2</v>
      </c>
      <c r="X1290" s="64">
        <f t="shared" si="567"/>
        <v>-7.6717885576381817E-2</v>
      </c>
      <c r="Y1290" s="63">
        <f t="shared" si="560"/>
        <v>-1.1030176376438661E-3</v>
      </c>
      <c r="Z1290" s="63">
        <f t="shared" si="561"/>
        <v>3.5860535262657978E-2</v>
      </c>
      <c r="AA1290" s="63">
        <f t="shared" si="562"/>
        <v>6.3358026983113325E-2</v>
      </c>
      <c r="AB1290" s="64">
        <f t="shared" si="563"/>
        <v>-2.5859109559241644E-2</v>
      </c>
      <c r="AC1290" s="63">
        <f t="shared" si="556"/>
        <v>3.8261076419443985E-2</v>
      </c>
      <c r="AD1290" s="63">
        <f t="shared" si="557"/>
        <v>7.4225848851746878E-2</v>
      </c>
      <c r="AE1290" s="63">
        <f t="shared" si="558"/>
        <v>4.0243087389192578E-2</v>
      </c>
      <c r="AF1290" s="64">
        <f t="shared" si="559"/>
        <v>3.266809640412438E-2</v>
      </c>
      <c r="AG1290" s="69">
        <f t="shared" ca="1" si="568"/>
        <v>542</v>
      </c>
      <c r="AH1290" s="75">
        <f t="shared" si="578"/>
        <v>1</v>
      </c>
      <c r="AI1290" s="76">
        <f t="shared" si="579"/>
        <v>0</v>
      </c>
      <c r="AJ1290" s="75">
        <f t="shared" si="580"/>
        <v>1</v>
      </c>
      <c r="AK1290" s="76">
        <f t="shared" si="581"/>
        <v>0</v>
      </c>
    </row>
    <row r="1291" spans="2:37" x14ac:dyDescent="0.25">
      <c r="B1291" s="43">
        <v>1978</v>
      </c>
      <c r="C1291" s="44">
        <v>4</v>
      </c>
      <c r="D1291" s="67">
        <f t="shared" si="555"/>
        <v>28610</v>
      </c>
      <c r="E1291" s="61">
        <f>Data!I1290</f>
        <v>96.830001999999993</v>
      </c>
      <c r="F1291" s="61">
        <f>Data!H1290</f>
        <v>63.9</v>
      </c>
      <c r="G1291" s="62">
        <f>IF(MOD(C1291,3)=0,SUM(Data!G1288:G1290),0)</f>
        <v>0</v>
      </c>
      <c r="H1291" s="63">
        <f t="shared" si="569"/>
        <v>8.5416467721292078E-2</v>
      </c>
      <c r="I1291" s="63">
        <f t="shared" si="570"/>
        <v>0</v>
      </c>
      <c r="J1291" s="63">
        <f t="shared" si="571"/>
        <v>8.5416467721292078E-2</v>
      </c>
      <c r="K1291" s="63">
        <f t="shared" si="572"/>
        <v>7.8864353312302349E-3</v>
      </c>
      <c r="L1291" s="64">
        <f t="shared" si="573"/>
        <v>7.6923381119404111E-2</v>
      </c>
      <c r="M1291" s="65">
        <f t="shared" si="574"/>
        <v>21.808559009009006</v>
      </c>
      <c r="N1291" s="65">
        <f t="shared" si="575"/>
        <v>5.1267399268762892</v>
      </c>
      <c r="O1291" s="65">
        <f t="shared" si="576"/>
        <v>4303.8746057282797</v>
      </c>
      <c r="P1291" s="66">
        <f t="shared" si="577"/>
        <v>839.49540392438269</v>
      </c>
      <c r="Q1291" s="63">
        <f t="shared" si="551"/>
        <v>-1.6355139854629552E-2</v>
      </c>
      <c r="R1291" s="63">
        <f t="shared" si="552"/>
        <v>3.1406857715755798E-2</v>
      </c>
      <c r="S1291" s="63">
        <f t="shared" si="553"/>
        <v>6.4999999999999947E-2</v>
      </c>
      <c r="T1291" s="64">
        <f t="shared" si="554"/>
        <v>-3.1542856604923952E-2</v>
      </c>
      <c r="U1291" s="63">
        <f t="shared" si="564"/>
        <v>-1.9721250284872371E-2</v>
      </c>
      <c r="V1291" s="63">
        <f t="shared" si="565"/>
        <v>2.1391233469733262E-2</v>
      </c>
      <c r="W1291" s="63">
        <f t="shared" si="566"/>
        <v>7.9450852814810569E-2</v>
      </c>
      <c r="X1291" s="64">
        <f t="shared" si="567"/>
        <v>-5.3786255477661582E-2</v>
      </c>
      <c r="Y1291" s="63">
        <f t="shared" si="560"/>
        <v>-6.4830404771420991E-4</v>
      </c>
      <c r="Z1291" s="63">
        <f t="shared" si="561"/>
        <v>3.6332075242228035E-2</v>
      </c>
      <c r="AA1291" s="63">
        <f t="shared" si="562"/>
        <v>6.3883911996309495E-2</v>
      </c>
      <c r="AB1291" s="64">
        <f t="shared" si="563"/>
        <v>-2.5897408959199453E-2</v>
      </c>
      <c r="AC1291" s="63">
        <f t="shared" si="556"/>
        <v>4.0892805370231544E-2</v>
      </c>
      <c r="AD1291" s="63">
        <f t="shared" si="557"/>
        <v>7.6948739394708365E-2</v>
      </c>
      <c r="AE1291" s="63">
        <f t="shared" si="558"/>
        <v>4.0471408973723699E-2</v>
      </c>
      <c r="AF1291" s="64">
        <f t="shared" si="559"/>
        <v>3.505846494808007E-2</v>
      </c>
      <c r="AG1291" s="69">
        <f t="shared" ca="1" si="568"/>
        <v>35</v>
      </c>
      <c r="AH1291" s="75">
        <f t="shared" si="578"/>
        <v>2</v>
      </c>
      <c r="AI1291" s="76">
        <f t="shared" si="579"/>
        <v>0</v>
      </c>
      <c r="AJ1291" s="75">
        <f t="shared" si="580"/>
        <v>2</v>
      </c>
      <c r="AK1291" s="76">
        <f t="shared" si="581"/>
        <v>0</v>
      </c>
    </row>
    <row r="1292" spans="2:37" x14ac:dyDescent="0.25">
      <c r="B1292" s="43">
        <v>1978</v>
      </c>
      <c r="C1292" s="44">
        <v>5</v>
      </c>
      <c r="D1292" s="67">
        <f t="shared" si="555"/>
        <v>28641</v>
      </c>
      <c r="E1292" s="61">
        <f>Data!I1291</f>
        <v>97.239998</v>
      </c>
      <c r="F1292" s="61">
        <f>Data!H1291</f>
        <v>64.5</v>
      </c>
      <c r="G1292" s="62">
        <f>IF(MOD(C1292,3)=0,SUM(Data!G1289:G1291),0)</f>
        <v>0</v>
      </c>
      <c r="H1292" s="63">
        <f t="shared" si="569"/>
        <v>4.2341835333228328E-3</v>
      </c>
      <c r="I1292" s="63">
        <f t="shared" si="570"/>
        <v>0</v>
      </c>
      <c r="J1292" s="63">
        <f t="shared" si="571"/>
        <v>4.2341835333228328E-3</v>
      </c>
      <c r="K1292" s="63">
        <f t="shared" si="572"/>
        <v>9.3896713615022609E-3</v>
      </c>
      <c r="L1292" s="64">
        <f t="shared" si="573"/>
        <v>-5.1075298018707915E-3</v>
      </c>
      <c r="M1292" s="65">
        <f t="shared" si="574"/>
        <v>21.900900450450447</v>
      </c>
      <c r="N1292" s="65">
        <f t="shared" si="575"/>
        <v>5.1748783299455505</v>
      </c>
      <c r="O1292" s="65">
        <f t="shared" si="576"/>
        <v>4322.0980007133403</v>
      </c>
      <c r="P1292" s="66">
        <f t="shared" si="577"/>
        <v>835.20765613030539</v>
      </c>
      <c r="Q1292" s="63">
        <f t="shared" si="551"/>
        <v>1.1652049157759636E-2</v>
      </c>
      <c r="R1292" s="63">
        <f t="shared" si="552"/>
        <v>6.0773967719716326E-2</v>
      </c>
      <c r="S1292" s="63">
        <f t="shared" si="553"/>
        <v>6.9651741293532243E-2</v>
      </c>
      <c r="T1292" s="64">
        <f t="shared" si="554"/>
        <v>-8.2996859922647159E-3</v>
      </c>
      <c r="U1292" s="63">
        <f t="shared" si="564"/>
        <v>-1.514452824667456E-2</v>
      </c>
      <c r="V1292" s="63">
        <f t="shared" si="565"/>
        <v>2.6159901329973367E-2</v>
      </c>
      <c r="W1292" s="63">
        <f t="shared" si="566"/>
        <v>7.9988270840323006E-2</v>
      </c>
      <c r="X1292" s="64">
        <f t="shared" si="567"/>
        <v>-4.984162417659066E-2</v>
      </c>
      <c r="Y1292" s="63">
        <f t="shared" si="560"/>
        <v>-1.4689363334047245E-3</v>
      </c>
      <c r="Z1292" s="63">
        <f t="shared" si="561"/>
        <v>3.5481075976318888E-2</v>
      </c>
      <c r="AA1292" s="63">
        <f t="shared" si="562"/>
        <v>6.4569604208857267E-2</v>
      </c>
      <c r="AB1292" s="64">
        <f t="shared" si="563"/>
        <v>-2.7324214515927037E-2</v>
      </c>
      <c r="AC1292" s="63">
        <f t="shared" si="556"/>
        <v>4.0339868576998894E-2</v>
      </c>
      <c r="AD1292" s="63">
        <f t="shared" si="557"/>
        <v>7.6376649185837087E-2</v>
      </c>
      <c r="AE1292" s="63">
        <f t="shared" si="558"/>
        <v>4.0957727723496262E-2</v>
      </c>
      <c r="AF1292" s="64">
        <f t="shared" si="559"/>
        <v>3.4025321604364889E-2</v>
      </c>
      <c r="AG1292" s="69">
        <f t="shared" ca="1" si="568"/>
        <v>949</v>
      </c>
      <c r="AH1292" s="75">
        <f t="shared" si="578"/>
        <v>3</v>
      </c>
      <c r="AI1292" s="76">
        <f t="shared" si="579"/>
        <v>0</v>
      </c>
      <c r="AJ1292" s="75">
        <f t="shared" si="580"/>
        <v>3</v>
      </c>
      <c r="AK1292" s="76">
        <f t="shared" si="581"/>
        <v>0</v>
      </c>
    </row>
    <row r="1293" spans="2:37" x14ac:dyDescent="0.25">
      <c r="B1293" s="43">
        <v>1978</v>
      </c>
      <c r="C1293" s="44">
        <v>6</v>
      </c>
      <c r="D1293" s="67">
        <f t="shared" si="555"/>
        <v>28671</v>
      </c>
      <c r="E1293" s="61">
        <f>Data!I1292</f>
        <v>95.529999000000004</v>
      </c>
      <c r="F1293" s="61">
        <f>Data!H1292</f>
        <v>65.2</v>
      </c>
      <c r="G1293" s="62">
        <f>IF(MOD(C1293,3)=0,SUM(Data!G1290:G1292),0)</f>
        <v>1.2183333333333333</v>
      </c>
      <c r="H1293" s="63">
        <f t="shared" si="569"/>
        <v>-1.7585345898505689E-2</v>
      </c>
      <c r="I1293" s="63">
        <f t="shared" si="570"/>
        <v>1.2529137786832669E-2</v>
      </c>
      <c r="J1293" s="63">
        <f t="shared" si="571"/>
        <v>-5.0562081116729551E-3</v>
      </c>
      <c r="K1293" s="63">
        <f t="shared" si="572"/>
        <v>1.0852713178294726E-2</v>
      </c>
      <c r="L1293" s="64">
        <f t="shared" si="573"/>
        <v>-1.5738119987774746E-2</v>
      </c>
      <c r="M1293" s="65">
        <f t="shared" si="574"/>
        <v>21.515765540540539</v>
      </c>
      <c r="N1293" s="65">
        <f t="shared" si="575"/>
        <v>5.2310398001930221</v>
      </c>
      <c r="O1293" s="65">
        <f t="shared" si="576"/>
        <v>4300.2445737426879</v>
      </c>
      <c r="P1293" s="66">
        <f t="shared" si="577"/>
        <v>822.06305782341849</v>
      </c>
      <c r="Q1293" s="63">
        <f t="shared" si="551"/>
        <v>-4.9263573369917157E-2</v>
      </c>
      <c r="R1293" s="63">
        <f t="shared" si="552"/>
        <v>-1.0809662091495476E-3</v>
      </c>
      <c r="S1293" s="63">
        <f t="shared" si="553"/>
        <v>7.4135090609555254E-2</v>
      </c>
      <c r="T1293" s="64">
        <f t="shared" si="554"/>
        <v>-7.002476455360962E-2</v>
      </c>
      <c r="U1293" s="63">
        <f t="shared" si="564"/>
        <v>-1.7337441461734659E-2</v>
      </c>
      <c r="V1293" s="63">
        <f t="shared" si="565"/>
        <v>2.4903710593385586E-2</v>
      </c>
      <c r="W1293" s="63">
        <f t="shared" si="566"/>
        <v>8.0849100028316023E-2</v>
      </c>
      <c r="X1293" s="64">
        <f t="shared" si="567"/>
        <v>-5.1760592143218154E-2</v>
      </c>
      <c r="Y1293" s="63">
        <f t="shared" si="560"/>
        <v>-4.1434956836505776E-3</v>
      </c>
      <c r="Z1293" s="63">
        <f t="shared" si="561"/>
        <v>3.3247535516437443E-2</v>
      </c>
      <c r="AA1293" s="63">
        <f t="shared" si="562"/>
        <v>6.5103500702937245E-2</v>
      </c>
      <c r="AB1293" s="64">
        <f t="shared" si="563"/>
        <v>-2.990879775108779E-2</v>
      </c>
      <c r="AC1293" s="63">
        <f t="shared" si="556"/>
        <v>3.8080081336757221E-2</v>
      </c>
      <c r="AD1293" s="63">
        <f t="shared" si="557"/>
        <v>7.4204271503779839E-2</v>
      </c>
      <c r="AE1293" s="63">
        <f t="shared" si="558"/>
        <v>4.1519697004906098E-2</v>
      </c>
      <c r="AF1293" s="64">
        <f t="shared" si="559"/>
        <v>3.1381619179036813E-2</v>
      </c>
      <c r="AG1293" s="69">
        <f t="shared" ca="1" si="568"/>
        <v>1358</v>
      </c>
      <c r="AH1293" s="75">
        <f t="shared" si="578"/>
        <v>0</v>
      </c>
      <c r="AI1293" s="76">
        <f t="shared" si="579"/>
        <v>1</v>
      </c>
      <c r="AJ1293" s="75">
        <f t="shared" si="580"/>
        <v>0</v>
      </c>
      <c r="AK1293" s="76">
        <f t="shared" si="581"/>
        <v>1</v>
      </c>
    </row>
    <row r="1294" spans="2:37" x14ac:dyDescent="0.25">
      <c r="B1294" s="43">
        <v>1978</v>
      </c>
      <c r="C1294" s="44">
        <v>7</v>
      </c>
      <c r="D1294" s="67">
        <f t="shared" si="555"/>
        <v>28702</v>
      </c>
      <c r="E1294" s="61">
        <f>Data!I1293</f>
        <v>100.68</v>
      </c>
      <c r="F1294" s="61">
        <f>Data!H1293</f>
        <v>65.7</v>
      </c>
      <c r="G1294" s="62">
        <f>IF(MOD(C1294,3)=0,SUM(Data!G1291:G1293),0)</f>
        <v>0</v>
      </c>
      <c r="H1294" s="63">
        <f t="shared" si="569"/>
        <v>5.3909777597715758E-2</v>
      </c>
      <c r="I1294" s="63">
        <f t="shared" si="570"/>
        <v>0</v>
      </c>
      <c r="J1294" s="63">
        <f t="shared" si="571"/>
        <v>5.3909777597715758E-2</v>
      </c>
      <c r="K1294" s="63">
        <f t="shared" si="572"/>
        <v>7.6687116564417845E-3</v>
      </c>
      <c r="L1294" s="64">
        <f t="shared" si="573"/>
        <v>4.588915524156878E-2</v>
      </c>
      <c r="M1294" s="65">
        <f t="shared" si="574"/>
        <v>22.675675675675674</v>
      </c>
      <c r="N1294" s="65">
        <f t="shared" si="575"/>
        <v>5.2711551360840723</v>
      </c>
      <c r="O1294" s="65">
        <f t="shared" si="576"/>
        <v>4532.0698023289406</v>
      </c>
      <c r="P1294" s="66">
        <f t="shared" si="577"/>
        <v>859.78683710223606</v>
      </c>
      <c r="Q1294" s="63">
        <f t="shared" si="551"/>
        <v>1.8512918938045964E-2</v>
      </c>
      <c r="R1294" s="63">
        <f t="shared" si="552"/>
        <v>7.0130387761982105E-2</v>
      </c>
      <c r="S1294" s="63">
        <f t="shared" si="553"/>
        <v>7.7049180327869005E-2</v>
      </c>
      <c r="T1294" s="64">
        <f t="shared" si="554"/>
        <v>-6.4238408907010269E-3</v>
      </c>
      <c r="U1294" s="63">
        <f t="shared" si="564"/>
        <v>-1.4339994879664308E-2</v>
      </c>
      <c r="V1294" s="63">
        <f t="shared" si="565"/>
        <v>2.8030006693279041E-2</v>
      </c>
      <c r="W1294" s="63">
        <f t="shared" si="566"/>
        <v>8.2012626216890094E-2</v>
      </c>
      <c r="X1294" s="64">
        <f t="shared" si="567"/>
        <v>-4.9890933077512911E-2</v>
      </c>
      <c r="Y1294" s="63">
        <f t="shared" si="560"/>
        <v>2.9680257813413657E-3</v>
      </c>
      <c r="Z1294" s="63">
        <f t="shared" si="561"/>
        <v>4.0626070471651232E-2</v>
      </c>
      <c r="AA1294" s="63">
        <f t="shared" si="562"/>
        <v>6.5305070832828216E-2</v>
      </c>
      <c r="AB1294" s="64">
        <f t="shared" si="563"/>
        <v>-2.3166134318579279E-2</v>
      </c>
      <c r="AC1294" s="63">
        <f t="shared" si="556"/>
        <v>3.8615170793419695E-2</v>
      </c>
      <c r="AD1294" s="63">
        <f t="shared" si="557"/>
        <v>7.4757981559793407E-2</v>
      </c>
      <c r="AE1294" s="63">
        <f t="shared" si="558"/>
        <v>4.1737669351991968E-2</v>
      </c>
      <c r="AF1294" s="64">
        <f t="shared" si="559"/>
        <v>3.1697339147140013E-2</v>
      </c>
      <c r="AG1294" s="69">
        <f t="shared" ca="1" si="568"/>
        <v>163</v>
      </c>
      <c r="AH1294" s="75">
        <f t="shared" si="578"/>
        <v>1</v>
      </c>
      <c r="AI1294" s="76">
        <f t="shared" si="579"/>
        <v>0</v>
      </c>
      <c r="AJ1294" s="75">
        <f t="shared" si="580"/>
        <v>1</v>
      </c>
      <c r="AK1294" s="76">
        <f t="shared" si="581"/>
        <v>0</v>
      </c>
    </row>
    <row r="1295" spans="2:37" x14ac:dyDescent="0.25">
      <c r="B1295" s="43">
        <v>1978</v>
      </c>
      <c r="C1295" s="44">
        <v>8</v>
      </c>
      <c r="D1295" s="67">
        <f t="shared" si="555"/>
        <v>28733</v>
      </c>
      <c r="E1295" s="61">
        <f>Data!I1294</f>
        <v>103.290001</v>
      </c>
      <c r="F1295" s="61">
        <f>Data!H1294</f>
        <v>66</v>
      </c>
      <c r="G1295" s="62">
        <f>IF(MOD(C1295,3)=0,SUM(Data!G1292:G1294),0)</f>
        <v>0</v>
      </c>
      <c r="H1295" s="63">
        <f t="shared" si="569"/>
        <v>2.5923728645212529E-2</v>
      </c>
      <c r="I1295" s="63">
        <f t="shared" si="570"/>
        <v>0</v>
      </c>
      <c r="J1295" s="63">
        <f t="shared" si="571"/>
        <v>2.5923728645212529E-2</v>
      </c>
      <c r="K1295" s="63">
        <f t="shared" si="572"/>
        <v>4.5662100456620447E-3</v>
      </c>
      <c r="L1295" s="64">
        <f t="shared" si="573"/>
        <v>2.1260438969552542E-2</v>
      </c>
      <c r="M1295" s="65">
        <f t="shared" si="574"/>
        <v>23.263513738738737</v>
      </c>
      <c r="N1295" s="65">
        <f t="shared" si="575"/>
        <v>5.2952243376187029</v>
      </c>
      <c r="O1295" s="65">
        <f t="shared" si="576"/>
        <v>4649.5579500856784</v>
      </c>
      <c r="P1295" s="66">
        <f t="shared" si="577"/>
        <v>878.06628267927272</v>
      </c>
      <c r="Q1295" s="63">
        <f t="shared" si="551"/>
        <v>6.7376296394842328E-2</v>
      </c>
      <c r="R1295" s="63">
        <f t="shared" si="552"/>
        <v>0.12147012444369465</v>
      </c>
      <c r="S1295" s="63">
        <f t="shared" si="553"/>
        <v>7.8431372549019551E-2</v>
      </c>
      <c r="T1295" s="64">
        <f t="shared" si="554"/>
        <v>3.9908660847789879E-2</v>
      </c>
      <c r="U1295" s="63">
        <f t="shared" si="564"/>
        <v>-1.8485463255252244E-3</v>
      </c>
      <c r="V1295" s="63">
        <f t="shared" si="565"/>
        <v>4.1058417985216034E-2</v>
      </c>
      <c r="W1295" s="63">
        <f t="shared" si="566"/>
        <v>7.9129285785831449E-2</v>
      </c>
      <c r="X1295" s="64">
        <f t="shared" si="567"/>
        <v>-3.5279246242392315E-2</v>
      </c>
      <c r="Y1295" s="63">
        <f t="shared" si="560"/>
        <v>4.3932077371278133E-3</v>
      </c>
      <c r="Z1295" s="63">
        <f t="shared" si="561"/>
        <v>4.2104763171951332E-2</v>
      </c>
      <c r="AA1295" s="63">
        <f t="shared" si="562"/>
        <v>6.5485611049388881E-2</v>
      </c>
      <c r="AB1295" s="64">
        <f t="shared" si="563"/>
        <v>-2.1943841976814649E-2</v>
      </c>
      <c r="AC1295" s="63">
        <f t="shared" si="556"/>
        <v>3.9331871482083836E-2</v>
      </c>
      <c r="AD1295" s="63">
        <f t="shared" si="557"/>
        <v>7.5499622744316763E-2</v>
      </c>
      <c r="AE1295" s="63">
        <f t="shared" si="558"/>
        <v>4.2154971525757645E-2</v>
      </c>
      <c r="AF1295" s="64">
        <f t="shared" si="559"/>
        <v>3.1995866382272586E-2</v>
      </c>
      <c r="AG1295" s="69">
        <f t="shared" ca="1" si="568"/>
        <v>525</v>
      </c>
      <c r="AH1295" s="75">
        <f t="shared" si="578"/>
        <v>2</v>
      </c>
      <c r="AI1295" s="76">
        <f t="shared" si="579"/>
        <v>0</v>
      </c>
      <c r="AJ1295" s="75">
        <f t="shared" si="580"/>
        <v>2</v>
      </c>
      <c r="AK1295" s="76">
        <f t="shared" si="581"/>
        <v>0</v>
      </c>
    </row>
    <row r="1296" spans="2:37" x14ac:dyDescent="0.25">
      <c r="B1296" s="43">
        <v>1978</v>
      </c>
      <c r="C1296" s="44">
        <v>9</v>
      </c>
      <c r="D1296" s="67">
        <f t="shared" si="555"/>
        <v>28763</v>
      </c>
      <c r="E1296" s="61">
        <f>Data!I1295</f>
        <v>102.540001</v>
      </c>
      <c r="F1296" s="61">
        <f>Data!H1295</f>
        <v>66.5</v>
      </c>
      <c r="G1296" s="62">
        <f>IF(MOD(C1296,3)=0,SUM(Data!G1293:G1295),0)</f>
        <v>1.2458333333333331</v>
      </c>
      <c r="H1296" s="63">
        <f t="shared" si="569"/>
        <v>-7.2611094272329035E-3</v>
      </c>
      <c r="I1296" s="63">
        <f t="shared" si="570"/>
        <v>1.2061509548570274E-2</v>
      </c>
      <c r="J1296" s="63">
        <f t="shared" si="571"/>
        <v>4.8004001213373115E-3</v>
      </c>
      <c r="K1296" s="63">
        <f t="shared" si="572"/>
        <v>7.575757575757569E-3</v>
      </c>
      <c r="L1296" s="64">
        <f t="shared" si="573"/>
        <v>-2.7544901051389514E-3</v>
      </c>
      <c r="M1296" s="65">
        <f t="shared" si="574"/>
        <v>23.094594819819818</v>
      </c>
      <c r="N1296" s="65">
        <f t="shared" si="575"/>
        <v>5.3353396735097531</v>
      </c>
      <c r="O1296" s="65">
        <f t="shared" si="576"/>
        <v>4671.8776886334344</v>
      </c>
      <c r="P1296" s="66">
        <f t="shared" si="577"/>
        <v>875.64765779197648</v>
      </c>
      <c r="Q1296" s="63">
        <f t="shared" si="551"/>
        <v>6.226045853372475E-2</v>
      </c>
      <c r="R1296" s="63">
        <f t="shared" si="552"/>
        <v>0.1167748966161295</v>
      </c>
      <c r="S1296" s="63">
        <f t="shared" si="553"/>
        <v>8.3061889250814369E-2</v>
      </c>
      <c r="T1296" s="64">
        <f t="shared" si="554"/>
        <v>3.1127498529780029E-2</v>
      </c>
      <c r="U1296" s="63">
        <f t="shared" si="564"/>
        <v>-1.1108208596451563E-2</v>
      </c>
      <c r="V1296" s="63">
        <f t="shared" si="565"/>
        <v>3.2350765504155055E-2</v>
      </c>
      <c r="W1296" s="63">
        <f t="shared" si="566"/>
        <v>8.0280761998680727E-2</v>
      </c>
      <c r="X1296" s="64">
        <f t="shared" si="567"/>
        <v>-4.4368092240991031E-2</v>
      </c>
      <c r="Y1296" s="63">
        <f t="shared" si="560"/>
        <v>-1.266885466422174E-4</v>
      </c>
      <c r="Z1296" s="63">
        <f t="shared" si="561"/>
        <v>3.7908861101855207E-2</v>
      </c>
      <c r="AA1296" s="63">
        <f t="shared" si="562"/>
        <v>6.598588196320887E-2</v>
      </c>
      <c r="AB1296" s="64">
        <f t="shared" si="563"/>
        <v>-2.633901755776058E-2</v>
      </c>
      <c r="AC1296" s="63">
        <f t="shared" si="556"/>
        <v>3.6501949256909194E-2</v>
      </c>
      <c r="AD1296" s="63">
        <f t="shared" si="557"/>
        <v>7.2757543225703269E-2</v>
      </c>
      <c r="AE1296" s="63">
        <f t="shared" si="558"/>
        <v>4.2548313630635715E-2</v>
      </c>
      <c r="AF1296" s="64">
        <f t="shared" si="559"/>
        <v>2.8976335389067076E-2</v>
      </c>
      <c r="AG1296" s="69">
        <f t="shared" ca="1" si="568"/>
        <v>1195</v>
      </c>
      <c r="AH1296" s="75">
        <f t="shared" si="578"/>
        <v>0</v>
      </c>
      <c r="AI1296" s="76">
        <f t="shared" si="579"/>
        <v>1</v>
      </c>
      <c r="AJ1296" s="75">
        <f t="shared" si="580"/>
        <v>0</v>
      </c>
      <c r="AK1296" s="76">
        <f t="shared" si="581"/>
        <v>1</v>
      </c>
    </row>
    <row r="1297" spans="2:37" x14ac:dyDescent="0.25">
      <c r="B1297" s="43">
        <v>1978</v>
      </c>
      <c r="C1297" s="44">
        <v>10</v>
      </c>
      <c r="D1297" s="67">
        <f t="shared" si="555"/>
        <v>28794</v>
      </c>
      <c r="E1297" s="61">
        <f>Data!I1296</f>
        <v>93.150002000000001</v>
      </c>
      <c r="F1297" s="61">
        <f>Data!H1296</f>
        <v>67.099999999999994</v>
      </c>
      <c r="G1297" s="62">
        <f>IF(MOD(C1297,3)=0,SUM(Data!G1294:G1296),0)</f>
        <v>0</v>
      </c>
      <c r="H1297" s="63">
        <f t="shared" si="569"/>
        <v>-9.1574009249327015E-2</v>
      </c>
      <c r="I1297" s="63">
        <f t="shared" si="570"/>
        <v>0</v>
      </c>
      <c r="J1297" s="63">
        <f t="shared" si="571"/>
        <v>-9.1574009249327015E-2</v>
      </c>
      <c r="K1297" s="63">
        <f t="shared" si="572"/>
        <v>9.0225563909773765E-3</v>
      </c>
      <c r="L1297" s="64">
        <f t="shared" si="573"/>
        <v>-9.96970434438188E-2</v>
      </c>
      <c r="M1297" s="65">
        <f t="shared" si="574"/>
        <v>20.97973018018018</v>
      </c>
      <c r="N1297" s="65">
        <f t="shared" si="575"/>
        <v>5.3834780765790144</v>
      </c>
      <c r="O1297" s="65">
        <f t="shared" si="576"/>
        <v>4244.0551179627919</v>
      </c>
      <c r="P1297" s="66">
        <f t="shared" si="577"/>
        <v>788.34817521161165</v>
      </c>
      <c r="Q1297" s="63">
        <f t="shared" ref="Q1297:Q1360" si="582">$M1297/$M1285-1</f>
        <v>8.7719951818061581E-3</v>
      </c>
      <c r="R1297" s="63">
        <f t="shared" ref="R1297:R1360" si="583">$O1297/$O1285-1</f>
        <v>6.0541444029135638E-2</v>
      </c>
      <c r="S1297" s="63">
        <f t="shared" ref="S1297:S1360" si="584">$N1297/$N1285-1</f>
        <v>8.9285714285714191E-2</v>
      </c>
      <c r="T1297" s="64">
        <f t="shared" ref="T1297:T1360" si="585">$P1297/$P1285-1</f>
        <v>-2.6388182530629356E-2</v>
      </c>
      <c r="U1297" s="63">
        <f t="shared" si="564"/>
        <v>-2.9671243685852278E-2</v>
      </c>
      <c r="V1297" s="63">
        <f t="shared" si="565"/>
        <v>1.2971937960825741E-2</v>
      </c>
      <c r="W1297" s="63">
        <f t="shared" si="566"/>
        <v>8.0317809055046707E-2</v>
      </c>
      <c r="X1297" s="64">
        <f t="shared" si="567"/>
        <v>-6.2338943716135131E-2</v>
      </c>
      <c r="Y1297" s="63">
        <f t="shared" si="560"/>
        <v>-1.0394657166936327E-2</v>
      </c>
      <c r="Z1297" s="63">
        <f t="shared" si="561"/>
        <v>2.7250295167108529E-2</v>
      </c>
      <c r="AA1297" s="63">
        <f t="shared" si="562"/>
        <v>6.6337743382089531E-2</v>
      </c>
      <c r="AB1297" s="64">
        <f t="shared" si="563"/>
        <v>-3.6655786084254904E-2</v>
      </c>
      <c r="AC1297" s="63">
        <f t="shared" si="556"/>
        <v>3.0245151564595396E-2</v>
      </c>
      <c r="AD1297" s="63">
        <f t="shared" si="557"/>
        <v>6.6281890260767806E-2</v>
      </c>
      <c r="AE1297" s="63">
        <f t="shared" si="558"/>
        <v>4.3016632253185305E-2</v>
      </c>
      <c r="AF1297" s="64">
        <f t="shared" si="559"/>
        <v>2.2305740184913159E-2</v>
      </c>
      <c r="AG1297" s="69">
        <f t="shared" ca="1" si="568"/>
        <v>1786</v>
      </c>
      <c r="AH1297" s="75">
        <f t="shared" si="578"/>
        <v>0</v>
      </c>
      <c r="AI1297" s="76">
        <f t="shared" si="579"/>
        <v>2</v>
      </c>
      <c r="AJ1297" s="75">
        <f t="shared" si="580"/>
        <v>0</v>
      </c>
      <c r="AK1297" s="76">
        <f t="shared" si="581"/>
        <v>2</v>
      </c>
    </row>
    <row r="1298" spans="2:37" x14ac:dyDescent="0.25">
      <c r="B1298" s="43">
        <v>1978</v>
      </c>
      <c r="C1298" s="44">
        <v>11</v>
      </c>
      <c r="D1298" s="67">
        <f t="shared" si="555"/>
        <v>28824</v>
      </c>
      <c r="E1298" s="61">
        <f>Data!I1297</f>
        <v>94.699996999999996</v>
      </c>
      <c r="F1298" s="61">
        <f>Data!H1297</f>
        <v>67.400000000000006</v>
      </c>
      <c r="G1298" s="62">
        <f>IF(MOD(C1298,3)=0,SUM(Data!G1295:G1297),0)</f>
        <v>0</v>
      </c>
      <c r="H1298" s="63">
        <f t="shared" si="569"/>
        <v>1.6639774199897372E-2</v>
      </c>
      <c r="I1298" s="63">
        <f t="shared" si="570"/>
        <v>0</v>
      </c>
      <c r="J1298" s="63">
        <f t="shared" si="571"/>
        <v>1.6639774199897372E-2</v>
      </c>
      <c r="K1298" s="63">
        <f t="shared" si="572"/>
        <v>4.4709388971686526E-3</v>
      </c>
      <c r="L1298" s="64">
        <f t="shared" si="573"/>
        <v>1.2114671347375428E-2</v>
      </c>
      <c r="M1298" s="65">
        <f t="shared" si="574"/>
        <v>21.32882815315315</v>
      </c>
      <c r="N1298" s="65">
        <f t="shared" si="575"/>
        <v>5.4075472781136451</v>
      </c>
      <c r="O1298" s="65">
        <f t="shared" si="576"/>
        <v>4314.6752368176112</v>
      </c>
      <c r="P1298" s="66">
        <f t="shared" si="577"/>
        <v>797.89875426160347</v>
      </c>
      <c r="Q1298" s="63">
        <f t="shared" si="582"/>
        <v>-1.3709268929468221E-3</v>
      </c>
      <c r="R1298" s="63">
        <f t="shared" si="583"/>
        <v>4.9877994532904424E-2</v>
      </c>
      <c r="S1298" s="63">
        <f t="shared" si="584"/>
        <v>8.8852988691437762E-2</v>
      </c>
      <c r="T1298" s="64">
        <f t="shared" si="585"/>
        <v>-3.5794542112955741E-2</v>
      </c>
      <c r="U1298" s="63">
        <f t="shared" si="564"/>
        <v>-2.6400008597944336E-3</v>
      </c>
      <c r="V1298" s="63">
        <f t="shared" si="565"/>
        <v>4.1191126821118029E-2</v>
      </c>
      <c r="W1298" s="63">
        <f t="shared" si="566"/>
        <v>7.9864942602342337E-2</v>
      </c>
      <c r="X1298" s="64">
        <f t="shared" si="567"/>
        <v>-3.5813567285576386E-2</v>
      </c>
      <c r="Y1298" s="63">
        <f t="shared" si="560"/>
        <v>-1.3393237354728305E-2</v>
      </c>
      <c r="Z1298" s="63">
        <f t="shared" si="561"/>
        <v>2.4137647882713997E-2</v>
      </c>
      <c r="AA1298" s="63">
        <f t="shared" si="562"/>
        <v>6.651179646025529E-2</v>
      </c>
      <c r="AB1298" s="64">
        <f t="shared" si="563"/>
        <v>-3.9731532945233905E-2</v>
      </c>
      <c r="AC1298" s="63">
        <f t="shared" si="556"/>
        <v>2.9953948650395468E-2</v>
      </c>
      <c r="AD1298" s="63">
        <f t="shared" si="557"/>
        <v>6.5980501418189119E-2</v>
      </c>
      <c r="AE1298" s="63">
        <f t="shared" si="558"/>
        <v>4.3069135854459706E-2</v>
      </c>
      <c r="AF1298" s="64">
        <f t="shared" si="559"/>
        <v>2.1965337460551737E-2</v>
      </c>
      <c r="AG1298" s="69">
        <f t="shared" ca="1" si="568"/>
        <v>709</v>
      </c>
      <c r="AH1298" s="75">
        <f t="shared" si="578"/>
        <v>1</v>
      </c>
      <c r="AI1298" s="76">
        <f t="shared" si="579"/>
        <v>0</v>
      </c>
      <c r="AJ1298" s="75">
        <f t="shared" si="580"/>
        <v>1</v>
      </c>
      <c r="AK1298" s="76">
        <f t="shared" si="581"/>
        <v>0</v>
      </c>
    </row>
    <row r="1299" spans="2:37" x14ac:dyDescent="0.25">
      <c r="B1299" s="43">
        <v>1978</v>
      </c>
      <c r="C1299" s="44">
        <v>12</v>
      </c>
      <c r="D1299" s="67">
        <f t="shared" si="555"/>
        <v>28855</v>
      </c>
      <c r="E1299" s="61">
        <f>Data!I1298</f>
        <v>96.110000999999997</v>
      </c>
      <c r="F1299" s="61">
        <f>Data!H1298</f>
        <v>67.7</v>
      </c>
      <c r="G1299" s="62">
        <f>IF(MOD(C1299,3)=0,SUM(Data!G1296:G1298),0)</f>
        <v>1.2633333333333334</v>
      </c>
      <c r="H1299" s="63">
        <f t="shared" si="569"/>
        <v>1.4889166258368558E-2</v>
      </c>
      <c r="I1299" s="63">
        <f t="shared" si="570"/>
        <v>1.3340373530670054E-2</v>
      </c>
      <c r="J1299" s="63">
        <f t="shared" si="571"/>
        <v>2.8229539789038638E-2</v>
      </c>
      <c r="K1299" s="63">
        <f t="shared" si="572"/>
        <v>4.4510385756675319E-3</v>
      </c>
      <c r="L1299" s="64">
        <f t="shared" si="573"/>
        <v>2.3673131193223229E-2</v>
      </c>
      <c r="M1299" s="65">
        <f t="shared" si="574"/>
        <v>21.646396621621619</v>
      </c>
      <c r="N1299" s="65">
        <f t="shared" si="575"/>
        <v>5.4316164796482758</v>
      </c>
      <c r="O1299" s="65">
        <f t="shared" si="576"/>
        <v>4436.4765330921336</v>
      </c>
      <c r="P1299" s="66">
        <f t="shared" si="577"/>
        <v>816.78751615014778</v>
      </c>
      <c r="Q1299" s="63">
        <f t="shared" si="582"/>
        <v>1.0620431348484338E-2</v>
      </c>
      <c r="R1299" s="63">
        <f t="shared" si="583"/>
        <v>6.3552419164093932E-2</v>
      </c>
      <c r="S1299" s="63">
        <f t="shared" si="584"/>
        <v>9.0177133655394481E-2</v>
      </c>
      <c r="T1299" s="64">
        <f t="shared" si="585"/>
        <v>-2.4422374740173503E-2</v>
      </c>
      <c r="U1299" s="63">
        <f t="shared" si="564"/>
        <v>-2.9699247385286398E-3</v>
      </c>
      <c r="V1299" s="63">
        <f t="shared" si="565"/>
        <v>4.1789567865406552E-2</v>
      </c>
      <c r="W1299" s="63">
        <f t="shared" si="566"/>
        <v>7.9417211346918259E-2</v>
      </c>
      <c r="X1299" s="64">
        <f t="shared" si="567"/>
        <v>-3.4859221333481516E-2</v>
      </c>
      <c r="Y1299" s="63">
        <f t="shared" si="560"/>
        <v>-7.7250540863199602E-3</v>
      </c>
      <c r="Z1299" s="63">
        <f t="shared" si="561"/>
        <v>3.0611646505037671E-2</v>
      </c>
      <c r="AA1299" s="63">
        <f t="shared" si="562"/>
        <v>6.6684615837539152E-2</v>
      </c>
      <c r="AB1299" s="64">
        <f t="shared" si="563"/>
        <v>-3.3817839684673667E-2</v>
      </c>
      <c r="AC1299" s="63">
        <f t="shared" si="556"/>
        <v>2.8105167743549098E-2</v>
      </c>
      <c r="AD1299" s="63">
        <f t="shared" si="557"/>
        <v>6.4343528281568307E-2</v>
      </c>
      <c r="AE1299" s="63">
        <f t="shared" si="558"/>
        <v>4.3480989382206792E-2</v>
      </c>
      <c r="AF1299" s="64">
        <f t="shared" si="559"/>
        <v>1.9993214166472706E-2</v>
      </c>
      <c r="AG1299" s="69">
        <f t="shared" ca="1" si="568"/>
        <v>739</v>
      </c>
      <c r="AH1299" s="75">
        <f t="shared" si="578"/>
        <v>2</v>
      </c>
      <c r="AI1299" s="76">
        <f t="shared" si="579"/>
        <v>0</v>
      </c>
      <c r="AJ1299" s="75">
        <f t="shared" si="580"/>
        <v>2</v>
      </c>
      <c r="AK1299" s="76">
        <f t="shared" si="581"/>
        <v>0</v>
      </c>
    </row>
    <row r="1300" spans="2:37" x14ac:dyDescent="0.25">
      <c r="B1300" s="43">
        <v>1979</v>
      </c>
      <c r="C1300" s="39">
        <v>1</v>
      </c>
      <c r="D1300" s="67">
        <f t="shared" si="555"/>
        <v>28886</v>
      </c>
      <c r="E1300" s="61">
        <f>Data!I1299</f>
        <v>99.93</v>
      </c>
      <c r="F1300" s="61">
        <f>Data!H1299</f>
        <v>68.3</v>
      </c>
      <c r="G1300" s="62">
        <f>IF(MOD(C1300,3)=0,SUM(Data!G1297:G1299),0)</f>
        <v>0</v>
      </c>
      <c r="H1300" s="63">
        <f t="shared" si="569"/>
        <v>3.974611341435752E-2</v>
      </c>
      <c r="I1300" s="63">
        <f t="shared" si="570"/>
        <v>0</v>
      </c>
      <c r="J1300" s="63">
        <f t="shared" si="571"/>
        <v>3.974611341435752E-2</v>
      </c>
      <c r="K1300" s="63">
        <f t="shared" si="572"/>
        <v>8.8626292466764678E-3</v>
      </c>
      <c r="L1300" s="64">
        <f t="shared" si="573"/>
        <v>3.0612179767965042E-2</v>
      </c>
      <c r="M1300" s="65">
        <f t="shared" si="574"/>
        <v>22.506756756756758</v>
      </c>
      <c r="N1300" s="65">
        <f t="shared" si="575"/>
        <v>5.4797548827175362</v>
      </c>
      <c r="O1300" s="65">
        <f t="shared" si="576"/>
        <v>4612.8092325365496</v>
      </c>
      <c r="P1300" s="66">
        <f t="shared" si="577"/>
        <v>841.79116242676571</v>
      </c>
      <c r="Q1300" s="63">
        <f t="shared" si="582"/>
        <v>0.11966386554621855</v>
      </c>
      <c r="R1300" s="63">
        <f t="shared" si="583"/>
        <v>0.17830708336598056</v>
      </c>
      <c r="S1300" s="63">
        <f t="shared" si="584"/>
        <v>9.2799999999999994E-2</v>
      </c>
      <c r="T1300" s="64">
        <f t="shared" si="585"/>
        <v>7.82458669161612E-2</v>
      </c>
      <c r="U1300" s="63">
        <f t="shared" si="564"/>
        <v>6.8638100862579154E-3</v>
      </c>
      <c r="V1300" s="63">
        <f t="shared" si="565"/>
        <v>5.2064766786493077E-2</v>
      </c>
      <c r="W1300" s="63">
        <f t="shared" si="566"/>
        <v>7.9461002812958093E-2</v>
      </c>
      <c r="X1300" s="64">
        <f t="shared" si="567"/>
        <v>-2.537955141971171E-2</v>
      </c>
      <c r="Y1300" s="63">
        <f t="shared" si="560"/>
        <v>-3.031012123347554E-3</v>
      </c>
      <c r="Z1300" s="63">
        <f t="shared" si="561"/>
        <v>3.5487043526946982E-2</v>
      </c>
      <c r="AA1300" s="63">
        <f t="shared" si="562"/>
        <v>6.7325954846641167E-2</v>
      </c>
      <c r="AB1300" s="64">
        <f t="shared" si="563"/>
        <v>-2.9830541621438389E-2</v>
      </c>
      <c r="AC1300" s="63">
        <f t="shared" si="556"/>
        <v>2.9887332619482176E-2</v>
      </c>
      <c r="AD1300" s="63">
        <f t="shared" si="557"/>
        <v>6.6188510401630207E-2</v>
      </c>
      <c r="AE1300" s="63">
        <f t="shared" si="558"/>
        <v>4.376116781586914E-2</v>
      </c>
      <c r="AF1300" s="64">
        <f t="shared" si="559"/>
        <v>2.148704442865168E-2</v>
      </c>
      <c r="AG1300" s="69">
        <f t="shared" ca="1" si="568"/>
        <v>301</v>
      </c>
      <c r="AH1300" s="75">
        <f t="shared" si="578"/>
        <v>3</v>
      </c>
      <c r="AI1300" s="76">
        <f t="shared" si="579"/>
        <v>0</v>
      </c>
      <c r="AJ1300" s="75">
        <f t="shared" si="580"/>
        <v>3</v>
      </c>
      <c r="AK1300" s="76">
        <f t="shared" si="581"/>
        <v>0</v>
      </c>
    </row>
    <row r="1301" spans="2:37" x14ac:dyDescent="0.25">
      <c r="B1301" s="43">
        <v>1979</v>
      </c>
      <c r="C1301" s="44">
        <v>2</v>
      </c>
      <c r="D1301" s="67">
        <f t="shared" si="555"/>
        <v>28914</v>
      </c>
      <c r="E1301" s="61">
        <f>Data!I1300</f>
        <v>96.279999000000004</v>
      </c>
      <c r="F1301" s="61">
        <f>Data!H1300</f>
        <v>69.099999999999994</v>
      </c>
      <c r="G1301" s="62">
        <f>IF(MOD(C1301,3)=0,SUM(Data!G1298:G1300),0)</f>
        <v>0</v>
      </c>
      <c r="H1301" s="63">
        <f t="shared" si="569"/>
        <v>-3.6525577904533257E-2</v>
      </c>
      <c r="I1301" s="63">
        <f t="shared" si="570"/>
        <v>0</v>
      </c>
      <c r="J1301" s="63">
        <f t="shared" si="571"/>
        <v>-3.6525577904533257E-2</v>
      </c>
      <c r="K1301" s="63">
        <f t="shared" si="572"/>
        <v>1.171303074670571E-2</v>
      </c>
      <c r="L1301" s="64">
        <f t="shared" si="573"/>
        <v>-4.7680129824596573E-2</v>
      </c>
      <c r="M1301" s="65">
        <f t="shared" si="574"/>
        <v>21.684684459459458</v>
      </c>
      <c r="N1301" s="65">
        <f t="shared" si="575"/>
        <v>5.5439394201432171</v>
      </c>
      <c r="O1301" s="65">
        <f t="shared" si="576"/>
        <v>4444.3237095547856</v>
      </c>
      <c r="P1301" s="66">
        <f t="shared" si="577"/>
        <v>801.65445051705944</v>
      </c>
      <c r="Q1301" s="63">
        <f t="shared" si="582"/>
        <v>0.106158064037706</v>
      </c>
      <c r="R1301" s="63">
        <f t="shared" si="583"/>
        <v>0.16409390557779524</v>
      </c>
      <c r="S1301" s="63">
        <f t="shared" si="584"/>
        <v>9.856915739268679E-2</v>
      </c>
      <c r="T1301" s="64">
        <f t="shared" si="585"/>
        <v>5.9645537783550528E-2</v>
      </c>
      <c r="U1301" s="63">
        <f t="shared" si="564"/>
        <v>1.2467894464185392E-4</v>
      </c>
      <c r="V1301" s="63">
        <f t="shared" si="565"/>
        <v>4.5023097037492299E-2</v>
      </c>
      <c r="W1301" s="63">
        <f t="shared" si="566"/>
        <v>7.9213103429183862E-2</v>
      </c>
      <c r="X1301" s="64">
        <f t="shared" si="567"/>
        <v>-3.1680495986430524E-2</v>
      </c>
      <c r="Y1301" s="63">
        <f t="shared" si="560"/>
        <v>-1.9014396805844269E-3</v>
      </c>
      <c r="Z1301" s="63">
        <f t="shared" si="561"/>
        <v>3.6660257180961775E-2</v>
      </c>
      <c r="AA1301" s="63">
        <f t="shared" si="562"/>
        <v>6.7971103727127113E-2</v>
      </c>
      <c r="AB1301" s="64">
        <f t="shared" si="563"/>
        <v>-2.9318065289307249E-2</v>
      </c>
      <c r="AC1301" s="63">
        <f t="shared" si="556"/>
        <v>2.8010135050034801E-2</v>
      </c>
      <c r="AD1301" s="63">
        <f t="shared" si="557"/>
        <v>6.4245145902517065E-2</v>
      </c>
      <c r="AE1301" s="63">
        <f t="shared" si="558"/>
        <v>4.4549463226617458E-2</v>
      </c>
      <c r="AF1301" s="64">
        <f t="shared" si="559"/>
        <v>1.8855672583526717E-2</v>
      </c>
      <c r="AG1301" s="69">
        <f t="shared" ca="1" si="568"/>
        <v>1585</v>
      </c>
      <c r="AH1301" s="75">
        <f t="shared" si="578"/>
        <v>0</v>
      </c>
      <c r="AI1301" s="76">
        <f t="shared" si="579"/>
        <v>1</v>
      </c>
      <c r="AJ1301" s="75">
        <f t="shared" si="580"/>
        <v>0</v>
      </c>
      <c r="AK1301" s="76">
        <f t="shared" si="581"/>
        <v>1</v>
      </c>
    </row>
    <row r="1302" spans="2:37" x14ac:dyDescent="0.25">
      <c r="B1302" s="43">
        <v>1979</v>
      </c>
      <c r="C1302" s="44">
        <v>3</v>
      </c>
      <c r="D1302" s="67">
        <f t="shared" si="555"/>
        <v>28945</v>
      </c>
      <c r="E1302" s="61">
        <f>Data!I1301</f>
        <v>101.589996</v>
      </c>
      <c r="F1302" s="61">
        <f>Data!H1301</f>
        <v>69.8</v>
      </c>
      <c r="G1302" s="62">
        <f>IF(MOD(C1302,3)=0,SUM(Data!G1299:G1301),0)</f>
        <v>1.2891666666666668</v>
      </c>
      <c r="H1302" s="63">
        <f t="shared" si="569"/>
        <v>5.5151610460652423E-2</v>
      </c>
      <c r="I1302" s="63">
        <f t="shared" si="570"/>
        <v>1.3389766099464405E-2</v>
      </c>
      <c r="J1302" s="63">
        <f t="shared" si="571"/>
        <v>6.8541376560116829E-2</v>
      </c>
      <c r="K1302" s="63">
        <f t="shared" si="572"/>
        <v>1.013024602026058E-2</v>
      </c>
      <c r="L1302" s="64">
        <f t="shared" si="573"/>
        <v>5.7825345563095487E-2</v>
      </c>
      <c r="M1302" s="65">
        <f t="shared" si="574"/>
        <v>22.880629729729726</v>
      </c>
      <c r="N1302" s="65">
        <f t="shared" si="575"/>
        <v>5.6001008903906886</v>
      </c>
      <c r="O1302" s="65">
        <f t="shared" si="576"/>
        <v>4748.9437744864354</v>
      </c>
      <c r="P1302" s="66">
        <f t="shared" si="577"/>
        <v>848.01039614040189</v>
      </c>
      <c r="Q1302" s="63">
        <f t="shared" si="582"/>
        <v>0.13877364800777547</v>
      </c>
      <c r="R1302" s="63">
        <f t="shared" si="583"/>
        <v>0.19766077065757237</v>
      </c>
      <c r="S1302" s="63">
        <f t="shared" si="584"/>
        <v>0.10094637223974745</v>
      </c>
      <c r="T1302" s="64">
        <f t="shared" si="585"/>
        <v>8.7846602574356503E-2</v>
      </c>
      <c r="U1302" s="63">
        <f t="shared" si="564"/>
        <v>1.569449295383385E-2</v>
      </c>
      <c r="V1302" s="63">
        <f t="shared" si="565"/>
        <v>6.2046414342475265E-2</v>
      </c>
      <c r="W1302" s="63">
        <f t="shared" si="566"/>
        <v>7.8662312665550793E-2</v>
      </c>
      <c r="X1302" s="64">
        <f t="shared" si="567"/>
        <v>-1.5404170636141856E-2</v>
      </c>
      <c r="Y1302" s="63">
        <f t="shared" si="560"/>
        <v>7.8776125742807679E-5</v>
      </c>
      <c r="Z1302" s="63">
        <f t="shared" si="561"/>
        <v>3.9239458104617819E-2</v>
      </c>
      <c r="AA1302" s="63">
        <f t="shared" si="562"/>
        <v>6.815633877216154E-2</v>
      </c>
      <c r="AB1302" s="64">
        <f t="shared" si="563"/>
        <v>-2.7071768071688429E-2</v>
      </c>
      <c r="AC1302" s="63">
        <f t="shared" si="556"/>
        <v>3.0745355285422438E-2</v>
      </c>
      <c r="AD1302" s="63">
        <f t="shared" si="557"/>
        <v>6.7327033297903904E-2</v>
      </c>
      <c r="AE1302" s="63">
        <f t="shared" si="558"/>
        <v>4.5076011169244978E-2</v>
      </c>
      <c r="AF1302" s="64">
        <f t="shared" si="559"/>
        <v>2.1291295456838943E-2</v>
      </c>
      <c r="AG1302" s="69">
        <f t="shared" ca="1" si="568"/>
        <v>151</v>
      </c>
      <c r="AH1302" s="75">
        <f t="shared" si="578"/>
        <v>1</v>
      </c>
      <c r="AI1302" s="76">
        <f t="shared" si="579"/>
        <v>0</v>
      </c>
      <c r="AJ1302" s="75">
        <f t="shared" si="580"/>
        <v>1</v>
      </c>
      <c r="AK1302" s="76">
        <f t="shared" si="581"/>
        <v>0</v>
      </c>
    </row>
    <row r="1303" spans="2:37" x14ac:dyDescent="0.25">
      <c r="B1303" s="43">
        <v>1979</v>
      </c>
      <c r="C1303" s="44">
        <v>4</v>
      </c>
      <c r="D1303" s="67">
        <f t="shared" si="555"/>
        <v>28975</v>
      </c>
      <c r="E1303" s="61">
        <f>Data!I1302</f>
        <v>101.760002</v>
      </c>
      <c r="F1303" s="61">
        <f>Data!H1302</f>
        <v>70.599999999999994</v>
      </c>
      <c r="G1303" s="62">
        <f>IF(MOD(C1303,3)=0,SUM(Data!G1300:G1302),0)</f>
        <v>0</v>
      </c>
      <c r="H1303" s="63">
        <f t="shared" si="569"/>
        <v>1.673452177318735E-3</v>
      </c>
      <c r="I1303" s="63">
        <f t="shared" si="570"/>
        <v>0</v>
      </c>
      <c r="J1303" s="63">
        <f t="shared" si="571"/>
        <v>1.673452177318735E-3</v>
      </c>
      <c r="K1303" s="63">
        <f t="shared" si="572"/>
        <v>1.1461318051575908E-2</v>
      </c>
      <c r="L1303" s="64">
        <f t="shared" si="573"/>
        <v>-9.6769552127925484E-3</v>
      </c>
      <c r="M1303" s="65">
        <f t="shared" si="574"/>
        <v>22.918919369369366</v>
      </c>
      <c r="N1303" s="65">
        <f t="shared" si="575"/>
        <v>5.6642854278163695</v>
      </c>
      <c r="O1303" s="65">
        <f t="shared" si="576"/>
        <v>4756.8909047858142</v>
      </c>
      <c r="P1303" s="66">
        <f t="shared" si="577"/>
        <v>839.80423751696878</v>
      </c>
      <c r="Q1303" s="63">
        <f t="shared" si="582"/>
        <v>5.0913971890654386E-2</v>
      </c>
      <c r="R1303" s="63">
        <f t="shared" si="583"/>
        <v>0.10525778294158217</v>
      </c>
      <c r="S1303" s="63">
        <f t="shared" si="584"/>
        <v>0.10485133020344284</v>
      </c>
      <c r="T1303" s="64">
        <f t="shared" si="585"/>
        <v>3.6788002786236618E-4</v>
      </c>
      <c r="U1303" s="63">
        <f t="shared" si="564"/>
        <v>2.416104936948904E-2</v>
      </c>
      <c r="V1303" s="63">
        <f t="shared" si="565"/>
        <v>7.0899347921867584E-2</v>
      </c>
      <c r="W1303" s="63">
        <f t="shared" si="566"/>
        <v>8.022119107630199E-2</v>
      </c>
      <c r="X1303" s="64">
        <f t="shared" si="567"/>
        <v>-8.6295688618608368E-3</v>
      </c>
      <c r="Y1303" s="63">
        <f t="shared" si="560"/>
        <v>-1.8770939127327191E-3</v>
      </c>
      <c r="Z1303" s="63">
        <f t="shared" si="561"/>
        <v>3.7207000894814213E-2</v>
      </c>
      <c r="AA1303" s="63">
        <f t="shared" si="562"/>
        <v>6.8783665144176442E-2</v>
      </c>
      <c r="AB1303" s="64">
        <f t="shared" si="563"/>
        <v>-2.9544486203485043E-2</v>
      </c>
      <c r="AC1303" s="63">
        <f t="shared" si="556"/>
        <v>2.8872362560198539E-2</v>
      </c>
      <c r="AD1303" s="63">
        <f t="shared" si="557"/>
        <v>6.5387567106229394E-2</v>
      </c>
      <c r="AE1303" s="63">
        <f t="shared" si="558"/>
        <v>4.5491088027746818E-2</v>
      </c>
      <c r="AF1303" s="64">
        <f t="shared" si="559"/>
        <v>1.9030749574361128E-2</v>
      </c>
      <c r="AG1303" s="69">
        <f t="shared" ca="1" si="568"/>
        <v>998</v>
      </c>
      <c r="AH1303" s="75">
        <f t="shared" si="578"/>
        <v>2</v>
      </c>
      <c r="AI1303" s="76">
        <f t="shared" si="579"/>
        <v>0</v>
      </c>
      <c r="AJ1303" s="75">
        <f t="shared" si="580"/>
        <v>2</v>
      </c>
      <c r="AK1303" s="76">
        <f t="shared" si="581"/>
        <v>0</v>
      </c>
    </row>
    <row r="1304" spans="2:37" x14ac:dyDescent="0.25">
      <c r="B1304" s="43">
        <v>1979</v>
      </c>
      <c r="C1304" s="44">
        <v>5</v>
      </c>
      <c r="D1304" s="67">
        <f t="shared" si="555"/>
        <v>29006</v>
      </c>
      <c r="E1304" s="61">
        <f>Data!I1303</f>
        <v>99.080001999999993</v>
      </c>
      <c r="F1304" s="61">
        <f>Data!H1303</f>
        <v>71.5</v>
      </c>
      <c r="G1304" s="62">
        <f>IF(MOD(C1304,3)=0,SUM(Data!G1301:G1303),0)</f>
        <v>0</v>
      </c>
      <c r="H1304" s="63">
        <f t="shared" si="569"/>
        <v>-2.6336477469802055E-2</v>
      </c>
      <c r="I1304" s="63">
        <f t="shared" si="570"/>
        <v>0</v>
      </c>
      <c r="J1304" s="63">
        <f t="shared" si="571"/>
        <v>-2.6336477469802166E-2</v>
      </c>
      <c r="K1304" s="63">
        <f t="shared" si="572"/>
        <v>1.2747875354107707E-2</v>
      </c>
      <c r="L1304" s="64">
        <f t="shared" si="573"/>
        <v>-3.8592381949203336E-2</v>
      </c>
      <c r="M1304" s="65">
        <f t="shared" si="574"/>
        <v>22.315315765765764</v>
      </c>
      <c r="N1304" s="65">
        <f t="shared" si="575"/>
        <v>5.7364930324202614</v>
      </c>
      <c r="O1304" s="65">
        <f t="shared" si="576"/>
        <v>4631.6111546456159</v>
      </c>
      <c r="P1304" s="66">
        <f t="shared" si="577"/>
        <v>807.3941916201544</v>
      </c>
      <c r="Q1304" s="63">
        <f t="shared" si="582"/>
        <v>1.8922295740894768E-2</v>
      </c>
      <c r="R1304" s="63">
        <f t="shared" si="583"/>
        <v>7.161178526752332E-2</v>
      </c>
      <c r="S1304" s="63">
        <f t="shared" si="584"/>
        <v>0.10852713178294571</v>
      </c>
      <c r="T1304" s="64">
        <f t="shared" si="585"/>
        <v>-3.3301256646780186E-2</v>
      </c>
      <c r="U1304" s="63">
        <f t="shared" si="564"/>
        <v>2.5685591700105537E-2</v>
      </c>
      <c r="V1304" s="63">
        <f t="shared" si="565"/>
        <v>7.2493463797238533E-2</v>
      </c>
      <c r="W1304" s="63">
        <f t="shared" si="566"/>
        <v>8.0274076803393379E-2</v>
      </c>
      <c r="X1304" s="64">
        <f t="shared" si="567"/>
        <v>-7.2024435032060907E-3</v>
      </c>
      <c r="Y1304" s="63">
        <f t="shared" si="560"/>
        <v>-4.316400460009362E-3</v>
      </c>
      <c r="Z1304" s="63">
        <f t="shared" si="561"/>
        <v>3.4672176964080093E-2</v>
      </c>
      <c r="AA1304" s="63">
        <f t="shared" si="562"/>
        <v>6.9844025733461823E-2</v>
      </c>
      <c r="AB1304" s="64">
        <f t="shared" si="563"/>
        <v>-3.2875678999346292E-2</v>
      </c>
      <c r="AC1304" s="63">
        <f t="shared" si="556"/>
        <v>2.6537443399286875E-2</v>
      </c>
      <c r="AD1304" s="63">
        <f t="shared" si="557"/>
        <v>6.296978047422841E-2</v>
      </c>
      <c r="AE1304" s="63">
        <f t="shared" si="558"/>
        <v>4.615347550704918E-2</v>
      </c>
      <c r="AF1304" s="64">
        <f t="shared" si="559"/>
        <v>1.6074414854884145E-2</v>
      </c>
      <c r="AG1304" s="69">
        <f t="shared" ca="1" si="568"/>
        <v>1484</v>
      </c>
      <c r="AH1304" s="75">
        <f t="shared" si="578"/>
        <v>0</v>
      </c>
      <c r="AI1304" s="76">
        <f t="shared" si="579"/>
        <v>1</v>
      </c>
      <c r="AJ1304" s="75">
        <f t="shared" si="580"/>
        <v>0</v>
      </c>
      <c r="AK1304" s="76">
        <f t="shared" si="581"/>
        <v>1</v>
      </c>
    </row>
    <row r="1305" spans="2:37" x14ac:dyDescent="0.25">
      <c r="B1305" s="43">
        <v>1979</v>
      </c>
      <c r="C1305" s="44">
        <v>6</v>
      </c>
      <c r="D1305" s="67">
        <f t="shared" si="555"/>
        <v>29036</v>
      </c>
      <c r="E1305" s="61">
        <f>Data!I1304</f>
        <v>102.910004</v>
      </c>
      <c r="F1305" s="61">
        <f>Data!H1304</f>
        <v>72.3</v>
      </c>
      <c r="G1305" s="62">
        <f>IF(MOD(C1305,3)=0,SUM(Data!G1302:G1304),0)</f>
        <v>1.3233333333333335</v>
      </c>
      <c r="H1305" s="63">
        <f t="shared" si="569"/>
        <v>3.8655651218093556E-2</v>
      </c>
      <c r="I1305" s="63">
        <f t="shared" si="570"/>
        <v>1.3356210200049588E-2</v>
      </c>
      <c r="J1305" s="63">
        <f t="shared" si="571"/>
        <v>5.2011861418143068E-2</v>
      </c>
      <c r="K1305" s="63">
        <f t="shared" si="572"/>
        <v>1.118881118881121E-2</v>
      </c>
      <c r="L1305" s="64">
        <f t="shared" si="573"/>
        <v>4.0371342896227125E-2</v>
      </c>
      <c r="M1305" s="65">
        <f t="shared" si="574"/>
        <v>23.177928828828826</v>
      </c>
      <c r="N1305" s="65">
        <f t="shared" si="575"/>
        <v>5.8006775698459423</v>
      </c>
      <c r="O1305" s="65">
        <f t="shared" si="576"/>
        <v>4872.5098721637696</v>
      </c>
      <c r="P1305" s="66">
        <f t="shared" si="577"/>
        <v>839.98977938247378</v>
      </c>
      <c r="Q1305" s="63">
        <f t="shared" si="582"/>
        <v>7.7253272032379972E-2</v>
      </c>
      <c r="R1305" s="63">
        <f t="shared" si="583"/>
        <v>0.13307738399702562</v>
      </c>
      <c r="S1305" s="63">
        <f t="shared" si="584"/>
        <v>0.10889570552147232</v>
      </c>
      <c r="T1305" s="64">
        <f t="shared" si="585"/>
        <v>2.1806990824426498E-2</v>
      </c>
      <c r="U1305" s="63">
        <f t="shared" si="564"/>
        <v>3.6553753868161953E-2</v>
      </c>
      <c r="V1305" s="63">
        <f t="shared" si="565"/>
        <v>8.4445581575165019E-2</v>
      </c>
      <c r="W1305" s="63">
        <f t="shared" si="566"/>
        <v>8.090728396189828E-2</v>
      </c>
      <c r="X1305" s="64">
        <f t="shared" si="567"/>
        <v>3.2734515399857056E-3</v>
      </c>
      <c r="Y1305" s="63">
        <f t="shared" si="560"/>
        <v>5.1985619741750089E-3</v>
      </c>
      <c r="Z1305" s="63">
        <f t="shared" si="561"/>
        <v>4.5063953156814218E-2</v>
      </c>
      <c r="AA1305" s="63">
        <f t="shared" si="562"/>
        <v>7.044836014159106E-2</v>
      </c>
      <c r="AB1305" s="64">
        <f t="shared" si="563"/>
        <v>-2.3713808091984201E-2</v>
      </c>
      <c r="AC1305" s="63">
        <f t="shared" si="556"/>
        <v>2.8670356190440671E-2</v>
      </c>
      <c r="AD1305" s="63">
        <f t="shared" si="557"/>
        <v>6.5454366216524118E-2</v>
      </c>
      <c r="AE1305" s="63">
        <f t="shared" si="558"/>
        <v>4.6555502437528151E-2</v>
      </c>
      <c r="AF1305" s="64">
        <f t="shared" si="559"/>
        <v>1.8058157197567537E-2</v>
      </c>
      <c r="AG1305" s="69">
        <f t="shared" ca="1" si="568"/>
        <v>321</v>
      </c>
      <c r="AH1305" s="75">
        <f t="shared" si="578"/>
        <v>1</v>
      </c>
      <c r="AI1305" s="76">
        <f t="shared" si="579"/>
        <v>0</v>
      </c>
      <c r="AJ1305" s="75">
        <f t="shared" si="580"/>
        <v>1</v>
      </c>
      <c r="AK1305" s="76">
        <f t="shared" si="581"/>
        <v>0</v>
      </c>
    </row>
    <row r="1306" spans="2:37" x14ac:dyDescent="0.25">
      <c r="B1306" s="43">
        <v>1979</v>
      </c>
      <c r="C1306" s="44">
        <v>7</v>
      </c>
      <c r="D1306" s="67">
        <f t="shared" si="555"/>
        <v>29067</v>
      </c>
      <c r="E1306" s="61">
        <f>Data!I1305</f>
        <v>103.80999799999999</v>
      </c>
      <c r="F1306" s="61">
        <f>Data!H1305</f>
        <v>73.099999999999994</v>
      </c>
      <c r="G1306" s="62">
        <f>IF(MOD(C1306,3)=0,SUM(Data!G1303:G1305),0)</f>
        <v>0</v>
      </c>
      <c r="H1306" s="63">
        <f t="shared" si="569"/>
        <v>8.7454471384531551E-3</v>
      </c>
      <c r="I1306" s="63">
        <f t="shared" si="570"/>
        <v>0</v>
      </c>
      <c r="J1306" s="63">
        <f t="shared" si="571"/>
        <v>8.7454471384531551E-3</v>
      </c>
      <c r="K1306" s="63">
        <f t="shared" si="572"/>
        <v>1.1065006915629283E-2</v>
      </c>
      <c r="L1306" s="64">
        <f t="shared" si="573"/>
        <v>-2.2941747180551531E-3</v>
      </c>
      <c r="M1306" s="65">
        <f t="shared" si="574"/>
        <v>23.380630180180177</v>
      </c>
      <c r="N1306" s="65">
        <f t="shared" si="575"/>
        <v>5.8648621072716232</v>
      </c>
      <c r="O1306" s="65">
        <f t="shared" si="576"/>
        <v>4915.1221496823691</v>
      </c>
      <c r="P1306" s="66">
        <f t="shared" si="577"/>
        <v>838.06269606718979</v>
      </c>
      <c r="Q1306" s="63">
        <f t="shared" si="582"/>
        <v>3.1088577671831485E-2</v>
      </c>
      <c r="R1306" s="63">
        <f t="shared" si="583"/>
        <v>8.4520398859829093E-2</v>
      </c>
      <c r="S1306" s="63">
        <f t="shared" si="584"/>
        <v>0.11263318112633169</v>
      </c>
      <c r="T1306" s="64">
        <f t="shared" si="585"/>
        <v>-2.5266891859223817E-2</v>
      </c>
      <c r="U1306" s="63">
        <f t="shared" si="564"/>
        <v>5.5315334377465497E-2</v>
      </c>
      <c r="V1306" s="63">
        <f t="shared" si="565"/>
        <v>0.10407400220531082</v>
      </c>
      <c r="W1306" s="63">
        <f t="shared" si="566"/>
        <v>8.1528792185910914E-2</v>
      </c>
      <c r="X1306" s="64">
        <f t="shared" si="567"/>
        <v>2.0845686386058215E-2</v>
      </c>
      <c r="Y1306" s="63">
        <f t="shared" si="560"/>
        <v>1.2337812774427803E-2</v>
      </c>
      <c r="Z1306" s="63">
        <f t="shared" si="561"/>
        <v>5.248634107710437E-2</v>
      </c>
      <c r="AA1306" s="63">
        <f t="shared" si="562"/>
        <v>7.1043120069654631E-2</v>
      </c>
      <c r="AB1306" s="64">
        <f t="shared" si="563"/>
        <v>-1.7325893462948105E-2</v>
      </c>
      <c r="AC1306" s="63">
        <f t="shared" si="556"/>
        <v>2.7355149695168279E-2</v>
      </c>
      <c r="AD1306" s="63">
        <f t="shared" si="557"/>
        <v>6.409212952482668E-2</v>
      </c>
      <c r="AE1306" s="63">
        <f t="shared" si="558"/>
        <v>4.695189248725673E-2</v>
      </c>
      <c r="AF1306" s="64">
        <f t="shared" si="559"/>
        <v>1.6371561253736067E-2</v>
      </c>
      <c r="AG1306" s="69">
        <f t="shared" ca="1" si="568"/>
        <v>870</v>
      </c>
      <c r="AH1306" s="75">
        <f t="shared" si="578"/>
        <v>2</v>
      </c>
      <c r="AI1306" s="76">
        <f t="shared" si="579"/>
        <v>0</v>
      </c>
      <c r="AJ1306" s="75">
        <f t="shared" si="580"/>
        <v>2</v>
      </c>
      <c r="AK1306" s="76">
        <f t="shared" si="581"/>
        <v>0</v>
      </c>
    </row>
    <row r="1307" spans="2:37" x14ac:dyDescent="0.25">
      <c r="B1307" s="43">
        <v>1979</v>
      </c>
      <c r="C1307" s="44">
        <v>8</v>
      </c>
      <c r="D1307" s="67">
        <f t="shared" si="555"/>
        <v>29098</v>
      </c>
      <c r="E1307" s="61">
        <f>Data!I1306</f>
        <v>109.32</v>
      </c>
      <c r="F1307" s="61">
        <f>Data!H1306</f>
        <v>73.8</v>
      </c>
      <c r="G1307" s="62">
        <f>IF(MOD(C1307,3)=0,SUM(Data!G1304:G1306),0)</f>
        <v>0</v>
      </c>
      <c r="H1307" s="63">
        <f t="shared" si="569"/>
        <v>5.3077758464074032E-2</v>
      </c>
      <c r="I1307" s="63">
        <f t="shared" si="570"/>
        <v>0</v>
      </c>
      <c r="J1307" s="63">
        <f t="shared" si="571"/>
        <v>5.3077758464074032E-2</v>
      </c>
      <c r="K1307" s="63">
        <f t="shared" si="572"/>
        <v>9.5759233926129284E-3</v>
      </c>
      <c r="L1307" s="64">
        <f t="shared" si="573"/>
        <v>4.3089216039617906E-2</v>
      </c>
      <c r="M1307" s="65">
        <f t="shared" si="574"/>
        <v>24.621621621621617</v>
      </c>
      <c r="N1307" s="65">
        <f t="shared" si="575"/>
        <v>5.9210235775190947</v>
      </c>
      <c r="O1307" s="65">
        <f t="shared" si="576"/>
        <v>5176.0058159646305</v>
      </c>
      <c r="P1307" s="66">
        <f t="shared" si="577"/>
        <v>874.17416063277358</v>
      </c>
      <c r="Q1307" s="63">
        <f t="shared" si="582"/>
        <v>5.8379310113473526E-2</v>
      </c>
      <c r="R1307" s="63">
        <f t="shared" si="583"/>
        <v>0.11322535852451332</v>
      </c>
      <c r="S1307" s="63">
        <f t="shared" si="584"/>
        <v>0.11818181818181817</v>
      </c>
      <c r="T1307" s="64">
        <f t="shared" si="585"/>
        <v>-4.4326061975902276E-3</v>
      </c>
      <c r="U1307" s="63">
        <f t="shared" si="564"/>
        <v>8.665743320521635E-2</v>
      </c>
      <c r="V1307" s="63">
        <f t="shared" si="565"/>
        <v>0.1368641980482268</v>
      </c>
      <c r="W1307" s="63">
        <f t="shared" si="566"/>
        <v>8.0979035914733544E-2</v>
      </c>
      <c r="X1307" s="64">
        <f t="shared" si="567"/>
        <v>5.1698654901482621E-2</v>
      </c>
      <c r="Y1307" s="63">
        <f t="shared" si="560"/>
        <v>1.3596440833479218E-2</v>
      </c>
      <c r="Z1307" s="63">
        <f t="shared" si="561"/>
        <v>5.3794885343585452E-2</v>
      </c>
      <c r="AA1307" s="63">
        <f t="shared" si="562"/>
        <v>7.1483441129154501E-2</v>
      </c>
      <c r="AB1307" s="64">
        <f t="shared" si="563"/>
        <v>-1.6508473305876126E-2</v>
      </c>
      <c r="AC1307" s="63">
        <f t="shared" si="556"/>
        <v>3.0795867769411345E-2</v>
      </c>
      <c r="AD1307" s="63">
        <f t="shared" si="557"/>
        <v>6.7655883523433769E-2</v>
      </c>
      <c r="AE1307" s="63">
        <f t="shared" si="558"/>
        <v>4.7450903047458137E-2</v>
      </c>
      <c r="AF1307" s="64">
        <f t="shared" si="559"/>
        <v>1.9289668295851659E-2</v>
      </c>
      <c r="AG1307" s="69">
        <f t="shared" ca="1" si="568"/>
        <v>173</v>
      </c>
      <c r="AH1307" s="75">
        <f t="shared" si="578"/>
        <v>3</v>
      </c>
      <c r="AI1307" s="76">
        <f t="shared" si="579"/>
        <v>0</v>
      </c>
      <c r="AJ1307" s="75">
        <f t="shared" si="580"/>
        <v>3</v>
      </c>
      <c r="AK1307" s="76">
        <f t="shared" si="581"/>
        <v>0</v>
      </c>
    </row>
    <row r="1308" spans="2:37" x14ac:dyDescent="0.25">
      <c r="B1308" s="43">
        <v>1979</v>
      </c>
      <c r="C1308" s="44">
        <v>9</v>
      </c>
      <c r="D1308" s="67">
        <f t="shared" si="555"/>
        <v>29128</v>
      </c>
      <c r="E1308" s="61">
        <f>Data!I1307</f>
        <v>109.32</v>
      </c>
      <c r="F1308" s="61">
        <f>Data!H1307</f>
        <v>74.599999999999994</v>
      </c>
      <c r="G1308" s="62">
        <f>IF(MOD(C1308,3)=0,SUM(Data!G1305:G1307),0)</f>
        <v>1.3633333333333335</v>
      </c>
      <c r="H1308" s="63">
        <f t="shared" si="569"/>
        <v>0</v>
      </c>
      <c r="I1308" s="63">
        <f t="shared" si="570"/>
        <v>1.2471033052811321E-2</v>
      </c>
      <c r="J1308" s="63">
        <f t="shared" si="571"/>
        <v>1.2471033052811276E-2</v>
      </c>
      <c r="K1308" s="63">
        <f t="shared" si="572"/>
        <v>1.084010840108407E-2</v>
      </c>
      <c r="L1308" s="64">
        <f t="shared" si="573"/>
        <v>1.6134348431295908E-3</v>
      </c>
      <c r="M1308" s="65">
        <f t="shared" si="574"/>
        <v>24.621621621621617</v>
      </c>
      <c r="N1308" s="65">
        <f t="shared" si="575"/>
        <v>5.9852081149447756</v>
      </c>
      <c r="O1308" s="65">
        <f t="shared" si="576"/>
        <v>5240.5559555770687</v>
      </c>
      <c r="P1308" s="66">
        <f t="shared" si="577"/>
        <v>875.58458368250206</v>
      </c>
      <c r="Q1308" s="63">
        <f t="shared" si="582"/>
        <v>6.6120527929388162E-2</v>
      </c>
      <c r="R1308" s="63">
        <f t="shared" si="583"/>
        <v>0.12172370615078698</v>
      </c>
      <c r="S1308" s="63">
        <f t="shared" si="584"/>
        <v>0.12180451127819536</v>
      </c>
      <c r="T1308" s="64">
        <f t="shared" si="585"/>
        <v>-7.203138033107237E-5</v>
      </c>
      <c r="U1308" s="63">
        <f t="shared" si="564"/>
        <v>0.11462936691220471</v>
      </c>
      <c r="V1308" s="63">
        <f t="shared" si="565"/>
        <v>0.16577504174748703</v>
      </c>
      <c r="W1308" s="63">
        <f t="shared" si="566"/>
        <v>8.073113201798332E-2</v>
      </c>
      <c r="X1308" s="64">
        <f t="shared" si="567"/>
        <v>7.8691089032205896E-2</v>
      </c>
      <c r="Y1308" s="63">
        <f t="shared" si="560"/>
        <v>1.6168350241207552E-2</v>
      </c>
      <c r="Z1308" s="63">
        <f t="shared" si="561"/>
        <v>5.6890450772780543E-2</v>
      </c>
      <c r="AA1308" s="63">
        <f t="shared" si="562"/>
        <v>7.2349841142939741E-2</v>
      </c>
      <c r="AB1308" s="64">
        <f t="shared" si="563"/>
        <v>-1.4416368406118374E-2</v>
      </c>
      <c r="AC1308" s="63">
        <f t="shared" si="556"/>
        <v>3.320619473412334E-2</v>
      </c>
      <c r="AD1308" s="63">
        <f t="shared" si="557"/>
        <v>7.0393164797596386E-2</v>
      </c>
      <c r="AE1308" s="63">
        <f t="shared" si="558"/>
        <v>4.7836591457183664E-2</v>
      </c>
      <c r="AF1308" s="64">
        <f t="shared" si="559"/>
        <v>2.1526804393273036E-2</v>
      </c>
      <c r="AG1308" s="69">
        <f t="shared" ca="1" si="568"/>
        <v>1025</v>
      </c>
      <c r="AH1308" s="75">
        <f t="shared" si="578"/>
        <v>0</v>
      </c>
      <c r="AI1308" s="76">
        <f t="shared" si="579"/>
        <v>0</v>
      </c>
      <c r="AJ1308" s="75">
        <f t="shared" si="580"/>
        <v>0</v>
      </c>
      <c r="AK1308" s="76">
        <f t="shared" si="581"/>
        <v>0</v>
      </c>
    </row>
    <row r="1309" spans="2:37" x14ac:dyDescent="0.25">
      <c r="B1309" s="43">
        <v>1979</v>
      </c>
      <c r="C1309" s="44">
        <v>10</v>
      </c>
      <c r="D1309" s="67">
        <f t="shared" si="555"/>
        <v>29159</v>
      </c>
      <c r="E1309" s="61">
        <f>Data!I1308</f>
        <v>101.82</v>
      </c>
      <c r="F1309" s="61">
        <f>Data!H1308</f>
        <v>75.2</v>
      </c>
      <c r="G1309" s="62">
        <f>IF(MOD(C1309,3)=0,SUM(Data!G1306:G1308),0)</f>
        <v>0</v>
      </c>
      <c r="H1309" s="63">
        <f t="shared" si="569"/>
        <v>-6.8605927552140455E-2</v>
      </c>
      <c r="I1309" s="63">
        <f t="shared" si="570"/>
        <v>0</v>
      </c>
      <c r="J1309" s="63">
        <f t="shared" si="571"/>
        <v>-6.8605927552140455E-2</v>
      </c>
      <c r="K1309" s="63">
        <f t="shared" si="572"/>
        <v>8.0428954423592547E-3</v>
      </c>
      <c r="L1309" s="64">
        <f t="shared" si="573"/>
        <v>-7.60372632365649E-2</v>
      </c>
      <c r="M1309" s="65">
        <f t="shared" si="574"/>
        <v>22.932432432432428</v>
      </c>
      <c r="N1309" s="65">
        <f t="shared" si="575"/>
        <v>6.0333465180140378</v>
      </c>
      <c r="O1309" s="65">
        <f t="shared" si="576"/>
        <v>4881.02275335581</v>
      </c>
      <c r="P1309" s="66">
        <f t="shared" si="577"/>
        <v>809.00752820715752</v>
      </c>
      <c r="Q1309" s="63">
        <f t="shared" si="582"/>
        <v>9.3075660910882041E-2</v>
      </c>
      <c r="R1309" s="63">
        <f t="shared" si="583"/>
        <v>0.15008467554935323</v>
      </c>
      <c r="S1309" s="63">
        <f t="shared" si="584"/>
        <v>0.12071535022354718</v>
      </c>
      <c r="T1309" s="64">
        <f t="shared" si="585"/>
        <v>2.6205874060658996E-2</v>
      </c>
      <c r="U1309" s="63">
        <f t="shared" si="564"/>
        <v>6.6197668526763787E-2</v>
      </c>
      <c r="V1309" s="63">
        <f t="shared" si="565"/>
        <v>0.11512101550053977</v>
      </c>
      <c r="W1309" s="63">
        <f t="shared" si="566"/>
        <v>8.0337342736419792E-2</v>
      </c>
      <c r="X1309" s="64">
        <f t="shared" si="567"/>
        <v>3.2197047522226185E-2</v>
      </c>
      <c r="Y1309" s="63">
        <f t="shared" si="560"/>
        <v>4.7371037951591255E-3</v>
      </c>
      <c r="Z1309" s="63">
        <f t="shared" si="561"/>
        <v>4.50011066435414E-2</v>
      </c>
      <c r="AA1309" s="63">
        <f t="shared" si="562"/>
        <v>7.2632374628411878E-2</v>
      </c>
      <c r="AB1309" s="64">
        <f t="shared" si="563"/>
        <v>-2.5760240543217572E-2</v>
      </c>
      <c r="AC1309" s="63">
        <f t="shared" si="556"/>
        <v>2.8965256299856579E-2</v>
      </c>
      <c r="AD1309" s="63">
        <f t="shared" si="557"/>
        <v>6.5999587275991534E-2</v>
      </c>
      <c r="AE1309" s="63">
        <f t="shared" si="558"/>
        <v>4.8077808432717806E-2</v>
      </c>
      <c r="AF1309" s="64">
        <f t="shared" si="559"/>
        <v>1.7099664451510233E-2</v>
      </c>
      <c r="AG1309" s="69">
        <f t="shared" ca="1" si="568"/>
        <v>1744</v>
      </c>
      <c r="AH1309" s="75">
        <f t="shared" si="578"/>
        <v>0</v>
      </c>
      <c r="AI1309" s="76">
        <f t="shared" si="579"/>
        <v>1</v>
      </c>
      <c r="AJ1309" s="75">
        <f t="shared" si="580"/>
        <v>0</v>
      </c>
      <c r="AK1309" s="76">
        <f t="shared" si="581"/>
        <v>1</v>
      </c>
    </row>
    <row r="1310" spans="2:37" x14ac:dyDescent="0.25">
      <c r="B1310" s="43">
        <v>1979</v>
      </c>
      <c r="C1310" s="44">
        <v>11</v>
      </c>
      <c r="D1310" s="67">
        <f t="shared" si="555"/>
        <v>29189</v>
      </c>
      <c r="E1310" s="61">
        <f>Data!I1309</f>
        <v>106.160004</v>
      </c>
      <c r="F1310" s="61">
        <f>Data!H1309</f>
        <v>75.900000000000006</v>
      </c>
      <c r="G1310" s="62">
        <f>IF(MOD(C1310,3)=0,SUM(Data!G1307:G1309),0)</f>
        <v>0</v>
      </c>
      <c r="H1310" s="63">
        <f t="shared" si="569"/>
        <v>4.2624278137890492E-2</v>
      </c>
      <c r="I1310" s="63">
        <f t="shared" si="570"/>
        <v>0</v>
      </c>
      <c r="J1310" s="63">
        <f t="shared" si="571"/>
        <v>4.2624278137890492E-2</v>
      </c>
      <c r="K1310" s="63">
        <f t="shared" si="572"/>
        <v>9.3085106382979621E-3</v>
      </c>
      <c r="L1310" s="64">
        <f t="shared" si="573"/>
        <v>3.3008507456776748E-2</v>
      </c>
      <c r="M1310" s="65">
        <f t="shared" si="574"/>
        <v>23.90991081081081</v>
      </c>
      <c r="N1310" s="65">
        <f t="shared" si="575"/>
        <v>6.0895079882615084</v>
      </c>
      <c r="O1310" s="65">
        <f t="shared" si="576"/>
        <v>5089.0728247922198</v>
      </c>
      <c r="P1310" s="66">
        <f t="shared" si="577"/>
        <v>835.71165923457204</v>
      </c>
      <c r="Q1310" s="63">
        <f t="shared" si="582"/>
        <v>0.12101380531194761</v>
      </c>
      <c r="R1310" s="63">
        <f t="shared" si="583"/>
        <v>0.179479925016508</v>
      </c>
      <c r="S1310" s="63">
        <f t="shared" si="584"/>
        <v>0.12611275964391688</v>
      </c>
      <c r="T1310" s="64">
        <f t="shared" si="585"/>
        <v>4.7390605350627002E-2</v>
      </c>
      <c r="U1310" s="63">
        <f t="shared" si="564"/>
        <v>8.6950606528709784E-2</v>
      </c>
      <c r="V1310" s="63">
        <f t="shared" si="565"/>
        <v>0.13682621893746605</v>
      </c>
      <c r="W1310" s="63">
        <f t="shared" si="566"/>
        <v>8.0654607251505972E-2</v>
      </c>
      <c r="X1310" s="64">
        <f t="shared" si="567"/>
        <v>5.1979246013510894E-2</v>
      </c>
      <c r="Y1310" s="63">
        <f t="shared" si="560"/>
        <v>1.2444393903030759E-2</v>
      </c>
      <c r="Z1310" s="63">
        <f t="shared" si="561"/>
        <v>5.3017259985073339E-2</v>
      </c>
      <c r="AA1310" s="63">
        <f t="shared" si="562"/>
        <v>7.3052697927046051E-2</v>
      </c>
      <c r="AB1310" s="64">
        <f t="shared" si="563"/>
        <v>-1.8671438952325259E-2</v>
      </c>
      <c r="AC1310" s="63">
        <f t="shared" si="556"/>
        <v>3.0438482870359662E-2</v>
      </c>
      <c r="AD1310" s="63">
        <f t="shared" si="557"/>
        <v>6.7525837950157097E-2</v>
      </c>
      <c r="AE1310" s="63">
        <f t="shared" si="558"/>
        <v>4.8563466727219673E-2</v>
      </c>
      <c r="AF1310" s="64">
        <f t="shared" si="559"/>
        <v>1.80841425670899E-2</v>
      </c>
      <c r="AG1310" s="69">
        <f t="shared" ca="1" si="568"/>
        <v>264</v>
      </c>
      <c r="AH1310" s="75">
        <f t="shared" si="578"/>
        <v>1</v>
      </c>
      <c r="AI1310" s="76">
        <f t="shared" si="579"/>
        <v>0</v>
      </c>
      <c r="AJ1310" s="75">
        <f t="shared" si="580"/>
        <v>1</v>
      </c>
      <c r="AK1310" s="76">
        <f t="shared" si="581"/>
        <v>0</v>
      </c>
    </row>
    <row r="1311" spans="2:37" x14ac:dyDescent="0.25">
      <c r="B1311" s="43">
        <v>1979</v>
      </c>
      <c r="C1311" s="44">
        <v>12</v>
      </c>
      <c r="D1311" s="67">
        <f t="shared" si="555"/>
        <v>29220</v>
      </c>
      <c r="E1311" s="61">
        <f>Data!I1310</f>
        <v>107.94000200000001</v>
      </c>
      <c r="F1311" s="61">
        <f>Data!H1310</f>
        <v>76.7</v>
      </c>
      <c r="G1311" s="62">
        <f>IF(MOD(C1311,3)=0,SUM(Data!G1308:G1310),0)</f>
        <v>1.4008333333333334</v>
      </c>
      <c r="H1311" s="63">
        <f t="shared" si="569"/>
        <v>1.676712446242945E-2</v>
      </c>
      <c r="I1311" s="63">
        <f t="shared" si="570"/>
        <v>1.3195490585449991E-2</v>
      </c>
      <c r="J1311" s="63">
        <f t="shared" si="571"/>
        <v>2.9962615047879559E-2</v>
      </c>
      <c r="K1311" s="63">
        <f t="shared" si="572"/>
        <v>1.0540184453227797E-2</v>
      </c>
      <c r="L1311" s="64">
        <f t="shared" si="573"/>
        <v>1.9219849832256442E-2</v>
      </c>
      <c r="M1311" s="65">
        <f t="shared" si="574"/>
        <v>24.310811261261261</v>
      </c>
      <c r="N1311" s="65">
        <f t="shared" si="575"/>
        <v>6.1536925256871893</v>
      </c>
      <c r="O1311" s="65">
        <f t="shared" si="576"/>
        <v>5241.5547547920942</v>
      </c>
      <c r="P1311" s="66">
        <f t="shared" si="577"/>
        <v>851.77391182812642</v>
      </c>
      <c r="Q1311" s="63">
        <f t="shared" si="582"/>
        <v>0.12308813731049706</v>
      </c>
      <c r="R1311" s="63">
        <f t="shared" si="583"/>
        <v>0.18146793197141919</v>
      </c>
      <c r="S1311" s="63">
        <f t="shared" si="584"/>
        <v>0.13293943870014768</v>
      </c>
      <c r="T1311" s="64">
        <f t="shared" si="585"/>
        <v>4.2834145951304192E-2</v>
      </c>
      <c r="U1311" s="63">
        <f t="shared" si="564"/>
        <v>9.5020690058186696E-2</v>
      </c>
      <c r="V1311" s="63">
        <f t="shared" si="565"/>
        <v>0.14523559633119087</v>
      </c>
      <c r="W1311" s="63">
        <f t="shared" si="566"/>
        <v>8.1248707232670414E-2</v>
      </c>
      <c r="X1311" s="64">
        <f t="shared" si="567"/>
        <v>5.9178696511265505E-2</v>
      </c>
      <c r="Y1311" s="63">
        <f t="shared" si="560"/>
        <v>1.6040796012245728E-2</v>
      </c>
      <c r="Z1311" s="63">
        <f t="shared" si="561"/>
        <v>5.7218486185972584E-2</v>
      </c>
      <c r="AA1311" s="63">
        <f t="shared" si="562"/>
        <v>7.3607165398484664E-2</v>
      </c>
      <c r="AB1311" s="64">
        <f t="shared" si="563"/>
        <v>-1.5265061319173823E-2</v>
      </c>
      <c r="AC1311" s="63">
        <f t="shared" si="556"/>
        <v>2.9891338739517881E-2</v>
      </c>
      <c r="AD1311" s="63">
        <f t="shared" si="557"/>
        <v>6.7242425198911882E-2</v>
      </c>
      <c r="AE1311" s="63">
        <f t="shared" si="558"/>
        <v>4.9113321499858476E-2</v>
      </c>
      <c r="AF1311" s="64">
        <f t="shared" si="559"/>
        <v>1.7280405583960601E-2</v>
      </c>
      <c r="AG1311" s="69">
        <f t="shared" ca="1" si="568"/>
        <v>706</v>
      </c>
      <c r="AH1311" s="75">
        <f t="shared" si="578"/>
        <v>2</v>
      </c>
      <c r="AI1311" s="76">
        <f t="shared" si="579"/>
        <v>0</v>
      </c>
      <c r="AJ1311" s="75">
        <f t="shared" si="580"/>
        <v>2</v>
      </c>
      <c r="AK1311" s="76">
        <f t="shared" si="581"/>
        <v>0</v>
      </c>
    </row>
    <row r="1312" spans="2:37" x14ac:dyDescent="0.25">
      <c r="B1312" s="43">
        <v>1980</v>
      </c>
      <c r="C1312" s="39">
        <v>1</v>
      </c>
      <c r="D1312" s="67">
        <f t="shared" ref="D1312:D1375" si="586">EOMONTH(DATE(B1312,C1312,1),0)</f>
        <v>29251</v>
      </c>
      <c r="E1312" s="61">
        <f>Data!I1311</f>
        <v>114.160004</v>
      </c>
      <c r="F1312" s="61">
        <f>Data!H1311</f>
        <v>77.8</v>
      </c>
      <c r="G1312" s="62">
        <f>IF(MOD(C1312,3)=0,SUM(Data!G1309:G1311),0)</f>
        <v>0</v>
      </c>
      <c r="H1312" s="63">
        <f t="shared" si="569"/>
        <v>5.7624623723834922E-2</v>
      </c>
      <c r="I1312" s="63">
        <f t="shared" si="570"/>
        <v>0</v>
      </c>
      <c r="J1312" s="63">
        <f t="shared" si="571"/>
        <v>5.7624623723834922E-2</v>
      </c>
      <c r="K1312" s="63">
        <f t="shared" si="572"/>
        <v>1.4341590612777066E-2</v>
      </c>
      <c r="L1312" s="64">
        <f t="shared" si="573"/>
        <v>4.2671062205888566E-2</v>
      </c>
      <c r="M1312" s="65">
        <f t="shared" si="574"/>
        <v>25.711712612612612</v>
      </c>
      <c r="N1312" s="65">
        <f t="shared" si="575"/>
        <v>6.2419462646475008</v>
      </c>
      <c r="O1312" s="65">
        <f t="shared" si="576"/>
        <v>5543.5973752648661</v>
      </c>
      <c r="P1312" s="66">
        <f t="shared" si="577"/>
        <v>888.12000940509745</v>
      </c>
      <c r="Q1312" s="63">
        <f t="shared" si="582"/>
        <v>0.14239971980386268</v>
      </c>
      <c r="R1312" s="63">
        <f t="shared" si="583"/>
        <v>0.20178335929502178</v>
      </c>
      <c r="S1312" s="63">
        <f t="shared" si="584"/>
        <v>0.13909224011713017</v>
      </c>
      <c r="T1312" s="64">
        <f t="shared" si="585"/>
        <v>5.5036033931233241E-2</v>
      </c>
      <c r="U1312" s="63">
        <f t="shared" si="564"/>
        <v>8.1999874327636224E-2</v>
      </c>
      <c r="V1312" s="63">
        <f t="shared" si="565"/>
        <v>0.13161767860298501</v>
      </c>
      <c r="W1312" s="63">
        <f t="shared" si="566"/>
        <v>8.3498650491544479E-2</v>
      </c>
      <c r="X1312" s="64">
        <f t="shared" si="567"/>
        <v>4.4410787304267174E-2</v>
      </c>
      <c r="Y1312" s="63">
        <f t="shared" si="560"/>
        <v>2.9910033238489397E-2</v>
      </c>
      <c r="Z1312" s="63">
        <f t="shared" si="561"/>
        <v>7.1649810245431711E-2</v>
      </c>
      <c r="AA1312" s="63">
        <f t="shared" si="562"/>
        <v>7.4852274273084829E-2</v>
      </c>
      <c r="AB1312" s="64">
        <f t="shared" si="563"/>
        <v>-2.9794457380842854E-3</v>
      </c>
      <c r="AC1312" s="63">
        <f t="shared" si="556"/>
        <v>3.6616348013511102E-2</v>
      </c>
      <c r="AD1312" s="63">
        <f t="shared" si="557"/>
        <v>7.4211330497063077E-2</v>
      </c>
      <c r="AE1312" s="63">
        <f t="shared" si="558"/>
        <v>5.0039408907600835E-2</v>
      </c>
      <c r="AF1312" s="64">
        <f t="shared" si="559"/>
        <v>2.3020013710351339E-2</v>
      </c>
      <c r="AG1312" s="69">
        <f t="shared" ca="1" si="568"/>
        <v>133</v>
      </c>
      <c r="AH1312" s="75">
        <f t="shared" si="578"/>
        <v>3</v>
      </c>
      <c r="AI1312" s="76">
        <f t="shared" si="579"/>
        <v>0</v>
      </c>
      <c r="AJ1312" s="75">
        <f t="shared" si="580"/>
        <v>3</v>
      </c>
      <c r="AK1312" s="76">
        <f t="shared" si="581"/>
        <v>0</v>
      </c>
    </row>
    <row r="1313" spans="2:37" x14ac:dyDescent="0.25">
      <c r="B1313" s="43">
        <v>1980</v>
      </c>
      <c r="C1313" s="44">
        <v>2</v>
      </c>
      <c r="D1313" s="67">
        <f t="shared" si="586"/>
        <v>29280</v>
      </c>
      <c r="E1313" s="61">
        <f>Data!I1312</f>
        <v>113.660004</v>
      </c>
      <c r="F1313" s="61">
        <f>Data!H1312</f>
        <v>78.900000000000006</v>
      </c>
      <c r="G1313" s="62">
        <f>IF(MOD(C1313,3)=0,SUM(Data!G1310:G1312),0)</f>
        <v>0</v>
      </c>
      <c r="H1313" s="63">
        <f t="shared" si="569"/>
        <v>-4.3798176461170568E-3</v>
      </c>
      <c r="I1313" s="63">
        <f t="shared" si="570"/>
        <v>0</v>
      </c>
      <c r="J1313" s="63">
        <f t="shared" si="571"/>
        <v>-4.3798176461170568E-3</v>
      </c>
      <c r="K1313" s="63">
        <f t="shared" si="572"/>
        <v>1.413881748071999E-2</v>
      </c>
      <c r="L1313" s="64">
        <f t="shared" si="573"/>
        <v>-1.8260453902001594E-2</v>
      </c>
      <c r="M1313" s="65">
        <f t="shared" si="574"/>
        <v>25.599099999999996</v>
      </c>
      <c r="N1313" s="65">
        <f t="shared" si="575"/>
        <v>6.3302000036078132</v>
      </c>
      <c r="O1313" s="65">
        <f t="shared" si="576"/>
        <v>5519.3174296577126</v>
      </c>
      <c r="P1313" s="66">
        <f t="shared" si="577"/>
        <v>871.90253491391047</v>
      </c>
      <c r="Q1313" s="63">
        <f t="shared" si="582"/>
        <v>0.18051521791145841</v>
      </c>
      <c r="R1313" s="63">
        <f t="shared" si="583"/>
        <v>0.24188015778234462</v>
      </c>
      <c r="S1313" s="63">
        <f t="shared" si="584"/>
        <v>0.14182344428364702</v>
      </c>
      <c r="T1313" s="64">
        <f t="shared" si="585"/>
        <v>8.7628883431685178E-2</v>
      </c>
      <c r="U1313" s="63">
        <f t="shared" si="564"/>
        <v>6.8548283563066414E-2</v>
      </c>
      <c r="V1313" s="63">
        <f t="shared" si="565"/>
        <v>0.11754923157661268</v>
      </c>
      <c r="W1313" s="63">
        <f t="shared" si="566"/>
        <v>8.4884588892950363E-2</v>
      </c>
      <c r="X1313" s="64">
        <f t="shared" si="567"/>
        <v>3.0108864129957169E-2</v>
      </c>
      <c r="Y1313" s="63">
        <f t="shared" si="560"/>
        <v>2.4185123123487529E-2</v>
      </c>
      <c r="Z1313" s="63">
        <f t="shared" si="561"/>
        <v>6.5692883290246584E-2</v>
      </c>
      <c r="AA1313" s="63">
        <f t="shared" si="562"/>
        <v>7.5794552114763158E-2</v>
      </c>
      <c r="AB1313" s="64">
        <f t="shared" si="563"/>
        <v>-9.3899609406452589E-3</v>
      </c>
      <c r="AC1313" s="63">
        <f t="shared" si="556"/>
        <v>3.5915903880835431E-2</v>
      </c>
      <c r="AD1313" s="63">
        <f t="shared" si="557"/>
        <v>7.3485483345277158E-2</v>
      </c>
      <c r="AE1313" s="63">
        <f t="shared" si="558"/>
        <v>5.0597791785720547E-2</v>
      </c>
      <c r="AF1313" s="64">
        <f t="shared" si="559"/>
        <v>2.1785398502174536E-2</v>
      </c>
      <c r="AG1313" s="69">
        <f t="shared" ca="1" si="568"/>
        <v>1132</v>
      </c>
      <c r="AH1313" s="75">
        <f t="shared" si="578"/>
        <v>0</v>
      </c>
      <c r="AI1313" s="76">
        <f t="shared" si="579"/>
        <v>1</v>
      </c>
      <c r="AJ1313" s="75">
        <f t="shared" si="580"/>
        <v>0</v>
      </c>
      <c r="AK1313" s="76">
        <f t="shared" si="581"/>
        <v>1</v>
      </c>
    </row>
    <row r="1314" spans="2:37" x14ac:dyDescent="0.25">
      <c r="B1314" s="43">
        <v>1980</v>
      </c>
      <c r="C1314" s="44">
        <v>3</v>
      </c>
      <c r="D1314" s="67">
        <f t="shared" si="586"/>
        <v>29311</v>
      </c>
      <c r="E1314" s="61">
        <f>Data!I1313</f>
        <v>102.089996</v>
      </c>
      <c r="F1314" s="61">
        <f>Data!H1313</f>
        <v>80.099999999999994</v>
      </c>
      <c r="G1314" s="62">
        <f>IF(MOD(C1314,3)=0,SUM(Data!G1311:G1313),0)</f>
        <v>1.4375</v>
      </c>
      <c r="H1314" s="63">
        <f t="shared" si="569"/>
        <v>-0.10179489347897619</v>
      </c>
      <c r="I1314" s="63">
        <f t="shared" si="570"/>
        <v>1.2647368902080982E-2</v>
      </c>
      <c r="J1314" s="63">
        <f t="shared" si="571"/>
        <v>-8.9147524576895121E-2</v>
      </c>
      <c r="K1314" s="63">
        <f t="shared" si="572"/>
        <v>1.5209125475285079E-2</v>
      </c>
      <c r="L1314" s="64">
        <f t="shared" si="573"/>
        <v>-0.10279325454578048</v>
      </c>
      <c r="M1314" s="65">
        <f t="shared" si="574"/>
        <v>22.993242342342342</v>
      </c>
      <c r="N1314" s="65">
        <f t="shared" si="575"/>
        <v>6.4264768097463341</v>
      </c>
      <c r="O1314" s="65">
        <f t="shared" si="576"/>
        <v>5027.2839434496163</v>
      </c>
      <c r="P1314" s="66">
        <f t="shared" si="577"/>
        <v>782.27683570339366</v>
      </c>
      <c r="Q1314" s="63">
        <f t="shared" si="582"/>
        <v>4.921744459956523E-3</v>
      </c>
      <c r="R1314" s="63">
        <f t="shared" si="583"/>
        <v>5.8610963233246771E-2</v>
      </c>
      <c r="S1314" s="63">
        <f t="shared" si="584"/>
        <v>0.14756446991403993</v>
      </c>
      <c r="T1314" s="64">
        <f t="shared" si="585"/>
        <v>-7.7515040778020072E-2</v>
      </c>
      <c r="U1314" s="63">
        <f t="shared" si="564"/>
        <v>4.1370078772025698E-2</v>
      </c>
      <c r="V1314" s="63">
        <f t="shared" si="565"/>
        <v>8.9801339977759298E-2</v>
      </c>
      <c r="W1314" s="63">
        <f t="shared" si="566"/>
        <v>8.7337534987394161E-2</v>
      </c>
      <c r="X1314" s="64">
        <f t="shared" si="567"/>
        <v>2.265906318035471E-3</v>
      </c>
      <c r="Y1314" s="63">
        <f t="shared" si="560"/>
        <v>1.3101551596918837E-2</v>
      </c>
      <c r="Z1314" s="63">
        <f t="shared" si="561"/>
        <v>5.4707232314376908E-2</v>
      </c>
      <c r="AA1314" s="63">
        <f t="shared" si="562"/>
        <v>7.6854222485425394E-2</v>
      </c>
      <c r="AB1314" s="64">
        <f t="shared" si="563"/>
        <v>-2.0566377239003009E-2</v>
      </c>
      <c r="AC1314" s="63">
        <f t="shared" si="556"/>
        <v>3.1091487933738726E-2</v>
      </c>
      <c r="AD1314" s="63">
        <f t="shared" si="557"/>
        <v>6.8775747023184453E-2</v>
      </c>
      <c r="AE1314" s="63">
        <f t="shared" si="558"/>
        <v>5.1391010130287018E-2</v>
      </c>
      <c r="AF1314" s="64">
        <f t="shared" si="559"/>
        <v>1.6534987198286055E-2</v>
      </c>
      <c r="AG1314" s="69">
        <f t="shared" ca="1" si="568"/>
        <v>1798</v>
      </c>
      <c r="AH1314" s="75">
        <f t="shared" si="578"/>
        <v>0</v>
      </c>
      <c r="AI1314" s="76">
        <f t="shared" si="579"/>
        <v>2</v>
      </c>
      <c r="AJ1314" s="75">
        <f t="shared" si="580"/>
        <v>0</v>
      </c>
      <c r="AK1314" s="76">
        <f t="shared" si="581"/>
        <v>2</v>
      </c>
    </row>
    <row r="1315" spans="2:37" x14ac:dyDescent="0.25">
      <c r="B1315" s="43">
        <v>1980</v>
      </c>
      <c r="C1315" s="44">
        <v>4</v>
      </c>
      <c r="D1315" s="67">
        <f t="shared" si="586"/>
        <v>29341</v>
      </c>
      <c r="E1315" s="61">
        <f>Data!I1314</f>
        <v>106.290001</v>
      </c>
      <c r="F1315" s="61">
        <f>Data!H1314</f>
        <v>81</v>
      </c>
      <c r="G1315" s="62">
        <f>IF(MOD(C1315,3)=0,SUM(Data!G1312:G1314),0)</f>
        <v>0</v>
      </c>
      <c r="H1315" s="63">
        <f t="shared" si="569"/>
        <v>4.1140221026161994E-2</v>
      </c>
      <c r="I1315" s="63">
        <f t="shared" si="570"/>
        <v>0</v>
      </c>
      <c r="J1315" s="63">
        <f t="shared" si="571"/>
        <v>4.1140221026161994E-2</v>
      </c>
      <c r="K1315" s="63">
        <f t="shared" si="572"/>
        <v>1.1235955056179803E-2</v>
      </c>
      <c r="L1315" s="64">
        <f t="shared" si="573"/>
        <v>2.9571996348093599E-2</v>
      </c>
      <c r="M1315" s="65">
        <f t="shared" si="574"/>
        <v>23.939189414414415</v>
      </c>
      <c r="N1315" s="65">
        <f t="shared" si="575"/>
        <v>6.498684414350226</v>
      </c>
      <c r="O1315" s="65">
        <f t="shared" si="576"/>
        <v>5234.1075160444088</v>
      </c>
      <c r="P1315" s="66">
        <f t="shared" si="577"/>
        <v>805.41032343201266</v>
      </c>
      <c r="Q1315" s="63">
        <f t="shared" si="582"/>
        <v>4.4516498731987264E-2</v>
      </c>
      <c r="R1315" s="63">
        <f t="shared" si="583"/>
        <v>0.10032111747159811</v>
      </c>
      <c r="S1315" s="63">
        <f t="shared" si="584"/>
        <v>0.14730878186968854</v>
      </c>
      <c r="T1315" s="64">
        <f t="shared" si="585"/>
        <v>-4.0954680327224713E-2</v>
      </c>
      <c r="U1315" s="63">
        <f t="shared" si="564"/>
        <v>4.0149178725473744E-2</v>
      </c>
      <c r="V1315" s="63">
        <f t="shared" si="565"/>
        <v>8.8523659224457596E-2</v>
      </c>
      <c r="W1315" s="63">
        <f t="shared" si="566"/>
        <v>8.8944810019123688E-2</v>
      </c>
      <c r="X1315" s="64">
        <f t="shared" si="567"/>
        <v>-3.8675127590603875E-4</v>
      </c>
      <c r="Y1315" s="63">
        <f t="shared" si="560"/>
        <v>2.6887401310120795E-2</v>
      </c>
      <c r="Z1315" s="63">
        <f t="shared" si="561"/>
        <v>6.9059234217043297E-2</v>
      </c>
      <c r="AA1315" s="63">
        <f t="shared" si="562"/>
        <v>7.721509101260482E-2</v>
      </c>
      <c r="AB1315" s="64">
        <f t="shared" si="563"/>
        <v>-7.5712426084699747E-3</v>
      </c>
      <c r="AC1315" s="63">
        <f t="shared" si="556"/>
        <v>3.4085990108751352E-2</v>
      </c>
      <c r="AD1315" s="63">
        <f t="shared" si="557"/>
        <v>7.1879692052810418E-2</v>
      </c>
      <c r="AE1315" s="63">
        <f t="shared" si="558"/>
        <v>5.1799960445196414E-2</v>
      </c>
      <c r="AF1315" s="64">
        <f t="shared" si="559"/>
        <v>1.9090827498334129E-2</v>
      </c>
      <c r="AG1315" s="69">
        <f t="shared" ca="1" si="568"/>
        <v>281</v>
      </c>
      <c r="AH1315" s="75">
        <f t="shared" si="578"/>
        <v>1</v>
      </c>
      <c r="AI1315" s="76">
        <f t="shared" si="579"/>
        <v>0</v>
      </c>
      <c r="AJ1315" s="75">
        <f t="shared" si="580"/>
        <v>1</v>
      </c>
      <c r="AK1315" s="76">
        <f t="shared" si="581"/>
        <v>0</v>
      </c>
    </row>
    <row r="1316" spans="2:37" x14ac:dyDescent="0.25">
      <c r="B1316" s="43">
        <v>1980</v>
      </c>
      <c r="C1316" s="44">
        <v>5</v>
      </c>
      <c r="D1316" s="67">
        <f t="shared" si="586"/>
        <v>29372</v>
      </c>
      <c r="E1316" s="61">
        <f>Data!I1315</f>
        <v>111.239998</v>
      </c>
      <c r="F1316" s="61">
        <f>Data!H1315</f>
        <v>81.8</v>
      </c>
      <c r="G1316" s="62">
        <f>IF(MOD(C1316,3)=0,SUM(Data!G1313:G1315),0)</f>
        <v>0</v>
      </c>
      <c r="H1316" s="63">
        <f t="shared" si="569"/>
        <v>4.6570674131426459E-2</v>
      </c>
      <c r="I1316" s="63">
        <f t="shared" si="570"/>
        <v>0</v>
      </c>
      <c r="J1316" s="63">
        <f t="shared" si="571"/>
        <v>4.6570674131426459E-2</v>
      </c>
      <c r="K1316" s="63">
        <f t="shared" si="572"/>
        <v>9.8765432098764094E-3</v>
      </c>
      <c r="L1316" s="64">
        <f t="shared" si="573"/>
        <v>3.6335264115471277E-2</v>
      </c>
      <c r="M1316" s="65">
        <f t="shared" si="574"/>
        <v>25.054053603603602</v>
      </c>
      <c r="N1316" s="65">
        <f t="shared" si="575"/>
        <v>6.5628689517759069</v>
      </c>
      <c r="O1316" s="65">
        <f t="shared" si="576"/>
        <v>5477.8634315429626</v>
      </c>
      <c r="P1316" s="66">
        <f t="shared" si="577"/>
        <v>834.67512025524195</v>
      </c>
      <c r="Q1316" s="63">
        <f t="shared" si="582"/>
        <v>0.12272906494289337</v>
      </c>
      <c r="R1316" s="63">
        <f t="shared" si="583"/>
        <v>0.1827122892319093</v>
      </c>
      <c r="S1316" s="63">
        <f t="shared" si="584"/>
        <v>0.14405594405594391</v>
      </c>
      <c r="T1316" s="64">
        <f t="shared" si="585"/>
        <v>3.3788859169700425E-2</v>
      </c>
      <c r="U1316" s="63">
        <f t="shared" si="564"/>
        <v>4.0640821238882907E-2</v>
      </c>
      <c r="V1316" s="63">
        <f t="shared" si="565"/>
        <v>8.9038166680380781E-2</v>
      </c>
      <c r="W1316" s="63">
        <f t="shared" si="566"/>
        <v>8.9854029575066718E-2</v>
      </c>
      <c r="X1316" s="64">
        <f t="shared" si="567"/>
        <v>-7.4859831917484243E-4</v>
      </c>
      <c r="Y1316" s="63">
        <f t="shared" si="560"/>
        <v>3.8081797898486869E-2</v>
      </c>
      <c r="Z1316" s="63">
        <f t="shared" si="561"/>
        <v>8.071335815410996E-2</v>
      </c>
      <c r="AA1316" s="63">
        <f t="shared" si="562"/>
        <v>7.7994636130035877E-2</v>
      </c>
      <c r="AB1316" s="64">
        <f t="shared" si="563"/>
        <v>2.52201813715347E-3</v>
      </c>
      <c r="AC1316" s="63">
        <f t="shared" si="556"/>
        <v>3.5069869096247652E-2</v>
      </c>
      <c r="AD1316" s="63">
        <f t="shared" si="557"/>
        <v>7.2899529780255046E-2</v>
      </c>
      <c r="AE1316" s="63">
        <f t="shared" si="558"/>
        <v>5.2316946637170458E-2</v>
      </c>
      <c r="AF1316" s="64">
        <f t="shared" si="559"/>
        <v>1.9559300274369917E-2</v>
      </c>
      <c r="AG1316" s="69">
        <f t="shared" ca="1" si="568"/>
        <v>220</v>
      </c>
      <c r="AH1316" s="75">
        <f t="shared" si="578"/>
        <v>2</v>
      </c>
      <c r="AI1316" s="76">
        <f t="shared" si="579"/>
        <v>0</v>
      </c>
      <c r="AJ1316" s="75">
        <f t="shared" si="580"/>
        <v>2</v>
      </c>
      <c r="AK1316" s="76">
        <f t="shared" si="581"/>
        <v>0</v>
      </c>
    </row>
    <row r="1317" spans="2:37" x14ac:dyDescent="0.25">
      <c r="B1317" s="43">
        <v>1980</v>
      </c>
      <c r="C1317" s="44">
        <v>6</v>
      </c>
      <c r="D1317" s="67">
        <f t="shared" si="586"/>
        <v>29402</v>
      </c>
      <c r="E1317" s="61">
        <f>Data!I1316</f>
        <v>114.239998</v>
      </c>
      <c r="F1317" s="61">
        <f>Data!H1316</f>
        <v>82.7</v>
      </c>
      <c r="G1317" s="62">
        <f>IF(MOD(C1317,3)=0,SUM(Data!G1314:G1316),0)</f>
        <v>1.4733333333333334</v>
      </c>
      <c r="H1317" s="63">
        <f t="shared" si="569"/>
        <v>2.6968716773979162E-2</v>
      </c>
      <c r="I1317" s="63">
        <f t="shared" si="570"/>
        <v>1.3244636460109729E-2</v>
      </c>
      <c r="J1317" s="63">
        <f t="shared" si="571"/>
        <v>4.02133532340887E-2</v>
      </c>
      <c r="K1317" s="63">
        <f t="shared" si="572"/>
        <v>1.1002444987775029E-2</v>
      </c>
      <c r="L1317" s="64">
        <f t="shared" si="573"/>
        <v>2.8893014444358656E-2</v>
      </c>
      <c r="M1317" s="65">
        <f t="shared" si="574"/>
        <v>25.729729279279276</v>
      </c>
      <c r="N1317" s="65">
        <f t="shared" si="575"/>
        <v>6.6350765563797989</v>
      </c>
      <c r="O1317" s="65">
        <f t="shared" si="576"/>
        <v>5698.146688683697</v>
      </c>
      <c r="P1317" s="66">
        <f t="shared" si="577"/>
        <v>858.79140056112351</v>
      </c>
      <c r="Q1317" s="63">
        <f t="shared" si="582"/>
        <v>0.11009613798091</v>
      </c>
      <c r="R1317" s="63">
        <f t="shared" si="583"/>
        <v>0.16944795150374548</v>
      </c>
      <c r="S1317" s="63">
        <f t="shared" si="584"/>
        <v>0.14384508990318134</v>
      </c>
      <c r="T1317" s="64">
        <f t="shared" si="585"/>
        <v>2.2383154700372554E-2</v>
      </c>
      <c r="U1317" s="63">
        <f t="shared" si="564"/>
        <v>3.7159071318721981E-2</v>
      </c>
      <c r="V1317" s="63">
        <f t="shared" si="565"/>
        <v>8.6079056536336962E-2</v>
      </c>
      <c r="W1317" s="63">
        <f t="shared" si="566"/>
        <v>9.0606656258302554E-2</v>
      </c>
      <c r="X1317" s="64">
        <f t="shared" si="567"/>
        <v>-4.1514506591211475E-3</v>
      </c>
      <c r="Y1317" s="63">
        <f t="shared" si="560"/>
        <v>4.6204132280544652E-2</v>
      </c>
      <c r="Z1317" s="63">
        <f t="shared" si="561"/>
        <v>8.9381959147538881E-2</v>
      </c>
      <c r="AA1317" s="63">
        <f t="shared" si="562"/>
        <v>7.8617291842917547E-2</v>
      </c>
      <c r="AB1317" s="64">
        <f t="shared" si="563"/>
        <v>9.9800618681245012E-3</v>
      </c>
      <c r="AC1317" s="63">
        <f t="shared" si="556"/>
        <v>3.5446502581482076E-2</v>
      </c>
      <c r="AD1317" s="63">
        <f t="shared" si="557"/>
        <v>7.3520748267268843E-2</v>
      </c>
      <c r="AE1317" s="63">
        <f t="shared" si="558"/>
        <v>5.2714706068902828E-2</v>
      </c>
      <c r="AF1317" s="64">
        <f t="shared" si="559"/>
        <v>1.9764179296080098E-2</v>
      </c>
      <c r="AG1317" s="69">
        <f t="shared" ca="1" si="568"/>
        <v>503</v>
      </c>
      <c r="AH1317" s="75">
        <f t="shared" si="578"/>
        <v>3</v>
      </c>
      <c r="AI1317" s="76">
        <f t="shared" si="579"/>
        <v>0</v>
      </c>
      <c r="AJ1317" s="75">
        <f t="shared" si="580"/>
        <v>3</v>
      </c>
      <c r="AK1317" s="76">
        <f t="shared" si="581"/>
        <v>0</v>
      </c>
    </row>
    <row r="1318" spans="2:37" x14ac:dyDescent="0.25">
      <c r="B1318" s="43">
        <v>1980</v>
      </c>
      <c r="C1318" s="44">
        <v>7</v>
      </c>
      <c r="D1318" s="67">
        <f t="shared" si="586"/>
        <v>29433</v>
      </c>
      <c r="E1318" s="61">
        <f>Data!I1317</f>
        <v>121.66999800000001</v>
      </c>
      <c r="F1318" s="61">
        <f>Data!H1317</f>
        <v>82.7</v>
      </c>
      <c r="G1318" s="62">
        <f>IF(MOD(C1318,3)=0,SUM(Data!G1315:G1317),0)</f>
        <v>0</v>
      </c>
      <c r="H1318" s="63">
        <f t="shared" si="569"/>
        <v>6.503851654479198E-2</v>
      </c>
      <c r="I1318" s="63">
        <f t="shared" si="570"/>
        <v>0</v>
      </c>
      <c r="J1318" s="63">
        <f t="shared" si="571"/>
        <v>6.503851654479198E-2</v>
      </c>
      <c r="K1318" s="63">
        <f t="shared" si="572"/>
        <v>0</v>
      </c>
      <c r="L1318" s="64">
        <f t="shared" si="573"/>
        <v>6.503851654479198E-2</v>
      </c>
      <c r="M1318" s="65">
        <f t="shared" si="574"/>
        <v>27.403152702702702</v>
      </c>
      <c r="N1318" s="65">
        <f t="shared" si="575"/>
        <v>6.6350765563797989</v>
      </c>
      <c r="O1318" s="65">
        <f t="shared" si="576"/>
        <v>6068.7456963703034</v>
      </c>
      <c r="P1318" s="66">
        <f t="shared" si="577"/>
        <v>914.64591927504318</v>
      </c>
      <c r="Q1318" s="63">
        <f t="shared" si="582"/>
        <v>0.17204508567662247</v>
      </c>
      <c r="R1318" s="63">
        <f t="shared" si="583"/>
        <v>0.23470902890225931</v>
      </c>
      <c r="S1318" s="63">
        <f t="shared" si="584"/>
        <v>0.13132694938440514</v>
      </c>
      <c r="T1318" s="64">
        <f t="shared" si="585"/>
        <v>9.1381257711670605E-2</v>
      </c>
      <c r="U1318" s="63">
        <f t="shared" si="564"/>
        <v>6.5131007572462041E-2</v>
      </c>
      <c r="V1318" s="63">
        <f t="shared" si="565"/>
        <v>0.11537035328730649</v>
      </c>
      <c r="W1318" s="63">
        <f t="shared" si="566"/>
        <v>8.8181265326068958E-2</v>
      </c>
      <c r="X1318" s="64">
        <f t="shared" si="567"/>
        <v>2.498580781308557E-2</v>
      </c>
      <c r="Y1318" s="63">
        <f t="shared" si="560"/>
        <v>4.539653837232116E-2</v>
      </c>
      <c r="Z1318" s="63">
        <f t="shared" si="561"/>
        <v>8.8541035080436981E-2</v>
      </c>
      <c r="AA1318" s="63">
        <f t="shared" si="562"/>
        <v>7.8062874138733251E-2</v>
      </c>
      <c r="AB1318" s="64">
        <f t="shared" si="563"/>
        <v>9.7194339894828286E-3</v>
      </c>
      <c r="AC1318" s="63">
        <f t="shared" si="556"/>
        <v>4.0017421894334326E-2</v>
      </c>
      <c r="AD1318" s="63">
        <f t="shared" si="557"/>
        <v>7.8259744158190259E-2</v>
      </c>
      <c r="AE1318" s="63">
        <f t="shared" si="558"/>
        <v>5.2714706068902828E-2</v>
      </c>
      <c r="AF1318" s="64">
        <f t="shared" si="559"/>
        <v>2.4265869890503167E-2</v>
      </c>
      <c r="AG1318" s="69">
        <f t="shared" ca="1" si="568"/>
        <v>97</v>
      </c>
      <c r="AH1318" s="75">
        <f t="shared" si="578"/>
        <v>4</v>
      </c>
      <c r="AI1318" s="76">
        <f t="shared" si="579"/>
        <v>0</v>
      </c>
      <c r="AJ1318" s="75">
        <f t="shared" si="580"/>
        <v>4</v>
      </c>
      <c r="AK1318" s="76">
        <f t="shared" si="581"/>
        <v>0</v>
      </c>
    </row>
    <row r="1319" spans="2:37" x14ac:dyDescent="0.25">
      <c r="B1319" s="43">
        <v>1980</v>
      </c>
      <c r="C1319" s="44">
        <v>8</v>
      </c>
      <c r="D1319" s="67">
        <f t="shared" si="586"/>
        <v>29464</v>
      </c>
      <c r="E1319" s="61">
        <f>Data!I1318</f>
        <v>122.379997</v>
      </c>
      <c r="F1319" s="61">
        <f>Data!H1318</f>
        <v>83.3</v>
      </c>
      <c r="G1319" s="62">
        <f>IF(MOD(C1319,3)=0,SUM(Data!G1316:G1318),0)</f>
        <v>0</v>
      </c>
      <c r="H1319" s="63">
        <f t="shared" si="569"/>
        <v>5.8354484398035478E-3</v>
      </c>
      <c r="I1319" s="63">
        <f t="shared" si="570"/>
        <v>0</v>
      </c>
      <c r="J1319" s="63">
        <f t="shared" si="571"/>
        <v>5.8354484398035478E-3</v>
      </c>
      <c r="K1319" s="63">
        <f t="shared" si="572"/>
        <v>7.2551390568318386E-3</v>
      </c>
      <c r="L1319" s="64">
        <f t="shared" si="573"/>
        <v>-1.4094647542405303E-3</v>
      </c>
      <c r="M1319" s="65">
        <f t="shared" si="574"/>
        <v>27.563062387387387</v>
      </c>
      <c r="N1319" s="65">
        <f t="shared" si="575"/>
        <v>6.6832149594490593</v>
      </c>
      <c r="O1319" s="65">
        <f t="shared" si="576"/>
        <v>6104.1595489757519</v>
      </c>
      <c r="P1319" s="66">
        <f t="shared" si="577"/>
        <v>913.35675808921508</v>
      </c>
      <c r="Q1319" s="63">
        <f t="shared" si="582"/>
        <v>0.1194657610684231</v>
      </c>
      <c r="R1319" s="63">
        <f t="shared" si="583"/>
        <v>0.17931852590821418</v>
      </c>
      <c r="S1319" s="63">
        <f t="shared" si="584"/>
        <v>0.1287262872628725</v>
      </c>
      <c r="T1319" s="64">
        <f t="shared" si="585"/>
        <v>4.4822415510519242E-2</v>
      </c>
      <c r="U1319" s="63">
        <f t="shared" si="564"/>
        <v>7.0922709690906416E-2</v>
      </c>
      <c r="V1319" s="63">
        <f t="shared" si="565"/>
        <v>0.12143523431326297</v>
      </c>
      <c r="W1319" s="63">
        <f t="shared" si="566"/>
        <v>8.9354004846179391E-2</v>
      </c>
      <c r="X1319" s="64">
        <f t="shared" si="567"/>
        <v>2.9449774200457135E-2</v>
      </c>
      <c r="Y1319" s="63">
        <f t="shared" si="560"/>
        <v>4.1464877485536844E-2</v>
      </c>
      <c r="Z1319" s="63">
        <f t="shared" si="561"/>
        <v>8.4447110857243324E-2</v>
      </c>
      <c r="AA1319" s="63">
        <f t="shared" si="562"/>
        <v>7.8842481845342371E-2</v>
      </c>
      <c r="AB1319" s="64">
        <f t="shared" si="563"/>
        <v>5.1950392260362577E-3</v>
      </c>
      <c r="AC1319" s="63">
        <f t="shared" si="556"/>
        <v>3.8979606792881594E-2</v>
      </c>
      <c r="AD1319" s="63">
        <f t="shared" si="557"/>
        <v>7.7183767715663265E-2</v>
      </c>
      <c r="AE1319" s="63">
        <f t="shared" si="558"/>
        <v>5.3095275791069207E-2</v>
      </c>
      <c r="AF1319" s="64">
        <f t="shared" si="559"/>
        <v>2.2873991060779364E-2</v>
      </c>
      <c r="AG1319" s="69">
        <f t="shared" ca="1" si="568"/>
        <v>919</v>
      </c>
      <c r="AH1319" s="75">
        <f t="shared" si="578"/>
        <v>5</v>
      </c>
      <c r="AI1319" s="76">
        <f t="shared" si="579"/>
        <v>0</v>
      </c>
      <c r="AJ1319" s="75">
        <f t="shared" si="580"/>
        <v>5</v>
      </c>
      <c r="AK1319" s="76">
        <f t="shared" si="581"/>
        <v>0</v>
      </c>
    </row>
    <row r="1320" spans="2:37" x14ac:dyDescent="0.25">
      <c r="B1320" s="43">
        <v>1980</v>
      </c>
      <c r="C1320" s="44">
        <v>9</v>
      </c>
      <c r="D1320" s="67">
        <f t="shared" si="586"/>
        <v>29494</v>
      </c>
      <c r="E1320" s="61">
        <f>Data!I1319</f>
        <v>125.459999</v>
      </c>
      <c r="F1320" s="61">
        <f>Data!H1319</f>
        <v>84</v>
      </c>
      <c r="G1320" s="62">
        <f>IF(MOD(C1320,3)=0,SUM(Data!G1317:G1319),0)</f>
        <v>1.5066666666666666</v>
      </c>
      <c r="H1320" s="63">
        <f t="shared" si="569"/>
        <v>2.5167527990705763E-2</v>
      </c>
      <c r="I1320" s="63">
        <f t="shared" si="570"/>
        <v>1.2311380156894975E-2</v>
      </c>
      <c r="J1320" s="63">
        <f t="shared" si="571"/>
        <v>3.7478908147600798E-2</v>
      </c>
      <c r="K1320" s="63">
        <f t="shared" si="572"/>
        <v>8.4033613445377853E-3</v>
      </c>
      <c r="L1320" s="64">
        <f t="shared" si="573"/>
        <v>2.8833250579704206E-2</v>
      </c>
      <c r="M1320" s="65">
        <f t="shared" si="574"/>
        <v>28.256756531531529</v>
      </c>
      <c r="N1320" s="65">
        <f t="shared" si="575"/>
        <v>6.7393764296965308</v>
      </c>
      <c r="O1320" s="65">
        <f t="shared" si="576"/>
        <v>6332.9367840301147</v>
      </c>
      <c r="P1320" s="66">
        <f t="shared" si="577"/>
        <v>939.69180236386774</v>
      </c>
      <c r="Q1320" s="63">
        <f t="shared" si="582"/>
        <v>0.14763994694474936</v>
      </c>
      <c r="R1320" s="63">
        <f t="shared" si="583"/>
        <v>0.20844750780506782</v>
      </c>
      <c r="S1320" s="63">
        <f t="shared" si="584"/>
        <v>0.12600536193029499</v>
      </c>
      <c r="T1320" s="64">
        <f t="shared" si="585"/>
        <v>7.3216477169739447E-2</v>
      </c>
      <c r="U1320" s="63">
        <f t="shared" si="564"/>
        <v>8.3876310266070231E-2</v>
      </c>
      <c r="V1320" s="63">
        <f t="shared" si="565"/>
        <v>0.13521311274434589</v>
      </c>
      <c r="W1320" s="63">
        <f t="shared" si="566"/>
        <v>8.9976987048345336E-2</v>
      </c>
      <c r="X1320" s="64">
        <f t="shared" si="567"/>
        <v>4.1501908970114965E-2</v>
      </c>
      <c r="Y1320" s="63">
        <f t="shared" si="560"/>
        <v>4.0561537571035311E-2</v>
      </c>
      <c r="Z1320" s="63">
        <f t="shared" si="561"/>
        <v>8.3780824740456783E-2</v>
      </c>
      <c r="AA1320" s="63">
        <f t="shared" si="562"/>
        <v>7.9193502472868271E-2</v>
      </c>
      <c r="AB1320" s="64">
        <f t="shared" si="563"/>
        <v>4.2506948541454204E-3</v>
      </c>
      <c r="AC1320" s="63">
        <f t="shared" si="556"/>
        <v>4.3516832217316281E-2</v>
      </c>
      <c r="AD1320" s="63">
        <f t="shared" si="557"/>
        <v>8.2043097799934905E-2</v>
      </c>
      <c r="AE1320" s="63">
        <f t="shared" si="558"/>
        <v>5.3535996195832158E-2</v>
      </c>
      <c r="AF1320" s="64">
        <f t="shared" si="559"/>
        <v>2.7058497960238403E-2</v>
      </c>
      <c r="AG1320" s="69">
        <f t="shared" ca="1" si="568"/>
        <v>540</v>
      </c>
      <c r="AH1320" s="75">
        <f t="shared" si="578"/>
        <v>6</v>
      </c>
      <c r="AI1320" s="76">
        <f t="shared" si="579"/>
        <v>0</v>
      </c>
      <c r="AJ1320" s="75">
        <f t="shared" si="580"/>
        <v>6</v>
      </c>
      <c r="AK1320" s="76">
        <f t="shared" si="581"/>
        <v>0</v>
      </c>
    </row>
    <row r="1321" spans="2:37" x14ac:dyDescent="0.25">
      <c r="B1321" s="43">
        <v>1980</v>
      </c>
      <c r="C1321" s="44">
        <v>10</v>
      </c>
      <c r="D1321" s="67">
        <f t="shared" si="586"/>
        <v>29525</v>
      </c>
      <c r="E1321" s="61">
        <f>Data!I1320</f>
        <v>127.470001</v>
      </c>
      <c r="F1321" s="61">
        <f>Data!H1320</f>
        <v>84.8</v>
      </c>
      <c r="G1321" s="62">
        <f>IF(MOD(C1321,3)=0,SUM(Data!G1318:G1320),0)</f>
        <v>0</v>
      </c>
      <c r="H1321" s="63">
        <f t="shared" si="569"/>
        <v>1.6021058632401219E-2</v>
      </c>
      <c r="I1321" s="63">
        <f t="shared" si="570"/>
        <v>0</v>
      </c>
      <c r="J1321" s="63">
        <f t="shared" si="571"/>
        <v>1.6021058632401219E-2</v>
      </c>
      <c r="K1321" s="63">
        <f t="shared" si="572"/>
        <v>9.52380952380949E-3</v>
      </c>
      <c r="L1321" s="64">
        <f t="shared" si="573"/>
        <v>6.4359543056804469E-3</v>
      </c>
      <c r="M1321" s="65">
        <f t="shared" si="574"/>
        <v>28.709459684684681</v>
      </c>
      <c r="N1321" s="65">
        <f t="shared" si="575"/>
        <v>6.8035609671222117</v>
      </c>
      <c r="O1321" s="65">
        <f t="shared" si="576"/>
        <v>6434.3971355623517</v>
      </c>
      <c r="P1321" s="66">
        <f t="shared" si="577"/>
        <v>945.73961586530413</v>
      </c>
      <c r="Q1321" s="63">
        <f t="shared" si="582"/>
        <v>0.25191515419367527</v>
      </c>
      <c r="R1321" s="63">
        <f t="shared" si="583"/>
        <v>0.31824772403254276</v>
      </c>
      <c r="S1321" s="63">
        <f t="shared" si="584"/>
        <v>0.12765957446808485</v>
      </c>
      <c r="T1321" s="64">
        <f t="shared" si="585"/>
        <v>0.16901213263263282</v>
      </c>
      <c r="U1321" s="63">
        <f t="shared" si="564"/>
        <v>7.4396454766732178E-2</v>
      </c>
      <c r="V1321" s="63">
        <f t="shared" si="565"/>
        <v>0.12528425262641596</v>
      </c>
      <c r="W1321" s="63">
        <f t="shared" si="566"/>
        <v>9.0849160046454047E-2</v>
      </c>
      <c r="X1321" s="64">
        <f t="shared" si="567"/>
        <v>3.1567235728994225E-2</v>
      </c>
      <c r="Y1321" s="63">
        <f t="shared" si="560"/>
        <v>4.3523838657061553E-2</v>
      </c>
      <c r="Z1321" s="63">
        <f t="shared" si="561"/>
        <v>8.686616376003764E-2</v>
      </c>
      <c r="AA1321" s="63">
        <f t="shared" si="562"/>
        <v>7.9667337278411798E-2</v>
      </c>
      <c r="AB1321" s="64">
        <f t="shared" si="563"/>
        <v>6.6676338470816887E-3</v>
      </c>
      <c r="AC1321" s="63">
        <f t="shared" si="556"/>
        <v>4.4473447401528698E-2</v>
      </c>
      <c r="AD1321" s="63">
        <f t="shared" si="557"/>
        <v>8.3035030872186555E-2</v>
      </c>
      <c r="AE1321" s="63">
        <f t="shared" si="558"/>
        <v>5.3680588749839719E-2</v>
      </c>
      <c r="AF1321" s="64">
        <f t="shared" si="559"/>
        <v>2.7858956913285216E-2</v>
      </c>
      <c r="AG1321" s="69">
        <f t="shared" ca="1" si="568"/>
        <v>721</v>
      </c>
      <c r="AH1321" s="75">
        <f t="shared" si="578"/>
        <v>7</v>
      </c>
      <c r="AI1321" s="76">
        <f t="shared" si="579"/>
        <v>0</v>
      </c>
      <c r="AJ1321" s="75">
        <f t="shared" si="580"/>
        <v>7</v>
      </c>
      <c r="AK1321" s="76">
        <f t="shared" si="581"/>
        <v>0</v>
      </c>
    </row>
    <row r="1322" spans="2:37" x14ac:dyDescent="0.25">
      <c r="B1322" s="43">
        <v>1980</v>
      </c>
      <c r="C1322" s="44">
        <v>11</v>
      </c>
      <c r="D1322" s="67">
        <f t="shared" si="586"/>
        <v>29555</v>
      </c>
      <c r="E1322" s="61">
        <f>Data!I1321</f>
        <v>140.520004</v>
      </c>
      <c r="F1322" s="61">
        <f>Data!H1321</f>
        <v>85.5</v>
      </c>
      <c r="G1322" s="62">
        <f>IF(MOD(C1322,3)=0,SUM(Data!G1319:G1321),0)</f>
        <v>0</v>
      </c>
      <c r="H1322" s="63">
        <f t="shared" si="569"/>
        <v>0.1023770526211889</v>
      </c>
      <c r="I1322" s="63">
        <f t="shared" si="570"/>
        <v>0</v>
      </c>
      <c r="J1322" s="63">
        <f t="shared" si="571"/>
        <v>0.1023770526211889</v>
      </c>
      <c r="K1322" s="63">
        <f t="shared" si="572"/>
        <v>8.2547169811320042E-3</v>
      </c>
      <c r="L1322" s="64">
        <f t="shared" si="573"/>
        <v>9.3351743418442323E-2</v>
      </c>
      <c r="M1322" s="65">
        <f t="shared" si="574"/>
        <v>31.648649549549546</v>
      </c>
      <c r="N1322" s="65">
        <f t="shared" si="575"/>
        <v>6.8597224373696832</v>
      </c>
      <c r="O1322" s="65">
        <f t="shared" si="576"/>
        <v>7093.1317496954453</v>
      </c>
      <c r="P1322" s="66">
        <f t="shared" si="577"/>
        <v>1034.0260578262182</v>
      </c>
      <c r="Q1322" s="63">
        <f t="shared" si="582"/>
        <v>0.32366238418755144</v>
      </c>
      <c r="R1322" s="63">
        <f t="shared" si="583"/>
        <v>0.39379647214717317</v>
      </c>
      <c r="S1322" s="63">
        <f t="shared" si="584"/>
        <v>0.12648221343873511</v>
      </c>
      <c r="T1322" s="64">
        <f t="shared" si="585"/>
        <v>0.23730002615170198</v>
      </c>
      <c r="U1322" s="63">
        <f t="shared" si="564"/>
        <v>9.021104424574089E-2</v>
      </c>
      <c r="V1322" s="63">
        <f t="shared" si="565"/>
        <v>0.14184788556053962</v>
      </c>
      <c r="W1322" s="63">
        <f t="shared" si="566"/>
        <v>9.1058901005378168E-2</v>
      </c>
      <c r="X1322" s="64">
        <f t="shared" si="567"/>
        <v>4.6550176629658546E-2</v>
      </c>
      <c r="Y1322" s="63">
        <f t="shared" si="560"/>
        <v>4.88712185262139E-2</v>
      </c>
      <c r="Z1322" s="63">
        <f t="shared" si="561"/>
        <v>9.243564480997013E-2</v>
      </c>
      <c r="AA1322" s="63">
        <f t="shared" si="562"/>
        <v>8.0008299434556562E-2</v>
      </c>
      <c r="AB1322" s="64">
        <f t="shared" si="563"/>
        <v>1.1506712848336376E-2</v>
      </c>
      <c r="AC1322" s="63">
        <f t="shared" si="556"/>
        <v>4.7506227390115896E-2</v>
      </c>
      <c r="AD1322" s="63">
        <f t="shared" si="557"/>
        <v>8.6179780005579687E-2</v>
      </c>
      <c r="AE1322" s="63">
        <f t="shared" si="558"/>
        <v>5.41137843898718E-2</v>
      </c>
      <c r="AF1322" s="64">
        <f t="shared" si="559"/>
        <v>3.0419861774474199E-2</v>
      </c>
      <c r="AG1322" s="69">
        <f t="shared" ca="1" si="568"/>
        <v>20</v>
      </c>
      <c r="AH1322" s="75">
        <f t="shared" si="578"/>
        <v>8</v>
      </c>
      <c r="AI1322" s="76">
        <f t="shared" si="579"/>
        <v>0</v>
      </c>
      <c r="AJ1322" s="75">
        <f t="shared" si="580"/>
        <v>8</v>
      </c>
      <c r="AK1322" s="76">
        <f t="shared" si="581"/>
        <v>0</v>
      </c>
    </row>
    <row r="1323" spans="2:37" x14ac:dyDescent="0.25">
      <c r="B1323" s="43">
        <v>1980</v>
      </c>
      <c r="C1323" s="44">
        <v>12</v>
      </c>
      <c r="D1323" s="67">
        <f t="shared" si="586"/>
        <v>29586</v>
      </c>
      <c r="E1323" s="61">
        <f>Data!I1322</f>
        <v>135.759995</v>
      </c>
      <c r="F1323" s="61">
        <f>Data!H1322</f>
        <v>86.3</v>
      </c>
      <c r="G1323" s="62">
        <f>IF(MOD(C1323,3)=0,SUM(Data!G1320:G1322),0)</f>
        <v>1.5324999999999998</v>
      </c>
      <c r="H1323" s="63">
        <f t="shared" si="569"/>
        <v>-3.3874244694726885E-2</v>
      </c>
      <c r="I1323" s="63">
        <f t="shared" si="570"/>
        <v>1.0905920554912593E-2</v>
      </c>
      <c r="J1323" s="63">
        <f t="shared" si="571"/>
        <v>-2.2968324139814311E-2</v>
      </c>
      <c r="K1323" s="63">
        <f t="shared" si="572"/>
        <v>9.3567251461987855E-3</v>
      </c>
      <c r="L1323" s="64">
        <f t="shared" si="573"/>
        <v>-3.2025396453697841E-2</v>
      </c>
      <c r="M1323" s="65">
        <f t="shared" si="574"/>
        <v>30.576575450450449</v>
      </c>
      <c r="N1323" s="65">
        <f t="shared" si="575"/>
        <v>6.9239069747953641</v>
      </c>
      <c r="O1323" s="65">
        <f t="shared" si="576"/>
        <v>6930.2144005020318</v>
      </c>
      <c r="P1323" s="66">
        <f t="shared" si="577"/>
        <v>1000.9109633808793</v>
      </c>
      <c r="Q1323" s="63">
        <f t="shared" si="582"/>
        <v>0.25773570951017755</v>
      </c>
      <c r="R1323" s="63">
        <f t="shared" si="583"/>
        <v>0.32216770113220305</v>
      </c>
      <c r="S1323" s="63">
        <f t="shared" si="584"/>
        <v>0.12516297262059983</v>
      </c>
      <c r="T1323" s="64">
        <f t="shared" si="585"/>
        <v>0.17508994990544657</v>
      </c>
      <c r="U1323" s="63">
        <f t="shared" si="564"/>
        <v>8.5232230208895476E-2</v>
      </c>
      <c r="V1323" s="63">
        <f t="shared" si="565"/>
        <v>0.13687165784555488</v>
      </c>
      <c r="W1323" s="63">
        <f t="shared" si="566"/>
        <v>9.2304096788104584E-2</v>
      </c>
      <c r="X1323" s="64">
        <f t="shared" si="567"/>
        <v>4.0801422596967507E-2</v>
      </c>
      <c r="Y1323" s="63">
        <f t="shared" si="560"/>
        <v>3.9507546289843765E-2</v>
      </c>
      <c r="Z1323" s="63">
        <f t="shared" si="561"/>
        <v>8.2975159582894031E-2</v>
      </c>
      <c r="AA1323" s="63">
        <f t="shared" si="562"/>
        <v>8.0470147942494519E-2</v>
      </c>
      <c r="AB1323" s="64">
        <f t="shared" si="563"/>
        <v>2.3184459516716327E-3</v>
      </c>
      <c r="AC1323" s="63">
        <f t="shared" si="556"/>
        <v>4.3340453227130427E-2</v>
      </c>
      <c r="AD1323" s="63">
        <f t="shared" si="557"/>
        <v>8.2015508241328527E-2</v>
      </c>
      <c r="AE1323" s="63">
        <f t="shared" si="558"/>
        <v>5.460475848686519E-2</v>
      </c>
      <c r="AF1323" s="64">
        <f t="shared" si="559"/>
        <v>2.5991490683004326E-2</v>
      </c>
      <c r="AG1323" s="69">
        <f t="shared" ca="1" si="568"/>
        <v>1561</v>
      </c>
      <c r="AH1323" s="75">
        <f t="shared" si="578"/>
        <v>0</v>
      </c>
      <c r="AI1323" s="76">
        <f t="shared" si="579"/>
        <v>1</v>
      </c>
      <c r="AJ1323" s="75">
        <f t="shared" si="580"/>
        <v>0</v>
      </c>
      <c r="AK1323" s="76">
        <f t="shared" si="581"/>
        <v>1</v>
      </c>
    </row>
    <row r="1324" spans="2:37" x14ac:dyDescent="0.25">
      <c r="B1324" s="43">
        <v>1981</v>
      </c>
      <c r="C1324" s="39">
        <v>1</v>
      </c>
      <c r="D1324" s="67">
        <f t="shared" si="586"/>
        <v>29617</v>
      </c>
      <c r="E1324" s="61">
        <f>Data!I1323</f>
        <v>129.550003</v>
      </c>
      <c r="F1324" s="61">
        <f>Data!H1323</f>
        <v>87</v>
      </c>
      <c r="G1324" s="62">
        <f>IF(MOD(C1324,3)=0,SUM(Data!G1321:G1323),0)</f>
        <v>0</v>
      </c>
      <c r="H1324" s="63">
        <f t="shared" si="569"/>
        <v>-4.5742429498468962E-2</v>
      </c>
      <c r="I1324" s="63">
        <f t="shared" si="570"/>
        <v>0</v>
      </c>
      <c r="J1324" s="63">
        <f t="shared" si="571"/>
        <v>-4.5742429498468962E-2</v>
      </c>
      <c r="K1324" s="63">
        <f t="shared" si="572"/>
        <v>8.1112398609501923E-3</v>
      </c>
      <c r="L1324" s="64">
        <f t="shared" si="573"/>
        <v>-5.3420363973768703E-2</v>
      </c>
      <c r="M1324" s="65">
        <f t="shared" si="574"/>
        <v>29.177928603603601</v>
      </c>
      <c r="N1324" s="65">
        <f t="shared" si="575"/>
        <v>6.9800684450428356</v>
      </c>
      <c r="O1324" s="65">
        <f t="shared" si="576"/>
        <v>6613.2095568777931</v>
      </c>
      <c r="P1324" s="66">
        <f t="shared" si="577"/>
        <v>947.44193541173718</v>
      </c>
      <c r="Q1324" s="63">
        <f t="shared" si="582"/>
        <v>0.13481077838784938</v>
      </c>
      <c r="R1324" s="63">
        <f t="shared" si="583"/>
        <v>0.19294550256940735</v>
      </c>
      <c r="S1324" s="63">
        <f t="shared" si="584"/>
        <v>0.11825192802056561</v>
      </c>
      <c r="T1324" s="64">
        <f t="shared" si="585"/>
        <v>6.6794943677010776E-2</v>
      </c>
      <c r="U1324" s="63">
        <f t="shared" si="564"/>
        <v>5.1341219254061876E-2</v>
      </c>
      <c r="V1324" s="63">
        <f t="shared" si="565"/>
        <v>0.10136798523267365</v>
      </c>
      <c r="W1324" s="63">
        <f t="shared" si="566"/>
        <v>9.3676529581700585E-2</v>
      </c>
      <c r="X1324" s="64">
        <f t="shared" si="567"/>
        <v>7.0326604283215133E-3</v>
      </c>
      <c r="Y1324" s="63">
        <f t="shared" si="560"/>
        <v>3.0554446710871375E-2</v>
      </c>
      <c r="Z1324" s="63">
        <f t="shared" si="561"/>
        <v>7.3647680932156234E-2</v>
      </c>
      <c r="AA1324" s="63">
        <f t="shared" si="562"/>
        <v>8.1343360639364981E-2</v>
      </c>
      <c r="AB1324" s="64">
        <f t="shared" si="563"/>
        <v>-7.1167771378912725E-3</v>
      </c>
      <c r="AC1324" s="63">
        <f t="shared" si="556"/>
        <v>3.7718302402104609E-2</v>
      </c>
      <c r="AD1324" s="63">
        <f t="shared" si="557"/>
        <v>7.6184952775436576E-2</v>
      </c>
      <c r="AE1324" s="63">
        <f t="shared" si="558"/>
        <v>5.5030826842601188E-2</v>
      </c>
      <c r="AF1324" s="64">
        <f t="shared" si="559"/>
        <v>2.0050718324642114E-2</v>
      </c>
      <c r="AG1324" s="69">
        <f t="shared" ca="1" si="568"/>
        <v>1646</v>
      </c>
      <c r="AH1324" s="75">
        <f t="shared" si="578"/>
        <v>0</v>
      </c>
      <c r="AI1324" s="76">
        <f t="shared" si="579"/>
        <v>2</v>
      </c>
      <c r="AJ1324" s="75">
        <f t="shared" si="580"/>
        <v>0</v>
      </c>
      <c r="AK1324" s="76">
        <f t="shared" si="581"/>
        <v>2</v>
      </c>
    </row>
    <row r="1325" spans="2:37" x14ac:dyDescent="0.25">
      <c r="B1325" s="43">
        <v>1981</v>
      </c>
      <c r="C1325" s="44">
        <v>2</v>
      </c>
      <c r="D1325" s="67">
        <f t="shared" si="586"/>
        <v>29645</v>
      </c>
      <c r="E1325" s="61">
        <f>Data!I1324</f>
        <v>131.270004</v>
      </c>
      <c r="F1325" s="61">
        <f>Data!H1324</f>
        <v>87.9</v>
      </c>
      <c r="G1325" s="62">
        <f>IF(MOD(C1325,3)=0,SUM(Data!G1322:G1324),0)</f>
        <v>0</v>
      </c>
      <c r="H1325" s="63">
        <f t="shared" si="569"/>
        <v>1.3276734543958169E-2</v>
      </c>
      <c r="I1325" s="63">
        <f t="shared" si="570"/>
        <v>0</v>
      </c>
      <c r="J1325" s="63">
        <f t="shared" si="571"/>
        <v>1.3276734543958169E-2</v>
      </c>
      <c r="K1325" s="63">
        <f t="shared" si="572"/>
        <v>1.0344827586207028E-2</v>
      </c>
      <c r="L1325" s="64">
        <f t="shared" si="573"/>
        <v>2.9018874325863475E-3</v>
      </c>
      <c r="M1325" s="65">
        <f t="shared" si="574"/>
        <v>29.565316216216214</v>
      </c>
      <c r="N1325" s="65">
        <f t="shared" si="575"/>
        <v>7.0522760496467276</v>
      </c>
      <c r="O1325" s="65">
        <f t="shared" si="576"/>
        <v>6701.0113846480272</v>
      </c>
      <c r="P1325" s="66">
        <f t="shared" si="577"/>
        <v>950.1913052572138</v>
      </c>
      <c r="Q1325" s="63">
        <f t="shared" si="582"/>
        <v>0.1549357679065364</v>
      </c>
      <c r="R1325" s="63">
        <f t="shared" si="583"/>
        <v>0.21410146635896576</v>
      </c>
      <c r="S1325" s="63">
        <f t="shared" si="584"/>
        <v>0.11406844106463887</v>
      </c>
      <c r="T1325" s="64">
        <f t="shared" si="585"/>
        <v>8.9790736015044725E-2</v>
      </c>
      <c r="U1325" s="63">
        <f t="shared" si="564"/>
        <v>5.6538573118806168E-2</v>
      </c>
      <c r="V1325" s="63">
        <f t="shared" si="565"/>
        <v>0.10681264872509932</v>
      </c>
      <c r="W1325" s="63">
        <f t="shared" si="566"/>
        <v>9.5143261423375591E-2</v>
      </c>
      <c r="X1325" s="64">
        <f t="shared" si="567"/>
        <v>1.0655580610117399E-2</v>
      </c>
      <c r="Y1325" s="63">
        <f t="shared" si="560"/>
        <v>3.098287719405235E-2</v>
      </c>
      <c r="Z1325" s="63">
        <f t="shared" si="561"/>
        <v>7.4094026485441722E-2</v>
      </c>
      <c r="AA1325" s="63">
        <f t="shared" si="562"/>
        <v>8.2185219254292008E-2</v>
      </c>
      <c r="AB1325" s="64">
        <f t="shared" si="563"/>
        <v>-7.4767171320503367E-3</v>
      </c>
      <c r="AC1325" s="63">
        <f t="shared" si="556"/>
        <v>3.702712592987889E-2</v>
      </c>
      <c r="AD1325" s="63">
        <f t="shared" si="557"/>
        <v>7.5468155435156614E-2</v>
      </c>
      <c r="AE1325" s="63">
        <f t="shared" si="558"/>
        <v>5.5573868852502262E-2</v>
      </c>
      <c r="AF1325" s="64">
        <f t="shared" si="559"/>
        <v>1.8846891884772621E-2</v>
      </c>
      <c r="AG1325" s="69">
        <f t="shared" ca="1" si="568"/>
        <v>774</v>
      </c>
      <c r="AH1325" s="75">
        <f t="shared" si="578"/>
        <v>1</v>
      </c>
      <c r="AI1325" s="76">
        <f t="shared" si="579"/>
        <v>0</v>
      </c>
      <c r="AJ1325" s="75">
        <f t="shared" si="580"/>
        <v>1</v>
      </c>
      <c r="AK1325" s="76">
        <f t="shared" si="581"/>
        <v>0</v>
      </c>
    </row>
    <row r="1326" spans="2:37" x14ac:dyDescent="0.25">
      <c r="B1326" s="43">
        <v>1981</v>
      </c>
      <c r="C1326" s="44">
        <v>3</v>
      </c>
      <c r="D1326" s="67">
        <f t="shared" si="586"/>
        <v>29676</v>
      </c>
      <c r="E1326" s="61">
        <f>Data!I1325</f>
        <v>136</v>
      </c>
      <c r="F1326" s="61">
        <f>Data!H1325</f>
        <v>88.5</v>
      </c>
      <c r="G1326" s="62">
        <f>IF(MOD(C1326,3)=0,SUM(Data!G1323:G1325),0)</f>
        <v>1.56</v>
      </c>
      <c r="H1326" s="63">
        <f t="shared" si="569"/>
        <v>3.6032572985980948E-2</v>
      </c>
      <c r="I1326" s="63">
        <f t="shared" si="570"/>
        <v>1.1883903043074486E-2</v>
      </c>
      <c r="J1326" s="63">
        <f t="shared" si="571"/>
        <v>4.7916476029055355E-2</v>
      </c>
      <c r="K1326" s="63">
        <f t="shared" si="572"/>
        <v>6.8259385665527805E-3</v>
      </c>
      <c r="L1326" s="64">
        <f t="shared" si="573"/>
        <v>4.0811957547502553E-2</v>
      </c>
      <c r="M1326" s="65">
        <f t="shared" si="574"/>
        <v>30.630630630630627</v>
      </c>
      <c r="N1326" s="65">
        <f t="shared" si="575"/>
        <v>7.100414452715988</v>
      </c>
      <c r="O1326" s="65">
        <f t="shared" si="576"/>
        <v>7022.1002360309412</v>
      </c>
      <c r="P1326" s="66">
        <f t="shared" si="577"/>
        <v>988.97047246937723</v>
      </c>
      <c r="Q1326" s="63">
        <f t="shared" si="582"/>
        <v>0.33215795208768539</v>
      </c>
      <c r="R1326" s="63">
        <f t="shared" si="583"/>
        <v>0.3967980155925952</v>
      </c>
      <c r="S1326" s="63">
        <f t="shared" si="584"/>
        <v>0.10486891385767816</v>
      </c>
      <c r="T1326" s="64">
        <f t="shared" si="585"/>
        <v>0.26422057682448497</v>
      </c>
      <c r="U1326" s="63">
        <f t="shared" si="564"/>
        <v>5.7631830582667742E-2</v>
      </c>
      <c r="V1326" s="63">
        <f t="shared" si="565"/>
        <v>0.10850695230159113</v>
      </c>
      <c r="W1326" s="63">
        <f t="shared" si="566"/>
        <v>9.624163527860552E-2</v>
      </c>
      <c r="X1326" s="64">
        <f t="shared" si="567"/>
        <v>1.1188515951474853E-2</v>
      </c>
      <c r="Y1326" s="63">
        <f t="shared" si="560"/>
        <v>3.0906952781781349E-2</v>
      </c>
      <c r="Z1326" s="63">
        <f t="shared" si="561"/>
        <v>7.4408032938772184E-2</v>
      </c>
      <c r="AA1326" s="63">
        <f t="shared" si="562"/>
        <v>8.2650617506745183E-2</v>
      </c>
      <c r="AB1326" s="64">
        <f t="shared" si="563"/>
        <v>-7.6133375206076659E-3</v>
      </c>
      <c r="AC1326" s="63">
        <f t="shared" si="556"/>
        <v>3.7555275995648119E-2</v>
      </c>
      <c r="AD1326" s="63">
        <f t="shared" si="557"/>
        <v>7.6229255579976174E-2</v>
      </c>
      <c r="AE1326" s="63">
        <f t="shared" si="558"/>
        <v>5.5932970036420615E-2</v>
      </c>
      <c r="AF1326" s="64">
        <f t="shared" si="559"/>
        <v>1.9221187442281851E-2</v>
      </c>
      <c r="AG1326" s="69">
        <f t="shared" ca="1" si="568"/>
        <v>363</v>
      </c>
      <c r="AH1326" s="75">
        <f t="shared" si="578"/>
        <v>2</v>
      </c>
      <c r="AI1326" s="76">
        <f t="shared" si="579"/>
        <v>0</v>
      </c>
      <c r="AJ1326" s="75">
        <f t="shared" si="580"/>
        <v>2</v>
      </c>
      <c r="AK1326" s="76">
        <f t="shared" si="581"/>
        <v>0</v>
      </c>
    </row>
    <row r="1327" spans="2:37" x14ac:dyDescent="0.25">
      <c r="B1327" s="43">
        <v>1981</v>
      </c>
      <c r="C1327" s="44">
        <v>4</v>
      </c>
      <c r="D1327" s="67">
        <f t="shared" si="586"/>
        <v>29706</v>
      </c>
      <c r="E1327" s="61">
        <f>Data!I1326</f>
        <v>132.80999800000001</v>
      </c>
      <c r="F1327" s="61">
        <f>Data!H1326</f>
        <v>89.1</v>
      </c>
      <c r="G1327" s="62">
        <f>IF(MOD(C1327,3)=0,SUM(Data!G1324:G1326),0)</f>
        <v>0</v>
      </c>
      <c r="H1327" s="63">
        <f t="shared" si="569"/>
        <v>-2.3455897058823449E-2</v>
      </c>
      <c r="I1327" s="63">
        <f t="shared" si="570"/>
        <v>0</v>
      </c>
      <c r="J1327" s="63">
        <f t="shared" si="571"/>
        <v>-2.3455897058823449E-2</v>
      </c>
      <c r="K1327" s="63">
        <f t="shared" si="572"/>
        <v>6.7796610169490457E-3</v>
      </c>
      <c r="L1327" s="64">
        <f t="shared" si="573"/>
        <v>-3.0031951624083786E-2</v>
      </c>
      <c r="M1327" s="65">
        <f t="shared" si="574"/>
        <v>29.912161711711711</v>
      </c>
      <c r="N1327" s="65">
        <f t="shared" si="575"/>
        <v>7.1485528557852485</v>
      </c>
      <c r="O1327" s="65">
        <f t="shared" si="576"/>
        <v>6857.3905757578596</v>
      </c>
      <c r="P1327" s="66">
        <f t="shared" si="577"/>
        <v>959.26975908252962</v>
      </c>
      <c r="Q1327" s="63">
        <f t="shared" si="582"/>
        <v>0.24950603773162072</v>
      </c>
      <c r="R1327" s="63">
        <f t="shared" si="583"/>
        <v>0.31013559708842586</v>
      </c>
      <c r="S1327" s="63">
        <f t="shared" si="584"/>
        <v>9.9999999999999867E-2</v>
      </c>
      <c r="T1327" s="64">
        <f t="shared" si="585"/>
        <v>0.19103236098947862</v>
      </c>
      <c r="U1327" s="63">
        <f t="shared" si="564"/>
        <v>5.495327236286407E-2</v>
      </c>
      <c r="V1327" s="63">
        <f t="shared" si="565"/>
        <v>0.10569954775594592</v>
      </c>
      <c r="W1327" s="63">
        <f t="shared" si="566"/>
        <v>9.6940240464664651E-2</v>
      </c>
      <c r="X1327" s="64">
        <f t="shared" si="567"/>
        <v>7.985218308310893E-3</v>
      </c>
      <c r="Y1327" s="63">
        <f t="shared" si="560"/>
        <v>2.4803568247615537E-2</v>
      </c>
      <c r="Z1327" s="63">
        <f t="shared" si="561"/>
        <v>6.8047104482593435E-2</v>
      </c>
      <c r="AA1327" s="63">
        <f t="shared" si="562"/>
        <v>8.3111914335435078E-2</v>
      </c>
      <c r="AB1327" s="64">
        <f t="shared" si="563"/>
        <v>-1.3908821104682501E-2</v>
      </c>
      <c r="AC1327" s="63">
        <f t="shared" si="556"/>
        <v>3.612595989102485E-2</v>
      </c>
      <c r="AD1327" s="63">
        <f t="shared" si="557"/>
        <v>7.4746662948184994E-2</v>
      </c>
      <c r="AE1327" s="63">
        <f t="shared" si="558"/>
        <v>5.6289765771502243E-2</v>
      </c>
      <c r="AF1327" s="64">
        <f t="shared" si="559"/>
        <v>1.747332765569487E-2</v>
      </c>
      <c r="AG1327" s="69">
        <f t="shared" ca="1" si="568"/>
        <v>1447</v>
      </c>
      <c r="AH1327" s="75">
        <f t="shared" si="578"/>
        <v>0</v>
      </c>
      <c r="AI1327" s="76">
        <f t="shared" si="579"/>
        <v>1</v>
      </c>
      <c r="AJ1327" s="75">
        <f t="shared" si="580"/>
        <v>0</v>
      </c>
      <c r="AK1327" s="76">
        <f t="shared" si="581"/>
        <v>1</v>
      </c>
    </row>
    <row r="1328" spans="2:37" x14ac:dyDescent="0.25">
      <c r="B1328" s="43">
        <v>1981</v>
      </c>
      <c r="C1328" s="44">
        <v>5</v>
      </c>
      <c r="D1328" s="67">
        <f t="shared" si="586"/>
        <v>29737</v>
      </c>
      <c r="E1328" s="61">
        <f>Data!I1327</f>
        <v>132.58999600000001</v>
      </c>
      <c r="F1328" s="61">
        <f>Data!H1327</f>
        <v>89.8</v>
      </c>
      <c r="G1328" s="62">
        <f>IF(MOD(C1328,3)=0,SUM(Data!G1325:G1327),0)</f>
        <v>0</v>
      </c>
      <c r="H1328" s="63">
        <f t="shared" si="569"/>
        <v>-1.6565168534976582E-3</v>
      </c>
      <c r="I1328" s="63">
        <f t="shared" si="570"/>
        <v>0</v>
      </c>
      <c r="J1328" s="63">
        <f t="shared" si="571"/>
        <v>-1.6565168534976582E-3</v>
      </c>
      <c r="K1328" s="63">
        <f t="shared" si="572"/>
        <v>7.8563411896745983E-3</v>
      </c>
      <c r="L1328" s="64">
        <f t="shared" si="573"/>
        <v>-9.4387043613212152E-3</v>
      </c>
      <c r="M1328" s="65">
        <f t="shared" si="574"/>
        <v>29.862611711711711</v>
      </c>
      <c r="N1328" s="65">
        <f t="shared" si="575"/>
        <v>7.20471432603272</v>
      </c>
      <c r="O1328" s="65">
        <f t="shared" si="576"/>
        <v>6846.0311926981003</v>
      </c>
      <c r="P1328" s="66">
        <f t="shared" si="577"/>
        <v>950.21549542379375</v>
      </c>
      <c r="Q1328" s="63">
        <f t="shared" si="582"/>
        <v>0.1919273497290066</v>
      </c>
      <c r="R1328" s="63">
        <f t="shared" si="583"/>
        <v>0.24976302864304212</v>
      </c>
      <c r="S1328" s="63">
        <f t="shared" si="584"/>
        <v>9.7799511002444994E-2</v>
      </c>
      <c r="T1328" s="64">
        <f t="shared" si="585"/>
        <v>0.13842556506682469</v>
      </c>
      <c r="U1328" s="63">
        <f t="shared" si="564"/>
        <v>5.7659673897895392E-2</v>
      </c>
      <c r="V1328" s="63">
        <f t="shared" si="565"/>
        <v>0.10853613496006709</v>
      </c>
      <c r="W1328" s="63">
        <f t="shared" si="566"/>
        <v>9.7098390105498478E-2</v>
      </c>
      <c r="X1328" s="64">
        <f t="shared" si="567"/>
        <v>1.042545040419629E-2</v>
      </c>
      <c r="Y1328" s="63">
        <f t="shared" si="560"/>
        <v>2.8992155705028111E-2</v>
      </c>
      <c r="Z1328" s="63">
        <f t="shared" si="561"/>
        <v>7.2412437356493831E-2</v>
      </c>
      <c r="AA1328" s="63">
        <f t="shared" si="562"/>
        <v>8.3420700064891884E-2</v>
      </c>
      <c r="AB1328" s="64">
        <f t="shared" si="563"/>
        <v>-1.0160653851028267E-2</v>
      </c>
      <c r="AC1328" s="63">
        <f t="shared" si="556"/>
        <v>3.5058444433412328E-2</v>
      </c>
      <c r="AD1328" s="63">
        <f t="shared" si="557"/>
        <v>7.3639356771014075E-2</v>
      </c>
      <c r="AE1328" s="63">
        <f t="shared" si="558"/>
        <v>5.6703153857935229E-2</v>
      </c>
      <c r="AF1328" s="64">
        <f t="shared" si="559"/>
        <v>1.6027398850136931E-2</v>
      </c>
      <c r="AG1328" s="69">
        <f t="shared" ca="1" si="568"/>
        <v>1082</v>
      </c>
      <c r="AH1328" s="75">
        <f t="shared" si="578"/>
        <v>0</v>
      </c>
      <c r="AI1328" s="76">
        <f t="shared" si="579"/>
        <v>2</v>
      </c>
      <c r="AJ1328" s="75">
        <f t="shared" si="580"/>
        <v>0</v>
      </c>
      <c r="AK1328" s="76">
        <f t="shared" si="581"/>
        <v>2</v>
      </c>
    </row>
    <row r="1329" spans="2:37" x14ac:dyDescent="0.25">
      <c r="B1329" s="43">
        <v>1981</v>
      </c>
      <c r="C1329" s="44">
        <v>6</v>
      </c>
      <c r="D1329" s="67">
        <f t="shared" si="586"/>
        <v>29767</v>
      </c>
      <c r="E1329" s="61">
        <f>Data!I1328</f>
        <v>131.21000699999999</v>
      </c>
      <c r="F1329" s="61">
        <f>Data!H1328</f>
        <v>90.6</v>
      </c>
      <c r="G1329" s="62">
        <f>IF(MOD(C1329,3)=0,SUM(Data!G1326:G1328),0)</f>
        <v>1.5883333333333332</v>
      </c>
      <c r="H1329" s="63">
        <f t="shared" si="569"/>
        <v>-1.0407942089386779E-2</v>
      </c>
      <c r="I1329" s="63">
        <f t="shared" si="570"/>
        <v>1.197928487254297E-2</v>
      </c>
      <c r="J1329" s="63">
        <f t="shared" si="571"/>
        <v>1.5713427831562932E-3</v>
      </c>
      <c r="K1329" s="63">
        <f t="shared" si="572"/>
        <v>8.9086859688196629E-3</v>
      </c>
      <c r="L1329" s="64">
        <f t="shared" si="573"/>
        <v>-7.2725542833617096E-3</v>
      </c>
      <c r="M1329" s="65">
        <f t="shared" si="574"/>
        <v>29.551803378378374</v>
      </c>
      <c r="N1329" s="65">
        <f t="shared" si="575"/>
        <v>7.2688988634584009</v>
      </c>
      <c r="O1329" s="65">
        <f t="shared" si="576"/>
        <v>6856.7886544060093</v>
      </c>
      <c r="P1329" s="66">
        <f t="shared" si="577"/>
        <v>943.30500165243279</v>
      </c>
      <c r="Q1329" s="63">
        <f t="shared" si="582"/>
        <v>0.14854700014963229</v>
      </c>
      <c r="R1329" s="63">
        <f t="shared" si="583"/>
        <v>0.20333663365025889</v>
      </c>
      <c r="S1329" s="63">
        <f t="shared" si="584"/>
        <v>9.5525997581620281E-2</v>
      </c>
      <c r="T1329" s="64">
        <f t="shared" si="585"/>
        <v>9.8409929391571893E-2</v>
      </c>
      <c r="U1329" s="63">
        <f t="shared" si="564"/>
        <v>4.701568575835946E-2</v>
      </c>
      <c r="V1329" s="63">
        <f t="shared" si="565"/>
        <v>9.806385148018415E-2</v>
      </c>
      <c r="W1329" s="63">
        <f t="shared" si="566"/>
        <v>9.7882777603747861E-2</v>
      </c>
      <c r="X1329" s="64">
        <f t="shared" si="567"/>
        <v>1.6493006369189267E-4</v>
      </c>
      <c r="Y1329" s="63">
        <f t="shared" si="560"/>
        <v>2.8880608136780506E-2</v>
      </c>
      <c r="Z1329" s="63">
        <f t="shared" si="561"/>
        <v>7.2746942784635449E-2</v>
      </c>
      <c r="AA1329" s="63">
        <f t="shared" si="562"/>
        <v>8.357809353028034E-2</v>
      </c>
      <c r="AB1329" s="64">
        <f t="shared" si="563"/>
        <v>-9.9957269441994789E-3</v>
      </c>
      <c r="AC1329" s="63">
        <f t="shared" si="556"/>
        <v>3.6032265219128279E-2</v>
      </c>
      <c r="AD1329" s="63">
        <f t="shared" si="557"/>
        <v>7.4894389919059501E-2</v>
      </c>
      <c r="AE1329" s="63">
        <f t="shared" si="558"/>
        <v>5.7171865352745765E-2</v>
      </c>
      <c r="AF1329" s="64">
        <f t="shared" si="559"/>
        <v>1.6764090255466879E-2</v>
      </c>
      <c r="AG1329" s="69">
        <f t="shared" ca="1" si="568"/>
        <v>1240</v>
      </c>
      <c r="AH1329" s="75">
        <f t="shared" si="578"/>
        <v>0</v>
      </c>
      <c r="AI1329" s="76">
        <f t="shared" si="579"/>
        <v>3</v>
      </c>
      <c r="AJ1329" s="75">
        <f t="shared" si="580"/>
        <v>0</v>
      </c>
      <c r="AK1329" s="76">
        <f t="shared" si="581"/>
        <v>3</v>
      </c>
    </row>
    <row r="1330" spans="2:37" x14ac:dyDescent="0.25">
      <c r="B1330" s="43">
        <v>1981</v>
      </c>
      <c r="C1330" s="44">
        <v>7</v>
      </c>
      <c r="D1330" s="67">
        <f t="shared" si="586"/>
        <v>29798</v>
      </c>
      <c r="E1330" s="61">
        <f>Data!I1329</f>
        <v>130.91999799999999</v>
      </c>
      <c r="F1330" s="61">
        <f>Data!H1329</f>
        <v>91.6</v>
      </c>
      <c r="G1330" s="62">
        <f>IF(MOD(C1330,3)=0,SUM(Data!G1327:G1329),0)</f>
        <v>0</v>
      </c>
      <c r="H1330" s="63">
        <f t="shared" si="569"/>
        <v>-2.2102658679074016E-3</v>
      </c>
      <c r="I1330" s="63">
        <f t="shared" si="570"/>
        <v>0</v>
      </c>
      <c r="J1330" s="63">
        <f t="shared" si="571"/>
        <v>-2.2102658679074016E-3</v>
      </c>
      <c r="K1330" s="63">
        <f t="shared" si="572"/>
        <v>1.1037527593819041E-2</v>
      </c>
      <c r="L1330" s="64">
        <f t="shared" si="573"/>
        <v>-1.3103166895550356E-2</v>
      </c>
      <c r="M1330" s="65">
        <f t="shared" si="574"/>
        <v>29.48648603603603</v>
      </c>
      <c r="N1330" s="65">
        <f t="shared" si="575"/>
        <v>7.3491295352405022</v>
      </c>
      <c r="O1330" s="65">
        <f t="shared" si="576"/>
        <v>6841.6333284797211</v>
      </c>
      <c r="P1330" s="66">
        <f t="shared" si="577"/>
        <v>930.94471878237357</v>
      </c>
      <c r="Q1330" s="63">
        <f t="shared" si="582"/>
        <v>7.602531562464554E-2</v>
      </c>
      <c r="R1330" s="63">
        <f t="shared" si="583"/>
        <v>0.12735541589288846</v>
      </c>
      <c r="S1330" s="63">
        <f t="shared" si="584"/>
        <v>0.10761789600967342</v>
      </c>
      <c r="T1330" s="64">
        <f t="shared" si="585"/>
        <v>1.781979142294654E-2</v>
      </c>
      <c r="U1330" s="63">
        <f t="shared" si="564"/>
        <v>4.8246676049451764E-2</v>
      </c>
      <c r="V1330" s="63">
        <f t="shared" si="565"/>
        <v>9.9354859779828386E-2</v>
      </c>
      <c r="W1330" s="63">
        <f t="shared" si="566"/>
        <v>9.9137114937520643E-2</v>
      </c>
      <c r="X1330" s="64">
        <f t="shared" si="567"/>
        <v>1.9810525852381744E-4</v>
      </c>
      <c r="Y1330" s="63">
        <f t="shared" si="560"/>
        <v>3.1962451330897368E-2</v>
      </c>
      <c r="Z1330" s="63">
        <f t="shared" si="561"/>
        <v>7.5960180393047194E-2</v>
      </c>
      <c r="AA1330" s="63">
        <f t="shared" si="562"/>
        <v>8.4501373670172963E-2</v>
      </c>
      <c r="AB1330" s="64">
        <f t="shared" si="563"/>
        <v>-7.8756869142736496E-3</v>
      </c>
      <c r="AC1330" s="63">
        <f t="shared" si="556"/>
        <v>3.4247506344400769E-2</v>
      </c>
      <c r="AD1330" s="63">
        <f t="shared" si="557"/>
        <v>7.3042683783829165E-2</v>
      </c>
      <c r="AE1330" s="63">
        <f t="shared" si="558"/>
        <v>5.7398551026405009E-2</v>
      </c>
      <c r="AF1330" s="64">
        <f t="shared" si="559"/>
        <v>1.4794925472744636E-2</v>
      </c>
      <c r="AG1330" s="69">
        <f t="shared" ca="1" si="568"/>
        <v>1095</v>
      </c>
      <c r="AH1330" s="75">
        <f t="shared" si="578"/>
        <v>0</v>
      </c>
      <c r="AI1330" s="76">
        <f t="shared" si="579"/>
        <v>4</v>
      </c>
      <c r="AJ1330" s="75">
        <f t="shared" si="580"/>
        <v>0</v>
      </c>
      <c r="AK1330" s="76">
        <f t="shared" si="581"/>
        <v>4</v>
      </c>
    </row>
    <row r="1331" spans="2:37" x14ac:dyDescent="0.25">
      <c r="B1331" s="43">
        <v>1981</v>
      </c>
      <c r="C1331" s="44">
        <v>8</v>
      </c>
      <c r="D1331" s="67">
        <f t="shared" si="586"/>
        <v>29829</v>
      </c>
      <c r="E1331" s="61">
        <f>Data!I1330</f>
        <v>122.790001</v>
      </c>
      <c r="F1331" s="61">
        <f>Data!H1330</f>
        <v>92.3</v>
      </c>
      <c r="G1331" s="62">
        <f>IF(MOD(C1331,3)=0,SUM(Data!G1328:G1330),0)</f>
        <v>0</v>
      </c>
      <c r="H1331" s="63">
        <f t="shared" si="569"/>
        <v>-6.2098969784585512E-2</v>
      </c>
      <c r="I1331" s="63">
        <f t="shared" si="570"/>
        <v>0</v>
      </c>
      <c r="J1331" s="63">
        <f t="shared" si="571"/>
        <v>-6.2098969784585512E-2</v>
      </c>
      <c r="K1331" s="63">
        <f t="shared" si="572"/>
        <v>7.6419213973799582E-3</v>
      </c>
      <c r="L1331" s="64">
        <f t="shared" si="573"/>
        <v>-6.9211978681127162E-2</v>
      </c>
      <c r="M1331" s="65">
        <f t="shared" si="574"/>
        <v>27.655405630630629</v>
      </c>
      <c r="N1331" s="65">
        <f t="shared" si="575"/>
        <v>7.4052910054879737</v>
      </c>
      <c r="O1331" s="65">
        <f t="shared" si="576"/>
        <v>6416.7749471372454</v>
      </c>
      <c r="P1331" s="66">
        <f t="shared" si="577"/>
        <v>866.5121927527</v>
      </c>
      <c r="Q1331" s="63">
        <f t="shared" si="582"/>
        <v>3.3502533914917532E-3</v>
      </c>
      <c r="R1331" s="63">
        <f t="shared" si="583"/>
        <v>5.1213503784308667E-2</v>
      </c>
      <c r="S1331" s="63">
        <f t="shared" si="584"/>
        <v>0.10804321728691479</v>
      </c>
      <c r="T1331" s="64">
        <f t="shared" si="585"/>
        <v>-5.1288354656198187E-2</v>
      </c>
      <c r="U1331" s="63">
        <f t="shared" si="564"/>
        <v>3.5955454908065621E-2</v>
      </c>
      <c r="V1331" s="63">
        <f t="shared" si="565"/>
        <v>8.6464369398941976E-2</v>
      </c>
      <c r="W1331" s="63">
        <f t="shared" si="566"/>
        <v>9.9658819537467025E-2</v>
      </c>
      <c r="X1331" s="64">
        <f t="shared" si="567"/>
        <v>-1.1998676229482585E-2</v>
      </c>
      <c r="Y1331" s="63">
        <f t="shared" si="560"/>
        <v>2.1738181308182059E-2</v>
      </c>
      <c r="Z1331" s="63">
        <f t="shared" si="561"/>
        <v>6.52999985193361E-2</v>
      </c>
      <c r="AA1331" s="63">
        <f t="shared" si="562"/>
        <v>8.5060999348574695E-2</v>
      </c>
      <c r="AB1331" s="64">
        <f t="shared" si="563"/>
        <v>-1.8211880107295686E-2</v>
      </c>
      <c r="AC1331" s="63">
        <f t="shared" si="556"/>
        <v>2.9936294154016663E-2</v>
      </c>
      <c r="AD1331" s="63">
        <f t="shared" si="557"/>
        <v>6.8569755717043046E-2</v>
      </c>
      <c r="AE1331" s="63">
        <f t="shared" si="558"/>
        <v>5.7977728931839723E-2</v>
      </c>
      <c r="AF1331" s="64">
        <f t="shared" si="559"/>
        <v>1.0011578217149486E-2</v>
      </c>
      <c r="AG1331" s="69">
        <f t="shared" ca="1" si="568"/>
        <v>1725</v>
      </c>
      <c r="AH1331" s="75">
        <f t="shared" si="578"/>
        <v>0</v>
      </c>
      <c r="AI1331" s="76">
        <f t="shared" si="579"/>
        <v>5</v>
      </c>
      <c r="AJ1331" s="75">
        <f t="shared" si="580"/>
        <v>0</v>
      </c>
      <c r="AK1331" s="76">
        <f t="shared" si="581"/>
        <v>5</v>
      </c>
    </row>
    <row r="1332" spans="2:37" x14ac:dyDescent="0.25">
      <c r="B1332" s="43">
        <v>1981</v>
      </c>
      <c r="C1332" s="44">
        <v>9</v>
      </c>
      <c r="D1332" s="67">
        <f t="shared" si="586"/>
        <v>29859</v>
      </c>
      <c r="E1332" s="61">
        <f>Data!I1331</f>
        <v>116.18</v>
      </c>
      <c r="F1332" s="61">
        <f>Data!H1331</f>
        <v>93.2</v>
      </c>
      <c r="G1332" s="62">
        <f>IF(MOD(C1332,3)=0,SUM(Data!G1329:G1331),0)</f>
        <v>1.6191666666666666</v>
      </c>
      <c r="H1332" s="63">
        <f t="shared" si="569"/>
        <v>-5.3831752961708945E-2</v>
      </c>
      <c r="I1332" s="63">
        <f t="shared" si="570"/>
        <v>1.318647001775549E-2</v>
      </c>
      <c r="J1332" s="63">
        <f t="shared" si="571"/>
        <v>-4.064528294395342E-2</v>
      </c>
      <c r="K1332" s="63">
        <f t="shared" si="572"/>
        <v>9.750812567713929E-3</v>
      </c>
      <c r="L1332" s="64">
        <f t="shared" si="573"/>
        <v>-4.990943793698388E-2</v>
      </c>
      <c r="M1332" s="65">
        <f t="shared" si="574"/>
        <v>26.166666666666664</v>
      </c>
      <c r="N1332" s="65">
        <f t="shared" si="575"/>
        <v>7.4774986100918657</v>
      </c>
      <c r="O1332" s="65">
        <f t="shared" si="576"/>
        <v>6155.9633138231802</v>
      </c>
      <c r="P1332" s="66">
        <f t="shared" si="577"/>
        <v>823.26505624686934</v>
      </c>
      <c r="Q1332" s="63">
        <f t="shared" si="582"/>
        <v>-7.396779112041918E-2</v>
      </c>
      <c r="R1332" s="63">
        <f t="shared" si="583"/>
        <v>-2.7944929223549408E-2</v>
      </c>
      <c r="S1332" s="63">
        <f t="shared" si="584"/>
        <v>0.10952380952380958</v>
      </c>
      <c r="T1332" s="64">
        <f t="shared" si="585"/>
        <v>-0.1238988632486927</v>
      </c>
      <c r="U1332" s="63">
        <f t="shared" si="564"/>
        <v>1.9976364612620978E-2</v>
      </c>
      <c r="V1332" s="63">
        <f t="shared" si="565"/>
        <v>7.0735096174574963E-2</v>
      </c>
      <c r="W1332" s="63">
        <f t="shared" si="566"/>
        <v>0.10102881691330601</v>
      </c>
      <c r="X1332" s="64">
        <f t="shared" si="567"/>
        <v>-2.7514012597470661E-2</v>
      </c>
      <c r="Y1332" s="63">
        <f t="shared" si="560"/>
        <v>1.6810725499345924E-2</v>
      </c>
      <c r="Z1332" s="63">
        <f t="shared" si="561"/>
        <v>6.0799530699172655E-2</v>
      </c>
      <c r="AA1332" s="63">
        <f t="shared" si="562"/>
        <v>8.6114407998717057E-2</v>
      </c>
      <c r="AB1332" s="64">
        <f t="shared" si="563"/>
        <v>-2.3307744665858721E-2</v>
      </c>
      <c r="AC1332" s="63">
        <f t="shared" si="556"/>
        <v>2.8112196903844033E-2</v>
      </c>
      <c r="AD1332" s="63">
        <f t="shared" si="557"/>
        <v>6.7026580735264796E-2</v>
      </c>
      <c r="AE1332" s="63">
        <f t="shared" si="558"/>
        <v>5.8314466937041232E-2</v>
      </c>
      <c r="AF1332" s="64">
        <f t="shared" si="559"/>
        <v>8.2320652985479192E-3</v>
      </c>
      <c r="AG1332" s="69">
        <f t="shared" ca="1" si="568"/>
        <v>1688</v>
      </c>
      <c r="AH1332" s="75">
        <f t="shared" si="578"/>
        <v>0</v>
      </c>
      <c r="AI1332" s="76">
        <f t="shared" si="579"/>
        <v>6</v>
      </c>
      <c r="AJ1332" s="75">
        <f t="shared" si="580"/>
        <v>0</v>
      </c>
      <c r="AK1332" s="76">
        <f t="shared" si="581"/>
        <v>6</v>
      </c>
    </row>
    <row r="1333" spans="2:37" x14ac:dyDescent="0.25">
      <c r="B1333" s="43">
        <v>1981</v>
      </c>
      <c r="C1333" s="44">
        <v>10</v>
      </c>
      <c r="D1333" s="67">
        <f t="shared" si="586"/>
        <v>29890</v>
      </c>
      <c r="E1333" s="61">
        <f>Data!I1332</f>
        <v>121.889999</v>
      </c>
      <c r="F1333" s="61">
        <f>Data!H1332</f>
        <v>93.4</v>
      </c>
      <c r="G1333" s="62">
        <f>IF(MOD(C1333,3)=0,SUM(Data!G1330:G1332),0)</f>
        <v>0</v>
      </c>
      <c r="H1333" s="63">
        <f t="shared" si="569"/>
        <v>4.9147865381304889E-2</v>
      </c>
      <c r="I1333" s="63">
        <f t="shared" si="570"/>
        <v>0</v>
      </c>
      <c r="J1333" s="63">
        <f t="shared" si="571"/>
        <v>4.9147865381304889E-2</v>
      </c>
      <c r="K1333" s="63">
        <f t="shared" si="572"/>
        <v>2.1459227467810482E-3</v>
      </c>
      <c r="L1333" s="64">
        <f t="shared" si="573"/>
        <v>4.6901296076419907E-2</v>
      </c>
      <c r="M1333" s="65">
        <f t="shared" si="574"/>
        <v>27.452702477477477</v>
      </c>
      <c r="N1333" s="65">
        <f t="shared" si="575"/>
        <v>7.4935447444482861</v>
      </c>
      <c r="O1333" s="65">
        <f t="shared" si="576"/>
        <v>6458.5157700632135</v>
      </c>
      <c r="P1333" s="66">
        <f t="shared" si="577"/>
        <v>861.87725439927419</v>
      </c>
      <c r="Q1333" s="63">
        <f t="shared" si="582"/>
        <v>-4.3775021230289202E-2</v>
      </c>
      <c r="R1333" s="63">
        <f t="shared" si="583"/>
        <v>3.7483907183100129E-3</v>
      </c>
      <c r="S1333" s="63">
        <f t="shared" si="584"/>
        <v>0.10141509433962281</v>
      </c>
      <c r="T1333" s="64">
        <f t="shared" si="585"/>
        <v>-8.8673837977380376E-2</v>
      </c>
      <c r="U1333" s="63">
        <f t="shared" si="564"/>
        <v>3.4452463162695679E-2</v>
      </c>
      <c r="V1333" s="63">
        <f t="shared" si="565"/>
        <v>8.5931592202337148E-2</v>
      </c>
      <c r="W1333" s="63">
        <f t="shared" si="566"/>
        <v>0.10035713152104009</v>
      </c>
      <c r="X1333" s="64">
        <f t="shared" si="567"/>
        <v>-1.3109870337062568E-2</v>
      </c>
      <c r="Y1333" s="63">
        <f t="shared" si="560"/>
        <v>2.6072118937967126E-2</v>
      </c>
      <c r="Z1333" s="63">
        <f t="shared" si="561"/>
        <v>7.0461586347223548E-2</v>
      </c>
      <c r="AA1333" s="63">
        <f t="shared" si="562"/>
        <v>8.608135173050746E-2</v>
      </c>
      <c r="AB1333" s="64">
        <f t="shared" si="563"/>
        <v>-1.4381763721839191E-2</v>
      </c>
      <c r="AC1333" s="63">
        <f t="shared" ref="AC1333:AC1396" si="587">($M1333/$M1093)^(1/20)-1</f>
        <v>2.9143337966043736E-2</v>
      </c>
      <c r="AD1333" s="63">
        <f t="shared" ref="AD1333:AD1396" si="588">($O1333/$O1093)^(1/20)-1</f>
        <v>6.8096750824840901E-2</v>
      </c>
      <c r="AE1333" s="63">
        <f t="shared" ref="AE1333:AE1396" si="589">($N1333/$N1093)^(1/20)-1</f>
        <v>5.8427904406487929E-2</v>
      </c>
      <c r="AF1333" s="64">
        <f t="shared" ref="AF1333:AF1396" si="590">($P1333/$P1093)^(1/20)-1</f>
        <v>9.1351015766869548E-3</v>
      </c>
      <c r="AG1333" s="69">
        <f t="shared" ca="1" si="568"/>
        <v>201</v>
      </c>
      <c r="AH1333" s="75">
        <f t="shared" si="578"/>
        <v>1</v>
      </c>
      <c r="AI1333" s="76">
        <f t="shared" si="579"/>
        <v>0</v>
      </c>
      <c r="AJ1333" s="75">
        <f t="shared" si="580"/>
        <v>1</v>
      </c>
      <c r="AK1333" s="76">
        <f t="shared" si="581"/>
        <v>0</v>
      </c>
    </row>
    <row r="1334" spans="2:37" x14ac:dyDescent="0.25">
      <c r="B1334" s="43">
        <v>1981</v>
      </c>
      <c r="C1334" s="44">
        <v>11</v>
      </c>
      <c r="D1334" s="67">
        <f t="shared" si="586"/>
        <v>29920</v>
      </c>
      <c r="E1334" s="61">
        <f>Data!I1333</f>
        <v>126.349998</v>
      </c>
      <c r="F1334" s="61">
        <f>Data!H1333</f>
        <v>93.7</v>
      </c>
      <c r="G1334" s="62">
        <f>IF(MOD(C1334,3)=0,SUM(Data!G1331:G1333),0)</f>
        <v>0</v>
      </c>
      <c r="H1334" s="63">
        <f t="shared" si="569"/>
        <v>3.6590360460992288E-2</v>
      </c>
      <c r="I1334" s="63">
        <f t="shared" si="570"/>
        <v>0</v>
      </c>
      <c r="J1334" s="63">
        <f t="shared" si="571"/>
        <v>3.6590360460992288E-2</v>
      </c>
      <c r="K1334" s="63">
        <f t="shared" si="572"/>
        <v>3.2119914346895317E-3</v>
      </c>
      <c r="L1334" s="64">
        <f t="shared" si="573"/>
        <v>3.3271501249270807E-2</v>
      </c>
      <c r="M1334" s="65">
        <f t="shared" si="574"/>
        <v>28.457206756756754</v>
      </c>
      <c r="N1334" s="65">
        <f t="shared" si="575"/>
        <v>7.5176139459829159</v>
      </c>
      <c r="O1334" s="65">
        <f t="shared" si="576"/>
        <v>6694.8351901328297</v>
      </c>
      <c r="P1334" s="66">
        <f t="shared" si="577"/>
        <v>890.55320454573769</v>
      </c>
      <c r="Q1334" s="63">
        <f t="shared" si="582"/>
        <v>-0.10083977794364418</v>
      </c>
      <c r="R1334" s="63">
        <f t="shared" si="583"/>
        <v>-5.6152426546950407E-2</v>
      </c>
      <c r="S1334" s="63">
        <f t="shared" si="584"/>
        <v>9.590643274853794E-2</v>
      </c>
      <c r="T1334" s="64">
        <f t="shared" si="585"/>
        <v>-0.13875168057379172</v>
      </c>
      <c r="U1334" s="63">
        <f t="shared" si="564"/>
        <v>4.3541923401950289E-2</v>
      </c>
      <c r="V1334" s="63">
        <f t="shared" si="565"/>
        <v>9.5473385935125776E-2</v>
      </c>
      <c r="W1334" s="63">
        <f t="shared" si="566"/>
        <v>0.10068315357682556</v>
      </c>
      <c r="X1334" s="64">
        <f t="shared" si="567"/>
        <v>-4.7332128458310585E-3</v>
      </c>
      <c r="Y1334" s="63">
        <f t="shared" si="560"/>
        <v>3.0028780995447368E-2</v>
      </c>
      <c r="Z1334" s="63">
        <f t="shared" si="561"/>
        <v>7.4589419727078221E-2</v>
      </c>
      <c r="AA1334" s="63">
        <f t="shared" si="562"/>
        <v>8.6429696929629207E-2</v>
      </c>
      <c r="AB1334" s="64">
        <f t="shared" si="563"/>
        <v>-1.0898337219622301E-2</v>
      </c>
      <c r="AC1334" s="63">
        <f t="shared" si="587"/>
        <v>2.9006682757857893E-2</v>
      </c>
      <c r="AD1334" s="63">
        <f t="shared" si="588"/>
        <v>6.7954923172207859E-2</v>
      </c>
      <c r="AE1334" s="63">
        <f t="shared" si="589"/>
        <v>5.8597628672346191E-2</v>
      </c>
      <c r="AF1334" s="64">
        <f t="shared" si="590"/>
        <v>8.8393306827989626E-3</v>
      </c>
      <c r="AG1334" s="69">
        <f t="shared" ca="1" si="568"/>
        <v>356</v>
      </c>
      <c r="AH1334" s="75">
        <f t="shared" si="578"/>
        <v>2</v>
      </c>
      <c r="AI1334" s="76">
        <f t="shared" si="579"/>
        <v>0</v>
      </c>
      <c r="AJ1334" s="75">
        <f t="shared" si="580"/>
        <v>2</v>
      </c>
      <c r="AK1334" s="76">
        <f t="shared" si="581"/>
        <v>0</v>
      </c>
    </row>
    <row r="1335" spans="2:37" x14ac:dyDescent="0.25">
      <c r="B1335" s="43">
        <v>1981</v>
      </c>
      <c r="C1335" s="44">
        <v>12</v>
      </c>
      <c r="D1335" s="67">
        <f t="shared" si="586"/>
        <v>29951</v>
      </c>
      <c r="E1335" s="61">
        <f>Data!I1334</f>
        <v>122.550003</v>
      </c>
      <c r="F1335" s="61">
        <f>Data!H1334</f>
        <v>94</v>
      </c>
      <c r="G1335" s="62">
        <f>IF(MOD(C1335,3)=0,SUM(Data!G1332:G1334),0)</f>
        <v>1.6483333333333332</v>
      </c>
      <c r="H1335" s="63">
        <f t="shared" si="569"/>
        <v>-3.0075148873369928E-2</v>
      </c>
      <c r="I1335" s="63">
        <f t="shared" si="570"/>
        <v>1.3045772532052856E-2</v>
      </c>
      <c r="J1335" s="63">
        <f t="shared" si="571"/>
        <v>-1.7029376341317071E-2</v>
      </c>
      <c r="K1335" s="63">
        <f t="shared" si="572"/>
        <v>3.2017075773744796E-3</v>
      </c>
      <c r="L1335" s="64">
        <f t="shared" si="573"/>
        <v>-2.0166516629589348E-2</v>
      </c>
      <c r="M1335" s="65">
        <f t="shared" si="574"/>
        <v>27.601352027027026</v>
      </c>
      <c r="N1335" s="65">
        <f t="shared" si="575"/>
        <v>7.5416831475175465</v>
      </c>
      <c r="O1335" s="65">
        <f t="shared" si="576"/>
        <v>6580.8263221369643</v>
      </c>
      <c r="P1335" s="66">
        <f t="shared" si="577"/>
        <v>872.59384853673203</v>
      </c>
      <c r="Q1335" s="63">
        <f t="shared" si="582"/>
        <v>-9.7304010654979733E-2</v>
      </c>
      <c r="R1335" s="63">
        <f t="shared" si="583"/>
        <v>-5.0415190378490626E-2</v>
      </c>
      <c r="S1335" s="63">
        <f t="shared" si="584"/>
        <v>8.9223638470451894E-2</v>
      </c>
      <c r="T1335" s="64">
        <f t="shared" si="585"/>
        <v>-0.12820032903897605</v>
      </c>
      <c r="U1335" s="63">
        <f t="shared" si="564"/>
        <v>2.6628458308749936E-2</v>
      </c>
      <c r="V1335" s="63">
        <f t="shared" si="565"/>
        <v>7.8610151039811837E-2</v>
      </c>
      <c r="W1335" s="63">
        <f t="shared" si="566"/>
        <v>0.10062905607275541</v>
      </c>
      <c r="X1335" s="64">
        <f t="shared" si="567"/>
        <v>-2.0005745724641311E-2</v>
      </c>
      <c r="Y1335" s="63">
        <f t="shared" si="560"/>
        <v>1.8434291515142309E-2</v>
      </c>
      <c r="Z1335" s="63">
        <f t="shared" si="561"/>
        <v>6.3115572470371806E-2</v>
      </c>
      <c r="AA1335" s="63">
        <f t="shared" si="562"/>
        <v>8.6247032889710251E-2</v>
      </c>
      <c r="AB1335" s="64">
        <f t="shared" si="563"/>
        <v>-2.1294843363394489E-2</v>
      </c>
      <c r="AC1335" s="63">
        <f t="shared" si="587"/>
        <v>2.7271367581827688E-2</v>
      </c>
      <c r="AD1335" s="63">
        <f t="shared" si="588"/>
        <v>6.6494980223617217E-2</v>
      </c>
      <c r="AE1335" s="63">
        <f t="shared" si="589"/>
        <v>5.8766837484116818E-2</v>
      </c>
      <c r="AF1335" s="64">
        <f t="shared" si="590"/>
        <v>7.2991922922938102E-3</v>
      </c>
      <c r="AG1335" s="69">
        <f t="shared" ca="1" si="568"/>
        <v>1523</v>
      </c>
      <c r="AH1335" s="75">
        <f t="shared" si="578"/>
        <v>0</v>
      </c>
      <c r="AI1335" s="76">
        <f t="shared" si="579"/>
        <v>1</v>
      </c>
      <c r="AJ1335" s="75">
        <f t="shared" si="580"/>
        <v>0</v>
      </c>
      <c r="AK1335" s="76">
        <f t="shared" si="581"/>
        <v>1</v>
      </c>
    </row>
    <row r="1336" spans="2:37" x14ac:dyDescent="0.25">
      <c r="B1336" s="43">
        <v>1982</v>
      </c>
      <c r="C1336" s="39">
        <v>1</v>
      </c>
      <c r="D1336" s="67">
        <f t="shared" si="586"/>
        <v>29982</v>
      </c>
      <c r="E1336" s="61">
        <f>Data!I1335</f>
        <v>120.400002</v>
      </c>
      <c r="F1336" s="61">
        <f>Data!H1335</f>
        <v>94.3</v>
      </c>
      <c r="G1336" s="62">
        <f>IF(MOD(C1336,3)=0,SUM(Data!G1333:G1335),0)</f>
        <v>0</v>
      </c>
      <c r="H1336" s="63">
        <f t="shared" si="569"/>
        <v>-1.754386737958713E-2</v>
      </c>
      <c r="I1336" s="63">
        <f t="shared" si="570"/>
        <v>0</v>
      </c>
      <c r="J1336" s="63">
        <f t="shared" si="571"/>
        <v>-1.754386737958713E-2</v>
      </c>
      <c r="K1336" s="63">
        <f t="shared" si="572"/>
        <v>3.1914893617019935E-3</v>
      </c>
      <c r="L1336" s="64">
        <f t="shared" si="573"/>
        <v>-2.0669390601072979E-2</v>
      </c>
      <c r="M1336" s="65">
        <f t="shared" si="574"/>
        <v>27.117117567567565</v>
      </c>
      <c r="N1336" s="65">
        <f t="shared" si="575"/>
        <v>7.5657523490521763</v>
      </c>
      <c r="O1336" s="65">
        <f t="shared" si="576"/>
        <v>6465.373177893297</v>
      </c>
      <c r="P1336" s="66">
        <f t="shared" si="577"/>
        <v>854.55786544523278</v>
      </c>
      <c r="Q1336" s="63">
        <f t="shared" si="582"/>
        <v>-7.0629106816770926E-2</v>
      </c>
      <c r="R1336" s="63">
        <f t="shared" si="583"/>
        <v>-2.2354709572259823E-2</v>
      </c>
      <c r="S1336" s="63">
        <f t="shared" si="584"/>
        <v>8.3908045977011403E-2</v>
      </c>
      <c r="T1336" s="64">
        <f t="shared" si="585"/>
        <v>-9.8036688576740083E-2</v>
      </c>
      <c r="U1336" s="63">
        <f t="shared" si="564"/>
        <v>3.3664788361421394E-2</v>
      </c>
      <c r="V1336" s="63">
        <f t="shared" si="565"/>
        <v>8.6002754429533423E-2</v>
      </c>
      <c r="W1336" s="63">
        <f t="shared" si="566"/>
        <v>0.10019879596499259</v>
      </c>
      <c r="X1336" s="64">
        <f t="shared" si="567"/>
        <v>-1.2903160399305502E-2</v>
      </c>
      <c r="Y1336" s="63">
        <f t="shared" si="560"/>
        <v>1.4809156909894261E-2</v>
      </c>
      <c r="Z1336" s="63">
        <f t="shared" si="561"/>
        <v>5.9331394067063448E-2</v>
      </c>
      <c r="AA1336" s="63">
        <f t="shared" si="562"/>
        <v>8.6593210595000469E-2</v>
      </c>
      <c r="AB1336" s="64">
        <f t="shared" si="563"/>
        <v>-2.5089257195900272E-2</v>
      </c>
      <c r="AC1336" s="63">
        <f t="shared" si="587"/>
        <v>2.8346046823592541E-2</v>
      </c>
      <c r="AD1336" s="63">
        <f t="shared" si="588"/>
        <v>6.7610693221041407E-2</v>
      </c>
      <c r="AE1336" s="63">
        <f t="shared" si="589"/>
        <v>5.8935534044831206E-2</v>
      </c>
      <c r="AF1336" s="64">
        <f t="shared" si="590"/>
        <v>8.1923392853515686E-3</v>
      </c>
      <c r="AG1336" s="69">
        <f t="shared" ca="1" si="568"/>
        <v>1357</v>
      </c>
      <c r="AH1336" s="75">
        <f t="shared" si="578"/>
        <v>0</v>
      </c>
      <c r="AI1336" s="76">
        <f t="shared" si="579"/>
        <v>2</v>
      </c>
      <c r="AJ1336" s="75">
        <f t="shared" si="580"/>
        <v>0</v>
      </c>
      <c r="AK1336" s="76">
        <f t="shared" si="581"/>
        <v>2</v>
      </c>
    </row>
    <row r="1337" spans="2:37" x14ac:dyDescent="0.25">
      <c r="B1337" s="43">
        <v>1982</v>
      </c>
      <c r="C1337" s="44">
        <v>2</v>
      </c>
      <c r="D1337" s="67">
        <f t="shared" si="586"/>
        <v>30010</v>
      </c>
      <c r="E1337" s="61">
        <f>Data!I1336</f>
        <v>113.110001</v>
      </c>
      <c r="F1337" s="61">
        <f>Data!H1336</f>
        <v>94.6</v>
      </c>
      <c r="G1337" s="62">
        <f>IF(MOD(C1337,3)=0,SUM(Data!G1334:G1336),0)</f>
        <v>0</v>
      </c>
      <c r="H1337" s="63">
        <f t="shared" si="569"/>
        <v>-6.0548180057339196E-2</v>
      </c>
      <c r="I1337" s="63">
        <f t="shared" si="570"/>
        <v>0</v>
      </c>
      <c r="J1337" s="63">
        <f t="shared" si="571"/>
        <v>-6.0548180057339196E-2</v>
      </c>
      <c r="K1337" s="63">
        <f t="shared" si="572"/>
        <v>3.1813361611876534E-3</v>
      </c>
      <c r="L1337" s="64">
        <f t="shared" si="573"/>
        <v>-6.3527414158637274E-2</v>
      </c>
      <c r="M1337" s="65">
        <f t="shared" si="574"/>
        <v>25.475225450450449</v>
      </c>
      <c r="N1337" s="65">
        <f t="shared" si="575"/>
        <v>7.589821550586807</v>
      </c>
      <c r="O1337" s="65">
        <f t="shared" si="576"/>
        <v>6073.9065985803227</v>
      </c>
      <c r="P1337" s="66">
        <f t="shared" si="577"/>
        <v>800.27001400457243</v>
      </c>
      <c r="Q1337" s="63">
        <f t="shared" si="582"/>
        <v>-0.13834084289355242</v>
      </c>
      <c r="R1337" s="63">
        <f t="shared" si="583"/>
        <v>-9.3583602544594635E-2</v>
      </c>
      <c r="S1337" s="63">
        <f t="shared" si="584"/>
        <v>7.6222980659840678E-2</v>
      </c>
      <c r="T1337" s="64">
        <f t="shared" si="585"/>
        <v>-0.15778011272378267</v>
      </c>
      <c r="U1337" s="63">
        <f t="shared" si="564"/>
        <v>2.5313529511950206E-2</v>
      </c>
      <c r="V1337" s="63">
        <f t="shared" si="565"/>
        <v>7.7228642922981372E-2</v>
      </c>
      <c r="W1337" s="63">
        <f t="shared" si="566"/>
        <v>9.8653468408386846E-2</v>
      </c>
      <c r="X1337" s="64">
        <f t="shared" si="567"/>
        <v>-1.9500985616914823E-2</v>
      </c>
      <c r="Y1337" s="63">
        <f t="shared" si="560"/>
        <v>5.9736474081804047E-3</v>
      </c>
      <c r="Z1337" s="63">
        <f t="shared" si="561"/>
        <v>5.010824847952855E-2</v>
      </c>
      <c r="AA1337" s="63">
        <f t="shared" si="562"/>
        <v>8.6410885550904037E-2</v>
      </c>
      <c r="AB1337" s="64">
        <f t="shared" si="563"/>
        <v>-3.3415200044656035E-2</v>
      </c>
      <c r="AC1337" s="63">
        <f t="shared" si="587"/>
        <v>2.4312707561048752E-2</v>
      </c>
      <c r="AD1337" s="63">
        <f t="shared" si="588"/>
        <v>6.3423351674505746E-2</v>
      </c>
      <c r="AE1337" s="63">
        <f t="shared" si="589"/>
        <v>5.8927512444003405E-2</v>
      </c>
      <c r="AF1337" s="64">
        <f t="shared" si="590"/>
        <v>4.2456534348851438E-3</v>
      </c>
      <c r="AG1337" s="69">
        <f t="shared" ca="1" si="568"/>
        <v>1717</v>
      </c>
      <c r="AH1337" s="75">
        <f t="shared" si="578"/>
        <v>0</v>
      </c>
      <c r="AI1337" s="76">
        <f t="shared" si="579"/>
        <v>3</v>
      </c>
      <c r="AJ1337" s="75">
        <f t="shared" si="580"/>
        <v>0</v>
      </c>
      <c r="AK1337" s="76">
        <f t="shared" si="581"/>
        <v>3</v>
      </c>
    </row>
    <row r="1338" spans="2:37" x14ac:dyDescent="0.25">
      <c r="B1338" s="43">
        <v>1982</v>
      </c>
      <c r="C1338" s="44">
        <v>3</v>
      </c>
      <c r="D1338" s="67">
        <f t="shared" si="586"/>
        <v>30041</v>
      </c>
      <c r="E1338" s="61">
        <f>Data!I1337</f>
        <v>111.959999</v>
      </c>
      <c r="F1338" s="61">
        <f>Data!H1337</f>
        <v>94.5</v>
      </c>
      <c r="G1338" s="62">
        <f>IF(MOD(C1338,3)=0,SUM(Data!G1335:G1337),0)</f>
        <v>1.6724999999999999</v>
      </c>
      <c r="H1338" s="63">
        <f t="shared" si="569"/>
        <v>-1.0167111571327769E-2</v>
      </c>
      <c r="I1338" s="63">
        <f t="shared" si="570"/>
        <v>1.4786490895707797E-2</v>
      </c>
      <c r="J1338" s="63">
        <f t="shared" si="571"/>
        <v>4.6193793243800574E-3</v>
      </c>
      <c r="K1338" s="63">
        <f t="shared" si="572"/>
        <v>-1.0570824524311906E-3</v>
      </c>
      <c r="L1338" s="64">
        <f t="shared" si="573"/>
        <v>5.6824686146703662E-3</v>
      </c>
      <c r="M1338" s="65">
        <f t="shared" si="574"/>
        <v>25.216215990990989</v>
      </c>
      <c r="N1338" s="65">
        <f t="shared" si="575"/>
        <v>7.5817984834085967</v>
      </c>
      <c r="O1338" s="65">
        <f t="shared" si="576"/>
        <v>6101.9642771400204</v>
      </c>
      <c r="P1338" s="66">
        <f t="shared" si="577"/>
        <v>804.81752324241518</v>
      </c>
      <c r="Q1338" s="63">
        <f t="shared" si="582"/>
        <v>-0.17676471323529408</v>
      </c>
      <c r="R1338" s="63">
        <f t="shared" si="583"/>
        <v>-0.13103429571820002</v>
      </c>
      <c r="S1338" s="63">
        <f t="shared" si="584"/>
        <v>6.7796610169491345E-2</v>
      </c>
      <c r="T1338" s="64">
        <f t="shared" si="585"/>
        <v>-0.18620672138688577</v>
      </c>
      <c r="U1338" s="63">
        <f t="shared" si="564"/>
        <v>2.6114694097031377E-2</v>
      </c>
      <c r="V1338" s="63">
        <f t="shared" si="565"/>
        <v>7.9010486810247693E-2</v>
      </c>
      <c r="W1338" s="63">
        <f t="shared" si="566"/>
        <v>9.6940240464664873E-2</v>
      </c>
      <c r="X1338" s="64">
        <f t="shared" si="567"/>
        <v>-1.6345241967622437E-2</v>
      </c>
      <c r="Y1338" s="63">
        <f t="shared" si="560"/>
        <v>4.3539947176352012E-3</v>
      </c>
      <c r="Z1338" s="63">
        <f t="shared" si="561"/>
        <v>4.9224488319390414E-2</v>
      </c>
      <c r="AA1338" s="63">
        <f t="shared" si="562"/>
        <v>8.6033312317543631E-2</v>
      </c>
      <c r="AB1338" s="64">
        <f t="shared" si="563"/>
        <v>-3.389290510767573E-2</v>
      </c>
      <c r="AC1338" s="63">
        <f t="shared" si="587"/>
        <v>2.4090380275839207E-2</v>
      </c>
      <c r="AD1338" s="63">
        <f t="shared" si="588"/>
        <v>6.3593731454457236E-2</v>
      </c>
      <c r="AE1338" s="63">
        <f t="shared" si="589"/>
        <v>5.8871515637419547E-2</v>
      </c>
      <c r="AF1338" s="64">
        <f t="shared" si="590"/>
        <v>4.4596683802520243E-3</v>
      </c>
      <c r="AG1338" s="69">
        <f t="shared" ca="1" si="568"/>
        <v>1239</v>
      </c>
      <c r="AH1338" s="75">
        <f t="shared" si="578"/>
        <v>0</v>
      </c>
      <c r="AI1338" s="76">
        <f t="shared" si="579"/>
        <v>4</v>
      </c>
      <c r="AJ1338" s="75">
        <f t="shared" si="580"/>
        <v>0</v>
      </c>
      <c r="AK1338" s="76">
        <f t="shared" si="581"/>
        <v>4</v>
      </c>
    </row>
    <row r="1339" spans="2:37" x14ac:dyDescent="0.25">
      <c r="B1339" s="43">
        <v>1982</v>
      </c>
      <c r="C1339" s="44">
        <v>4</v>
      </c>
      <c r="D1339" s="67">
        <f t="shared" si="586"/>
        <v>30071</v>
      </c>
      <c r="E1339" s="61">
        <f>Data!I1338</f>
        <v>116.44000200000001</v>
      </c>
      <c r="F1339" s="61">
        <f>Data!H1338</f>
        <v>94.9</v>
      </c>
      <c r="G1339" s="62">
        <f>IF(MOD(C1339,3)=0,SUM(Data!G1336:G1338),0)</f>
        <v>0</v>
      </c>
      <c r="H1339" s="63">
        <f t="shared" si="569"/>
        <v>4.0014317970831881E-2</v>
      </c>
      <c r="I1339" s="63">
        <f t="shared" si="570"/>
        <v>0</v>
      </c>
      <c r="J1339" s="63">
        <f t="shared" si="571"/>
        <v>4.0014317970831881E-2</v>
      </c>
      <c r="K1339" s="63">
        <f t="shared" si="572"/>
        <v>4.2328042328043658E-3</v>
      </c>
      <c r="L1339" s="64">
        <f t="shared" si="573"/>
        <v>3.5630695977277194E-2</v>
      </c>
      <c r="M1339" s="65">
        <f t="shared" si="574"/>
        <v>26.225225675675674</v>
      </c>
      <c r="N1339" s="65">
        <f t="shared" si="575"/>
        <v>7.6138907521214385</v>
      </c>
      <c r="O1339" s="65">
        <f t="shared" si="576"/>
        <v>6346.1302159721581</v>
      </c>
      <c r="P1339" s="66">
        <f t="shared" si="577"/>
        <v>833.49373173025094</v>
      </c>
      <c r="Q1339" s="63">
        <f t="shared" si="582"/>
        <v>-0.12325876249166123</v>
      </c>
      <c r="R1339" s="63">
        <f t="shared" si="583"/>
        <v>-7.4556109082236199E-2</v>
      </c>
      <c r="S1339" s="63">
        <f t="shared" si="584"/>
        <v>6.509539842873191E-2</v>
      </c>
      <c r="T1339" s="64">
        <f t="shared" si="585"/>
        <v>-0.1311164311825842</v>
      </c>
      <c r="U1339" s="63">
        <f t="shared" si="564"/>
        <v>3.4156147812070881E-2</v>
      </c>
      <c r="V1339" s="63">
        <f t="shared" si="565"/>
        <v>8.7466474174664466E-2</v>
      </c>
      <c r="W1339" s="63">
        <f t="shared" si="566"/>
        <v>9.6031390057119914E-2</v>
      </c>
      <c r="X1339" s="64">
        <f t="shared" si="567"/>
        <v>-7.8144804611928187E-3</v>
      </c>
      <c r="Y1339" s="63">
        <f t="shared" si="560"/>
        <v>7.8612547520091614E-3</v>
      </c>
      <c r="Z1339" s="63">
        <f t="shared" si="561"/>
        <v>5.2888438614130395E-2</v>
      </c>
      <c r="AA1339" s="63">
        <f t="shared" si="562"/>
        <v>8.6230046031973151E-2</v>
      </c>
      <c r="AB1339" s="64">
        <f t="shared" si="563"/>
        <v>-3.0694793924768038E-2</v>
      </c>
      <c r="AC1339" s="63">
        <f t="shared" si="587"/>
        <v>2.9388739672526976E-2</v>
      </c>
      <c r="AD1339" s="63">
        <f t="shared" si="588"/>
        <v>6.909647022619736E-2</v>
      </c>
      <c r="AE1339" s="63">
        <f t="shared" si="589"/>
        <v>5.8919542823098636E-2</v>
      </c>
      <c r="AF1339" s="64">
        <f t="shared" si="590"/>
        <v>9.6106710581305155E-3</v>
      </c>
      <c r="AG1339" s="69">
        <f t="shared" ca="1" si="568"/>
        <v>297</v>
      </c>
      <c r="AH1339" s="75">
        <f t="shared" si="578"/>
        <v>1</v>
      </c>
      <c r="AI1339" s="76">
        <f t="shared" si="579"/>
        <v>0</v>
      </c>
      <c r="AJ1339" s="75">
        <f t="shared" si="580"/>
        <v>1</v>
      </c>
      <c r="AK1339" s="76">
        <f t="shared" si="581"/>
        <v>0</v>
      </c>
    </row>
    <row r="1340" spans="2:37" x14ac:dyDescent="0.25">
      <c r="B1340" s="43">
        <v>1982</v>
      </c>
      <c r="C1340" s="44">
        <v>5</v>
      </c>
      <c r="D1340" s="67">
        <f t="shared" si="586"/>
        <v>30102</v>
      </c>
      <c r="E1340" s="61">
        <f>Data!I1339</f>
        <v>111.879997</v>
      </c>
      <c r="F1340" s="61">
        <f>Data!H1339</f>
        <v>95.8</v>
      </c>
      <c r="G1340" s="62">
        <f>IF(MOD(C1340,3)=0,SUM(Data!G1337:G1339),0)</f>
        <v>0</v>
      </c>
      <c r="H1340" s="63">
        <f t="shared" si="569"/>
        <v>-3.9161842336622454E-2</v>
      </c>
      <c r="I1340" s="63">
        <f t="shared" si="570"/>
        <v>0</v>
      </c>
      <c r="J1340" s="63">
        <f t="shared" si="571"/>
        <v>-3.9161842336622454E-2</v>
      </c>
      <c r="K1340" s="63">
        <f t="shared" si="572"/>
        <v>9.4836670179134774E-3</v>
      </c>
      <c r="L1340" s="64">
        <f t="shared" si="573"/>
        <v>-4.818850561320942E-2</v>
      </c>
      <c r="M1340" s="65">
        <f t="shared" si="574"/>
        <v>25.19819752252252</v>
      </c>
      <c r="N1340" s="65">
        <f t="shared" si="575"/>
        <v>7.6860983567253287</v>
      </c>
      <c r="O1340" s="65">
        <f t="shared" si="576"/>
        <v>6097.6040650065806</v>
      </c>
      <c r="P1340" s="66">
        <f t="shared" si="577"/>
        <v>793.32891436019293</v>
      </c>
      <c r="Q1340" s="63">
        <f t="shared" si="582"/>
        <v>-0.15619578870792039</v>
      </c>
      <c r="R1340" s="63">
        <f t="shared" si="583"/>
        <v>-0.10932277499550158</v>
      </c>
      <c r="S1340" s="63">
        <f t="shared" si="584"/>
        <v>6.6815144766146917E-2</v>
      </c>
      <c r="T1340" s="64">
        <f t="shared" si="585"/>
        <v>-0.16510631727135727</v>
      </c>
      <c r="U1340" s="63">
        <f t="shared" si="564"/>
        <v>3.0831625523905393E-2</v>
      </c>
      <c r="V1340" s="63">
        <f t="shared" si="565"/>
        <v>8.3970574122554265E-2</v>
      </c>
      <c r="W1340" s="63">
        <f t="shared" si="566"/>
        <v>9.7007607672718432E-2</v>
      </c>
      <c r="X1340" s="64">
        <f t="shared" si="567"/>
        <v>-1.1884177884437852E-2</v>
      </c>
      <c r="Y1340" s="63">
        <f t="shared" si="560"/>
        <v>2.1250914442902946E-3</v>
      </c>
      <c r="Z1340" s="63">
        <f t="shared" si="561"/>
        <v>4.6896006619921105E-2</v>
      </c>
      <c r="AA1340" s="63">
        <f t="shared" si="562"/>
        <v>8.6994177643454851E-2</v>
      </c>
      <c r="AB1340" s="64">
        <f t="shared" si="563"/>
        <v>-3.6889039378724453E-2</v>
      </c>
      <c r="AC1340" s="63">
        <f t="shared" si="587"/>
        <v>3.1963606151758972E-2</v>
      </c>
      <c r="AD1340" s="63">
        <f t="shared" si="588"/>
        <v>7.1770659828394034E-2</v>
      </c>
      <c r="AE1340" s="63">
        <f t="shared" si="589"/>
        <v>5.941941675679363E-2</v>
      </c>
      <c r="AF1340" s="64">
        <f t="shared" si="590"/>
        <v>1.1658501700309909E-2</v>
      </c>
      <c r="AG1340" s="69">
        <f t="shared" ca="1" si="568"/>
        <v>1607</v>
      </c>
      <c r="AH1340" s="75">
        <f t="shared" si="578"/>
        <v>0</v>
      </c>
      <c r="AI1340" s="76">
        <f t="shared" si="579"/>
        <v>1</v>
      </c>
      <c r="AJ1340" s="75">
        <f t="shared" si="580"/>
        <v>0</v>
      </c>
      <c r="AK1340" s="76">
        <f t="shared" si="581"/>
        <v>1</v>
      </c>
    </row>
    <row r="1341" spans="2:37" x14ac:dyDescent="0.25">
      <c r="B1341" s="43">
        <v>1982</v>
      </c>
      <c r="C1341" s="44">
        <v>6</v>
      </c>
      <c r="D1341" s="67">
        <f t="shared" si="586"/>
        <v>30132</v>
      </c>
      <c r="E1341" s="61">
        <f>Data!I1340</f>
        <v>109.610001</v>
      </c>
      <c r="F1341" s="61">
        <f>Data!H1340</f>
        <v>97</v>
      </c>
      <c r="G1341" s="62">
        <f>IF(MOD(C1341,3)=0,SUM(Data!G1338:G1340),0)</f>
        <v>1.6949999999999998</v>
      </c>
      <c r="H1341" s="63">
        <f t="shared" si="569"/>
        <v>-2.0289560787170924E-2</v>
      </c>
      <c r="I1341" s="63">
        <f t="shared" si="570"/>
        <v>1.5150161292907433E-2</v>
      </c>
      <c r="J1341" s="63">
        <f t="shared" si="571"/>
        <v>-5.1393994942635635E-3</v>
      </c>
      <c r="K1341" s="63">
        <f t="shared" si="572"/>
        <v>1.2526096033403045E-2</v>
      </c>
      <c r="L1341" s="64">
        <f t="shared" si="573"/>
        <v>-1.7446953314953162E-2</v>
      </c>
      <c r="M1341" s="65">
        <f t="shared" si="574"/>
        <v>24.68693716216216</v>
      </c>
      <c r="N1341" s="65">
        <f t="shared" si="575"/>
        <v>7.7823751628638513</v>
      </c>
      <c r="O1341" s="65">
        <f t="shared" si="576"/>
        <v>6066.2660417586667</v>
      </c>
      <c r="P1341" s="66">
        <f t="shared" si="577"/>
        <v>779.48774182794818</v>
      </c>
      <c r="Q1341" s="63">
        <f t="shared" si="582"/>
        <v>-0.16462163590921841</v>
      </c>
      <c r="R1341" s="63">
        <f t="shared" si="583"/>
        <v>-0.11529050295860754</v>
      </c>
      <c r="S1341" s="63">
        <f t="shared" si="584"/>
        <v>7.064017660044164E-2</v>
      </c>
      <c r="T1341" s="64">
        <f t="shared" si="585"/>
        <v>-0.17366308833041066</v>
      </c>
      <c r="U1341" s="63">
        <f t="shared" si="564"/>
        <v>1.7546133702428746E-2</v>
      </c>
      <c r="V1341" s="63">
        <f t="shared" si="565"/>
        <v>7.1005539068280443E-2</v>
      </c>
      <c r="W1341" s="63">
        <f t="shared" si="566"/>
        <v>9.8288936084024447E-2</v>
      </c>
      <c r="X1341" s="64">
        <f t="shared" si="567"/>
        <v>-2.4841729821137637E-2</v>
      </c>
      <c r="Y1341" s="63">
        <f t="shared" ref="Y1341:Y1404" si="591">($M1341/$M1221)^(1/10)-1</f>
        <v>2.2818233285120115E-3</v>
      </c>
      <c r="Z1341" s="63">
        <f t="shared" ref="Z1341:Z1404" si="592">($O1341/$O1221)^(1/10)-1</f>
        <v>4.7919476214556278E-2</v>
      </c>
      <c r="AA1341" s="63">
        <f t="shared" ref="AA1341:AA1404" si="593">($N1341/$N1221)^(1/10)-1</f>
        <v>8.8086865618768551E-2</v>
      </c>
      <c r="AB1341" s="64">
        <f t="shared" ref="AB1341:AB1404" si="594">($P1341/$P1221)^(1/10)-1</f>
        <v>-3.6915609105684699E-2</v>
      </c>
      <c r="AC1341" s="63">
        <f t="shared" si="587"/>
        <v>3.5316899125288792E-2</v>
      </c>
      <c r="AD1341" s="63">
        <f t="shared" si="588"/>
        <v>7.5576642637515512E-2</v>
      </c>
      <c r="AE1341" s="63">
        <f t="shared" si="589"/>
        <v>6.0079020202308708E-2</v>
      </c>
      <c r="AF1341" s="64">
        <f t="shared" si="590"/>
        <v>1.4619308692902067E-2</v>
      </c>
      <c r="AG1341" s="69">
        <f t="shared" ca="1" si="568"/>
        <v>1405</v>
      </c>
      <c r="AH1341" s="75">
        <f t="shared" si="578"/>
        <v>0</v>
      </c>
      <c r="AI1341" s="76">
        <f t="shared" si="579"/>
        <v>2</v>
      </c>
      <c r="AJ1341" s="75">
        <f t="shared" si="580"/>
        <v>0</v>
      </c>
      <c r="AK1341" s="76">
        <f t="shared" si="581"/>
        <v>2</v>
      </c>
    </row>
    <row r="1342" spans="2:37" x14ac:dyDescent="0.25">
      <c r="B1342" s="43">
        <v>1982</v>
      </c>
      <c r="C1342" s="44">
        <v>7</v>
      </c>
      <c r="D1342" s="67">
        <f t="shared" si="586"/>
        <v>30163</v>
      </c>
      <c r="E1342" s="61">
        <f>Data!I1341</f>
        <v>107.089996</v>
      </c>
      <c r="F1342" s="61">
        <f>Data!H1341</f>
        <v>97.5</v>
      </c>
      <c r="G1342" s="62">
        <f>IF(MOD(C1342,3)=0,SUM(Data!G1339:G1341),0)</f>
        <v>0</v>
      </c>
      <c r="H1342" s="63">
        <f t="shared" si="569"/>
        <v>-2.2990648453693585E-2</v>
      </c>
      <c r="I1342" s="63">
        <f t="shared" si="570"/>
        <v>0</v>
      </c>
      <c r="J1342" s="63">
        <f t="shared" si="571"/>
        <v>-2.2990648453693585E-2</v>
      </c>
      <c r="K1342" s="63">
        <f t="shared" si="572"/>
        <v>5.1546391752577136E-3</v>
      </c>
      <c r="L1342" s="64">
        <f t="shared" si="573"/>
        <v>-2.8000952820597669E-2</v>
      </c>
      <c r="M1342" s="65">
        <f t="shared" si="574"/>
        <v>24.119368468468465</v>
      </c>
      <c r="N1342" s="65">
        <f t="shared" si="575"/>
        <v>7.8224904987549015</v>
      </c>
      <c r="O1342" s="65">
        <f t="shared" si="576"/>
        <v>5926.7986517660138</v>
      </c>
      <c r="P1342" s="66">
        <f t="shared" si="577"/>
        <v>757.66134234478955</v>
      </c>
      <c r="Q1342" s="63">
        <f t="shared" si="582"/>
        <v>-0.1820195719831893</v>
      </c>
      <c r="R1342" s="63">
        <f t="shared" si="583"/>
        <v>-0.13371582965510853</v>
      </c>
      <c r="S1342" s="63">
        <f t="shared" si="584"/>
        <v>6.4410480349345045E-2</v>
      </c>
      <c r="T1342" s="64">
        <f t="shared" si="585"/>
        <v>-0.18613712816828643</v>
      </c>
      <c r="U1342" s="63">
        <f t="shared" si="564"/>
        <v>1.614210564386287E-2</v>
      </c>
      <c r="V1342" s="63">
        <f t="shared" si="565"/>
        <v>6.9527746781595567E-2</v>
      </c>
      <c r="W1342" s="63">
        <f t="shared" si="566"/>
        <v>9.8335336123737349E-2</v>
      </c>
      <c r="X1342" s="64">
        <f t="shared" si="567"/>
        <v>-2.622840984412822E-2</v>
      </c>
      <c r="Y1342" s="63">
        <f t="shared" si="591"/>
        <v>-2.7971022352413222E-4</v>
      </c>
      <c r="Z1342" s="63">
        <f t="shared" si="592"/>
        <v>4.5241306426700323E-2</v>
      </c>
      <c r="AA1342" s="63">
        <f t="shared" si="593"/>
        <v>8.8125678519330286E-2</v>
      </c>
      <c r="AB1342" s="64">
        <f t="shared" si="594"/>
        <v>-3.9411230650291174E-2</v>
      </c>
      <c r="AC1342" s="63">
        <f t="shared" si="587"/>
        <v>3.0932202561716471E-2</v>
      </c>
      <c r="AD1342" s="63">
        <f t="shared" si="588"/>
        <v>7.1021441024544663E-2</v>
      </c>
      <c r="AE1342" s="63">
        <f t="shared" si="589"/>
        <v>6.0176319322237548E-2</v>
      </c>
      <c r="AF1342" s="64">
        <f t="shared" si="590"/>
        <v>1.022954531680198E-2</v>
      </c>
      <c r="AG1342" s="69">
        <f t="shared" ca="1" si="568"/>
        <v>1441</v>
      </c>
      <c r="AH1342" s="75">
        <f t="shared" si="578"/>
        <v>0</v>
      </c>
      <c r="AI1342" s="76">
        <f t="shared" si="579"/>
        <v>3</v>
      </c>
      <c r="AJ1342" s="75">
        <f t="shared" si="580"/>
        <v>0</v>
      </c>
      <c r="AK1342" s="76">
        <f t="shared" si="581"/>
        <v>3</v>
      </c>
    </row>
    <row r="1343" spans="2:37" x14ac:dyDescent="0.25">
      <c r="B1343" s="43">
        <v>1982</v>
      </c>
      <c r="C1343" s="44">
        <v>8</v>
      </c>
      <c r="D1343" s="67">
        <f t="shared" si="586"/>
        <v>30194</v>
      </c>
      <c r="E1343" s="61">
        <f>Data!I1342</f>
        <v>119.510002</v>
      </c>
      <c r="F1343" s="61">
        <f>Data!H1342</f>
        <v>97.7</v>
      </c>
      <c r="G1343" s="62">
        <f>IF(MOD(C1343,3)=0,SUM(Data!G1340:G1342),0)</f>
        <v>0</v>
      </c>
      <c r="H1343" s="63">
        <f t="shared" si="569"/>
        <v>0.11597727578587258</v>
      </c>
      <c r="I1343" s="63">
        <f t="shared" si="570"/>
        <v>0</v>
      </c>
      <c r="J1343" s="63">
        <f t="shared" si="571"/>
        <v>0.11597727578587258</v>
      </c>
      <c r="K1343" s="63">
        <f t="shared" si="572"/>
        <v>2.0512820512821328E-3</v>
      </c>
      <c r="L1343" s="64">
        <f t="shared" si="573"/>
        <v>0.11369277778016951</v>
      </c>
      <c r="M1343" s="65">
        <f t="shared" si="574"/>
        <v>26.916667117117115</v>
      </c>
      <c r="N1343" s="65">
        <f t="shared" si="575"/>
        <v>7.838536633111322</v>
      </c>
      <c r="O1343" s="65">
        <f t="shared" si="576"/>
        <v>6614.1726135292183</v>
      </c>
      <c r="P1343" s="66">
        <f t="shared" si="577"/>
        <v>843.80196497262068</v>
      </c>
      <c r="Q1343" s="63">
        <f t="shared" si="582"/>
        <v>-2.6712264624869642E-2</v>
      </c>
      <c r="R1343" s="63">
        <f t="shared" si="583"/>
        <v>3.0762753566733636E-2</v>
      </c>
      <c r="S1343" s="63">
        <f t="shared" si="584"/>
        <v>5.8504875406283796E-2</v>
      </c>
      <c r="T1343" s="64">
        <f t="shared" si="585"/>
        <v>-2.6208780407272037E-2</v>
      </c>
      <c r="U1343" s="63">
        <f t="shared" si="564"/>
        <v>4.3116236024450361E-2</v>
      </c>
      <c r="V1343" s="63">
        <f t="shared" si="565"/>
        <v>9.7919032534942829E-2</v>
      </c>
      <c r="W1343" s="63">
        <f t="shared" si="566"/>
        <v>9.8066464850555812E-2</v>
      </c>
      <c r="X1343" s="64">
        <f t="shared" si="567"/>
        <v>-1.3426538404759381E-4</v>
      </c>
      <c r="Y1343" s="63">
        <f t="shared" si="591"/>
        <v>7.3326954097459041E-3</v>
      </c>
      <c r="Z1343" s="63">
        <f t="shared" si="592"/>
        <v>5.320033345709918E-2</v>
      </c>
      <c r="AA1343" s="63">
        <f t="shared" si="593"/>
        <v>8.8089269321380392E-2</v>
      </c>
      <c r="AB1343" s="64">
        <f t="shared" si="594"/>
        <v>-3.2064405787257444E-2</v>
      </c>
      <c r="AC1343" s="63">
        <f t="shared" si="587"/>
        <v>3.5818090753812371E-2</v>
      </c>
      <c r="AD1343" s="63">
        <f t="shared" si="588"/>
        <v>7.6097323802461814E-2</v>
      </c>
      <c r="AE1343" s="63">
        <f t="shared" si="589"/>
        <v>6.0284949548109701E-2</v>
      </c>
      <c r="AF1343" s="64">
        <f t="shared" si="590"/>
        <v>1.4913325197241978E-2</v>
      </c>
      <c r="AG1343" s="69">
        <f t="shared" ca="1" si="568"/>
        <v>10</v>
      </c>
      <c r="AH1343" s="75">
        <f t="shared" si="578"/>
        <v>1</v>
      </c>
      <c r="AI1343" s="76">
        <f t="shared" si="579"/>
        <v>0</v>
      </c>
      <c r="AJ1343" s="75">
        <f t="shared" si="580"/>
        <v>1</v>
      </c>
      <c r="AK1343" s="76">
        <f t="shared" si="581"/>
        <v>0</v>
      </c>
    </row>
    <row r="1344" spans="2:37" x14ac:dyDescent="0.25">
      <c r="B1344" s="43">
        <v>1982</v>
      </c>
      <c r="C1344" s="44">
        <v>9</v>
      </c>
      <c r="D1344" s="67">
        <f t="shared" si="586"/>
        <v>30224</v>
      </c>
      <c r="E1344" s="61">
        <f>Data!I1343</f>
        <v>120.41999800000001</v>
      </c>
      <c r="F1344" s="61">
        <f>Data!H1343</f>
        <v>97.9</v>
      </c>
      <c r="G1344" s="62">
        <f>IF(MOD(C1344,3)=0,SUM(Data!G1341:G1343),0)</f>
        <v>1.7091666666666667</v>
      </c>
      <c r="H1344" s="63">
        <f t="shared" si="569"/>
        <v>7.6143919736526566E-3</v>
      </c>
      <c r="I1344" s="63">
        <f t="shared" si="570"/>
        <v>1.4301452916607489E-2</v>
      </c>
      <c r="J1344" s="63">
        <f t="shared" si="571"/>
        <v>2.1915844890260106E-2</v>
      </c>
      <c r="K1344" s="63">
        <f t="shared" si="572"/>
        <v>2.0470829068577334E-3</v>
      </c>
      <c r="L1344" s="64">
        <f t="shared" si="573"/>
        <v>1.9828172071280958E-2</v>
      </c>
      <c r="M1344" s="65">
        <f t="shared" si="574"/>
        <v>27.121621171171171</v>
      </c>
      <c r="N1344" s="65">
        <f t="shared" si="575"/>
        <v>7.8545827674677433</v>
      </c>
      <c r="O1344" s="65">
        <f t="shared" si="576"/>
        <v>6759.1277946047312</v>
      </c>
      <c r="P1344" s="66">
        <f t="shared" si="577"/>
        <v>860.53301552818277</v>
      </c>
      <c r="Q1344" s="63">
        <f t="shared" si="582"/>
        <v>3.6495076605267851E-2</v>
      </c>
      <c r="R1344" s="63">
        <f t="shared" si="583"/>
        <v>9.7980519056562354E-2</v>
      </c>
      <c r="S1344" s="63">
        <f t="shared" si="584"/>
        <v>5.0429184549356298E-2</v>
      </c>
      <c r="T1344" s="64">
        <f t="shared" si="585"/>
        <v>4.5268481880200273E-2</v>
      </c>
      <c r="U1344" s="63">
        <f t="shared" si="564"/>
        <v>4.5218920717186695E-2</v>
      </c>
      <c r="V1344" s="63">
        <f t="shared" si="565"/>
        <v>0.10071013998534029</v>
      </c>
      <c r="W1344" s="63">
        <f t="shared" si="566"/>
        <v>9.7799084153071369E-2</v>
      </c>
      <c r="X1344" s="64">
        <f t="shared" si="567"/>
        <v>2.6517200408440189E-3</v>
      </c>
      <c r="Y1344" s="63">
        <f t="shared" si="591"/>
        <v>8.5884389264676564E-3</v>
      </c>
      <c r="Z1344" s="63">
        <f t="shared" si="592"/>
        <v>5.5268563118913594E-2</v>
      </c>
      <c r="AA1344" s="63">
        <f t="shared" si="593"/>
        <v>8.8053022198695929E-2</v>
      </c>
      <c r="AB1344" s="64">
        <f t="shared" si="594"/>
        <v>-3.0131306481307907E-2</v>
      </c>
      <c r="AC1344" s="63">
        <f t="shared" si="587"/>
        <v>3.8774033744965131E-2</v>
      </c>
      <c r="AD1344" s="63">
        <f t="shared" si="588"/>
        <v>7.9433948772620333E-2</v>
      </c>
      <c r="AE1344" s="63">
        <f t="shared" si="589"/>
        <v>6.0218688823939548E-2</v>
      </c>
      <c r="AF1344" s="64">
        <f t="shared" si="590"/>
        <v>1.81238645868389E-2</v>
      </c>
      <c r="AG1344" s="69">
        <f t="shared" ca="1" si="568"/>
        <v>889</v>
      </c>
      <c r="AH1344" s="75">
        <f t="shared" si="578"/>
        <v>2</v>
      </c>
      <c r="AI1344" s="76">
        <f t="shared" si="579"/>
        <v>0</v>
      </c>
      <c r="AJ1344" s="75">
        <f t="shared" si="580"/>
        <v>2</v>
      </c>
      <c r="AK1344" s="76">
        <f t="shared" si="581"/>
        <v>0</v>
      </c>
    </row>
    <row r="1345" spans="2:37" x14ac:dyDescent="0.25">
      <c r="B1345" s="43">
        <v>1982</v>
      </c>
      <c r="C1345" s="44">
        <v>10</v>
      </c>
      <c r="D1345" s="67">
        <f t="shared" si="586"/>
        <v>30255</v>
      </c>
      <c r="E1345" s="61">
        <f>Data!I1344</f>
        <v>133.720001</v>
      </c>
      <c r="F1345" s="61">
        <f>Data!H1344</f>
        <v>98.2</v>
      </c>
      <c r="G1345" s="62">
        <f>IF(MOD(C1345,3)=0,SUM(Data!G1342:G1344),0)</f>
        <v>0</v>
      </c>
      <c r="H1345" s="63">
        <f t="shared" si="569"/>
        <v>0.11044679638675947</v>
      </c>
      <c r="I1345" s="63">
        <f t="shared" si="570"/>
        <v>0</v>
      </c>
      <c r="J1345" s="63">
        <f t="shared" si="571"/>
        <v>0.11044679638675947</v>
      </c>
      <c r="K1345" s="63">
        <f t="shared" si="572"/>
        <v>3.0643513789581078E-3</v>
      </c>
      <c r="L1345" s="64">
        <f t="shared" si="573"/>
        <v>0.10705439273181017</v>
      </c>
      <c r="M1345" s="65">
        <f t="shared" si="574"/>
        <v>30.11711734234234</v>
      </c>
      <c r="N1345" s="65">
        <f t="shared" si="575"/>
        <v>7.8786519690023731</v>
      </c>
      <c r="O1345" s="65">
        <f t="shared" si="576"/>
        <v>7505.6518058875263</v>
      </c>
      <c r="P1345" s="66">
        <f t="shared" si="577"/>
        <v>952.65685493122578</v>
      </c>
      <c r="Q1345" s="63">
        <f t="shared" si="582"/>
        <v>9.705473867466341E-2</v>
      </c>
      <c r="R1345" s="63">
        <f t="shared" si="583"/>
        <v>0.16213261267829404</v>
      </c>
      <c r="S1345" s="63">
        <f t="shared" si="584"/>
        <v>5.1391862955032064E-2</v>
      </c>
      <c r="T1345" s="64">
        <f t="shared" si="585"/>
        <v>0.10532775992008836</v>
      </c>
      <c r="U1345" s="63">
        <f t="shared" ref="U1345:U1408" si="595">($M1345/$M1285)^(1/5)-1</f>
        <v>7.6865104376020232E-2</v>
      </c>
      <c r="V1345" s="63">
        <f t="shared" ref="V1345:V1408" si="596">($O1345/$O1285)^(1/5)-1</f>
        <v>0.13403643608914129</v>
      </c>
      <c r="W1345" s="63">
        <f t="shared" ref="W1345:W1408" si="597">($N1345/$N1285)^(1/5)-1</f>
        <v>9.7756848339676017E-2</v>
      </c>
      <c r="X1345" s="64">
        <f t="shared" ref="X1345:X1408" si="598">($P1345/$P1285)^(1/5)-1</f>
        <v>3.3048837549350951E-2</v>
      </c>
      <c r="Y1345" s="63">
        <f t="shared" si="591"/>
        <v>1.8265432024035411E-2</v>
      </c>
      <c r="Z1345" s="63">
        <f t="shared" si="592"/>
        <v>6.5393432894588654E-2</v>
      </c>
      <c r="AA1345" s="63">
        <f t="shared" si="593"/>
        <v>8.7870279506607751E-2</v>
      </c>
      <c r="AB1345" s="64">
        <f t="shared" si="594"/>
        <v>-2.0661329788523308E-2</v>
      </c>
      <c r="AC1345" s="63">
        <f t="shared" si="587"/>
        <v>4.3998106290375594E-2</v>
      </c>
      <c r="AD1345" s="63">
        <f t="shared" si="588"/>
        <v>8.486250308104637E-2</v>
      </c>
      <c r="AE1345" s="63">
        <f t="shared" si="589"/>
        <v>6.0380896975597231E-2</v>
      </c>
      <c r="AF1345" s="64">
        <f t="shared" si="590"/>
        <v>2.3087558607737257E-2</v>
      </c>
      <c r="AG1345" s="69">
        <f t="shared" ca="1" si="568"/>
        <v>13</v>
      </c>
      <c r="AH1345" s="75">
        <f t="shared" si="578"/>
        <v>3</v>
      </c>
      <c r="AI1345" s="76">
        <f t="shared" si="579"/>
        <v>0</v>
      </c>
      <c r="AJ1345" s="75">
        <f t="shared" si="580"/>
        <v>3</v>
      </c>
      <c r="AK1345" s="76">
        <f t="shared" si="581"/>
        <v>0</v>
      </c>
    </row>
    <row r="1346" spans="2:37" x14ac:dyDescent="0.25">
      <c r="B1346" s="43">
        <v>1982</v>
      </c>
      <c r="C1346" s="44">
        <v>11</v>
      </c>
      <c r="D1346" s="67">
        <f t="shared" si="586"/>
        <v>30285</v>
      </c>
      <c r="E1346" s="61">
        <f>Data!I1345</f>
        <v>138.529999</v>
      </c>
      <c r="F1346" s="61">
        <f>Data!H1345</f>
        <v>98</v>
      </c>
      <c r="G1346" s="62">
        <f>IF(MOD(C1346,3)=0,SUM(Data!G1343:G1345),0)</f>
        <v>0</v>
      </c>
      <c r="H1346" s="63">
        <f t="shared" si="569"/>
        <v>3.5970669787835252E-2</v>
      </c>
      <c r="I1346" s="63">
        <f t="shared" si="570"/>
        <v>0</v>
      </c>
      <c r="J1346" s="63">
        <f t="shared" si="571"/>
        <v>3.5970669787835252E-2</v>
      </c>
      <c r="K1346" s="63">
        <f t="shared" si="572"/>
        <v>-2.0366598778004397E-3</v>
      </c>
      <c r="L1346" s="64">
        <f t="shared" si="573"/>
        <v>3.8084895644545202E-2</v>
      </c>
      <c r="M1346" s="65">
        <f t="shared" si="574"/>
        <v>31.200450225225222</v>
      </c>
      <c r="N1346" s="65">
        <f t="shared" si="575"/>
        <v>7.8626058346459526</v>
      </c>
      <c r="O1346" s="65">
        <f t="shared" si="576"/>
        <v>7775.6351285395758</v>
      </c>
      <c r="P1346" s="66">
        <f t="shared" si="577"/>
        <v>988.93869183634217</v>
      </c>
      <c r="Q1346" s="63">
        <f t="shared" si="582"/>
        <v>9.6398901407184878E-2</v>
      </c>
      <c r="R1346" s="63">
        <f t="shared" si="583"/>
        <v>0.1614378707932469</v>
      </c>
      <c r="S1346" s="63">
        <f t="shared" si="584"/>
        <v>4.5891141942369318E-2</v>
      </c>
      <c r="T1346" s="64">
        <f t="shared" si="585"/>
        <v>0.11047682136048231</v>
      </c>
      <c r="U1346" s="63">
        <f t="shared" si="595"/>
        <v>7.8747033093709673E-2</v>
      </c>
      <c r="V1346" s="63">
        <f t="shared" si="596"/>
        <v>0.13601827738691363</v>
      </c>
      <c r="W1346" s="63">
        <f t="shared" si="597"/>
        <v>9.6243636387799425E-2</v>
      </c>
      <c r="X1346" s="64">
        <f t="shared" si="598"/>
        <v>3.6282665348165155E-2</v>
      </c>
      <c r="Y1346" s="63">
        <f t="shared" si="591"/>
        <v>1.7322064823390049E-2</v>
      </c>
      <c r="Z1346" s="63">
        <f t="shared" si="592"/>
        <v>6.4406404180103349E-2</v>
      </c>
      <c r="AA1346" s="63">
        <f t="shared" si="593"/>
        <v>8.7391720473950496E-2</v>
      </c>
      <c r="AB1346" s="64">
        <f t="shared" si="594"/>
        <v>-2.1138027686865901E-2</v>
      </c>
      <c r="AC1346" s="63">
        <f t="shared" si="587"/>
        <v>4.0798688813364015E-2</v>
      </c>
      <c r="AD1346" s="63">
        <f t="shared" si="588"/>
        <v>8.1537853322010578E-2</v>
      </c>
      <c r="AE1346" s="63">
        <f t="shared" si="589"/>
        <v>6.0272810612687744E-2</v>
      </c>
      <c r="AF1346" s="64">
        <f t="shared" si="590"/>
        <v>2.0056199212572956E-2</v>
      </c>
      <c r="AG1346" s="69">
        <f t="shared" ca="1" si="568"/>
        <v>366</v>
      </c>
      <c r="AH1346" s="75">
        <f t="shared" si="578"/>
        <v>4</v>
      </c>
      <c r="AI1346" s="76">
        <f t="shared" si="579"/>
        <v>0</v>
      </c>
      <c r="AJ1346" s="75">
        <f t="shared" si="580"/>
        <v>4</v>
      </c>
      <c r="AK1346" s="76">
        <f t="shared" si="581"/>
        <v>0</v>
      </c>
    </row>
    <row r="1347" spans="2:37" x14ac:dyDescent="0.25">
      <c r="B1347" s="43">
        <v>1982</v>
      </c>
      <c r="C1347" s="44">
        <v>12</v>
      </c>
      <c r="D1347" s="67">
        <f t="shared" si="586"/>
        <v>30316</v>
      </c>
      <c r="E1347" s="61">
        <f>Data!I1346</f>
        <v>140.63999899999999</v>
      </c>
      <c r="F1347" s="61">
        <f>Data!H1346</f>
        <v>97.6</v>
      </c>
      <c r="G1347" s="62">
        <f>IF(MOD(C1347,3)=0,SUM(Data!G1344:G1346),0)</f>
        <v>1.7158333333333335</v>
      </c>
      <c r="H1347" s="63">
        <f t="shared" si="569"/>
        <v>1.5231357938578993E-2</v>
      </c>
      <c r="I1347" s="63">
        <f t="shared" si="570"/>
        <v>1.2386005527462203E-2</v>
      </c>
      <c r="J1347" s="63">
        <f t="shared" si="571"/>
        <v>2.7617363466041267E-2</v>
      </c>
      <c r="K1347" s="63">
        <f t="shared" si="572"/>
        <v>-4.0816326530612734E-3</v>
      </c>
      <c r="L1347" s="64">
        <f t="shared" si="573"/>
        <v>3.1828910037623448E-2</v>
      </c>
      <c r="M1347" s="65">
        <f t="shared" si="574"/>
        <v>31.675675450450445</v>
      </c>
      <c r="N1347" s="65">
        <f t="shared" si="575"/>
        <v>7.8305135659331118</v>
      </c>
      <c r="O1347" s="65">
        <f t="shared" si="576"/>
        <v>7990.3776700637718</v>
      </c>
      <c r="P1347" s="66">
        <f t="shared" si="577"/>
        <v>1020.4155324915262</v>
      </c>
      <c r="Q1347" s="63">
        <f t="shared" si="582"/>
        <v>0.14761318284096636</v>
      </c>
      <c r="R1347" s="63">
        <f t="shared" si="583"/>
        <v>0.21419063183376785</v>
      </c>
      <c r="S1347" s="63">
        <f t="shared" si="584"/>
        <v>3.8297872340425476E-2</v>
      </c>
      <c r="T1347" s="64">
        <f t="shared" si="585"/>
        <v>0.16940491180711259</v>
      </c>
      <c r="U1347" s="63">
        <f t="shared" si="595"/>
        <v>8.1398267269156221E-2</v>
      </c>
      <c r="V1347" s="63">
        <f t="shared" si="596"/>
        <v>0.13882660276129455</v>
      </c>
      <c r="W1347" s="63">
        <f t="shared" si="597"/>
        <v>9.4640830620267957E-2</v>
      </c>
      <c r="X1347" s="64">
        <f t="shared" si="598"/>
        <v>4.0365543569199192E-2</v>
      </c>
      <c r="Y1347" s="63">
        <f t="shared" si="591"/>
        <v>1.7663703941647846E-2</v>
      </c>
      <c r="Z1347" s="63">
        <f t="shared" si="592"/>
        <v>6.5352480479231589E-2</v>
      </c>
      <c r="AA1347" s="63">
        <f t="shared" si="593"/>
        <v>8.6691046348497558E-2</v>
      </c>
      <c r="AB1347" s="64">
        <f t="shared" si="594"/>
        <v>-1.9636276512047801E-2</v>
      </c>
      <c r="AC1347" s="63">
        <f t="shared" si="587"/>
        <v>4.088793698556481E-2</v>
      </c>
      <c r="AD1347" s="63">
        <f t="shared" si="588"/>
        <v>8.1835489344840306E-2</v>
      </c>
      <c r="AE1347" s="63">
        <f t="shared" si="589"/>
        <v>6.0056007773553688E-2</v>
      </c>
      <c r="AF1347" s="64">
        <f t="shared" si="590"/>
        <v>2.0545595149288554E-2</v>
      </c>
      <c r="AG1347" s="69">
        <f t="shared" ca="1" si="568"/>
        <v>735</v>
      </c>
      <c r="AH1347" s="75">
        <f t="shared" si="578"/>
        <v>5</v>
      </c>
      <c r="AI1347" s="76">
        <f t="shared" si="579"/>
        <v>0</v>
      </c>
      <c r="AJ1347" s="75">
        <f t="shared" si="580"/>
        <v>5</v>
      </c>
      <c r="AK1347" s="76">
        <f t="shared" si="581"/>
        <v>0</v>
      </c>
    </row>
    <row r="1348" spans="2:37" x14ac:dyDescent="0.25">
      <c r="B1348" s="43">
        <v>1983</v>
      </c>
      <c r="C1348" s="39">
        <v>1</v>
      </c>
      <c r="D1348" s="67">
        <f t="shared" si="586"/>
        <v>30347</v>
      </c>
      <c r="E1348" s="61">
        <f>Data!I1347</f>
        <v>145.300003</v>
      </c>
      <c r="F1348" s="61">
        <f>Data!H1347</f>
        <v>97.8</v>
      </c>
      <c r="G1348" s="62">
        <f>IF(MOD(C1348,3)=0,SUM(Data!G1345:G1347),0)</f>
        <v>0</v>
      </c>
      <c r="H1348" s="63">
        <f t="shared" si="569"/>
        <v>3.3134272135482812E-2</v>
      </c>
      <c r="I1348" s="63">
        <f t="shared" si="570"/>
        <v>0</v>
      </c>
      <c r="J1348" s="63">
        <f t="shared" si="571"/>
        <v>3.3134272135482812E-2</v>
      </c>
      <c r="K1348" s="63">
        <f t="shared" si="572"/>
        <v>2.049180327868827E-3</v>
      </c>
      <c r="L1348" s="64">
        <f t="shared" si="573"/>
        <v>3.1021523112710891E-2</v>
      </c>
      <c r="M1348" s="65">
        <f t="shared" si="574"/>
        <v>32.725225900900902</v>
      </c>
      <c r="N1348" s="65">
        <f t="shared" si="575"/>
        <v>7.8465597002895322</v>
      </c>
      <c r="O1348" s="65">
        <f t="shared" si="576"/>
        <v>8255.1330182489492</v>
      </c>
      <c r="P1348" s="66">
        <f t="shared" si="577"/>
        <v>1052.0703765172811</v>
      </c>
      <c r="Q1348" s="63">
        <f t="shared" si="582"/>
        <v>0.20681063609949124</v>
      </c>
      <c r="R1348" s="63">
        <f t="shared" si="583"/>
        <v>0.27682235674736955</v>
      </c>
      <c r="S1348" s="63">
        <f t="shared" si="584"/>
        <v>3.7115588547189882E-2</v>
      </c>
      <c r="T1348" s="64">
        <f t="shared" si="585"/>
        <v>0.23112830512553106</v>
      </c>
      <c r="U1348" s="63">
        <f t="shared" si="595"/>
        <v>0.10238039160416545</v>
      </c>
      <c r="V1348" s="63">
        <f t="shared" si="596"/>
        <v>0.16092299601287174</v>
      </c>
      <c r="W1348" s="63">
        <f t="shared" si="597"/>
        <v>9.3683770378708564E-2</v>
      </c>
      <c r="X1348" s="64">
        <f t="shared" si="598"/>
        <v>6.1479586197828118E-2</v>
      </c>
      <c r="Y1348" s="63">
        <f t="shared" si="591"/>
        <v>2.2750106694152006E-2</v>
      </c>
      <c r="Z1348" s="63">
        <f t="shared" si="592"/>
        <v>7.0677237339585863E-2</v>
      </c>
      <c r="AA1348" s="63">
        <f t="shared" si="593"/>
        <v>8.6658109924117488E-2</v>
      </c>
      <c r="AB1348" s="64">
        <f t="shared" si="594"/>
        <v>-1.470644026725898E-2</v>
      </c>
      <c r="AC1348" s="63">
        <f t="shared" si="587"/>
        <v>4.0088711130931598E-2</v>
      </c>
      <c r="AD1348" s="63">
        <f t="shared" si="588"/>
        <v>8.1004822696854717E-2</v>
      </c>
      <c r="AE1348" s="63">
        <f t="shared" si="589"/>
        <v>6.0164514491098275E-2</v>
      </c>
      <c r="AF1348" s="64">
        <f t="shared" si="590"/>
        <v>1.9657617210249834E-2</v>
      </c>
      <c r="AG1348" s="69">
        <f t="shared" ca="1" si="568"/>
        <v>413</v>
      </c>
      <c r="AH1348" s="75">
        <f t="shared" si="578"/>
        <v>6</v>
      </c>
      <c r="AI1348" s="76">
        <f t="shared" si="579"/>
        <v>0</v>
      </c>
      <c r="AJ1348" s="75">
        <f t="shared" si="580"/>
        <v>6</v>
      </c>
      <c r="AK1348" s="76">
        <f t="shared" si="581"/>
        <v>0</v>
      </c>
    </row>
    <row r="1349" spans="2:37" x14ac:dyDescent="0.25">
      <c r="B1349" s="43">
        <v>1983</v>
      </c>
      <c r="C1349" s="44">
        <v>2</v>
      </c>
      <c r="D1349" s="67">
        <f t="shared" si="586"/>
        <v>30375</v>
      </c>
      <c r="E1349" s="61">
        <f>Data!I1348</f>
        <v>148.05999800000001</v>
      </c>
      <c r="F1349" s="61">
        <f>Data!H1348</f>
        <v>97.9</v>
      </c>
      <c r="G1349" s="62">
        <f>IF(MOD(C1349,3)=0,SUM(Data!G1346:G1348),0)</f>
        <v>0</v>
      </c>
      <c r="H1349" s="63">
        <f t="shared" si="569"/>
        <v>1.8995147577526295E-2</v>
      </c>
      <c r="I1349" s="63">
        <f t="shared" si="570"/>
        <v>0</v>
      </c>
      <c r="J1349" s="63">
        <f t="shared" si="571"/>
        <v>1.8995147577526295E-2</v>
      </c>
      <c r="K1349" s="63">
        <f t="shared" si="572"/>
        <v>1.0224948875257045E-3</v>
      </c>
      <c r="L1349" s="64">
        <f t="shared" si="573"/>
        <v>1.7954294515649227E-2</v>
      </c>
      <c r="M1349" s="65">
        <f t="shared" si="574"/>
        <v>33.346846396396394</v>
      </c>
      <c r="N1349" s="65">
        <f t="shared" si="575"/>
        <v>7.8545827674677433</v>
      </c>
      <c r="O1349" s="65">
        <f t="shared" si="576"/>
        <v>8411.9404882026975</v>
      </c>
      <c r="P1349" s="66">
        <f t="shared" si="577"/>
        <v>1070.9595579084623</v>
      </c>
      <c r="Q1349" s="63">
        <f t="shared" si="582"/>
        <v>0.30899121820359632</v>
      </c>
      <c r="R1349" s="63">
        <f t="shared" si="583"/>
        <v>0.38493082691934255</v>
      </c>
      <c r="S1349" s="63">
        <f t="shared" si="584"/>
        <v>3.488372093023262E-2</v>
      </c>
      <c r="T1349" s="64">
        <f t="shared" si="585"/>
        <v>0.33824776533779177</v>
      </c>
      <c r="U1349" s="63">
        <f t="shared" si="595"/>
        <v>0.11209981977242478</v>
      </c>
      <c r="V1349" s="63">
        <f t="shared" si="596"/>
        <v>0.17115858053030686</v>
      </c>
      <c r="W1349" s="63">
        <f t="shared" si="597"/>
        <v>9.2512486448763198E-2</v>
      </c>
      <c r="X1349" s="64">
        <f t="shared" si="598"/>
        <v>7.1986448719853824E-2</v>
      </c>
      <c r="Y1349" s="63">
        <f t="shared" si="591"/>
        <v>2.8599321217421814E-2</v>
      </c>
      <c r="Z1349" s="63">
        <f t="shared" si="592"/>
        <v>7.6800552121359722E-2</v>
      </c>
      <c r="AA1349" s="63">
        <f t="shared" si="593"/>
        <v>8.6006788442693827E-2</v>
      </c>
      <c r="AB1349" s="64">
        <f t="shared" si="594"/>
        <v>-8.4771443597839724E-3</v>
      </c>
      <c r="AC1349" s="63">
        <f t="shared" si="587"/>
        <v>4.2592785376915465E-2</v>
      </c>
      <c r="AD1349" s="63">
        <f t="shared" si="588"/>
        <v>8.3607404868289326E-2</v>
      </c>
      <c r="AE1349" s="63">
        <f t="shared" si="589"/>
        <v>6.0218688823939548E-2</v>
      </c>
      <c r="AF1349" s="64">
        <f t="shared" si="590"/>
        <v>2.2060275196897461E-2</v>
      </c>
      <c r="AG1349" s="69">
        <f t="shared" ref="AG1349:AG1412" ca="1" si="599">RANK($H1349,OFFSET($H$5,0,0,$AN$3,1),0)</f>
        <v>661</v>
      </c>
      <c r="AH1349" s="75">
        <f t="shared" si="578"/>
        <v>7</v>
      </c>
      <c r="AI1349" s="76">
        <f t="shared" si="579"/>
        <v>0</v>
      </c>
      <c r="AJ1349" s="75">
        <f t="shared" si="580"/>
        <v>7</v>
      </c>
      <c r="AK1349" s="76">
        <f t="shared" si="581"/>
        <v>0</v>
      </c>
    </row>
    <row r="1350" spans="2:37" x14ac:dyDescent="0.25">
      <c r="B1350" s="43">
        <v>1983</v>
      </c>
      <c r="C1350" s="44">
        <v>3</v>
      </c>
      <c r="D1350" s="67">
        <f t="shared" si="586"/>
        <v>30406</v>
      </c>
      <c r="E1350" s="61">
        <f>Data!I1349</f>
        <v>152.96000699999999</v>
      </c>
      <c r="F1350" s="61">
        <f>Data!H1349</f>
        <v>97.9</v>
      </c>
      <c r="G1350" s="62">
        <f>IF(MOD(C1350,3)=0,SUM(Data!G1347:G1349),0)</f>
        <v>1.7241666666666666</v>
      </c>
      <c r="H1350" s="63">
        <f t="shared" ref="H1350:H1413" si="600">E1350/E1349-1</f>
        <v>3.3094752574560848E-2</v>
      </c>
      <c r="I1350" s="63">
        <f t="shared" ref="I1350:I1413" si="601">G1350/E1349</f>
        <v>1.1645053964316997E-2</v>
      </c>
      <c r="J1350" s="63">
        <f t="shared" ref="J1350:J1413" si="602">O1350/O1349-1</f>
        <v>4.4739806538877769E-2</v>
      </c>
      <c r="K1350" s="63">
        <f t="shared" ref="K1350:K1413" si="603">F1350/F1349-1</f>
        <v>0</v>
      </c>
      <c r="L1350" s="64">
        <f t="shared" ref="L1350:L1413" si="604">(1+J1350)/(1+K1350)-1</f>
        <v>4.4739806538877769E-2</v>
      </c>
      <c r="M1350" s="65">
        <f t="shared" ref="M1350:M1413" si="605">E1350/$E$4</f>
        <v>34.450452027027019</v>
      </c>
      <c r="N1350" s="65">
        <f t="shared" ref="N1350:N1413" si="606">F1350/$F$4</f>
        <v>7.8545827674677433</v>
      </c>
      <c r="O1350" s="65">
        <f t="shared" ref="O1350:O1413" si="607">O1349*((E1350+G1350)/(E1349))</f>
        <v>8788.2890782614395</v>
      </c>
      <c r="P1350" s="66">
        <f t="shared" ref="P1350:P1413" si="608">P1349*(1+L1350)</f>
        <v>1118.8740813402489</v>
      </c>
      <c r="Q1350" s="63">
        <f t="shared" si="582"/>
        <v>0.36620228980173519</v>
      </c>
      <c r="R1350" s="63">
        <f t="shared" si="583"/>
        <v>0.44023935229927225</v>
      </c>
      <c r="S1350" s="63">
        <f t="shared" si="584"/>
        <v>3.5978835978836221E-2</v>
      </c>
      <c r="T1350" s="64">
        <f t="shared" si="585"/>
        <v>0.39022082525312807</v>
      </c>
      <c r="U1350" s="63">
        <f t="shared" si="595"/>
        <v>0.11386580624663711</v>
      </c>
      <c r="V1350" s="63">
        <f t="shared" si="596"/>
        <v>0.17254150921214162</v>
      </c>
      <c r="W1350" s="63">
        <f t="shared" si="597"/>
        <v>9.0783818788525705E-2</v>
      </c>
      <c r="X1350" s="64">
        <f t="shared" si="598"/>
        <v>7.4953156634116169E-2</v>
      </c>
      <c r="Y1350" s="63">
        <f t="shared" si="591"/>
        <v>3.2101750345857605E-2</v>
      </c>
      <c r="Z1350" s="63">
        <f t="shared" si="592"/>
        <v>8.0914793126134477E-2</v>
      </c>
      <c r="AA1350" s="63">
        <f t="shared" si="593"/>
        <v>8.4999353839703806E-2</v>
      </c>
      <c r="AB1350" s="64">
        <f t="shared" si="594"/>
        <v>-3.764574328191439E-3</v>
      </c>
      <c r="AC1350" s="63">
        <f t="shared" si="587"/>
        <v>4.247336319541728E-2</v>
      </c>
      <c r="AD1350" s="63">
        <f t="shared" si="588"/>
        <v>8.3656222700492222E-2</v>
      </c>
      <c r="AE1350" s="63">
        <f t="shared" si="589"/>
        <v>6.004461122123872E-2</v>
      </c>
      <c r="AF1350" s="64">
        <f t="shared" si="590"/>
        <v>2.2274167737196704E-2</v>
      </c>
      <c r="AG1350" s="69">
        <f t="shared" ca="1" si="599"/>
        <v>414</v>
      </c>
      <c r="AH1350" s="75">
        <f t="shared" si="578"/>
        <v>8</v>
      </c>
      <c r="AI1350" s="76">
        <f t="shared" si="579"/>
        <v>0</v>
      </c>
      <c r="AJ1350" s="75">
        <f t="shared" si="580"/>
        <v>8</v>
      </c>
      <c r="AK1350" s="76">
        <f t="shared" si="581"/>
        <v>0</v>
      </c>
    </row>
    <row r="1351" spans="2:37" x14ac:dyDescent="0.25">
      <c r="B1351" s="43">
        <v>1983</v>
      </c>
      <c r="C1351" s="44">
        <v>4</v>
      </c>
      <c r="D1351" s="67">
        <f t="shared" si="586"/>
        <v>30436</v>
      </c>
      <c r="E1351" s="61">
        <f>Data!I1350</f>
        <v>164.429993</v>
      </c>
      <c r="F1351" s="61">
        <f>Data!H1350</f>
        <v>98.6</v>
      </c>
      <c r="G1351" s="62">
        <f>IF(MOD(C1351,3)=0,SUM(Data!G1348:G1350),0)</f>
        <v>0</v>
      </c>
      <c r="H1351" s="63">
        <f t="shared" si="600"/>
        <v>7.4986829727328619E-2</v>
      </c>
      <c r="I1351" s="63">
        <f t="shared" si="601"/>
        <v>0</v>
      </c>
      <c r="J1351" s="63">
        <f t="shared" si="602"/>
        <v>7.4986829727328619E-2</v>
      </c>
      <c r="K1351" s="63">
        <f t="shared" si="603"/>
        <v>7.1501532175688443E-3</v>
      </c>
      <c r="L1351" s="64">
        <f t="shared" si="604"/>
        <v>6.735507738646529E-2</v>
      </c>
      <c r="M1351" s="65">
        <f t="shared" si="605"/>
        <v>37.033782207207203</v>
      </c>
      <c r="N1351" s="65">
        <f t="shared" si="606"/>
        <v>7.9107442377152131</v>
      </c>
      <c r="O1351" s="65">
        <f t="shared" si="607"/>
        <v>9447.2950149675726</v>
      </c>
      <c r="P1351" s="66">
        <f t="shared" si="608"/>
        <v>1194.2359316746317</v>
      </c>
      <c r="Q1351" s="63">
        <f t="shared" si="582"/>
        <v>0.4121435088948211</v>
      </c>
      <c r="R1351" s="63">
        <f t="shared" si="583"/>
        <v>0.48867021215390394</v>
      </c>
      <c r="S1351" s="63">
        <f t="shared" si="584"/>
        <v>3.8988408851422296E-2</v>
      </c>
      <c r="T1351" s="64">
        <f t="shared" si="585"/>
        <v>0.43280733401019766</v>
      </c>
      <c r="U1351" s="63">
        <f t="shared" si="595"/>
        <v>0.11171693011693629</v>
      </c>
      <c r="V1351" s="63">
        <f t="shared" si="596"/>
        <v>0.17027943558882086</v>
      </c>
      <c r="W1351" s="63">
        <f t="shared" si="597"/>
        <v>9.0624404122323643E-2</v>
      </c>
      <c r="X1351" s="64">
        <f t="shared" si="598"/>
        <v>7.3036171907962633E-2</v>
      </c>
      <c r="Y1351" s="63">
        <f t="shared" si="591"/>
        <v>4.3931263202788839E-2</v>
      </c>
      <c r="Z1351" s="63">
        <f t="shared" si="592"/>
        <v>9.3303780392407276E-2</v>
      </c>
      <c r="AA1351" s="63">
        <f t="shared" si="593"/>
        <v>8.5023245433242689E-2</v>
      </c>
      <c r="AB1351" s="64">
        <f t="shared" si="594"/>
        <v>7.6316659518740337E-3</v>
      </c>
      <c r="AC1351" s="63">
        <f t="shared" si="587"/>
        <v>4.3773532065555232E-2</v>
      </c>
      <c r="AD1351" s="63">
        <f t="shared" si="588"/>
        <v>8.500775467860211E-2</v>
      </c>
      <c r="AE1351" s="63">
        <f t="shared" si="589"/>
        <v>6.0422304123001869E-2</v>
      </c>
      <c r="AF1351" s="64">
        <f t="shared" si="590"/>
        <v>2.3184584537697894E-2</v>
      </c>
      <c r="AG1351" s="69">
        <f t="shared" ca="1" si="599"/>
        <v>59</v>
      </c>
      <c r="AH1351" s="75">
        <f t="shared" ref="AH1351:AH1414" si="609">IF($H1351&gt;0,IF($H1350&gt;0,AH1350+1,1),0)</f>
        <v>9</v>
      </c>
      <c r="AI1351" s="76">
        <f t="shared" ref="AI1351:AI1414" si="610">IF($H1351&lt;0,IF($H1350&lt;0,AI1350+1,1),0)</f>
        <v>0</v>
      </c>
      <c r="AJ1351" s="75">
        <f t="shared" ref="AJ1351:AJ1414" si="611">IF($H1351&gt;0,IF($H1350&gt;0,AJ1350+1,1),0)</f>
        <v>9</v>
      </c>
      <c r="AK1351" s="76">
        <f t="shared" ref="AK1351:AK1414" si="612">IF($H1351&lt;0,IF($H1350&lt;0,AK1350+1,1),0)</f>
        <v>0</v>
      </c>
    </row>
    <row r="1352" spans="2:37" x14ac:dyDescent="0.25">
      <c r="B1352" s="43">
        <v>1983</v>
      </c>
      <c r="C1352" s="44">
        <v>5</v>
      </c>
      <c r="D1352" s="67">
        <f t="shared" si="586"/>
        <v>30467</v>
      </c>
      <c r="E1352" s="61">
        <f>Data!I1351</f>
        <v>162.38999899999999</v>
      </c>
      <c r="F1352" s="61">
        <f>Data!H1351</f>
        <v>99.2</v>
      </c>
      <c r="G1352" s="62">
        <f>IF(MOD(C1352,3)=0,SUM(Data!G1349:G1351),0)</f>
        <v>0</v>
      </c>
      <c r="H1352" s="63">
        <f t="shared" si="600"/>
        <v>-1.2406459203583409E-2</v>
      </c>
      <c r="I1352" s="63">
        <f t="shared" si="601"/>
        <v>0</v>
      </c>
      <c r="J1352" s="63">
        <f t="shared" si="602"/>
        <v>-1.2406459203583298E-2</v>
      </c>
      <c r="K1352" s="63">
        <f t="shared" si="603"/>
        <v>6.0851926977687487E-3</v>
      </c>
      <c r="L1352" s="64">
        <f t="shared" si="604"/>
        <v>-1.8379807232593914E-2</v>
      </c>
      <c r="M1352" s="65">
        <f t="shared" si="605"/>
        <v>36.574324099099094</v>
      </c>
      <c r="N1352" s="65">
        <f t="shared" si="606"/>
        <v>7.9588826407844744</v>
      </c>
      <c r="O1352" s="65">
        <f t="shared" si="607"/>
        <v>9330.0875347801611</v>
      </c>
      <c r="P1352" s="66">
        <f t="shared" si="608"/>
        <v>1172.2861054602149</v>
      </c>
      <c r="Q1352" s="63">
        <f t="shared" si="582"/>
        <v>0.45146588625668271</v>
      </c>
      <c r="R1352" s="63">
        <f t="shared" si="583"/>
        <v>0.53012354283945995</v>
      </c>
      <c r="S1352" s="63">
        <f t="shared" si="584"/>
        <v>3.5490605427975108E-2</v>
      </c>
      <c r="T1352" s="64">
        <f t="shared" si="585"/>
        <v>0.47767979237923641</v>
      </c>
      <c r="U1352" s="63">
        <f t="shared" si="595"/>
        <v>0.10800792728377795</v>
      </c>
      <c r="V1352" s="63">
        <f t="shared" si="596"/>
        <v>0.16637505163585797</v>
      </c>
      <c r="W1352" s="63">
        <f t="shared" si="597"/>
        <v>8.9909383190785563E-2</v>
      </c>
      <c r="X1352" s="64">
        <f t="shared" si="598"/>
        <v>7.0157821947741672E-2</v>
      </c>
      <c r="Y1352" s="63">
        <f t="shared" si="591"/>
        <v>4.4618432697551835E-2</v>
      </c>
      <c r="Z1352" s="63">
        <f t="shared" si="592"/>
        <v>9.4023449428939143E-2</v>
      </c>
      <c r="AA1352" s="63">
        <f t="shared" si="593"/>
        <v>8.4937486735922274E-2</v>
      </c>
      <c r="AB1352" s="64">
        <f t="shared" si="594"/>
        <v>8.3746416766854459E-3</v>
      </c>
      <c r="AC1352" s="63">
        <f t="shared" si="587"/>
        <v>4.2380552316233722E-2</v>
      </c>
      <c r="AD1352" s="63">
        <f t="shared" si="588"/>
        <v>8.3559745332040913E-2</v>
      </c>
      <c r="AE1352" s="63">
        <f t="shared" si="589"/>
        <v>6.0744018907528119E-2</v>
      </c>
      <c r="AF1352" s="64">
        <f t="shared" si="590"/>
        <v>2.150917282381748E-2</v>
      </c>
      <c r="AG1352" s="69">
        <f t="shared" ca="1" si="599"/>
        <v>1278</v>
      </c>
      <c r="AH1352" s="75">
        <f t="shared" si="609"/>
        <v>0</v>
      </c>
      <c r="AI1352" s="76">
        <f t="shared" si="610"/>
        <v>1</v>
      </c>
      <c r="AJ1352" s="75">
        <f t="shared" si="611"/>
        <v>0</v>
      </c>
      <c r="AK1352" s="76">
        <f t="shared" si="612"/>
        <v>1</v>
      </c>
    </row>
    <row r="1353" spans="2:37" x14ac:dyDescent="0.25">
      <c r="B1353" s="43">
        <v>1983</v>
      </c>
      <c r="C1353" s="44">
        <v>6</v>
      </c>
      <c r="D1353" s="67">
        <f t="shared" si="586"/>
        <v>30497</v>
      </c>
      <c r="E1353" s="61">
        <f>Data!I1352</f>
        <v>167.63999899999999</v>
      </c>
      <c r="F1353" s="61">
        <f>Data!H1352</f>
        <v>99.5</v>
      </c>
      <c r="G1353" s="62">
        <f>IF(MOD(C1353,3)=0,SUM(Data!G1350:G1352),0)</f>
        <v>1.7325000000000002</v>
      </c>
      <c r="H1353" s="63">
        <f t="shared" si="600"/>
        <v>3.232957714347906E-2</v>
      </c>
      <c r="I1353" s="63">
        <f t="shared" si="601"/>
        <v>1.0668760457348117E-2</v>
      </c>
      <c r="J1353" s="63">
        <f t="shared" si="602"/>
        <v>4.2998337600827163E-2</v>
      </c>
      <c r="K1353" s="63">
        <f t="shared" si="603"/>
        <v>3.0241935483870108E-3</v>
      </c>
      <c r="L1353" s="64">
        <f t="shared" si="604"/>
        <v>3.9853618994995621E-2</v>
      </c>
      <c r="M1353" s="65">
        <f t="shared" si="605"/>
        <v>37.756756531531529</v>
      </c>
      <c r="N1353" s="65">
        <f t="shared" si="606"/>
        <v>7.982951842319105</v>
      </c>
      <c r="O1353" s="65">
        <f t="shared" si="607"/>
        <v>9731.2657884459077</v>
      </c>
      <c r="P1353" s="66">
        <f t="shared" si="608"/>
        <v>1219.0059492603536</v>
      </c>
      <c r="Q1353" s="63">
        <f t="shared" si="582"/>
        <v>0.52942247487070104</v>
      </c>
      <c r="R1353" s="63">
        <f t="shared" si="583"/>
        <v>0.60416073437239559</v>
      </c>
      <c r="S1353" s="63">
        <f t="shared" si="584"/>
        <v>2.5773195876288568E-2</v>
      </c>
      <c r="T1353" s="64">
        <f t="shared" si="585"/>
        <v>0.56385518828263725</v>
      </c>
      <c r="U1353" s="63">
        <f t="shared" si="595"/>
        <v>0.11904506228282541</v>
      </c>
      <c r="V1353" s="63">
        <f t="shared" si="596"/>
        <v>0.17743037549626517</v>
      </c>
      <c r="W1353" s="63">
        <f t="shared" si="597"/>
        <v>8.8215974867900115E-2</v>
      </c>
      <c r="X1353" s="64">
        <f t="shared" si="598"/>
        <v>8.1982255993986008E-2</v>
      </c>
      <c r="Y1353" s="63">
        <f t="shared" si="591"/>
        <v>4.8638967434671443E-2</v>
      </c>
      <c r="Z1353" s="63">
        <f t="shared" si="592"/>
        <v>9.8522990570286462E-2</v>
      </c>
      <c r="AA1353" s="63">
        <f t="shared" si="593"/>
        <v>8.4526282333630798E-2</v>
      </c>
      <c r="AB1353" s="64">
        <f t="shared" si="594"/>
        <v>1.290582668641127E-2</v>
      </c>
      <c r="AC1353" s="63">
        <f t="shared" si="587"/>
        <v>4.5105893548807785E-2</v>
      </c>
      <c r="AD1353" s="63">
        <f t="shared" si="588"/>
        <v>8.6525514629928635E-2</v>
      </c>
      <c r="AE1353" s="63">
        <f t="shared" si="589"/>
        <v>6.0730563695178708E-2</v>
      </c>
      <c r="AF1353" s="64">
        <f t="shared" si="590"/>
        <v>2.4318099070220089E-2</v>
      </c>
      <c r="AG1353" s="69">
        <f t="shared" ca="1" si="599"/>
        <v>432</v>
      </c>
      <c r="AH1353" s="75">
        <f t="shared" si="609"/>
        <v>1</v>
      </c>
      <c r="AI1353" s="76">
        <f t="shared" si="610"/>
        <v>0</v>
      </c>
      <c r="AJ1353" s="75">
        <f t="shared" si="611"/>
        <v>1</v>
      </c>
      <c r="AK1353" s="76">
        <f t="shared" si="612"/>
        <v>0</v>
      </c>
    </row>
    <row r="1354" spans="2:37" x14ac:dyDescent="0.25">
      <c r="B1354" s="43">
        <v>1983</v>
      </c>
      <c r="C1354" s="44">
        <v>7</v>
      </c>
      <c r="D1354" s="67">
        <f t="shared" si="586"/>
        <v>30528</v>
      </c>
      <c r="E1354" s="61">
        <f>Data!I1353</f>
        <v>162.55999800000001</v>
      </c>
      <c r="F1354" s="61">
        <f>Data!H1353</f>
        <v>99.9</v>
      </c>
      <c r="G1354" s="62">
        <f>IF(MOD(C1354,3)=0,SUM(Data!G1351:G1353),0)</f>
        <v>0</v>
      </c>
      <c r="H1354" s="63">
        <f t="shared" si="600"/>
        <v>-3.0303036448956155E-2</v>
      </c>
      <c r="I1354" s="63">
        <f t="shared" si="601"/>
        <v>0</v>
      </c>
      <c r="J1354" s="63">
        <f t="shared" si="602"/>
        <v>-3.0303036448956155E-2</v>
      </c>
      <c r="K1354" s="63">
        <f t="shared" si="603"/>
        <v>4.020100502512669E-3</v>
      </c>
      <c r="L1354" s="64">
        <f t="shared" si="604"/>
        <v>-3.418570697368517E-2</v>
      </c>
      <c r="M1354" s="65">
        <f t="shared" si="605"/>
        <v>36.612612162162158</v>
      </c>
      <c r="N1354" s="65">
        <f t="shared" si="606"/>
        <v>8.0150441110319459</v>
      </c>
      <c r="O1354" s="65">
        <f t="shared" si="607"/>
        <v>9436.3788865641509</v>
      </c>
      <c r="P1354" s="66">
        <f t="shared" si="608"/>
        <v>1177.3333690797604</v>
      </c>
      <c r="Q1354" s="63">
        <f t="shared" si="582"/>
        <v>0.51797557262024729</v>
      </c>
      <c r="R1354" s="63">
        <f t="shared" si="583"/>
        <v>0.59215445656355881</v>
      </c>
      <c r="S1354" s="63">
        <f t="shared" si="584"/>
        <v>2.4615384615384706E-2</v>
      </c>
      <c r="T1354" s="64">
        <f t="shared" si="585"/>
        <v>0.55390449964911936</v>
      </c>
      <c r="U1354" s="63">
        <f t="shared" si="595"/>
        <v>0.10056094119201475</v>
      </c>
      <c r="V1354" s="63">
        <f t="shared" si="596"/>
        <v>0.1579818596409035</v>
      </c>
      <c r="W1354" s="63">
        <f t="shared" si="597"/>
        <v>8.7426778971728902E-2</v>
      </c>
      <c r="X1354" s="64">
        <f t="shared" si="598"/>
        <v>6.4882603623106938E-2</v>
      </c>
      <c r="Y1354" s="63">
        <f t="shared" si="591"/>
        <v>4.1527197403199212E-2</v>
      </c>
      <c r="Z1354" s="63">
        <f t="shared" si="592"/>
        <v>9.1072911824564562E-2</v>
      </c>
      <c r="AA1354" s="63">
        <f t="shared" si="593"/>
        <v>8.4716324636895157E-2</v>
      </c>
      <c r="AB1354" s="64">
        <f t="shared" si="594"/>
        <v>5.8601378473743804E-3</v>
      </c>
      <c r="AC1354" s="63">
        <f t="shared" si="587"/>
        <v>4.3679990826747783E-2</v>
      </c>
      <c r="AD1354" s="63">
        <f t="shared" si="588"/>
        <v>8.5043100552597561E-2</v>
      </c>
      <c r="AE1354" s="63">
        <f t="shared" si="589"/>
        <v>6.0770309794206057E-2</v>
      </c>
      <c r="AF1354" s="64">
        <f t="shared" si="590"/>
        <v>2.2882230520856472E-2</v>
      </c>
      <c r="AG1354" s="69">
        <f t="shared" ca="1" si="599"/>
        <v>1525</v>
      </c>
      <c r="AH1354" s="75">
        <f t="shared" si="609"/>
        <v>0</v>
      </c>
      <c r="AI1354" s="76">
        <f t="shared" si="610"/>
        <v>1</v>
      </c>
      <c r="AJ1354" s="75">
        <f t="shared" si="611"/>
        <v>0</v>
      </c>
      <c r="AK1354" s="76">
        <f t="shared" si="612"/>
        <v>1</v>
      </c>
    </row>
    <row r="1355" spans="2:37" x14ac:dyDescent="0.25">
      <c r="B1355" s="43">
        <v>1983</v>
      </c>
      <c r="C1355" s="44">
        <v>8</v>
      </c>
      <c r="D1355" s="67">
        <f t="shared" si="586"/>
        <v>30559</v>
      </c>
      <c r="E1355" s="61">
        <f>Data!I1354</f>
        <v>164.39999399999999</v>
      </c>
      <c r="F1355" s="61">
        <f>Data!H1354</f>
        <v>100.2</v>
      </c>
      <c r="G1355" s="62">
        <f>IF(MOD(C1355,3)=0,SUM(Data!G1352:G1354),0)</f>
        <v>0</v>
      </c>
      <c r="H1355" s="63">
        <f t="shared" si="600"/>
        <v>1.1318873170753863E-2</v>
      </c>
      <c r="I1355" s="63">
        <f t="shared" si="601"/>
        <v>0</v>
      </c>
      <c r="J1355" s="63">
        <f t="shared" si="602"/>
        <v>1.1318873170753863E-2</v>
      </c>
      <c r="K1355" s="63">
        <f t="shared" si="603"/>
        <v>3.0030030030030463E-3</v>
      </c>
      <c r="L1355" s="64">
        <f t="shared" si="604"/>
        <v>8.290972352877235E-3</v>
      </c>
      <c r="M1355" s="65">
        <f t="shared" si="605"/>
        <v>37.027025675675674</v>
      </c>
      <c r="N1355" s="65">
        <f t="shared" si="606"/>
        <v>8.0391133125665757</v>
      </c>
      <c r="O1355" s="65">
        <f t="shared" si="607"/>
        <v>9543.18806237235</v>
      </c>
      <c r="P1355" s="66">
        <f t="shared" si="608"/>
        <v>1187.0946074929204</v>
      </c>
      <c r="Q1355" s="63">
        <f t="shared" si="582"/>
        <v>0.37561702994532631</v>
      </c>
      <c r="R1355" s="63">
        <f t="shared" si="583"/>
        <v>0.4428392816437634</v>
      </c>
      <c r="S1355" s="63">
        <f t="shared" si="584"/>
        <v>2.5588536335721557E-2</v>
      </c>
      <c r="T1355" s="64">
        <f t="shared" si="585"/>
        <v>0.40684029757081541</v>
      </c>
      <c r="U1355" s="63">
        <f t="shared" si="595"/>
        <v>9.7409468893544515E-2</v>
      </c>
      <c r="V1355" s="63">
        <f t="shared" si="596"/>
        <v>0.15466596170540448</v>
      </c>
      <c r="W1355" s="63">
        <f t="shared" si="597"/>
        <v>8.7088138822111416E-2</v>
      </c>
      <c r="X1355" s="64">
        <f t="shared" si="598"/>
        <v>6.2164069747385309E-2</v>
      </c>
      <c r="Y1355" s="63">
        <f t="shared" si="591"/>
        <v>4.6604441349368919E-2</v>
      </c>
      <c r="Z1355" s="63">
        <f t="shared" si="592"/>
        <v>9.6391681560201503E-2</v>
      </c>
      <c r="AA1355" s="63">
        <f t="shared" si="593"/>
        <v>8.3101401916438222E-2</v>
      </c>
      <c r="AB1355" s="64">
        <f t="shared" si="594"/>
        <v>1.2270577454934095E-2</v>
      </c>
      <c r="AC1355" s="63">
        <f t="shared" si="587"/>
        <v>4.178521475878183E-2</v>
      </c>
      <c r="AD1355" s="63">
        <f t="shared" si="588"/>
        <v>8.3073230747955584E-2</v>
      </c>
      <c r="AE1355" s="63">
        <f t="shared" si="589"/>
        <v>6.0929357864173861E-2</v>
      </c>
      <c r="AF1355" s="64">
        <f t="shared" si="590"/>
        <v>2.0872146406015979E-2</v>
      </c>
      <c r="AG1355" s="69">
        <f t="shared" ca="1" si="599"/>
        <v>822</v>
      </c>
      <c r="AH1355" s="75">
        <f t="shared" si="609"/>
        <v>1</v>
      </c>
      <c r="AI1355" s="76">
        <f t="shared" si="610"/>
        <v>0</v>
      </c>
      <c r="AJ1355" s="75">
        <f t="shared" si="611"/>
        <v>1</v>
      </c>
      <c r="AK1355" s="76">
        <f t="shared" si="612"/>
        <v>0</v>
      </c>
    </row>
    <row r="1356" spans="2:37" x14ac:dyDescent="0.25">
      <c r="B1356" s="43">
        <v>1983</v>
      </c>
      <c r="C1356" s="44">
        <v>9</v>
      </c>
      <c r="D1356" s="67">
        <f t="shared" si="586"/>
        <v>30589</v>
      </c>
      <c r="E1356" s="61">
        <f>Data!I1355</f>
        <v>166.070007</v>
      </c>
      <c r="F1356" s="61">
        <f>Data!H1355</f>
        <v>100.7</v>
      </c>
      <c r="G1356" s="62">
        <f>IF(MOD(C1356,3)=0,SUM(Data!G1353:G1355),0)</f>
        <v>1.7450000000000001</v>
      </c>
      <c r="H1356" s="63">
        <f t="shared" si="600"/>
        <v>1.0158230297745652E-2</v>
      </c>
      <c r="I1356" s="63">
        <f t="shared" si="601"/>
        <v>1.0614355618528795E-2</v>
      </c>
      <c r="J1356" s="63">
        <f t="shared" si="602"/>
        <v>2.0772585916274622E-2</v>
      </c>
      <c r="K1356" s="63">
        <f t="shared" si="603"/>
        <v>4.9900199600798611E-3</v>
      </c>
      <c r="L1356" s="64">
        <f t="shared" si="604"/>
        <v>1.5704201676372431E-2</v>
      </c>
      <c r="M1356" s="65">
        <f t="shared" si="605"/>
        <v>37.403154729729728</v>
      </c>
      <c r="N1356" s="65">
        <f t="shared" si="606"/>
        <v>8.0792286484576277</v>
      </c>
      <c r="O1356" s="65">
        <f t="shared" si="607"/>
        <v>9741.4247563131466</v>
      </c>
      <c r="P1356" s="66">
        <f t="shared" si="608"/>
        <v>1205.7369806179233</v>
      </c>
      <c r="Q1356" s="63">
        <f t="shared" si="582"/>
        <v>0.3790899332185671</v>
      </c>
      <c r="R1356" s="63">
        <f t="shared" si="583"/>
        <v>0.44122511843746226</v>
      </c>
      <c r="S1356" s="63">
        <f t="shared" si="584"/>
        <v>2.8600612870275821E-2</v>
      </c>
      <c r="T1356" s="64">
        <f t="shared" si="585"/>
        <v>0.40115133162887351</v>
      </c>
      <c r="U1356" s="63">
        <f t="shared" si="595"/>
        <v>0.10123391326022624</v>
      </c>
      <c r="V1356" s="63">
        <f t="shared" si="596"/>
        <v>0.1583137272183186</v>
      </c>
      <c r="W1356" s="63">
        <f t="shared" si="597"/>
        <v>8.6529607200479974E-2</v>
      </c>
      <c r="X1356" s="64">
        <f t="shared" si="598"/>
        <v>6.6067339115402079E-2</v>
      </c>
      <c r="Y1356" s="63">
        <f t="shared" si="591"/>
        <v>4.3552191909079774E-2</v>
      </c>
      <c r="Z1356" s="63">
        <f t="shared" si="592"/>
        <v>9.352003318997415E-2</v>
      </c>
      <c r="AA1356" s="63">
        <f t="shared" si="593"/>
        <v>8.3400679342902073E-2</v>
      </c>
      <c r="AB1356" s="64">
        <f t="shared" si="594"/>
        <v>9.3403613640059557E-3</v>
      </c>
      <c r="AC1356" s="63">
        <f t="shared" si="587"/>
        <v>4.2890240572049931E-2</v>
      </c>
      <c r="AD1356" s="63">
        <f t="shared" si="588"/>
        <v>8.4373210042172353E-2</v>
      </c>
      <c r="AE1356" s="63">
        <f t="shared" si="589"/>
        <v>6.1193435410702435E-2</v>
      </c>
      <c r="AF1356" s="64">
        <f t="shared" si="590"/>
        <v>2.1843119131714994E-2</v>
      </c>
      <c r="AG1356" s="69">
        <f t="shared" ca="1" si="599"/>
        <v>838</v>
      </c>
      <c r="AH1356" s="75">
        <f t="shared" si="609"/>
        <v>2</v>
      </c>
      <c r="AI1356" s="76">
        <f t="shared" si="610"/>
        <v>0</v>
      </c>
      <c r="AJ1356" s="75">
        <f t="shared" si="611"/>
        <v>2</v>
      </c>
      <c r="AK1356" s="76">
        <f t="shared" si="612"/>
        <v>0</v>
      </c>
    </row>
    <row r="1357" spans="2:37" x14ac:dyDescent="0.25">
      <c r="B1357" s="43">
        <v>1983</v>
      </c>
      <c r="C1357" s="44">
        <v>10</v>
      </c>
      <c r="D1357" s="67">
        <f t="shared" si="586"/>
        <v>30620</v>
      </c>
      <c r="E1357" s="61">
        <f>Data!I1356</f>
        <v>163.550003</v>
      </c>
      <c r="F1357" s="61">
        <f>Data!H1356</f>
        <v>101</v>
      </c>
      <c r="G1357" s="62">
        <f>IF(MOD(C1357,3)=0,SUM(Data!G1354:G1356),0)</f>
        <v>0</v>
      </c>
      <c r="H1357" s="63">
        <f t="shared" si="600"/>
        <v>-1.5174347526823451E-2</v>
      </c>
      <c r="I1357" s="63">
        <f t="shared" si="601"/>
        <v>0</v>
      </c>
      <c r="J1357" s="63">
        <f t="shared" si="602"/>
        <v>-1.5174347526823562E-2</v>
      </c>
      <c r="K1357" s="63">
        <f t="shared" si="603"/>
        <v>2.9791459781529639E-3</v>
      </c>
      <c r="L1357" s="64">
        <f t="shared" si="604"/>
        <v>-1.8099572237139983E-2</v>
      </c>
      <c r="M1357" s="65">
        <f t="shared" si="605"/>
        <v>36.835586261261255</v>
      </c>
      <c r="N1357" s="65">
        <f t="shared" si="606"/>
        <v>8.1032978499922574</v>
      </c>
      <c r="O1357" s="65">
        <f t="shared" si="607"/>
        <v>9593.6049916544489</v>
      </c>
      <c r="P1357" s="66">
        <f t="shared" si="608"/>
        <v>1183.9136570382382</v>
      </c>
      <c r="Q1357" s="63">
        <f t="shared" si="582"/>
        <v>0.22307808687497688</v>
      </c>
      <c r="R1357" s="63">
        <f t="shared" si="583"/>
        <v>0.27818412574496287</v>
      </c>
      <c r="S1357" s="63">
        <f t="shared" si="584"/>
        <v>2.8513238289205711E-2</v>
      </c>
      <c r="T1357" s="64">
        <f t="shared" si="585"/>
        <v>0.24274931829856761</v>
      </c>
      <c r="U1357" s="63">
        <f t="shared" si="595"/>
        <v>0.11916349944589633</v>
      </c>
      <c r="V1357" s="63">
        <f t="shared" si="596"/>
        <v>0.17717265042448926</v>
      </c>
      <c r="W1357" s="63">
        <f t="shared" si="597"/>
        <v>8.5224952040953372E-2</v>
      </c>
      <c r="X1357" s="64">
        <f t="shared" si="598"/>
        <v>8.4726856133018558E-2</v>
      </c>
      <c r="Y1357" s="63">
        <f t="shared" si="591"/>
        <v>4.2092379076598796E-2</v>
      </c>
      <c r="Z1357" s="63">
        <f t="shared" si="592"/>
        <v>9.1990320934657754E-2</v>
      </c>
      <c r="AA1357" s="63">
        <f t="shared" si="593"/>
        <v>8.2768600634849809E-2</v>
      </c>
      <c r="AB1357" s="64">
        <f t="shared" si="594"/>
        <v>8.5167969355604001E-3</v>
      </c>
      <c r="AC1357" s="63">
        <f t="shared" si="587"/>
        <v>4.0442315710073728E-2</v>
      </c>
      <c r="AD1357" s="63">
        <f t="shared" si="588"/>
        <v>8.1827914250481859E-2</v>
      </c>
      <c r="AE1357" s="63">
        <f t="shared" si="589"/>
        <v>6.1178721096353694E-2</v>
      </c>
      <c r="AF1357" s="64">
        <f t="shared" si="590"/>
        <v>1.9458732769155551E-2</v>
      </c>
      <c r="AG1357" s="69">
        <f t="shared" ca="1" si="599"/>
        <v>1320</v>
      </c>
      <c r="AH1357" s="75">
        <f t="shared" si="609"/>
        <v>0</v>
      </c>
      <c r="AI1357" s="76">
        <f t="shared" si="610"/>
        <v>1</v>
      </c>
      <c r="AJ1357" s="75">
        <f t="shared" si="611"/>
        <v>0</v>
      </c>
      <c r="AK1357" s="76">
        <f t="shared" si="612"/>
        <v>1</v>
      </c>
    </row>
    <row r="1358" spans="2:37" x14ac:dyDescent="0.25">
      <c r="B1358" s="43">
        <v>1983</v>
      </c>
      <c r="C1358" s="44">
        <v>11</v>
      </c>
      <c r="D1358" s="67">
        <f t="shared" si="586"/>
        <v>30650</v>
      </c>
      <c r="E1358" s="61">
        <f>Data!I1357</f>
        <v>166.39999399999999</v>
      </c>
      <c r="F1358" s="61">
        <f>Data!H1357</f>
        <v>101.2</v>
      </c>
      <c r="G1358" s="62">
        <f>IF(MOD(C1358,3)=0,SUM(Data!G1355:G1357),0)</f>
        <v>0</v>
      </c>
      <c r="H1358" s="63">
        <f t="shared" si="600"/>
        <v>1.7425808301574808E-2</v>
      </c>
      <c r="I1358" s="63">
        <f t="shared" si="601"/>
        <v>0</v>
      </c>
      <c r="J1358" s="63">
        <f t="shared" si="602"/>
        <v>1.7425808301574808E-2</v>
      </c>
      <c r="K1358" s="63">
        <f t="shared" si="603"/>
        <v>1.980198019801982E-3</v>
      </c>
      <c r="L1358" s="64">
        <f t="shared" si="604"/>
        <v>1.5415085360267256E-2</v>
      </c>
      <c r="M1358" s="65">
        <f t="shared" si="605"/>
        <v>37.47747612612612</v>
      </c>
      <c r="N1358" s="65">
        <f t="shared" si="606"/>
        <v>8.1193439843486779</v>
      </c>
      <c r="O1358" s="65">
        <f t="shared" si="607"/>
        <v>9760.7813131600506</v>
      </c>
      <c r="P1358" s="66">
        <f t="shared" si="608"/>
        <v>1202.1637871206688</v>
      </c>
      <c r="Q1358" s="63">
        <f t="shared" si="582"/>
        <v>0.20118382445090455</v>
      </c>
      <c r="R1358" s="63">
        <f t="shared" si="583"/>
        <v>0.25530341275071189</v>
      </c>
      <c r="S1358" s="63">
        <f t="shared" si="584"/>
        <v>3.2653061224489743E-2</v>
      </c>
      <c r="T1358" s="64">
        <f t="shared" si="585"/>
        <v>0.21561002420523434</v>
      </c>
      <c r="U1358" s="63">
        <f t="shared" si="595"/>
        <v>0.11933650639713878</v>
      </c>
      <c r="V1358" s="63">
        <f t="shared" si="596"/>
        <v>0.17735462477536545</v>
      </c>
      <c r="W1358" s="63">
        <f t="shared" si="597"/>
        <v>8.4686220842943305E-2</v>
      </c>
      <c r="X1358" s="64">
        <f t="shared" si="598"/>
        <v>8.5433374326822964E-2</v>
      </c>
      <c r="Y1358" s="63">
        <f t="shared" si="591"/>
        <v>5.6589540482893108E-2</v>
      </c>
      <c r="Z1358" s="63">
        <f t="shared" si="592"/>
        <v>0.10718164202533509</v>
      </c>
      <c r="AA1358" s="63">
        <f t="shared" si="593"/>
        <v>8.2272897014480595E-2</v>
      </c>
      <c r="AB1358" s="64">
        <f t="shared" si="594"/>
        <v>2.3015216475961831E-2</v>
      </c>
      <c r="AC1358" s="63">
        <f t="shared" si="587"/>
        <v>4.1893221919175883E-2</v>
      </c>
      <c r="AD1358" s="63">
        <f t="shared" si="588"/>
        <v>8.33365330506457E-2</v>
      </c>
      <c r="AE1358" s="63">
        <f t="shared" si="589"/>
        <v>6.1283689597893654E-2</v>
      </c>
      <c r="AF1358" s="64">
        <f t="shared" si="590"/>
        <v>2.0779404855554962E-2</v>
      </c>
      <c r="AG1358" s="69">
        <f t="shared" ca="1" si="599"/>
        <v>698</v>
      </c>
      <c r="AH1358" s="75">
        <f t="shared" si="609"/>
        <v>1</v>
      </c>
      <c r="AI1358" s="76">
        <f t="shared" si="610"/>
        <v>0</v>
      </c>
      <c r="AJ1358" s="75">
        <f t="shared" si="611"/>
        <v>1</v>
      </c>
      <c r="AK1358" s="76">
        <f t="shared" si="612"/>
        <v>0</v>
      </c>
    </row>
    <row r="1359" spans="2:37" x14ac:dyDescent="0.25">
      <c r="B1359" s="43">
        <v>1983</v>
      </c>
      <c r="C1359" s="44">
        <v>12</v>
      </c>
      <c r="D1359" s="67">
        <f t="shared" si="586"/>
        <v>30681</v>
      </c>
      <c r="E1359" s="61">
        <f>Data!I1358</f>
        <v>164.929993</v>
      </c>
      <c r="F1359" s="61">
        <f>Data!H1358</f>
        <v>101.3</v>
      </c>
      <c r="G1359" s="62">
        <f>IF(MOD(C1359,3)=0,SUM(Data!G1356:G1358),0)</f>
        <v>1.7649999999999999</v>
      </c>
      <c r="H1359" s="63">
        <f t="shared" si="600"/>
        <v>-8.8341409435387375E-3</v>
      </c>
      <c r="I1359" s="63">
        <f t="shared" si="601"/>
        <v>1.060697153630907E-2</v>
      </c>
      <c r="J1359" s="63">
        <f t="shared" si="602"/>
        <v>1.7728305927702248E-3</v>
      </c>
      <c r="K1359" s="63">
        <f t="shared" si="603"/>
        <v>9.8814229249000185E-4</v>
      </c>
      <c r="L1359" s="64">
        <f t="shared" si="604"/>
        <v>7.8391368201735645E-4</v>
      </c>
      <c r="M1359" s="65">
        <f t="shared" si="605"/>
        <v>37.146394819819818</v>
      </c>
      <c r="N1359" s="65">
        <f t="shared" si="606"/>
        <v>8.1273670515268872</v>
      </c>
      <c r="O1359" s="65">
        <f t="shared" si="607"/>
        <v>9778.0855248813605</v>
      </c>
      <c r="P1359" s="66">
        <f t="shared" si="608"/>
        <v>1203.1061797614184</v>
      </c>
      <c r="Q1359" s="63">
        <f t="shared" si="582"/>
        <v>0.17271042500505152</v>
      </c>
      <c r="R1359" s="63">
        <f t="shared" si="583"/>
        <v>0.22373258544652996</v>
      </c>
      <c r="S1359" s="63">
        <f t="shared" si="584"/>
        <v>3.7909836065573632E-2</v>
      </c>
      <c r="T1359" s="64">
        <f t="shared" si="585"/>
        <v>0.1790355413581568</v>
      </c>
      <c r="U1359" s="63">
        <f t="shared" si="595"/>
        <v>0.11405392163479666</v>
      </c>
      <c r="V1359" s="63">
        <f t="shared" si="596"/>
        <v>0.17123253683012307</v>
      </c>
      <c r="W1359" s="63">
        <f t="shared" si="597"/>
        <v>8.3937285097070324E-2</v>
      </c>
      <c r="X1359" s="64">
        <f t="shared" si="598"/>
        <v>8.053533440842453E-2</v>
      </c>
      <c r="Y1359" s="63">
        <f t="shared" si="591"/>
        <v>5.3919003212713035E-2</v>
      </c>
      <c r="Z1359" s="63">
        <f t="shared" si="592"/>
        <v>0.1046166024527051</v>
      </c>
      <c r="AA1359" s="63">
        <f t="shared" si="593"/>
        <v>8.167488717933602E-2</v>
      </c>
      <c r="AB1359" s="64">
        <f t="shared" si="594"/>
        <v>2.1209436906863832E-2</v>
      </c>
      <c r="AC1359" s="63">
        <f t="shared" si="587"/>
        <v>4.0174325435600178E-2</v>
      </c>
      <c r="AD1359" s="63">
        <f t="shared" si="588"/>
        <v>8.171976073531706E-2</v>
      </c>
      <c r="AE1359" s="63">
        <f t="shared" si="589"/>
        <v>6.1164098180285675E-2</v>
      </c>
      <c r="AF1359" s="64">
        <f t="shared" si="590"/>
        <v>1.9370861293065644E-2</v>
      </c>
      <c r="AG1359" s="69">
        <f t="shared" ca="1" si="599"/>
        <v>1219</v>
      </c>
      <c r="AH1359" s="75">
        <f t="shared" si="609"/>
        <v>0</v>
      </c>
      <c r="AI1359" s="76">
        <f t="shared" si="610"/>
        <v>1</v>
      </c>
      <c r="AJ1359" s="75">
        <f t="shared" si="611"/>
        <v>0</v>
      </c>
      <c r="AK1359" s="76">
        <f t="shared" si="612"/>
        <v>1</v>
      </c>
    </row>
    <row r="1360" spans="2:37" x14ac:dyDescent="0.25">
      <c r="B1360" s="43">
        <v>1984</v>
      </c>
      <c r="C1360" s="39">
        <v>1</v>
      </c>
      <c r="D1360" s="67">
        <f t="shared" si="586"/>
        <v>30712</v>
      </c>
      <c r="E1360" s="61">
        <f>Data!I1359</f>
        <v>163.41000399999999</v>
      </c>
      <c r="F1360" s="61">
        <f>Data!H1359</f>
        <v>101.9</v>
      </c>
      <c r="G1360" s="62">
        <f>IF(MOD(C1360,3)=0,SUM(Data!G1357:G1359),0)</f>
        <v>0</v>
      </c>
      <c r="H1360" s="63">
        <f t="shared" si="600"/>
        <v>-9.2159647396578004E-3</v>
      </c>
      <c r="I1360" s="63">
        <f t="shared" si="601"/>
        <v>0</v>
      </c>
      <c r="J1360" s="63">
        <f t="shared" si="602"/>
        <v>-9.2159647396576894E-3</v>
      </c>
      <c r="K1360" s="63">
        <f t="shared" si="603"/>
        <v>5.9230009871669154E-3</v>
      </c>
      <c r="L1360" s="64">
        <f t="shared" si="604"/>
        <v>-1.5049825594968924E-2</v>
      </c>
      <c r="M1360" s="65">
        <f t="shared" si="605"/>
        <v>36.80405495495495</v>
      </c>
      <c r="N1360" s="65">
        <f t="shared" si="606"/>
        <v>8.1755054545961485</v>
      </c>
      <c r="O1360" s="65">
        <f t="shared" si="607"/>
        <v>9687.9710334626961</v>
      </c>
      <c r="P1360" s="66">
        <f t="shared" si="608"/>
        <v>1184.9996415837797</v>
      </c>
      <c r="Q1360" s="63">
        <f t="shared" si="582"/>
        <v>0.12463868290491353</v>
      </c>
      <c r="R1360" s="63">
        <f t="shared" si="583"/>
        <v>0.17356934310401639</v>
      </c>
      <c r="S1360" s="63">
        <f t="shared" si="584"/>
        <v>4.1922290388548111E-2</v>
      </c>
      <c r="T1360" s="64">
        <f t="shared" si="585"/>
        <v>0.12635016443152858</v>
      </c>
      <c r="U1360" s="63">
        <f t="shared" si="595"/>
        <v>0.10335826013569305</v>
      </c>
      <c r="V1360" s="63">
        <f t="shared" si="596"/>
        <v>0.15998792244710569</v>
      </c>
      <c r="W1360" s="63">
        <f t="shared" si="597"/>
        <v>8.3304871352146481E-2</v>
      </c>
      <c r="X1360" s="64">
        <f t="shared" si="598"/>
        <v>7.0786214594646735E-2</v>
      </c>
      <c r="Y1360" s="63">
        <f t="shared" si="591"/>
        <v>5.4007353717405726E-2</v>
      </c>
      <c r="Z1360" s="63">
        <f t="shared" si="592"/>
        <v>0.10470920295997477</v>
      </c>
      <c r="AA1360" s="63">
        <f t="shared" si="593"/>
        <v>8.1381229161090252E-2</v>
      </c>
      <c r="AB1360" s="64">
        <f t="shared" si="594"/>
        <v>2.157238647186599E-2</v>
      </c>
      <c r="AC1360" s="63">
        <f t="shared" si="587"/>
        <v>3.8312585182156411E-2</v>
      </c>
      <c r="AD1360" s="63">
        <f t="shared" si="588"/>
        <v>7.978366101408696E-2</v>
      </c>
      <c r="AE1360" s="63">
        <f t="shared" si="589"/>
        <v>6.1477481211723806E-2</v>
      </c>
      <c r="AF1360" s="64">
        <f t="shared" si="590"/>
        <v>1.7245942684969373E-2</v>
      </c>
      <c r="AG1360" s="69">
        <f t="shared" ca="1" si="599"/>
        <v>1225</v>
      </c>
      <c r="AH1360" s="75">
        <f t="shared" si="609"/>
        <v>0</v>
      </c>
      <c r="AI1360" s="76">
        <f t="shared" si="610"/>
        <v>2</v>
      </c>
      <c r="AJ1360" s="75">
        <f t="shared" si="611"/>
        <v>0</v>
      </c>
      <c r="AK1360" s="76">
        <f t="shared" si="612"/>
        <v>2</v>
      </c>
    </row>
    <row r="1361" spans="2:37" x14ac:dyDescent="0.25">
      <c r="B1361" s="43">
        <v>1984</v>
      </c>
      <c r="C1361" s="44">
        <v>2</v>
      </c>
      <c r="D1361" s="67">
        <f t="shared" si="586"/>
        <v>30741</v>
      </c>
      <c r="E1361" s="61">
        <f>Data!I1360</f>
        <v>157.05999800000001</v>
      </c>
      <c r="F1361" s="61">
        <f>Data!H1360</f>
        <v>102.4</v>
      </c>
      <c r="G1361" s="62">
        <f>IF(MOD(C1361,3)=0,SUM(Data!G1358:G1360),0)</f>
        <v>0</v>
      </c>
      <c r="H1361" s="63">
        <f t="shared" si="600"/>
        <v>-3.8859346701931252E-2</v>
      </c>
      <c r="I1361" s="63">
        <f t="shared" si="601"/>
        <v>0</v>
      </c>
      <c r="J1361" s="63">
        <f t="shared" si="602"/>
        <v>-3.8859346701931252E-2</v>
      </c>
      <c r="K1361" s="63">
        <f t="shared" si="603"/>
        <v>4.9067713444552741E-3</v>
      </c>
      <c r="L1361" s="64">
        <f t="shared" si="604"/>
        <v>-4.3552416298113128E-2</v>
      </c>
      <c r="M1361" s="65">
        <f t="shared" si="605"/>
        <v>35.373873423423419</v>
      </c>
      <c r="N1361" s="65">
        <f t="shared" si="606"/>
        <v>8.2156207904872005</v>
      </c>
      <c r="O1361" s="65">
        <f t="shared" si="607"/>
        <v>9311.5028082351018</v>
      </c>
      <c r="P1361" s="66">
        <f t="shared" si="608"/>
        <v>1133.390043880408</v>
      </c>
      <c r="Q1361" s="63">
        <f t="shared" ref="Q1361:Q1424" si="613">$M1361/$M1349-1</f>
        <v>6.0786168590924783E-2</v>
      </c>
      <c r="R1361" s="63">
        <f t="shared" ref="R1361:R1424" si="614">$O1361/$O1349-1</f>
        <v>0.10693874038861706</v>
      </c>
      <c r="S1361" s="63">
        <f t="shared" ref="S1361:S1424" si="615">$N1361/$N1349-1</f>
        <v>4.5965270684371839E-2</v>
      </c>
      <c r="T1361" s="64">
        <f t="shared" ref="T1361:T1424" si="616">$P1361/$P1349-1</f>
        <v>5.8293971523882604E-2</v>
      </c>
      <c r="U1361" s="63">
        <f t="shared" si="595"/>
        <v>0.10282322120858889</v>
      </c>
      <c r="V1361" s="63">
        <f t="shared" si="596"/>
        <v>0.15942542274424087</v>
      </c>
      <c r="W1361" s="63">
        <f t="shared" si="597"/>
        <v>8.1843354989440176E-2</v>
      </c>
      <c r="X1361" s="64">
        <f t="shared" si="598"/>
        <v>7.1712847702944948E-2</v>
      </c>
      <c r="Y1361" s="63">
        <f t="shared" si="591"/>
        <v>5.0219367581809449E-2</v>
      </c>
      <c r="Z1361" s="63">
        <f t="shared" si="592"/>
        <v>0.10073899997237779</v>
      </c>
      <c r="AA1361" s="63">
        <f t="shared" si="593"/>
        <v>8.0527428880171392E-2</v>
      </c>
      <c r="AB1361" s="64">
        <f t="shared" si="594"/>
        <v>1.8705282764689413E-2</v>
      </c>
      <c r="AC1361" s="63">
        <f t="shared" si="587"/>
        <v>3.5748465846190625E-2</v>
      </c>
      <c r="AD1361" s="63">
        <f t="shared" si="588"/>
        <v>7.7117128600459051E-2</v>
      </c>
      <c r="AE1361" s="63">
        <f t="shared" si="589"/>
        <v>6.1737297536649027E-2</v>
      </c>
      <c r="AF1361" s="64">
        <f t="shared" si="590"/>
        <v>1.448553337957792E-2</v>
      </c>
      <c r="AG1361" s="69">
        <f t="shared" ca="1" si="599"/>
        <v>1603</v>
      </c>
      <c r="AH1361" s="75">
        <f t="shared" si="609"/>
        <v>0</v>
      </c>
      <c r="AI1361" s="76">
        <f t="shared" si="610"/>
        <v>3</v>
      </c>
      <c r="AJ1361" s="75">
        <f t="shared" si="611"/>
        <v>0</v>
      </c>
      <c r="AK1361" s="76">
        <f t="shared" si="612"/>
        <v>3</v>
      </c>
    </row>
    <row r="1362" spans="2:37" x14ac:dyDescent="0.25">
      <c r="B1362" s="43">
        <v>1984</v>
      </c>
      <c r="C1362" s="44">
        <v>3</v>
      </c>
      <c r="D1362" s="67">
        <f t="shared" si="586"/>
        <v>30772</v>
      </c>
      <c r="E1362" s="61">
        <f>Data!I1361</f>
        <v>159.179993</v>
      </c>
      <c r="F1362" s="61">
        <f>Data!H1361</f>
        <v>102.6</v>
      </c>
      <c r="G1362" s="62">
        <f>IF(MOD(C1362,3)=0,SUM(Data!G1359:G1361),0)</f>
        <v>1.7875000000000001</v>
      </c>
      <c r="H1362" s="63">
        <f t="shared" si="600"/>
        <v>1.3497994568928862E-2</v>
      </c>
      <c r="I1362" s="63">
        <f t="shared" si="601"/>
        <v>1.138100103630461E-2</v>
      </c>
      <c r="J1362" s="63">
        <f t="shared" si="602"/>
        <v>2.4878995605233545E-2</v>
      </c>
      <c r="K1362" s="63">
        <f t="shared" si="603"/>
        <v>1.953124999999778E-3</v>
      </c>
      <c r="L1362" s="64">
        <f t="shared" si="604"/>
        <v>2.2881180798985712E-2</v>
      </c>
      <c r="M1362" s="65">
        <f t="shared" si="605"/>
        <v>35.851349774774768</v>
      </c>
      <c r="N1362" s="65">
        <f t="shared" si="606"/>
        <v>8.2316669248436192</v>
      </c>
      <c r="O1362" s="65">
        <f t="shared" si="607"/>
        <v>9543.1636456793021</v>
      </c>
      <c r="P1362" s="66">
        <f t="shared" si="608"/>
        <v>1159.3233463902061</v>
      </c>
      <c r="Q1362" s="63">
        <f t="shared" si="613"/>
        <v>4.0664132553289045E-2</v>
      </c>
      <c r="R1362" s="63">
        <f t="shared" si="614"/>
        <v>8.5895509432559303E-2</v>
      </c>
      <c r="S1362" s="63">
        <f t="shared" si="615"/>
        <v>4.8008171603677097E-2</v>
      </c>
      <c r="T1362" s="64">
        <f t="shared" si="616"/>
        <v>3.6151758025804615E-2</v>
      </c>
      <c r="U1362" s="63">
        <f t="shared" si="595"/>
        <v>9.3975277558391079E-2</v>
      </c>
      <c r="V1362" s="63">
        <f t="shared" si="596"/>
        <v>0.14979143366346737</v>
      </c>
      <c r="W1362" s="63">
        <f t="shared" si="597"/>
        <v>8.0086126368104971E-2</v>
      </c>
      <c r="X1362" s="64">
        <f t="shared" si="598"/>
        <v>6.453680460627087E-2</v>
      </c>
      <c r="Y1362" s="63">
        <f t="shared" si="591"/>
        <v>5.4108469202149845E-2</v>
      </c>
      <c r="Z1362" s="63">
        <f t="shared" si="592"/>
        <v>0.10504835612021046</v>
      </c>
      <c r="AA1362" s="63">
        <f t="shared" si="593"/>
        <v>7.9373984745878756E-2</v>
      </c>
      <c r="AB1362" s="64">
        <f t="shared" si="594"/>
        <v>2.3786353698691753E-2</v>
      </c>
      <c r="AC1362" s="63">
        <f t="shared" si="587"/>
        <v>3.5663252322858385E-2</v>
      </c>
      <c r="AD1362" s="63">
        <f t="shared" si="588"/>
        <v>7.7236990366741143E-2</v>
      </c>
      <c r="AE1362" s="63">
        <f t="shared" si="589"/>
        <v>6.1840886749154E-2</v>
      </c>
      <c r="AF1362" s="64">
        <f t="shared" si="590"/>
        <v>1.4499445076674888E-2</v>
      </c>
      <c r="AG1362" s="69">
        <f t="shared" ca="1" si="599"/>
        <v>767</v>
      </c>
      <c r="AH1362" s="75">
        <f t="shared" si="609"/>
        <v>1</v>
      </c>
      <c r="AI1362" s="76">
        <f t="shared" si="610"/>
        <v>0</v>
      </c>
      <c r="AJ1362" s="75">
        <f t="shared" si="611"/>
        <v>1</v>
      </c>
      <c r="AK1362" s="76">
        <f t="shared" si="612"/>
        <v>0</v>
      </c>
    </row>
    <row r="1363" spans="2:37" x14ac:dyDescent="0.25">
      <c r="B1363" s="43">
        <v>1984</v>
      </c>
      <c r="C1363" s="44">
        <v>4</v>
      </c>
      <c r="D1363" s="67">
        <f t="shared" si="586"/>
        <v>30802</v>
      </c>
      <c r="E1363" s="61">
        <f>Data!I1362</f>
        <v>160.050003</v>
      </c>
      <c r="F1363" s="61">
        <f>Data!H1362</f>
        <v>103.1</v>
      </c>
      <c r="G1363" s="62">
        <f>IF(MOD(C1363,3)=0,SUM(Data!G1360:G1362),0)</f>
        <v>0</v>
      </c>
      <c r="H1363" s="63">
        <f t="shared" si="600"/>
        <v>5.4655738048687841E-3</v>
      </c>
      <c r="I1363" s="63">
        <f t="shared" si="601"/>
        <v>0</v>
      </c>
      <c r="J1363" s="63">
        <f t="shared" si="602"/>
        <v>5.4655738048687841E-3</v>
      </c>
      <c r="K1363" s="63">
        <f t="shared" si="603"/>
        <v>4.873294346978474E-3</v>
      </c>
      <c r="L1363" s="64">
        <f t="shared" si="604"/>
        <v>5.8940710358434956E-4</v>
      </c>
      <c r="M1363" s="65">
        <f t="shared" si="605"/>
        <v>36.04729797297297</v>
      </c>
      <c r="N1363" s="65">
        <f t="shared" si="606"/>
        <v>8.2717822607346694</v>
      </c>
      <c r="O1363" s="65">
        <f t="shared" si="607"/>
        <v>9595.3225109167033</v>
      </c>
      <c r="P1363" s="66">
        <f t="shared" si="608"/>
        <v>1160.0066598059198</v>
      </c>
      <c r="Q1363" s="63">
        <f t="shared" si="613"/>
        <v>-2.66374152311738E-2</v>
      </c>
      <c r="R1363" s="63">
        <f t="shared" si="614"/>
        <v>1.56687703426861E-2</v>
      </c>
      <c r="S1363" s="63">
        <f t="shared" si="615"/>
        <v>4.5638945233265726E-2</v>
      </c>
      <c r="T1363" s="64">
        <f t="shared" si="616"/>
        <v>-2.866206832406526E-2</v>
      </c>
      <c r="U1363" s="63">
        <f t="shared" si="595"/>
        <v>9.4802337398782965E-2</v>
      </c>
      <c r="V1363" s="63">
        <f t="shared" si="596"/>
        <v>0.15066069125924386</v>
      </c>
      <c r="W1363" s="63">
        <f t="shared" si="597"/>
        <v>7.867544572942653E-2</v>
      </c>
      <c r="X1363" s="64">
        <f t="shared" si="598"/>
        <v>6.6734851353865032E-2</v>
      </c>
      <c r="Y1363" s="63">
        <f t="shared" si="591"/>
        <v>5.8892775838284228E-2</v>
      </c>
      <c r="Z1363" s="63">
        <f t="shared" si="592"/>
        <v>0.11006386480636765</v>
      </c>
      <c r="AA1363" s="63">
        <f t="shared" si="593"/>
        <v>7.9448041718823026E-2</v>
      </c>
      <c r="AB1363" s="64">
        <f t="shared" si="594"/>
        <v>2.836247962319205E-2</v>
      </c>
      <c r="AC1363" s="63">
        <f t="shared" si="587"/>
        <v>3.5631750401014406E-2</v>
      </c>
      <c r="AD1363" s="63">
        <f t="shared" si="588"/>
        <v>7.7204223890377399E-2</v>
      </c>
      <c r="AE1363" s="63">
        <f t="shared" si="589"/>
        <v>6.2099022879711807E-2</v>
      </c>
      <c r="AF1363" s="64">
        <f t="shared" si="590"/>
        <v>1.4222027028807815E-2</v>
      </c>
      <c r="AG1363" s="69">
        <f t="shared" ca="1" si="599"/>
        <v>923</v>
      </c>
      <c r="AH1363" s="75">
        <f t="shared" si="609"/>
        <v>2</v>
      </c>
      <c r="AI1363" s="76">
        <f t="shared" si="610"/>
        <v>0</v>
      </c>
      <c r="AJ1363" s="75">
        <f t="shared" si="611"/>
        <v>2</v>
      </c>
      <c r="AK1363" s="76">
        <f t="shared" si="612"/>
        <v>0</v>
      </c>
    </row>
    <row r="1364" spans="2:37" x14ac:dyDescent="0.25">
      <c r="B1364" s="43">
        <v>1984</v>
      </c>
      <c r="C1364" s="44">
        <v>5</v>
      </c>
      <c r="D1364" s="67">
        <f t="shared" si="586"/>
        <v>30833</v>
      </c>
      <c r="E1364" s="61">
        <f>Data!I1363</f>
        <v>150.550003</v>
      </c>
      <c r="F1364" s="61">
        <f>Data!H1363</f>
        <v>103.4</v>
      </c>
      <c r="G1364" s="62">
        <f>IF(MOD(C1364,3)=0,SUM(Data!G1361:G1363),0)</f>
        <v>0</v>
      </c>
      <c r="H1364" s="63">
        <f t="shared" si="600"/>
        <v>-5.9356449996442628E-2</v>
      </c>
      <c r="I1364" s="63">
        <f t="shared" si="601"/>
        <v>0</v>
      </c>
      <c r="J1364" s="63">
        <f t="shared" si="602"/>
        <v>-5.9356449996442628E-2</v>
      </c>
      <c r="K1364" s="63">
        <f t="shared" si="603"/>
        <v>2.9097963142581396E-3</v>
      </c>
      <c r="L1364" s="64">
        <f t="shared" si="604"/>
        <v>-6.208558989007007E-2</v>
      </c>
      <c r="M1364" s="65">
        <f t="shared" si="605"/>
        <v>33.90765833333333</v>
      </c>
      <c r="N1364" s="65">
        <f t="shared" si="606"/>
        <v>8.2958514622693009</v>
      </c>
      <c r="O1364" s="65">
        <f t="shared" si="607"/>
        <v>9025.778230097736</v>
      </c>
      <c r="P1364" s="66">
        <f t="shared" si="608"/>
        <v>1087.9869620554593</v>
      </c>
      <c r="Q1364" s="63">
        <f t="shared" si="613"/>
        <v>-7.2910869344854135E-2</v>
      </c>
      <c r="R1364" s="63">
        <f t="shared" si="614"/>
        <v>-3.2615911002768061E-2</v>
      </c>
      <c r="S1364" s="63">
        <f t="shared" si="615"/>
        <v>4.2338709677419262E-2</v>
      </c>
      <c r="T1364" s="64">
        <f t="shared" si="616"/>
        <v>-7.1910042277317232E-2</v>
      </c>
      <c r="U1364" s="63">
        <f t="shared" si="595"/>
        <v>8.7273873569144733E-2</v>
      </c>
      <c r="V1364" s="63">
        <f t="shared" si="596"/>
        <v>0.14274811462471293</v>
      </c>
      <c r="W1364" s="63">
        <f t="shared" si="597"/>
        <v>7.6571551576315011E-2</v>
      </c>
      <c r="X1364" s="64">
        <f t="shared" si="598"/>
        <v>6.1469730415504742E-2</v>
      </c>
      <c r="Y1364" s="63">
        <f t="shared" si="591"/>
        <v>5.6030845360036885E-2</v>
      </c>
      <c r="Z1364" s="63">
        <f t="shared" si="592"/>
        <v>0.10706363127944107</v>
      </c>
      <c r="AA1364" s="63">
        <f t="shared" si="593"/>
        <v>7.8421225213923806E-2</v>
      </c>
      <c r="AB1364" s="64">
        <f t="shared" si="594"/>
        <v>2.6559571896255685E-2</v>
      </c>
      <c r="AC1364" s="63">
        <f t="shared" si="587"/>
        <v>3.188034262184547E-2</v>
      </c>
      <c r="AD1364" s="63">
        <f t="shared" si="588"/>
        <v>7.3302226579372798E-2</v>
      </c>
      <c r="AE1364" s="63">
        <f t="shared" si="589"/>
        <v>6.2253334297240892E-2</v>
      </c>
      <c r="AF1364" s="64">
        <f t="shared" si="590"/>
        <v>1.0401372182504476E-2</v>
      </c>
      <c r="AG1364" s="69">
        <f t="shared" ca="1" si="599"/>
        <v>1711</v>
      </c>
      <c r="AH1364" s="75">
        <f t="shared" si="609"/>
        <v>0</v>
      </c>
      <c r="AI1364" s="76">
        <f t="shared" si="610"/>
        <v>1</v>
      </c>
      <c r="AJ1364" s="75">
        <f t="shared" si="611"/>
        <v>0</v>
      </c>
      <c r="AK1364" s="76">
        <f t="shared" si="612"/>
        <v>1</v>
      </c>
    </row>
    <row r="1365" spans="2:37" x14ac:dyDescent="0.25">
      <c r="B1365" s="43">
        <v>1984</v>
      </c>
      <c r="C1365" s="44">
        <v>6</v>
      </c>
      <c r="D1365" s="67">
        <f t="shared" si="586"/>
        <v>30863</v>
      </c>
      <c r="E1365" s="61">
        <f>Data!I1364</f>
        <v>153.179993</v>
      </c>
      <c r="F1365" s="61">
        <f>Data!H1364</f>
        <v>103.7</v>
      </c>
      <c r="G1365" s="62">
        <f>IF(MOD(C1365,3)=0,SUM(Data!G1362:G1364),0)</f>
        <v>1.8166666666666667</v>
      </c>
      <c r="H1365" s="63">
        <f t="shared" si="600"/>
        <v>1.7469212537976508E-2</v>
      </c>
      <c r="I1365" s="63">
        <f t="shared" si="601"/>
        <v>1.2066865695556756E-2</v>
      </c>
      <c r="J1365" s="63">
        <f t="shared" si="602"/>
        <v>2.9536078233533214E-2</v>
      </c>
      <c r="K1365" s="63">
        <f t="shared" si="603"/>
        <v>2.9013539651836506E-3</v>
      </c>
      <c r="L1365" s="64">
        <f t="shared" si="604"/>
        <v>2.6557671064101784E-2</v>
      </c>
      <c r="M1365" s="65">
        <f t="shared" si="605"/>
        <v>34.49999842342342</v>
      </c>
      <c r="N1365" s="65">
        <f t="shared" si="606"/>
        <v>8.3199206638039325</v>
      </c>
      <c r="O1365" s="65">
        <f t="shared" si="607"/>
        <v>9292.3643220204231</v>
      </c>
      <c r="P1365" s="66">
        <f t="shared" si="608"/>
        <v>1116.8813619157597</v>
      </c>
      <c r="Q1365" s="63">
        <f t="shared" si="613"/>
        <v>-8.6256299727131336E-2</v>
      </c>
      <c r="R1365" s="63">
        <f t="shared" si="614"/>
        <v>-4.5102196976944064E-2</v>
      </c>
      <c r="S1365" s="63">
        <f t="shared" si="615"/>
        <v>4.2211055276381915E-2</v>
      </c>
      <c r="T1365" s="64">
        <f t="shared" si="616"/>
        <v>-8.3776939240172932E-2</v>
      </c>
      <c r="U1365" s="63">
        <f t="shared" si="595"/>
        <v>8.2801603038210381E-2</v>
      </c>
      <c r="V1365" s="63">
        <f t="shared" si="596"/>
        <v>0.1378229785831675</v>
      </c>
      <c r="W1365" s="63">
        <f t="shared" si="597"/>
        <v>7.4801074214720709E-2</v>
      </c>
      <c r="X1365" s="64">
        <f t="shared" si="598"/>
        <v>5.8635877726948227E-2</v>
      </c>
      <c r="Y1365" s="63">
        <f t="shared" si="591"/>
        <v>5.9425347215989799E-2</v>
      </c>
      <c r="Z1365" s="63">
        <f t="shared" si="592"/>
        <v>0.11081371153727204</v>
      </c>
      <c r="AA1365" s="63">
        <f t="shared" si="593"/>
        <v>7.7849855002432466E-2</v>
      </c>
      <c r="AB1365" s="64">
        <f t="shared" si="594"/>
        <v>3.0582976266917417E-2</v>
      </c>
      <c r="AC1365" s="63">
        <f t="shared" si="587"/>
        <v>3.1933370748986389E-2</v>
      </c>
      <c r="AD1365" s="63">
        <f t="shared" si="588"/>
        <v>7.3603388259646962E-2</v>
      </c>
      <c r="AE1365" s="63">
        <f t="shared" si="589"/>
        <v>6.2235601856227341E-2</v>
      </c>
      <c r="AF1365" s="64">
        <f t="shared" si="590"/>
        <v>1.0701756167421639E-2</v>
      </c>
      <c r="AG1365" s="69">
        <f t="shared" ca="1" si="599"/>
        <v>696</v>
      </c>
      <c r="AH1365" s="75">
        <f t="shared" si="609"/>
        <v>1</v>
      </c>
      <c r="AI1365" s="76">
        <f t="shared" si="610"/>
        <v>0</v>
      </c>
      <c r="AJ1365" s="75">
        <f t="shared" si="611"/>
        <v>1</v>
      </c>
      <c r="AK1365" s="76">
        <f t="shared" si="612"/>
        <v>0</v>
      </c>
    </row>
    <row r="1366" spans="2:37" x14ac:dyDescent="0.25">
      <c r="B1366" s="43">
        <v>1984</v>
      </c>
      <c r="C1366" s="44">
        <v>7</v>
      </c>
      <c r="D1366" s="67">
        <f t="shared" si="586"/>
        <v>30894</v>
      </c>
      <c r="E1366" s="61">
        <f>Data!I1365</f>
        <v>150.66000399999999</v>
      </c>
      <c r="F1366" s="61">
        <f>Data!H1365</f>
        <v>104.1</v>
      </c>
      <c r="G1366" s="62">
        <f>IF(MOD(C1366,3)=0,SUM(Data!G1363:G1365),0)</f>
        <v>0</v>
      </c>
      <c r="H1366" s="63">
        <f t="shared" si="600"/>
        <v>-1.6451162783379991E-2</v>
      </c>
      <c r="I1366" s="63">
        <f t="shared" si="601"/>
        <v>0</v>
      </c>
      <c r="J1366" s="63">
        <f t="shared" si="602"/>
        <v>-1.6451162783379991E-2</v>
      </c>
      <c r="K1366" s="63">
        <f t="shared" si="603"/>
        <v>3.8572806171648377E-3</v>
      </c>
      <c r="L1366" s="64">
        <f t="shared" si="604"/>
        <v>-2.0230409035893349E-2</v>
      </c>
      <c r="M1366" s="65">
        <f t="shared" si="605"/>
        <v>33.932433333333329</v>
      </c>
      <c r="N1366" s="65">
        <f t="shared" si="606"/>
        <v>8.3520129325167716</v>
      </c>
      <c r="O1366" s="65">
        <f t="shared" si="607"/>
        <v>9139.4941239163927</v>
      </c>
      <c r="P1366" s="66">
        <f t="shared" si="608"/>
        <v>1094.2863951196382</v>
      </c>
      <c r="Q1366" s="63">
        <f t="shared" si="613"/>
        <v>-7.3203704148667614E-2</v>
      </c>
      <c r="R1366" s="63">
        <f t="shared" si="614"/>
        <v>-3.1461725542885177E-2</v>
      </c>
      <c r="S1366" s="63">
        <f t="shared" si="615"/>
        <v>4.2042042042041983E-2</v>
      </c>
      <c r="T1366" s="64">
        <f t="shared" si="616"/>
        <v>-7.0538197711183748E-2</v>
      </c>
      <c r="U1366" s="63">
        <f t="shared" si="595"/>
        <v>7.7337453722025051E-2</v>
      </c>
      <c r="V1366" s="63">
        <f t="shared" si="596"/>
        <v>0.13208117451405599</v>
      </c>
      <c r="W1366" s="63">
        <f t="shared" si="597"/>
        <v>7.3264267505238179E-2</v>
      </c>
      <c r="X1366" s="64">
        <f t="shared" si="598"/>
        <v>5.4801886906694408E-2</v>
      </c>
      <c r="Y1366" s="63">
        <f t="shared" si="591"/>
        <v>6.6269541538173105E-2</v>
      </c>
      <c r="Z1366" s="63">
        <f t="shared" si="592"/>
        <v>0.11798988956386491</v>
      </c>
      <c r="AA1366" s="63">
        <f t="shared" si="593"/>
        <v>7.7388605346852879E-2</v>
      </c>
      <c r="AB1366" s="64">
        <f t="shared" si="594"/>
        <v>3.7684902193615644E-2</v>
      </c>
      <c r="AC1366" s="63">
        <f t="shared" si="587"/>
        <v>3.0146408929422552E-2</v>
      </c>
      <c r="AD1366" s="63">
        <f t="shared" si="588"/>
        <v>7.1744267972857489E-2</v>
      </c>
      <c r="AE1366" s="63">
        <f t="shared" si="589"/>
        <v>6.2269022740440549E-2</v>
      </c>
      <c r="AF1366" s="64">
        <f t="shared" si="590"/>
        <v>8.9198169480388945E-3</v>
      </c>
      <c r="AG1366" s="69">
        <f t="shared" ca="1" si="599"/>
        <v>1340</v>
      </c>
      <c r="AH1366" s="75">
        <f t="shared" si="609"/>
        <v>0</v>
      </c>
      <c r="AI1366" s="76">
        <f t="shared" si="610"/>
        <v>1</v>
      </c>
      <c r="AJ1366" s="75">
        <f t="shared" si="611"/>
        <v>0</v>
      </c>
      <c r="AK1366" s="76">
        <f t="shared" si="612"/>
        <v>1</v>
      </c>
    </row>
    <row r="1367" spans="2:37" x14ac:dyDescent="0.25">
      <c r="B1367" s="43">
        <v>1984</v>
      </c>
      <c r="C1367" s="44">
        <v>8</v>
      </c>
      <c r="D1367" s="67">
        <f t="shared" si="586"/>
        <v>30925</v>
      </c>
      <c r="E1367" s="61">
        <f>Data!I1366</f>
        <v>166.679993</v>
      </c>
      <c r="F1367" s="61">
        <f>Data!H1366</f>
        <v>104.5</v>
      </c>
      <c r="G1367" s="62">
        <f>IF(MOD(C1367,3)=0,SUM(Data!G1364:G1366),0)</f>
        <v>0</v>
      </c>
      <c r="H1367" s="63">
        <f t="shared" si="600"/>
        <v>0.10633206275502305</v>
      </c>
      <c r="I1367" s="63">
        <f t="shared" si="601"/>
        <v>0</v>
      </c>
      <c r="J1367" s="63">
        <f t="shared" si="602"/>
        <v>0.10633206275502305</v>
      </c>
      <c r="K1367" s="63">
        <f t="shared" si="603"/>
        <v>3.842459173871271E-3</v>
      </c>
      <c r="L1367" s="64">
        <f t="shared" si="604"/>
        <v>0.10209729887844876</v>
      </c>
      <c r="M1367" s="65">
        <f t="shared" si="605"/>
        <v>37.540538963963961</v>
      </c>
      <c r="N1367" s="65">
        <f t="shared" si="606"/>
        <v>8.3841052012296124</v>
      </c>
      <c r="O1367" s="65">
        <f t="shared" si="607"/>
        <v>10111.315386649834</v>
      </c>
      <c r="P1367" s="66">
        <f t="shared" si="608"/>
        <v>1206.0100802607881</v>
      </c>
      <c r="Q1367" s="63">
        <f t="shared" si="613"/>
        <v>1.386860756211461E-2</v>
      </c>
      <c r="R1367" s="63">
        <f t="shared" si="614"/>
        <v>5.9532236037298958E-2</v>
      </c>
      <c r="S1367" s="63">
        <f t="shared" si="615"/>
        <v>4.2914171656686539E-2</v>
      </c>
      <c r="T1367" s="64">
        <f t="shared" si="616"/>
        <v>1.5934258860644812E-2</v>
      </c>
      <c r="U1367" s="63">
        <f t="shared" si="595"/>
        <v>8.8019728084045123E-2</v>
      </c>
      <c r="V1367" s="63">
        <f t="shared" si="596"/>
        <v>0.14330625692853727</v>
      </c>
      <c r="W1367" s="63">
        <f t="shared" si="597"/>
        <v>7.2042457734245557E-2</v>
      </c>
      <c r="X1367" s="64">
        <f t="shared" si="598"/>
        <v>6.6474791814596257E-2</v>
      </c>
      <c r="Y1367" s="63">
        <f t="shared" si="591"/>
        <v>8.7338367297156383E-2</v>
      </c>
      <c r="Z1367" s="63">
        <f t="shared" si="592"/>
        <v>0.14008067736743146</v>
      </c>
      <c r="AA1367" s="63">
        <f t="shared" si="593"/>
        <v>7.6501473487717186E-2</v>
      </c>
      <c r="AB1367" s="64">
        <f t="shared" si="594"/>
        <v>5.9060953882140499E-2</v>
      </c>
      <c r="AC1367" s="63">
        <f t="shared" si="587"/>
        <v>3.6211828684601377E-2</v>
      </c>
      <c r="AD1367" s="63">
        <f t="shared" si="588"/>
        <v>7.8054612598742246E-2</v>
      </c>
      <c r="AE1367" s="63">
        <f t="shared" si="589"/>
        <v>6.2643841985983162E-2</v>
      </c>
      <c r="AF1367" s="64">
        <f t="shared" si="590"/>
        <v>1.4502291364111075E-2</v>
      </c>
      <c r="AG1367" s="69">
        <f t="shared" ca="1" si="599"/>
        <v>18</v>
      </c>
      <c r="AH1367" s="75">
        <f t="shared" si="609"/>
        <v>1</v>
      </c>
      <c r="AI1367" s="76">
        <f t="shared" si="610"/>
        <v>0</v>
      </c>
      <c r="AJ1367" s="75">
        <f t="shared" si="611"/>
        <v>1</v>
      </c>
      <c r="AK1367" s="76">
        <f t="shared" si="612"/>
        <v>0</v>
      </c>
    </row>
    <row r="1368" spans="2:37" x14ac:dyDescent="0.25">
      <c r="B1368" s="43">
        <v>1984</v>
      </c>
      <c r="C1368" s="44">
        <v>9</v>
      </c>
      <c r="D1368" s="67">
        <f t="shared" si="586"/>
        <v>30955</v>
      </c>
      <c r="E1368" s="61">
        <f>Data!I1367</f>
        <v>166.10000600000001</v>
      </c>
      <c r="F1368" s="61">
        <f>Data!H1367</f>
        <v>105</v>
      </c>
      <c r="G1368" s="62">
        <f>IF(MOD(C1368,3)=0,SUM(Data!G1365:G1367),0)</f>
        <v>1.8391666666666666</v>
      </c>
      <c r="H1368" s="63">
        <f t="shared" si="600"/>
        <v>-3.4796437746430486E-3</v>
      </c>
      <c r="I1368" s="63">
        <f t="shared" si="601"/>
        <v>1.1034117734014224E-2</v>
      </c>
      <c r="J1368" s="63">
        <f t="shared" si="602"/>
        <v>7.5544739593711441E-3</v>
      </c>
      <c r="K1368" s="63">
        <f t="shared" si="603"/>
        <v>4.7846889952152249E-3</v>
      </c>
      <c r="L1368" s="64">
        <f t="shared" si="604"/>
        <v>2.7565955119457364E-3</v>
      </c>
      <c r="M1368" s="65">
        <f t="shared" si="605"/>
        <v>37.409911261261257</v>
      </c>
      <c r="N1368" s="65">
        <f t="shared" si="606"/>
        <v>8.4242205371206627</v>
      </c>
      <c r="O1368" s="65">
        <f t="shared" si="607"/>
        <v>10187.701055433268</v>
      </c>
      <c r="P1368" s="66">
        <f t="shared" si="608"/>
        <v>1209.3345622353963</v>
      </c>
      <c r="Q1368" s="63">
        <f t="shared" si="613"/>
        <v>1.8064068606915562E-4</v>
      </c>
      <c r="R1368" s="63">
        <f t="shared" si="614"/>
        <v>4.5812220520504709E-2</v>
      </c>
      <c r="S1368" s="63">
        <f t="shared" si="615"/>
        <v>4.270109235352515E-2</v>
      </c>
      <c r="T1368" s="64">
        <f t="shared" si="616"/>
        <v>2.9837200610942638E-3</v>
      </c>
      <c r="U1368" s="63">
        <f t="shared" si="595"/>
        <v>8.7261487771130186E-2</v>
      </c>
      <c r="V1368" s="63">
        <f t="shared" si="596"/>
        <v>0.14219371484118315</v>
      </c>
      <c r="W1368" s="63">
        <f t="shared" si="597"/>
        <v>7.0754958736342966E-2</v>
      </c>
      <c r="X1368" s="64">
        <f t="shared" si="598"/>
        <v>6.671811839111097E-2</v>
      </c>
      <c r="Y1368" s="63">
        <f t="shared" si="591"/>
        <v>0.10086038341942194</v>
      </c>
      <c r="Z1368" s="63">
        <f t="shared" si="592"/>
        <v>0.15392414204864346</v>
      </c>
      <c r="AA1368" s="63">
        <f t="shared" si="593"/>
        <v>7.5731480746471735E-2</v>
      </c>
      <c r="AB1368" s="64">
        <f t="shared" si="594"/>
        <v>7.2687899073021756E-2</v>
      </c>
      <c r="AC1368" s="63">
        <f t="shared" si="587"/>
        <v>3.4565606207944688E-2</v>
      </c>
      <c r="AD1368" s="63">
        <f t="shared" si="588"/>
        <v>7.6549158355184943E-2</v>
      </c>
      <c r="AE1368" s="63">
        <f t="shared" si="589"/>
        <v>6.2726341633007054E-2</v>
      </c>
      <c r="AF1368" s="64">
        <f t="shared" si="590"/>
        <v>1.3006939021514841E-2</v>
      </c>
      <c r="AG1368" s="69">
        <f t="shared" ca="1" si="599"/>
        <v>1118</v>
      </c>
      <c r="AH1368" s="75">
        <f t="shared" si="609"/>
        <v>0</v>
      </c>
      <c r="AI1368" s="76">
        <f t="shared" si="610"/>
        <v>1</v>
      </c>
      <c r="AJ1368" s="75">
        <f t="shared" si="611"/>
        <v>0</v>
      </c>
      <c r="AK1368" s="76">
        <f t="shared" si="612"/>
        <v>1</v>
      </c>
    </row>
    <row r="1369" spans="2:37" x14ac:dyDescent="0.25">
      <c r="B1369" s="43">
        <v>1984</v>
      </c>
      <c r="C1369" s="44">
        <v>10</v>
      </c>
      <c r="D1369" s="67">
        <f t="shared" si="586"/>
        <v>30986</v>
      </c>
      <c r="E1369" s="61">
        <f>Data!I1368</f>
        <v>166.08999600000001</v>
      </c>
      <c r="F1369" s="61">
        <f>Data!H1368</f>
        <v>105.3</v>
      </c>
      <c r="G1369" s="62">
        <f>IF(MOD(C1369,3)=0,SUM(Data!G1366:G1368),0)</f>
        <v>0</v>
      </c>
      <c r="H1369" s="63">
        <f t="shared" si="600"/>
        <v>-6.0264898485318241E-5</v>
      </c>
      <c r="I1369" s="63">
        <f t="shared" si="601"/>
        <v>0</v>
      </c>
      <c r="J1369" s="63">
        <f t="shared" si="602"/>
        <v>-6.0264898485318241E-5</v>
      </c>
      <c r="K1369" s="63">
        <f t="shared" si="603"/>
        <v>2.8571428571428914E-3</v>
      </c>
      <c r="L1369" s="64">
        <f t="shared" si="604"/>
        <v>-2.9090960526206855E-3</v>
      </c>
      <c r="M1369" s="65">
        <f t="shared" si="605"/>
        <v>37.407656756756758</v>
      </c>
      <c r="N1369" s="65">
        <f t="shared" si="606"/>
        <v>8.4482897386552942</v>
      </c>
      <c r="O1369" s="65">
        <f t="shared" si="607"/>
        <v>10187.087094663364</v>
      </c>
      <c r="P1369" s="66">
        <f t="shared" si="608"/>
        <v>1205.8164918340997</v>
      </c>
      <c r="Q1369" s="63">
        <f t="shared" si="613"/>
        <v>1.5530375746920955E-2</v>
      </c>
      <c r="R1369" s="63">
        <f t="shared" si="614"/>
        <v>6.186226173843834E-2</v>
      </c>
      <c r="S1369" s="63">
        <f t="shared" si="615"/>
        <v>4.2574257425742612E-2</v>
      </c>
      <c r="T1369" s="64">
        <f t="shared" si="616"/>
        <v>1.8500365010278852E-2</v>
      </c>
      <c r="U1369" s="63">
        <f t="shared" si="595"/>
        <v>0.10281350645276022</v>
      </c>
      <c r="V1369" s="63">
        <f t="shared" si="596"/>
        <v>0.15853147552804914</v>
      </c>
      <c r="W1369" s="63">
        <f t="shared" si="597"/>
        <v>6.9651011329461054E-2</v>
      </c>
      <c r="X1369" s="64">
        <f t="shared" si="598"/>
        <v>8.3092955793235168E-2</v>
      </c>
      <c r="Y1369" s="63">
        <f t="shared" si="591"/>
        <v>8.4351045279967618E-2</v>
      </c>
      <c r="Z1369" s="63">
        <f t="shared" si="592"/>
        <v>0.13661901949605659</v>
      </c>
      <c r="AA1369" s="63">
        <f t="shared" si="593"/>
        <v>7.4980898079121339E-2</v>
      </c>
      <c r="AB1369" s="64">
        <f t="shared" si="594"/>
        <v>5.7338806230953665E-2</v>
      </c>
      <c r="AC1369" s="63">
        <f t="shared" si="587"/>
        <v>3.4146394401222357E-2</v>
      </c>
      <c r="AD1369" s="63">
        <f t="shared" si="588"/>
        <v>7.6112934576826774E-2</v>
      </c>
      <c r="AE1369" s="63">
        <f t="shared" si="589"/>
        <v>6.2877954024870064E-2</v>
      </c>
      <c r="AF1369" s="64">
        <f t="shared" si="590"/>
        <v>1.2452022832761589E-2</v>
      </c>
      <c r="AG1369" s="69">
        <f t="shared" ca="1" si="599"/>
        <v>1051</v>
      </c>
      <c r="AH1369" s="75">
        <f t="shared" si="609"/>
        <v>0</v>
      </c>
      <c r="AI1369" s="76">
        <f t="shared" si="610"/>
        <v>2</v>
      </c>
      <c r="AJ1369" s="75">
        <f t="shared" si="611"/>
        <v>0</v>
      </c>
      <c r="AK1369" s="76">
        <f t="shared" si="612"/>
        <v>2</v>
      </c>
    </row>
    <row r="1370" spans="2:37" x14ac:dyDescent="0.25">
      <c r="B1370" s="43">
        <v>1984</v>
      </c>
      <c r="C1370" s="44">
        <v>11</v>
      </c>
      <c r="D1370" s="67">
        <f t="shared" si="586"/>
        <v>31016</v>
      </c>
      <c r="E1370" s="61">
        <f>Data!I1369</f>
        <v>163.58000200000001</v>
      </c>
      <c r="F1370" s="61">
        <f>Data!H1369</f>
        <v>105.3</v>
      </c>
      <c r="G1370" s="62">
        <f>IF(MOD(C1370,3)=0,SUM(Data!G1367:G1369),0)</f>
        <v>0</v>
      </c>
      <c r="H1370" s="63">
        <f t="shared" si="600"/>
        <v>-1.5112252757234157E-2</v>
      </c>
      <c r="I1370" s="63">
        <f t="shared" si="601"/>
        <v>0</v>
      </c>
      <c r="J1370" s="63">
        <f t="shared" si="602"/>
        <v>-1.5112252757234157E-2</v>
      </c>
      <c r="K1370" s="63">
        <f t="shared" si="603"/>
        <v>0</v>
      </c>
      <c r="L1370" s="64">
        <f t="shared" si="604"/>
        <v>-1.5112252757234157E-2</v>
      </c>
      <c r="M1370" s="65">
        <f t="shared" si="605"/>
        <v>36.842342792792792</v>
      </c>
      <c r="N1370" s="65">
        <f t="shared" si="606"/>
        <v>8.4482897386552942</v>
      </c>
      <c r="O1370" s="65">
        <f t="shared" si="607"/>
        <v>10033.137259628853</v>
      </c>
      <c r="P1370" s="66">
        <f t="shared" si="608"/>
        <v>1187.5938882306614</v>
      </c>
      <c r="Q1370" s="63">
        <f t="shared" si="613"/>
        <v>-1.6947067918764325E-2</v>
      </c>
      <c r="R1370" s="63">
        <f t="shared" si="614"/>
        <v>2.7903088669919862E-2</v>
      </c>
      <c r="S1370" s="63">
        <f t="shared" si="615"/>
        <v>4.0513833992094961E-2</v>
      </c>
      <c r="T1370" s="64">
        <f t="shared" si="616"/>
        <v>-1.211972864771127E-2</v>
      </c>
      <c r="U1370" s="63">
        <f t="shared" si="595"/>
        <v>9.0319693869747919E-2</v>
      </c>
      <c r="V1370" s="63">
        <f t="shared" si="596"/>
        <v>0.14540643213487758</v>
      </c>
      <c r="W1370" s="63">
        <f t="shared" si="597"/>
        <v>6.7670686427230731E-2</v>
      </c>
      <c r="X1370" s="64">
        <f t="shared" si="598"/>
        <v>7.280872903589386E-2</v>
      </c>
      <c r="Y1370" s="63">
        <f t="shared" si="591"/>
        <v>8.8633846875026956E-2</v>
      </c>
      <c r="Z1370" s="63">
        <f t="shared" si="592"/>
        <v>0.1411082610298402</v>
      </c>
      <c r="AA1370" s="63">
        <f t="shared" si="593"/>
        <v>7.4143028797824861E-2</v>
      </c>
      <c r="AB1370" s="64">
        <f t="shared" si="594"/>
        <v>6.2342937985607527E-2</v>
      </c>
      <c r="AC1370" s="63">
        <f t="shared" si="587"/>
        <v>3.3627947988810192E-2</v>
      </c>
      <c r="AD1370" s="63">
        <f t="shared" si="588"/>
        <v>7.5573449168085505E-2</v>
      </c>
      <c r="AE1370" s="63">
        <f t="shared" si="589"/>
        <v>6.2707361156802977E-2</v>
      </c>
      <c r="AF1370" s="64">
        <f t="shared" si="590"/>
        <v>1.2106896481151042E-2</v>
      </c>
      <c r="AG1370" s="69">
        <f t="shared" ca="1" si="599"/>
        <v>1319</v>
      </c>
      <c r="AH1370" s="75">
        <f t="shared" si="609"/>
        <v>0</v>
      </c>
      <c r="AI1370" s="76">
        <f t="shared" si="610"/>
        <v>3</v>
      </c>
      <c r="AJ1370" s="75">
        <f t="shared" si="611"/>
        <v>0</v>
      </c>
      <c r="AK1370" s="76">
        <f t="shared" si="612"/>
        <v>3</v>
      </c>
    </row>
    <row r="1371" spans="2:37" x14ac:dyDescent="0.25">
      <c r="B1371" s="43">
        <v>1984</v>
      </c>
      <c r="C1371" s="44">
        <v>12</v>
      </c>
      <c r="D1371" s="67">
        <f t="shared" si="586"/>
        <v>31047</v>
      </c>
      <c r="E1371" s="61">
        <f>Data!I1370</f>
        <v>167.240005</v>
      </c>
      <c r="F1371" s="61">
        <f>Data!H1370</f>
        <v>105.3</v>
      </c>
      <c r="G1371" s="62">
        <f>IF(MOD(C1371,3)=0,SUM(Data!G1368:G1370),0)</f>
        <v>1.87</v>
      </c>
      <c r="H1371" s="63">
        <f t="shared" si="600"/>
        <v>2.2374391461371879E-2</v>
      </c>
      <c r="I1371" s="63">
        <f t="shared" si="601"/>
        <v>1.1431715228857865E-2</v>
      </c>
      <c r="J1371" s="63">
        <f t="shared" si="602"/>
        <v>3.3806106690229765E-2</v>
      </c>
      <c r="K1371" s="63">
        <f t="shared" si="603"/>
        <v>0</v>
      </c>
      <c r="L1371" s="64">
        <f t="shared" si="604"/>
        <v>3.3806106690229765E-2</v>
      </c>
      <c r="M1371" s="65">
        <f t="shared" si="605"/>
        <v>37.666667792792786</v>
      </c>
      <c r="N1371" s="65">
        <f t="shared" si="606"/>
        <v>8.4482897386552942</v>
      </c>
      <c r="O1371" s="65">
        <f t="shared" si="607"/>
        <v>10372.318568265586</v>
      </c>
      <c r="P1371" s="66">
        <f t="shared" si="608"/>
        <v>1227.7418139208519</v>
      </c>
      <c r="Q1371" s="63">
        <f t="shared" si="613"/>
        <v>1.4006015267338245E-2</v>
      </c>
      <c r="R1371" s="63">
        <f t="shared" si="614"/>
        <v>6.0771921238788273E-2</v>
      </c>
      <c r="S1371" s="63">
        <f t="shared" si="615"/>
        <v>3.9486673247778992E-2</v>
      </c>
      <c r="T1371" s="64">
        <f t="shared" si="616"/>
        <v>2.0476691562101967E-2</v>
      </c>
      <c r="U1371" s="63">
        <f t="shared" si="595"/>
        <v>9.1519628757845251E-2</v>
      </c>
      <c r="V1371" s="63">
        <f t="shared" si="596"/>
        <v>0.14626001718325643</v>
      </c>
      <c r="W1371" s="63">
        <f t="shared" si="597"/>
        <v>6.5434121742060647E-2</v>
      </c>
      <c r="X1371" s="64">
        <f t="shared" si="598"/>
        <v>7.5861936267856533E-2</v>
      </c>
      <c r="Y1371" s="63">
        <f t="shared" si="591"/>
        <v>9.3268757943110403E-2</v>
      </c>
      <c r="Z1371" s="63">
        <f t="shared" si="592"/>
        <v>0.14574769226451756</v>
      </c>
      <c r="AA1371" s="63">
        <f t="shared" si="593"/>
        <v>7.3312287628898298E-2</v>
      </c>
      <c r="AB1371" s="64">
        <f t="shared" si="594"/>
        <v>6.7487725120188191E-2</v>
      </c>
      <c r="AC1371" s="63">
        <f t="shared" si="587"/>
        <v>3.4570339393939831E-2</v>
      </c>
      <c r="AD1371" s="63">
        <f t="shared" si="588"/>
        <v>7.6760289264148129E-2</v>
      </c>
      <c r="AE1371" s="63">
        <f t="shared" si="589"/>
        <v>6.2707361156802977E-2</v>
      </c>
      <c r="AF1371" s="64">
        <f t="shared" si="590"/>
        <v>1.3223704493820376E-2</v>
      </c>
      <c r="AG1371" s="69">
        <f t="shared" ca="1" si="599"/>
        <v>591</v>
      </c>
      <c r="AH1371" s="75">
        <f t="shared" si="609"/>
        <v>1</v>
      </c>
      <c r="AI1371" s="76">
        <f t="shared" si="610"/>
        <v>0</v>
      </c>
      <c r="AJ1371" s="75">
        <f t="shared" si="611"/>
        <v>1</v>
      </c>
      <c r="AK1371" s="76">
        <f t="shared" si="612"/>
        <v>0</v>
      </c>
    </row>
    <row r="1372" spans="2:37" x14ac:dyDescent="0.25">
      <c r="B1372" s="43">
        <v>1985</v>
      </c>
      <c r="C1372" s="39">
        <v>1</v>
      </c>
      <c r="D1372" s="67">
        <f t="shared" si="586"/>
        <v>31078</v>
      </c>
      <c r="E1372" s="61">
        <f>Data!I1371</f>
        <v>179.63000500000001</v>
      </c>
      <c r="F1372" s="61">
        <f>Data!H1371</f>
        <v>105.5</v>
      </c>
      <c r="G1372" s="62">
        <f>IF(MOD(C1372,3)=0,SUM(Data!G1369:G1371),0)</f>
        <v>0</v>
      </c>
      <c r="H1372" s="63">
        <f t="shared" si="600"/>
        <v>7.4085144879061815E-2</v>
      </c>
      <c r="I1372" s="63">
        <f t="shared" si="601"/>
        <v>0</v>
      </c>
      <c r="J1372" s="63">
        <f t="shared" si="602"/>
        <v>7.4085144879061815E-2</v>
      </c>
      <c r="K1372" s="63">
        <f t="shared" si="603"/>
        <v>1.8993352326686086E-3</v>
      </c>
      <c r="L1372" s="64">
        <f t="shared" si="604"/>
        <v>7.2048964509622726E-2</v>
      </c>
      <c r="M1372" s="65">
        <f t="shared" si="605"/>
        <v>40.457208333333334</v>
      </c>
      <c r="N1372" s="65">
        <f t="shared" si="606"/>
        <v>8.4643358730117146</v>
      </c>
      <c r="O1372" s="65">
        <f t="shared" si="607"/>
        <v>11140.753292127325</v>
      </c>
      <c r="P1372" s="66">
        <f t="shared" si="608"/>
        <v>1316.1993402990151</v>
      </c>
      <c r="Q1372" s="63">
        <f t="shared" si="613"/>
        <v>9.925953493030959E-2</v>
      </c>
      <c r="R1372" s="63">
        <f t="shared" si="614"/>
        <v>0.14995732890268276</v>
      </c>
      <c r="S1372" s="63">
        <f t="shared" si="615"/>
        <v>3.5328753680078595E-2</v>
      </c>
      <c r="T1372" s="64">
        <f t="shared" si="616"/>
        <v>0.11071707881690496</v>
      </c>
      <c r="U1372" s="63">
        <f t="shared" si="595"/>
        <v>9.4896282803818233E-2</v>
      </c>
      <c r="V1372" s="63">
        <f t="shared" si="596"/>
        <v>0.1498060125302787</v>
      </c>
      <c r="W1372" s="63">
        <f t="shared" si="597"/>
        <v>6.2807407149655381E-2</v>
      </c>
      <c r="X1372" s="64">
        <f t="shared" si="598"/>
        <v>8.1857357029478273E-2</v>
      </c>
      <c r="Y1372" s="63">
        <f t="shared" si="591"/>
        <v>8.8428978112732537E-2</v>
      </c>
      <c r="Z1372" s="63">
        <f t="shared" si="592"/>
        <v>0.14067559399825358</v>
      </c>
      <c r="AA1372" s="63">
        <f t="shared" si="593"/>
        <v>7.3103159709759336E-2</v>
      </c>
      <c r="AB1372" s="64">
        <f t="shared" si="594"/>
        <v>6.2969187703044938E-2</v>
      </c>
      <c r="AC1372" s="63">
        <f t="shared" si="587"/>
        <v>3.6581985206067369E-2</v>
      </c>
      <c r="AD1372" s="63">
        <f t="shared" si="588"/>
        <v>7.8853970325826639E-2</v>
      </c>
      <c r="AE1372" s="63">
        <f t="shared" si="589"/>
        <v>6.2808192095580084E-2</v>
      </c>
      <c r="AF1372" s="64">
        <f t="shared" si="590"/>
        <v>1.5097529685585531E-2</v>
      </c>
      <c r="AG1372" s="69">
        <f t="shared" ca="1" si="599"/>
        <v>63</v>
      </c>
      <c r="AH1372" s="75">
        <f t="shared" si="609"/>
        <v>2</v>
      </c>
      <c r="AI1372" s="76">
        <f t="shared" si="610"/>
        <v>0</v>
      </c>
      <c r="AJ1372" s="75">
        <f t="shared" si="611"/>
        <v>2</v>
      </c>
      <c r="AK1372" s="76">
        <f t="shared" si="612"/>
        <v>0</v>
      </c>
    </row>
    <row r="1373" spans="2:37" x14ac:dyDescent="0.25">
      <c r="B1373" s="43">
        <v>1985</v>
      </c>
      <c r="C1373" s="44">
        <v>2</v>
      </c>
      <c r="D1373" s="67">
        <f t="shared" si="586"/>
        <v>31106</v>
      </c>
      <c r="E1373" s="61">
        <f>Data!I1372</f>
        <v>181.179993</v>
      </c>
      <c r="F1373" s="61">
        <f>Data!H1372</f>
        <v>106</v>
      </c>
      <c r="G1373" s="62">
        <f>IF(MOD(C1373,3)=0,SUM(Data!G1370:G1372),0)</f>
        <v>0</v>
      </c>
      <c r="H1373" s="63">
        <f t="shared" si="600"/>
        <v>8.6287811437737449E-3</v>
      </c>
      <c r="I1373" s="63">
        <f t="shared" si="601"/>
        <v>0</v>
      </c>
      <c r="J1373" s="63">
        <f t="shared" si="602"/>
        <v>8.6287811437737449E-3</v>
      </c>
      <c r="K1373" s="63">
        <f t="shared" si="603"/>
        <v>4.7393364928909332E-3</v>
      </c>
      <c r="L1373" s="64">
        <f t="shared" si="604"/>
        <v>3.8710982138503436E-3</v>
      </c>
      <c r="M1373" s="65">
        <f t="shared" si="605"/>
        <v>40.806304729729725</v>
      </c>
      <c r="N1373" s="65">
        <f t="shared" si="606"/>
        <v>8.5044512089027648</v>
      </c>
      <c r="O1373" s="65">
        <f t="shared" si="607"/>
        <v>11236.884414061869</v>
      </c>
      <c r="P1373" s="66">
        <f t="shared" si="608"/>
        <v>1321.2944772143176</v>
      </c>
      <c r="Q1373" s="63">
        <f t="shared" si="613"/>
        <v>0.15357185347729341</v>
      </c>
      <c r="R1373" s="63">
        <f t="shared" si="614"/>
        <v>0.20677452882513858</v>
      </c>
      <c r="S1373" s="63">
        <f t="shared" si="615"/>
        <v>3.5156249999999778E-2</v>
      </c>
      <c r="T1373" s="64">
        <f t="shared" si="616"/>
        <v>0.16578973350654969</v>
      </c>
      <c r="U1373" s="63">
        <f t="shared" si="595"/>
        <v>9.7742590266391094E-2</v>
      </c>
      <c r="V1373" s="63">
        <f t="shared" si="596"/>
        <v>0.15279506408281063</v>
      </c>
      <c r="W1373" s="63">
        <f t="shared" si="597"/>
        <v>6.082994977976508E-2</v>
      </c>
      <c r="X1373" s="64">
        <f t="shared" si="598"/>
        <v>8.6691664693420822E-2</v>
      </c>
      <c r="Y1373" s="63">
        <f t="shared" si="591"/>
        <v>8.304707221026475E-2</v>
      </c>
      <c r="Z1373" s="63">
        <f t="shared" si="592"/>
        <v>0.13503534659985683</v>
      </c>
      <c r="AA1373" s="63">
        <f t="shared" si="593"/>
        <v>7.2789850787259081E-2</v>
      </c>
      <c r="AB1373" s="64">
        <f t="shared" si="594"/>
        <v>5.8022077452466014E-2</v>
      </c>
      <c r="AC1373" s="63">
        <f t="shared" si="587"/>
        <v>3.7104426774435595E-2</v>
      </c>
      <c r="AD1373" s="63">
        <f t="shared" si="588"/>
        <v>7.9397717147922098E-2</v>
      </c>
      <c r="AE1373" s="63">
        <f t="shared" si="589"/>
        <v>6.3059477157012989E-2</v>
      </c>
      <c r="AF1373" s="64">
        <f t="shared" si="590"/>
        <v>1.5369074207026712E-2</v>
      </c>
      <c r="AG1373" s="69">
        <f t="shared" ca="1" si="599"/>
        <v>872</v>
      </c>
      <c r="AH1373" s="75">
        <f t="shared" si="609"/>
        <v>3</v>
      </c>
      <c r="AI1373" s="76">
        <f t="shared" si="610"/>
        <v>0</v>
      </c>
      <c r="AJ1373" s="75">
        <f t="shared" si="611"/>
        <v>3</v>
      </c>
      <c r="AK1373" s="76">
        <f t="shared" si="612"/>
        <v>0</v>
      </c>
    </row>
    <row r="1374" spans="2:37" x14ac:dyDescent="0.25">
      <c r="B1374" s="43">
        <v>1985</v>
      </c>
      <c r="C1374" s="44">
        <v>3</v>
      </c>
      <c r="D1374" s="67">
        <f t="shared" si="586"/>
        <v>31137</v>
      </c>
      <c r="E1374" s="61">
        <f>Data!I1373</f>
        <v>180.66000399999999</v>
      </c>
      <c r="F1374" s="61">
        <f>Data!H1373</f>
        <v>106.4</v>
      </c>
      <c r="G1374" s="62">
        <f>IF(MOD(C1374,3)=0,SUM(Data!G1371:G1373),0)</f>
        <v>1.9041666666666668</v>
      </c>
      <c r="H1374" s="63">
        <f t="shared" si="600"/>
        <v>-2.8700133573800191E-3</v>
      </c>
      <c r="I1374" s="63">
        <f t="shared" si="601"/>
        <v>1.0509806492081422E-2</v>
      </c>
      <c r="J1374" s="63">
        <f t="shared" si="602"/>
        <v>7.6397931347014225E-3</v>
      </c>
      <c r="K1374" s="63">
        <f t="shared" si="603"/>
        <v>3.7735849056603765E-3</v>
      </c>
      <c r="L1374" s="64">
        <f t="shared" si="604"/>
        <v>3.8516736116387396E-3</v>
      </c>
      <c r="M1374" s="65">
        <f t="shared" si="605"/>
        <v>40.689190090090086</v>
      </c>
      <c r="N1374" s="65">
        <f t="shared" si="606"/>
        <v>8.5365434776156057</v>
      </c>
      <c r="O1374" s="65">
        <f t="shared" si="607"/>
        <v>11322.731886463853</v>
      </c>
      <c r="P1374" s="66">
        <f t="shared" si="608"/>
        <v>1326.383672285408</v>
      </c>
      <c r="Q1374" s="63">
        <f t="shared" si="613"/>
        <v>0.13494165061308938</v>
      </c>
      <c r="R1374" s="63">
        <f t="shared" si="614"/>
        <v>0.18647571254740614</v>
      </c>
      <c r="S1374" s="63">
        <f t="shared" si="615"/>
        <v>3.7037037037037202E-2</v>
      </c>
      <c r="T1374" s="64">
        <f t="shared" si="616"/>
        <v>0.14410157995642803</v>
      </c>
      <c r="U1374" s="63">
        <f t="shared" si="595"/>
        <v>0.12092296201479757</v>
      </c>
      <c r="V1374" s="63">
        <f t="shared" si="596"/>
        <v>0.17631480139857891</v>
      </c>
      <c r="W1374" s="63">
        <f t="shared" si="597"/>
        <v>5.8429223619163695E-2</v>
      </c>
      <c r="X1374" s="64">
        <f t="shared" si="598"/>
        <v>0.11137785611806961</v>
      </c>
      <c r="Y1374" s="63">
        <f t="shared" si="591"/>
        <v>8.0414565456575993E-2</v>
      </c>
      <c r="Z1374" s="63">
        <f t="shared" si="592"/>
        <v>0.13223206402214349</v>
      </c>
      <c r="AA1374" s="63">
        <f t="shared" si="593"/>
        <v>7.2786009868083035E-2</v>
      </c>
      <c r="AB1374" s="64">
        <f t="shared" si="594"/>
        <v>5.5412779069863305E-2</v>
      </c>
      <c r="AC1374" s="63">
        <f t="shared" si="587"/>
        <v>3.7714332915539384E-2</v>
      </c>
      <c r="AD1374" s="63">
        <f t="shared" si="588"/>
        <v>8.02032142987954E-2</v>
      </c>
      <c r="AE1374" s="63">
        <f t="shared" si="589"/>
        <v>6.3089587683511805E-2</v>
      </c>
      <c r="AF1374" s="64">
        <f t="shared" si="590"/>
        <v>1.609800981361742E-2</v>
      </c>
      <c r="AG1374" s="69">
        <f t="shared" ca="1" si="599"/>
        <v>1107</v>
      </c>
      <c r="AH1374" s="75">
        <f t="shared" si="609"/>
        <v>0</v>
      </c>
      <c r="AI1374" s="76">
        <f t="shared" si="610"/>
        <v>1</v>
      </c>
      <c r="AJ1374" s="75">
        <f t="shared" si="611"/>
        <v>0</v>
      </c>
      <c r="AK1374" s="76">
        <f t="shared" si="612"/>
        <v>1</v>
      </c>
    </row>
    <row r="1375" spans="2:37" x14ac:dyDescent="0.25">
      <c r="B1375" s="43">
        <v>1985</v>
      </c>
      <c r="C1375" s="44">
        <v>4</v>
      </c>
      <c r="D1375" s="67">
        <f t="shared" si="586"/>
        <v>31167</v>
      </c>
      <c r="E1375" s="61">
        <f>Data!I1374</f>
        <v>179.83000200000001</v>
      </c>
      <c r="F1375" s="61">
        <f>Data!H1374</f>
        <v>106.9</v>
      </c>
      <c r="G1375" s="62">
        <f>IF(MOD(C1375,3)=0,SUM(Data!G1372:G1374),0)</f>
        <v>0</v>
      </c>
      <c r="H1375" s="63">
        <f t="shared" si="600"/>
        <v>-4.5942764398476665E-3</v>
      </c>
      <c r="I1375" s="63">
        <f t="shared" si="601"/>
        <v>0</v>
      </c>
      <c r="J1375" s="63">
        <f t="shared" si="602"/>
        <v>-4.5942764398476665E-3</v>
      </c>
      <c r="K1375" s="63">
        <f t="shared" si="603"/>
        <v>4.6992481203007586E-3</v>
      </c>
      <c r="L1375" s="64">
        <f t="shared" si="604"/>
        <v>-9.2500562506996342E-3</v>
      </c>
      <c r="M1375" s="65">
        <f t="shared" si="605"/>
        <v>40.502252702702698</v>
      </c>
      <c r="N1375" s="65">
        <f t="shared" si="606"/>
        <v>8.5766588135066577</v>
      </c>
      <c r="O1375" s="65">
        <f t="shared" si="607"/>
        <v>11270.71212612316</v>
      </c>
      <c r="P1375" s="66">
        <f t="shared" si="608"/>
        <v>1314.1145487067583</v>
      </c>
      <c r="Q1375" s="63">
        <f t="shared" si="613"/>
        <v>0.12358637069191425</v>
      </c>
      <c r="R1375" s="63">
        <f t="shared" si="614"/>
        <v>0.17460482576800818</v>
      </c>
      <c r="S1375" s="63">
        <f t="shared" si="615"/>
        <v>3.6857419980601547E-2</v>
      </c>
      <c r="T1375" s="64">
        <f t="shared" si="616"/>
        <v>0.13285086563780801</v>
      </c>
      <c r="U1375" s="63">
        <f t="shared" si="595"/>
        <v>0.11089739301343871</v>
      </c>
      <c r="V1375" s="63">
        <f t="shared" si="596"/>
        <v>0.16579380610418015</v>
      </c>
      <c r="W1375" s="63">
        <f t="shared" si="597"/>
        <v>5.7057318207325736E-2</v>
      </c>
      <c r="X1375" s="64">
        <f t="shared" si="598"/>
        <v>0.10286716342048696</v>
      </c>
      <c r="Y1375" s="63">
        <f t="shared" si="591"/>
        <v>7.4941398863769715E-2</v>
      </c>
      <c r="Z1375" s="63">
        <f t="shared" si="592"/>
        <v>0.12649640022581954</v>
      </c>
      <c r="AA1375" s="63">
        <f t="shared" si="593"/>
        <v>7.2882603342323105E-2</v>
      </c>
      <c r="AB1375" s="64">
        <f t="shared" si="594"/>
        <v>4.9971727304063851E-2</v>
      </c>
      <c r="AC1375" s="63">
        <f t="shared" si="587"/>
        <v>3.5730546671526753E-2</v>
      </c>
      <c r="AD1375" s="63">
        <f t="shared" si="588"/>
        <v>7.8138202561660153E-2</v>
      </c>
      <c r="AE1375" s="63">
        <f t="shared" si="589"/>
        <v>6.3169239771344143E-2</v>
      </c>
      <c r="AF1375" s="64">
        <f t="shared" si="590"/>
        <v>1.4079567231963352E-2</v>
      </c>
      <c r="AG1375" s="69">
        <f t="shared" ca="1" si="599"/>
        <v>1135</v>
      </c>
      <c r="AH1375" s="75">
        <f t="shared" si="609"/>
        <v>0</v>
      </c>
      <c r="AI1375" s="76">
        <f t="shared" si="610"/>
        <v>2</v>
      </c>
      <c r="AJ1375" s="75">
        <f t="shared" si="611"/>
        <v>0</v>
      </c>
      <c r="AK1375" s="76">
        <f t="shared" si="612"/>
        <v>2</v>
      </c>
    </row>
    <row r="1376" spans="2:37" x14ac:dyDescent="0.25">
      <c r="B1376" s="43">
        <v>1985</v>
      </c>
      <c r="C1376" s="44">
        <v>5</v>
      </c>
      <c r="D1376" s="67">
        <f t="shared" ref="D1376:D1439" si="617">EOMONTH(DATE(B1376,C1376,1),0)</f>
        <v>31198</v>
      </c>
      <c r="E1376" s="61">
        <f>Data!I1375</f>
        <v>189.550003</v>
      </c>
      <c r="F1376" s="61">
        <f>Data!H1375</f>
        <v>107.3</v>
      </c>
      <c r="G1376" s="62">
        <f>IF(MOD(C1376,3)=0,SUM(Data!G1373:G1375),0)</f>
        <v>0</v>
      </c>
      <c r="H1376" s="63">
        <f t="shared" si="600"/>
        <v>5.4051053171872754E-2</v>
      </c>
      <c r="I1376" s="63">
        <f t="shared" si="601"/>
        <v>0</v>
      </c>
      <c r="J1376" s="63">
        <f t="shared" si="602"/>
        <v>5.4051053171872754E-2</v>
      </c>
      <c r="K1376" s="63">
        <f t="shared" si="603"/>
        <v>3.7418147801682178E-3</v>
      </c>
      <c r="L1376" s="64">
        <f t="shared" si="604"/>
        <v>5.012169230263952E-2</v>
      </c>
      <c r="M1376" s="65">
        <f t="shared" si="605"/>
        <v>42.691442117117113</v>
      </c>
      <c r="N1376" s="65">
        <f t="shared" si="606"/>
        <v>8.6087510822194968</v>
      </c>
      <c r="O1376" s="65">
        <f t="shared" si="607"/>
        <v>11879.905986537115</v>
      </c>
      <c r="P1376" s="66">
        <f t="shared" si="608"/>
        <v>1379.9801937674604</v>
      </c>
      <c r="Q1376" s="63">
        <f t="shared" si="613"/>
        <v>0.259050144289934</v>
      </c>
      <c r="R1376" s="63">
        <f t="shared" si="614"/>
        <v>0.31621957505247411</v>
      </c>
      <c r="S1376" s="63">
        <f t="shared" si="615"/>
        <v>3.771760154738879E-2</v>
      </c>
      <c r="T1376" s="64">
        <f t="shared" si="616"/>
        <v>0.26837934818663478</v>
      </c>
      <c r="U1376" s="63">
        <f t="shared" si="595"/>
        <v>0.11248090323619042</v>
      </c>
      <c r="V1376" s="63">
        <f t="shared" si="596"/>
        <v>0.1674555675064453</v>
      </c>
      <c r="W1376" s="63">
        <f t="shared" si="597"/>
        <v>5.5769918361899817E-2</v>
      </c>
      <c r="X1376" s="64">
        <f t="shared" si="598"/>
        <v>0.10578597401016476</v>
      </c>
      <c r="Y1376" s="63">
        <f t="shared" si="591"/>
        <v>7.5961449474972298E-2</v>
      </c>
      <c r="Z1376" s="63">
        <f t="shared" si="592"/>
        <v>0.12756537323475081</v>
      </c>
      <c r="AA1376" s="63">
        <f t="shared" si="593"/>
        <v>7.2676605427216101E-2</v>
      </c>
      <c r="AB1376" s="64">
        <f t="shared" si="594"/>
        <v>5.1169912282811536E-2</v>
      </c>
      <c r="AC1376" s="63">
        <f t="shared" si="587"/>
        <v>3.8863923271980294E-2</v>
      </c>
      <c r="AD1376" s="63">
        <f t="shared" si="588"/>
        <v>8.139987426461226E-2</v>
      </c>
      <c r="AE1376" s="63">
        <f t="shared" si="589"/>
        <v>6.3367796214081951E-2</v>
      </c>
      <c r="AF1376" s="64">
        <f t="shared" si="590"/>
        <v>1.6957517535071132E-2</v>
      </c>
      <c r="AG1376" s="69">
        <f t="shared" ca="1" si="599"/>
        <v>161</v>
      </c>
      <c r="AH1376" s="75">
        <f t="shared" si="609"/>
        <v>1</v>
      </c>
      <c r="AI1376" s="76">
        <f t="shared" si="610"/>
        <v>0</v>
      </c>
      <c r="AJ1376" s="75">
        <f t="shared" si="611"/>
        <v>1</v>
      </c>
      <c r="AK1376" s="76">
        <f t="shared" si="612"/>
        <v>0</v>
      </c>
    </row>
    <row r="1377" spans="2:37" x14ac:dyDescent="0.25">
      <c r="B1377" s="43">
        <v>1985</v>
      </c>
      <c r="C1377" s="44">
        <v>6</v>
      </c>
      <c r="D1377" s="67">
        <f t="shared" si="617"/>
        <v>31228</v>
      </c>
      <c r="E1377" s="61">
        <f>Data!I1376</f>
        <v>191.85000600000001</v>
      </c>
      <c r="F1377" s="61">
        <f>Data!H1376</f>
        <v>107.6</v>
      </c>
      <c r="G1377" s="62">
        <f>IF(MOD(C1377,3)=0,SUM(Data!G1374:G1376),0)</f>
        <v>1.9283333333333332</v>
      </c>
      <c r="H1377" s="63">
        <f t="shared" si="600"/>
        <v>1.2134017217609872E-2</v>
      </c>
      <c r="I1377" s="63">
        <f t="shared" si="601"/>
        <v>1.0173217107959282E-2</v>
      </c>
      <c r="J1377" s="63">
        <f t="shared" si="602"/>
        <v>2.2307234325569247E-2</v>
      </c>
      <c r="K1377" s="63">
        <f t="shared" si="603"/>
        <v>2.7958993476233651E-3</v>
      </c>
      <c r="L1377" s="64">
        <f t="shared" si="604"/>
        <v>1.9456935345107729E-2</v>
      </c>
      <c r="M1377" s="65">
        <f t="shared" si="605"/>
        <v>43.20946081081081</v>
      </c>
      <c r="N1377" s="65">
        <f t="shared" si="606"/>
        <v>8.6328202837541266</v>
      </c>
      <c r="O1377" s="65">
        <f t="shared" si="607"/>
        <v>12144.91383314453</v>
      </c>
      <c r="P1377" s="66">
        <f t="shared" si="608"/>
        <v>1406.8303791751232</v>
      </c>
      <c r="Q1377" s="63">
        <f t="shared" si="613"/>
        <v>0.25244819667800877</v>
      </c>
      <c r="R1377" s="63">
        <f t="shared" si="614"/>
        <v>0.30697779513060275</v>
      </c>
      <c r="S1377" s="63">
        <f t="shared" si="615"/>
        <v>3.7608486017357556E-2</v>
      </c>
      <c r="T1377" s="64">
        <f t="shared" si="616"/>
        <v>0.25960592337401067</v>
      </c>
      <c r="U1377" s="63">
        <f t="shared" si="595"/>
        <v>0.10924818316062757</v>
      </c>
      <c r="V1377" s="63">
        <f t="shared" si="596"/>
        <v>0.16340831263445743</v>
      </c>
      <c r="W1377" s="63">
        <f t="shared" si="597"/>
        <v>5.4050339209606779E-2</v>
      </c>
      <c r="X1377" s="64">
        <f t="shared" si="598"/>
        <v>0.10375023787464865</v>
      </c>
      <c r="Y1377" s="63">
        <f t="shared" si="591"/>
        <v>7.2598161246259174E-2</v>
      </c>
      <c r="Z1377" s="63">
        <f t="shared" si="592"/>
        <v>0.12407891295609819</v>
      </c>
      <c r="AA1377" s="63">
        <f t="shared" si="593"/>
        <v>7.217270809012799E-2</v>
      </c>
      <c r="AB1377" s="64">
        <f t="shared" si="594"/>
        <v>4.8412167624030777E-2</v>
      </c>
      <c r="AC1377" s="63">
        <f t="shared" si="587"/>
        <v>4.2084957454711969E-2</v>
      </c>
      <c r="AD1377" s="63">
        <f t="shared" si="588"/>
        <v>8.4879348040925784E-2</v>
      </c>
      <c r="AE1377" s="63">
        <f t="shared" si="589"/>
        <v>6.3178680863387404E-2</v>
      </c>
      <c r="AF1377" s="64">
        <f t="shared" si="590"/>
        <v>2.0411119568270131E-2</v>
      </c>
      <c r="AG1377" s="69">
        <f t="shared" ca="1" si="599"/>
        <v>803</v>
      </c>
      <c r="AH1377" s="75">
        <f t="shared" si="609"/>
        <v>2</v>
      </c>
      <c r="AI1377" s="76">
        <f t="shared" si="610"/>
        <v>0</v>
      </c>
      <c r="AJ1377" s="75">
        <f t="shared" si="611"/>
        <v>2</v>
      </c>
      <c r="AK1377" s="76">
        <f t="shared" si="612"/>
        <v>0</v>
      </c>
    </row>
    <row r="1378" spans="2:37" x14ac:dyDescent="0.25">
      <c r="B1378" s="43">
        <v>1985</v>
      </c>
      <c r="C1378" s="44">
        <v>7</v>
      </c>
      <c r="D1378" s="67">
        <f t="shared" si="617"/>
        <v>31259</v>
      </c>
      <c r="E1378" s="61">
        <f>Data!I1377</f>
        <v>190.91999799999999</v>
      </c>
      <c r="F1378" s="61">
        <f>Data!H1377</f>
        <v>107.8</v>
      </c>
      <c r="G1378" s="62">
        <f>IF(MOD(C1378,3)=0,SUM(Data!G1375:G1377),0)</f>
        <v>0</v>
      </c>
      <c r="H1378" s="63">
        <f t="shared" si="600"/>
        <v>-4.8475786860283643E-3</v>
      </c>
      <c r="I1378" s="63">
        <f t="shared" si="601"/>
        <v>0</v>
      </c>
      <c r="J1378" s="63">
        <f t="shared" si="602"/>
        <v>-4.8475786860283643E-3</v>
      </c>
      <c r="K1378" s="63">
        <f t="shared" si="603"/>
        <v>1.8587360594795044E-3</v>
      </c>
      <c r="L1378" s="64">
        <f t="shared" si="604"/>
        <v>-6.6938726031229301E-3</v>
      </c>
      <c r="M1378" s="65">
        <f t="shared" si="605"/>
        <v>42.999999549549543</v>
      </c>
      <c r="N1378" s="65">
        <f t="shared" si="606"/>
        <v>8.648866418110547</v>
      </c>
      <c r="O1378" s="65">
        <f t="shared" si="607"/>
        <v>12086.040407703327</v>
      </c>
      <c r="P1378" s="66">
        <f t="shared" si="608"/>
        <v>1397.4132358427219</v>
      </c>
      <c r="Q1378" s="63">
        <f t="shared" si="613"/>
        <v>0.2672241665412407</v>
      </c>
      <c r="R1378" s="63">
        <f t="shared" si="614"/>
        <v>0.32239708717316851</v>
      </c>
      <c r="S1378" s="63">
        <f t="shared" si="615"/>
        <v>3.5542747358309201E-2</v>
      </c>
      <c r="T1378" s="64">
        <f t="shared" si="616"/>
        <v>0.27700868993253169</v>
      </c>
      <c r="U1378" s="63">
        <f t="shared" si="595"/>
        <v>9.4292906571085799E-2</v>
      </c>
      <c r="V1378" s="63">
        <f t="shared" si="596"/>
        <v>0.14772283001104269</v>
      </c>
      <c r="W1378" s="63">
        <f t="shared" si="597"/>
        <v>5.4441888477829048E-2</v>
      </c>
      <c r="X1378" s="64">
        <f t="shared" si="598"/>
        <v>8.8464753299845045E-2</v>
      </c>
      <c r="Y1378" s="63">
        <f t="shared" si="591"/>
        <v>7.9613498505580305E-2</v>
      </c>
      <c r="Z1378" s="63">
        <f t="shared" si="592"/>
        <v>0.13143096050325753</v>
      </c>
      <c r="AA1378" s="63">
        <f t="shared" si="593"/>
        <v>7.117874718303363E-2</v>
      </c>
      <c r="AB1378" s="64">
        <f t="shared" si="594"/>
        <v>5.6248514525399251E-2</v>
      </c>
      <c r="AC1378" s="63">
        <f t="shared" si="587"/>
        <v>4.1136930321350018E-2</v>
      </c>
      <c r="AD1378" s="63">
        <f t="shared" si="588"/>
        <v>8.3892389107290466E-2</v>
      </c>
      <c r="AE1378" s="63">
        <f t="shared" si="589"/>
        <v>6.3277402158307572E-2</v>
      </c>
      <c r="AF1378" s="64">
        <f t="shared" si="590"/>
        <v>1.9388154875799257E-2</v>
      </c>
      <c r="AG1378" s="69">
        <f t="shared" ca="1" si="599"/>
        <v>1138</v>
      </c>
      <c r="AH1378" s="75">
        <f t="shared" si="609"/>
        <v>0</v>
      </c>
      <c r="AI1378" s="76">
        <f t="shared" si="610"/>
        <v>1</v>
      </c>
      <c r="AJ1378" s="75">
        <f t="shared" si="611"/>
        <v>0</v>
      </c>
      <c r="AK1378" s="76">
        <f t="shared" si="612"/>
        <v>1</v>
      </c>
    </row>
    <row r="1379" spans="2:37" x14ac:dyDescent="0.25">
      <c r="B1379" s="43">
        <v>1985</v>
      </c>
      <c r="C1379" s="44">
        <v>8</v>
      </c>
      <c r="D1379" s="67">
        <f t="shared" si="617"/>
        <v>31290</v>
      </c>
      <c r="E1379" s="61">
        <f>Data!I1378</f>
        <v>188.63000500000001</v>
      </c>
      <c r="F1379" s="61">
        <f>Data!H1378</f>
        <v>108</v>
      </c>
      <c r="G1379" s="62">
        <f>IF(MOD(C1379,3)=0,SUM(Data!G1376:G1378),0)</f>
        <v>0</v>
      </c>
      <c r="H1379" s="63">
        <f t="shared" si="600"/>
        <v>-1.1994516153305157E-2</v>
      </c>
      <c r="I1379" s="63">
        <f t="shared" si="601"/>
        <v>0</v>
      </c>
      <c r="J1379" s="63">
        <f t="shared" si="602"/>
        <v>-1.1994516153305157E-2</v>
      </c>
      <c r="K1379" s="63">
        <f t="shared" si="603"/>
        <v>1.8552875695732052E-3</v>
      </c>
      <c r="L1379" s="64">
        <f t="shared" si="604"/>
        <v>-1.3824155938206406E-2</v>
      </c>
      <c r="M1379" s="65">
        <f t="shared" si="605"/>
        <v>42.484235360360358</v>
      </c>
      <c r="N1379" s="65">
        <f t="shared" si="606"/>
        <v>8.6649125524669675</v>
      </c>
      <c r="O1379" s="65">
        <f t="shared" si="607"/>
        <v>11941.07420080363</v>
      </c>
      <c r="P1379" s="66">
        <f t="shared" si="608"/>
        <v>1378.0951773603185</v>
      </c>
      <c r="Q1379" s="63">
        <f t="shared" si="613"/>
        <v>0.13168954236757147</v>
      </c>
      <c r="R1379" s="63">
        <f t="shared" si="614"/>
        <v>0.18096150146494905</v>
      </c>
      <c r="S1379" s="63">
        <f t="shared" si="615"/>
        <v>3.3492822966507019E-2</v>
      </c>
      <c r="T1379" s="64">
        <f t="shared" si="616"/>
        <v>0.14268960095451177</v>
      </c>
      <c r="U1379" s="63">
        <f t="shared" si="595"/>
        <v>9.0385500032019506E-2</v>
      </c>
      <c r="V1379" s="63">
        <f t="shared" si="596"/>
        <v>0.14362464051891388</v>
      </c>
      <c r="W1379" s="63">
        <f t="shared" si="597"/>
        <v>5.3308892764969862E-2</v>
      </c>
      <c r="X1379" s="64">
        <f t="shared" si="598"/>
        <v>8.5744788043004672E-2</v>
      </c>
      <c r="Y1379" s="63">
        <f t="shared" si="591"/>
        <v>8.0610287893819965E-2</v>
      </c>
      <c r="Z1379" s="63">
        <f t="shared" si="592"/>
        <v>0.13247559210198845</v>
      </c>
      <c r="AA1379" s="63">
        <f t="shared" si="593"/>
        <v>7.1179845158419131E-2</v>
      </c>
      <c r="AB1379" s="64">
        <f t="shared" si="594"/>
        <v>5.7222647738022214E-2</v>
      </c>
      <c r="AC1379" s="63">
        <f t="shared" si="587"/>
        <v>3.9350877398722561E-2</v>
      </c>
      <c r="AD1379" s="63">
        <f t="shared" si="588"/>
        <v>8.2032989913006338E-2</v>
      </c>
      <c r="AE1379" s="63">
        <f t="shared" si="589"/>
        <v>6.3375949607757498E-2</v>
      </c>
      <c r="AF1379" s="64">
        <f t="shared" si="590"/>
        <v>1.7545102757055009E-2</v>
      </c>
      <c r="AG1379" s="69">
        <f t="shared" ca="1" si="599"/>
        <v>1273</v>
      </c>
      <c r="AH1379" s="75">
        <f t="shared" si="609"/>
        <v>0</v>
      </c>
      <c r="AI1379" s="76">
        <f t="shared" si="610"/>
        <v>2</v>
      </c>
      <c r="AJ1379" s="75">
        <f t="shared" si="611"/>
        <v>0</v>
      </c>
      <c r="AK1379" s="76">
        <f t="shared" si="612"/>
        <v>2</v>
      </c>
    </row>
    <row r="1380" spans="2:37" x14ac:dyDescent="0.25">
      <c r="B1380" s="43">
        <v>1985</v>
      </c>
      <c r="C1380" s="44">
        <v>9</v>
      </c>
      <c r="D1380" s="67">
        <f t="shared" si="617"/>
        <v>31320</v>
      </c>
      <c r="E1380" s="61">
        <f>Data!I1379</f>
        <v>182.08000200000001</v>
      </c>
      <c r="F1380" s="61">
        <f>Data!H1379</f>
        <v>108.3</v>
      </c>
      <c r="G1380" s="62">
        <f>IF(MOD(C1380,3)=0,SUM(Data!G1377:G1379),0)</f>
        <v>1.9516666666666667</v>
      </c>
      <c r="H1380" s="63">
        <f t="shared" si="600"/>
        <v>-3.4724077964160549E-2</v>
      </c>
      <c r="I1380" s="63">
        <f t="shared" si="601"/>
        <v>1.0346533504394842E-2</v>
      </c>
      <c r="J1380" s="63">
        <f t="shared" si="602"/>
        <v>-2.4377544459765921E-2</v>
      </c>
      <c r="K1380" s="63">
        <f t="shared" si="603"/>
        <v>2.7777777777777679E-3</v>
      </c>
      <c r="L1380" s="64">
        <f t="shared" si="604"/>
        <v>-2.7080099738270746E-2</v>
      </c>
      <c r="M1380" s="65">
        <f t="shared" si="605"/>
        <v>41.009009459459456</v>
      </c>
      <c r="N1380" s="65">
        <f t="shared" si="606"/>
        <v>8.688981754001599</v>
      </c>
      <c r="O1380" s="65">
        <f t="shared" si="607"/>
        <v>11649.980133576177</v>
      </c>
      <c r="P1380" s="66">
        <f t="shared" si="608"/>
        <v>1340.7762225085712</v>
      </c>
      <c r="Q1380" s="63">
        <f t="shared" si="613"/>
        <v>9.6207076596974916E-2</v>
      </c>
      <c r="R1380" s="63">
        <f t="shared" si="614"/>
        <v>0.14353376391654638</v>
      </c>
      <c r="S1380" s="63">
        <f t="shared" si="615"/>
        <v>3.1428571428571583E-2</v>
      </c>
      <c r="T1380" s="64">
        <f t="shared" si="616"/>
        <v>0.10868924479443587</v>
      </c>
      <c r="U1380" s="63">
        <f t="shared" si="595"/>
        <v>7.7336549667356591E-2</v>
      </c>
      <c r="V1380" s="63">
        <f t="shared" si="596"/>
        <v>0.12965025938596608</v>
      </c>
      <c r="W1380" s="63">
        <f t="shared" si="597"/>
        <v>5.2131041827403468E-2</v>
      </c>
      <c r="X1380" s="64">
        <f t="shared" si="598"/>
        <v>7.367829146445759E-2</v>
      </c>
      <c r="Y1380" s="63">
        <f t="shared" si="591"/>
        <v>8.0601482679083292E-2</v>
      </c>
      <c r="Z1380" s="63">
        <f t="shared" si="592"/>
        <v>0.13242827025379422</v>
      </c>
      <c r="AA1380" s="63">
        <f t="shared" si="593"/>
        <v>7.0886839470478247E-2</v>
      </c>
      <c r="AB1380" s="64">
        <f t="shared" si="594"/>
        <v>5.7467725360922817E-2</v>
      </c>
      <c r="AC1380" s="63">
        <f t="shared" si="587"/>
        <v>3.588284378943829E-2</v>
      </c>
      <c r="AD1380" s="63">
        <f t="shared" si="588"/>
        <v>7.8602794014281274E-2</v>
      </c>
      <c r="AE1380" s="63">
        <f t="shared" si="589"/>
        <v>6.3523446192792488E-2</v>
      </c>
      <c r="AF1380" s="64">
        <f t="shared" si="590"/>
        <v>1.4178669850175796E-2</v>
      </c>
      <c r="AG1380" s="69">
        <f t="shared" ca="1" si="599"/>
        <v>1569</v>
      </c>
      <c r="AH1380" s="75">
        <f t="shared" si="609"/>
        <v>0</v>
      </c>
      <c r="AI1380" s="76">
        <f t="shared" si="610"/>
        <v>3</v>
      </c>
      <c r="AJ1380" s="75">
        <f t="shared" si="611"/>
        <v>0</v>
      </c>
      <c r="AK1380" s="76">
        <f t="shared" si="612"/>
        <v>3</v>
      </c>
    </row>
    <row r="1381" spans="2:37" x14ac:dyDescent="0.25">
      <c r="B1381" s="43">
        <v>1985</v>
      </c>
      <c r="C1381" s="44">
        <v>10</v>
      </c>
      <c r="D1381" s="67">
        <f t="shared" si="617"/>
        <v>31351</v>
      </c>
      <c r="E1381" s="61">
        <f>Data!I1380</f>
        <v>189.820007</v>
      </c>
      <c r="F1381" s="61">
        <f>Data!H1380</f>
        <v>108.7</v>
      </c>
      <c r="G1381" s="62">
        <f>IF(MOD(C1381,3)=0,SUM(Data!G1378:G1380),0)</f>
        <v>0</v>
      </c>
      <c r="H1381" s="63">
        <f t="shared" si="600"/>
        <v>4.2508814339753842E-2</v>
      </c>
      <c r="I1381" s="63">
        <f t="shared" si="601"/>
        <v>0</v>
      </c>
      <c r="J1381" s="63">
        <f t="shared" si="602"/>
        <v>4.2508814339753842E-2</v>
      </c>
      <c r="K1381" s="63">
        <f t="shared" si="603"/>
        <v>3.6934441366573978E-3</v>
      </c>
      <c r="L1381" s="64">
        <f t="shared" si="604"/>
        <v>3.8672535354143056E-2</v>
      </c>
      <c r="M1381" s="65">
        <f t="shared" si="605"/>
        <v>42.752253828828827</v>
      </c>
      <c r="N1381" s="65">
        <f t="shared" si="606"/>
        <v>8.7210740227144399</v>
      </c>
      <c r="O1381" s="65">
        <f t="shared" si="607"/>
        <v>12145.206976136187</v>
      </c>
      <c r="P1381" s="66">
        <f t="shared" si="608"/>
        <v>1392.6274383755283</v>
      </c>
      <c r="Q1381" s="63">
        <f t="shared" si="613"/>
        <v>0.14287441490455555</v>
      </c>
      <c r="R1381" s="63">
        <f t="shared" si="614"/>
        <v>0.19221587714692356</v>
      </c>
      <c r="S1381" s="63">
        <f t="shared" si="615"/>
        <v>3.228869895536568E-2</v>
      </c>
      <c r="T1381" s="64">
        <f t="shared" si="616"/>
        <v>0.15492485615060803</v>
      </c>
      <c r="U1381" s="63">
        <f t="shared" si="595"/>
        <v>8.2896123805066502E-2</v>
      </c>
      <c r="V1381" s="63">
        <f t="shared" si="596"/>
        <v>0.13547979739679361</v>
      </c>
      <c r="W1381" s="63">
        <f t="shared" si="597"/>
        <v>5.0912937054238494E-2</v>
      </c>
      <c r="X1381" s="64">
        <f t="shared" si="598"/>
        <v>8.0469901321797765E-2</v>
      </c>
      <c r="Y1381" s="63">
        <f t="shared" si="591"/>
        <v>7.8637917142170499E-2</v>
      </c>
      <c r="Z1381" s="63">
        <f t="shared" si="592"/>
        <v>0.13037053004138643</v>
      </c>
      <c r="AA1381" s="63">
        <f t="shared" si="593"/>
        <v>7.0694865340993562E-2</v>
      </c>
      <c r="AB1381" s="64">
        <f t="shared" si="594"/>
        <v>5.5735454266316653E-2</v>
      </c>
      <c r="AC1381" s="63">
        <f t="shared" si="587"/>
        <v>3.6642002447669908E-2</v>
      </c>
      <c r="AD1381" s="63">
        <f t="shared" si="588"/>
        <v>7.9393260479459382E-2</v>
      </c>
      <c r="AE1381" s="63">
        <f t="shared" si="589"/>
        <v>6.3551474649974793E-2</v>
      </c>
      <c r="AF1381" s="64">
        <f t="shared" si="590"/>
        <v>1.4895175463602417E-2</v>
      </c>
      <c r="AG1381" s="69">
        <f t="shared" ca="1" si="599"/>
        <v>267</v>
      </c>
      <c r="AH1381" s="75">
        <f t="shared" si="609"/>
        <v>1</v>
      </c>
      <c r="AI1381" s="76">
        <f t="shared" si="610"/>
        <v>0</v>
      </c>
      <c r="AJ1381" s="75">
        <f t="shared" si="611"/>
        <v>1</v>
      </c>
      <c r="AK1381" s="76">
        <f t="shared" si="612"/>
        <v>0</v>
      </c>
    </row>
    <row r="1382" spans="2:37" x14ac:dyDescent="0.25">
      <c r="B1382" s="43">
        <v>1985</v>
      </c>
      <c r="C1382" s="44">
        <v>11</v>
      </c>
      <c r="D1382" s="67">
        <f t="shared" si="617"/>
        <v>31381</v>
      </c>
      <c r="E1382" s="61">
        <f>Data!I1381</f>
        <v>202.16999799999999</v>
      </c>
      <c r="F1382" s="61">
        <f>Data!H1381</f>
        <v>109</v>
      </c>
      <c r="G1382" s="62">
        <f>IF(MOD(C1382,3)=0,SUM(Data!G1379:G1381),0)</f>
        <v>0</v>
      </c>
      <c r="H1382" s="63">
        <f t="shared" si="600"/>
        <v>6.5061587528020715E-2</v>
      </c>
      <c r="I1382" s="63">
        <f t="shared" si="601"/>
        <v>0</v>
      </c>
      <c r="J1382" s="63">
        <f t="shared" si="602"/>
        <v>6.5061587528020715E-2</v>
      </c>
      <c r="K1382" s="63">
        <f t="shared" si="603"/>
        <v>2.7598896044158661E-3</v>
      </c>
      <c r="L1382" s="64">
        <f t="shared" si="604"/>
        <v>6.213022536051227E-2</v>
      </c>
      <c r="M1382" s="65">
        <f t="shared" si="605"/>
        <v>45.533783333333325</v>
      </c>
      <c r="N1382" s="65">
        <f t="shared" si="606"/>
        <v>8.7451432242490696</v>
      </c>
      <c r="O1382" s="65">
        <f t="shared" si="607"/>
        <v>12935.393422859999</v>
      </c>
      <c r="P1382" s="66">
        <f t="shared" si="608"/>
        <v>1479.1516949650327</v>
      </c>
      <c r="Q1382" s="63">
        <f t="shared" si="613"/>
        <v>0.23590900799719994</v>
      </c>
      <c r="R1382" s="63">
        <f t="shared" si="614"/>
        <v>0.28926706454113704</v>
      </c>
      <c r="S1382" s="63">
        <f t="shared" si="615"/>
        <v>3.5137701804368371E-2</v>
      </c>
      <c r="T1382" s="64">
        <f t="shared" si="616"/>
        <v>0.24550295317597937</v>
      </c>
      <c r="U1382" s="63">
        <f t="shared" si="595"/>
        <v>7.546358703478262E-2</v>
      </c>
      <c r="V1382" s="63">
        <f t="shared" si="596"/>
        <v>0.12768634873579776</v>
      </c>
      <c r="W1382" s="63">
        <f t="shared" si="597"/>
        <v>4.9764970250450125E-2</v>
      </c>
      <c r="X1382" s="64">
        <f t="shared" si="598"/>
        <v>7.4227451566380109E-2</v>
      </c>
      <c r="Y1382" s="63">
        <f t="shared" si="591"/>
        <v>8.2812209143146243E-2</v>
      </c>
      <c r="Z1382" s="63">
        <f t="shared" si="592"/>
        <v>0.13474502549227152</v>
      </c>
      <c r="AA1382" s="63">
        <f t="shared" si="593"/>
        <v>7.0212789474784598E-2</v>
      </c>
      <c r="AB1382" s="64">
        <f t="shared" si="594"/>
        <v>6.0298509466661043E-2</v>
      </c>
      <c r="AC1382" s="63">
        <f t="shared" si="587"/>
        <v>4.037208534712855E-2</v>
      </c>
      <c r="AD1382" s="63">
        <f t="shared" si="588"/>
        <v>8.3277172508104291E-2</v>
      </c>
      <c r="AE1382" s="63">
        <f t="shared" si="589"/>
        <v>6.3698046827145083E-2</v>
      </c>
      <c r="AF1382" s="64">
        <f t="shared" si="590"/>
        <v>1.8406657546623295E-2</v>
      </c>
      <c r="AG1382" s="69">
        <f t="shared" ca="1" si="599"/>
        <v>95</v>
      </c>
      <c r="AH1382" s="75">
        <f t="shared" si="609"/>
        <v>2</v>
      </c>
      <c r="AI1382" s="76">
        <f t="shared" si="610"/>
        <v>0</v>
      </c>
      <c r="AJ1382" s="75">
        <f t="shared" si="611"/>
        <v>2</v>
      </c>
      <c r="AK1382" s="76">
        <f t="shared" si="612"/>
        <v>0</v>
      </c>
    </row>
    <row r="1383" spans="2:37" x14ac:dyDescent="0.25">
      <c r="B1383" s="43">
        <v>1985</v>
      </c>
      <c r="C1383" s="44">
        <v>12</v>
      </c>
      <c r="D1383" s="67">
        <f t="shared" si="617"/>
        <v>31412</v>
      </c>
      <c r="E1383" s="61">
        <f>Data!I1382</f>
        <v>211.279999</v>
      </c>
      <c r="F1383" s="61">
        <f>Data!H1382</f>
        <v>109.3</v>
      </c>
      <c r="G1383" s="62">
        <f>IF(MOD(C1383,3)=0,SUM(Data!G1380:G1382),0)</f>
        <v>1.9699999999999998</v>
      </c>
      <c r="H1383" s="63">
        <f t="shared" si="600"/>
        <v>4.5061092595944929E-2</v>
      </c>
      <c r="I1383" s="63">
        <f t="shared" si="601"/>
        <v>9.7442747167658366E-3</v>
      </c>
      <c r="J1383" s="63">
        <f t="shared" si="602"/>
        <v>5.4805367312710906E-2</v>
      </c>
      <c r="K1383" s="63">
        <f t="shared" si="603"/>
        <v>2.7522935779815683E-3</v>
      </c>
      <c r="L1383" s="64">
        <f t="shared" si="604"/>
        <v>5.1910201620178453E-2</v>
      </c>
      <c r="M1383" s="65">
        <f t="shared" si="605"/>
        <v>47.585585360360355</v>
      </c>
      <c r="N1383" s="65">
        <f t="shared" si="606"/>
        <v>8.7692124257836994</v>
      </c>
      <c r="O1383" s="65">
        <f t="shared" si="607"/>
        <v>13644.322410734267</v>
      </c>
      <c r="P1383" s="66">
        <f t="shared" si="608"/>
        <v>1555.9347576774962</v>
      </c>
      <c r="Q1383" s="63">
        <f t="shared" si="613"/>
        <v>0.26333408684124349</v>
      </c>
      <c r="R1383" s="63">
        <f t="shared" si="614"/>
        <v>0.31545539417575097</v>
      </c>
      <c r="S1383" s="63">
        <f t="shared" si="615"/>
        <v>3.7986704653371284E-2</v>
      </c>
      <c r="T1383" s="64">
        <f t="shared" si="616"/>
        <v>0.26731430015285107</v>
      </c>
      <c r="U1383" s="63">
        <f t="shared" si="595"/>
        <v>9.2489608019324931E-2</v>
      </c>
      <c r="V1383" s="63">
        <f t="shared" si="596"/>
        <v>0.14509379278830647</v>
      </c>
      <c r="W1383" s="63">
        <f t="shared" si="597"/>
        <v>4.8387594305359549E-2</v>
      </c>
      <c r="X1383" s="64">
        <f t="shared" si="598"/>
        <v>9.2242791700547278E-2</v>
      </c>
      <c r="Y1383" s="63">
        <f t="shared" si="591"/>
        <v>8.8854872694636988E-2</v>
      </c>
      <c r="Z1383" s="63">
        <f t="shared" si="592"/>
        <v>0.14097531901259641</v>
      </c>
      <c r="AA1383" s="63">
        <f t="shared" si="593"/>
        <v>7.0120583991154506E-2</v>
      </c>
      <c r="AB1383" s="64">
        <f t="shared" si="594"/>
        <v>6.6211916751643063E-2</v>
      </c>
      <c r="AC1383" s="63">
        <f t="shared" si="587"/>
        <v>4.2202886487349156E-2</v>
      </c>
      <c r="AD1383" s="63">
        <f t="shared" si="588"/>
        <v>8.5292251220175697E-2</v>
      </c>
      <c r="AE1383" s="63">
        <f t="shared" si="589"/>
        <v>6.3676714792144429E-2</v>
      </c>
      <c r="AF1383" s="64">
        <f t="shared" si="590"/>
        <v>2.03215282683471E-2</v>
      </c>
      <c r="AG1383" s="69">
        <f t="shared" ca="1" si="599"/>
        <v>236</v>
      </c>
      <c r="AH1383" s="75">
        <f t="shared" si="609"/>
        <v>3</v>
      </c>
      <c r="AI1383" s="76">
        <f t="shared" si="610"/>
        <v>0</v>
      </c>
      <c r="AJ1383" s="75">
        <f t="shared" si="611"/>
        <v>3</v>
      </c>
      <c r="AK1383" s="76">
        <f t="shared" si="612"/>
        <v>0</v>
      </c>
    </row>
    <row r="1384" spans="2:37" x14ac:dyDescent="0.25">
      <c r="B1384" s="43">
        <v>1986</v>
      </c>
      <c r="C1384" s="39">
        <v>1</v>
      </c>
      <c r="D1384" s="67">
        <f t="shared" si="617"/>
        <v>31443</v>
      </c>
      <c r="E1384" s="61">
        <f>Data!I1383</f>
        <v>211.779999</v>
      </c>
      <c r="F1384" s="61">
        <f>Data!H1383</f>
        <v>109.6</v>
      </c>
      <c r="G1384" s="62">
        <f>IF(MOD(C1384,3)=0,SUM(Data!G1381:G1383),0)</f>
        <v>0</v>
      </c>
      <c r="H1384" s="63">
        <f t="shared" si="600"/>
        <v>2.3665278415681001E-3</v>
      </c>
      <c r="I1384" s="63">
        <f t="shared" si="601"/>
        <v>0</v>
      </c>
      <c r="J1384" s="63">
        <f t="shared" si="602"/>
        <v>2.3665278415681001E-3</v>
      </c>
      <c r="K1384" s="63">
        <f t="shared" si="603"/>
        <v>2.7447392497712553E-3</v>
      </c>
      <c r="L1384" s="64">
        <f t="shared" si="604"/>
        <v>-3.7717615799826021E-4</v>
      </c>
      <c r="M1384" s="65">
        <f t="shared" si="605"/>
        <v>47.69819797297297</v>
      </c>
      <c r="N1384" s="65">
        <f t="shared" si="606"/>
        <v>8.793281627318331</v>
      </c>
      <c r="O1384" s="65">
        <f t="shared" si="607"/>
        <v>13676.612079598601</v>
      </c>
      <c r="P1384" s="66">
        <f t="shared" si="608"/>
        <v>1555.3478961834994</v>
      </c>
      <c r="Q1384" s="63">
        <f t="shared" si="613"/>
        <v>0.17897897403053564</v>
      </c>
      <c r="R1384" s="63">
        <f t="shared" si="614"/>
        <v>0.22762004695528582</v>
      </c>
      <c r="S1384" s="63">
        <f t="shared" si="615"/>
        <v>3.8862559241706229E-2</v>
      </c>
      <c r="T1384" s="64">
        <f t="shared" si="616"/>
        <v>0.18169630432283479</v>
      </c>
      <c r="U1384" s="63">
        <f t="shared" si="595"/>
        <v>0.10328954544233504</v>
      </c>
      <c r="V1384" s="63">
        <f t="shared" si="596"/>
        <v>0.15641375520699907</v>
      </c>
      <c r="W1384" s="63">
        <f t="shared" si="597"/>
        <v>4.7269029047684707E-2</v>
      </c>
      <c r="X1384" s="64">
        <f t="shared" si="598"/>
        <v>0.10421842251800695</v>
      </c>
      <c r="Y1384" s="63">
        <f t="shared" si="591"/>
        <v>7.7002217219446667E-2</v>
      </c>
      <c r="Z1384" s="63">
        <f t="shared" si="592"/>
        <v>0.12855530997274678</v>
      </c>
      <c r="AA1384" s="63">
        <f t="shared" si="593"/>
        <v>7.0221265546180911E-2</v>
      </c>
      <c r="AB1384" s="64">
        <f t="shared" si="594"/>
        <v>5.4506527112218928E-2</v>
      </c>
      <c r="AC1384" s="63">
        <f t="shared" si="587"/>
        <v>4.2072985463806445E-2</v>
      </c>
      <c r="AD1384" s="63">
        <f t="shared" si="588"/>
        <v>8.5156979502831076E-2</v>
      </c>
      <c r="AE1384" s="63">
        <f t="shared" si="589"/>
        <v>6.3822500576339758E-2</v>
      </c>
      <c r="AF1384" s="64">
        <f t="shared" si="590"/>
        <v>2.0054547553687962E-2</v>
      </c>
      <c r="AG1384" s="69">
        <f t="shared" ca="1" si="599"/>
        <v>982</v>
      </c>
      <c r="AH1384" s="75">
        <f t="shared" si="609"/>
        <v>4</v>
      </c>
      <c r="AI1384" s="76">
        <f t="shared" si="610"/>
        <v>0</v>
      </c>
      <c r="AJ1384" s="75">
        <f t="shared" si="611"/>
        <v>4</v>
      </c>
      <c r="AK1384" s="76">
        <f t="shared" si="612"/>
        <v>0</v>
      </c>
    </row>
    <row r="1385" spans="2:37" x14ac:dyDescent="0.25">
      <c r="B1385" s="43">
        <v>1986</v>
      </c>
      <c r="C1385" s="44">
        <v>2</v>
      </c>
      <c r="D1385" s="67">
        <f t="shared" si="617"/>
        <v>31471</v>
      </c>
      <c r="E1385" s="61">
        <f>Data!I1384</f>
        <v>226.91999799999999</v>
      </c>
      <c r="F1385" s="61">
        <f>Data!H1384</f>
        <v>109.3</v>
      </c>
      <c r="G1385" s="62">
        <f>IF(MOD(C1385,3)=0,SUM(Data!G1382:G1384),0)</f>
        <v>0</v>
      </c>
      <c r="H1385" s="63">
        <f t="shared" si="600"/>
        <v>7.1489276945364333E-2</v>
      </c>
      <c r="I1385" s="63">
        <f t="shared" si="601"/>
        <v>0</v>
      </c>
      <c r="J1385" s="63">
        <f t="shared" si="602"/>
        <v>7.1489276945364333E-2</v>
      </c>
      <c r="K1385" s="63">
        <f t="shared" si="603"/>
        <v>-2.7372262773722733E-3</v>
      </c>
      <c r="L1385" s="64">
        <f t="shared" si="604"/>
        <v>7.4430235619505236E-2</v>
      </c>
      <c r="M1385" s="65">
        <f t="shared" si="605"/>
        <v>51.108107657657655</v>
      </c>
      <c r="N1385" s="65">
        <f t="shared" si="606"/>
        <v>8.7692124257836994</v>
      </c>
      <c r="O1385" s="65">
        <f t="shared" si="607"/>
        <v>14654.34318823134</v>
      </c>
      <c r="P1385" s="66">
        <f t="shared" si="608"/>
        <v>1671.112806566739</v>
      </c>
      <c r="Q1385" s="63">
        <f t="shared" si="613"/>
        <v>0.25245615833531909</v>
      </c>
      <c r="R1385" s="63">
        <f t="shared" si="614"/>
        <v>0.30412867555110323</v>
      </c>
      <c r="S1385" s="63">
        <f t="shared" si="615"/>
        <v>3.113207547169794E-2</v>
      </c>
      <c r="T1385" s="64">
        <f t="shared" si="616"/>
        <v>0.26475425076319303</v>
      </c>
      <c r="U1385" s="63">
        <f t="shared" si="595"/>
        <v>0.11568464121725741</v>
      </c>
      <c r="V1385" s="63">
        <f t="shared" si="596"/>
        <v>0.16940568403514855</v>
      </c>
      <c r="W1385" s="63">
        <f t="shared" si="597"/>
        <v>4.4542842178120656E-2</v>
      </c>
      <c r="X1385" s="64">
        <f t="shared" si="598"/>
        <v>0.11953826766612985</v>
      </c>
      <c r="Y1385" s="63">
        <f t="shared" si="591"/>
        <v>8.5708919960708618E-2</v>
      </c>
      <c r="Z1385" s="63">
        <f t="shared" si="592"/>
        <v>0.13767877829426411</v>
      </c>
      <c r="AA1385" s="63">
        <f t="shared" si="593"/>
        <v>6.9543853649484122E-2</v>
      </c>
      <c r="AB1385" s="64">
        <f t="shared" si="594"/>
        <v>6.3704657281971944E-2</v>
      </c>
      <c r="AC1385" s="63">
        <f t="shared" si="587"/>
        <v>4.6620254118450832E-2</v>
      </c>
      <c r="AD1385" s="63">
        <f t="shared" si="588"/>
        <v>8.9892252739057987E-2</v>
      </c>
      <c r="AE1385" s="63">
        <f t="shared" si="589"/>
        <v>6.3343324981836036E-2</v>
      </c>
      <c r="AF1385" s="64">
        <f t="shared" si="590"/>
        <v>2.496740905170558E-2</v>
      </c>
      <c r="AG1385" s="69">
        <f t="shared" ca="1" si="599"/>
        <v>71</v>
      </c>
      <c r="AH1385" s="75">
        <f t="shared" si="609"/>
        <v>5</v>
      </c>
      <c r="AI1385" s="76">
        <f t="shared" si="610"/>
        <v>0</v>
      </c>
      <c r="AJ1385" s="75">
        <f t="shared" si="611"/>
        <v>5</v>
      </c>
      <c r="AK1385" s="76">
        <f t="shared" si="612"/>
        <v>0</v>
      </c>
    </row>
    <row r="1386" spans="2:37" x14ac:dyDescent="0.25">
      <c r="B1386" s="43">
        <v>1986</v>
      </c>
      <c r="C1386" s="44">
        <v>3</v>
      </c>
      <c r="D1386" s="67">
        <f t="shared" si="617"/>
        <v>31502</v>
      </c>
      <c r="E1386" s="61">
        <f>Data!I1385</f>
        <v>238.89999399999999</v>
      </c>
      <c r="F1386" s="61">
        <f>Data!H1385</f>
        <v>108.8</v>
      </c>
      <c r="G1386" s="62">
        <f>IF(MOD(C1386,3)=0,SUM(Data!G1383:G1385),0)</f>
        <v>1.9950000000000001</v>
      </c>
      <c r="H1386" s="63">
        <f t="shared" si="600"/>
        <v>5.2793919026916214E-2</v>
      </c>
      <c r="I1386" s="63">
        <f t="shared" si="601"/>
        <v>8.7916447099563259E-3</v>
      </c>
      <c r="J1386" s="63">
        <f t="shared" si="602"/>
        <v>6.1585563736872517E-2</v>
      </c>
      <c r="K1386" s="63">
        <f t="shared" si="603"/>
        <v>-4.5745654162854255E-3</v>
      </c>
      <c r="L1386" s="64">
        <f t="shared" si="604"/>
        <v>6.6464173864339671E-2</v>
      </c>
      <c r="M1386" s="65">
        <f t="shared" si="605"/>
        <v>53.806304954954946</v>
      </c>
      <c r="N1386" s="65">
        <f t="shared" si="606"/>
        <v>8.7290970898926492</v>
      </c>
      <c r="O1386" s="65">
        <f t="shared" si="607"/>
        <v>15556.839174672165</v>
      </c>
      <c r="P1386" s="66">
        <f t="shared" si="608"/>
        <v>1782.1819386893153</v>
      </c>
      <c r="Q1386" s="63">
        <f t="shared" si="613"/>
        <v>0.32237345682777674</v>
      </c>
      <c r="R1386" s="63">
        <f t="shared" si="614"/>
        <v>0.37394750053828618</v>
      </c>
      <c r="S1386" s="63">
        <f t="shared" si="615"/>
        <v>2.2556390977443552E-2</v>
      </c>
      <c r="T1386" s="64">
        <f t="shared" si="616"/>
        <v>0.34363983508523588</v>
      </c>
      <c r="U1386" s="63">
        <f t="shared" si="595"/>
        <v>0.11927150162265465</v>
      </c>
      <c r="V1386" s="63">
        <f t="shared" si="596"/>
        <v>0.17244064986509922</v>
      </c>
      <c r="W1386" s="63">
        <f t="shared" si="597"/>
        <v>4.2166538609909487E-2</v>
      </c>
      <c r="X1386" s="64">
        <f t="shared" si="598"/>
        <v>0.12500316065506722</v>
      </c>
      <c r="Y1386" s="63">
        <f t="shared" si="591"/>
        <v>8.8015242163536733E-2</v>
      </c>
      <c r="Z1386" s="63">
        <f t="shared" si="592"/>
        <v>0.14002570652440016</v>
      </c>
      <c r="AA1386" s="63">
        <f t="shared" si="593"/>
        <v>6.8862175642103729E-2</v>
      </c>
      <c r="AB1386" s="64">
        <f t="shared" si="594"/>
        <v>6.6578771804275183E-2</v>
      </c>
      <c r="AC1386" s="63">
        <f t="shared" si="587"/>
        <v>5.0473888236445497E-2</v>
      </c>
      <c r="AD1386" s="63">
        <f t="shared" si="588"/>
        <v>9.3938743252499624E-2</v>
      </c>
      <c r="AE1386" s="63">
        <f t="shared" si="589"/>
        <v>6.2933740868439836E-2</v>
      </c>
      <c r="AF1386" s="64">
        <f t="shared" si="590"/>
        <v>2.9169271039160005E-2</v>
      </c>
      <c r="AG1386" s="69">
        <f t="shared" ca="1" si="599"/>
        <v>174</v>
      </c>
      <c r="AH1386" s="75">
        <f t="shared" si="609"/>
        <v>6</v>
      </c>
      <c r="AI1386" s="76">
        <f t="shared" si="610"/>
        <v>0</v>
      </c>
      <c r="AJ1386" s="75">
        <f t="shared" si="611"/>
        <v>6</v>
      </c>
      <c r="AK1386" s="76">
        <f t="shared" si="612"/>
        <v>0</v>
      </c>
    </row>
    <row r="1387" spans="2:37" x14ac:dyDescent="0.25">
      <c r="B1387" s="43">
        <v>1986</v>
      </c>
      <c r="C1387" s="44">
        <v>4</v>
      </c>
      <c r="D1387" s="67">
        <f t="shared" si="617"/>
        <v>31532</v>
      </c>
      <c r="E1387" s="61">
        <f>Data!I1386</f>
        <v>235.520004</v>
      </c>
      <c r="F1387" s="61">
        <f>Data!H1386</f>
        <v>108.6</v>
      </c>
      <c r="G1387" s="62">
        <f>IF(MOD(C1387,3)=0,SUM(Data!G1384:G1386),0)</f>
        <v>0</v>
      </c>
      <c r="H1387" s="63">
        <f t="shared" si="600"/>
        <v>-1.4148137651271764E-2</v>
      </c>
      <c r="I1387" s="63">
        <f t="shared" si="601"/>
        <v>0</v>
      </c>
      <c r="J1387" s="63">
        <f t="shared" si="602"/>
        <v>-1.4148137651271764E-2</v>
      </c>
      <c r="K1387" s="63">
        <f t="shared" si="603"/>
        <v>-1.8382352941176405E-3</v>
      </c>
      <c r="L1387" s="64">
        <f t="shared" si="604"/>
        <v>-1.2332572527240959E-2</v>
      </c>
      <c r="M1387" s="65">
        <f t="shared" si="605"/>
        <v>53.045045945945944</v>
      </c>
      <c r="N1387" s="65">
        <f t="shared" si="606"/>
        <v>8.7130509555362288</v>
      </c>
      <c r="O1387" s="65">
        <f t="shared" si="607"/>
        <v>15336.738872610205</v>
      </c>
      <c r="P1387" s="66">
        <f t="shared" si="608"/>
        <v>1760.2030506736903</v>
      </c>
      <c r="Q1387" s="63">
        <f t="shared" si="613"/>
        <v>0.30968137341176272</v>
      </c>
      <c r="R1387" s="63">
        <f t="shared" si="614"/>
        <v>0.36076041167468409</v>
      </c>
      <c r="S1387" s="63">
        <f t="shared" si="615"/>
        <v>1.5902712815715425E-2</v>
      </c>
      <c r="T1387" s="64">
        <f t="shared" si="616"/>
        <v>0.33945937392287062</v>
      </c>
      <c r="U1387" s="63">
        <f t="shared" si="595"/>
        <v>0.1213970414443315</v>
      </c>
      <c r="V1387" s="63">
        <f t="shared" si="596"/>
        <v>0.17466715995333804</v>
      </c>
      <c r="W1387" s="63">
        <f t="shared" si="597"/>
        <v>4.0376237548118032E-2</v>
      </c>
      <c r="X1387" s="64">
        <f t="shared" si="598"/>
        <v>0.12907919035300819</v>
      </c>
      <c r="Y1387" s="63">
        <f t="shared" si="591"/>
        <v>8.7667908182333054E-2</v>
      </c>
      <c r="Z1387" s="63">
        <f t="shared" si="592"/>
        <v>0.13966176891399118</v>
      </c>
      <c r="AA1387" s="63">
        <f t="shared" si="593"/>
        <v>6.8283932383968793E-2</v>
      </c>
      <c r="AB1387" s="64">
        <f t="shared" si="594"/>
        <v>6.681541710614014E-2</v>
      </c>
      <c r="AC1387" s="63">
        <f t="shared" si="587"/>
        <v>4.8660737795878539E-2</v>
      </c>
      <c r="AD1387" s="63">
        <f t="shared" si="588"/>
        <v>9.2050571127049174E-2</v>
      </c>
      <c r="AE1387" s="63">
        <f t="shared" si="589"/>
        <v>6.2505936254154904E-2</v>
      </c>
      <c r="AF1387" s="64">
        <f t="shared" si="590"/>
        <v>2.7806559817494803E-2</v>
      </c>
      <c r="AG1387" s="69">
        <f t="shared" ca="1" si="599"/>
        <v>1300</v>
      </c>
      <c r="AH1387" s="75">
        <f t="shared" si="609"/>
        <v>0</v>
      </c>
      <c r="AI1387" s="76">
        <f t="shared" si="610"/>
        <v>1</v>
      </c>
      <c r="AJ1387" s="75">
        <f t="shared" si="611"/>
        <v>0</v>
      </c>
      <c r="AK1387" s="76">
        <f t="shared" si="612"/>
        <v>1</v>
      </c>
    </row>
    <row r="1388" spans="2:37" x14ac:dyDescent="0.25">
      <c r="B1388" s="43">
        <v>1986</v>
      </c>
      <c r="C1388" s="44">
        <v>5</v>
      </c>
      <c r="D1388" s="67">
        <f t="shared" si="617"/>
        <v>31563</v>
      </c>
      <c r="E1388" s="61">
        <f>Data!I1387</f>
        <v>247.35000600000001</v>
      </c>
      <c r="F1388" s="61">
        <f>Data!H1387</f>
        <v>108.9</v>
      </c>
      <c r="G1388" s="62">
        <f>IF(MOD(C1388,3)=0,SUM(Data!G1385:G1387),0)</f>
        <v>0</v>
      </c>
      <c r="H1388" s="63">
        <f t="shared" si="600"/>
        <v>5.0229287530073163E-2</v>
      </c>
      <c r="I1388" s="63">
        <f t="shared" si="601"/>
        <v>0</v>
      </c>
      <c r="J1388" s="63">
        <f t="shared" si="602"/>
        <v>5.0229287530073163E-2</v>
      </c>
      <c r="K1388" s="63">
        <f t="shared" si="603"/>
        <v>2.7624309392266788E-3</v>
      </c>
      <c r="L1388" s="64">
        <f t="shared" si="604"/>
        <v>4.7336093900513632E-2</v>
      </c>
      <c r="M1388" s="65">
        <f t="shared" si="605"/>
        <v>55.70946081081081</v>
      </c>
      <c r="N1388" s="65">
        <f t="shared" si="606"/>
        <v>8.7371201570708603</v>
      </c>
      <c r="O1388" s="65">
        <f t="shared" si="607"/>
        <v>16107.092339216193</v>
      </c>
      <c r="P1388" s="66">
        <f t="shared" si="608"/>
        <v>1843.5241875643508</v>
      </c>
      <c r="Q1388" s="63">
        <f t="shared" si="613"/>
        <v>0.30493274642680968</v>
      </c>
      <c r="R1388" s="63">
        <f t="shared" si="614"/>
        <v>0.35582658292662672</v>
      </c>
      <c r="S1388" s="63">
        <f t="shared" si="615"/>
        <v>1.491146318732528E-2</v>
      </c>
      <c r="T1388" s="64">
        <f t="shared" si="616"/>
        <v>0.33590626582210348</v>
      </c>
      <c r="U1388" s="63">
        <f t="shared" si="595"/>
        <v>0.13281824098767947</v>
      </c>
      <c r="V1388" s="63">
        <f t="shared" si="596"/>
        <v>0.18663090476005251</v>
      </c>
      <c r="W1388" s="63">
        <f t="shared" si="597"/>
        <v>3.9322450488029181E-2</v>
      </c>
      <c r="X1388" s="64">
        <f t="shared" si="598"/>
        <v>0.14173508346986319</v>
      </c>
      <c r="Y1388" s="63">
        <f t="shared" si="591"/>
        <v>9.4594066925550502E-2</v>
      </c>
      <c r="Z1388" s="63">
        <f t="shared" si="592"/>
        <v>0.14691901928029605</v>
      </c>
      <c r="AA1388" s="63">
        <f t="shared" si="593"/>
        <v>6.7819735363098932E-2</v>
      </c>
      <c r="AB1388" s="64">
        <f t="shared" si="594"/>
        <v>7.4075502912765101E-2</v>
      </c>
      <c r="AC1388" s="63">
        <f t="shared" si="587"/>
        <v>5.4163256772455259E-2</v>
      </c>
      <c r="AD1388" s="63">
        <f t="shared" si="588"/>
        <v>9.7780764672426024E-2</v>
      </c>
      <c r="AE1388" s="63">
        <f t="shared" si="589"/>
        <v>6.2652498997574524E-2</v>
      </c>
      <c r="AF1388" s="64">
        <f t="shared" si="590"/>
        <v>3.3057152463283002E-2</v>
      </c>
      <c r="AG1388" s="69">
        <f t="shared" ca="1" si="599"/>
        <v>197</v>
      </c>
      <c r="AH1388" s="75">
        <f t="shared" si="609"/>
        <v>1</v>
      </c>
      <c r="AI1388" s="76">
        <f t="shared" si="610"/>
        <v>0</v>
      </c>
      <c r="AJ1388" s="75">
        <f t="shared" si="611"/>
        <v>1</v>
      </c>
      <c r="AK1388" s="76">
        <f t="shared" si="612"/>
        <v>0</v>
      </c>
    </row>
    <row r="1389" spans="2:37" x14ac:dyDescent="0.25">
      <c r="B1389" s="43">
        <v>1986</v>
      </c>
      <c r="C1389" s="44">
        <v>6</v>
      </c>
      <c r="D1389" s="67">
        <f t="shared" si="617"/>
        <v>31593</v>
      </c>
      <c r="E1389" s="61">
        <f>Data!I1388</f>
        <v>250.83999600000001</v>
      </c>
      <c r="F1389" s="61">
        <f>Data!H1388</f>
        <v>109.5</v>
      </c>
      <c r="G1389" s="62">
        <f>IF(MOD(C1389,3)=0,SUM(Data!G1386:G1388),0)</f>
        <v>2.0183333333333331</v>
      </c>
      <c r="H1389" s="63">
        <f t="shared" si="600"/>
        <v>1.4109520579514312E-2</v>
      </c>
      <c r="I1389" s="63">
        <f t="shared" si="601"/>
        <v>8.1598273069511586E-3</v>
      </c>
      <c r="J1389" s="63">
        <f t="shared" si="602"/>
        <v>2.2269347886465507E-2</v>
      </c>
      <c r="K1389" s="63">
        <f t="shared" si="603"/>
        <v>5.5096418732782926E-3</v>
      </c>
      <c r="L1389" s="64">
        <f t="shared" si="604"/>
        <v>1.666787200763542E-2</v>
      </c>
      <c r="M1389" s="65">
        <f t="shared" si="605"/>
        <v>56.495494594594589</v>
      </c>
      <c r="N1389" s="65">
        <f t="shared" si="606"/>
        <v>8.7852585601401199</v>
      </c>
      <c r="O1389" s="65">
        <f t="shared" si="607"/>
        <v>16465.78678195762</v>
      </c>
      <c r="P1389" s="66">
        <f t="shared" si="608"/>
        <v>1874.2518127656535</v>
      </c>
      <c r="Q1389" s="63">
        <f t="shared" si="613"/>
        <v>0.30747974018828006</v>
      </c>
      <c r="R1389" s="63">
        <f t="shared" si="614"/>
        <v>0.35577633634757055</v>
      </c>
      <c r="S1389" s="63">
        <f t="shared" si="615"/>
        <v>1.7657992565055736E-2</v>
      </c>
      <c r="T1389" s="64">
        <f t="shared" si="616"/>
        <v>0.33225145014610558</v>
      </c>
      <c r="U1389" s="63">
        <f t="shared" si="595"/>
        <v>0.13837661392819234</v>
      </c>
      <c r="V1389" s="63">
        <f t="shared" si="596"/>
        <v>0.19149533077517455</v>
      </c>
      <c r="W1389" s="63">
        <f t="shared" si="597"/>
        <v>3.862120304166905E-2</v>
      </c>
      <c r="X1389" s="64">
        <f t="shared" si="598"/>
        <v>0.14718949245962243</v>
      </c>
      <c r="Y1389" s="63">
        <f t="shared" si="591"/>
        <v>9.174089008487063E-2</v>
      </c>
      <c r="Z1389" s="63">
        <f t="shared" si="592"/>
        <v>0.14382601471187217</v>
      </c>
      <c r="AA1389" s="63">
        <f t="shared" si="593"/>
        <v>6.7840967220088366E-2</v>
      </c>
      <c r="AB1389" s="64">
        <f t="shared" si="594"/>
        <v>7.1157644091512928E-2</v>
      </c>
      <c r="AC1389" s="63">
        <f t="shared" si="587"/>
        <v>5.5760518040594453E-2</v>
      </c>
      <c r="AD1389" s="63">
        <f t="shared" si="588"/>
        <v>9.9430287054515398E-2</v>
      </c>
      <c r="AE1389" s="63">
        <f t="shared" si="589"/>
        <v>6.278020172893739E-2</v>
      </c>
      <c r="AF1389" s="64">
        <f t="shared" si="590"/>
        <v>3.4485103566998632E-2</v>
      </c>
      <c r="AG1389" s="69">
        <f t="shared" ca="1" si="599"/>
        <v>751</v>
      </c>
      <c r="AH1389" s="75">
        <f t="shared" si="609"/>
        <v>2</v>
      </c>
      <c r="AI1389" s="76">
        <f t="shared" si="610"/>
        <v>0</v>
      </c>
      <c r="AJ1389" s="75">
        <f t="shared" si="611"/>
        <v>2</v>
      </c>
      <c r="AK1389" s="76">
        <f t="shared" si="612"/>
        <v>0</v>
      </c>
    </row>
    <row r="1390" spans="2:37" x14ac:dyDescent="0.25">
      <c r="B1390" s="43">
        <v>1986</v>
      </c>
      <c r="C1390" s="44">
        <v>7</v>
      </c>
      <c r="D1390" s="67">
        <f t="shared" si="617"/>
        <v>31624</v>
      </c>
      <c r="E1390" s="61">
        <f>Data!I1389</f>
        <v>236.11999499999999</v>
      </c>
      <c r="F1390" s="61">
        <f>Data!H1389</f>
        <v>109.5</v>
      </c>
      <c r="G1390" s="62">
        <f>IF(MOD(C1390,3)=0,SUM(Data!G1387:G1389),0)</f>
        <v>0</v>
      </c>
      <c r="H1390" s="63">
        <f t="shared" si="600"/>
        <v>-5.868283062801527E-2</v>
      </c>
      <c r="I1390" s="63">
        <f t="shared" si="601"/>
        <v>0</v>
      </c>
      <c r="J1390" s="63">
        <f t="shared" si="602"/>
        <v>-5.868283062801527E-2</v>
      </c>
      <c r="K1390" s="63">
        <f t="shared" si="603"/>
        <v>0</v>
      </c>
      <c r="L1390" s="64">
        <f t="shared" si="604"/>
        <v>-5.868283062801527E-2</v>
      </c>
      <c r="M1390" s="65">
        <f t="shared" si="605"/>
        <v>53.180179054054044</v>
      </c>
      <c r="N1390" s="65">
        <f t="shared" si="606"/>
        <v>8.7852585601401199</v>
      </c>
      <c r="O1390" s="65">
        <f t="shared" si="607"/>
        <v>15499.527805074989</v>
      </c>
      <c r="P1390" s="66">
        <f t="shared" si="608"/>
        <v>1764.2654110828762</v>
      </c>
      <c r="Q1390" s="63">
        <f t="shared" si="613"/>
        <v>0.23674836304995139</v>
      </c>
      <c r="R1390" s="63">
        <f t="shared" si="614"/>
        <v>0.28243223439795839</v>
      </c>
      <c r="S1390" s="63">
        <f t="shared" si="615"/>
        <v>1.5769944341373021E-2</v>
      </c>
      <c r="T1390" s="64">
        <f t="shared" si="616"/>
        <v>0.26252232756255589</v>
      </c>
      <c r="U1390" s="63">
        <f t="shared" si="595"/>
        <v>0.12518868204650491</v>
      </c>
      <c r="V1390" s="63">
        <f t="shared" si="596"/>
        <v>0.17769202608026391</v>
      </c>
      <c r="W1390" s="63">
        <f t="shared" si="597"/>
        <v>3.6343503032898461E-2</v>
      </c>
      <c r="X1390" s="64">
        <f t="shared" si="598"/>
        <v>0.13639157541269253</v>
      </c>
      <c r="Y1390" s="63">
        <f t="shared" si="591"/>
        <v>8.6036507620122382E-2</v>
      </c>
      <c r="Z1390" s="63">
        <f t="shared" si="592"/>
        <v>0.13784948573846556</v>
      </c>
      <c r="AA1390" s="63">
        <f t="shared" si="593"/>
        <v>6.7278599058288924E-2</v>
      </c>
      <c r="AB1390" s="64">
        <f t="shared" si="594"/>
        <v>6.6122272799665316E-2</v>
      </c>
      <c r="AC1390" s="63">
        <f t="shared" si="587"/>
        <v>5.3286032061303779E-2</v>
      </c>
      <c r="AD1390" s="63">
        <f t="shared" si="588"/>
        <v>9.6853448099055273E-2</v>
      </c>
      <c r="AE1390" s="63">
        <f t="shared" si="589"/>
        <v>6.2616457635164435E-2</v>
      </c>
      <c r="AF1390" s="64">
        <f t="shared" si="590"/>
        <v>3.2219518357625265E-2</v>
      </c>
      <c r="AG1390" s="69">
        <f t="shared" ca="1" si="599"/>
        <v>1706</v>
      </c>
      <c r="AH1390" s="75">
        <f t="shared" si="609"/>
        <v>0</v>
      </c>
      <c r="AI1390" s="76">
        <f t="shared" si="610"/>
        <v>1</v>
      </c>
      <c r="AJ1390" s="75">
        <f t="shared" si="611"/>
        <v>0</v>
      </c>
      <c r="AK1390" s="76">
        <f t="shared" si="612"/>
        <v>1</v>
      </c>
    </row>
    <row r="1391" spans="2:37" x14ac:dyDescent="0.25">
      <c r="B1391" s="43">
        <v>1986</v>
      </c>
      <c r="C1391" s="44">
        <v>8</v>
      </c>
      <c r="D1391" s="67">
        <f t="shared" si="617"/>
        <v>31655</v>
      </c>
      <c r="E1391" s="61">
        <f>Data!I1390</f>
        <v>252.929993</v>
      </c>
      <c r="F1391" s="61">
        <f>Data!H1390</f>
        <v>109.7</v>
      </c>
      <c r="G1391" s="62">
        <f>IF(MOD(C1391,3)=0,SUM(Data!G1388:G1390),0)</f>
        <v>0</v>
      </c>
      <c r="H1391" s="63">
        <f t="shared" si="600"/>
        <v>7.1192606962404925E-2</v>
      </c>
      <c r="I1391" s="63">
        <f t="shared" si="601"/>
        <v>0</v>
      </c>
      <c r="J1391" s="63">
        <f t="shared" si="602"/>
        <v>7.1192606962404925E-2</v>
      </c>
      <c r="K1391" s="63">
        <f t="shared" si="603"/>
        <v>1.8264840182649067E-3</v>
      </c>
      <c r="L1391" s="64">
        <f t="shared" si="604"/>
        <v>6.923965781570951E-2</v>
      </c>
      <c r="M1391" s="65">
        <f t="shared" si="605"/>
        <v>56.966214639639631</v>
      </c>
      <c r="N1391" s="65">
        <f t="shared" si="606"/>
        <v>8.8013046944965403</v>
      </c>
      <c r="O1391" s="65">
        <f t="shared" si="607"/>
        <v>16602.979596204561</v>
      </c>
      <c r="P1391" s="66">
        <f t="shared" si="608"/>
        <v>1886.4225444423466</v>
      </c>
      <c r="Q1391" s="63">
        <f t="shared" si="613"/>
        <v>0.34087889675876304</v>
      </c>
      <c r="R1391" s="63">
        <f t="shared" si="614"/>
        <v>0.39040921419675834</v>
      </c>
      <c r="S1391" s="63">
        <f t="shared" si="615"/>
        <v>1.5740740740740833E-2</v>
      </c>
      <c r="T1391" s="64">
        <f t="shared" si="616"/>
        <v>0.36886230750455651</v>
      </c>
      <c r="U1391" s="63">
        <f t="shared" si="595"/>
        <v>0.15549339100934967</v>
      </c>
      <c r="V1391" s="63">
        <f t="shared" si="596"/>
        <v>0.20941080771012599</v>
      </c>
      <c r="W1391" s="63">
        <f t="shared" si="597"/>
        <v>3.5144515170699497E-2</v>
      </c>
      <c r="X1391" s="64">
        <f t="shared" si="598"/>
        <v>0.16834972314053109</v>
      </c>
      <c r="Y1391" s="63">
        <f t="shared" si="591"/>
        <v>9.4093086316860974E-2</v>
      </c>
      <c r="Z1391" s="63">
        <f t="shared" si="592"/>
        <v>0.14629043027630972</v>
      </c>
      <c r="AA1391" s="63">
        <f t="shared" si="593"/>
        <v>6.6914146313233225E-2</v>
      </c>
      <c r="AB1391" s="64">
        <f t="shared" si="594"/>
        <v>7.4398004972906939E-2</v>
      </c>
      <c r="AC1391" s="63">
        <f t="shared" si="587"/>
        <v>6.1200139158834599E-2</v>
      </c>
      <c r="AD1391" s="63">
        <f t="shared" si="588"/>
        <v>0.10509490900741225</v>
      </c>
      <c r="AE1391" s="63">
        <f t="shared" si="589"/>
        <v>6.2387479401727175E-2</v>
      </c>
      <c r="AF1391" s="64">
        <f t="shared" si="590"/>
        <v>4.019948505957105E-2</v>
      </c>
      <c r="AG1391" s="69">
        <f t="shared" ca="1" si="599"/>
        <v>72</v>
      </c>
      <c r="AH1391" s="75">
        <f t="shared" si="609"/>
        <v>1</v>
      </c>
      <c r="AI1391" s="76">
        <f t="shared" si="610"/>
        <v>0</v>
      </c>
      <c r="AJ1391" s="75">
        <f t="shared" si="611"/>
        <v>1</v>
      </c>
      <c r="AK1391" s="76">
        <f t="shared" si="612"/>
        <v>0</v>
      </c>
    </row>
    <row r="1392" spans="2:37" x14ac:dyDescent="0.25">
      <c r="B1392" s="43">
        <v>1986</v>
      </c>
      <c r="C1392" s="44">
        <v>9</v>
      </c>
      <c r="D1392" s="67">
        <f t="shared" si="617"/>
        <v>31685</v>
      </c>
      <c r="E1392" s="61">
        <f>Data!I1391</f>
        <v>231.320007</v>
      </c>
      <c r="F1392" s="61">
        <f>Data!H1391</f>
        <v>110.2</v>
      </c>
      <c r="G1392" s="62">
        <f>IF(MOD(C1392,3)=0,SUM(Data!G1389:G1391),0)</f>
        <v>2.0466666666666669</v>
      </c>
      <c r="H1392" s="63">
        <f t="shared" si="600"/>
        <v>-8.5438605930772238E-2</v>
      </c>
      <c r="I1392" s="63">
        <f t="shared" si="601"/>
        <v>8.0918306381587059E-3</v>
      </c>
      <c r="J1392" s="63">
        <f t="shared" si="602"/>
        <v>-7.734677529261369E-2</v>
      </c>
      <c r="K1392" s="63">
        <f t="shared" si="603"/>
        <v>4.5578851412944044E-3</v>
      </c>
      <c r="L1392" s="64">
        <f t="shared" si="604"/>
        <v>-8.1533042192374894E-2</v>
      </c>
      <c r="M1392" s="65">
        <f t="shared" si="605"/>
        <v>52.099100675675672</v>
      </c>
      <c r="N1392" s="65">
        <f t="shared" si="606"/>
        <v>8.8414200303875923</v>
      </c>
      <c r="O1392" s="65">
        <f t="shared" si="607"/>
        <v>15318.792664189077</v>
      </c>
      <c r="P1392" s="66">
        <f t="shared" si="608"/>
        <v>1732.6167755336817</v>
      </c>
      <c r="Q1392" s="63">
        <f t="shared" si="613"/>
        <v>0.27043060445484834</v>
      </c>
      <c r="R1392" s="63">
        <f t="shared" si="614"/>
        <v>0.31492006754922164</v>
      </c>
      <c r="S1392" s="63">
        <f t="shared" si="615"/>
        <v>1.7543859649122862E-2</v>
      </c>
      <c r="T1392" s="64">
        <f t="shared" si="616"/>
        <v>0.29224903190182094</v>
      </c>
      <c r="U1392" s="63">
        <f t="shared" si="595"/>
        <v>0.14766824414599466</v>
      </c>
      <c r="V1392" s="63">
        <f t="shared" si="596"/>
        <v>0.20001231515335505</v>
      </c>
      <c r="W1392" s="63">
        <f t="shared" si="597"/>
        <v>3.4077613835238552E-2</v>
      </c>
      <c r="X1392" s="64">
        <f t="shared" si="598"/>
        <v>0.16046638965782267</v>
      </c>
      <c r="Y1392" s="63">
        <f t="shared" si="591"/>
        <v>8.1940147811043085E-2</v>
      </c>
      <c r="Z1392" s="63">
        <f t="shared" si="592"/>
        <v>0.13353222348392113</v>
      </c>
      <c r="AA1392" s="63">
        <f t="shared" si="593"/>
        <v>6.7028233814619975E-2</v>
      </c>
      <c r="AB1392" s="64">
        <f t="shared" si="594"/>
        <v>6.2326363597287493E-2</v>
      </c>
      <c r="AC1392" s="63">
        <f t="shared" si="587"/>
        <v>5.6843216500874982E-2</v>
      </c>
      <c r="AD1392" s="63">
        <f t="shared" si="588"/>
        <v>0.1005291976117868</v>
      </c>
      <c r="AE1392" s="63">
        <f t="shared" si="589"/>
        <v>6.2629068783394359E-2</v>
      </c>
      <c r="AF1392" s="64">
        <f t="shared" si="590"/>
        <v>3.5666376858845439E-2</v>
      </c>
      <c r="AG1392" s="69">
        <f t="shared" ca="1" si="599"/>
        <v>1773</v>
      </c>
      <c r="AH1392" s="75">
        <f t="shared" si="609"/>
        <v>0</v>
      </c>
      <c r="AI1392" s="76">
        <f t="shared" si="610"/>
        <v>1</v>
      </c>
      <c r="AJ1392" s="75">
        <f t="shared" si="611"/>
        <v>0</v>
      </c>
      <c r="AK1392" s="76">
        <f t="shared" si="612"/>
        <v>1</v>
      </c>
    </row>
    <row r="1393" spans="2:37" x14ac:dyDescent="0.25">
      <c r="B1393" s="43">
        <v>1986</v>
      </c>
      <c r="C1393" s="44">
        <v>10</v>
      </c>
      <c r="D1393" s="67">
        <f t="shared" si="617"/>
        <v>31716</v>
      </c>
      <c r="E1393" s="61">
        <f>Data!I1392</f>
        <v>243.979996</v>
      </c>
      <c r="F1393" s="61">
        <f>Data!H1392</f>
        <v>110.3</v>
      </c>
      <c r="G1393" s="62">
        <f>IF(MOD(C1393,3)=0,SUM(Data!G1390:G1392),0)</f>
        <v>0</v>
      </c>
      <c r="H1393" s="63">
        <f t="shared" si="600"/>
        <v>5.4729330005596877E-2</v>
      </c>
      <c r="I1393" s="63">
        <f t="shared" si="601"/>
        <v>0</v>
      </c>
      <c r="J1393" s="63">
        <f t="shared" si="602"/>
        <v>5.4729330005596877E-2</v>
      </c>
      <c r="K1393" s="63">
        <f t="shared" si="603"/>
        <v>9.0744101633388752E-4</v>
      </c>
      <c r="L1393" s="64">
        <f t="shared" si="604"/>
        <v>5.3773093079027889E-2</v>
      </c>
      <c r="M1393" s="65">
        <f t="shared" si="605"/>
        <v>54.950449549549546</v>
      </c>
      <c r="N1393" s="65">
        <f t="shared" si="606"/>
        <v>8.8494430975658016</v>
      </c>
      <c r="O1393" s="65">
        <f t="shared" si="607"/>
        <v>16157.179923194797</v>
      </c>
      <c r="P1393" s="66">
        <f t="shared" si="608"/>
        <v>1825.7849386747396</v>
      </c>
      <c r="Q1393" s="63">
        <f t="shared" si="613"/>
        <v>0.28532286904825588</v>
      </c>
      <c r="R1393" s="63">
        <f t="shared" si="614"/>
        <v>0.33033384733102</v>
      </c>
      <c r="S1393" s="63">
        <f t="shared" si="615"/>
        <v>1.4719411223550916E-2</v>
      </c>
      <c r="T1393" s="64">
        <f t="shared" si="616"/>
        <v>0.3110361668620294</v>
      </c>
      <c r="U1393" s="63">
        <f t="shared" si="595"/>
        <v>0.14888677244032356</v>
      </c>
      <c r="V1393" s="63">
        <f t="shared" si="596"/>
        <v>0.20128641937904557</v>
      </c>
      <c r="W1393" s="63">
        <f t="shared" si="597"/>
        <v>3.3821898623031643E-2</v>
      </c>
      <c r="X1393" s="64">
        <f t="shared" si="598"/>
        <v>0.16198585170140389</v>
      </c>
      <c r="Y1393" s="63">
        <f t="shared" si="591"/>
        <v>9.0169139008223764E-2</v>
      </c>
      <c r="Z1393" s="63">
        <f t="shared" si="592"/>
        <v>0.1421536122988587</v>
      </c>
      <c r="AA1393" s="63">
        <f t="shared" si="593"/>
        <v>6.6570812872954299E-2</v>
      </c>
      <c r="AB1393" s="64">
        <f t="shared" si="594"/>
        <v>7.086524262023608E-2</v>
      </c>
      <c r="AC1393" s="63">
        <f t="shared" si="587"/>
        <v>5.7204476506145019E-2</v>
      </c>
      <c r="AD1393" s="63">
        <f t="shared" si="588"/>
        <v>0.10090539076657246</v>
      </c>
      <c r="AE1393" s="63">
        <f t="shared" si="589"/>
        <v>6.2353323083692569E-2</v>
      </c>
      <c r="AF1393" s="64">
        <f t="shared" si="590"/>
        <v>3.6289308693434386E-2</v>
      </c>
      <c r="AG1393" s="69">
        <f t="shared" ca="1" si="599"/>
        <v>156</v>
      </c>
      <c r="AH1393" s="75">
        <f t="shared" si="609"/>
        <v>1</v>
      </c>
      <c r="AI1393" s="76">
        <f t="shared" si="610"/>
        <v>0</v>
      </c>
      <c r="AJ1393" s="75">
        <f t="shared" si="611"/>
        <v>1</v>
      </c>
      <c r="AK1393" s="76">
        <f t="shared" si="612"/>
        <v>0</v>
      </c>
    </row>
    <row r="1394" spans="2:37" x14ac:dyDescent="0.25">
      <c r="B1394" s="43">
        <v>1986</v>
      </c>
      <c r="C1394" s="44">
        <v>11</v>
      </c>
      <c r="D1394" s="67">
        <f t="shared" si="617"/>
        <v>31746</v>
      </c>
      <c r="E1394" s="61">
        <f>Data!I1393</f>
        <v>249.220001</v>
      </c>
      <c r="F1394" s="61">
        <f>Data!H1393</f>
        <v>110.4</v>
      </c>
      <c r="G1394" s="62">
        <f>IF(MOD(C1394,3)=0,SUM(Data!G1391:G1393),0)</f>
        <v>0</v>
      </c>
      <c r="H1394" s="63">
        <f t="shared" si="600"/>
        <v>2.1477191105454319E-2</v>
      </c>
      <c r="I1394" s="63">
        <f t="shared" si="601"/>
        <v>0</v>
      </c>
      <c r="J1394" s="63">
        <f t="shared" si="602"/>
        <v>2.1477191105454319E-2</v>
      </c>
      <c r="K1394" s="63">
        <f t="shared" si="603"/>
        <v>9.066183136900996E-4</v>
      </c>
      <c r="L1394" s="64">
        <f t="shared" si="604"/>
        <v>2.0551940026554361E-2</v>
      </c>
      <c r="M1394" s="65">
        <f t="shared" si="605"/>
        <v>56.130630855855848</v>
      </c>
      <c r="N1394" s="65">
        <f t="shared" si="606"/>
        <v>8.8574661647440127</v>
      </c>
      <c r="O1394" s="65">
        <f t="shared" si="607"/>
        <v>16504.190764130461</v>
      </c>
      <c r="P1394" s="66">
        <f t="shared" si="608"/>
        <v>1863.3083612357691</v>
      </c>
      <c r="Q1394" s="63">
        <f t="shared" si="613"/>
        <v>0.23272495160236395</v>
      </c>
      <c r="R1394" s="63">
        <f t="shared" si="614"/>
        <v>0.2758939929081341</v>
      </c>
      <c r="S1394" s="63">
        <f t="shared" si="615"/>
        <v>1.2844036697247763E-2</v>
      </c>
      <c r="T1394" s="64">
        <f t="shared" si="616"/>
        <v>0.25971417778067574</v>
      </c>
      <c r="U1394" s="63">
        <f t="shared" si="595"/>
        <v>0.14551697917702122</v>
      </c>
      <c r="V1394" s="63">
        <f t="shared" si="596"/>
        <v>0.19776293300908643</v>
      </c>
      <c r="W1394" s="63">
        <f t="shared" si="597"/>
        <v>3.3346318381542783E-2</v>
      </c>
      <c r="X1394" s="64">
        <f t="shared" si="598"/>
        <v>0.15911085345042708</v>
      </c>
      <c r="Y1394" s="63">
        <f t="shared" si="591"/>
        <v>9.3341205543804984E-2</v>
      </c>
      <c r="Z1394" s="63">
        <f t="shared" si="592"/>
        <v>0.14547693812274165</v>
      </c>
      <c r="AA1394" s="63">
        <f t="shared" si="593"/>
        <v>6.6483419680399392E-2</v>
      </c>
      <c r="AB1394" s="64">
        <f t="shared" si="594"/>
        <v>7.4069148178613986E-2</v>
      </c>
      <c r="AC1394" s="63">
        <f t="shared" si="587"/>
        <v>5.8163660904813286E-2</v>
      </c>
      <c r="AD1394" s="63">
        <f t="shared" si="588"/>
        <v>0.10190422429281965</v>
      </c>
      <c r="AE1394" s="63">
        <f t="shared" si="589"/>
        <v>6.2401459806119552E-2</v>
      </c>
      <c r="AF1394" s="64">
        <f t="shared" si="590"/>
        <v>3.7182520903076499E-2</v>
      </c>
      <c r="AG1394" s="69">
        <f t="shared" ca="1" si="599"/>
        <v>608</v>
      </c>
      <c r="AH1394" s="75">
        <f t="shared" si="609"/>
        <v>2</v>
      </c>
      <c r="AI1394" s="76">
        <f t="shared" si="610"/>
        <v>0</v>
      </c>
      <c r="AJ1394" s="75">
        <f t="shared" si="611"/>
        <v>2</v>
      </c>
      <c r="AK1394" s="76">
        <f t="shared" si="612"/>
        <v>0</v>
      </c>
    </row>
    <row r="1395" spans="2:37" x14ac:dyDescent="0.25">
      <c r="B1395" s="43">
        <v>1986</v>
      </c>
      <c r="C1395" s="44">
        <v>12</v>
      </c>
      <c r="D1395" s="67">
        <f t="shared" si="617"/>
        <v>31777</v>
      </c>
      <c r="E1395" s="61">
        <f>Data!I1394</f>
        <v>242.16999799999999</v>
      </c>
      <c r="F1395" s="61">
        <f>Data!H1394</f>
        <v>110.5</v>
      </c>
      <c r="G1395" s="62">
        <f>IF(MOD(C1395,3)=0,SUM(Data!G1392:G1394),0)</f>
        <v>2.065833333333333</v>
      </c>
      <c r="H1395" s="63">
        <f t="shared" si="600"/>
        <v>-2.828827129328193E-2</v>
      </c>
      <c r="I1395" s="63">
        <f t="shared" si="601"/>
        <v>8.2891955904186559E-3</v>
      </c>
      <c r="J1395" s="63">
        <f t="shared" si="602"/>
        <v>-1.99990757028633E-2</v>
      </c>
      <c r="K1395" s="63">
        <f t="shared" si="603"/>
        <v>9.0579710144922387E-4</v>
      </c>
      <c r="L1395" s="64">
        <f t="shared" si="604"/>
        <v>-2.0885954367385495E-2</v>
      </c>
      <c r="M1395" s="65">
        <f t="shared" si="605"/>
        <v>54.542792342342338</v>
      </c>
      <c r="N1395" s="65">
        <f t="shared" si="606"/>
        <v>8.865489231922222</v>
      </c>
      <c r="O1395" s="65">
        <f t="shared" si="607"/>
        <v>16174.122203624118</v>
      </c>
      <c r="P1395" s="66">
        <f t="shared" si="608"/>
        <v>1824.3913878306309</v>
      </c>
      <c r="Q1395" s="63">
        <f t="shared" si="613"/>
        <v>0.1462040853190274</v>
      </c>
      <c r="R1395" s="63">
        <f t="shared" si="614"/>
        <v>0.1854104378902397</v>
      </c>
      <c r="S1395" s="63">
        <f t="shared" si="615"/>
        <v>1.0978956999085243E-2</v>
      </c>
      <c r="T1395" s="64">
        <f t="shared" si="616"/>
        <v>0.17253720236563974</v>
      </c>
      <c r="U1395" s="63">
        <f t="shared" si="595"/>
        <v>0.14593874213785774</v>
      </c>
      <c r="V1395" s="63">
        <f t="shared" si="596"/>
        <v>0.19703833310267327</v>
      </c>
      <c r="W1395" s="63">
        <f t="shared" si="597"/>
        <v>3.287290502005713E-2</v>
      </c>
      <c r="X1395" s="64">
        <f t="shared" si="598"/>
        <v>0.15894058919033061</v>
      </c>
      <c r="Y1395" s="63">
        <f t="shared" si="591"/>
        <v>8.4644330717335681E-2</v>
      </c>
      <c r="Z1395" s="63">
        <f t="shared" si="592"/>
        <v>0.13628240207631426</v>
      </c>
      <c r="AA1395" s="63">
        <f t="shared" si="593"/>
        <v>6.6212891731923351E-2</v>
      </c>
      <c r="AB1395" s="64">
        <f t="shared" si="594"/>
        <v>6.5718123357683567E-2</v>
      </c>
      <c r="AC1395" s="63">
        <f t="shared" si="587"/>
        <v>5.6725355093348862E-2</v>
      </c>
      <c r="AD1395" s="63">
        <f t="shared" si="588"/>
        <v>0.10038343924286752</v>
      </c>
      <c r="AE1395" s="63">
        <f t="shared" si="589"/>
        <v>6.2449555124356682E-2</v>
      </c>
      <c r="AF1395" s="64">
        <f t="shared" si="590"/>
        <v>3.5704174316371073E-2</v>
      </c>
      <c r="AG1395" s="69">
        <f t="shared" ca="1" si="599"/>
        <v>1502</v>
      </c>
      <c r="AH1395" s="75">
        <f t="shared" si="609"/>
        <v>0</v>
      </c>
      <c r="AI1395" s="76">
        <f t="shared" si="610"/>
        <v>1</v>
      </c>
      <c r="AJ1395" s="75">
        <f t="shared" si="611"/>
        <v>0</v>
      </c>
      <c r="AK1395" s="76">
        <f t="shared" si="612"/>
        <v>1</v>
      </c>
    </row>
    <row r="1396" spans="2:37" x14ac:dyDescent="0.25">
      <c r="B1396" s="43">
        <v>1987</v>
      </c>
      <c r="C1396" s="39">
        <v>1</v>
      </c>
      <c r="D1396" s="67">
        <f t="shared" si="617"/>
        <v>31808</v>
      </c>
      <c r="E1396" s="61">
        <f>Data!I1395</f>
        <v>274.07998700000002</v>
      </c>
      <c r="F1396" s="61">
        <f>Data!H1395</f>
        <v>111.2</v>
      </c>
      <c r="G1396" s="62">
        <f>IF(MOD(C1396,3)=0,SUM(Data!G1393:G1395),0)</f>
        <v>0</v>
      </c>
      <c r="H1396" s="63">
        <f t="shared" si="600"/>
        <v>0.13176689624451354</v>
      </c>
      <c r="I1396" s="63">
        <f t="shared" si="601"/>
        <v>0</v>
      </c>
      <c r="J1396" s="63">
        <f t="shared" si="602"/>
        <v>0.13176689624451354</v>
      </c>
      <c r="K1396" s="63">
        <f t="shared" si="603"/>
        <v>6.3348416289592535E-3</v>
      </c>
      <c r="L1396" s="64">
        <f t="shared" si="604"/>
        <v>0.12464246434369386</v>
      </c>
      <c r="M1396" s="65">
        <f t="shared" si="605"/>
        <v>61.729726801801803</v>
      </c>
      <c r="N1396" s="65">
        <f t="shared" si="606"/>
        <v>8.9216507021696927</v>
      </c>
      <c r="O1396" s="65">
        <f t="shared" si="607"/>
        <v>18305.33608587514</v>
      </c>
      <c r="P1396" s="66">
        <f t="shared" si="608"/>
        <v>2051.7880263372526</v>
      </c>
      <c r="Q1396" s="63">
        <f t="shared" si="613"/>
        <v>0.29417314332879951</v>
      </c>
      <c r="R1396" s="63">
        <f t="shared" si="614"/>
        <v>0.33844083456759044</v>
      </c>
      <c r="S1396" s="63">
        <f t="shared" si="615"/>
        <v>1.4598540145985384E-2</v>
      </c>
      <c r="T1396" s="64">
        <f t="shared" si="616"/>
        <v>0.31918269306302083</v>
      </c>
      <c r="U1396" s="63">
        <f t="shared" si="595"/>
        <v>0.17882724904348213</v>
      </c>
      <c r="V1396" s="63">
        <f t="shared" si="596"/>
        <v>0.23139340116774121</v>
      </c>
      <c r="W1396" s="63">
        <f t="shared" si="597"/>
        <v>3.3519366210079449E-2</v>
      </c>
      <c r="X1396" s="64">
        <f t="shared" si="598"/>
        <v>0.19145653330451573</v>
      </c>
      <c r="Y1396" s="63">
        <f t="shared" si="591"/>
        <v>0.10386240940490743</v>
      </c>
      <c r="Z1396" s="63">
        <f t="shared" si="592"/>
        <v>0.15641542079588255</v>
      </c>
      <c r="AA1396" s="63">
        <f t="shared" si="593"/>
        <v>6.6338015035960041E-2</v>
      </c>
      <c r="AB1396" s="64">
        <f t="shared" si="594"/>
        <v>8.4473595135670765E-2</v>
      </c>
      <c r="AC1396" s="63">
        <f t="shared" si="587"/>
        <v>5.9291443054137583E-2</v>
      </c>
      <c r="AD1396" s="63">
        <f t="shared" si="588"/>
        <v>0.10305554385555848</v>
      </c>
      <c r="AE1396" s="63">
        <f t="shared" si="589"/>
        <v>6.2785069145176786E-2</v>
      </c>
      <c r="AF1396" s="64">
        <f t="shared" si="590"/>
        <v>3.7891456964833203E-2</v>
      </c>
      <c r="AG1396" s="69">
        <f t="shared" ca="1" si="599"/>
        <v>6</v>
      </c>
      <c r="AH1396" s="75">
        <f t="shared" si="609"/>
        <v>1</v>
      </c>
      <c r="AI1396" s="76">
        <f t="shared" si="610"/>
        <v>0</v>
      </c>
      <c r="AJ1396" s="75">
        <f t="shared" si="611"/>
        <v>1</v>
      </c>
      <c r="AK1396" s="76">
        <f t="shared" si="612"/>
        <v>0</v>
      </c>
    </row>
    <row r="1397" spans="2:37" x14ac:dyDescent="0.25">
      <c r="B1397" s="43">
        <v>1987</v>
      </c>
      <c r="C1397" s="44">
        <v>2</v>
      </c>
      <c r="D1397" s="67">
        <f t="shared" si="617"/>
        <v>31836</v>
      </c>
      <c r="E1397" s="61">
        <f>Data!I1396</f>
        <v>284.20001200000002</v>
      </c>
      <c r="F1397" s="61">
        <f>Data!H1396</f>
        <v>111.6</v>
      </c>
      <c r="G1397" s="62">
        <f>IF(MOD(C1397,3)=0,SUM(Data!G1394:G1396),0)</f>
        <v>0</v>
      </c>
      <c r="H1397" s="63">
        <f t="shared" si="600"/>
        <v>3.6923618943399905E-2</v>
      </c>
      <c r="I1397" s="63">
        <f t="shared" si="601"/>
        <v>0</v>
      </c>
      <c r="J1397" s="63">
        <f t="shared" si="602"/>
        <v>3.6923618943399905E-2</v>
      </c>
      <c r="K1397" s="63">
        <f t="shared" si="603"/>
        <v>3.597122302158251E-3</v>
      </c>
      <c r="L1397" s="64">
        <f t="shared" si="604"/>
        <v>3.3207046832491649E-2</v>
      </c>
      <c r="M1397" s="65">
        <f t="shared" si="605"/>
        <v>64.009011711711707</v>
      </c>
      <c r="N1397" s="65">
        <f t="shared" si="606"/>
        <v>8.9537429708825336</v>
      </c>
      <c r="O1397" s="65">
        <f t="shared" si="607"/>
        <v>18981.235340140862</v>
      </c>
      <c r="P1397" s="66">
        <f t="shared" si="608"/>
        <v>2119.9218474181794</v>
      </c>
      <c r="Q1397" s="63">
        <f t="shared" si="613"/>
        <v>0.25242382559865884</v>
      </c>
      <c r="R1397" s="63">
        <f t="shared" si="614"/>
        <v>0.29526346533117764</v>
      </c>
      <c r="S1397" s="63">
        <f t="shared" si="615"/>
        <v>2.1043000914913179E-2</v>
      </c>
      <c r="T1397" s="64">
        <f t="shared" si="616"/>
        <v>0.26856896738976443</v>
      </c>
      <c r="U1397" s="63">
        <f t="shared" si="595"/>
        <v>0.20233258457713665</v>
      </c>
      <c r="V1397" s="63">
        <f t="shared" si="596"/>
        <v>0.25594688437901025</v>
      </c>
      <c r="W1397" s="63">
        <f t="shared" si="597"/>
        <v>3.3605024064469857E-2</v>
      </c>
      <c r="X1397" s="64">
        <f t="shared" si="598"/>
        <v>0.21511298333305362</v>
      </c>
      <c r="Y1397" s="63">
        <f t="shared" si="591"/>
        <v>0.11030079975653861</v>
      </c>
      <c r="Z1397" s="63">
        <f t="shared" si="592"/>
        <v>0.16316033195899005</v>
      </c>
      <c r="AA1397" s="63">
        <f t="shared" si="593"/>
        <v>6.5633025320050775E-2</v>
      </c>
      <c r="AB1397" s="64">
        <f t="shared" si="594"/>
        <v>9.1520536921843254E-2</v>
      </c>
      <c r="AC1397" s="63">
        <f t="shared" ref="AC1397:AC1460" si="618">($M1397/$M1157)^(1/20)-1</f>
        <v>6.1109548409237435E-2</v>
      </c>
      <c r="AD1397" s="63">
        <f t="shared" ref="AD1397:AD1460" si="619">($O1397/$O1157)^(1/20)-1</f>
        <v>0.10494876333203629</v>
      </c>
      <c r="AE1397" s="63">
        <f t="shared" ref="AE1397:AE1460" si="620">($N1397/$N1157)^(1/20)-1</f>
        <v>6.2975891698055397E-2</v>
      </c>
      <c r="AF1397" s="64">
        <f t="shared" ref="AF1397:AF1460" si="621">($P1397/$P1157)^(1/20)-1</f>
        <v>3.9486193395158908E-2</v>
      </c>
      <c r="AG1397" s="69">
        <f t="shared" ca="1" si="599"/>
        <v>350</v>
      </c>
      <c r="AH1397" s="75">
        <f t="shared" si="609"/>
        <v>2</v>
      </c>
      <c r="AI1397" s="76">
        <f t="shared" si="610"/>
        <v>0</v>
      </c>
      <c r="AJ1397" s="75">
        <f t="shared" si="611"/>
        <v>2</v>
      </c>
      <c r="AK1397" s="76">
        <f t="shared" si="612"/>
        <v>0</v>
      </c>
    </row>
    <row r="1398" spans="2:37" x14ac:dyDescent="0.25">
      <c r="B1398" s="43">
        <v>1987</v>
      </c>
      <c r="C1398" s="44">
        <v>3</v>
      </c>
      <c r="D1398" s="67">
        <f t="shared" si="617"/>
        <v>31867</v>
      </c>
      <c r="E1398" s="61">
        <f>Data!I1397</f>
        <v>291.70001200000002</v>
      </c>
      <c r="F1398" s="61">
        <f>Data!H1397</f>
        <v>112.1</v>
      </c>
      <c r="G1398" s="62">
        <f>IF(MOD(C1398,3)=0,SUM(Data!G1395:G1397),0)</f>
        <v>2.08</v>
      </c>
      <c r="H1398" s="63">
        <f t="shared" si="600"/>
        <v>2.6389865177064209E-2</v>
      </c>
      <c r="I1398" s="63">
        <f t="shared" si="601"/>
        <v>7.318789275772444E-3</v>
      </c>
      <c r="J1398" s="63">
        <f t="shared" si="602"/>
        <v>3.370865445283644E-2</v>
      </c>
      <c r="K1398" s="63">
        <f t="shared" si="603"/>
        <v>4.4802867383513245E-3</v>
      </c>
      <c r="L1398" s="64">
        <f t="shared" si="604"/>
        <v>2.9098000329496276E-2</v>
      </c>
      <c r="M1398" s="65">
        <f t="shared" si="605"/>
        <v>65.6982009009009</v>
      </c>
      <c r="N1398" s="65">
        <f t="shared" si="606"/>
        <v>8.9938583067735838</v>
      </c>
      <c r="O1398" s="65">
        <f t="shared" si="607"/>
        <v>19621.067243309637</v>
      </c>
      <c r="P1398" s="66">
        <f t="shared" si="608"/>
        <v>2181.6073340328599</v>
      </c>
      <c r="Q1398" s="63">
        <f t="shared" si="613"/>
        <v>0.22101305703674501</v>
      </c>
      <c r="R1398" s="63">
        <f t="shared" si="614"/>
        <v>0.26125024646744288</v>
      </c>
      <c r="S1398" s="63">
        <f t="shared" si="615"/>
        <v>3.0330882352941124E-2</v>
      </c>
      <c r="T1398" s="64">
        <f t="shared" si="616"/>
        <v>0.22412155946171097</v>
      </c>
      <c r="U1398" s="63">
        <f t="shared" si="595"/>
        <v>0.21108524273273943</v>
      </c>
      <c r="V1398" s="63">
        <f t="shared" si="596"/>
        <v>0.26313739648890122</v>
      </c>
      <c r="W1398" s="63">
        <f t="shared" si="597"/>
        <v>3.4748393519772769E-2</v>
      </c>
      <c r="X1398" s="64">
        <f t="shared" si="598"/>
        <v>0.22071935979745438</v>
      </c>
      <c r="Y1398" s="63">
        <f t="shared" si="591"/>
        <v>0.11477009440159169</v>
      </c>
      <c r="Z1398" s="63">
        <f t="shared" si="592"/>
        <v>0.16744956940063083</v>
      </c>
      <c r="AA1398" s="63">
        <f t="shared" si="593"/>
        <v>6.5390609874146133E-2</v>
      </c>
      <c r="AB1398" s="64">
        <f t="shared" si="594"/>
        <v>9.5794874274836017E-2</v>
      </c>
      <c r="AC1398" s="63">
        <f t="shared" si="618"/>
        <v>6.0440964867602753E-2</v>
      </c>
      <c r="AD1398" s="63">
        <f t="shared" si="619"/>
        <v>0.10420437139456618</v>
      </c>
      <c r="AE1398" s="63">
        <f t="shared" si="620"/>
        <v>6.3052182963025505E-2</v>
      </c>
      <c r="AF1398" s="64">
        <f t="shared" si="621"/>
        <v>3.8711353112354407E-2</v>
      </c>
      <c r="AG1398" s="69">
        <f t="shared" ca="1" si="599"/>
        <v>513</v>
      </c>
      <c r="AH1398" s="75">
        <f t="shared" si="609"/>
        <v>3</v>
      </c>
      <c r="AI1398" s="76">
        <f t="shared" si="610"/>
        <v>0</v>
      </c>
      <c r="AJ1398" s="75">
        <f t="shared" si="611"/>
        <v>3</v>
      </c>
      <c r="AK1398" s="76">
        <f t="shared" si="612"/>
        <v>0</v>
      </c>
    </row>
    <row r="1399" spans="2:37" x14ac:dyDescent="0.25">
      <c r="B1399" s="43">
        <v>1987</v>
      </c>
      <c r="C1399" s="44">
        <v>4</v>
      </c>
      <c r="D1399" s="67">
        <f t="shared" si="617"/>
        <v>31897</v>
      </c>
      <c r="E1399" s="61">
        <f>Data!I1398</f>
        <v>288.35998499999999</v>
      </c>
      <c r="F1399" s="61">
        <f>Data!H1398</f>
        <v>112.7</v>
      </c>
      <c r="G1399" s="62">
        <f>IF(MOD(C1399,3)=0,SUM(Data!G1396:G1398),0)</f>
        <v>0</v>
      </c>
      <c r="H1399" s="63">
        <f t="shared" si="600"/>
        <v>-1.1450212076096977E-2</v>
      </c>
      <c r="I1399" s="63">
        <f t="shared" si="601"/>
        <v>0</v>
      </c>
      <c r="J1399" s="63">
        <f t="shared" si="602"/>
        <v>-1.1450212076096977E-2</v>
      </c>
      <c r="K1399" s="63">
        <f t="shared" si="603"/>
        <v>5.3523639607493401E-3</v>
      </c>
      <c r="L1399" s="64">
        <f t="shared" si="604"/>
        <v>-1.6713121328575609E-2</v>
      </c>
      <c r="M1399" s="65">
        <f t="shared" si="605"/>
        <v>64.945942567567556</v>
      </c>
      <c r="N1399" s="65">
        <f t="shared" si="606"/>
        <v>9.0419967098428451</v>
      </c>
      <c r="O1399" s="65">
        <f t="shared" si="607"/>
        <v>19396.401862214381</v>
      </c>
      <c r="P1399" s="66">
        <f t="shared" si="608"/>
        <v>2145.1458659678583</v>
      </c>
      <c r="Q1399" s="63">
        <f t="shared" si="613"/>
        <v>0.22435453508229375</v>
      </c>
      <c r="R1399" s="63">
        <f t="shared" si="614"/>
        <v>0.26470183937566438</v>
      </c>
      <c r="S1399" s="63">
        <f t="shared" si="615"/>
        <v>3.7753222836095723E-2</v>
      </c>
      <c r="T1399" s="64">
        <f t="shared" si="616"/>
        <v>0.21869227822712678</v>
      </c>
      <c r="U1399" s="63">
        <f t="shared" si="595"/>
        <v>0.1988547214729095</v>
      </c>
      <c r="V1399" s="63">
        <f t="shared" si="596"/>
        <v>0.25038121035374172</v>
      </c>
      <c r="W1399" s="63">
        <f t="shared" si="597"/>
        <v>3.4979006654450862E-2</v>
      </c>
      <c r="X1399" s="64">
        <f t="shared" si="598"/>
        <v>0.20812229264009363</v>
      </c>
      <c r="Y1399" s="63">
        <f t="shared" si="591"/>
        <v>0.11346440470485497</v>
      </c>
      <c r="Z1399" s="63">
        <f t="shared" si="592"/>
        <v>0.16608217814939308</v>
      </c>
      <c r="AA1399" s="63">
        <f t="shared" si="593"/>
        <v>6.5067828517702875E-2</v>
      </c>
      <c r="AB1399" s="64">
        <f t="shared" si="594"/>
        <v>9.4843114144454121E-2</v>
      </c>
      <c r="AC1399" s="63">
        <f t="shared" si="618"/>
        <v>5.764043622369841E-2</v>
      </c>
      <c r="AD1399" s="63">
        <f t="shared" si="619"/>
        <v>0.10128826755355647</v>
      </c>
      <c r="AE1399" s="63">
        <f t="shared" si="620"/>
        <v>6.3175098570078747E-2</v>
      </c>
      <c r="AF1399" s="64">
        <f t="shared" si="621"/>
        <v>3.584844023786693E-2</v>
      </c>
      <c r="AG1399" s="69">
        <f t="shared" ca="1" si="599"/>
        <v>1262</v>
      </c>
      <c r="AH1399" s="75">
        <f t="shared" si="609"/>
        <v>0</v>
      </c>
      <c r="AI1399" s="76">
        <f t="shared" si="610"/>
        <v>1</v>
      </c>
      <c r="AJ1399" s="75">
        <f t="shared" si="611"/>
        <v>0</v>
      </c>
      <c r="AK1399" s="76">
        <f t="shared" si="612"/>
        <v>1</v>
      </c>
    </row>
    <row r="1400" spans="2:37" x14ac:dyDescent="0.25">
      <c r="B1400" s="43">
        <v>1987</v>
      </c>
      <c r="C1400" s="44">
        <v>5</v>
      </c>
      <c r="D1400" s="67">
        <f t="shared" si="617"/>
        <v>31928</v>
      </c>
      <c r="E1400" s="61">
        <f>Data!I1399</f>
        <v>290.10000600000001</v>
      </c>
      <c r="F1400" s="61">
        <f>Data!H1399</f>
        <v>113.1</v>
      </c>
      <c r="G1400" s="62">
        <f>IF(MOD(C1400,3)=0,SUM(Data!G1397:G1399),0)</f>
        <v>0</v>
      </c>
      <c r="H1400" s="63">
        <f t="shared" si="600"/>
        <v>6.0341971511754799E-3</v>
      </c>
      <c r="I1400" s="63">
        <f t="shared" si="601"/>
        <v>0</v>
      </c>
      <c r="J1400" s="63">
        <f t="shared" si="602"/>
        <v>6.0341971511754799E-3</v>
      </c>
      <c r="K1400" s="63">
        <f t="shared" si="603"/>
        <v>3.549245785270605E-3</v>
      </c>
      <c r="L1400" s="64">
        <f t="shared" si="604"/>
        <v>2.4761628553269244E-3</v>
      </c>
      <c r="M1400" s="65">
        <f t="shared" si="605"/>
        <v>65.337839189189182</v>
      </c>
      <c r="N1400" s="65">
        <f t="shared" si="606"/>
        <v>9.074088978555686</v>
      </c>
      <c r="O1400" s="65">
        <f t="shared" si="607"/>
        <v>19513.443575074409</v>
      </c>
      <c r="P1400" s="66">
        <f t="shared" si="608"/>
        <v>2150.4575964804262</v>
      </c>
      <c r="Q1400" s="63">
        <f t="shared" si="613"/>
        <v>0.1728320152132925</v>
      </c>
      <c r="R1400" s="63">
        <f t="shared" si="614"/>
        <v>0.21148144954534831</v>
      </c>
      <c r="S1400" s="63">
        <f t="shared" si="615"/>
        <v>3.8567493112947604E-2</v>
      </c>
      <c r="T1400" s="64">
        <f t="shared" si="616"/>
        <v>0.16649274850122442</v>
      </c>
      <c r="U1400" s="63">
        <f t="shared" si="595"/>
        <v>0.20992669370452455</v>
      </c>
      <c r="V1400" s="63">
        <f t="shared" si="596"/>
        <v>0.26192905330085114</v>
      </c>
      <c r="W1400" s="63">
        <f t="shared" si="597"/>
        <v>3.3759275129120914E-2</v>
      </c>
      <c r="X1400" s="64">
        <f t="shared" si="598"/>
        <v>0.22071848220489354</v>
      </c>
      <c r="Y1400" s="63">
        <f t="shared" si="591"/>
        <v>0.11679483363606202</v>
      </c>
      <c r="Z1400" s="63">
        <f t="shared" si="592"/>
        <v>0.16956998952967961</v>
      </c>
      <c r="AA1400" s="63">
        <f t="shared" si="593"/>
        <v>6.491398212197419E-2</v>
      </c>
      <c r="AB1400" s="64">
        <f t="shared" si="594"/>
        <v>9.8276489148133139E-2</v>
      </c>
      <c r="AC1400" s="63">
        <f t="shared" si="618"/>
        <v>6.0811883041002934E-2</v>
      </c>
      <c r="AD1400" s="63">
        <f t="shared" si="619"/>
        <v>0.10459059701397111</v>
      </c>
      <c r="AE1400" s="63">
        <f t="shared" si="620"/>
        <v>6.320308003434727E-2</v>
      </c>
      <c r="AF1400" s="64">
        <f t="shared" si="621"/>
        <v>3.8927198158875687E-2</v>
      </c>
      <c r="AG1400" s="69">
        <f t="shared" ca="1" si="599"/>
        <v>916</v>
      </c>
      <c r="AH1400" s="75">
        <f t="shared" si="609"/>
        <v>1</v>
      </c>
      <c r="AI1400" s="76">
        <f t="shared" si="610"/>
        <v>0</v>
      </c>
      <c r="AJ1400" s="75">
        <f t="shared" si="611"/>
        <v>1</v>
      </c>
      <c r="AK1400" s="76">
        <f t="shared" si="612"/>
        <v>0</v>
      </c>
    </row>
    <row r="1401" spans="2:37" x14ac:dyDescent="0.25">
      <c r="B1401" s="43">
        <v>1987</v>
      </c>
      <c r="C1401" s="44">
        <v>6</v>
      </c>
      <c r="D1401" s="67">
        <f t="shared" si="617"/>
        <v>31958</v>
      </c>
      <c r="E1401" s="61">
        <f>Data!I1400</f>
        <v>304</v>
      </c>
      <c r="F1401" s="61">
        <f>Data!H1400</f>
        <v>113.5</v>
      </c>
      <c r="G1401" s="62">
        <f>IF(MOD(C1401,3)=0,SUM(Data!G1398:G1400),0)</f>
        <v>2.1150000000000002</v>
      </c>
      <c r="H1401" s="63">
        <f t="shared" si="600"/>
        <v>4.7914490563643719E-2</v>
      </c>
      <c r="I1401" s="63">
        <f t="shared" si="601"/>
        <v>7.2905893011253513E-3</v>
      </c>
      <c r="J1401" s="63">
        <f t="shared" si="602"/>
        <v>5.5205079864769191E-2</v>
      </c>
      <c r="K1401" s="63">
        <f t="shared" si="603"/>
        <v>3.5366931918656697E-3</v>
      </c>
      <c r="L1401" s="64">
        <f t="shared" si="604"/>
        <v>5.1486295442338292E-2</v>
      </c>
      <c r="M1401" s="65">
        <f t="shared" si="605"/>
        <v>68.468468468468458</v>
      </c>
      <c r="N1401" s="65">
        <f t="shared" si="606"/>
        <v>9.1061812472685268</v>
      </c>
      <c r="O1401" s="65">
        <f t="shared" si="607"/>
        <v>20590.68478607306</v>
      </c>
      <c r="P1401" s="66">
        <f t="shared" si="608"/>
        <v>2261.176691629038</v>
      </c>
      <c r="Q1401" s="63">
        <f t="shared" si="613"/>
        <v>0.21192794150738226</v>
      </c>
      <c r="R1401" s="63">
        <f t="shared" si="614"/>
        <v>0.25051326479189528</v>
      </c>
      <c r="S1401" s="63">
        <f t="shared" si="615"/>
        <v>3.6529680365296802E-2</v>
      </c>
      <c r="T1401" s="64">
        <f t="shared" si="616"/>
        <v>0.20644231272874514</v>
      </c>
      <c r="U1401" s="63">
        <f t="shared" si="595"/>
        <v>0.22632245428002484</v>
      </c>
      <c r="V1401" s="63">
        <f t="shared" si="596"/>
        <v>0.27687936170102767</v>
      </c>
      <c r="W1401" s="63">
        <f t="shared" si="597"/>
        <v>3.1917138498961828E-2</v>
      </c>
      <c r="X1401" s="64">
        <f t="shared" si="598"/>
        <v>0.23738555554798779</v>
      </c>
      <c r="Y1401" s="63">
        <f t="shared" si="591"/>
        <v>0.11706744291699445</v>
      </c>
      <c r="Z1401" s="63">
        <f t="shared" si="592"/>
        <v>0.16942074083871583</v>
      </c>
      <c r="AA1401" s="63">
        <f t="shared" si="593"/>
        <v>6.4585917701758699E-2</v>
      </c>
      <c r="AB1401" s="64">
        <f t="shared" si="594"/>
        <v>9.8474741581474179E-2</v>
      </c>
      <c r="AC1401" s="63">
        <f t="shared" si="618"/>
        <v>6.2374614304085974E-2</v>
      </c>
      <c r="AD1401" s="63">
        <f t="shared" si="619"/>
        <v>0.10616064682458837</v>
      </c>
      <c r="AE1401" s="63">
        <f t="shared" si="620"/>
        <v>6.3230879582525823E-2</v>
      </c>
      <c r="AF1401" s="64">
        <f t="shared" si="621"/>
        <v>4.0376712214113653E-2</v>
      </c>
      <c r="AG1401" s="69">
        <f t="shared" ca="1" si="599"/>
        <v>211</v>
      </c>
      <c r="AH1401" s="75">
        <f t="shared" si="609"/>
        <v>2</v>
      </c>
      <c r="AI1401" s="76">
        <f t="shared" si="610"/>
        <v>0</v>
      </c>
      <c r="AJ1401" s="75">
        <f t="shared" si="611"/>
        <v>2</v>
      </c>
      <c r="AK1401" s="76">
        <f t="shared" si="612"/>
        <v>0</v>
      </c>
    </row>
    <row r="1402" spans="2:37" x14ac:dyDescent="0.25">
      <c r="B1402" s="43">
        <v>1987</v>
      </c>
      <c r="C1402" s="44">
        <v>7</v>
      </c>
      <c r="D1402" s="67">
        <f t="shared" si="617"/>
        <v>31989</v>
      </c>
      <c r="E1402" s="61">
        <f>Data!I1401</f>
        <v>318.66000400000001</v>
      </c>
      <c r="F1402" s="61">
        <f>Data!H1401</f>
        <v>113.8</v>
      </c>
      <c r="G1402" s="62">
        <f>IF(MOD(C1402,3)=0,SUM(Data!G1399:G1401),0)</f>
        <v>0</v>
      </c>
      <c r="H1402" s="63">
        <f t="shared" si="600"/>
        <v>4.8223697368421137E-2</v>
      </c>
      <c r="I1402" s="63">
        <f t="shared" si="601"/>
        <v>0</v>
      </c>
      <c r="J1402" s="63">
        <f t="shared" si="602"/>
        <v>4.8223697368421137E-2</v>
      </c>
      <c r="K1402" s="63">
        <f t="shared" si="603"/>
        <v>2.6431718061674658E-3</v>
      </c>
      <c r="L1402" s="64">
        <f t="shared" si="604"/>
        <v>4.5460366004532515E-2</v>
      </c>
      <c r="M1402" s="65">
        <f t="shared" si="605"/>
        <v>71.770271171171174</v>
      </c>
      <c r="N1402" s="65">
        <f t="shared" si="606"/>
        <v>9.1302504488031566</v>
      </c>
      <c r="O1402" s="65">
        <f t="shared" si="607"/>
        <v>21583.6437378052</v>
      </c>
      <c r="P1402" s="66">
        <f t="shared" si="608"/>
        <v>2363.9706116314119</v>
      </c>
      <c r="Q1402" s="63">
        <f t="shared" si="613"/>
        <v>0.34956806178146871</v>
      </c>
      <c r="R1402" s="63">
        <f t="shared" si="614"/>
        <v>0.39253556684082325</v>
      </c>
      <c r="S1402" s="63">
        <f t="shared" si="615"/>
        <v>3.9269406392694162E-2</v>
      </c>
      <c r="T1402" s="64">
        <f t="shared" si="616"/>
        <v>0.33991779058936866</v>
      </c>
      <c r="U1402" s="63">
        <f t="shared" si="595"/>
        <v>0.24370027678947359</v>
      </c>
      <c r="V1402" s="63">
        <f t="shared" si="596"/>
        <v>0.29497360994395505</v>
      </c>
      <c r="W1402" s="63">
        <f t="shared" si="597"/>
        <v>3.1400955183039647E-2</v>
      </c>
      <c r="X1402" s="64">
        <f t="shared" si="598"/>
        <v>0.25554819727129319</v>
      </c>
      <c r="Y1402" s="63">
        <f t="shared" si="591"/>
        <v>0.12417801884163815</v>
      </c>
      <c r="Z1402" s="63">
        <f t="shared" si="592"/>
        <v>0.17686456620334479</v>
      </c>
      <c r="AA1402" s="63">
        <f t="shared" si="593"/>
        <v>6.4342104207715467E-2</v>
      </c>
      <c r="AB1402" s="64">
        <f t="shared" si="594"/>
        <v>0.10572020175730046</v>
      </c>
      <c r="AC1402" s="63">
        <f t="shared" si="618"/>
        <v>6.2520742110907301E-2</v>
      </c>
      <c r="AD1402" s="63">
        <f t="shared" si="619"/>
        <v>0.10631279732511434</v>
      </c>
      <c r="AE1402" s="63">
        <f t="shared" si="620"/>
        <v>6.321180442276475E-2</v>
      </c>
      <c r="AF1402" s="64">
        <f t="shared" si="621"/>
        <v>4.0538482288343225E-2</v>
      </c>
      <c r="AG1402" s="69">
        <f t="shared" ca="1" si="599"/>
        <v>209</v>
      </c>
      <c r="AH1402" s="75">
        <f t="shared" si="609"/>
        <v>3</v>
      </c>
      <c r="AI1402" s="76">
        <f t="shared" si="610"/>
        <v>0</v>
      </c>
      <c r="AJ1402" s="75">
        <f t="shared" si="611"/>
        <v>3</v>
      </c>
      <c r="AK1402" s="76">
        <f t="shared" si="612"/>
        <v>0</v>
      </c>
    </row>
    <row r="1403" spans="2:37" x14ac:dyDescent="0.25">
      <c r="B1403" s="43">
        <v>1987</v>
      </c>
      <c r="C1403" s="44">
        <v>8</v>
      </c>
      <c r="D1403" s="67">
        <f t="shared" si="617"/>
        <v>32020</v>
      </c>
      <c r="E1403" s="61">
        <f>Data!I1402</f>
        <v>329.79998799999998</v>
      </c>
      <c r="F1403" s="61">
        <f>Data!H1402</f>
        <v>114.4</v>
      </c>
      <c r="G1403" s="62">
        <f>IF(MOD(C1403,3)=0,SUM(Data!G1400:G1402),0)</f>
        <v>0</v>
      </c>
      <c r="H1403" s="63">
        <f t="shared" si="600"/>
        <v>3.4958839704276157E-2</v>
      </c>
      <c r="I1403" s="63">
        <f t="shared" si="601"/>
        <v>0</v>
      </c>
      <c r="J1403" s="63">
        <f t="shared" si="602"/>
        <v>3.4958839704276157E-2</v>
      </c>
      <c r="K1403" s="63">
        <f t="shared" si="603"/>
        <v>5.2724077328647478E-3</v>
      </c>
      <c r="L1403" s="64">
        <f t="shared" si="604"/>
        <v>2.9530733901631301E-2</v>
      </c>
      <c r="M1403" s="65">
        <f t="shared" si="605"/>
        <v>74.279276576576564</v>
      </c>
      <c r="N1403" s="65">
        <f t="shared" si="606"/>
        <v>9.1783888518724179</v>
      </c>
      <c r="O1403" s="65">
        <f t="shared" si="607"/>
        <v>22338.182879469336</v>
      </c>
      <c r="P1403" s="66">
        <f t="shared" si="608"/>
        <v>2433.7803987147759</v>
      </c>
      <c r="Q1403" s="63">
        <f t="shared" si="613"/>
        <v>0.30391806874402594</v>
      </c>
      <c r="R1403" s="63">
        <f t="shared" si="614"/>
        <v>0.34543217077589139</v>
      </c>
      <c r="S1403" s="63">
        <f t="shared" si="615"/>
        <v>4.2844120328167756E-2</v>
      </c>
      <c r="T1403" s="64">
        <f t="shared" si="616"/>
        <v>0.29015654837513405</v>
      </c>
      <c r="U1403" s="63">
        <f t="shared" si="595"/>
        <v>0.22509361492678948</v>
      </c>
      <c r="V1403" s="63">
        <f t="shared" si="596"/>
        <v>0.27559986167759098</v>
      </c>
      <c r="W1403" s="63">
        <f t="shared" si="597"/>
        <v>3.2063198436480755E-2</v>
      </c>
      <c r="X1403" s="64">
        <f t="shared" si="598"/>
        <v>0.23597068823891321</v>
      </c>
      <c r="Y1403" s="63">
        <f t="shared" si="591"/>
        <v>0.13044904369016996</v>
      </c>
      <c r="Z1403" s="63">
        <f t="shared" si="592"/>
        <v>0.18342949347849502</v>
      </c>
      <c r="AA1403" s="63">
        <f t="shared" si="593"/>
        <v>6.4553421773423381E-2</v>
      </c>
      <c r="AB1403" s="64">
        <f t="shared" si="594"/>
        <v>0.11166754929690437</v>
      </c>
      <c r="AC1403" s="63">
        <f t="shared" si="618"/>
        <v>6.497511968440306E-2</v>
      </c>
      <c r="AD1403" s="63">
        <f t="shared" si="619"/>
        <v>0.10886833267742357</v>
      </c>
      <c r="AE1403" s="63">
        <f t="shared" si="620"/>
        <v>6.3332433623020101E-2</v>
      </c>
      <c r="AF1403" s="64">
        <f t="shared" si="621"/>
        <v>4.2823765752401988E-2</v>
      </c>
      <c r="AG1403" s="69">
        <f t="shared" ca="1" si="599"/>
        <v>385</v>
      </c>
      <c r="AH1403" s="75">
        <f t="shared" si="609"/>
        <v>4</v>
      </c>
      <c r="AI1403" s="76">
        <f t="shared" si="610"/>
        <v>0</v>
      </c>
      <c r="AJ1403" s="75">
        <f t="shared" si="611"/>
        <v>4</v>
      </c>
      <c r="AK1403" s="76">
        <f t="shared" si="612"/>
        <v>0</v>
      </c>
    </row>
    <row r="1404" spans="2:37" x14ac:dyDescent="0.25">
      <c r="B1404" s="43">
        <v>1987</v>
      </c>
      <c r="C1404" s="44">
        <v>9</v>
      </c>
      <c r="D1404" s="67">
        <f t="shared" si="617"/>
        <v>32050</v>
      </c>
      <c r="E1404" s="61">
        <f>Data!I1403</f>
        <v>321.82998700000002</v>
      </c>
      <c r="F1404" s="61">
        <f>Data!H1403</f>
        <v>115</v>
      </c>
      <c r="G1404" s="62">
        <f>IF(MOD(C1404,3)=0,SUM(Data!G1401:G1403),0)</f>
        <v>2.1533333333333333</v>
      </c>
      <c r="H1404" s="63">
        <f t="shared" si="600"/>
        <v>-2.4166165221327973E-2</v>
      </c>
      <c r="I1404" s="63">
        <f t="shared" si="601"/>
        <v>6.5292098595629219E-3</v>
      </c>
      <c r="J1404" s="63">
        <f t="shared" si="602"/>
        <v>-1.7636955361765128E-2</v>
      </c>
      <c r="K1404" s="63">
        <f t="shared" si="603"/>
        <v>5.2447552447552059E-3</v>
      </c>
      <c r="L1404" s="64">
        <f t="shared" si="604"/>
        <v>-2.2762327768573232E-2</v>
      </c>
      <c r="M1404" s="65">
        <f t="shared" si="605"/>
        <v>72.484231306306299</v>
      </c>
      <c r="N1404" s="65">
        <f t="shared" si="606"/>
        <v>9.2265272549416792</v>
      </c>
      <c r="O1404" s="65">
        <f t="shared" si="607"/>
        <v>21944.20534516119</v>
      </c>
      <c r="P1404" s="66">
        <f t="shared" si="608"/>
        <v>2378.3818915625011</v>
      </c>
      <c r="Q1404" s="63">
        <f t="shared" si="613"/>
        <v>0.39127605594443882</v>
      </c>
      <c r="R1404" s="63">
        <f t="shared" si="614"/>
        <v>0.43250227522567219</v>
      </c>
      <c r="S1404" s="63">
        <f t="shared" si="615"/>
        <v>4.3557168784029043E-2</v>
      </c>
      <c r="T1404" s="64">
        <f t="shared" si="616"/>
        <v>0.37271087591190533</v>
      </c>
      <c r="U1404" s="63">
        <f t="shared" si="595"/>
        <v>0.21726624299350328</v>
      </c>
      <c r="V1404" s="63">
        <f t="shared" si="596"/>
        <v>0.26556903465558213</v>
      </c>
      <c r="W1404" s="63">
        <f t="shared" si="597"/>
        <v>3.2721050843779409E-2</v>
      </c>
      <c r="X1404" s="64">
        <f t="shared" si="598"/>
        <v>0.22547035680308425</v>
      </c>
      <c r="Y1404" s="63">
        <f t="shared" si="591"/>
        <v>0.12796706899055099</v>
      </c>
      <c r="Z1404" s="63">
        <f t="shared" si="592"/>
        <v>0.18026466069981861</v>
      </c>
      <c r="AA1404" s="63">
        <f t="shared" si="593"/>
        <v>6.4762989496675916E-2</v>
      </c>
      <c r="AB1404" s="64">
        <f t="shared" si="594"/>
        <v>0.10847641432178401</v>
      </c>
      <c r="AC1404" s="63">
        <f t="shared" si="618"/>
        <v>6.1959016067789419E-2</v>
      </c>
      <c r="AD1404" s="63">
        <f t="shared" si="619"/>
        <v>0.1056817967275705</v>
      </c>
      <c r="AE1404" s="63">
        <f t="shared" si="620"/>
        <v>6.3452087651479028E-2</v>
      </c>
      <c r="AF1404" s="64">
        <f t="shared" si="621"/>
        <v>3.9710025083830036E-2</v>
      </c>
      <c r="AG1404" s="69">
        <f t="shared" ca="1" si="599"/>
        <v>1462</v>
      </c>
      <c r="AH1404" s="75">
        <f t="shared" si="609"/>
        <v>0</v>
      </c>
      <c r="AI1404" s="76">
        <f t="shared" si="610"/>
        <v>1</v>
      </c>
      <c r="AJ1404" s="75">
        <f t="shared" si="611"/>
        <v>0</v>
      </c>
      <c r="AK1404" s="76">
        <f t="shared" si="612"/>
        <v>1</v>
      </c>
    </row>
    <row r="1405" spans="2:37" x14ac:dyDescent="0.25">
      <c r="B1405" s="43">
        <v>1987</v>
      </c>
      <c r="C1405" s="44">
        <v>10</v>
      </c>
      <c r="D1405" s="67">
        <f t="shared" si="617"/>
        <v>32081</v>
      </c>
      <c r="E1405" s="61">
        <f>Data!I1404</f>
        <v>251.78999300000001</v>
      </c>
      <c r="F1405" s="61">
        <f>Data!H1404</f>
        <v>115.3</v>
      </c>
      <c r="G1405" s="62">
        <f>IF(MOD(C1405,3)=0,SUM(Data!G1402:G1404),0)</f>
        <v>0</v>
      </c>
      <c r="H1405" s="63">
        <f t="shared" si="600"/>
        <v>-0.21763041614888423</v>
      </c>
      <c r="I1405" s="63">
        <f t="shared" si="601"/>
        <v>0</v>
      </c>
      <c r="J1405" s="63">
        <f t="shared" si="602"/>
        <v>-0.21763041614888423</v>
      </c>
      <c r="K1405" s="63">
        <f t="shared" si="603"/>
        <v>2.6086956521738092E-3</v>
      </c>
      <c r="L1405" s="64">
        <f t="shared" si="604"/>
        <v>-0.21966606987963289</v>
      </c>
      <c r="M1405" s="65">
        <f t="shared" si="605"/>
        <v>56.70945788288288</v>
      </c>
      <c r="N1405" s="65">
        <f t="shared" si="606"/>
        <v>9.250596456476309</v>
      </c>
      <c r="O1405" s="65">
        <f t="shared" si="607"/>
        <v>17168.478803837192</v>
      </c>
      <c r="P1405" s="66">
        <f t="shared" si="608"/>
        <v>1855.9320887700792</v>
      </c>
      <c r="Q1405" s="63">
        <f t="shared" si="613"/>
        <v>3.2010808787782841E-2</v>
      </c>
      <c r="R1405" s="63">
        <f t="shared" si="614"/>
        <v>6.2591299066404593E-2</v>
      </c>
      <c r="S1405" s="63">
        <f t="shared" si="615"/>
        <v>4.5330915684496764E-2</v>
      </c>
      <c r="T1405" s="64">
        <f t="shared" si="616"/>
        <v>1.6511884536205113E-2</v>
      </c>
      <c r="U1405" s="63">
        <f t="shared" si="595"/>
        <v>0.13492828281101388</v>
      </c>
      <c r="V1405" s="63">
        <f t="shared" si="596"/>
        <v>0.17996379144485819</v>
      </c>
      <c r="W1405" s="63">
        <f t="shared" si="597"/>
        <v>3.262720825273524E-2</v>
      </c>
      <c r="X1405" s="64">
        <f t="shared" si="598"/>
        <v>0.142681290996995</v>
      </c>
      <c r="Y1405" s="63">
        <f t="shared" ref="Y1405:Y1468" si="622">($M1405/$M1285)^(1/10)-1</f>
        <v>0.10551556467043</v>
      </c>
      <c r="Z1405" s="63">
        <f t="shared" ref="Z1405:Z1468" si="623">($O1405/$O1285)^(1/10)-1</f>
        <v>0.15677220435328487</v>
      </c>
      <c r="AA1405" s="63">
        <f t="shared" ref="AA1405:AA1468" si="624">($N1405/$N1285)^(1/10)-1</f>
        <v>6.4694129617197227E-2</v>
      </c>
      <c r="AB1405" s="64">
        <f t="shared" ref="AB1405:AB1468" si="625">($P1405/$P1285)^(1/10)-1</f>
        <v>8.648312428396121E-2</v>
      </c>
      <c r="AC1405" s="63">
        <f t="shared" si="618"/>
        <v>5.0891405836207992E-2</v>
      </c>
      <c r="AD1405" s="63">
        <f t="shared" si="619"/>
        <v>9.4158512889699564E-2</v>
      </c>
      <c r="AE1405" s="63">
        <f t="shared" si="620"/>
        <v>6.3432601587121606E-2</v>
      </c>
      <c r="AF1405" s="64">
        <f t="shared" si="621"/>
        <v>2.8893144009992655E-2</v>
      </c>
      <c r="AG1405" s="69">
        <f t="shared" ca="1" si="599"/>
        <v>1821</v>
      </c>
      <c r="AH1405" s="75">
        <f t="shared" si="609"/>
        <v>0</v>
      </c>
      <c r="AI1405" s="76">
        <f t="shared" si="610"/>
        <v>2</v>
      </c>
      <c r="AJ1405" s="75">
        <f t="shared" si="611"/>
        <v>0</v>
      </c>
      <c r="AK1405" s="76">
        <f t="shared" si="612"/>
        <v>2</v>
      </c>
    </row>
    <row r="1406" spans="2:37" x14ac:dyDescent="0.25">
      <c r="B1406" s="43">
        <v>1987</v>
      </c>
      <c r="C1406" s="44">
        <v>11</v>
      </c>
      <c r="D1406" s="67">
        <f t="shared" si="617"/>
        <v>32111</v>
      </c>
      <c r="E1406" s="61">
        <f>Data!I1405</f>
        <v>230.300003</v>
      </c>
      <c r="F1406" s="61">
        <f>Data!H1405</f>
        <v>115.4</v>
      </c>
      <c r="G1406" s="62">
        <f>IF(MOD(C1406,3)=0,SUM(Data!G1403:G1405),0)</f>
        <v>0</v>
      </c>
      <c r="H1406" s="63">
        <f t="shared" si="600"/>
        <v>-8.5348864519806389E-2</v>
      </c>
      <c r="I1406" s="63">
        <f t="shared" si="601"/>
        <v>0</v>
      </c>
      <c r="J1406" s="63">
        <f t="shared" si="602"/>
        <v>-8.5348864519806389E-2</v>
      </c>
      <c r="K1406" s="63">
        <f t="shared" si="603"/>
        <v>8.6730268863832727E-4</v>
      </c>
      <c r="L1406" s="64">
        <f t="shared" si="604"/>
        <v>-8.61414564916263E-2</v>
      </c>
      <c r="M1406" s="65">
        <f t="shared" si="605"/>
        <v>51.869370045045038</v>
      </c>
      <c r="N1406" s="65">
        <f t="shared" si="606"/>
        <v>9.2586195236545201</v>
      </c>
      <c r="O1406" s="65">
        <f t="shared" si="607"/>
        <v>15703.168632397323</v>
      </c>
      <c r="P1406" s="66">
        <f t="shared" si="608"/>
        <v>1696.0593954938784</v>
      </c>
      <c r="Q1406" s="63">
        <f t="shared" si="613"/>
        <v>-7.591685227543199E-2</v>
      </c>
      <c r="R1406" s="63">
        <f t="shared" si="614"/>
        <v>-4.8534468801345154E-2</v>
      </c>
      <c r="S1406" s="63">
        <f t="shared" si="615"/>
        <v>4.5289855072463636E-2</v>
      </c>
      <c r="T1406" s="64">
        <f t="shared" si="616"/>
        <v>-8.9759145196433909E-2</v>
      </c>
      <c r="U1406" s="63">
        <f t="shared" si="595"/>
        <v>0.10700612167589196</v>
      </c>
      <c r="V1406" s="63">
        <f t="shared" si="596"/>
        <v>0.15093364071433935</v>
      </c>
      <c r="W1406" s="63">
        <f t="shared" si="597"/>
        <v>3.3227476088794949E-2</v>
      </c>
      <c r="X1406" s="64">
        <f t="shared" si="598"/>
        <v>0.11392086191040196</v>
      </c>
      <c r="Y1406" s="63">
        <f t="shared" si="622"/>
        <v>9.2785234789728888E-2</v>
      </c>
      <c r="Z1406" s="63">
        <f t="shared" si="623"/>
        <v>0.14345163951561712</v>
      </c>
      <c r="AA1406" s="63">
        <f t="shared" si="624"/>
        <v>6.4269254278901178E-2</v>
      </c>
      <c r="AB1406" s="64">
        <f t="shared" si="625"/>
        <v>7.4400707263094112E-2</v>
      </c>
      <c r="AC1406" s="63">
        <f t="shared" si="618"/>
        <v>4.5823278833457604E-2</v>
      </c>
      <c r="AD1406" s="63">
        <f t="shared" si="619"/>
        <v>8.8881721897148713E-2</v>
      </c>
      <c r="AE1406" s="63">
        <f t="shared" si="620"/>
        <v>6.332115765218882E-2</v>
      </c>
      <c r="AF1406" s="64">
        <f t="shared" si="621"/>
        <v>2.403842344433138E-2</v>
      </c>
      <c r="AG1406" s="69">
        <f t="shared" ca="1" si="599"/>
        <v>1772</v>
      </c>
      <c r="AH1406" s="75">
        <f t="shared" si="609"/>
        <v>0</v>
      </c>
      <c r="AI1406" s="76">
        <f t="shared" si="610"/>
        <v>3</v>
      </c>
      <c r="AJ1406" s="75">
        <f t="shared" si="611"/>
        <v>0</v>
      </c>
      <c r="AK1406" s="76">
        <f t="shared" si="612"/>
        <v>3</v>
      </c>
    </row>
    <row r="1407" spans="2:37" x14ac:dyDescent="0.25">
      <c r="B1407" s="43">
        <v>1987</v>
      </c>
      <c r="C1407" s="44">
        <v>12</v>
      </c>
      <c r="D1407" s="67">
        <f t="shared" si="617"/>
        <v>32142</v>
      </c>
      <c r="E1407" s="61">
        <f>Data!I1406</f>
        <v>247.08000200000001</v>
      </c>
      <c r="F1407" s="61">
        <f>Data!H1406</f>
        <v>115.4</v>
      </c>
      <c r="G1407" s="62">
        <f>IF(MOD(C1407,3)=0,SUM(Data!G1404:G1406),0)</f>
        <v>2.1900000000000004</v>
      </c>
      <c r="H1407" s="63">
        <f t="shared" si="600"/>
        <v>7.2861479728248302E-2</v>
      </c>
      <c r="I1407" s="63">
        <f t="shared" si="601"/>
        <v>9.5093355252800424E-3</v>
      </c>
      <c r="J1407" s="63">
        <f t="shared" si="602"/>
        <v>8.2370815253528296E-2</v>
      </c>
      <c r="K1407" s="63">
        <f t="shared" si="603"/>
        <v>0</v>
      </c>
      <c r="L1407" s="64">
        <f t="shared" si="604"/>
        <v>8.2370815253528296E-2</v>
      </c>
      <c r="M1407" s="65">
        <f t="shared" si="605"/>
        <v>55.648649099099096</v>
      </c>
      <c r="N1407" s="65">
        <f t="shared" si="606"/>
        <v>9.2586195236545201</v>
      </c>
      <c r="O1407" s="65">
        <f t="shared" si="607"/>
        <v>16996.651434711523</v>
      </c>
      <c r="P1407" s="66">
        <f t="shared" si="608"/>
        <v>1835.7651906191154</v>
      </c>
      <c r="Q1407" s="63">
        <f t="shared" si="613"/>
        <v>2.0275030105091796E-2</v>
      </c>
      <c r="R1407" s="63">
        <f t="shared" si="614"/>
        <v>5.085464427263342E-2</v>
      </c>
      <c r="S1407" s="63">
        <f t="shared" si="615"/>
        <v>4.4343891402714997E-2</v>
      </c>
      <c r="T1407" s="64">
        <f t="shared" si="616"/>
        <v>6.2342997584574622E-3</v>
      </c>
      <c r="U1407" s="63">
        <f t="shared" si="595"/>
        <v>0.11929805298612739</v>
      </c>
      <c r="V1407" s="63">
        <f t="shared" si="596"/>
        <v>0.16294509747061481</v>
      </c>
      <c r="W1407" s="63">
        <f t="shared" si="597"/>
        <v>3.4072998886960804E-2</v>
      </c>
      <c r="X1407" s="64">
        <f t="shared" si="598"/>
        <v>0.12462572634849511</v>
      </c>
      <c r="Y1407" s="63">
        <f t="shared" si="622"/>
        <v>0.10018497310994867</v>
      </c>
      <c r="Z1407" s="63">
        <f t="shared" si="623"/>
        <v>0.15082266859423776</v>
      </c>
      <c r="AA1407" s="63">
        <f t="shared" si="624"/>
        <v>6.3925996685678443E-2</v>
      </c>
      <c r="AB1407" s="64">
        <f t="shared" si="625"/>
        <v>8.1675485117628677E-2</v>
      </c>
      <c r="AC1407" s="63">
        <f t="shared" si="618"/>
        <v>4.8147168993583289E-2</v>
      </c>
      <c r="AD1407" s="63">
        <f t="shared" si="619"/>
        <v>9.1371455209021457E-2</v>
      </c>
      <c r="AE1407" s="63">
        <f t="shared" si="620"/>
        <v>6.3164105450875141E-2</v>
      </c>
      <c r="AF1407" s="64">
        <f t="shared" si="621"/>
        <v>2.6531510623361454E-2</v>
      </c>
      <c r="AG1407" s="69">
        <f t="shared" ca="1" si="599"/>
        <v>70</v>
      </c>
      <c r="AH1407" s="75">
        <f t="shared" si="609"/>
        <v>1</v>
      </c>
      <c r="AI1407" s="76">
        <f t="shared" si="610"/>
        <v>0</v>
      </c>
      <c r="AJ1407" s="75">
        <f t="shared" si="611"/>
        <v>1</v>
      </c>
      <c r="AK1407" s="76">
        <f t="shared" si="612"/>
        <v>0</v>
      </c>
    </row>
    <row r="1408" spans="2:37" x14ac:dyDescent="0.25">
      <c r="B1408" s="43">
        <v>1988</v>
      </c>
      <c r="C1408" s="39">
        <v>1</v>
      </c>
      <c r="D1408" s="67">
        <f t="shared" si="617"/>
        <v>32173</v>
      </c>
      <c r="E1408" s="61">
        <f>Data!I1407</f>
        <v>257.07000699999998</v>
      </c>
      <c r="F1408" s="61">
        <f>Data!H1407</f>
        <v>115.7</v>
      </c>
      <c r="G1408" s="62">
        <f>IF(MOD(C1408,3)=0,SUM(Data!G1405:G1407),0)</f>
        <v>0</v>
      </c>
      <c r="H1408" s="63">
        <f t="shared" si="600"/>
        <v>4.0432268573479924E-2</v>
      </c>
      <c r="I1408" s="63">
        <f t="shared" si="601"/>
        <v>0</v>
      </c>
      <c r="J1408" s="63">
        <f t="shared" si="602"/>
        <v>4.0432268573479924E-2</v>
      </c>
      <c r="K1408" s="63">
        <f t="shared" si="603"/>
        <v>2.5996533795493715E-3</v>
      </c>
      <c r="L1408" s="64">
        <f t="shared" si="604"/>
        <v>3.7734518525320615E-2</v>
      </c>
      <c r="M1408" s="65">
        <f t="shared" si="605"/>
        <v>57.898650225225218</v>
      </c>
      <c r="N1408" s="65">
        <f t="shared" si="606"/>
        <v>9.2826887251891499</v>
      </c>
      <c r="O1408" s="65">
        <f t="shared" si="607"/>
        <v>17683.864610369601</v>
      </c>
      <c r="P1408" s="66">
        <f t="shared" si="608"/>
        <v>1905.0369062126711</v>
      </c>
      <c r="Q1408" s="63">
        <f t="shared" si="613"/>
        <v>-6.2062101601019215E-2</v>
      </c>
      <c r="R1408" s="63">
        <f t="shared" si="614"/>
        <v>-3.3950290373804259E-2</v>
      </c>
      <c r="S1408" s="63">
        <f t="shared" si="615"/>
        <v>4.0467625899280657E-2</v>
      </c>
      <c r="T1408" s="64">
        <f t="shared" si="616"/>
        <v>-7.1523528864019248E-2</v>
      </c>
      <c r="U1408" s="63">
        <f t="shared" si="595"/>
        <v>0.12087493407137351</v>
      </c>
      <c r="V1408" s="63">
        <f t="shared" si="596"/>
        <v>0.16458346905760046</v>
      </c>
      <c r="W1408" s="63">
        <f t="shared" si="597"/>
        <v>3.4186586980219591E-2</v>
      </c>
      <c r="X1408" s="64">
        <f t="shared" si="598"/>
        <v>0.12608641778862606</v>
      </c>
      <c r="Y1408" s="63">
        <f t="shared" si="622"/>
        <v>0.11158919964206815</v>
      </c>
      <c r="Z1408" s="63">
        <f t="shared" si="623"/>
        <v>0.16275179208866963</v>
      </c>
      <c r="AA1408" s="63">
        <f t="shared" si="624"/>
        <v>6.3519198568420032E-2</v>
      </c>
      <c r="AB1408" s="64">
        <f t="shared" si="625"/>
        <v>9.3305878872543602E-2</v>
      </c>
      <c r="AC1408" s="63">
        <f t="shared" si="618"/>
        <v>5.2583617226889867E-2</v>
      </c>
      <c r="AD1408" s="63">
        <f t="shared" si="619"/>
        <v>9.5990857052173251E-2</v>
      </c>
      <c r="AE1408" s="63">
        <f t="shared" si="620"/>
        <v>6.2989437165726914E-2</v>
      </c>
      <c r="AF1408" s="64">
        <f t="shared" si="621"/>
        <v>3.1045858719385588E-2</v>
      </c>
      <c r="AG1408" s="69">
        <f t="shared" ca="1" si="599"/>
        <v>291</v>
      </c>
      <c r="AH1408" s="75">
        <f t="shared" si="609"/>
        <v>2</v>
      </c>
      <c r="AI1408" s="76">
        <f t="shared" si="610"/>
        <v>0</v>
      </c>
      <c r="AJ1408" s="75">
        <f t="shared" si="611"/>
        <v>2</v>
      </c>
      <c r="AK1408" s="76">
        <f t="shared" si="612"/>
        <v>0</v>
      </c>
    </row>
    <row r="1409" spans="2:37" x14ac:dyDescent="0.25">
      <c r="B1409" s="43">
        <v>1988</v>
      </c>
      <c r="C1409" s="44">
        <v>2</v>
      </c>
      <c r="D1409" s="67">
        <f t="shared" si="617"/>
        <v>32202</v>
      </c>
      <c r="E1409" s="61">
        <f>Data!I1408</f>
        <v>267.82000699999998</v>
      </c>
      <c r="F1409" s="61">
        <f>Data!H1408</f>
        <v>116</v>
      </c>
      <c r="G1409" s="62">
        <f>IF(MOD(C1409,3)=0,SUM(Data!G1406:G1408),0)</f>
        <v>0</v>
      </c>
      <c r="H1409" s="63">
        <f t="shared" si="600"/>
        <v>4.1817402681285865E-2</v>
      </c>
      <c r="I1409" s="63">
        <f t="shared" si="601"/>
        <v>0</v>
      </c>
      <c r="J1409" s="63">
        <f t="shared" si="602"/>
        <v>4.1817402681285865E-2</v>
      </c>
      <c r="K1409" s="63">
        <f t="shared" si="603"/>
        <v>2.5929127052721768E-3</v>
      </c>
      <c r="L1409" s="64">
        <f t="shared" si="604"/>
        <v>3.9123047329524097E-2</v>
      </c>
      <c r="M1409" s="65">
        <f t="shared" si="605"/>
        <v>60.319821396396385</v>
      </c>
      <c r="N1409" s="65">
        <f t="shared" si="606"/>
        <v>9.3067579267237814</v>
      </c>
      <c r="O1409" s="65">
        <f t="shared" si="607"/>
        <v>18423.357897742768</v>
      </c>
      <c r="P1409" s="66">
        <f t="shared" si="608"/>
        <v>1979.5677552589195</v>
      </c>
      <c r="Q1409" s="63">
        <f t="shared" si="613"/>
        <v>-5.7635483139951593E-2</v>
      </c>
      <c r="R1409" s="63">
        <f t="shared" si="614"/>
        <v>-2.9390997603739422E-2</v>
      </c>
      <c r="S1409" s="63">
        <f t="shared" si="615"/>
        <v>3.9426523297491078E-2</v>
      </c>
      <c r="T1409" s="64">
        <f t="shared" si="616"/>
        <v>-6.6207201142907679E-2</v>
      </c>
      <c r="U1409" s="63">
        <f t="shared" ref="U1409:U1472" si="626">($M1409/$M1349)^(1/5)-1</f>
        <v>0.1258513568932067</v>
      </c>
      <c r="V1409" s="63">
        <f t="shared" ref="V1409:V1472" si="627">($O1409/$O1349)^(1/5)-1</f>
        <v>0.1697539475625458</v>
      </c>
      <c r="W1409" s="63">
        <f t="shared" ref="W1409:W1472" si="628">($N1409/$N1349)^(1/5)-1</f>
        <v>3.4510872766469136E-2</v>
      </c>
      <c r="X1409" s="64">
        <f t="shared" ref="X1409:X1472" si="629">($P1409/$P1349)^(1/5)-1</f>
        <v>0.13073141941409716</v>
      </c>
      <c r="Y1409" s="63">
        <f t="shared" si="622"/>
        <v>0.11895446336813698</v>
      </c>
      <c r="Z1409" s="63">
        <f t="shared" si="623"/>
        <v>0.17045605333864389</v>
      </c>
      <c r="AA1409" s="63">
        <f t="shared" si="624"/>
        <v>6.3116195843321288E-2</v>
      </c>
      <c r="AB1409" s="64">
        <f t="shared" si="625"/>
        <v>0.10096719240569452</v>
      </c>
      <c r="AC1409" s="63">
        <f t="shared" si="618"/>
        <v>5.6416054467097743E-2</v>
      </c>
      <c r="AD1409" s="63">
        <f t="shared" si="619"/>
        <v>9.9981339239764377E-2</v>
      </c>
      <c r="AE1409" s="63">
        <f t="shared" si="620"/>
        <v>6.2971435439375556E-2</v>
      </c>
      <c r="AF1409" s="64">
        <f t="shared" si="621"/>
        <v>3.481740201710215E-2</v>
      </c>
      <c r="AG1409" s="69">
        <f t="shared" ca="1" si="599"/>
        <v>275</v>
      </c>
      <c r="AH1409" s="75">
        <f t="shared" si="609"/>
        <v>3</v>
      </c>
      <c r="AI1409" s="76">
        <f t="shared" si="610"/>
        <v>0</v>
      </c>
      <c r="AJ1409" s="75">
        <f t="shared" si="611"/>
        <v>3</v>
      </c>
      <c r="AK1409" s="76">
        <f t="shared" si="612"/>
        <v>0</v>
      </c>
    </row>
    <row r="1410" spans="2:37" x14ac:dyDescent="0.25">
      <c r="B1410" s="43">
        <v>1988</v>
      </c>
      <c r="C1410" s="44">
        <v>3</v>
      </c>
      <c r="D1410" s="67">
        <f t="shared" si="617"/>
        <v>32233</v>
      </c>
      <c r="E1410" s="61">
        <f>Data!I1409</f>
        <v>258.89001500000001</v>
      </c>
      <c r="F1410" s="61">
        <f>Data!H1409</f>
        <v>116.5</v>
      </c>
      <c r="G1410" s="62">
        <f>IF(MOD(C1410,3)=0,SUM(Data!G1407:G1409),0)</f>
        <v>2.2258333333333331</v>
      </c>
      <c r="H1410" s="63">
        <f t="shared" si="600"/>
        <v>-3.3343259527283786E-2</v>
      </c>
      <c r="I1410" s="63">
        <f t="shared" si="601"/>
        <v>8.3109300095467967E-3</v>
      </c>
      <c r="J1410" s="63">
        <f t="shared" si="602"/>
        <v>-2.503232951773704E-2</v>
      </c>
      <c r="K1410" s="63">
        <f t="shared" si="603"/>
        <v>4.3103448275862988E-3</v>
      </c>
      <c r="L1410" s="64">
        <f t="shared" si="604"/>
        <v>-2.921674012066533E-2</v>
      </c>
      <c r="M1410" s="65">
        <f t="shared" si="605"/>
        <v>58.308561936936933</v>
      </c>
      <c r="N1410" s="65">
        <f t="shared" si="606"/>
        <v>9.3468732626148316</v>
      </c>
      <c r="O1410" s="65">
        <f t="shared" si="607"/>
        <v>17962.178332023268</v>
      </c>
      <c r="P1410" s="66">
        <f t="shared" si="608"/>
        <v>1921.7312386022709</v>
      </c>
      <c r="Q1410" s="63">
        <f t="shared" si="613"/>
        <v>-0.11247855896557191</v>
      </c>
      <c r="R1410" s="63">
        <f t="shared" si="614"/>
        <v>-8.4546313955068619E-2</v>
      </c>
      <c r="S1410" s="63">
        <f t="shared" si="615"/>
        <v>3.9250669045495234E-2</v>
      </c>
      <c r="T1410" s="64">
        <f t="shared" si="616"/>
        <v>-0.11912138879281686</v>
      </c>
      <c r="U1410" s="63">
        <f t="shared" si="626"/>
        <v>0.11098317306482008</v>
      </c>
      <c r="V1410" s="63">
        <f t="shared" si="627"/>
        <v>0.15369479684738274</v>
      </c>
      <c r="W1410" s="63">
        <f t="shared" si="628"/>
        <v>3.5401158828812784E-2</v>
      </c>
      <c r="X1410" s="64">
        <f t="shared" si="629"/>
        <v>0.11424908791137267</v>
      </c>
      <c r="Y1410" s="63">
        <f t="shared" si="622"/>
        <v>0.11242355593195397</v>
      </c>
      <c r="Z1410" s="63">
        <f t="shared" si="623"/>
        <v>0.16307997930736695</v>
      </c>
      <c r="AA1410" s="63">
        <f t="shared" si="624"/>
        <v>6.2731777075173856E-2</v>
      </c>
      <c r="AB1410" s="64">
        <f t="shared" si="625"/>
        <v>9.4424768692218164E-2</v>
      </c>
      <c r="AC1410" s="63">
        <f t="shared" si="618"/>
        <v>5.4133071831649948E-2</v>
      </c>
      <c r="AD1410" s="63">
        <f t="shared" si="619"/>
        <v>9.7628648459309408E-2</v>
      </c>
      <c r="AE1410" s="63">
        <f t="shared" si="620"/>
        <v>6.3044855912917308E-2</v>
      </c>
      <c r="AF1410" s="64">
        <f t="shared" si="621"/>
        <v>3.253276882346845E-2</v>
      </c>
      <c r="AG1410" s="69">
        <f t="shared" ca="1" si="599"/>
        <v>1555</v>
      </c>
      <c r="AH1410" s="75">
        <f t="shared" si="609"/>
        <v>0</v>
      </c>
      <c r="AI1410" s="76">
        <f t="shared" si="610"/>
        <v>1</v>
      </c>
      <c r="AJ1410" s="75">
        <f t="shared" si="611"/>
        <v>0</v>
      </c>
      <c r="AK1410" s="76">
        <f t="shared" si="612"/>
        <v>1</v>
      </c>
    </row>
    <row r="1411" spans="2:37" x14ac:dyDescent="0.25">
      <c r="B1411" s="43">
        <v>1988</v>
      </c>
      <c r="C1411" s="44">
        <v>4</v>
      </c>
      <c r="D1411" s="67">
        <f t="shared" si="617"/>
        <v>32263</v>
      </c>
      <c r="E1411" s="61">
        <f>Data!I1410</f>
        <v>261.32998700000002</v>
      </c>
      <c r="F1411" s="61">
        <f>Data!H1410</f>
        <v>117.1</v>
      </c>
      <c r="G1411" s="62">
        <f>IF(MOD(C1411,3)=0,SUM(Data!G1408:G1410),0)</f>
        <v>0</v>
      </c>
      <c r="H1411" s="63">
        <f t="shared" si="600"/>
        <v>9.4247435537442303E-3</v>
      </c>
      <c r="I1411" s="63">
        <f t="shared" si="601"/>
        <v>0</v>
      </c>
      <c r="J1411" s="63">
        <f t="shared" si="602"/>
        <v>9.4247435537442303E-3</v>
      </c>
      <c r="K1411" s="63">
        <f t="shared" si="603"/>
        <v>5.1502145922746045E-3</v>
      </c>
      <c r="L1411" s="64">
        <f t="shared" si="604"/>
        <v>4.2526270197371652E-3</v>
      </c>
      <c r="M1411" s="65">
        <f t="shared" si="605"/>
        <v>58.858105180180182</v>
      </c>
      <c r="N1411" s="65">
        <f t="shared" si="606"/>
        <v>9.3950116656840912</v>
      </c>
      <c r="O1411" s="65">
        <f t="shared" si="607"/>
        <v>18131.467256469208</v>
      </c>
      <c r="P1411" s="66">
        <f t="shared" si="608"/>
        <v>1929.9036447922238</v>
      </c>
      <c r="Q1411" s="63">
        <f t="shared" si="613"/>
        <v>-9.3736993362653842E-2</v>
      </c>
      <c r="R1411" s="63">
        <f t="shared" si="614"/>
        <v>-6.5214910205039556E-2</v>
      </c>
      <c r="S1411" s="63">
        <f t="shared" si="615"/>
        <v>3.9041703637976877E-2</v>
      </c>
      <c r="T1411" s="64">
        <f t="shared" si="616"/>
        <v>-0.10033920051330425</v>
      </c>
      <c r="U1411" s="63">
        <f t="shared" si="626"/>
        <v>9.7088447025584168E-2</v>
      </c>
      <c r="V1411" s="63">
        <f t="shared" si="627"/>
        <v>0.13926588962022435</v>
      </c>
      <c r="W1411" s="63">
        <f t="shared" si="628"/>
        <v>3.4989624261551056E-2</v>
      </c>
      <c r="X1411" s="64">
        <f t="shared" si="629"/>
        <v>0.10075102485503007</v>
      </c>
      <c r="Y1411" s="63">
        <f t="shared" si="622"/>
        <v>0.10437846791488981</v>
      </c>
      <c r="Z1411" s="63">
        <f t="shared" si="623"/>
        <v>0.15466854217578474</v>
      </c>
      <c r="AA1411" s="63">
        <f t="shared" si="624"/>
        <v>6.2442912458378519E-2</v>
      </c>
      <c r="AB1411" s="64">
        <f t="shared" si="625"/>
        <v>8.6805256673985642E-2</v>
      </c>
      <c r="AC1411" s="63">
        <f t="shared" si="618"/>
        <v>5.055342314607314E-2</v>
      </c>
      <c r="AD1411" s="63">
        <f t="shared" si="619"/>
        <v>9.3901296520828348E-2</v>
      </c>
      <c r="AE1411" s="63">
        <f t="shared" si="620"/>
        <v>6.3163168088027799E-2</v>
      </c>
      <c r="AF1411" s="64">
        <f t="shared" si="621"/>
        <v>2.8911957595445514E-2</v>
      </c>
      <c r="AG1411" s="69">
        <f t="shared" ca="1" si="599"/>
        <v>853</v>
      </c>
      <c r="AH1411" s="75">
        <f t="shared" si="609"/>
        <v>1</v>
      </c>
      <c r="AI1411" s="76">
        <f t="shared" si="610"/>
        <v>0</v>
      </c>
      <c r="AJ1411" s="75">
        <f t="shared" si="611"/>
        <v>1</v>
      </c>
      <c r="AK1411" s="76">
        <f t="shared" si="612"/>
        <v>0</v>
      </c>
    </row>
    <row r="1412" spans="2:37" x14ac:dyDescent="0.25">
      <c r="B1412" s="43">
        <v>1988</v>
      </c>
      <c r="C1412" s="44">
        <v>5</v>
      </c>
      <c r="D1412" s="67">
        <f t="shared" si="617"/>
        <v>32294</v>
      </c>
      <c r="E1412" s="61">
        <f>Data!I1411</f>
        <v>262.16000400000001</v>
      </c>
      <c r="F1412" s="61">
        <f>Data!H1411</f>
        <v>117.5</v>
      </c>
      <c r="G1412" s="62">
        <f>IF(MOD(C1412,3)=0,SUM(Data!G1409:G1411),0)</f>
        <v>0</v>
      </c>
      <c r="H1412" s="63">
        <f t="shared" si="600"/>
        <v>3.1761261289926512E-3</v>
      </c>
      <c r="I1412" s="63">
        <f t="shared" si="601"/>
        <v>0</v>
      </c>
      <c r="J1412" s="63">
        <f t="shared" si="602"/>
        <v>3.1761261289926512E-3</v>
      </c>
      <c r="K1412" s="63">
        <f t="shared" si="603"/>
        <v>3.4158838599487318E-3</v>
      </c>
      <c r="L1412" s="64">
        <f t="shared" si="604"/>
        <v>-2.389415344251633E-4</v>
      </c>
      <c r="M1412" s="65">
        <f t="shared" si="605"/>
        <v>59.045045945945944</v>
      </c>
      <c r="N1412" s="65">
        <f t="shared" si="606"/>
        <v>9.4271039343969338</v>
      </c>
      <c r="O1412" s="65">
        <f t="shared" si="607"/>
        <v>18189.055083379455</v>
      </c>
      <c r="P1412" s="66">
        <f t="shared" si="608"/>
        <v>1929.4425106540443</v>
      </c>
      <c r="Q1412" s="63">
        <f t="shared" si="613"/>
        <v>-9.6311621586109064E-2</v>
      </c>
      <c r="R1412" s="63">
        <f t="shared" si="614"/>
        <v>-6.7870567621732714E-2</v>
      </c>
      <c r="S1412" s="63">
        <f t="shared" si="615"/>
        <v>3.89036251105217E-2</v>
      </c>
      <c r="T1412" s="64">
        <f t="shared" si="616"/>
        <v>-0.10277583998313156</v>
      </c>
      <c r="U1412" s="63">
        <f t="shared" si="626"/>
        <v>0.10052884809439933</v>
      </c>
      <c r="V1412" s="63">
        <f t="shared" si="627"/>
        <v>0.14283855652318977</v>
      </c>
      <c r="W1412" s="63">
        <f t="shared" si="628"/>
        <v>3.4439841079589861E-2</v>
      </c>
      <c r="X1412" s="64">
        <f t="shared" si="629"/>
        <v>0.10478977233752929</v>
      </c>
      <c r="Y1412" s="63">
        <f t="shared" si="622"/>
        <v>0.10426205580608405</v>
      </c>
      <c r="Z1412" s="63">
        <f t="shared" si="623"/>
        <v>0.15454682900962702</v>
      </c>
      <c r="AA1412" s="63">
        <f t="shared" si="624"/>
        <v>6.1812454786168924E-2</v>
      </c>
      <c r="AB1412" s="64">
        <f t="shared" si="625"/>
        <v>8.7335926232032346E-2</v>
      </c>
      <c r="AC1412" s="63">
        <f t="shared" si="618"/>
        <v>5.0066647956552357E-2</v>
      </c>
      <c r="AD1412" s="63">
        <f t="shared" si="619"/>
        <v>9.3394436042151918E-2</v>
      </c>
      <c r="AE1412" s="63">
        <f t="shared" si="620"/>
        <v>6.3190135740426756E-2</v>
      </c>
      <c r="AF1412" s="64">
        <f t="shared" si="621"/>
        <v>2.8409123905848155E-2</v>
      </c>
      <c r="AG1412" s="69">
        <f t="shared" ca="1" si="599"/>
        <v>971</v>
      </c>
      <c r="AH1412" s="75">
        <f t="shared" si="609"/>
        <v>2</v>
      </c>
      <c r="AI1412" s="76">
        <f t="shared" si="610"/>
        <v>0</v>
      </c>
      <c r="AJ1412" s="75">
        <f t="shared" si="611"/>
        <v>2</v>
      </c>
      <c r="AK1412" s="76">
        <f t="shared" si="612"/>
        <v>0</v>
      </c>
    </row>
    <row r="1413" spans="2:37" x14ac:dyDescent="0.25">
      <c r="B1413" s="43">
        <v>1988</v>
      </c>
      <c r="C1413" s="44">
        <v>6</v>
      </c>
      <c r="D1413" s="67">
        <f t="shared" si="617"/>
        <v>32324</v>
      </c>
      <c r="E1413" s="61">
        <f>Data!I1412</f>
        <v>273.5</v>
      </c>
      <c r="F1413" s="61">
        <f>Data!H1412</f>
        <v>118</v>
      </c>
      <c r="G1413" s="62">
        <f>IF(MOD(C1413,3)=0,SUM(Data!G1410:G1412),0)</f>
        <v>2.2841666666666667</v>
      </c>
      <c r="H1413" s="63">
        <f t="shared" si="600"/>
        <v>4.3256010935977862E-2</v>
      </c>
      <c r="I1413" s="63">
        <f t="shared" si="601"/>
        <v>8.7128724130881019E-3</v>
      </c>
      <c r="J1413" s="63">
        <f t="shared" si="602"/>
        <v>5.1968883349065909E-2</v>
      </c>
      <c r="K1413" s="63">
        <f t="shared" si="603"/>
        <v>4.2553191489360653E-3</v>
      </c>
      <c r="L1413" s="64">
        <f t="shared" si="604"/>
        <v>4.7511388080637706E-2</v>
      </c>
      <c r="M1413" s="65">
        <f t="shared" si="605"/>
        <v>61.599099099099092</v>
      </c>
      <c r="N1413" s="65">
        <f t="shared" si="606"/>
        <v>9.467219270287984</v>
      </c>
      <c r="O1413" s="65">
        <f t="shared" si="607"/>
        <v>19134.319965237337</v>
      </c>
      <c r="P1413" s="66">
        <f t="shared" si="608"/>
        <v>2021.1130025570085</v>
      </c>
      <c r="Q1413" s="63">
        <f t="shared" si="613"/>
        <v>-0.10032894736842102</v>
      </c>
      <c r="R1413" s="63">
        <f t="shared" si="614"/>
        <v>-7.0729304827237494E-2</v>
      </c>
      <c r="S1413" s="63">
        <f t="shared" si="615"/>
        <v>3.9647577092511099E-2</v>
      </c>
      <c r="T1413" s="64">
        <f t="shared" si="616"/>
        <v>-0.10616759404992737</v>
      </c>
      <c r="U1413" s="63">
        <f t="shared" si="626"/>
        <v>0.10284870159076198</v>
      </c>
      <c r="V1413" s="63">
        <f t="shared" si="627"/>
        <v>0.14479767699893786</v>
      </c>
      <c r="W1413" s="63">
        <f t="shared" si="628"/>
        <v>3.4693653616090225E-2</v>
      </c>
      <c r="X1413" s="64">
        <f t="shared" si="629"/>
        <v>0.10641219553058212</v>
      </c>
      <c r="Y1413" s="63">
        <f t="shared" si="622"/>
        <v>0.11091736594589574</v>
      </c>
      <c r="Z1413" s="63">
        <f t="shared" si="623"/>
        <v>0.16099937928325847</v>
      </c>
      <c r="AA1413" s="63">
        <f t="shared" si="624"/>
        <v>6.1117412428739026E-2</v>
      </c>
      <c r="AB1413" s="64">
        <f t="shared" si="625"/>
        <v>9.4129043293997627E-2</v>
      </c>
      <c r="AC1413" s="63">
        <f t="shared" si="618"/>
        <v>5.1814757756900143E-2</v>
      </c>
      <c r="AD1413" s="63">
        <f t="shared" si="619"/>
        <v>9.526241028373672E-2</v>
      </c>
      <c r="AE1413" s="63">
        <f t="shared" si="620"/>
        <v>6.3108588355250017E-2</v>
      </c>
      <c r="AF1413" s="64">
        <f t="shared" si="621"/>
        <v>3.0245096578734643E-2</v>
      </c>
      <c r="AG1413" s="69">
        <f t="shared" ref="AG1413:AG1476" ca="1" si="630">RANK($H1413,OFFSET($H$5,0,0,$AN$3,1),0)</f>
        <v>255</v>
      </c>
      <c r="AH1413" s="75">
        <f t="shared" si="609"/>
        <v>3</v>
      </c>
      <c r="AI1413" s="76">
        <f t="shared" si="610"/>
        <v>0</v>
      </c>
      <c r="AJ1413" s="75">
        <f t="shared" si="611"/>
        <v>3</v>
      </c>
      <c r="AK1413" s="76">
        <f t="shared" si="612"/>
        <v>0</v>
      </c>
    </row>
    <row r="1414" spans="2:37" x14ac:dyDescent="0.25">
      <c r="B1414" s="43">
        <v>1988</v>
      </c>
      <c r="C1414" s="44">
        <v>7</v>
      </c>
      <c r="D1414" s="67">
        <f t="shared" si="617"/>
        <v>32355</v>
      </c>
      <c r="E1414" s="61">
        <f>Data!I1413</f>
        <v>272.01998900000001</v>
      </c>
      <c r="F1414" s="61">
        <f>Data!H1413</f>
        <v>118.5</v>
      </c>
      <c r="G1414" s="62">
        <f>IF(MOD(C1414,3)=0,SUM(Data!G1411:G1413),0)</f>
        <v>0</v>
      </c>
      <c r="H1414" s="63">
        <f t="shared" ref="H1414:H1477" si="631">E1414/E1413-1</f>
        <v>-5.4113747714807925E-3</v>
      </c>
      <c r="I1414" s="63">
        <f t="shared" ref="I1414:I1477" si="632">G1414/E1413</f>
        <v>0</v>
      </c>
      <c r="J1414" s="63">
        <f t="shared" ref="J1414:J1477" si="633">O1414/O1413-1</f>
        <v>-5.4113747714806815E-3</v>
      </c>
      <c r="K1414" s="63">
        <f t="shared" ref="K1414:K1477" si="634">F1414/F1413-1</f>
        <v>4.237288135593209E-3</v>
      </c>
      <c r="L1414" s="64">
        <f t="shared" ref="L1414:L1477" si="635">(1+J1414)/(1+K1414)-1</f>
        <v>-9.6079512492381891E-3</v>
      </c>
      <c r="M1414" s="65">
        <f t="shared" ref="M1414:M1477" si="636">E1414/$E$4</f>
        <v>61.265763288288284</v>
      </c>
      <c r="N1414" s="65">
        <f t="shared" ref="N1414:N1477" si="637">F1414/$F$4</f>
        <v>9.5073346061790343</v>
      </c>
      <c r="O1414" s="65">
        <f t="shared" ref="O1414:O1477" si="638">O1413*((E1414+G1414)/(E1413))</f>
        <v>19030.776988908012</v>
      </c>
      <c r="P1414" s="66">
        <f t="shared" ref="P1414:P1477" si="639">P1413*(1+L1414)</f>
        <v>2001.6942473592394</v>
      </c>
      <c r="Q1414" s="63">
        <f t="shared" si="613"/>
        <v>-0.14636293985611082</v>
      </c>
      <c r="R1414" s="63">
        <f t="shared" si="614"/>
        <v>-0.11827783945607251</v>
      </c>
      <c r="S1414" s="63">
        <f t="shared" si="615"/>
        <v>4.1300527240773377E-2</v>
      </c>
      <c r="T1414" s="64">
        <f t="shared" si="616"/>
        <v>-0.15324909814431242</v>
      </c>
      <c r="U1414" s="63">
        <f t="shared" si="626"/>
        <v>0.10845336640995207</v>
      </c>
      <c r="V1414" s="63">
        <f t="shared" si="627"/>
        <v>0.15061552604397144</v>
      </c>
      <c r="W1414" s="63">
        <f t="shared" si="628"/>
        <v>3.4738414318267186E-2</v>
      </c>
      <c r="X1414" s="64">
        <f t="shared" si="629"/>
        <v>0.11198686559061355</v>
      </c>
      <c r="Y1414" s="63">
        <f t="shared" si="622"/>
        <v>0.10450010421167177</v>
      </c>
      <c r="Z1414" s="63">
        <f t="shared" si="623"/>
        <v>0.15429281665446326</v>
      </c>
      <c r="AA1414" s="63">
        <f t="shared" si="624"/>
        <v>6.0755514225793616E-2</v>
      </c>
      <c r="AB1414" s="64">
        <f t="shared" si="625"/>
        <v>8.8179887989495276E-2</v>
      </c>
      <c r="AC1414" s="63">
        <f t="shared" si="618"/>
        <v>5.251046977997631E-2</v>
      </c>
      <c r="AD1414" s="63">
        <f t="shared" si="619"/>
        <v>9.5986860308456601E-2</v>
      </c>
      <c r="AE1414" s="63">
        <f t="shared" si="620"/>
        <v>6.302785862771354E-2</v>
      </c>
      <c r="AF1414" s="64">
        <f t="shared" si="621"/>
        <v>3.1004833422983546E-2</v>
      </c>
      <c r="AG1414" s="69">
        <f t="shared" ca="1" si="630"/>
        <v>1157</v>
      </c>
      <c r="AH1414" s="75">
        <f t="shared" si="609"/>
        <v>0</v>
      </c>
      <c r="AI1414" s="76">
        <f t="shared" si="610"/>
        <v>1</v>
      </c>
      <c r="AJ1414" s="75">
        <f t="shared" si="611"/>
        <v>0</v>
      </c>
      <c r="AK1414" s="76">
        <f t="shared" si="612"/>
        <v>1</v>
      </c>
    </row>
    <row r="1415" spans="2:37" x14ac:dyDescent="0.25">
      <c r="B1415" s="43">
        <v>1988</v>
      </c>
      <c r="C1415" s="44">
        <v>8</v>
      </c>
      <c r="D1415" s="67">
        <f t="shared" si="617"/>
        <v>32386</v>
      </c>
      <c r="E1415" s="61">
        <f>Data!I1414</f>
        <v>261.51998900000001</v>
      </c>
      <c r="F1415" s="61">
        <f>Data!H1414</f>
        <v>119</v>
      </c>
      <c r="G1415" s="62">
        <f>IF(MOD(C1415,3)=0,SUM(Data!G1412:G1414),0)</f>
        <v>0</v>
      </c>
      <c r="H1415" s="63">
        <f t="shared" si="631"/>
        <v>-3.8600104494526666E-2</v>
      </c>
      <c r="I1415" s="63">
        <f t="shared" si="632"/>
        <v>0</v>
      </c>
      <c r="J1415" s="63">
        <f t="shared" si="633"/>
        <v>-3.8600104494526666E-2</v>
      </c>
      <c r="K1415" s="63">
        <f t="shared" si="634"/>
        <v>4.2194092827003704E-3</v>
      </c>
      <c r="L1415" s="64">
        <f t="shared" si="635"/>
        <v>-4.2639599853793286E-2</v>
      </c>
      <c r="M1415" s="65">
        <f t="shared" si="636"/>
        <v>58.900898423423421</v>
      </c>
      <c r="N1415" s="65">
        <f t="shared" si="637"/>
        <v>9.5474499420700845</v>
      </c>
      <c r="O1415" s="65">
        <f t="shared" si="638"/>
        <v>18296.187008524128</v>
      </c>
      <c r="P1415" s="66">
        <f t="shared" si="639"/>
        <v>1916.3428056222015</v>
      </c>
      <c r="Q1415" s="63">
        <f t="shared" si="613"/>
        <v>-0.20703457090483568</v>
      </c>
      <c r="R1415" s="63">
        <f t="shared" si="614"/>
        <v>-0.18094559851867542</v>
      </c>
      <c r="S1415" s="63">
        <f t="shared" si="615"/>
        <v>4.0209790209790208E-2</v>
      </c>
      <c r="T1415" s="64">
        <f t="shared" si="616"/>
        <v>-0.21260652496249099</v>
      </c>
      <c r="U1415" s="63">
        <f t="shared" si="626"/>
        <v>9.7287971277963958E-2</v>
      </c>
      <c r="V1415" s="63">
        <f t="shared" si="627"/>
        <v>0.13902543359390274</v>
      </c>
      <c r="W1415" s="63">
        <f t="shared" si="628"/>
        <v>3.4989271426544732E-2</v>
      </c>
      <c r="X1415" s="64">
        <f t="shared" si="629"/>
        <v>0.10051907303731111</v>
      </c>
      <c r="Y1415" s="63">
        <f t="shared" si="622"/>
        <v>9.7348718404238754E-2</v>
      </c>
      <c r="Z1415" s="63">
        <f t="shared" si="623"/>
        <v>0.14681903441110489</v>
      </c>
      <c r="AA1415" s="63">
        <f t="shared" si="624"/>
        <v>6.071888866746189E-2</v>
      </c>
      <c r="AB1415" s="64">
        <f t="shared" si="625"/>
        <v>8.1171502330657397E-2</v>
      </c>
      <c r="AC1415" s="63">
        <f t="shared" si="618"/>
        <v>4.9842654536506936E-2</v>
      </c>
      <c r="AD1415" s="63">
        <f t="shared" si="619"/>
        <v>9.3208844757519449E-2</v>
      </c>
      <c r="AE1415" s="63">
        <f t="shared" si="620"/>
        <v>6.3099578235020992E-2</v>
      </c>
      <c r="AF1415" s="64">
        <f t="shared" si="621"/>
        <v>2.8322150755140552E-2</v>
      </c>
      <c r="AG1415" s="69">
        <f t="shared" ca="1" si="630"/>
        <v>1601</v>
      </c>
      <c r="AH1415" s="75">
        <f t="shared" ref="AH1415:AH1478" si="640">IF($H1415&gt;0,IF($H1414&gt;0,AH1414+1,1),0)</f>
        <v>0</v>
      </c>
      <c r="AI1415" s="76">
        <f t="shared" ref="AI1415:AI1478" si="641">IF($H1415&lt;0,IF($H1414&lt;0,AI1414+1,1),0)</f>
        <v>2</v>
      </c>
      <c r="AJ1415" s="75">
        <f t="shared" ref="AJ1415:AJ1478" si="642">IF($H1415&gt;0,IF($H1414&gt;0,AJ1414+1,1),0)</f>
        <v>0</v>
      </c>
      <c r="AK1415" s="76">
        <f t="shared" ref="AK1415:AK1478" si="643">IF($H1415&lt;0,IF($H1414&lt;0,AK1414+1,1),0)</f>
        <v>2</v>
      </c>
    </row>
    <row r="1416" spans="2:37" x14ac:dyDescent="0.25">
      <c r="B1416" s="43">
        <v>1988</v>
      </c>
      <c r="C1416" s="44">
        <v>9</v>
      </c>
      <c r="D1416" s="67">
        <f t="shared" si="617"/>
        <v>32416</v>
      </c>
      <c r="E1416" s="61">
        <f>Data!I1415</f>
        <v>271.91000400000001</v>
      </c>
      <c r="F1416" s="61">
        <f>Data!H1415</f>
        <v>119.8</v>
      </c>
      <c r="G1416" s="62">
        <f>IF(MOD(C1416,3)=0,SUM(Data!G1413:G1415),0)</f>
        <v>2.3458333333333337</v>
      </c>
      <c r="H1416" s="63">
        <f t="shared" si="631"/>
        <v>3.9729334035724539E-2</v>
      </c>
      <c r="I1416" s="63">
        <f t="shared" si="632"/>
        <v>8.9699962985748428E-3</v>
      </c>
      <c r="J1416" s="63">
        <f t="shared" si="633"/>
        <v>4.8699330334299518E-2</v>
      </c>
      <c r="K1416" s="63">
        <f t="shared" si="634"/>
        <v>6.7226890756302282E-3</v>
      </c>
      <c r="L1416" s="64">
        <f t="shared" si="635"/>
        <v>4.1696329797843434E-2</v>
      </c>
      <c r="M1416" s="65">
        <f t="shared" si="636"/>
        <v>61.240991891891888</v>
      </c>
      <c r="N1416" s="65">
        <f t="shared" si="637"/>
        <v>9.6116344794957662</v>
      </c>
      <c r="O1416" s="65">
        <f t="shared" si="638"/>
        <v>19187.199063510365</v>
      </c>
      <c r="P1416" s="66">
        <f t="shared" si="639"/>
        <v>1996.2472672511494</v>
      </c>
      <c r="Q1416" s="63">
        <f t="shared" si="613"/>
        <v>-0.15511290127231059</v>
      </c>
      <c r="R1416" s="63">
        <f t="shared" si="614"/>
        <v>-0.12563709818996749</v>
      </c>
      <c r="S1416" s="63">
        <f t="shared" si="615"/>
        <v>4.1739130434782501E-2</v>
      </c>
      <c r="T1416" s="64">
        <f t="shared" si="616"/>
        <v>-0.16067000243611196</v>
      </c>
      <c r="U1416" s="63">
        <f t="shared" si="626"/>
        <v>0.10363838359420319</v>
      </c>
      <c r="V1416" s="63">
        <f t="shared" si="627"/>
        <v>0.14519072029645019</v>
      </c>
      <c r="W1416" s="63">
        <f t="shared" si="628"/>
        <v>3.5345903529320877E-2</v>
      </c>
      <c r="X1416" s="64">
        <f t="shared" si="629"/>
        <v>0.10609480019449258</v>
      </c>
      <c r="Y1416" s="63">
        <f t="shared" si="622"/>
        <v>0.10243549289272935</v>
      </c>
      <c r="Z1416" s="63">
        <f t="shared" si="623"/>
        <v>0.15173353324560801</v>
      </c>
      <c r="AA1416" s="63">
        <f t="shared" si="624"/>
        <v>6.0629048196559232E-2</v>
      </c>
      <c r="AB1416" s="64">
        <f t="shared" si="625"/>
        <v>8.5896652749572144E-2</v>
      </c>
      <c r="AC1416" s="63">
        <f t="shared" si="618"/>
        <v>4.9902770232733484E-2</v>
      </c>
      <c r="AD1416" s="63">
        <f t="shared" si="619"/>
        <v>9.3340953126592074E-2</v>
      </c>
      <c r="AE1416" s="63">
        <f t="shared" si="620"/>
        <v>6.3304091677262253E-2</v>
      </c>
      <c r="AF1416" s="64">
        <f t="shared" si="621"/>
        <v>2.8248608920472984E-2</v>
      </c>
      <c r="AG1416" s="69">
        <f t="shared" ca="1" si="630"/>
        <v>302</v>
      </c>
      <c r="AH1416" s="75">
        <f t="shared" si="640"/>
        <v>1</v>
      </c>
      <c r="AI1416" s="76">
        <f t="shared" si="641"/>
        <v>0</v>
      </c>
      <c r="AJ1416" s="75">
        <f t="shared" si="642"/>
        <v>1</v>
      </c>
      <c r="AK1416" s="76">
        <f t="shared" si="643"/>
        <v>0</v>
      </c>
    </row>
    <row r="1417" spans="2:37" x14ac:dyDescent="0.25">
      <c r="B1417" s="43">
        <v>1988</v>
      </c>
      <c r="C1417" s="44">
        <v>10</v>
      </c>
      <c r="D1417" s="67">
        <f t="shared" si="617"/>
        <v>32447</v>
      </c>
      <c r="E1417" s="61">
        <f>Data!I1416</f>
        <v>278.97000100000002</v>
      </c>
      <c r="F1417" s="61">
        <f>Data!H1416</f>
        <v>120.2</v>
      </c>
      <c r="G1417" s="62">
        <f>IF(MOD(C1417,3)=0,SUM(Data!G1414:G1416),0)</f>
        <v>0</v>
      </c>
      <c r="H1417" s="63">
        <f t="shared" si="631"/>
        <v>2.5964462124019594E-2</v>
      </c>
      <c r="I1417" s="63">
        <f t="shared" si="632"/>
        <v>0</v>
      </c>
      <c r="J1417" s="63">
        <f t="shared" si="633"/>
        <v>2.5964462124019594E-2</v>
      </c>
      <c r="K1417" s="63">
        <f t="shared" si="634"/>
        <v>3.3388981636059967E-3</v>
      </c>
      <c r="L1417" s="64">
        <f t="shared" si="635"/>
        <v>2.25502709023091E-2</v>
      </c>
      <c r="M1417" s="65">
        <f t="shared" si="636"/>
        <v>62.831081306306309</v>
      </c>
      <c r="N1417" s="65">
        <f t="shared" si="637"/>
        <v>9.6437267482086071</v>
      </c>
      <c r="O1417" s="65">
        <f t="shared" si="638"/>
        <v>19685.384366860904</v>
      </c>
      <c r="P1417" s="66">
        <f t="shared" si="639"/>
        <v>2041.263183915657</v>
      </c>
      <c r="Q1417" s="63">
        <f t="shared" si="613"/>
        <v>0.10794713354632823</v>
      </c>
      <c r="R1417" s="63">
        <f t="shared" si="614"/>
        <v>0.14660038270025288</v>
      </c>
      <c r="S1417" s="63">
        <f t="shared" si="615"/>
        <v>4.249783174327848E-2</v>
      </c>
      <c r="T1417" s="64">
        <f t="shared" si="616"/>
        <v>9.9858769761557387E-2</v>
      </c>
      <c r="U1417" s="63">
        <f t="shared" si="626"/>
        <v>0.11270845866802448</v>
      </c>
      <c r="V1417" s="63">
        <f t="shared" si="627"/>
        <v>0.15460228658603969</v>
      </c>
      <c r="W1417" s="63">
        <f t="shared" si="628"/>
        <v>3.5420165197716624E-2</v>
      </c>
      <c r="X1417" s="64">
        <f t="shared" si="629"/>
        <v>0.11510508042458811</v>
      </c>
      <c r="Y1417" s="63">
        <f t="shared" si="622"/>
        <v>0.11593131171499782</v>
      </c>
      <c r="Z1417" s="63">
        <f t="shared" si="623"/>
        <v>0.16583284989172631</v>
      </c>
      <c r="AA1417" s="63">
        <f t="shared" si="624"/>
        <v>6.0030093496844072E-2</v>
      </c>
      <c r="AB1417" s="64">
        <f t="shared" si="625"/>
        <v>9.9811087481354921E-2</v>
      </c>
      <c r="AC1417" s="63">
        <f t="shared" si="618"/>
        <v>5.0871822967897051E-2</v>
      </c>
      <c r="AD1417" s="63">
        <f t="shared" si="619"/>
        <v>9.4350098993364773E-2</v>
      </c>
      <c r="AE1417" s="63">
        <f t="shared" si="620"/>
        <v>6.3179240681706661E-2</v>
      </c>
      <c r="AF1417" s="64">
        <f t="shared" si="621"/>
        <v>2.9318535500816978E-2</v>
      </c>
      <c r="AG1417" s="69">
        <f t="shared" ca="1" si="630"/>
        <v>523</v>
      </c>
      <c r="AH1417" s="75">
        <f t="shared" si="640"/>
        <v>2</v>
      </c>
      <c r="AI1417" s="76">
        <f t="shared" si="641"/>
        <v>0</v>
      </c>
      <c r="AJ1417" s="75">
        <f t="shared" si="642"/>
        <v>2</v>
      </c>
      <c r="AK1417" s="76">
        <f t="shared" si="643"/>
        <v>0</v>
      </c>
    </row>
    <row r="1418" spans="2:37" x14ac:dyDescent="0.25">
      <c r="B1418" s="43">
        <v>1988</v>
      </c>
      <c r="C1418" s="44">
        <v>11</v>
      </c>
      <c r="D1418" s="67">
        <f t="shared" si="617"/>
        <v>32477</v>
      </c>
      <c r="E1418" s="61">
        <f>Data!I1417</f>
        <v>273.70001200000002</v>
      </c>
      <c r="F1418" s="61">
        <f>Data!H1417</f>
        <v>120.3</v>
      </c>
      <c r="G1418" s="62">
        <f>IF(MOD(C1418,3)=0,SUM(Data!G1415:G1417),0)</f>
        <v>0</v>
      </c>
      <c r="H1418" s="63">
        <f t="shared" si="631"/>
        <v>-1.8890880672148058E-2</v>
      </c>
      <c r="I1418" s="63">
        <f t="shared" si="632"/>
        <v>0</v>
      </c>
      <c r="J1418" s="63">
        <f t="shared" si="633"/>
        <v>-1.8890880672148058E-2</v>
      </c>
      <c r="K1418" s="63">
        <f t="shared" si="634"/>
        <v>8.3194675540765317E-4</v>
      </c>
      <c r="L1418" s="64">
        <f t="shared" si="635"/>
        <v>-1.9706432724789669E-2</v>
      </c>
      <c r="M1418" s="65">
        <f t="shared" si="636"/>
        <v>61.644146846846844</v>
      </c>
      <c r="N1418" s="65">
        <f t="shared" si="637"/>
        <v>9.6517498153868164</v>
      </c>
      <c r="O1418" s="65">
        <f t="shared" si="638"/>
        <v>19313.510119801165</v>
      </c>
      <c r="P1418" s="66">
        <f t="shared" si="639"/>
        <v>2001.037168308233</v>
      </c>
      <c r="Q1418" s="63">
        <f t="shared" si="613"/>
        <v>0.18844988464893775</v>
      </c>
      <c r="R1418" s="63">
        <f t="shared" si="614"/>
        <v>0.22991165489717291</v>
      </c>
      <c r="S1418" s="63">
        <f t="shared" si="615"/>
        <v>4.2461005199306623E-2</v>
      </c>
      <c r="T1418" s="64">
        <f t="shared" si="616"/>
        <v>0.17981550270269153</v>
      </c>
      <c r="U1418" s="63">
        <f t="shared" si="626"/>
        <v>0.10464899564965902</v>
      </c>
      <c r="V1418" s="63">
        <f t="shared" si="627"/>
        <v>0.14623938221772059</v>
      </c>
      <c r="W1418" s="63">
        <f t="shared" si="628"/>
        <v>3.5182741766641268E-2</v>
      </c>
      <c r="X1418" s="64">
        <f t="shared" si="629"/>
        <v>0.10728215992236367</v>
      </c>
      <c r="Y1418" s="63">
        <f t="shared" si="622"/>
        <v>0.11196850116610646</v>
      </c>
      <c r="Z1418" s="63">
        <f t="shared" si="623"/>
        <v>0.16169283278915492</v>
      </c>
      <c r="AA1418" s="63">
        <f t="shared" si="624"/>
        <v>5.9645438837300224E-2</v>
      </c>
      <c r="AB1418" s="64">
        <f t="shared" si="625"/>
        <v>9.6303339033692925E-2</v>
      </c>
      <c r="AC1418" s="63">
        <f t="shared" si="618"/>
        <v>4.7413787907628846E-2</v>
      </c>
      <c r="AD1418" s="63">
        <f t="shared" si="619"/>
        <v>9.0748992818646679E-2</v>
      </c>
      <c r="AE1418" s="63">
        <f t="shared" si="620"/>
        <v>6.3073073963066939E-2</v>
      </c>
      <c r="AF1418" s="64">
        <f t="shared" si="621"/>
        <v>2.6033881897135958E-2</v>
      </c>
      <c r="AG1418" s="69">
        <f t="shared" ca="1" si="630"/>
        <v>1378</v>
      </c>
      <c r="AH1418" s="75">
        <f t="shared" si="640"/>
        <v>0</v>
      </c>
      <c r="AI1418" s="76">
        <f t="shared" si="641"/>
        <v>1</v>
      </c>
      <c r="AJ1418" s="75">
        <f t="shared" si="642"/>
        <v>0</v>
      </c>
      <c r="AK1418" s="76">
        <f t="shared" si="643"/>
        <v>1</v>
      </c>
    </row>
    <row r="1419" spans="2:37" x14ac:dyDescent="0.25">
      <c r="B1419" s="43">
        <v>1988</v>
      </c>
      <c r="C1419" s="44">
        <v>12</v>
      </c>
      <c r="D1419" s="67">
        <f t="shared" si="617"/>
        <v>32508</v>
      </c>
      <c r="E1419" s="61">
        <f>Data!I1418</f>
        <v>277.72000100000002</v>
      </c>
      <c r="F1419" s="61">
        <f>Data!H1418</f>
        <v>120.5</v>
      </c>
      <c r="G1419" s="62">
        <f>IF(MOD(C1419,3)=0,SUM(Data!G1416:G1418),0)</f>
        <v>2.4116666666666666</v>
      </c>
      <c r="H1419" s="63">
        <f t="shared" si="631"/>
        <v>1.4687573342159865E-2</v>
      </c>
      <c r="I1419" s="63">
        <f t="shared" si="632"/>
        <v>8.8113502408858728E-3</v>
      </c>
      <c r="J1419" s="63">
        <f t="shared" si="633"/>
        <v>2.3498923583045839E-2</v>
      </c>
      <c r="K1419" s="63">
        <f t="shared" si="634"/>
        <v>1.6625103906899863E-3</v>
      </c>
      <c r="L1419" s="64">
        <f t="shared" si="635"/>
        <v>2.180017018290803E-2</v>
      </c>
      <c r="M1419" s="65">
        <f t="shared" si="636"/>
        <v>62.549549774774775</v>
      </c>
      <c r="N1419" s="65">
        <f t="shared" si="637"/>
        <v>9.6677959497432369</v>
      </c>
      <c r="O1419" s="65">
        <f t="shared" si="638"/>
        <v>19767.356818226755</v>
      </c>
      <c r="P1419" s="66">
        <f t="shared" si="639"/>
        <v>2044.6601191196769</v>
      </c>
      <c r="Q1419" s="63">
        <f t="shared" si="613"/>
        <v>0.12400841327498457</v>
      </c>
      <c r="R1419" s="63">
        <f t="shared" si="614"/>
        <v>0.16301477936158304</v>
      </c>
      <c r="S1419" s="63">
        <f t="shared" si="615"/>
        <v>4.4194107452339537E-2</v>
      </c>
      <c r="T1419" s="64">
        <f t="shared" si="616"/>
        <v>0.1137917472060308</v>
      </c>
      <c r="U1419" s="63">
        <f t="shared" si="626"/>
        <v>0.10984288836598655</v>
      </c>
      <c r="V1419" s="63">
        <f t="shared" si="627"/>
        <v>0.1511686504666625</v>
      </c>
      <c r="W1419" s="63">
        <f t="shared" si="628"/>
        <v>3.5322185210630019E-2</v>
      </c>
      <c r="X1419" s="64">
        <f t="shared" si="629"/>
        <v>0.11189412041089852</v>
      </c>
      <c r="Y1419" s="63">
        <f t="shared" si="622"/>
        <v>0.11194641156065477</v>
      </c>
      <c r="Z1419" s="63">
        <f t="shared" si="623"/>
        <v>0.16115725843030337</v>
      </c>
      <c r="AA1419" s="63">
        <f t="shared" si="624"/>
        <v>5.935089495312007E-2</v>
      </c>
      <c r="AB1419" s="64">
        <f t="shared" si="625"/>
        <v>9.6102588823213875E-2</v>
      </c>
      <c r="AC1419" s="63">
        <f t="shared" si="618"/>
        <v>5.0407809086670641E-2</v>
      </c>
      <c r="AD1419" s="63">
        <f t="shared" si="619"/>
        <v>9.3938843794355131E-2</v>
      </c>
      <c r="AE1419" s="63">
        <f t="shared" si="620"/>
        <v>6.3011430992264694E-2</v>
      </c>
      <c r="AF1419" s="64">
        <f t="shared" si="621"/>
        <v>2.9094148849576618E-2</v>
      </c>
      <c r="AG1419" s="69">
        <f t="shared" ca="1" si="630"/>
        <v>744</v>
      </c>
      <c r="AH1419" s="75">
        <f t="shared" si="640"/>
        <v>1</v>
      </c>
      <c r="AI1419" s="76">
        <f t="shared" si="641"/>
        <v>0</v>
      </c>
      <c r="AJ1419" s="75">
        <f t="shared" si="642"/>
        <v>1</v>
      </c>
      <c r="AK1419" s="76">
        <f t="shared" si="643"/>
        <v>0</v>
      </c>
    </row>
    <row r="1420" spans="2:37" x14ac:dyDescent="0.25">
      <c r="B1420" s="43">
        <v>1989</v>
      </c>
      <c r="C1420" s="39">
        <v>1</v>
      </c>
      <c r="D1420" s="67">
        <f t="shared" si="617"/>
        <v>32539</v>
      </c>
      <c r="E1420" s="61">
        <f>Data!I1419</f>
        <v>297.47000100000002</v>
      </c>
      <c r="F1420" s="61">
        <f>Data!H1419</f>
        <v>121.1</v>
      </c>
      <c r="G1420" s="62">
        <f>IF(MOD(C1420,3)=0,SUM(Data!G1417:G1419),0)</f>
        <v>0</v>
      </c>
      <c r="H1420" s="63">
        <f t="shared" si="631"/>
        <v>7.1114791620643825E-2</v>
      </c>
      <c r="I1420" s="63">
        <f t="shared" si="632"/>
        <v>0</v>
      </c>
      <c r="J1420" s="63">
        <f t="shared" si="633"/>
        <v>7.1114791620643825E-2</v>
      </c>
      <c r="K1420" s="63">
        <f t="shared" si="634"/>
        <v>4.9792531120331773E-3</v>
      </c>
      <c r="L1420" s="64">
        <f t="shared" si="635"/>
        <v>6.5807864494529911E-2</v>
      </c>
      <c r="M1420" s="65">
        <f t="shared" si="636"/>
        <v>66.997747972972974</v>
      </c>
      <c r="N1420" s="65">
        <f t="shared" si="637"/>
        <v>9.7159343528124982</v>
      </c>
      <c r="O1420" s="65">
        <f t="shared" si="638"/>
        <v>21173.108279245866</v>
      </c>
      <c r="P1420" s="66">
        <f t="shared" si="639"/>
        <v>2179.2148351760738</v>
      </c>
      <c r="Q1420" s="63">
        <f t="shared" si="613"/>
        <v>0.15715561092274766</v>
      </c>
      <c r="R1420" s="63">
        <f t="shared" si="614"/>
        <v>0.19731228132284029</v>
      </c>
      <c r="S1420" s="63">
        <f t="shared" si="615"/>
        <v>4.6672428694900514E-2</v>
      </c>
      <c r="T1420" s="64">
        <f t="shared" si="616"/>
        <v>0.14392263376591741</v>
      </c>
      <c r="U1420" s="63">
        <f t="shared" si="626"/>
        <v>0.12728286811080181</v>
      </c>
      <c r="V1420" s="63">
        <f t="shared" si="627"/>
        <v>0.16925801983367572</v>
      </c>
      <c r="W1420" s="63">
        <f t="shared" si="628"/>
        <v>3.5127846281273412E-2</v>
      </c>
      <c r="X1420" s="64">
        <f t="shared" si="629"/>
        <v>0.12957836467666195</v>
      </c>
      <c r="Y1420" s="63">
        <f t="shared" si="622"/>
        <v>0.11525641179035961</v>
      </c>
      <c r="Z1420" s="63">
        <f t="shared" si="623"/>
        <v>0.16461374765691406</v>
      </c>
      <c r="AA1420" s="63">
        <f t="shared" si="624"/>
        <v>5.8942415029617834E-2</v>
      </c>
      <c r="AB1420" s="64">
        <f t="shared" si="625"/>
        <v>9.9789498586040359E-2</v>
      </c>
      <c r="AC1420" s="63">
        <f t="shared" si="618"/>
        <v>5.4455336221303385E-2</v>
      </c>
      <c r="AD1420" s="63">
        <f t="shared" si="619"/>
        <v>9.8154108680605701E-2</v>
      </c>
      <c r="AE1420" s="63">
        <f t="shared" si="620"/>
        <v>6.3125921163196486E-2</v>
      </c>
      <c r="AF1420" s="64">
        <f t="shared" si="621"/>
        <v>3.2948295982741183E-2</v>
      </c>
      <c r="AG1420" s="69">
        <f t="shared" ca="1" si="630"/>
        <v>73</v>
      </c>
      <c r="AH1420" s="75">
        <f t="shared" si="640"/>
        <v>2</v>
      </c>
      <c r="AI1420" s="76">
        <f t="shared" si="641"/>
        <v>0</v>
      </c>
      <c r="AJ1420" s="75">
        <f t="shared" si="642"/>
        <v>2</v>
      </c>
      <c r="AK1420" s="76">
        <f t="shared" si="643"/>
        <v>0</v>
      </c>
    </row>
    <row r="1421" spans="2:37" x14ac:dyDescent="0.25">
      <c r="B1421" s="43">
        <v>1989</v>
      </c>
      <c r="C1421" s="44">
        <v>2</v>
      </c>
      <c r="D1421" s="67">
        <f t="shared" si="617"/>
        <v>32567</v>
      </c>
      <c r="E1421" s="61">
        <f>Data!I1420</f>
        <v>288.85998499999999</v>
      </c>
      <c r="F1421" s="61">
        <f>Data!H1420</f>
        <v>121.6</v>
      </c>
      <c r="G1421" s="62">
        <f>IF(MOD(C1421,3)=0,SUM(Data!G1418:G1420),0)</f>
        <v>0</v>
      </c>
      <c r="H1421" s="63">
        <f t="shared" si="631"/>
        <v>-2.8944148892513177E-2</v>
      </c>
      <c r="I1421" s="63">
        <f t="shared" si="632"/>
        <v>0</v>
      </c>
      <c r="J1421" s="63">
        <f t="shared" si="633"/>
        <v>-2.8944148892513177E-2</v>
      </c>
      <c r="K1421" s="63">
        <f t="shared" si="634"/>
        <v>4.1288191577208977E-3</v>
      </c>
      <c r="L1421" s="64">
        <f t="shared" si="635"/>
        <v>-3.2936977227659092E-2</v>
      </c>
      <c r="M1421" s="65">
        <f t="shared" si="636"/>
        <v>65.058555180180178</v>
      </c>
      <c r="N1421" s="65">
        <f t="shared" si="637"/>
        <v>9.7560496887035484</v>
      </c>
      <c r="O1421" s="65">
        <f t="shared" si="638"/>
        <v>20560.27068069407</v>
      </c>
      <c r="P1421" s="66">
        <f t="shared" si="639"/>
        <v>2107.4380857757028</v>
      </c>
      <c r="Q1421" s="63">
        <f t="shared" si="613"/>
        <v>7.8560142820099488E-2</v>
      </c>
      <c r="R1421" s="63">
        <f t="shared" si="614"/>
        <v>0.11598932153476293</v>
      </c>
      <c r="S1421" s="63">
        <f t="shared" si="615"/>
        <v>4.8275862068965392E-2</v>
      </c>
      <c r="T1421" s="64">
        <f t="shared" si="616"/>
        <v>6.4595076464083023E-2</v>
      </c>
      <c r="U1421" s="63">
        <f t="shared" si="626"/>
        <v>0.12959915635805919</v>
      </c>
      <c r="V1421" s="63">
        <f t="shared" si="627"/>
        <v>0.17166055666446334</v>
      </c>
      <c r="W1421" s="63">
        <f t="shared" si="628"/>
        <v>3.4967527040806967E-2</v>
      </c>
      <c r="X1421" s="64">
        <f t="shared" si="629"/>
        <v>0.13207470384553144</v>
      </c>
      <c r="Y1421" s="63">
        <f t="shared" si="622"/>
        <v>0.11613089747094607</v>
      </c>
      <c r="Z1421" s="63">
        <f t="shared" si="623"/>
        <v>0.16552693500555704</v>
      </c>
      <c r="AA1421" s="63">
        <f t="shared" si="624"/>
        <v>5.8145898143989738E-2</v>
      </c>
      <c r="AB1421" s="64">
        <f t="shared" si="625"/>
        <v>0.10148036962569718</v>
      </c>
      <c r="AC1421" s="63">
        <f t="shared" si="618"/>
        <v>5.5466078040298017E-2</v>
      </c>
      <c r="AD1421" s="63">
        <f t="shared" si="619"/>
        <v>9.9206737695052061E-2</v>
      </c>
      <c r="AE1421" s="63">
        <f t="shared" si="620"/>
        <v>6.3047149822231141E-2</v>
      </c>
      <c r="AF1421" s="64">
        <f t="shared" si="621"/>
        <v>3.4015036754360128E-2</v>
      </c>
      <c r="AG1421" s="69">
        <f t="shared" ca="1" si="630"/>
        <v>1510</v>
      </c>
      <c r="AH1421" s="75">
        <f t="shared" si="640"/>
        <v>0</v>
      </c>
      <c r="AI1421" s="76">
        <f t="shared" si="641"/>
        <v>1</v>
      </c>
      <c r="AJ1421" s="75">
        <f t="shared" si="642"/>
        <v>0</v>
      </c>
      <c r="AK1421" s="76">
        <f t="shared" si="643"/>
        <v>1</v>
      </c>
    </row>
    <row r="1422" spans="2:37" x14ac:dyDescent="0.25">
      <c r="B1422" s="43">
        <v>1989</v>
      </c>
      <c r="C1422" s="44">
        <v>3</v>
      </c>
      <c r="D1422" s="67">
        <f t="shared" si="617"/>
        <v>32598</v>
      </c>
      <c r="E1422" s="61">
        <f>Data!I1421</f>
        <v>294.86999500000002</v>
      </c>
      <c r="F1422" s="61">
        <f>Data!H1421</f>
        <v>122.3</v>
      </c>
      <c r="G1422" s="62">
        <f>IF(MOD(C1422,3)=0,SUM(Data!G1419:G1421),0)</f>
        <v>2.4766666666666666</v>
      </c>
      <c r="H1422" s="63">
        <f t="shared" si="631"/>
        <v>2.0805962445785031E-2</v>
      </c>
      <c r="I1422" s="63">
        <f t="shared" si="632"/>
        <v>8.5739347617381709E-3</v>
      </c>
      <c r="J1422" s="63">
        <f t="shared" si="633"/>
        <v>2.9379897207523209E-2</v>
      </c>
      <c r="K1422" s="63">
        <f t="shared" si="634"/>
        <v>5.7565789473683626E-3</v>
      </c>
      <c r="L1422" s="64">
        <f t="shared" si="635"/>
        <v>2.3488107117210388E-2</v>
      </c>
      <c r="M1422" s="65">
        <f t="shared" si="636"/>
        <v>66.412161036036039</v>
      </c>
      <c r="N1422" s="65">
        <f t="shared" si="637"/>
        <v>9.8122111589510208</v>
      </c>
      <c r="O1422" s="65">
        <f t="shared" si="638"/>
        <v>21164.329319851713</v>
      </c>
      <c r="P1422" s="66">
        <f t="shared" si="639"/>
        <v>2156.9378172772913</v>
      </c>
      <c r="Q1422" s="63">
        <f t="shared" si="613"/>
        <v>0.13897785899545045</v>
      </c>
      <c r="R1422" s="63">
        <f t="shared" si="614"/>
        <v>0.1782718626125428</v>
      </c>
      <c r="S1422" s="63">
        <f t="shared" si="615"/>
        <v>4.9785407725321917E-2</v>
      </c>
      <c r="T1422" s="64">
        <f t="shared" si="616"/>
        <v>0.12239306618447476</v>
      </c>
      <c r="U1422" s="63">
        <f t="shared" si="626"/>
        <v>0.13122350433743213</v>
      </c>
      <c r="V1422" s="63">
        <f t="shared" si="627"/>
        <v>0.17268785636603945</v>
      </c>
      <c r="W1422" s="63">
        <f t="shared" si="628"/>
        <v>3.5752092233599653E-2</v>
      </c>
      <c r="X1422" s="64">
        <f t="shared" si="629"/>
        <v>0.13220901522596784</v>
      </c>
      <c r="Y1422" s="63">
        <f t="shared" si="622"/>
        <v>0.11244350289716665</v>
      </c>
      <c r="Z1422" s="63">
        <f t="shared" si="623"/>
        <v>0.16118321190535934</v>
      </c>
      <c r="AA1422" s="63">
        <f t="shared" si="624"/>
        <v>5.7686846461772356E-2</v>
      </c>
      <c r="AB1422" s="64">
        <f t="shared" si="625"/>
        <v>9.785161438833101E-2</v>
      </c>
      <c r="AC1422" s="63">
        <f t="shared" si="618"/>
        <v>5.4765915682921884E-2</v>
      </c>
      <c r="AD1422" s="63">
        <f t="shared" si="619"/>
        <v>9.8520555975492474E-2</v>
      </c>
      <c r="AE1422" s="63">
        <f t="shared" si="620"/>
        <v>6.2908702327758803E-2</v>
      </c>
      <c r="AF1422" s="64">
        <f t="shared" si="621"/>
        <v>3.3504150986574999E-2</v>
      </c>
      <c r="AG1422" s="69">
        <f t="shared" ca="1" si="630"/>
        <v>624</v>
      </c>
      <c r="AH1422" s="75">
        <f t="shared" si="640"/>
        <v>1</v>
      </c>
      <c r="AI1422" s="76">
        <f t="shared" si="641"/>
        <v>0</v>
      </c>
      <c r="AJ1422" s="75">
        <f t="shared" si="642"/>
        <v>1</v>
      </c>
      <c r="AK1422" s="76">
        <f t="shared" si="643"/>
        <v>0</v>
      </c>
    </row>
    <row r="1423" spans="2:37" x14ac:dyDescent="0.25">
      <c r="B1423" s="43">
        <v>1989</v>
      </c>
      <c r="C1423" s="44">
        <v>4</v>
      </c>
      <c r="D1423" s="67">
        <f t="shared" si="617"/>
        <v>32628</v>
      </c>
      <c r="E1423" s="61">
        <f>Data!I1422</f>
        <v>309.64001500000001</v>
      </c>
      <c r="F1423" s="61">
        <f>Data!H1422</f>
        <v>123.1</v>
      </c>
      <c r="G1423" s="62">
        <f>IF(MOD(C1423,3)=0,SUM(Data!G1420:G1422),0)</f>
        <v>0</v>
      </c>
      <c r="H1423" s="63">
        <f t="shared" si="631"/>
        <v>5.0089938788108856E-2</v>
      </c>
      <c r="I1423" s="63">
        <f t="shared" si="632"/>
        <v>0</v>
      </c>
      <c r="J1423" s="63">
        <f t="shared" si="633"/>
        <v>5.0089938788108856E-2</v>
      </c>
      <c r="K1423" s="63">
        <f t="shared" si="634"/>
        <v>6.5412919051512919E-3</v>
      </c>
      <c r="L1423" s="64">
        <f t="shared" si="635"/>
        <v>4.3265633743182041E-2</v>
      </c>
      <c r="M1423" s="65">
        <f t="shared" si="636"/>
        <v>69.738742117117113</v>
      </c>
      <c r="N1423" s="65">
        <f t="shared" si="637"/>
        <v>9.8763956963767008</v>
      </c>
      <c r="O1423" s="65">
        <f t="shared" si="638"/>
        <v>22224.449279974462</v>
      </c>
      <c r="P1423" s="66">
        <f t="shared" si="639"/>
        <v>2250.259098886429</v>
      </c>
      <c r="Q1423" s="63">
        <f t="shared" si="613"/>
        <v>0.18486216815217604</v>
      </c>
      <c r="R1423" s="63">
        <f t="shared" si="614"/>
        <v>0.22573915092530084</v>
      </c>
      <c r="S1423" s="63">
        <f t="shared" si="615"/>
        <v>5.1238257899231421E-2</v>
      </c>
      <c r="T1423" s="64">
        <f t="shared" si="616"/>
        <v>0.16599556923925873</v>
      </c>
      <c r="U1423" s="63">
        <f t="shared" si="626"/>
        <v>0.14109099637479239</v>
      </c>
      <c r="V1423" s="63">
        <f t="shared" si="627"/>
        <v>0.18291703569323037</v>
      </c>
      <c r="W1423" s="63">
        <f t="shared" si="628"/>
        <v>3.6095714862892203E-2</v>
      </c>
      <c r="X1423" s="64">
        <f t="shared" si="629"/>
        <v>0.14170632956412454</v>
      </c>
      <c r="Y1423" s="63">
        <f t="shared" si="622"/>
        <v>0.11770706807098108</v>
      </c>
      <c r="Z1423" s="63">
        <f t="shared" si="623"/>
        <v>0.16667739070966303</v>
      </c>
      <c r="AA1423" s="63">
        <f t="shared" si="624"/>
        <v>5.717122882155623E-2</v>
      </c>
      <c r="AB1423" s="64">
        <f t="shared" si="625"/>
        <v>0.10358412989556598</v>
      </c>
      <c r="AC1423" s="63">
        <f t="shared" si="618"/>
        <v>5.6223947341323299E-2</v>
      </c>
      <c r="AD1423" s="63">
        <f t="shared" si="619"/>
        <v>0.100039070865102</v>
      </c>
      <c r="AE1423" s="63">
        <f t="shared" si="620"/>
        <v>6.2961589440030385E-2</v>
      </c>
      <c r="AF1423" s="64">
        <f t="shared" si="621"/>
        <v>3.4881299374706742E-2</v>
      </c>
      <c r="AG1423" s="69">
        <f t="shared" ca="1" si="630"/>
        <v>198</v>
      </c>
      <c r="AH1423" s="75">
        <f t="shared" si="640"/>
        <v>2</v>
      </c>
      <c r="AI1423" s="76">
        <f t="shared" si="641"/>
        <v>0</v>
      </c>
      <c r="AJ1423" s="75">
        <f t="shared" si="642"/>
        <v>2</v>
      </c>
      <c r="AK1423" s="76">
        <f t="shared" si="643"/>
        <v>0</v>
      </c>
    </row>
    <row r="1424" spans="2:37" x14ac:dyDescent="0.25">
      <c r="B1424" s="43">
        <v>1989</v>
      </c>
      <c r="C1424" s="44">
        <v>5</v>
      </c>
      <c r="D1424" s="67">
        <f t="shared" si="617"/>
        <v>32659</v>
      </c>
      <c r="E1424" s="61">
        <f>Data!I1423</f>
        <v>320.51998900000001</v>
      </c>
      <c r="F1424" s="61">
        <f>Data!H1423</f>
        <v>123.8</v>
      </c>
      <c r="G1424" s="62">
        <f>IF(MOD(C1424,3)=0,SUM(Data!G1421:G1423),0)</f>
        <v>0</v>
      </c>
      <c r="H1424" s="63">
        <f t="shared" si="631"/>
        <v>3.5137493453486712E-2</v>
      </c>
      <c r="I1424" s="63">
        <f t="shared" si="632"/>
        <v>0</v>
      </c>
      <c r="J1424" s="63">
        <f t="shared" si="633"/>
        <v>3.5137493453486712E-2</v>
      </c>
      <c r="K1424" s="63">
        <f t="shared" si="634"/>
        <v>5.6864337936637366E-3</v>
      </c>
      <c r="L1424" s="64">
        <f t="shared" si="635"/>
        <v>2.928453508985629E-2</v>
      </c>
      <c r="M1424" s="65">
        <f t="shared" si="636"/>
        <v>72.189186711711713</v>
      </c>
      <c r="N1424" s="65">
        <f t="shared" si="637"/>
        <v>9.9325571666241732</v>
      </c>
      <c r="O1424" s="65">
        <f t="shared" si="638"/>
        <v>23005.360721056913</v>
      </c>
      <c r="P1424" s="66">
        <f t="shared" si="639"/>
        <v>2316.156890429037</v>
      </c>
      <c r="Q1424" s="63">
        <f t="shared" si="613"/>
        <v>0.22261208464125604</v>
      </c>
      <c r="R1424" s="63">
        <f t="shared" si="614"/>
        <v>0.26479141525490446</v>
      </c>
      <c r="S1424" s="63">
        <f t="shared" si="615"/>
        <v>5.3617021276595622E-2</v>
      </c>
      <c r="T1424" s="64">
        <f t="shared" si="616"/>
        <v>0.20042803951899235</v>
      </c>
      <c r="U1424" s="63">
        <f t="shared" si="626"/>
        <v>0.1631477103918153</v>
      </c>
      <c r="V1424" s="63">
        <f t="shared" si="627"/>
        <v>0.20578222597607465</v>
      </c>
      <c r="W1424" s="63">
        <f t="shared" si="628"/>
        <v>3.6668783658475812E-2</v>
      </c>
      <c r="X1424" s="64">
        <f t="shared" si="629"/>
        <v>0.16313160479356381</v>
      </c>
      <c r="Y1424" s="63">
        <f t="shared" si="622"/>
        <v>0.12457108117308024</v>
      </c>
      <c r="Z1424" s="63">
        <f t="shared" si="623"/>
        <v>0.173842138186455</v>
      </c>
      <c r="AA1424" s="63">
        <f t="shared" si="624"/>
        <v>5.6431787146683954E-2</v>
      </c>
      <c r="AB1424" s="64">
        <f t="shared" si="625"/>
        <v>0.11113860115557928</v>
      </c>
      <c r="AC1424" s="63">
        <f t="shared" si="618"/>
        <v>5.8166802560442932E-2</v>
      </c>
      <c r="AD1424" s="63">
        <f t="shared" si="619"/>
        <v>0.1020625211527475</v>
      </c>
      <c r="AE1424" s="63">
        <f t="shared" si="620"/>
        <v>6.3116755617088405E-2</v>
      </c>
      <c r="AF1424" s="64">
        <f t="shared" si="621"/>
        <v>3.6633573245727913E-2</v>
      </c>
      <c r="AG1424" s="69">
        <f t="shared" ca="1" si="630"/>
        <v>382</v>
      </c>
      <c r="AH1424" s="75">
        <f t="shared" si="640"/>
        <v>3</v>
      </c>
      <c r="AI1424" s="76">
        <f t="shared" si="641"/>
        <v>0</v>
      </c>
      <c r="AJ1424" s="75">
        <f t="shared" si="642"/>
        <v>3</v>
      </c>
      <c r="AK1424" s="76">
        <f t="shared" si="643"/>
        <v>0</v>
      </c>
    </row>
    <row r="1425" spans="2:37" x14ac:dyDescent="0.25">
      <c r="B1425" s="43">
        <v>1989</v>
      </c>
      <c r="C1425" s="44">
        <v>6</v>
      </c>
      <c r="D1425" s="67">
        <f t="shared" si="617"/>
        <v>32689</v>
      </c>
      <c r="E1425" s="61">
        <f>Data!I1424</f>
        <v>317.98001099999999</v>
      </c>
      <c r="F1425" s="61">
        <f>Data!H1424</f>
        <v>124.1</v>
      </c>
      <c r="G1425" s="62">
        <f>IF(MOD(C1425,3)=0,SUM(Data!G1422:G1424),0)</f>
        <v>2.5541666666666667</v>
      </c>
      <c r="H1425" s="63">
        <f t="shared" si="631"/>
        <v>-7.9245541219584714E-3</v>
      </c>
      <c r="I1425" s="63">
        <f t="shared" si="632"/>
        <v>7.9688217718822726E-3</v>
      </c>
      <c r="J1425" s="63">
        <f t="shared" si="633"/>
        <v>4.4267649923934727E-5</v>
      </c>
      <c r="K1425" s="63">
        <f t="shared" si="634"/>
        <v>2.4232633279481774E-3</v>
      </c>
      <c r="L1425" s="64">
        <f t="shared" si="635"/>
        <v>-2.3732446812200214E-3</v>
      </c>
      <c r="M1425" s="65">
        <f t="shared" si="636"/>
        <v>71.617119594594584</v>
      </c>
      <c r="N1425" s="65">
        <f t="shared" si="637"/>
        <v>9.956626368158803</v>
      </c>
      <c r="O1425" s="65">
        <f t="shared" si="638"/>
        <v>23006.379114311687</v>
      </c>
      <c r="P1425" s="66">
        <f t="shared" si="639"/>
        <v>2310.6600834079554</v>
      </c>
      <c r="Q1425" s="63">
        <f t="shared" ref="Q1425:Q1488" si="644">$M1425/$M1413-1</f>
        <v>0.16263258135283354</v>
      </c>
      <c r="R1425" s="63">
        <f t="shared" ref="R1425:R1488" si="645">$O1425/$O1413-1</f>
        <v>0.20236199436974989</v>
      </c>
      <c r="S1425" s="63">
        <f t="shared" ref="S1425:S1488" si="646">$N1425/$N1413-1</f>
        <v>5.1694915254237195E-2</v>
      </c>
      <c r="T1425" s="64">
        <f t="shared" ref="T1425:T1488" si="647">$P1425/$P1413-1</f>
        <v>0.14326120334915804</v>
      </c>
      <c r="U1425" s="63">
        <f t="shared" si="626"/>
        <v>0.15728295035862372</v>
      </c>
      <c r="V1425" s="63">
        <f t="shared" si="627"/>
        <v>0.19879358060874308</v>
      </c>
      <c r="W1425" s="63">
        <f t="shared" si="628"/>
        <v>3.6569927241323574E-2</v>
      </c>
      <c r="X1425" s="64">
        <f t="shared" si="629"/>
        <v>0.15650044353414128</v>
      </c>
      <c r="Y1425" s="63">
        <f t="shared" si="622"/>
        <v>0.11942299146350721</v>
      </c>
      <c r="Z1425" s="63">
        <f t="shared" si="623"/>
        <v>0.16791047713196772</v>
      </c>
      <c r="AA1425" s="63">
        <f t="shared" si="624"/>
        <v>5.5512421195340389E-2</v>
      </c>
      <c r="AB1425" s="64">
        <f t="shared" si="625"/>
        <v>0.10648672026932648</v>
      </c>
      <c r="AC1425" s="63">
        <f t="shared" si="618"/>
        <v>6.0774425247868802E-2</v>
      </c>
      <c r="AD1425" s="63">
        <f t="shared" si="619"/>
        <v>0.10478103720366017</v>
      </c>
      <c r="AE1425" s="63">
        <f t="shared" si="620"/>
        <v>6.2954157232395724E-2</v>
      </c>
      <c r="AF1425" s="64">
        <f t="shared" si="621"/>
        <v>3.9349655567620045E-2</v>
      </c>
      <c r="AG1425" s="69">
        <f t="shared" ca="1" si="630"/>
        <v>1204</v>
      </c>
      <c r="AH1425" s="75">
        <f t="shared" si="640"/>
        <v>0</v>
      </c>
      <c r="AI1425" s="76">
        <f t="shared" si="641"/>
        <v>1</v>
      </c>
      <c r="AJ1425" s="75">
        <f t="shared" si="642"/>
        <v>0</v>
      </c>
      <c r="AK1425" s="76">
        <f t="shared" si="643"/>
        <v>1</v>
      </c>
    </row>
    <row r="1426" spans="2:37" x14ac:dyDescent="0.25">
      <c r="B1426" s="43">
        <v>1989</v>
      </c>
      <c r="C1426" s="44">
        <v>7</v>
      </c>
      <c r="D1426" s="67">
        <f t="shared" si="617"/>
        <v>32720</v>
      </c>
      <c r="E1426" s="61">
        <f>Data!I1425</f>
        <v>346.07998700000002</v>
      </c>
      <c r="F1426" s="61">
        <f>Data!H1425</f>
        <v>124.4</v>
      </c>
      <c r="G1426" s="62">
        <f>IF(MOD(C1426,3)=0,SUM(Data!G1423:G1425),0)</f>
        <v>0</v>
      </c>
      <c r="H1426" s="63">
        <f t="shared" si="631"/>
        <v>8.8370259223621517E-2</v>
      </c>
      <c r="I1426" s="63">
        <f t="shared" si="632"/>
        <v>0</v>
      </c>
      <c r="J1426" s="63">
        <f t="shared" si="633"/>
        <v>8.8370259223621517E-2</v>
      </c>
      <c r="K1426" s="63">
        <f t="shared" si="634"/>
        <v>2.4174053182917099E-3</v>
      </c>
      <c r="L1426" s="64">
        <f t="shared" si="635"/>
        <v>8.5745572103307355E-2</v>
      </c>
      <c r="M1426" s="65">
        <f t="shared" si="636"/>
        <v>77.945943018018014</v>
      </c>
      <c r="N1426" s="65">
        <f t="shared" si="637"/>
        <v>9.9806955696934345</v>
      </c>
      <c r="O1426" s="65">
        <f t="shared" si="638"/>
        <v>25039.458800440323</v>
      </c>
      <c r="P1426" s="66">
        <f t="shared" si="639"/>
        <v>2508.7889541960462</v>
      </c>
      <c r="Q1426" s="63">
        <f t="shared" si="644"/>
        <v>0.2722593963489941</v>
      </c>
      <c r="R1426" s="63">
        <f t="shared" si="645"/>
        <v>0.31573497051825261</v>
      </c>
      <c r="S1426" s="63">
        <f t="shared" si="646"/>
        <v>4.978902953586517E-2</v>
      </c>
      <c r="T1426" s="64">
        <f t="shared" si="647"/>
        <v>0.25333274924769245</v>
      </c>
      <c r="U1426" s="63">
        <f t="shared" si="626"/>
        <v>0.18096139837456193</v>
      </c>
      <c r="V1426" s="63">
        <f t="shared" si="627"/>
        <v>0.22332135186078483</v>
      </c>
      <c r="W1426" s="63">
        <f t="shared" si="628"/>
        <v>3.6272397199771378E-2</v>
      </c>
      <c r="X1426" s="64">
        <f t="shared" si="629"/>
        <v>0.18050172441769186</v>
      </c>
      <c r="Y1426" s="63">
        <f t="shared" si="622"/>
        <v>0.1279600816823494</v>
      </c>
      <c r="Z1426" s="63">
        <f t="shared" si="623"/>
        <v>0.17681734896400991</v>
      </c>
      <c r="AA1426" s="63">
        <f t="shared" si="624"/>
        <v>5.4606151753586962E-2</v>
      </c>
      <c r="AB1426" s="64">
        <f t="shared" si="625"/>
        <v>0.11588325841567659</v>
      </c>
      <c r="AC1426" s="63">
        <f t="shared" si="618"/>
        <v>6.8586281957228934E-2</v>
      </c>
      <c r="AD1426" s="63">
        <f t="shared" si="619"/>
        <v>0.11291697162330516</v>
      </c>
      <c r="AE1426" s="63">
        <f t="shared" si="620"/>
        <v>6.2792859977339965E-2</v>
      </c>
      <c r="AF1426" s="64">
        <f t="shared" si="621"/>
        <v>4.7162634915550727E-2</v>
      </c>
      <c r="AG1426" s="69">
        <f t="shared" ca="1" si="630"/>
        <v>31</v>
      </c>
      <c r="AH1426" s="75">
        <f t="shared" si="640"/>
        <v>1</v>
      </c>
      <c r="AI1426" s="76">
        <f t="shared" si="641"/>
        <v>0</v>
      </c>
      <c r="AJ1426" s="75">
        <f t="shared" si="642"/>
        <v>1</v>
      </c>
      <c r="AK1426" s="76">
        <f t="shared" si="643"/>
        <v>0</v>
      </c>
    </row>
    <row r="1427" spans="2:37" x14ac:dyDescent="0.25">
      <c r="B1427" s="43">
        <v>1989</v>
      </c>
      <c r="C1427" s="44">
        <v>8</v>
      </c>
      <c r="D1427" s="67">
        <f t="shared" si="617"/>
        <v>32751</v>
      </c>
      <c r="E1427" s="61">
        <f>Data!I1426</f>
        <v>351.45001200000002</v>
      </c>
      <c r="F1427" s="61">
        <f>Data!H1426</f>
        <v>124.6</v>
      </c>
      <c r="G1427" s="62">
        <f>IF(MOD(C1427,3)=0,SUM(Data!G1424:G1426),0)</f>
        <v>0</v>
      </c>
      <c r="H1427" s="63">
        <f t="shared" si="631"/>
        <v>1.5516716371120287E-2</v>
      </c>
      <c r="I1427" s="63">
        <f t="shared" si="632"/>
        <v>0</v>
      </c>
      <c r="J1427" s="63">
        <f t="shared" si="633"/>
        <v>1.5516716371120287E-2</v>
      </c>
      <c r="K1427" s="63">
        <f t="shared" si="634"/>
        <v>1.607717041800516E-3</v>
      </c>
      <c r="L1427" s="64">
        <f t="shared" si="635"/>
        <v>1.3886673487699674E-2</v>
      </c>
      <c r="M1427" s="65">
        <f t="shared" si="636"/>
        <v>79.155408108108105</v>
      </c>
      <c r="N1427" s="65">
        <f t="shared" si="637"/>
        <v>9.9967417040498532</v>
      </c>
      <c r="O1427" s="65">
        <f t="shared" si="638"/>
        <v>25427.988980733109</v>
      </c>
      <c r="P1427" s="66">
        <f t="shared" si="639"/>
        <v>2543.6276872525141</v>
      </c>
      <c r="Q1427" s="63">
        <f t="shared" si="644"/>
        <v>0.34387437588948511</v>
      </c>
      <c r="R1427" s="63">
        <f t="shared" si="645"/>
        <v>0.38979717297851724</v>
      </c>
      <c r="S1427" s="63">
        <f t="shared" si="646"/>
        <v>4.705882352941182E-2</v>
      </c>
      <c r="T1427" s="64">
        <f t="shared" si="647"/>
        <v>0.32733437868734794</v>
      </c>
      <c r="U1427" s="63">
        <f t="shared" si="626"/>
        <v>0.16090322530956902</v>
      </c>
      <c r="V1427" s="63">
        <f t="shared" si="627"/>
        <v>0.20254371135238447</v>
      </c>
      <c r="W1427" s="63">
        <f t="shared" si="628"/>
        <v>3.5810598341221356E-2</v>
      </c>
      <c r="X1427" s="64">
        <f t="shared" si="629"/>
        <v>0.16096872659748285</v>
      </c>
      <c r="Y1427" s="63">
        <f t="shared" si="622"/>
        <v>0.12387081621208051</v>
      </c>
      <c r="Z1427" s="63">
        <f t="shared" si="623"/>
        <v>0.17255095813326848</v>
      </c>
      <c r="AA1427" s="63">
        <f t="shared" si="624"/>
        <v>5.3770819292744632E-2</v>
      </c>
      <c r="AB1427" s="64">
        <f t="shared" si="625"/>
        <v>0.11271913841782522</v>
      </c>
      <c r="AC1427" s="63">
        <f t="shared" si="618"/>
        <v>6.7310385627902702E-2</v>
      </c>
      <c r="AD1427" s="63">
        <f t="shared" si="619"/>
        <v>0.11158814427177077</v>
      </c>
      <c r="AE1427" s="63">
        <f t="shared" si="620"/>
        <v>6.259022375386003E-2</v>
      </c>
      <c r="AF1427" s="64">
        <f t="shared" si="621"/>
        <v>4.6111774249920634E-2</v>
      </c>
      <c r="AG1427" s="69">
        <f t="shared" ca="1" si="630"/>
        <v>728</v>
      </c>
      <c r="AH1427" s="75">
        <f t="shared" si="640"/>
        <v>2</v>
      </c>
      <c r="AI1427" s="76">
        <f t="shared" si="641"/>
        <v>0</v>
      </c>
      <c r="AJ1427" s="75">
        <f t="shared" si="642"/>
        <v>2</v>
      </c>
      <c r="AK1427" s="76">
        <f t="shared" si="643"/>
        <v>0</v>
      </c>
    </row>
    <row r="1428" spans="2:37" x14ac:dyDescent="0.25">
      <c r="B1428" s="43">
        <v>1989</v>
      </c>
      <c r="C1428" s="44">
        <v>9</v>
      </c>
      <c r="D1428" s="67">
        <f t="shared" si="617"/>
        <v>32781</v>
      </c>
      <c r="E1428" s="61">
        <f>Data!I1427</f>
        <v>349.14999399999999</v>
      </c>
      <c r="F1428" s="61">
        <f>Data!H1427</f>
        <v>125</v>
      </c>
      <c r="G1428" s="62">
        <f>IF(MOD(C1428,3)=0,SUM(Data!G1425:G1427),0)</f>
        <v>2.6416666666666666</v>
      </c>
      <c r="H1428" s="63">
        <f t="shared" si="631"/>
        <v>-6.5443673964080684E-3</v>
      </c>
      <c r="I1428" s="63">
        <f t="shared" si="632"/>
        <v>7.51647909082065E-3</v>
      </c>
      <c r="J1428" s="63">
        <f t="shared" si="633"/>
        <v>9.7211169441258072E-4</v>
      </c>
      <c r="K1428" s="63">
        <f t="shared" si="634"/>
        <v>3.2102728731941976E-3</v>
      </c>
      <c r="L1428" s="64">
        <f t="shared" si="635"/>
        <v>-2.2309990630094978E-3</v>
      </c>
      <c r="M1428" s="65">
        <f t="shared" si="636"/>
        <v>78.637386036036034</v>
      </c>
      <c r="N1428" s="65">
        <f t="shared" si="637"/>
        <v>10.028833972762694</v>
      </c>
      <c r="O1428" s="65">
        <f t="shared" si="638"/>
        <v>25452.707826186674</v>
      </c>
      <c r="P1428" s="66">
        <f t="shared" si="639"/>
        <v>2537.9528562656087</v>
      </c>
      <c r="Q1428" s="63">
        <f t="shared" si="644"/>
        <v>0.28406453923629815</v>
      </c>
      <c r="R1428" s="63">
        <f t="shared" si="645"/>
        <v>0.32654629484674835</v>
      </c>
      <c r="S1428" s="63">
        <f t="shared" si="646"/>
        <v>4.3405676126878179E-2</v>
      </c>
      <c r="T1428" s="64">
        <f t="shared" si="647"/>
        <v>0.27136196898112375</v>
      </c>
      <c r="U1428" s="63">
        <f t="shared" si="626"/>
        <v>0.16018829111561939</v>
      </c>
      <c r="V1428" s="63">
        <f t="shared" si="627"/>
        <v>0.2009683434643279</v>
      </c>
      <c r="W1428" s="63">
        <f t="shared" si="628"/>
        <v>3.5485788455905221E-2</v>
      </c>
      <c r="X1428" s="64">
        <f t="shared" si="629"/>
        <v>0.15981151731226273</v>
      </c>
      <c r="Y1428" s="63">
        <f t="shared" si="622"/>
        <v>0.12313313880991572</v>
      </c>
      <c r="Z1428" s="63">
        <f t="shared" si="623"/>
        <v>0.17121240329334908</v>
      </c>
      <c r="AA1428" s="63">
        <f t="shared" si="624"/>
        <v>5.2972716973318512E-2</v>
      </c>
      <c r="AB1428" s="64">
        <f t="shared" si="625"/>
        <v>0.11229131050983066</v>
      </c>
      <c r="AC1428" s="63">
        <f t="shared" si="618"/>
        <v>6.8312851540081931E-2</v>
      </c>
      <c r="AD1428" s="63">
        <f t="shared" si="619"/>
        <v>0.11258402148663782</v>
      </c>
      <c r="AE1428" s="63">
        <f t="shared" si="620"/>
        <v>6.2617111557209837E-2</v>
      </c>
      <c r="AF1428" s="64">
        <f t="shared" si="621"/>
        <v>4.7022496989723939E-2</v>
      </c>
      <c r="AG1428" s="69">
        <f t="shared" ca="1" si="630"/>
        <v>1179</v>
      </c>
      <c r="AH1428" s="75">
        <f t="shared" si="640"/>
        <v>0</v>
      </c>
      <c r="AI1428" s="76">
        <f t="shared" si="641"/>
        <v>1</v>
      </c>
      <c r="AJ1428" s="75">
        <f t="shared" si="642"/>
        <v>0</v>
      </c>
      <c r="AK1428" s="76">
        <f t="shared" si="643"/>
        <v>1</v>
      </c>
    </row>
    <row r="1429" spans="2:37" x14ac:dyDescent="0.25">
      <c r="B1429" s="43">
        <v>1989</v>
      </c>
      <c r="C1429" s="44">
        <v>10</v>
      </c>
      <c r="D1429" s="67">
        <f t="shared" si="617"/>
        <v>32812</v>
      </c>
      <c r="E1429" s="61">
        <f>Data!I1428</f>
        <v>340.35998499999999</v>
      </c>
      <c r="F1429" s="61">
        <f>Data!H1428</f>
        <v>125.6</v>
      </c>
      <c r="G1429" s="62">
        <f>IF(MOD(C1429,3)=0,SUM(Data!G1426:G1428),0)</f>
        <v>0</v>
      </c>
      <c r="H1429" s="63">
        <f t="shared" si="631"/>
        <v>-2.517545224417217E-2</v>
      </c>
      <c r="I1429" s="63">
        <f t="shared" si="632"/>
        <v>0</v>
      </c>
      <c r="J1429" s="63">
        <f t="shared" si="633"/>
        <v>-2.517545224417217E-2</v>
      </c>
      <c r="K1429" s="63">
        <f t="shared" si="634"/>
        <v>4.7999999999999154E-3</v>
      </c>
      <c r="L1429" s="64">
        <f t="shared" si="635"/>
        <v>-2.9832257408610729E-2</v>
      </c>
      <c r="M1429" s="65">
        <f t="shared" si="636"/>
        <v>76.657654279279271</v>
      </c>
      <c r="N1429" s="65">
        <f t="shared" si="637"/>
        <v>10.076972375831955</v>
      </c>
      <c r="O1429" s="65">
        <f t="shared" si="638"/>
        <v>24811.924395823644</v>
      </c>
      <c r="P1429" s="66">
        <f t="shared" si="639"/>
        <v>2462.2399933665743</v>
      </c>
      <c r="Q1429" s="63">
        <f t="shared" si="644"/>
        <v>0.22005944646356412</v>
      </c>
      <c r="R1429" s="63">
        <f t="shared" si="645"/>
        <v>0.26042366932864902</v>
      </c>
      <c r="S1429" s="63">
        <f t="shared" si="646"/>
        <v>4.4925124792013271E-2</v>
      </c>
      <c r="T1429" s="64">
        <f t="shared" si="647"/>
        <v>0.20623347972375505</v>
      </c>
      <c r="U1429" s="63">
        <f t="shared" si="626"/>
        <v>0.15430082017410762</v>
      </c>
      <c r="V1429" s="63">
        <f t="shared" si="627"/>
        <v>0.19487393079186166</v>
      </c>
      <c r="W1429" s="63">
        <f t="shared" si="628"/>
        <v>3.5886691771399803E-2</v>
      </c>
      <c r="X1429" s="64">
        <f t="shared" si="629"/>
        <v>0.15347937210061913</v>
      </c>
      <c r="Y1429" s="63">
        <f t="shared" si="622"/>
        <v>0.12826350423892752</v>
      </c>
      <c r="Z1429" s="63">
        <f t="shared" si="623"/>
        <v>0.17656239023278975</v>
      </c>
      <c r="AA1429" s="63">
        <f t="shared" si="624"/>
        <v>5.2633482023067613E-2</v>
      </c>
      <c r="AB1429" s="64">
        <f t="shared" si="625"/>
        <v>0.11773224994852183</v>
      </c>
      <c r="AC1429" s="63">
        <f t="shared" si="618"/>
        <v>6.4710385770138545E-2</v>
      </c>
      <c r="AD1429" s="63">
        <f t="shared" si="619"/>
        <v>0.10883226857286021</v>
      </c>
      <c r="AE1429" s="63">
        <f t="shared" si="620"/>
        <v>6.2585879557872204E-2</v>
      </c>
      <c r="AF1429" s="64">
        <f t="shared" si="621"/>
        <v>4.3522495362191993E-2</v>
      </c>
      <c r="AG1429" s="69">
        <f t="shared" ca="1" si="630"/>
        <v>1473</v>
      </c>
      <c r="AH1429" s="75">
        <f t="shared" si="640"/>
        <v>0</v>
      </c>
      <c r="AI1429" s="76">
        <f t="shared" si="641"/>
        <v>2</v>
      </c>
      <c r="AJ1429" s="75">
        <f t="shared" si="642"/>
        <v>0</v>
      </c>
      <c r="AK1429" s="76">
        <f t="shared" si="643"/>
        <v>2</v>
      </c>
    </row>
    <row r="1430" spans="2:37" x14ac:dyDescent="0.25">
      <c r="B1430" s="43">
        <v>1989</v>
      </c>
      <c r="C1430" s="44">
        <v>11</v>
      </c>
      <c r="D1430" s="67">
        <f t="shared" si="617"/>
        <v>32842</v>
      </c>
      <c r="E1430" s="61">
        <f>Data!I1429</f>
        <v>345.98998999999998</v>
      </c>
      <c r="F1430" s="61">
        <f>Data!H1429</f>
        <v>125.9</v>
      </c>
      <c r="G1430" s="62">
        <f>IF(MOD(C1430,3)=0,SUM(Data!G1427:G1429),0)</f>
        <v>0</v>
      </c>
      <c r="H1430" s="63">
        <f t="shared" si="631"/>
        <v>1.6541324621341724E-2</v>
      </c>
      <c r="I1430" s="63">
        <f t="shared" si="632"/>
        <v>0</v>
      </c>
      <c r="J1430" s="63">
        <f t="shared" si="633"/>
        <v>1.6541324621341724E-2</v>
      </c>
      <c r="K1430" s="63">
        <f t="shared" si="634"/>
        <v>2.3885350318473275E-3</v>
      </c>
      <c r="L1430" s="64">
        <f t="shared" si="635"/>
        <v>1.4119065706437617E-2</v>
      </c>
      <c r="M1430" s="65">
        <f t="shared" si="636"/>
        <v>77.925673423423405</v>
      </c>
      <c r="N1430" s="65">
        <f t="shared" si="637"/>
        <v>10.101041577366587</v>
      </c>
      <c r="O1430" s="65">
        <f t="shared" si="638"/>
        <v>25222.346491735152</v>
      </c>
      <c r="P1430" s="66">
        <f t="shared" si="639"/>
        <v>2497.0045216179356</v>
      </c>
      <c r="Q1430" s="63">
        <f t="shared" si="644"/>
        <v>0.26412120873418132</v>
      </c>
      <c r="R1430" s="63">
        <f t="shared" si="645"/>
        <v>0.30594316285758727</v>
      </c>
      <c r="S1430" s="63">
        <f t="shared" si="646"/>
        <v>4.6550290939318506E-2</v>
      </c>
      <c r="T1430" s="64">
        <f t="shared" si="647"/>
        <v>0.24785514290522426</v>
      </c>
      <c r="U1430" s="63">
        <f t="shared" si="626"/>
        <v>0.16162691203476554</v>
      </c>
      <c r="V1430" s="63">
        <f t="shared" si="627"/>
        <v>0.20245753120684418</v>
      </c>
      <c r="W1430" s="63">
        <f t="shared" si="628"/>
        <v>3.6381069991354043E-2</v>
      </c>
      <c r="X1430" s="64">
        <f t="shared" si="629"/>
        <v>0.16024652130791583</v>
      </c>
      <c r="Y1430" s="63">
        <f t="shared" si="622"/>
        <v>0.12540868093355595</v>
      </c>
      <c r="Z1430" s="63">
        <f t="shared" si="623"/>
        <v>0.17358535719109258</v>
      </c>
      <c r="AA1430" s="63">
        <f t="shared" si="624"/>
        <v>5.1909543828677851E-2</v>
      </c>
      <c r="AB1430" s="64">
        <f t="shared" si="625"/>
        <v>0.11567136554303592</v>
      </c>
      <c r="AC1430" s="63">
        <f t="shared" si="618"/>
        <v>6.7433234380953389E-2</v>
      </c>
      <c r="AD1430" s="63">
        <f t="shared" si="619"/>
        <v>0.11166795275746244</v>
      </c>
      <c r="AE1430" s="63">
        <f t="shared" si="620"/>
        <v>6.242852652805353E-2</v>
      </c>
      <c r="AF1430" s="64">
        <f t="shared" si="621"/>
        <v>4.6346107055615482E-2</v>
      </c>
      <c r="AG1430" s="69">
        <f t="shared" ca="1" si="630"/>
        <v>711</v>
      </c>
      <c r="AH1430" s="75">
        <f t="shared" si="640"/>
        <v>1</v>
      </c>
      <c r="AI1430" s="76">
        <f t="shared" si="641"/>
        <v>0</v>
      </c>
      <c r="AJ1430" s="75">
        <f t="shared" si="642"/>
        <v>1</v>
      </c>
      <c r="AK1430" s="76">
        <f t="shared" si="643"/>
        <v>0</v>
      </c>
    </row>
    <row r="1431" spans="2:37" x14ac:dyDescent="0.25">
      <c r="B1431" s="43">
        <v>1989</v>
      </c>
      <c r="C1431" s="44">
        <v>12</v>
      </c>
      <c r="D1431" s="67">
        <f t="shared" si="617"/>
        <v>32873</v>
      </c>
      <c r="E1431" s="61">
        <f>Data!I1430</f>
        <v>353.39999399999999</v>
      </c>
      <c r="F1431" s="61">
        <f>Data!H1430</f>
        <v>126.1</v>
      </c>
      <c r="G1431" s="62">
        <f>IF(MOD(C1431,3)=0,SUM(Data!G1428:G1430),0)</f>
        <v>2.7316666666666669</v>
      </c>
      <c r="H1431" s="63">
        <f t="shared" si="631"/>
        <v>2.141681613390034E-2</v>
      </c>
      <c r="I1431" s="63">
        <f t="shared" si="632"/>
        <v>7.8952187797880144E-3</v>
      </c>
      <c r="J1431" s="63">
        <f t="shared" si="633"/>
        <v>2.931203491368839E-2</v>
      </c>
      <c r="K1431" s="63">
        <f t="shared" si="634"/>
        <v>1.5885623510722979E-3</v>
      </c>
      <c r="L1431" s="64">
        <f t="shared" si="635"/>
        <v>2.7679501947925234E-2</v>
      </c>
      <c r="M1431" s="65">
        <f t="shared" si="636"/>
        <v>79.594593243243239</v>
      </c>
      <c r="N1431" s="65">
        <f t="shared" si="637"/>
        <v>10.117087711723006</v>
      </c>
      <c r="O1431" s="65">
        <f t="shared" si="638"/>
        <v>25961.66479270604</v>
      </c>
      <c r="P1431" s="66">
        <f t="shared" si="639"/>
        <v>2566.1203631380372</v>
      </c>
      <c r="Q1431" s="63">
        <f t="shared" si="644"/>
        <v>0.272504654787179</v>
      </c>
      <c r="R1431" s="63">
        <f t="shared" si="645"/>
        <v>0.31336045741673169</v>
      </c>
      <c r="S1431" s="63">
        <f t="shared" si="646"/>
        <v>4.647302904564321E-2</v>
      </c>
      <c r="T1431" s="64">
        <f t="shared" si="647"/>
        <v>0.25503517144104793</v>
      </c>
      <c r="U1431" s="63">
        <f t="shared" si="626"/>
        <v>0.16140923008736174</v>
      </c>
      <c r="V1431" s="63">
        <f t="shared" si="627"/>
        <v>0.20141026487706348</v>
      </c>
      <c r="W1431" s="63">
        <f t="shared" si="628"/>
        <v>3.6710132153259023E-2</v>
      </c>
      <c r="X1431" s="64">
        <f t="shared" si="629"/>
        <v>0.158868065060501</v>
      </c>
      <c r="Y1431" s="63">
        <f t="shared" si="622"/>
        <v>0.12592227603014039</v>
      </c>
      <c r="Z1431" s="63">
        <f t="shared" si="623"/>
        <v>0.17351120610845605</v>
      </c>
      <c r="AA1431" s="63">
        <f t="shared" si="624"/>
        <v>5.0974000226363003E-2</v>
      </c>
      <c r="AB1431" s="64">
        <f t="shared" si="625"/>
        <v>0.11659394604976026</v>
      </c>
      <c r="AC1431" s="63">
        <f t="shared" si="618"/>
        <v>6.9571393402788839E-2</v>
      </c>
      <c r="AD1431" s="63">
        <f t="shared" si="619"/>
        <v>0.11384816776985218</v>
      </c>
      <c r="AE1431" s="63">
        <f t="shared" si="620"/>
        <v>6.2230303319638969E-2</v>
      </c>
      <c r="AF1431" s="64">
        <f t="shared" si="621"/>
        <v>4.8593854165993378E-2</v>
      </c>
      <c r="AG1431" s="69">
        <f t="shared" ca="1" si="630"/>
        <v>610</v>
      </c>
      <c r="AH1431" s="75">
        <f t="shared" si="640"/>
        <v>2</v>
      </c>
      <c r="AI1431" s="76">
        <f t="shared" si="641"/>
        <v>0</v>
      </c>
      <c r="AJ1431" s="75">
        <f t="shared" si="642"/>
        <v>2</v>
      </c>
      <c r="AK1431" s="76">
        <f t="shared" si="643"/>
        <v>0</v>
      </c>
    </row>
    <row r="1432" spans="2:37" x14ac:dyDescent="0.25">
      <c r="B1432" s="43">
        <v>1990</v>
      </c>
      <c r="C1432" s="39">
        <v>1</v>
      </c>
      <c r="D1432" s="67">
        <f t="shared" si="617"/>
        <v>32904</v>
      </c>
      <c r="E1432" s="61">
        <f>Data!I1431</f>
        <v>329.07998700000002</v>
      </c>
      <c r="F1432" s="61">
        <f>Data!H1431</f>
        <v>127.4</v>
      </c>
      <c r="G1432" s="62">
        <f>IF(MOD(C1432,3)=0,SUM(Data!G1429:G1431),0)</f>
        <v>0</v>
      </c>
      <c r="H1432" s="63">
        <f t="shared" si="631"/>
        <v>-6.8817225277032601E-2</v>
      </c>
      <c r="I1432" s="63">
        <f t="shared" si="632"/>
        <v>0</v>
      </c>
      <c r="J1432" s="63">
        <f t="shared" si="633"/>
        <v>-6.8817225277032601E-2</v>
      </c>
      <c r="K1432" s="63">
        <f t="shared" si="634"/>
        <v>1.0309278350515649E-2</v>
      </c>
      <c r="L1432" s="64">
        <f t="shared" si="635"/>
        <v>-7.8319090325226326E-2</v>
      </c>
      <c r="M1432" s="65">
        <f t="shared" si="636"/>
        <v>74.117114189189181</v>
      </c>
      <c r="N1432" s="65">
        <f t="shared" si="637"/>
        <v>10.221387585039739</v>
      </c>
      <c r="O1432" s="65">
        <f t="shared" si="638"/>
        <v>24175.055058099584</v>
      </c>
      <c r="P1432" s="66">
        <f t="shared" si="639"/>
        <v>2365.1441506320266</v>
      </c>
      <c r="Q1432" s="63">
        <f t="shared" si="644"/>
        <v>0.10626276899767095</v>
      </c>
      <c r="R1432" s="63">
        <f t="shared" si="645"/>
        <v>0.14178110928551102</v>
      </c>
      <c r="S1432" s="63">
        <f t="shared" si="646"/>
        <v>5.2023121387283267E-2</v>
      </c>
      <c r="T1432" s="64">
        <f t="shared" si="647"/>
        <v>8.5319406079084503E-2</v>
      </c>
      <c r="U1432" s="63">
        <f t="shared" si="626"/>
        <v>0.12871557510280329</v>
      </c>
      <c r="V1432" s="63">
        <f t="shared" si="627"/>
        <v>0.1675905812743741</v>
      </c>
      <c r="W1432" s="63">
        <f t="shared" si="628"/>
        <v>3.8444746738130808E-2</v>
      </c>
      <c r="X1432" s="64">
        <f t="shared" si="629"/>
        <v>0.12436466643208965</v>
      </c>
      <c r="Y1432" s="63">
        <f t="shared" si="622"/>
        <v>0.11167733066876617</v>
      </c>
      <c r="Z1432" s="63">
        <f t="shared" si="623"/>
        <v>0.15866417504080887</v>
      </c>
      <c r="AA1432" s="63">
        <f t="shared" si="624"/>
        <v>5.0555457245800683E-2</v>
      </c>
      <c r="AB1432" s="64">
        <f t="shared" si="625"/>
        <v>0.10290624550029248</v>
      </c>
      <c r="AC1432" s="63">
        <f t="shared" si="618"/>
        <v>7.0012914211573518E-2</v>
      </c>
      <c r="AD1432" s="63">
        <f t="shared" si="619"/>
        <v>0.11430796610302596</v>
      </c>
      <c r="AE1432" s="63">
        <f t="shared" si="620"/>
        <v>6.2634425600191834E-2</v>
      </c>
      <c r="AF1432" s="64">
        <f t="shared" si="621"/>
        <v>4.8627768174975383E-2</v>
      </c>
      <c r="AG1432" s="69">
        <f t="shared" ca="1" si="630"/>
        <v>1745</v>
      </c>
      <c r="AH1432" s="75">
        <f t="shared" si="640"/>
        <v>0</v>
      </c>
      <c r="AI1432" s="76">
        <f t="shared" si="641"/>
        <v>1</v>
      </c>
      <c r="AJ1432" s="75">
        <f t="shared" si="642"/>
        <v>0</v>
      </c>
      <c r="AK1432" s="76">
        <f t="shared" si="643"/>
        <v>1</v>
      </c>
    </row>
    <row r="1433" spans="2:37" x14ac:dyDescent="0.25">
      <c r="B1433" s="43">
        <v>1990</v>
      </c>
      <c r="C1433" s="44">
        <v>2</v>
      </c>
      <c r="D1433" s="67">
        <f t="shared" si="617"/>
        <v>32932</v>
      </c>
      <c r="E1433" s="61">
        <f>Data!I1432</f>
        <v>331.89001500000001</v>
      </c>
      <c r="F1433" s="61">
        <f>Data!H1432</f>
        <v>128</v>
      </c>
      <c r="G1433" s="62">
        <f>IF(MOD(C1433,3)=0,SUM(Data!G1430:G1432),0)</f>
        <v>0</v>
      </c>
      <c r="H1433" s="63">
        <f t="shared" si="631"/>
        <v>8.5390425155207339E-3</v>
      </c>
      <c r="I1433" s="63">
        <f t="shared" si="632"/>
        <v>0</v>
      </c>
      <c r="J1433" s="63">
        <f t="shared" si="633"/>
        <v>8.5390425155207339E-3</v>
      </c>
      <c r="K1433" s="63">
        <f t="shared" si="634"/>
        <v>4.7095761381474865E-3</v>
      </c>
      <c r="L1433" s="64">
        <f t="shared" si="635"/>
        <v>3.8115157537292887E-3</v>
      </c>
      <c r="M1433" s="65">
        <f t="shared" si="636"/>
        <v>74.750003378378366</v>
      </c>
      <c r="N1433" s="65">
        <f t="shared" si="637"/>
        <v>10.269525988108999</v>
      </c>
      <c r="O1433" s="65">
        <f t="shared" si="638"/>
        <v>24381.486881055753</v>
      </c>
      <c r="P1433" s="66">
        <f t="shared" si="639"/>
        <v>2374.1589348220014</v>
      </c>
      <c r="Q1433" s="63">
        <f t="shared" si="644"/>
        <v>0.14896500808168334</v>
      </c>
      <c r="R1433" s="63">
        <f t="shared" si="645"/>
        <v>0.1858543722359538</v>
      </c>
      <c r="S1433" s="63">
        <f t="shared" si="646"/>
        <v>5.2631578947368585E-2</v>
      </c>
      <c r="T1433" s="64">
        <f t="shared" si="647"/>
        <v>0.12656165362415583</v>
      </c>
      <c r="U1433" s="63">
        <f t="shared" si="626"/>
        <v>0.12869548981588541</v>
      </c>
      <c r="V1433" s="63">
        <f t="shared" si="627"/>
        <v>0.16756980421384204</v>
      </c>
      <c r="W1433" s="63">
        <f t="shared" si="628"/>
        <v>3.8438594923608349E-2</v>
      </c>
      <c r="X1433" s="64">
        <f t="shared" si="629"/>
        <v>0.12435131929946541</v>
      </c>
      <c r="Y1433" s="63">
        <f t="shared" si="622"/>
        <v>0.11311145471263706</v>
      </c>
      <c r="Z1433" s="63">
        <f t="shared" si="623"/>
        <v>0.16015891466206078</v>
      </c>
      <c r="AA1433" s="63">
        <f t="shared" si="624"/>
        <v>4.9574562621532481E-2</v>
      </c>
      <c r="AB1433" s="64">
        <f t="shared" si="625"/>
        <v>0.10536112057091085</v>
      </c>
      <c r="AC1433" s="63">
        <f t="shared" si="618"/>
        <v>6.772290052008656E-2</v>
      </c>
      <c r="AD1433" s="63">
        <f t="shared" si="619"/>
        <v>0.11192315329841684</v>
      </c>
      <c r="AE1433" s="63">
        <f t="shared" si="620"/>
        <v>6.2603687414305886E-2</v>
      </c>
      <c r="AF1433" s="64">
        <f t="shared" si="621"/>
        <v>4.6413791395852222E-2</v>
      </c>
      <c r="AG1433" s="69">
        <f t="shared" ca="1" si="630"/>
        <v>874</v>
      </c>
      <c r="AH1433" s="75">
        <f t="shared" si="640"/>
        <v>1</v>
      </c>
      <c r="AI1433" s="76">
        <f t="shared" si="641"/>
        <v>0</v>
      </c>
      <c r="AJ1433" s="75">
        <f t="shared" si="642"/>
        <v>1</v>
      </c>
      <c r="AK1433" s="76">
        <f t="shared" si="643"/>
        <v>0</v>
      </c>
    </row>
    <row r="1434" spans="2:37" x14ac:dyDescent="0.25">
      <c r="B1434" s="43">
        <v>1990</v>
      </c>
      <c r="C1434" s="44">
        <v>3</v>
      </c>
      <c r="D1434" s="67">
        <f t="shared" si="617"/>
        <v>32963</v>
      </c>
      <c r="E1434" s="61">
        <f>Data!I1433</f>
        <v>339.94000199999999</v>
      </c>
      <c r="F1434" s="61">
        <f>Data!H1433</f>
        <v>128.69999999999999</v>
      </c>
      <c r="G1434" s="62">
        <f>IF(MOD(C1434,3)=0,SUM(Data!G1431:G1433),0)</f>
        <v>2.8075000000000001</v>
      </c>
      <c r="H1434" s="63">
        <f t="shared" si="631"/>
        <v>2.4254983989199008E-2</v>
      </c>
      <c r="I1434" s="63">
        <f t="shared" si="632"/>
        <v>8.4591276420292426E-3</v>
      </c>
      <c r="J1434" s="63">
        <f t="shared" si="633"/>
        <v>3.2714111631228171E-2</v>
      </c>
      <c r="K1434" s="63">
        <f t="shared" si="634"/>
        <v>5.4687499999999112E-3</v>
      </c>
      <c r="L1434" s="64">
        <f t="shared" si="635"/>
        <v>2.7097173961128318E-2</v>
      </c>
      <c r="M1434" s="65">
        <f t="shared" si="636"/>
        <v>76.563063513513498</v>
      </c>
      <c r="N1434" s="65">
        <f t="shared" si="637"/>
        <v>10.32568745835647</v>
      </c>
      <c r="O1434" s="65">
        <f t="shared" si="638"/>
        <v>25179.105564617937</v>
      </c>
      <c r="P1434" s="66">
        <f t="shared" si="639"/>
        <v>2438.4919324902403</v>
      </c>
      <c r="Q1434" s="63">
        <f t="shared" si="644"/>
        <v>0.15284704366071544</v>
      </c>
      <c r="R1434" s="63">
        <f t="shared" si="645"/>
        <v>0.1896954155310957</v>
      </c>
      <c r="S1434" s="63">
        <f t="shared" si="646"/>
        <v>5.2330335241210113E-2</v>
      </c>
      <c r="T1434" s="64">
        <f t="shared" si="647"/>
        <v>0.13053418274633222</v>
      </c>
      <c r="U1434" s="63">
        <f t="shared" si="626"/>
        <v>0.13477053727663124</v>
      </c>
      <c r="V1434" s="63">
        <f t="shared" si="627"/>
        <v>0.17332362409438185</v>
      </c>
      <c r="W1434" s="63">
        <f t="shared" si="628"/>
        <v>3.8789099650860415E-2</v>
      </c>
      <c r="X1434" s="64">
        <f t="shared" si="629"/>
        <v>0.12951091274324988</v>
      </c>
      <c r="Y1434" s="63">
        <f t="shared" si="622"/>
        <v>0.12782549707445634</v>
      </c>
      <c r="Z1434" s="63">
        <f t="shared" si="623"/>
        <v>0.17481826077604179</v>
      </c>
      <c r="AA1434" s="63">
        <f t="shared" si="624"/>
        <v>4.8563178948941577E-2</v>
      </c>
      <c r="AB1434" s="64">
        <f t="shared" si="625"/>
        <v>0.12040770109213228</v>
      </c>
      <c r="AC1434" s="63">
        <f t="shared" si="618"/>
        <v>6.8925517057525365E-2</v>
      </c>
      <c r="AD1434" s="63">
        <f t="shared" si="619"/>
        <v>0.11314388840593703</v>
      </c>
      <c r="AE1434" s="63">
        <f t="shared" si="620"/>
        <v>6.2614552316082595E-2</v>
      </c>
      <c r="AF1434" s="64">
        <f t="shared" si="621"/>
        <v>4.7551895444797321E-2</v>
      </c>
      <c r="AG1434" s="69">
        <f t="shared" ca="1" si="630"/>
        <v>561</v>
      </c>
      <c r="AH1434" s="75">
        <f t="shared" si="640"/>
        <v>2</v>
      </c>
      <c r="AI1434" s="76">
        <f t="shared" si="641"/>
        <v>0</v>
      </c>
      <c r="AJ1434" s="75">
        <f t="shared" si="642"/>
        <v>2</v>
      </c>
      <c r="AK1434" s="76">
        <f t="shared" si="643"/>
        <v>0</v>
      </c>
    </row>
    <row r="1435" spans="2:37" x14ac:dyDescent="0.25">
      <c r="B1435" s="43">
        <v>1990</v>
      </c>
      <c r="C1435" s="44">
        <v>4</v>
      </c>
      <c r="D1435" s="67">
        <f t="shared" si="617"/>
        <v>32993</v>
      </c>
      <c r="E1435" s="61">
        <f>Data!I1434</f>
        <v>330.79998799999998</v>
      </c>
      <c r="F1435" s="61">
        <f>Data!H1434</f>
        <v>128.9</v>
      </c>
      <c r="G1435" s="62">
        <f>IF(MOD(C1435,3)=0,SUM(Data!G1432:G1434),0)</f>
        <v>0</v>
      </c>
      <c r="H1435" s="63">
        <f t="shared" si="631"/>
        <v>-2.688713874867843E-2</v>
      </c>
      <c r="I1435" s="63">
        <f t="shared" si="632"/>
        <v>0</v>
      </c>
      <c r="J1435" s="63">
        <f t="shared" si="633"/>
        <v>-2.688713874867843E-2</v>
      </c>
      <c r="K1435" s="63">
        <f t="shared" si="634"/>
        <v>1.5540015540016494E-3</v>
      </c>
      <c r="L1435" s="64">
        <f t="shared" si="635"/>
        <v>-2.8397011302986219E-2</v>
      </c>
      <c r="M1435" s="65">
        <f t="shared" si="636"/>
        <v>74.504501801801794</v>
      </c>
      <c r="N1435" s="65">
        <f t="shared" si="637"/>
        <v>10.341733592712892</v>
      </c>
      <c r="O1435" s="65">
        <f t="shared" si="638"/>
        <v>24502.111459734435</v>
      </c>
      <c r="P1435" s="66">
        <f t="shared" si="639"/>
        <v>2369.2460495210744</v>
      </c>
      <c r="Q1435" s="63">
        <f t="shared" si="644"/>
        <v>6.8337333596886651E-2</v>
      </c>
      <c r="R1435" s="63">
        <f t="shared" si="645"/>
        <v>0.10248452733594982</v>
      </c>
      <c r="S1435" s="63">
        <f t="shared" si="646"/>
        <v>4.7116165718927849E-2</v>
      </c>
      <c r="T1435" s="64">
        <f t="shared" si="647"/>
        <v>5.2877000116798856E-2</v>
      </c>
      <c r="U1435" s="63">
        <f t="shared" si="626"/>
        <v>0.12964157383842778</v>
      </c>
      <c r="V1435" s="63">
        <f t="shared" si="627"/>
        <v>0.1680204074779168</v>
      </c>
      <c r="W1435" s="63">
        <f t="shared" si="628"/>
        <v>3.8137890475462566E-2</v>
      </c>
      <c r="X1435" s="64">
        <f t="shared" si="629"/>
        <v>0.12511104564632403</v>
      </c>
      <c r="Y1435" s="63">
        <f t="shared" si="622"/>
        <v>0.12023027963749811</v>
      </c>
      <c r="Z1435" s="63">
        <f t="shared" si="623"/>
        <v>0.16690657571248435</v>
      </c>
      <c r="AA1435" s="63">
        <f t="shared" si="624"/>
        <v>4.7554893280253419E-2</v>
      </c>
      <c r="AB1435" s="64">
        <f t="shared" si="625"/>
        <v>0.11393358304928558</v>
      </c>
      <c r="AC1435" s="63">
        <f t="shared" si="618"/>
        <v>7.2543873566885964E-2</v>
      </c>
      <c r="AD1435" s="63">
        <f t="shared" si="619"/>
        <v>0.11691192590732991</v>
      </c>
      <c r="AE1435" s="63">
        <f t="shared" si="620"/>
        <v>6.22814785665744E-2</v>
      </c>
      <c r="AF1435" s="64">
        <f t="shared" si="621"/>
        <v>5.1427468559908318E-2</v>
      </c>
      <c r="AG1435" s="69">
        <f t="shared" ca="1" si="630"/>
        <v>1491</v>
      </c>
      <c r="AH1435" s="75">
        <f t="shared" si="640"/>
        <v>0</v>
      </c>
      <c r="AI1435" s="76">
        <f t="shared" si="641"/>
        <v>1</v>
      </c>
      <c r="AJ1435" s="75">
        <f t="shared" si="642"/>
        <v>0</v>
      </c>
      <c r="AK1435" s="76">
        <f t="shared" si="643"/>
        <v>1</v>
      </c>
    </row>
    <row r="1436" spans="2:37" x14ac:dyDescent="0.25">
      <c r="B1436" s="43">
        <v>1990</v>
      </c>
      <c r="C1436" s="44">
        <v>5</v>
      </c>
      <c r="D1436" s="67">
        <f t="shared" si="617"/>
        <v>33024</v>
      </c>
      <c r="E1436" s="61">
        <f>Data!I1435</f>
        <v>361.23001099999999</v>
      </c>
      <c r="F1436" s="61">
        <f>Data!H1435</f>
        <v>129.19999999999999</v>
      </c>
      <c r="G1436" s="62">
        <f>IF(MOD(C1436,3)=0,SUM(Data!G1433:G1435),0)</f>
        <v>0</v>
      </c>
      <c r="H1436" s="63">
        <f t="shared" si="631"/>
        <v>9.1989190156802625E-2</v>
      </c>
      <c r="I1436" s="63">
        <f t="shared" si="632"/>
        <v>0</v>
      </c>
      <c r="J1436" s="63">
        <f t="shared" si="633"/>
        <v>9.1989190156802625E-2</v>
      </c>
      <c r="K1436" s="63">
        <f t="shared" si="634"/>
        <v>2.3273855702092838E-3</v>
      </c>
      <c r="L1436" s="64">
        <f t="shared" si="635"/>
        <v>8.9453611541887579E-2</v>
      </c>
      <c r="M1436" s="65">
        <f t="shared" si="636"/>
        <v>81.358110585585578</v>
      </c>
      <c r="N1436" s="65">
        <f t="shared" si="637"/>
        <v>10.36580279424752</v>
      </c>
      <c r="O1436" s="65">
        <f t="shared" si="638"/>
        <v>26756.04085004712</v>
      </c>
      <c r="P1436" s="66">
        <f t="shared" si="639"/>
        <v>2581.1836652820843</v>
      </c>
      <c r="Q1436" s="63">
        <f t="shared" si="644"/>
        <v>0.12701242792068101</v>
      </c>
      <c r="R1436" s="63">
        <f t="shared" si="645"/>
        <v>0.16303504972026772</v>
      </c>
      <c r="S1436" s="63">
        <f t="shared" si="646"/>
        <v>4.3618739903069192E-2</v>
      </c>
      <c r="T1436" s="64">
        <f t="shared" si="647"/>
        <v>0.11442522566075164</v>
      </c>
      <c r="U1436" s="63">
        <f t="shared" si="626"/>
        <v>0.13765873509896043</v>
      </c>
      <c r="V1436" s="63">
        <f t="shared" si="627"/>
        <v>0.17630994654872545</v>
      </c>
      <c r="W1436" s="63">
        <f t="shared" si="628"/>
        <v>3.7845145687562809E-2</v>
      </c>
      <c r="X1436" s="64">
        <f t="shared" si="629"/>
        <v>0.13341566556100348</v>
      </c>
      <c r="Y1436" s="63">
        <f t="shared" si="622"/>
        <v>0.12499938542091371</v>
      </c>
      <c r="Z1436" s="63">
        <f t="shared" si="623"/>
        <v>0.17187439438342467</v>
      </c>
      <c r="AA1436" s="63">
        <f t="shared" si="624"/>
        <v>4.6769164971366628E-2</v>
      </c>
      <c r="AB1436" s="64">
        <f t="shared" si="625"/>
        <v>0.1195155852871157</v>
      </c>
      <c r="AC1436" s="63">
        <f t="shared" si="618"/>
        <v>8.0667101679529507E-2</v>
      </c>
      <c r="AD1436" s="63">
        <f t="shared" si="619"/>
        <v>0.12537118858131646</v>
      </c>
      <c r="AE1436" s="63">
        <f t="shared" si="620"/>
        <v>6.2267172186663222E-2</v>
      </c>
      <c r="AF1436" s="64">
        <f t="shared" si="621"/>
        <v>5.940503297748978E-2</v>
      </c>
      <c r="AG1436" s="69">
        <f t="shared" ca="1" si="630"/>
        <v>28</v>
      </c>
      <c r="AH1436" s="75">
        <f t="shared" si="640"/>
        <v>1</v>
      </c>
      <c r="AI1436" s="76">
        <f t="shared" si="641"/>
        <v>0</v>
      </c>
      <c r="AJ1436" s="75">
        <f t="shared" si="642"/>
        <v>1</v>
      </c>
      <c r="AK1436" s="76">
        <f t="shared" si="643"/>
        <v>0</v>
      </c>
    </row>
    <row r="1437" spans="2:37" x14ac:dyDescent="0.25">
      <c r="B1437" s="43">
        <v>1990</v>
      </c>
      <c r="C1437" s="44">
        <v>6</v>
      </c>
      <c r="D1437" s="67">
        <f t="shared" si="617"/>
        <v>33054</v>
      </c>
      <c r="E1437" s="61">
        <f>Data!I1436</f>
        <v>358.01998900000001</v>
      </c>
      <c r="F1437" s="61">
        <f>Data!H1436</f>
        <v>129.9</v>
      </c>
      <c r="G1437" s="62">
        <f>IF(MOD(C1437,3)=0,SUM(Data!G1434:G1436),0)</f>
        <v>2.8875000000000002</v>
      </c>
      <c r="H1437" s="63">
        <f t="shared" si="631"/>
        <v>-8.8863657565815268E-3</v>
      </c>
      <c r="I1437" s="63">
        <f t="shared" si="632"/>
        <v>7.9935218892983953E-3</v>
      </c>
      <c r="J1437" s="63">
        <f t="shared" si="633"/>
        <v>-8.9284386728316623E-4</v>
      </c>
      <c r="K1437" s="63">
        <f t="shared" si="634"/>
        <v>5.4179566563468118E-3</v>
      </c>
      <c r="L1437" s="64">
        <f t="shared" si="635"/>
        <v>-6.276793130507996E-3</v>
      </c>
      <c r="M1437" s="65">
        <f t="shared" si="636"/>
        <v>80.63513265765765</v>
      </c>
      <c r="N1437" s="65">
        <f t="shared" si="637"/>
        <v>10.421964264494992</v>
      </c>
      <c r="O1437" s="65">
        <f t="shared" si="638"/>
        <v>26732.151883061379</v>
      </c>
      <c r="P1437" s="66">
        <f t="shared" si="639"/>
        <v>2564.9821093832625</v>
      </c>
      <c r="Q1437" s="63">
        <f t="shared" si="644"/>
        <v>0.12591979563143041</v>
      </c>
      <c r="R1437" s="63">
        <f t="shared" si="645"/>
        <v>0.16194520442514926</v>
      </c>
      <c r="S1437" s="63">
        <f t="shared" si="646"/>
        <v>4.6736502820306169E-2</v>
      </c>
      <c r="T1437" s="64">
        <f t="shared" si="647"/>
        <v>0.11006466411979199</v>
      </c>
      <c r="U1437" s="63">
        <f t="shared" si="626"/>
        <v>0.13289351701723717</v>
      </c>
      <c r="V1437" s="63">
        <f t="shared" si="627"/>
        <v>0.17092181275352036</v>
      </c>
      <c r="W1437" s="63">
        <f t="shared" si="628"/>
        <v>3.8387319367240158E-2</v>
      </c>
      <c r="X1437" s="64">
        <f t="shared" si="629"/>
        <v>0.12763493054503239</v>
      </c>
      <c r="Y1437" s="63">
        <f t="shared" si="622"/>
        <v>0.12100850820402953</v>
      </c>
      <c r="Z1437" s="63">
        <f t="shared" si="623"/>
        <v>0.16715901675926448</v>
      </c>
      <c r="AA1437" s="63">
        <f t="shared" si="624"/>
        <v>4.6189517348550924E-2</v>
      </c>
      <c r="AB1437" s="64">
        <f t="shared" si="625"/>
        <v>0.11562866708633956</v>
      </c>
      <c r="AC1437" s="63">
        <f t="shared" si="618"/>
        <v>8.2960633451052423E-2</v>
      </c>
      <c r="AD1437" s="63">
        <f t="shared" si="619"/>
        <v>0.12760009591784027</v>
      </c>
      <c r="AE1437" s="63">
        <f t="shared" si="620"/>
        <v>6.2279673135536839E-2</v>
      </c>
      <c r="AF1437" s="64">
        <f t="shared" si="621"/>
        <v>6.1490796100331035E-2</v>
      </c>
      <c r="AG1437" s="69">
        <f t="shared" ca="1" si="630"/>
        <v>1220</v>
      </c>
      <c r="AH1437" s="75">
        <f t="shared" si="640"/>
        <v>0</v>
      </c>
      <c r="AI1437" s="76">
        <f t="shared" si="641"/>
        <v>1</v>
      </c>
      <c r="AJ1437" s="75">
        <f t="shared" si="642"/>
        <v>0</v>
      </c>
      <c r="AK1437" s="76">
        <f t="shared" si="643"/>
        <v>1</v>
      </c>
    </row>
    <row r="1438" spans="2:37" x14ac:dyDescent="0.25">
      <c r="B1438" s="43">
        <v>1990</v>
      </c>
      <c r="C1438" s="44">
        <v>7</v>
      </c>
      <c r="D1438" s="67">
        <f t="shared" si="617"/>
        <v>33085</v>
      </c>
      <c r="E1438" s="61">
        <f>Data!I1437</f>
        <v>356.14999399999999</v>
      </c>
      <c r="F1438" s="61">
        <f>Data!H1437</f>
        <v>130.4</v>
      </c>
      <c r="G1438" s="62">
        <f>IF(MOD(C1438,3)=0,SUM(Data!G1435:G1437),0)</f>
        <v>0</v>
      </c>
      <c r="H1438" s="63">
        <f t="shared" si="631"/>
        <v>-5.2231580846174852E-3</v>
      </c>
      <c r="I1438" s="63">
        <f t="shared" si="632"/>
        <v>0</v>
      </c>
      <c r="J1438" s="63">
        <f t="shared" si="633"/>
        <v>-5.2231580846174852E-3</v>
      </c>
      <c r="K1438" s="63">
        <f t="shared" si="634"/>
        <v>3.8491147036181506E-3</v>
      </c>
      <c r="L1438" s="64">
        <f t="shared" si="635"/>
        <v>-9.037486466194844E-3</v>
      </c>
      <c r="M1438" s="65">
        <f t="shared" si="636"/>
        <v>80.213962612612605</v>
      </c>
      <c r="N1438" s="65">
        <f t="shared" si="637"/>
        <v>10.462079600386044</v>
      </c>
      <c r="O1438" s="65">
        <f t="shared" si="638"/>
        <v>26592.525627834144</v>
      </c>
      <c r="P1438" s="66">
        <f t="shared" si="639"/>
        <v>2541.8011182836794</v>
      </c>
      <c r="Q1438" s="63">
        <f t="shared" si="644"/>
        <v>2.9097339858603188E-2</v>
      </c>
      <c r="R1438" s="63">
        <f t="shared" si="645"/>
        <v>6.2024776165150675E-2</v>
      </c>
      <c r="S1438" s="63">
        <f t="shared" si="646"/>
        <v>4.8231511254019255E-2</v>
      </c>
      <c r="T1438" s="64">
        <f t="shared" si="647"/>
        <v>1.3158605482704644E-2</v>
      </c>
      <c r="U1438" s="63">
        <f t="shared" si="626"/>
        <v>0.13280799128169551</v>
      </c>
      <c r="V1438" s="63">
        <f t="shared" si="627"/>
        <v>0.17083341614095859</v>
      </c>
      <c r="W1438" s="63">
        <f t="shared" si="628"/>
        <v>3.8799581776165493E-2</v>
      </c>
      <c r="X1438" s="64">
        <f t="shared" si="629"/>
        <v>0.12710231759916391</v>
      </c>
      <c r="Y1438" s="63">
        <f t="shared" si="622"/>
        <v>0.11338391822704152</v>
      </c>
      <c r="Z1438" s="63">
        <f t="shared" si="623"/>
        <v>0.15922053201485253</v>
      </c>
      <c r="AA1438" s="63">
        <f t="shared" si="624"/>
        <v>4.6591511888969483E-2</v>
      </c>
      <c r="AB1438" s="64">
        <f t="shared" si="625"/>
        <v>0.10761507125411485</v>
      </c>
      <c r="AC1438" s="63">
        <f t="shared" si="618"/>
        <v>7.8854806725149995E-2</v>
      </c>
      <c r="AD1438" s="63">
        <f t="shared" si="619"/>
        <v>0.12332502767718223</v>
      </c>
      <c r="AE1438" s="63">
        <f t="shared" si="620"/>
        <v>6.2210644531594195E-2</v>
      </c>
      <c r="AF1438" s="64">
        <f t="shared" si="621"/>
        <v>5.753508822399156E-2</v>
      </c>
      <c r="AG1438" s="69">
        <f t="shared" ca="1" si="630"/>
        <v>1151</v>
      </c>
      <c r="AH1438" s="75">
        <f t="shared" si="640"/>
        <v>0</v>
      </c>
      <c r="AI1438" s="76">
        <f t="shared" si="641"/>
        <v>2</v>
      </c>
      <c r="AJ1438" s="75">
        <f t="shared" si="642"/>
        <v>0</v>
      </c>
      <c r="AK1438" s="76">
        <f t="shared" si="643"/>
        <v>2</v>
      </c>
    </row>
    <row r="1439" spans="2:37" x14ac:dyDescent="0.25">
      <c r="B1439" s="43">
        <v>1990</v>
      </c>
      <c r="C1439" s="44">
        <v>8</v>
      </c>
      <c r="D1439" s="67">
        <f t="shared" si="617"/>
        <v>33116</v>
      </c>
      <c r="E1439" s="61">
        <f>Data!I1438</f>
        <v>322.55999800000001</v>
      </c>
      <c r="F1439" s="61">
        <f>Data!H1438</f>
        <v>131.6</v>
      </c>
      <c r="G1439" s="62">
        <f>IF(MOD(C1439,3)=0,SUM(Data!G1436:G1438),0)</f>
        <v>0</v>
      </c>
      <c r="H1439" s="63">
        <f t="shared" si="631"/>
        <v>-9.4314183815485286E-2</v>
      </c>
      <c r="I1439" s="63">
        <f t="shared" si="632"/>
        <v>0</v>
      </c>
      <c r="J1439" s="63">
        <f t="shared" si="633"/>
        <v>-9.4314183815485286E-2</v>
      </c>
      <c r="K1439" s="63">
        <f t="shared" si="634"/>
        <v>9.2024539877300082E-3</v>
      </c>
      <c r="L1439" s="64">
        <f t="shared" si="635"/>
        <v>-0.10257271709376348</v>
      </c>
      <c r="M1439" s="65">
        <f t="shared" si="636"/>
        <v>72.648648198198188</v>
      </c>
      <c r="N1439" s="65">
        <f t="shared" si="637"/>
        <v>10.558356406524565</v>
      </c>
      <c r="O1439" s="65">
        <f t="shared" si="638"/>
        <v>24084.473277652593</v>
      </c>
      <c r="P1439" s="66">
        <f t="shared" si="639"/>
        <v>2281.0816712693559</v>
      </c>
      <c r="Q1439" s="63">
        <f t="shared" si="644"/>
        <v>-8.2202341765747367E-2</v>
      </c>
      <c r="R1439" s="63">
        <f t="shared" si="645"/>
        <v>-5.2836097423925477E-2</v>
      </c>
      <c r="S1439" s="63">
        <f t="shared" si="646"/>
        <v>5.6179775280899014E-2</v>
      </c>
      <c r="T1439" s="64">
        <f t="shared" si="647"/>
        <v>-0.10321715607158921</v>
      </c>
      <c r="U1439" s="63">
        <f t="shared" si="626"/>
        <v>0.11326856521935968</v>
      </c>
      <c r="V1439" s="63">
        <f t="shared" si="627"/>
        <v>0.15063810224657637</v>
      </c>
      <c r="W1439" s="63">
        <f t="shared" si="628"/>
        <v>4.0318751845614953E-2</v>
      </c>
      <c r="X1439" s="64">
        <f t="shared" si="629"/>
        <v>0.10604379687018572</v>
      </c>
      <c r="Y1439" s="63">
        <f t="shared" si="622"/>
        <v>0.10176762575265408</v>
      </c>
      <c r="Z1439" s="63">
        <f t="shared" si="623"/>
        <v>0.14712601140812165</v>
      </c>
      <c r="AA1439" s="63">
        <f t="shared" si="624"/>
        <v>4.6793672425058386E-2</v>
      </c>
      <c r="AB1439" s="64">
        <f t="shared" si="625"/>
        <v>9.5847292189518374E-2</v>
      </c>
      <c r="AC1439" s="63">
        <f t="shared" si="618"/>
        <v>7.1191992768812051E-2</v>
      </c>
      <c r="AD1439" s="63">
        <f t="shared" si="619"/>
        <v>0.11534635376672608</v>
      </c>
      <c r="AE1439" s="63">
        <f t="shared" si="620"/>
        <v>6.2697268058523825E-2</v>
      </c>
      <c r="AF1439" s="64">
        <f t="shared" si="621"/>
        <v>4.954288233410864E-2</v>
      </c>
      <c r="AG1439" s="69">
        <f t="shared" ca="1" si="630"/>
        <v>1791</v>
      </c>
      <c r="AH1439" s="75">
        <f t="shared" si="640"/>
        <v>0</v>
      </c>
      <c r="AI1439" s="76">
        <f t="shared" si="641"/>
        <v>3</v>
      </c>
      <c r="AJ1439" s="75">
        <f t="shared" si="642"/>
        <v>0</v>
      </c>
      <c r="AK1439" s="76">
        <f t="shared" si="643"/>
        <v>3</v>
      </c>
    </row>
    <row r="1440" spans="2:37" x14ac:dyDescent="0.25">
      <c r="B1440" s="43">
        <v>1990</v>
      </c>
      <c r="C1440" s="44">
        <v>9</v>
      </c>
      <c r="D1440" s="67">
        <f t="shared" ref="D1440:D1503" si="648">EOMONTH(DATE(B1440,C1440,1),0)</f>
        <v>33146</v>
      </c>
      <c r="E1440" s="61">
        <f>Data!I1439</f>
        <v>306.04998799999998</v>
      </c>
      <c r="F1440" s="61">
        <f>Data!H1439</f>
        <v>132.69999999999999</v>
      </c>
      <c r="G1440" s="62">
        <f>IF(MOD(C1440,3)=0,SUM(Data!G1437:G1439),0)</f>
        <v>2.9449999999999998</v>
      </c>
      <c r="H1440" s="63">
        <f t="shared" si="631"/>
        <v>-5.118430711299804E-2</v>
      </c>
      <c r="I1440" s="63">
        <f t="shared" si="632"/>
        <v>9.1300843820069713E-3</v>
      </c>
      <c r="J1440" s="63">
        <f t="shared" si="633"/>
        <v>-4.205422273099102E-2</v>
      </c>
      <c r="K1440" s="63">
        <f t="shared" si="634"/>
        <v>8.358662613981771E-3</v>
      </c>
      <c r="L1440" s="64">
        <f t="shared" si="635"/>
        <v>-4.9994994057260156E-2</v>
      </c>
      <c r="M1440" s="65">
        <f t="shared" si="636"/>
        <v>68.930177477477471</v>
      </c>
      <c r="N1440" s="65">
        <f t="shared" si="637"/>
        <v>10.646610145484876</v>
      </c>
      <c r="O1440" s="65">
        <f t="shared" si="638"/>
        <v>23071.619474075589</v>
      </c>
      <c r="P1440" s="66">
        <f t="shared" si="639"/>
        <v>2167.0390066701193</v>
      </c>
      <c r="Q1440" s="63">
        <f t="shared" si="644"/>
        <v>-0.12344266573294005</v>
      </c>
      <c r="R1440" s="63">
        <f t="shared" si="645"/>
        <v>-9.3549510267089686E-2</v>
      </c>
      <c r="S1440" s="63">
        <f t="shared" si="646"/>
        <v>6.1600000000000099E-2</v>
      </c>
      <c r="T1440" s="64">
        <f t="shared" si="647"/>
        <v>-0.14614686347691219</v>
      </c>
      <c r="U1440" s="63">
        <f t="shared" si="626"/>
        <v>0.10944562900065291</v>
      </c>
      <c r="V1440" s="63">
        <f t="shared" si="627"/>
        <v>0.14643801653700517</v>
      </c>
      <c r="W1440" s="63">
        <f t="shared" si="628"/>
        <v>4.1474145861775114E-2</v>
      </c>
      <c r="X1440" s="64">
        <f t="shared" si="629"/>
        <v>0.10078394273376512</v>
      </c>
      <c r="Y1440" s="63">
        <f t="shared" si="622"/>
        <v>9.3273216534226489E-2</v>
      </c>
      <c r="Z1440" s="63">
        <f t="shared" si="623"/>
        <v>0.13801318215166569</v>
      </c>
      <c r="AA1440" s="63">
        <f t="shared" si="624"/>
        <v>4.6789032289627386E-2</v>
      </c>
      <c r="AB1440" s="64">
        <f t="shared" si="625"/>
        <v>8.7146642779113881E-2</v>
      </c>
      <c r="AC1440" s="63">
        <f t="shared" si="618"/>
        <v>6.6591795947299692E-2</v>
      </c>
      <c r="AD1440" s="63">
        <f t="shared" si="619"/>
        <v>0.11056601114829911</v>
      </c>
      <c r="AE1440" s="63">
        <f t="shared" si="620"/>
        <v>6.286778204385679E-2</v>
      </c>
      <c r="AF1440" s="64">
        <f t="shared" si="621"/>
        <v>4.4876916875512318E-2</v>
      </c>
      <c r="AG1440" s="69">
        <f t="shared" ca="1" si="630"/>
        <v>1680</v>
      </c>
      <c r="AH1440" s="75">
        <f t="shared" si="640"/>
        <v>0</v>
      </c>
      <c r="AI1440" s="76">
        <f t="shared" si="641"/>
        <v>4</v>
      </c>
      <c r="AJ1440" s="75">
        <f t="shared" si="642"/>
        <v>0</v>
      </c>
      <c r="AK1440" s="76">
        <f t="shared" si="643"/>
        <v>4</v>
      </c>
    </row>
    <row r="1441" spans="2:37" x14ac:dyDescent="0.25">
      <c r="B1441" s="43">
        <v>1990</v>
      </c>
      <c r="C1441" s="44">
        <v>10</v>
      </c>
      <c r="D1441" s="67">
        <f t="shared" si="648"/>
        <v>33177</v>
      </c>
      <c r="E1441" s="61">
        <f>Data!I1440</f>
        <v>304</v>
      </c>
      <c r="F1441" s="61">
        <f>Data!H1440</f>
        <v>133.5</v>
      </c>
      <c r="G1441" s="62">
        <f>IF(MOD(C1441,3)=0,SUM(Data!G1438:G1440),0)</f>
        <v>0</v>
      </c>
      <c r="H1441" s="63">
        <f t="shared" si="631"/>
        <v>-6.6982129729734607E-3</v>
      </c>
      <c r="I1441" s="63">
        <f t="shared" si="632"/>
        <v>0</v>
      </c>
      <c r="J1441" s="63">
        <f t="shared" si="633"/>
        <v>-6.6982129729734607E-3</v>
      </c>
      <c r="K1441" s="63">
        <f t="shared" si="634"/>
        <v>6.0286360211003753E-3</v>
      </c>
      <c r="L1441" s="64">
        <f t="shared" si="635"/>
        <v>-1.2650583232311607E-2</v>
      </c>
      <c r="M1441" s="65">
        <f t="shared" si="636"/>
        <v>68.468468468468458</v>
      </c>
      <c r="N1441" s="65">
        <f t="shared" si="637"/>
        <v>10.710794682910558</v>
      </c>
      <c r="O1441" s="65">
        <f t="shared" si="638"/>
        <v>22917.080853206829</v>
      </c>
      <c r="P1441" s="66">
        <f t="shared" si="639"/>
        <v>2139.6246993485729</v>
      </c>
      <c r="Q1441" s="63">
        <f t="shared" si="644"/>
        <v>-0.10682802503943001</v>
      </c>
      <c r="R1441" s="63">
        <f t="shared" si="645"/>
        <v>-7.6368261985182984E-2</v>
      </c>
      <c r="S1441" s="63">
        <f t="shared" si="646"/>
        <v>6.2898089171974592E-2</v>
      </c>
      <c r="T1441" s="64">
        <f t="shared" si="647"/>
        <v>-0.13102512138830769</v>
      </c>
      <c r="U1441" s="63">
        <f t="shared" si="626"/>
        <v>9.8768801913861948E-2</v>
      </c>
      <c r="V1441" s="63">
        <f t="shared" si="627"/>
        <v>0.13540519063879985</v>
      </c>
      <c r="W1441" s="63">
        <f t="shared" si="628"/>
        <v>4.1958313968597505E-2</v>
      </c>
      <c r="X1441" s="64">
        <f t="shared" si="629"/>
        <v>8.9683891780932168E-2</v>
      </c>
      <c r="Y1441" s="63">
        <f t="shared" si="622"/>
        <v>9.0803592105589859E-2</v>
      </c>
      <c r="Z1441" s="63">
        <f t="shared" si="623"/>
        <v>0.13544249340502157</v>
      </c>
      <c r="AA1441" s="63">
        <f t="shared" si="624"/>
        <v>4.642604708637732E-2</v>
      </c>
      <c r="AB1441" s="64">
        <f t="shared" si="625"/>
        <v>8.506711636861275E-2</v>
      </c>
      <c r="AC1441" s="63">
        <f t="shared" si="618"/>
        <v>6.6901847245067092E-2</v>
      </c>
      <c r="AD1441" s="63">
        <f t="shared" si="619"/>
        <v>0.11088884546440902</v>
      </c>
      <c r="AE1441" s="63">
        <f t="shared" si="620"/>
        <v>6.2916753051019958E-2</v>
      </c>
      <c r="AF1441" s="64">
        <f t="shared" si="621"/>
        <v>4.5132501934595393E-2</v>
      </c>
      <c r="AG1441" s="69">
        <f t="shared" ca="1" si="630"/>
        <v>1183</v>
      </c>
      <c r="AH1441" s="75">
        <f t="shared" si="640"/>
        <v>0</v>
      </c>
      <c r="AI1441" s="76">
        <f t="shared" si="641"/>
        <v>5</v>
      </c>
      <c r="AJ1441" s="75">
        <f t="shared" si="642"/>
        <v>0</v>
      </c>
      <c r="AK1441" s="76">
        <f t="shared" si="643"/>
        <v>5</v>
      </c>
    </row>
    <row r="1442" spans="2:37" x14ac:dyDescent="0.25">
      <c r="B1442" s="43">
        <v>1990</v>
      </c>
      <c r="C1442" s="44">
        <v>11</v>
      </c>
      <c r="D1442" s="67">
        <f t="shared" si="648"/>
        <v>33207</v>
      </c>
      <c r="E1442" s="61">
        <f>Data!I1441</f>
        <v>322.22000100000002</v>
      </c>
      <c r="F1442" s="61">
        <f>Data!H1441</f>
        <v>133.80000000000001</v>
      </c>
      <c r="G1442" s="62">
        <f>IF(MOD(C1442,3)=0,SUM(Data!G1439:G1441),0)</f>
        <v>0</v>
      </c>
      <c r="H1442" s="63">
        <f t="shared" si="631"/>
        <v>5.993421381578945E-2</v>
      </c>
      <c r="I1442" s="63">
        <f t="shared" si="632"/>
        <v>0</v>
      </c>
      <c r="J1442" s="63">
        <f t="shared" si="633"/>
        <v>5.993421381578945E-2</v>
      </c>
      <c r="K1442" s="63">
        <f t="shared" si="634"/>
        <v>2.2471910112360494E-3</v>
      </c>
      <c r="L1442" s="64">
        <f t="shared" si="635"/>
        <v>5.7557679704094866E-2</v>
      </c>
      <c r="M1442" s="65">
        <f t="shared" si="636"/>
        <v>72.572072297297296</v>
      </c>
      <c r="N1442" s="65">
        <f t="shared" si="637"/>
        <v>10.73486388444519</v>
      </c>
      <c r="O1442" s="65">
        <f t="shared" si="638"/>
        <v>24290.598077096663</v>
      </c>
      <c r="P1442" s="66">
        <f t="shared" si="639"/>
        <v>2262.7765324806483</v>
      </c>
      <c r="Q1442" s="63">
        <f t="shared" si="644"/>
        <v>-6.8701377747951375E-2</v>
      </c>
      <c r="R1442" s="63">
        <f t="shared" si="645"/>
        <v>-3.6941385090550671E-2</v>
      </c>
      <c r="S1442" s="63">
        <f t="shared" si="646"/>
        <v>6.2748212867355102E-2</v>
      </c>
      <c r="T1442" s="64">
        <f t="shared" si="647"/>
        <v>-9.3803590305683193E-2</v>
      </c>
      <c r="U1442" s="63">
        <f t="shared" si="626"/>
        <v>9.770882968778416E-2</v>
      </c>
      <c r="V1442" s="63">
        <f t="shared" si="627"/>
        <v>0.13430987562318819</v>
      </c>
      <c r="W1442" s="63">
        <f t="shared" si="628"/>
        <v>4.1851744119750567E-2</v>
      </c>
      <c r="X1442" s="64">
        <f t="shared" si="629"/>
        <v>8.874403870346681E-2</v>
      </c>
      <c r="Y1442" s="63">
        <f t="shared" si="622"/>
        <v>8.6529279631146316E-2</v>
      </c>
      <c r="Z1442" s="63">
        <f t="shared" si="623"/>
        <v>0.13099326345317808</v>
      </c>
      <c r="AA1442" s="63">
        <f t="shared" si="624"/>
        <v>4.5800872619281119E-2</v>
      </c>
      <c r="AB1442" s="64">
        <f t="shared" si="625"/>
        <v>8.1461388170892324E-2</v>
      </c>
      <c r="AC1442" s="63">
        <f t="shared" si="618"/>
        <v>6.7534209986326088E-2</v>
      </c>
      <c r="AD1442" s="63">
        <f t="shared" si="619"/>
        <v>0.11154727971247591</v>
      </c>
      <c r="AE1442" s="63">
        <f t="shared" si="620"/>
        <v>6.276696504206658E-2</v>
      </c>
      <c r="AF1442" s="64">
        <f t="shared" si="621"/>
        <v>4.5899351668762689E-2</v>
      </c>
      <c r="AG1442" s="69">
        <f t="shared" ca="1" si="630"/>
        <v>119</v>
      </c>
      <c r="AH1442" s="75">
        <f t="shared" si="640"/>
        <v>1</v>
      </c>
      <c r="AI1442" s="76">
        <f t="shared" si="641"/>
        <v>0</v>
      </c>
      <c r="AJ1442" s="75">
        <f t="shared" si="642"/>
        <v>1</v>
      </c>
      <c r="AK1442" s="76">
        <f t="shared" si="643"/>
        <v>0</v>
      </c>
    </row>
    <row r="1443" spans="2:37" x14ac:dyDescent="0.25">
      <c r="B1443" s="43">
        <v>1990</v>
      </c>
      <c r="C1443" s="44">
        <v>12</v>
      </c>
      <c r="D1443" s="67">
        <f t="shared" si="648"/>
        <v>33238</v>
      </c>
      <c r="E1443" s="61">
        <f>Data!I1442</f>
        <v>330.22000100000002</v>
      </c>
      <c r="F1443" s="61">
        <f>Data!H1442</f>
        <v>133.80000000000001</v>
      </c>
      <c r="G1443" s="62">
        <f>IF(MOD(C1443,3)=0,SUM(Data!G1440:G1442),0)</f>
        <v>3.0025000000000004</v>
      </c>
      <c r="H1443" s="63">
        <f t="shared" si="631"/>
        <v>2.4827757355757596E-2</v>
      </c>
      <c r="I1443" s="63">
        <f t="shared" si="632"/>
        <v>9.3181676825828084E-3</v>
      </c>
      <c r="J1443" s="63">
        <f t="shared" si="633"/>
        <v>3.4145925038340463E-2</v>
      </c>
      <c r="K1443" s="63">
        <f t="shared" si="634"/>
        <v>0</v>
      </c>
      <c r="L1443" s="64">
        <f t="shared" si="635"/>
        <v>3.4145925038340463E-2</v>
      </c>
      <c r="M1443" s="65">
        <f t="shared" si="636"/>
        <v>74.373874099099098</v>
      </c>
      <c r="N1443" s="65">
        <f t="shared" si="637"/>
        <v>10.73486388444519</v>
      </c>
      <c r="O1443" s="65">
        <f t="shared" si="638"/>
        <v>25120.023018173662</v>
      </c>
      <c r="P1443" s="66">
        <f t="shared" si="639"/>
        <v>2340.0411303372484</v>
      </c>
      <c r="Q1443" s="63">
        <f t="shared" si="644"/>
        <v>-6.559137915548463E-2</v>
      </c>
      <c r="R1443" s="63">
        <f t="shared" si="645"/>
        <v>-3.241863652630006E-2</v>
      </c>
      <c r="S1443" s="63">
        <f t="shared" si="646"/>
        <v>6.1062648691514898E-2</v>
      </c>
      <c r="T1443" s="64">
        <f t="shared" si="647"/>
        <v>-8.8101569999749607E-2</v>
      </c>
      <c r="U1443" s="63">
        <f t="shared" si="626"/>
        <v>9.3424995711993475E-2</v>
      </c>
      <c r="V1443" s="63">
        <f t="shared" si="627"/>
        <v>0.12983132614691462</v>
      </c>
      <c r="W1443" s="63">
        <f t="shared" si="628"/>
        <v>4.1279192897776706E-2</v>
      </c>
      <c r="X1443" s="64">
        <f t="shared" si="629"/>
        <v>8.5041681283101633E-2</v>
      </c>
      <c r="Y1443" s="63">
        <f t="shared" si="622"/>
        <v>9.2957201798829825E-2</v>
      </c>
      <c r="Z1443" s="63">
        <f t="shared" si="623"/>
        <v>0.13743696021740592</v>
      </c>
      <c r="AA1443" s="63">
        <f t="shared" si="624"/>
        <v>4.4827348437207926E-2</v>
      </c>
      <c r="AB1443" s="64">
        <f t="shared" si="625"/>
        <v>8.8636282270672107E-2</v>
      </c>
      <c r="AC1443" s="63">
        <f t="shared" si="618"/>
        <v>6.5897396113582474E-2</v>
      </c>
      <c r="AD1443" s="63">
        <f t="shared" si="619"/>
        <v>0.10987205276415835</v>
      </c>
      <c r="AE1443" s="63">
        <f t="shared" si="620"/>
        <v>6.2499298701092831E-2</v>
      </c>
      <c r="AF1443" s="64">
        <f t="shared" si="621"/>
        <v>4.4586150900032484E-2</v>
      </c>
      <c r="AG1443" s="69">
        <f t="shared" ca="1" si="630"/>
        <v>543</v>
      </c>
      <c r="AH1443" s="75">
        <f t="shared" si="640"/>
        <v>2</v>
      </c>
      <c r="AI1443" s="76">
        <f t="shared" si="641"/>
        <v>0</v>
      </c>
      <c r="AJ1443" s="75">
        <f t="shared" si="642"/>
        <v>2</v>
      </c>
      <c r="AK1443" s="76">
        <f t="shared" si="643"/>
        <v>0</v>
      </c>
    </row>
    <row r="1444" spans="2:37" x14ac:dyDescent="0.25">
      <c r="B1444" s="43">
        <v>1991</v>
      </c>
      <c r="C1444" s="39">
        <v>1</v>
      </c>
      <c r="D1444" s="67">
        <f t="shared" si="648"/>
        <v>33269</v>
      </c>
      <c r="E1444" s="61">
        <f>Data!I1443</f>
        <v>343.92999300000002</v>
      </c>
      <c r="F1444" s="61">
        <f>Data!H1443</f>
        <v>134.6</v>
      </c>
      <c r="G1444" s="62">
        <f>IF(MOD(C1444,3)=0,SUM(Data!G1441:G1443),0)</f>
        <v>0</v>
      </c>
      <c r="H1444" s="63">
        <f t="shared" si="631"/>
        <v>4.1517751676101611E-2</v>
      </c>
      <c r="I1444" s="63">
        <f t="shared" si="632"/>
        <v>0</v>
      </c>
      <c r="J1444" s="63">
        <f t="shared" si="633"/>
        <v>4.1517751676101611E-2</v>
      </c>
      <c r="K1444" s="63">
        <f t="shared" si="634"/>
        <v>5.9790732436471039E-3</v>
      </c>
      <c r="L1444" s="64">
        <f t="shared" si="635"/>
        <v>3.5327453003435538E-2</v>
      </c>
      <c r="M1444" s="65">
        <f t="shared" si="636"/>
        <v>77.461710135135135</v>
      </c>
      <c r="N1444" s="65">
        <f t="shared" si="637"/>
        <v>10.79904842187087</v>
      </c>
      <c r="O1444" s="65">
        <f t="shared" si="638"/>
        <v>26162.949895940154</v>
      </c>
      <c r="P1444" s="66">
        <f t="shared" si="639"/>
        <v>2422.7088233953436</v>
      </c>
      <c r="Q1444" s="63">
        <f t="shared" si="644"/>
        <v>4.5125825290615484E-2</v>
      </c>
      <c r="R1444" s="63">
        <f t="shared" si="645"/>
        <v>8.2229175199936E-2</v>
      </c>
      <c r="S1444" s="63">
        <f t="shared" si="646"/>
        <v>5.6514913657770727E-2</v>
      </c>
      <c r="T1444" s="64">
        <f t="shared" si="647"/>
        <v>2.4338758695927387E-2</v>
      </c>
      <c r="U1444" s="63">
        <f t="shared" si="626"/>
        <v>0.10183616219364922</v>
      </c>
      <c r="V1444" s="63">
        <f t="shared" si="627"/>
        <v>0.1385225481490453</v>
      </c>
      <c r="W1444" s="63">
        <f t="shared" si="628"/>
        <v>4.1950053144016008E-2</v>
      </c>
      <c r="X1444" s="64">
        <f t="shared" si="629"/>
        <v>9.2684380324784321E-2</v>
      </c>
      <c r="Y1444" s="63">
        <f t="shared" si="622"/>
        <v>0.1025626143392302</v>
      </c>
      <c r="Z1444" s="63">
        <f t="shared" si="623"/>
        <v>0.14743328141242218</v>
      </c>
      <c r="AA1444" s="63">
        <f t="shared" si="624"/>
        <v>4.4606155674145498E-2</v>
      </c>
      <c r="AB1444" s="64">
        <f t="shared" si="625"/>
        <v>9.843626248968107E-2</v>
      </c>
      <c r="AC1444" s="63">
        <f t="shared" si="618"/>
        <v>6.5950657856383765E-2</v>
      </c>
      <c r="AD1444" s="63">
        <f t="shared" si="619"/>
        <v>0.1099275118731049</v>
      </c>
      <c r="AE1444" s="63">
        <f t="shared" si="620"/>
        <v>6.2816038137009089E-2</v>
      </c>
      <c r="AF1444" s="64">
        <f t="shared" si="621"/>
        <v>4.4327025605180648E-2</v>
      </c>
      <c r="AG1444" s="69">
        <f t="shared" ca="1" si="630"/>
        <v>277</v>
      </c>
      <c r="AH1444" s="75">
        <f t="shared" si="640"/>
        <v>3</v>
      </c>
      <c r="AI1444" s="76">
        <f t="shared" si="641"/>
        <v>0</v>
      </c>
      <c r="AJ1444" s="75">
        <f t="shared" si="642"/>
        <v>3</v>
      </c>
      <c r="AK1444" s="76">
        <f t="shared" si="643"/>
        <v>0</v>
      </c>
    </row>
    <row r="1445" spans="2:37" x14ac:dyDescent="0.25">
      <c r="B1445" s="43">
        <v>1991</v>
      </c>
      <c r="C1445" s="44">
        <v>2</v>
      </c>
      <c r="D1445" s="67">
        <f t="shared" si="648"/>
        <v>33297</v>
      </c>
      <c r="E1445" s="61">
        <f>Data!I1444</f>
        <v>367.07000699999998</v>
      </c>
      <c r="F1445" s="61">
        <f>Data!H1444</f>
        <v>134.80000000000001</v>
      </c>
      <c r="G1445" s="62">
        <f>IF(MOD(C1445,3)=0,SUM(Data!G1442:G1444),0)</f>
        <v>0</v>
      </c>
      <c r="H1445" s="63">
        <f t="shared" si="631"/>
        <v>6.7281174863978555E-2</v>
      </c>
      <c r="I1445" s="63">
        <f t="shared" si="632"/>
        <v>0</v>
      </c>
      <c r="J1445" s="63">
        <f t="shared" si="633"/>
        <v>6.7281174863978555E-2</v>
      </c>
      <c r="K1445" s="63">
        <f t="shared" si="634"/>
        <v>1.4858841010403356E-3</v>
      </c>
      <c r="L1445" s="64">
        <f t="shared" si="635"/>
        <v>6.5697671637177102E-2</v>
      </c>
      <c r="M1445" s="65">
        <f t="shared" si="636"/>
        <v>82.67342499999998</v>
      </c>
      <c r="N1445" s="65">
        <f t="shared" si="637"/>
        <v>10.81509455622729</v>
      </c>
      <c r="O1445" s="65">
        <f t="shared" si="638"/>
        <v>27923.223902846414</v>
      </c>
      <c r="P1445" s="66">
        <f t="shared" si="639"/>
        <v>2581.8751521472627</v>
      </c>
      <c r="Q1445" s="63">
        <f t="shared" si="644"/>
        <v>0.10599894666912468</v>
      </c>
      <c r="R1445" s="63">
        <f t="shared" si="645"/>
        <v>0.14526337294640412</v>
      </c>
      <c r="S1445" s="63">
        <f t="shared" si="646"/>
        <v>5.3125000000000089E-2</v>
      </c>
      <c r="T1445" s="64">
        <f t="shared" si="647"/>
        <v>8.7490443153855013E-2</v>
      </c>
      <c r="U1445" s="63">
        <f t="shared" si="626"/>
        <v>0.10096934248381673</v>
      </c>
      <c r="V1445" s="63">
        <f t="shared" si="627"/>
        <v>0.13762686708620953</v>
      </c>
      <c r="W1445" s="63">
        <f t="shared" si="628"/>
        <v>4.2831031668151276E-2</v>
      </c>
      <c r="X1445" s="64">
        <f t="shared" si="629"/>
        <v>9.0902392179890601E-2</v>
      </c>
      <c r="Y1445" s="63">
        <f t="shared" si="622"/>
        <v>0.10830256963532148</v>
      </c>
      <c r="Z1445" s="63">
        <f t="shared" si="623"/>
        <v>0.15340683398431088</v>
      </c>
      <c r="AA1445" s="63">
        <f t="shared" si="624"/>
        <v>4.3686585968312874E-2</v>
      </c>
      <c r="AB1445" s="64">
        <f t="shared" si="625"/>
        <v>0.10512758283101031</v>
      </c>
      <c r="AC1445" s="63">
        <f t="shared" si="618"/>
        <v>6.894385822838478E-2</v>
      </c>
      <c r="AD1445" s="63">
        <f t="shared" si="619"/>
        <v>0.11304419970189605</v>
      </c>
      <c r="AE1445" s="63">
        <f t="shared" si="620"/>
        <v>6.2761589853943756E-2</v>
      </c>
      <c r="AF1445" s="64">
        <f t="shared" si="621"/>
        <v>4.7313160663684295E-2</v>
      </c>
      <c r="AG1445" s="69">
        <f t="shared" ca="1" si="630"/>
        <v>91</v>
      </c>
      <c r="AH1445" s="75">
        <f t="shared" si="640"/>
        <v>4</v>
      </c>
      <c r="AI1445" s="76">
        <f t="shared" si="641"/>
        <v>0</v>
      </c>
      <c r="AJ1445" s="75">
        <f t="shared" si="642"/>
        <v>4</v>
      </c>
      <c r="AK1445" s="76">
        <f t="shared" si="643"/>
        <v>0</v>
      </c>
    </row>
    <row r="1446" spans="2:37" x14ac:dyDescent="0.25">
      <c r="B1446" s="43">
        <v>1991</v>
      </c>
      <c r="C1446" s="44">
        <v>3</v>
      </c>
      <c r="D1446" s="67">
        <f t="shared" si="648"/>
        <v>33328</v>
      </c>
      <c r="E1446" s="61">
        <f>Data!I1445</f>
        <v>375.22000100000002</v>
      </c>
      <c r="F1446" s="61">
        <f>Data!H1445</f>
        <v>135</v>
      </c>
      <c r="G1446" s="62">
        <f>IF(MOD(C1446,3)=0,SUM(Data!G1443:G1445),0)</f>
        <v>3.0274999999999999</v>
      </c>
      <c r="H1446" s="63">
        <f t="shared" si="631"/>
        <v>2.2202832823658314E-2</v>
      </c>
      <c r="I1446" s="63">
        <f t="shared" si="632"/>
        <v>8.2477455043064845E-3</v>
      </c>
      <c r="J1446" s="63">
        <f t="shared" si="633"/>
        <v>3.0450578327964717E-2</v>
      </c>
      <c r="K1446" s="63">
        <f t="shared" si="634"/>
        <v>1.4836795252224366E-3</v>
      </c>
      <c r="L1446" s="64">
        <f t="shared" si="635"/>
        <v>2.8923984878590048E-2</v>
      </c>
      <c r="M1446" s="65">
        <f t="shared" si="636"/>
        <v>84.509009234234227</v>
      </c>
      <c r="N1446" s="65">
        <f t="shared" si="637"/>
        <v>10.831140690583711</v>
      </c>
      <c r="O1446" s="65">
        <f t="shared" si="638"/>
        <v>28773.502219469334</v>
      </c>
      <c r="P1446" s="66">
        <f t="shared" si="639"/>
        <v>2656.5532700063777</v>
      </c>
      <c r="Q1446" s="63">
        <f t="shared" si="644"/>
        <v>0.10378301698074366</v>
      </c>
      <c r="R1446" s="63">
        <f t="shared" si="645"/>
        <v>0.14275315084672013</v>
      </c>
      <c r="S1446" s="63">
        <f t="shared" si="646"/>
        <v>4.8951048951049181E-2</v>
      </c>
      <c r="T1446" s="64">
        <f t="shared" si="647"/>
        <v>8.9424670473873036E-2</v>
      </c>
      <c r="U1446" s="63">
        <f t="shared" si="626"/>
        <v>9.4495469690002665E-2</v>
      </c>
      <c r="V1446" s="63">
        <f t="shared" si="627"/>
        <v>0.1308741393460966</v>
      </c>
      <c r="W1446" s="63">
        <f t="shared" si="628"/>
        <v>4.4097304648250901E-2</v>
      </c>
      <c r="X1446" s="64">
        <f t="shared" si="629"/>
        <v>8.3111827136724825E-2</v>
      </c>
      <c r="Y1446" s="63">
        <f t="shared" si="622"/>
        <v>0.10681416140159761</v>
      </c>
      <c r="Z1446" s="63">
        <f t="shared" si="623"/>
        <v>0.15146984799888363</v>
      </c>
      <c r="AA1446" s="63">
        <f t="shared" si="624"/>
        <v>4.3131474914453793E-2</v>
      </c>
      <c r="AB1446" s="64">
        <f t="shared" si="625"/>
        <v>0.10385879027695388</v>
      </c>
      <c r="AC1446" s="63">
        <f t="shared" si="618"/>
        <v>6.8186507322688383E-2</v>
      </c>
      <c r="AD1446" s="63">
        <f t="shared" si="619"/>
        <v>0.11227175383392152</v>
      </c>
      <c r="AE1446" s="63">
        <f t="shared" si="620"/>
        <v>6.2707361156802977E-2</v>
      </c>
      <c r="AF1446" s="64">
        <f t="shared" si="621"/>
        <v>4.6639737794951897E-2</v>
      </c>
      <c r="AG1446" s="69">
        <f t="shared" ca="1" si="630"/>
        <v>593</v>
      </c>
      <c r="AH1446" s="75">
        <f t="shared" si="640"/>
        <v>5</v>
      </c>
      <c r="AI1446" s="76">
        <f t="shared" si="641"/>
        <v>0</v>
      </c>
      <c r="AJ1446" s="75">
        <f t="shared" si="642"/>
        <v>5</v>
      </c>
      <c r="AK1446" s="76">
        <f t="shared" si="643"/>
        <v>0</v>
      </c>
    </row>
    <row r="1447" spans="2:37" x14ac:dyDescent="0.25">
      <c r="B1447" s="43">
        <v>1991</v>
      </c>
      <c r="C1447" s="44">
        <v>4</v>
      </c>
      <c r="D1447" s="67">
        <f t="shared" si="648"/>
        <v>33358</v>
      </c>
      <c r="E1447" s="61">
        <f>Data!I1446</f>
        <v>375.33999599999999</v>
      </c>
      <c r="F1447" s="61">
        <f>Data!H1446</f>
        <v>135.19999999999999</v>
      </c>
      <c r="G1447" s="62">
        <f>IF(MOD(C1447,3)=0,SUM(Data!G1444:G1446),0)</f>
        <v>0</v>
      </c>
      <c r="H1447" s="63">
        <f t="shared" si="631"/>
        <v>3.1979905037093914E-4</v>
      </c>
      <c r="I1447" s="63">
        <f t="shared" si="632"/>
        <v>0</v>
      </c>
      <c r="J1447" s="63">
        <f t="shared" si="633"/>
        <v>3.1979905037093914E-4</v>
      </c>
      <c r="K1447" s="63">
        <f t="shared" si="634"/>
        <v>1.481481481481417E-3</v>
      </c>
      <c r="L1447" s="64">
        <f t="shared" si="635"/>
        <v>-1.1599639659757299E-3</v>
      </c>
      <c r="M1447" s="65">
        <f t="shared" si="636"/>
        <v>84.536035135135123</v>
      </c>
      <c r="N1447" s="65">
        <f t="shared" si="637"/>
        <v>10.847186824940129</v>
      </c>
      <c r="O1447" s="65">
        <f t="shared" si="638"/>
        <v>28782.703958154965</v>
      </c>
      <c r="P1447" s="66">
        <f t="shared" si="639"/>
        <v>2653.4717639394753</v>
      </c>
      <c r="Q1447" s="63">
        <f t="shared" si="644"/>
        <v>0.13464331806444929</v>
      </c>
      <c r="R1447" s="63">
        <f t="shared" si="645"/>
        <v>0.17470300490041635</v>
      </c>
      <c r="S1447" s="63">
        <f t="shared" si="646"/>
        <v>4.8875096974398513E-2</v>
      </c>
      <c r="T1447" s="64">
        <f t="shared" si="647"/>
        <v>0.11996462523419837</v>
      </c>
      <c r="U1447" s="63">
        <f t="shared" si="626"/>
        <v>9.7689244815805765E-2</v>
      </c>
      <c r="V1447" s="63">
        <f t="shared" si="627"/>
        <v>0.13417406867123183</v>
      </c>
      <c r="W1447" s="63">
        <f t="shared" si="628"/>
        <v>4.4790880692917812E-2</v>
      </c>
      <c r="X1447" s="64">
        <f t="shared" si="629"/>
        <v>8.5551271197001455E-2</v>
      </c>
      <c r="Y1447" s="63">
        <f t="shared" si="622"/>
        <v>0.1094798202588938</v>
      </c>
      <c r="Z1447" s="63">
        <f t="shared" si="623"/>
        <v>0.15424305591966103</v>
      </c>
      <c r="AA1447" s="63">
        <f t="shared" si="624"/>
        <v>4.2581222485750914E-2</v>
      </c>
      <c r="AB1447" s="64">
        <f t="shared" si="625"/>
        <v>0.10710132795954563</v>
      </c>
      <c r="AC1447" s="63">
        <f t="shared" si="618"/>
        <v>6.6301495216074979E-2</v>
      </c>
      <c r="AD1447" s="63">
        <f t="shared" si="619"/>
        <v>0.11030894517883372</v>
      </c>
      <c r="AE1447" s="63">
        <f t="shared" si="620"/>
        <v>6.2653350691898924E-2</v>
      </c>
      <c r="AF1447" s="64">
        <f t="shared" si="621"/>
        <v>4.4845851618409815E-2</v>
      </c>
      <c r="AG1447" s="69">
        <f t="shared" ca="1" si="630"/>
        <v>1020</v>
      </c>
      <c r="AH1447" s="75">
        <f t="shared" si="640"/>
        <v>6</v>
      </c>
      <c r="AI1447" s="76">
        <f t="shared" si="641"/>
        <v>0</v>
      </c>
      <c r="AJ1447" s="75">
        <f t="shared" si="642"/>
        <v>6</v>
      </c>
      <c r="AK1447" s="76">
        <f t="shared" si="643"/>
        <v>0</v>
      </c>
    </row>
    <row r="1448" spans="2:37" x14ac:dyDescent="0.25">
      <c r="B1448" s="43">
        <v>1991</v>
      </c>
      <c r="C1448" s="44">
        <v>5</v>
      </c>
      <c r="D1448" s="67">
        <f t="shared" si="648"/>
        <v>33389</v>
      </c>
      <c r="E1448" s="61">
        <f>Data!I1447</f>
        <v>389.82998700000002</v>
      </c>
      <c r="F1448" s="61">
        <f>Data!H1447</f>
        <v>135.6</v>
      </c>
      <c r="G1448" s="62">
        <f>IF(MOD(C1448,3)=0,SUM(Data!G1445:G1447),0)</f>
        <v>0</v>
      </c>
      <c r="H1448" s="63">
        <f t="shared" si="631"/>
        <v>3.8604974568178019E-2</v>
      </c>
      <c r="I1448" s="63">
        <f t="shared" si="632"/>
        <v>0</v>
      </c>
      <c r="J1448" s="63">
        <f t="shared" si="633"/>
        <v>3.8604974568178019E-2</v>
      </c>
      <c r="K1448" s="63">
        <f t="shared" si="634"/>
        <v>2.9585798816569309E-3</v>
      </c>
      <c r="L1448" s="64">
        <f t="shared" si="635"/>
        <v>3.554124307977613E-2</v>
      </c>
      <c r="M1448" s="65">
        <f t="shared" si="636"/>
        <v>87.799546621621616</v>
      </c>
      <c r="N1448" s="65">
        <f t="shared" si="637"/>
        <v>10.87927909365297</v>
      </c>
      <c r="O1448" s="65">
        <f t="shared" si="638"/>
        <v>29893.859512462936</v>
      </c>
      <c r="P1448" s="66">
        <f t="shared" si="639"/>
        <v>2747.7794489069706</v>
      </c>
      <c r="Q1448" s="63">
        <f t="shared" si="644"/>
        <v>7.9173864654340731E-2</v>
      </c>
      <c r="R1448" s="63">
        <f t="shared" si="645"/>
        <v>0.1172751484422363</v>
      </c>
      <c r="S1448" s="63">
        <f t="shared" si="646"/>
        <v>4.9535603715170407E-2</v>
      </c>
      <c r="T1448" s="64">
        <f t="shared" si="647"/>
        <v>6.4542398073280882E-2</v>
      </c>
      <c r="U1448" s="63">
        <f t="shared" si="626"/>
        <v>9.5248491364002374E-2</v>
      </c>
      <c r="V1448" s="63">
        <f t="shared" si="627"/>
        <v>0.13165218983700888</v>
      </c>
      <c r="W1448" s="63">
        <f t="shared" si="628"/>
        <v>4.4831751508791928E-2</v>
      </c>
      <c r="X1448" s="64">
        <f t="shared" si="629"/>
        <v>8.3095137760547111E-2</v>
      </c>
      <c r="Y1448" s="63">
        <f t="shared" si="622"/>
        <v>0.11387497926445</v>
      </c>
      <c r="Z1448" s="63">
        <f t="shared" si="623"/>
        <v>0.15881554265551023</v>
      </c>
      <c r="AA1448" s="63">
        <f t="shared" si="624"/>
        <v>4.2073460138879692E-2</v>
      </c>
      <c r="AB1448" s="64">
        <f t="shared" si="625"/>
        <v>0.11202864959354408</v>
      </c>
      <c r="AC1448" s="63">
        <f t="shared" si="618"/>
        <v>7.0592647134856801E-2</v>
      </c>
      <c r="AD1448" s="63">
        <f t="shared" si="619"/>
        <v>0.11477719771521322</v>
      </c>
      <c r="AE1448" s="63">
        <f t="shared" si="620"/>
        <v>6.2545979100532501E-2</v>
      </c>
      <c r="AF1448" s="64">
        <f t="shared" si="621"/>
        <v>4.9156666762689705E-2</v>
      </c>
      <c r="AG1448" s="69">
        <f t="shared" ca="1" si="630"/>
        <v>323</v>
      </c>
      <c r="AH1448" s="75">
        <f t="shared" si="640"/>
        <v>7</v>
      </c>
      <c r="AI1448" s="76">
        <f t="shared" si="641"/>
        <v>0</v>
      </c>
      <c r="AJ1448" s="75">
        <f t="shared" si="642"/>
        <v>7</v>
      </c>
      <c r="AK1448" s="76">
        <f t="shared" si="643"/>
        <v>0</v>
      </c>
    </row>
    <row r="1449" spans="2:37" x14ac:dyDescent="0.25">
      <c r="B1449" s="43">
        <v>1991</v>
      </c>
      <c r="C1449" s="44">
        <v>6</v>
      </c>
      <c r="D1449" s="67">
        <f t="shared" si="648"/>
        <v>33419</v>
      </c>
      <c r="E1449" s="61">
        <f>Data!I1448</f>
        <v>371.16000400000001</v>
      </c>
      <c r="F1449" s="61">
        <f>Data!H1448</f>
        <v>136</v>
      </c>
      <c r="G1449" s="62">
        <f>IF(MOD(C1449,3)=0,SUM(Data!G1446:G1448),0)</f>
        <v>3.0350000000000001</v>
      </c>
      <c r="H1449" s="63">
        <f t="shared" si="631"/>
        <v>-4.7892629152718302E-2</v>
      </c>
      <c r="I1449" s="63">
        <f t="shared" si="632"/>
        <v>7.7854451971648862E-3</v>
      </c>
      <c r="J1449" s="63">
        <f t="shared" si="633"/>
        <v>-4.0107183955553349E-2</v>
      </c>
      <c r="K1449" s="63">
        <f t="shared" si="634"/>
        <v>2.9498525073747839E-3</v>
      </c>
      <c r="L1449" s="64">
        <f t="shared" si="635"/>
        <v>-4.2930398120390123E-2</v>
      </c>
      <c r="M1449" s="65">
        <f t="shared" si="636"/>
        <v>83.594595495495497</v>
      </c>
      <c r="N1449" s="65">
        <f t="shared" si="637"/>
        <v>10.911371362365811</v>
      </c>
      <c r="O1449" s="65">
        <f t="shared" si="638"/>
        <v>28694.900989855116</v>
      </c>
      <c r="P1449" s="66">
        <f t="shared" si="639"/>
        <v>2629.8161832183682</v>
      </c>
      <c r="Q1449" s="63">
        <f t="shared" si="644"/>
        <v>3.6701903256021851E-2</v>
      </c>
      <c r="R1449" s="63">
        <f t="shared" si="645"/>
        <v>7.3422787487505525E-2</v>
      </c>
      <c r="S1449" s="63">
        <f t="shared" si="646"/>
        <v>4.6959199384141614E-2</v>
      </c>
      <c r="T1449" s="64">
        <f t="shared" si="647"/>
        <v>2.5276618342844781E-2</v>
      </c>
      <c r="U1449" s="63">
        <f t="shared" si="626"/>
        <v>8.1515821482773809E-2</v>
      </c>
      <c r="V1449" s="63">
        <f t="shared" si="627"/>
        <v>0.11749206662532696</v>
      </c>
      <c r="W1449" s="63">
        <f t="shared" si="628"/>
        <v>4.4299230134526413E-2</v>
      </c>
      <c r="X1449" s="64">
        <f t="shared" si="629"/>
        <v>7.0087992386407949E-2</v>
      </c>
      <c r="Y1449" s="63">
        <f t="shared" si="622"/>
        <v>0.10958204688491935</v>
      </c>
      <c r="Z1449" s="63">
        <f t="shared" si="623"/>
        <v>0.15390059344918328</v>
      </c>
      <c r="AA1449" s="63">
        <f t="shared" si="624"/>
        <v>4.1456347014991568E-2</v>
      </c>
      <c r="AB1449" s="64">
        <f t="shared" si="625"/>
        <v>0.10796827611303916</v>
      </c>
      <c r="AC1449" s="63">
        <f t="shared" si="618"/>
        <v>6.8469677237781745E-2</v>
      </c>
      <c r="AD1449" s="63">
        <f t="shared" si="619"/>
        <v>0.11258407947444038</v>
      </c>
      <c r="AE1449" s="63">
        <f t="shared" si="620"/>
        <v>6.2308468851451249E-2</v>
      </c>
      <c r="AF1449" s="64">
        <f t="shared" si="621"/>
        <v>4.7326753101522678E-2</v>
      </c>
      <c r="AG1449" s="69">
        <f t="shared" ca="1" si="630"/>
        <v>1660</v>
      </c>
      <c r="AH1449" s="75">
        <f t="shared" si="640"/>
        <v>0</v>
      </c>
      <c r="AI1449" s="76">
        <f t="shared" si="641"/>
        <v>1</v>
      </c>
      <c r="AJ1449" s="75">
        <f t="shared" si="642"/>
        <v>0</v>
      </c>
      <c r="AK1449" s="76">
        <f t="shared" si="643"/>
        <v>1</v>
      </c>
    </row>
    <row r="1450" spans="2:37" x14ac:dyDescent="0.25">
      <c r="B1450" s="43">
        <v>1991</v>
      </c>
      <c r="C1450" s="44">
        <v>7</v>
      </c>
      <c r="D1450" s="67">
        <f t="shared" si="648"/>
        <v>33450</v>
      </c>
      <c r="E1450" s="61">
        <f>Data!I1449</f>
        <v>387.80999800000001</v>
      </c>
      <c r="F1450" s="61">
        <f>Data!H1449</f>
        <v>136.19999999999999</v>
      </c>
      <c r="G1450" s="62">
        <f>IF(MOD(C1450,3)=0,SUM(Data!G1447:G1449),0)</f>
        <v>0</v>
      </c>
      <c r="H1450" s="63">
        <f t="shared" si="631"/>
        <v>4.4859343195825518E-2</v>
      </c>
      <c r="I1450" s="63">
        <f t="shared" si="632"/>
        <v>0</v>
      </c>
      <c r="J1450" s="63">
        <f t="shared" si="633"/>
        <v>4.4859343195825518E-2</v>
      </c>
      <c r="K1450" s="63">
        <f t="shared" si="634"/>
        <v>1.4705882352941124E-3</v>
      </c>
      <c r="L1450" s="64">
        <f t="shared" si="635"/>
        <v>4.3325041663966779E-2</v>
      </c>
      <c r="M1450" s="65">
        <f t="shared" si="636"/>
        <v>87.344594144144139</v>
      </c>
      <c r="N1450" s="65">
        <f t="shared" si="637"/>
        <v>10.927417496722232</v>
      </c>
      <c r="O1450" s="65">
        <f t="shared" si="638"/>
        <v>29982.135401329258</v>
      </c>
      <c r="P1450" s="66">
        <f t="shared" si="639"/>
        <v>2743.7530789248781</v>
      </c>
      <c r="Q1450" s="63">
        <f t="shared" si="644"/>
        <v>8.8895141185935334E-2</v>
      </c>
      <c r="R1450" s="63">
        <f t="shared" si="645"/>
        <v>0.12746475535769508</v>
      </c>
      <c r="S1450" s="63">
        <f t="shared" si="646"/>
        <v>4.4478527607361817E-2</v>
      </c>
      <c r="T1450" s="64">
        <f t="shared" si="647"/>
        <v>7.9452306157440145E-2</v>
      </c>
      <c r="U1450" s="63">
        <f t="shared" si="626"/>
        <v>0.10432587278329719</v>
      </c>
      <c r="V1450" s="63">
        <f t="shared" si="627"/>
        <v>0.14106088629613334</v>
      </c>
      <c r="W1450" s="63">
        <f t="shared" si="628"/>
        <v>4.4606196451566493E-2</v>
      </c>
      <c r="X1450" s="64">
        <f t="shared" si="629"/>
        <v>9.2335934988912349E-2</v>
      </c>
      <c r="Y1450" s="63">
        <f t="shared" si="622"/>
        <v>0.1147084701153458</v>
      </c>
      <c r="Z1450" s="63">
        <f t="shared" si="623"/>
        <v>0.15923177452269432</v>
      </c>
      <c r="AA1450" s="63">
        <f t="shared" si="624"/>
        <v>4.0466647673287337E-2</v>
      </c>
      <c r="AB1450" s="64">
        <f t="shared" si="625"/>
        <v>0.11414602007185159</v>
      </c>
      <c r="AC1450" s="63">
        <f t="shared" si="618"/>
        <v>7.2537778047722989E-2</v>
      </c>
      <c r="AD1450" s="63">
        <f t="shared" si="619"/>
        <v>0.11682014184594225</v>
      </c>
      <c r="AE1450" s="63">
        <f t="shared" si="620"/>
        <v>6.2255858378611251E-2</v>
      </c>
      <c r="AF1450" s="64">
        <f t="shared" si="621"/>
        <v>5.1366422728527983E-2</v>
      </c>
      <c r="AG1450" s="69">
        <f t="shared" ca="1" si="630"/>
        <v>238</v>
      </c>
      <c r="AH1450" s="75">
        <f t="shared" si="640"/>
        <v>1</v>
      </c>
      <c r="AI1450" s="76">
        <f t="shared" si="641"/>
        <v>0</v>
      </c>
      <c r="AJ1450" s="75">
        <f t="shared" si="642"/>
        <v>1</v>
      </c>
      <c r="AK1450" s="76">
        <f t="shared" si="643"/>
        <v>0</v>
      </c>
    </row>
    <row r="1451" spans="2:37" x14ac:dyDescent="0.25">
      <c r="B1451" s="43">
        <v>1991</v>
      </c>
      <c r="C1451" s="44">
        <v>8</v>
      </c>
      <c r="D1451" s="67">
        <f t="shared" si="648"/>
        <v>33481</v>
      </c>
      <c r="E1451" s="61">
        <f>Data!I1450</f>
        <v>395.42999300000002</v>
      </c>
      <c r="F1451" s="61">
        <f>Data!H1450</f>
        <v>136.6</v>
      </c>
      <c r="G1451" s="62">
        <f>IF(MOD(C1451,3)=0,SUM(Data!G1448:G1450),0)</f>
        <v>0</v>
      </c>
      <c r="H1451" s="63">
        <f t="shared" si="631"/>
        <v>1.9648784299779676E-2</v>
      </c>
      <c r="I1451" s="63">
        <f t="shared" si="632"/>
        <v>0</v>
      </c>
      <c r="J1451" s="63">
        <f t="shared" si="633"/>
        <v>1.9648784299779676E-2</v>
      </c>
      <c r="K1451" s="63">
        <f t="shared" si="634"/>
        <v>2.936857562408246E-3</v>
      </c>
      <c r="L1451" s="64">
        <f t="shared" si="635"/>
        <v>1.6662989909443482E-2</v>
      </c>
      <c r="M1451" s="65">
        <f t="shared" si="636"/>
        <v>89.060809234234227</v>
      </c>
      <c r="N1451" s="65">
        <f t="shared" si="637"/>
        <v>10.959509765435072</v>
      </c>
      <c r="O1451" s="65">
        <f t="shared" si="638"/>
        <v>30571.247912676765</v>
      </c>
      <c r="P1451" s="66">
        <f t="shared" si="639"/>
        <v>2789.4722087930077</v>
      </c>
      <c r="Q1451" s="63">
        <f t="shared" si="644"/>
        <v>0.22591144423308185</v>
      </c>
      <c r="R1451" s="63">
        <f t="shared" si="645"/>
        <v>0.26933429518025198</v>
      </c>
      <c r="S1451" s="63">
        <f t="shared" si="646"/>
        <v>3.7993920972644313E-2</v>
      </c>
      <c r="T1451" s="64">
        <f t="shared" si="647"/>
        <v>0.22287257134495642</v>
      </c>
      <c r="U1451" s="63">
        <f t="shared" si="626"/>
        <v>9.3487580991952202E-2</v>
      </c>
      <c r="V1451" s="63">
        <f t="shared" si="627"/>
        <v>0.12986206252303933</v>
      </c>
      <c r="W1451" s="63">
        <f t="shared" si="628"/>
        <v>4.4837651541592916E-2</v>
      </c>
      <c r="X1451" s="64">
        <f t="shared" si="629"/>
        <v>8.1375715027112827E-2</v>
      </c>
      <c r="Y1451" s="63">
        <f t="shared" si="622"/>
        <v>0.12406302002467906</v>
      </c>
      <c r="Z1451" s="63">
        <f t="shared" si="623"/>
        <v>0.16895996066461483</v>
      </c>
      <c r="AA1451" s="63">
        <f t="shared" si="624"/>
        <v>3.9979790302251406E-2</v>
      </c>
      <c r="AB1451" s="64">
        <f t="shared" si="625"/>
        <v>0.12402180462072043</v>
      </c>
      <c r="AC1451" s="63">
        <f t="shared" si="618"/>
        <v>7.1680038890245434E-2</v>
      </c>
      <c r="AD1451" s="63">
        <f t="shared" si="619"/>
        <v>0.11592698881476005</v>
      </c>
      <c r="AE1451" s="63">
        <f t="shared" si="620"/>
        <v>6.2281276577763167E-2</v>
      </c>
      <c r="AF1451" s="64">
        <f t="shared" si="621"/>
        <v>5.050047799940649E-2</v>
      </c>
      <c r="AG1451" s="69">
        <f t="shared" ca="1" si="630"/>
        <v>641</v>
      </c>
      <c r="AH1451" s="75">
        <f t="shared" si="640"/>
        <v>2</v>
      </c>
      <c r="AI1451" s="76">
        <f t="shared" si="641"/>
        <v>0</v>
      </c>
      <c r="AJ1451" s="75">
        <f t="shared" si="642"/>
        <v>2</v>
      </c>
      <c r="AK1451" s="76">
        <f t="shared" si="643"/>
        <v>0</v>
      </c>
    </row>
    <row r="1452" spans="2:37" x14ac:dyDescent="0.25">
      <c r="B1452" s="43">
        <v>1991</v>
      </c>
      <c r="C1452" s="44">
        <v>9</v>
      </c>
      <c r="D1452" s="67">
        <f t="shared" si="648"/>
        <v>33511</v>
      </c>
      <c r="E1452" s="61">
        <f>Data!I1451</f>
        <v>387.85998499999999</v>
      </c>
      <c r="F1452" s="61">
        <f>Data!H1451</f>
        <v>137.19999999999999</v>
      </c>
      <c r="G1452" s="62">
        <f>IF(MOD(C1452,3)=0,SUM(Data!G1449:G1451),0)</f>
        <v>3.059166666666667</v>
      </c>
      <c r="H1452" s="63">
        <f t="shared" si="631"/>
        <v>-1.9143737536368444E-2</v>
      </c>
      <c r="I1452" s="63">
        <f t="shared" si="632"/>
        <v>7.7363040761216787E-3</v>
      </c>
      <c r="J1452" s="63">
        <f t="shared" si="633"/>
        <v>-1.1407433460246752E-2</v>
      </c>
      <c r="K1452" s="63">
        <f t="shared" si="634"/>
        <v>4.3923865300146137E-3</v>
      </c>
      <c r="L1452" s="64">
        <f t="shared" si="635"/>
        <v>-1.5730724567563414E-2</v>
      </c>
      <c r="M1452" s="65">
        <f t="shared" si="636"/>
        <v>87.35585247747747</v>
      </c>
      <c r="N1452" s="65">
        <f t="shared" si="637"/>
        <v>11.007648168504332</v>
      </c>
      <c r="O1452" s="65">
        <f t="shared" si="638"/>
        <v>30222.508436316199</v>
      </c>
      <c r="P1452" s="66">
        <f t="shared" si="639"/>
        <v>2745.591789787612</v>
      </c>
      <c r="Q1452" s="63">
        <f t="shared" si="644"/>
        <v>0.26730926387097265</v>
      </c>
      <c r="R1452" s="63">
        <f t="shared" si="645"/>
        <v>0.30994308701544337</v>
      </c>
      <c r="S1452" s="63">
        <f t="shared" si="646"/>
        <v>3.3911077618688612E-2</v>
      </c>
      <c r="T1452" s="64">
        <f t="shared" si="647"/>
        <v>0.26697848139175817</v>
      </c>
      <c r="U1452" s="63">
        <f t="shared" si="626"/>
        <v>0.10889992961990513</v>
      </c>
      <c r="V1452" s="63">
        <f t="shared" si="627"/>
        <v>0.14556884462341468</v>
      </c>
      <c r="W1452" s="63">
        <f t="shared" si="628"/>
        <v>4.4803222350554117E-2</v>
      </c>
      <c r="X1452" s="64">
        <f t="shared" si="629"/>
        <v>9.6444593696947134E-2</v>
      </c>
      <c r="Y1452" s="63">
        <f t="shared" si="622"/>
        <v>0.12811756265049512</v>
      </c>
      <c r="Z1452" s="63">
        <f t="shared" si="623"/>
        <v>0.17247461439644751</v>
      </c>
      <c r="AA1452" s="63">
        <f t="shared" si="624"/>
        <v>3.9426583793020553E-2</v>
      </c>
      <c r="AB1452" s="64">
        <f t="shared" si="625"/>
        <v>0.12800137371695364</v>
      </c>
      <c r="AC1452" s="63">
        <f t="shared" si="618"/>
        <v>7.1019158244708391E-2</v>
      </c>
      <c r="AD1452" s="63">
        <f t="shared" si="619"/>
        <v>0.11524011796045297</v>
      </c>
      <c r="AE1452" s="63">
        <f t="shared" si="620"/>
        <v>6.25140887134088E-2</v>
      </c>
      <c r="AF1452" s="64">
        <f t="shared" si="621"/>
        <v>4.9623840104454198E-2</v>
      </c>
      <c r="AG1452" s="69">
        <f t="shared" ca="1" si="630"/>
        <v>1383</v>
      </c>
      <c r="AH1452" s="75">
        <f t="shared" si="640"/>
        <v>0</v>
      </c>
      <c r="AI1452" s="76">
        <f t="shared" si="641"/>
        <v>1</v>
      </c>
      <c r="AJ1452" s="75">
        <f t="shared" si="642"/>
        <v>0</v>
      </c>
      <c r="AK1452" s="76">
        <f t="shared" si="643"/>
        <v>1</v>
      </c>
    </row>
    <row r="1453" spans="2:37" x14ac:dyDescent="0.25">
      <c r="B1453" s="43">
        <v>1991</v>
      </c>
      <c r="C1453" s="44">
        <v>10</v>
      </c>
      <c r="D1453" s="67">
        <f t="shared" si="648"/>
        <v>33542</v>
      </c>
      <c r="E1453" s="61">
        <f>Data!I1452</f>
        <v>392.45001200000002</v>
      </c>
      <c r="F1453" s="61">
        <f>Data!H1452</f>
        <v>137.4</v>
      </c>
      <c r="G1453" s="62">
        <f>IF(MOD(C1453,3)=0,SUM(Data!G1450:G1452),0)</f>
        <v>0</v>
      </c>
      <c r="H1453" s="63">
        <f t="shared" si="631"/>
        <v>1.1834237037883666E-2</v>
      </c>
      <c r="I1453" s="63">
        <f t="shared" si="632"/>
        <v>0</v>
      </c>
      <c r="J1453" s="63">
        <f t="shared" si="633"/>
        <v>1.1834237037883666E-2</v>
      </c>
      <c r="K1453" s="63">
        <f t="shared" si="634"/>
        <v>1.4577259475219151E-3</v>
      </c>
      <c r="L1453" s="64">
        <f t="shared" si="635"/>
        <v>1.0361406998527167E-2</v>
      </c>
      <c r="M1453" s="65">
        <f t="shared" si="636"/>
        <v>88.389642342342341</v>
      </c>
      <c r="N1453" s="65">
        <f t="shared" si="637"/>
        <v>11.023694302860754</v>
      </c>
      <c r="O1453" s="65">
        <f t="shared" si="638"/>
        <v>30580.168765031005</v>
      </c>
      <c r="P1453" s="66">
        <f t="shared" si="639"/>
        <v>2774.0399837734162</v>
      </c>
      <c r="Q1453" s="63">
        <f t="shared" si="644"/>
        <v>0.29095398684210538</v>
      </c>
      <c r="R1453" s="63">
        <f t="shared" si="645"/>
        <v>0.33438324719057166</v>
      </c>
      <c r="S1453" s="63">
        <f t="shared" si="646"/>
        <v>2.9213483146067309E-2</v>
      </c>
      <c r="T1453" s="64">
        <f t="shared" si="647"/>
        <v>0.29650774017424486</v>
      </c>
      <c r="U1453" s="63">
        <f t="shared" si="626"/>
        <v>9.9729880607664079E-2</v>
      </c>
      <c r="V1453" s="63">
        <f t="shared" si="627"/>
        <v>0.13609556198402095</v>
      </c>
      <c r="W1453" s="63">
        <f t="shared" si="628"/>
        <v>4.4918080738048705E-2</v>
      </c>
      <c r="X1453" s="64">
        <f t="shared" si="629"/>
        <v>8.7258018524831504E-2</v>
      </c>
      <c r="Y1453" s="63">
        <f t="shared" si="622"/>
        <v>0.12403964035416548</v>
      </c>
      <c r="Z1453" s="63">
        <f t="shared" si="623"/>
        <v>0.16823635011422633</v>
      </c>
      <c r="AA1453" s="63">
        <f t="shared" si="624"/>
        <v>3.9355181896036928E-2</v>
      </c>
      <c r="AB1453" s="64">
        <f t="shared" si="625"/>
        <v>0.12400108303985058</v>
      </c>
      <c r="AC1453" s="63">
        <f t="shared" si="618"/>
        <v>7.3939353757217052E-2</v>
      </c>
      <c r="AD1453" s="63">
        <f t="shared" si="619"/>
        <v>0.1182808844703398</v>
      </c>
      <c r="AE1453" s="63">
        <f t="shared" si="620"/>
        <v>6.2461425597068576E-2</v>
      </c>
      <c r="AF1453" s="64">
        <f t="shared" si="621"/>
        <v>5.2537868696646894E-2</v>
      </c>
      <c r="AG1453" s="69">
        <f t="shared" ca="1" si="630"/>
        <v>806</v>
      </c>
      <c r="AH1453" s="75">
        <f t="shared" si="640"/>
        <v>1</v>
      </c>
      <c r="AI1453" s="76">
        <f t="shared" si="641"/>
        <v>0</v>
      </c>
      <c r="AJ1453" s="75">
        <f t="shared" si="642"/>
        <v>1</v>
      </c>
      <c r="AK1453" s="76">
        <f t="shared" si="643"/>
        <v>0</v>
      </c>
    </row>
    <row r="1454" spans="2:37" x14ac:dyDescent="0.25">
      <c r="B1454" s="43">
        <v>1991</v>
      </c>
      <c r="C1454" s="44">
        <v>11</v>
      </c>
      <c r="D1454" s="67">
        <f t="shared" si="648"/>
        <v>33572</v>
      </c>
      <c r="E1454" s="61">
        <f>Data!I1453</f>
        <v>375.22000100000002</v>
      </c>
      <c r="F1454" s="61">
        <f>Data!H1453</f>
        <v>137.80000000000001</v>
      </c>
      <c r="G1454" s="62">
        <f>IF(MOD(C1454,3)=0,SUM(Data!G1451:G1453),0)</f>
        <v>0</v>
      </c>
      <c r="H1454" s="63">
        <f t="shared" si="631"/>
        <v>-4.3903708684304932E-2</v>
      </c>
      <c r="I1454" s="63">
        <f t="shared" si="632"/>
        <v>0</v>
      </c>
      <c r="J1454" s="63">
        <f t="shared" si="633"/>
        <v>-4.3903708684304932E-2</v>
      </c>
      <c r="K1454" s="63">
        <f t="shared" si="634"/>
        <v>2.9112081513829047E-3</v>
      </c>
      <c r="L1454" s="64">
        <f t="shared" si="635"/>
        <v>-4.6679024479125641E-2</v>
      </c>
      <c r="M1454" s="65">
        <f t="shared" si="636"/>
        <v>84.509009234234227</v>
      </c>
      <c r="N1454" s="65">
        <f t="shared" si="637"/>
        <v>11.055786571573595</v>
      </c>
      <c r="O1454" s="65">
        <f t="shared" si="638"/>
        <v>29237.585944054204</v>
      </c>
      <c r="P1454" s="66">
        <f t="shared" si="639"/>
        <v>2644.5505034647836</v>
      </c>
      <c r="Q1454" s="63">
        <f t="shared" si="644"/>
        <v>0.16448389248189454</v>
      </c>
      <c r="R1454" s="63">
        <f t="shared" si="645"/>
        <v>0.20365854522215332</v>
      </c>
      <c r="S1454" s="63">
        <f t="shared" si="646"/>
        <v>2.9895366218236186E-2</v>
      </c>
      <c r="T1454" s="64">
        <f t="shared" si="647"/>
        <v>0.16871925508508001</v>
      </c>
      <c r="U1454" s="63">
        <f t="shared" si="626"/>
        <v>8.5277045367242676E-2</v>
      </c>
      <c r="V1454" s="63">
        <f t="shared" si="627"/>
        <v>0.12116480283646003</v>
      </c>
      <c r="W1454" s="63">
        <f t="shared" si="628"/>
        <v>4.5336292809219358E-2</v>
      </c>
      <c r="X1454" s="64">
        <f t="shared" si="629"/>
        <v>7.2539823355276534E-2</v>
      </c>
      <c r="Y1454" s="63">
        <f t="shared" si="622"/>
        <v>0.1149902612037681</v>
      </c>
      <c r="Z1454" s="63">
        <f t="shared" si="623"/>
        <v>0.15883115363367439</v>
      </c>
      <c r="AA1454" s="63">
        <f t="shared" si="624"/>
        <v>3.9324015716473815E-2</v>
      </c>
      <c r="AB1454" s="64">
        <f t="shared" si="625"/>
        <v>0.11498544833953095</v>
      </c>
      <c r="AC1454" s="63">
        <f t="shared" si="618"/>
        <v>7.1667886786532797E-2</v>
      </c>
      <c r="AD1454" s="63">
        <f t="shared" si="619"/>
        <v>0.11591563164285446</v>
      </c>
      <c r="AE1454" s="63">
        <f t="shared" si="620"/>
        <v>6.2615864462099102E-2</v>
      </c>
      <c r="AF1454" s="64">
        <f t="shared" si="621"/>
        <v>5.015901697245595E-2</v>
      </c>
      <c r="AG1454" s="69">
        <f t="shared" ca="1" si="630"/>
        <v>1636</v>
      </c>
      <c r="AH1454" s="75">
        <f t="shared" si="640"/>
        <v>0</v>
      </c>
      <c r="AI1454" s="76">
        <f t="shared" si="641"/>
        <v>1</v>
      </c>
      <c r="AJ1454" s="75">
        <f t="shared" si="642"/>
        <v>0</v>
      </c>
      <c r="AK1454" s="76">
        <f t="shared" si="643"/>
        <v>1</v>
      </c>
    </row>
    <row r="1455" spans="2:37" x14ac:dyDescent="0.25">
      <c r="B1455" s="43">
        <v>1991</v>
      </c>
      <c r="C1455" s="44">
        <v>12</v>
      </c>
      <c r="D1455" s="67">
        <f t="shared" si="648"/>
        <v>33603</v>
      </c>
      <c r="E1455" s="61">
        <f>Data!I1454</f>
        <v>417.08999599999999</v>
      </c>
      <c r="F1455" s="61">
        <f>Data!H1454</f>
        <v>137.9</v>
      </c>
      <c r="G1455" s="62">
        <f>IF(MOD(C1455,3)=0,SUM(Data!G1452:G1454),0)</f>
        <v>3.0566666666666666</v>
      </c>
      <c r="H1455" s="63">
        <f t="shared" si="631"/>
        <v>0.11158785482760014</v>
      </c>
      <c r="I1455" s="63">
        <f t="shared" si="632"/>
        <v>8.1463319080015313E-3</v>
      </c>
      <c r="J1455" s="63">
        <f t="shared" si="633"/>
        <v>0.11973418673560166</v>
      </c>
      <c r="K1455" s="63">
        <f t="shared" si="634"/>
        <v>7.2568940493455969E-4</v>
      </c>
      <c r="L1455" s="64">
        <f t="shared" si="635"/>
        <v>0.11892219675247229</v>
      </c>
      <c r="M1455" s="65">
        <f t="shared" si="636"/>
        <v>93.939188288288278</v>
      </c>
      <c r="N1455" s="65">
        <f t="shared" si="637"/>
        <v>11.063809638751804</v>
      </c>
      <c r="O1455" s="65">
        <f t="shared" si="638"/>
        <v>32738.324519177793</v>
      </c>
      <c r="P1455" s="66">
        <f t="shared" si="639"/>
        <v>2959.0462587596721</v>
      </c>
      <c r="Q1455" s="63">
        <f t="shared" si="644"/>
        <v>0.26306703027355383</v>
      </c>
      <c r="R1455" s="63">
        <f t="shared" si="645"/>
        <v>0.30327605573818528</v>
      </c>
      <c r="S1455" s="63">
        <f t="shared" si="646"/>
        <v>3.0642750373691907E-2</v>
      </c>
      <c r="T1455" s="64">
        <f t="shared" si="647"/>
        <v>0.26452745654654897</v>
      </c>
      <c r="U1455" s="63">
        <f t="shared" si="626"/>
        <v>0.11486398745836235</v>
      </c>
      <c r="V1455" s="63">
        <f t="shared" si="627"/>
        <v>0.15145546629693563</v>
      </c>
      <c r="W1455" s="63">
        <f t="shared" si="628"/>
        <v>4.5298669555305038E-2</v>
      </c>
      <c r="X1455" s="64">
        <f t="shared" si="629"/>
        <v>0.10155642576948076</v>
      </c>
      <c r="Y1455" s="63">
        <f t="shared" si="622"/>
        <v>0.1302945790557577</v>
      </c>
      <c r="Z1455" s="63">
        <f t="shared" si="623"/>
        <v>0.17402569478612562</v>
      </c>
      <c r="AA1455" s="63">
        <f t="shared" si="624"/>
        <v>3.9067213147055524E-2</v>
      </c>
      <c r="AB1455" s="64">
        <f t="shared" si="625"/>
        <v>0.12988426535980957</v>
      </c>
      <c r="AC1455" s="63">
        <f t="shared" si="618"/>
        <v>7.2907618960764253E-2</v>
      </c>
      <c r="AD1455" s="63">
        <f t="shared" si="619"/>
        <v>0.11719514795199415</v>
      </c>
      <c r="AE1455" s="63">
        <f t="shared" si="620"/>
        <v>6.2395254721127502E-2</v>
      </c>
      <c r="AF1455" s="64">
        <f t="shared" si="621"/>
        <v>5.1581455195083059E-2</v>
      </c>
      <c r="AG1455" s="69">
        <f t="shared" ca="1" si="630"/>
        <v>11</v>
      </c>
      <c r="AH1455" s="75">
        <f t="shared" si="640"/>
        <v>1</v>
      </c>
      <c r="AI1455" s="76">
        <f t="shared" si="641"/>
        <v>0</v>
      </c>
      <c r="AJ1455" s="75">
        <f t="shared" si="642"/>
        <v>1</v>
      </c>
      <c r="AK1455" s="76">
        <f t="shared" si="643"/>
        <v>0</v>
      </c>
    </row>
    <row r="1456" spans="2:37" x14ac:dyDescent="0.25">
      <c r="B1456" s="43">
        <v>1992</v>
      </c>
      <c r="C1456" s="39">
        <v>1</v>
      </c>
      <c r="D1456" s="67">
        <f t="shared" si="648"/>
        <v>33634</v>
      </c>
      <c r="E1456" s="61">
        <f>Data!I1455</f>
        <v>408.77999899999998</v>
      </c>
      <c r="F1456" s="61">
        <f>Data!H1455</f>
        <v>138.1</v>
      </c>
      <c r="G1456" s="62">
        <f>IF(MOD(C1456,3)=0,SUM(Data!G1453:G1455),0)</f>
        <v>0</v>
      </c>
      <c r="H1456" s="63">
        <f t="shared" si="631"/>
        <v>-1.9923750460799861E-2</v>
      </c>
      <c r="I1456" s="63">
        <f t="shared" si="632"/>
        <v>0</v>
      </c>
      <c r="J1456" s="63">
        <f t="shared" si="633"/>
        <v>-1.9923750460799861E-2</v>
      </c>
      <c r="K1456" s="63">
        <f t="shared" si="634"/>
        <v>1.4503263234226793E-3</v>
      </c>
      <c r="L1456" s="64">
        <f t="shared" si="635"/>
        <v>-2.1343122292138195E-2</v>
      </c>
      <c r="M1456" s="65">
        <f t="shared" si="636"/>
        <v>92.067567342342329</v>
      </c>
      <c r="N1456" s="65">
        <f t="shared" si="637"/>
        <v>11.079855773108225</v>
      </c>
      <c r="O1456" s="65">
        <f t="shared" si="638"/>
        <v>32086.054310953008</v>
      </c>
      <c r="P1456" s="66">
        <f t="shared" si="639"/>
        <v>2895.8909725908707</v>
      </c>
      <c r="Q1456" s="63">
        <f t="shared" si="644"/>
        <v>0.18855583205853166</v>
      </c>
      <c r="R1456" s="63">
        <f t="shared" si="645"/>
        <v>0.22639283561568013</v>
      </c>
      <c r="S1456" s="63">
        <f t="shared" si="646"/>
        <v>2.6002971768201988E-2</v>
      </c>
      <c r="T1456" s="64">
        <f t="shared" si="647"/>
        <v>0.19531119242484052</v>
      </c>
      <c r="U1456" s="63">
        <f t="shared" si="626"/>
        <v>8.3234448158628904E-2</v>
      </c>
      <c r="V1456" s="63">
        <f t="shared" si="627"/>
        <v>0.11878779891074487</v>
      </c>
      <c r="W1456" s="63">
        <f t="shared" si="628"/>
        <v>4.4281966364982939E-2</v>
      </c>
      <c r="X1456" s="64">
        <f t="shared" si="629"/>
        <v>7.1346470537174467E-2</v>
      </c>
      <c r="Y1456" s="63">
        <f t="shared" si="622"/>
        <v>0.13002047972236808</v>
      </c>
      <c r="Z1456" s="63">
        <f t="shared" si="623"/>
        <v>0.1737409905450491</v>
      </c>
      <c r="AA1456" s="63">
        <f t="shared" si="624"/>
        <v>3.8886729158743583E-2</v>
      </c>
      <c r="AB1456" s="64">
        <f t="shared" si="625"/>
        <v>0.12980651075936467</v>
      </c>
      <c r="AC1456" s="63">
        <f t="shared" si="618"/>
        <v>7.0866532448358166E-2</v>
      </c>
      <c r="AD1456" s="63">
        <f t="shared" si="619"/>
        <v>0.11506980937865174</v>
      </c>
      <c r="AE1456" s="63">
        <f t="shared" si="620"/>
        <v>6.2472242687373836E-2</v>
      </c>
      <c r="AF1456" s="64">
        <f t="shared" si="621"/>
        <v>4.9504885471868709E-2</v>
      </c>
      <c r="AG1456" s="69">
        <f t="shared" ca="1" si="630"/>
        <v>1396</v>
      </c>
      <c r="AH1456" s="75">
        <f t="shared" si="640"/>
        <v>0</v>
      </c>
      <c r="AI1456" s="76">
        <f t="shared" si="641"/>
        <v>1</v>
      </c>
      <c r="AJ1456" s="75">
        <f t="shared" si="642"/>
        <v>0</v>
      </c>
      <c r="AK1456" s="76">
        <f t="shared" si="643"/>
        <v>1</v>
      </c>
    </row>
    <row r="1457" spans="2:37" x14ac:dyDescent="0.25">
      <c r="B1457" s="43">
        <v>1992</v>
      </c>
      <c r="C1457" s="44">
        <v>2</v>
      </c>
      <c r="D1457" s="67">
        <f t="shared" si="648"/>
        <v>33663</v>
      </c>
      <c r="E1457" s="61">
        <f>Data!I1456</f>
        <v>412.70001200000002</v>
      </c>
      <c r="F1457" s="61">
        <f>Data!H1456</f>
        <v>138.6</v>
      </c>
      <c r="G1457" s="62">
        <f>IF(MOD(C1457,3)=0,SUM(Data!G1454:G1456),0)</f>
        <v>0</v>
      </c>
      <c r="H1457" s="63">
        <f t="shared" si="631"/>
        <v>9.5895420754186222E-3</v>
      </c>
      <c r="I1457" s="63">
        <f t="shared" si="632"/>
        <v>0</v>
      </c>
      <c r="J1457" s="63">
        <f t="shared" si="633"/>
        <v>9.5895420754186222E-3</v>
      </c>
      <c r="K1457" s="63">
        <f t="shared" si="634"/>
        <v>3.6205648081100161E-3</v>
      </c>
      <c r="L1457" s="64">
        <f t="shared" si="635"/>
        <v>5.9474441602835881E-3</v>
      </c>
      <c r="M1457" s="65">
        <f t="shared" si="636"/>
        <v>92.950453153153148</v>
      </c>
      <c r="N1457" s="65">
        <f t="shared" si="637"/>
        <v>11.119971108999275</v>
      </c>
      <c r="O1457" s="65">
        <f t="shared" si="638"/>
        <v>32393.744878802059</v>
      </c>
      <c r="P1457" s="66">
        <f t="shared" si="639"/>
        <v>2913.1141224446242</v>
      </c>
      <c r="Q1457" s="63">
        <f t="shared" si="644"/>
        <v>0.12430872620982103</v>
      </c>
      <c r="R1457" s="63">
        <f t="shared" si="645"/>
        <v>0.16010045944229012</v>
      </c>
      <c r="S1457" s="63">
        <f t="shared" si="646"/>
        <v>2.8189910979228294E-2</v>
      </c>
      <c r="T1457" s="64">
        <f t="shared" si="647"/>
        <v>0.12829395333925442</v>
      </c>
      <c r="U1457" s="63">
        <f t="shared" si="626"/>
        <v>7.746228664499144E-2</v>
      </c>
      <c r="V1457" s="63">
        <f t="shared" si="627"/>
        <v>0.11282618655085619</v>
      </c>
      <c r="W1457" s="63">
        <f t="shared" si="628"/>
        <v>4.4286844887836185E-2</v>
      </c>
      <c r="X1457" s="64">
        <f t="shared" si="629"/>
        <v>6.5632677456912036E-2</v>
      </c>
      <c r="Y1457" s="63">
        <f t="shared" si="622"/>
        <v>0.13818628347308071</v>
      </c>
      <c r="Z1457" s="63">
        <f t="shared" si="623"/>
        <v>0.18222272937628947</v>
      </c>
      <c r="AA1457" s="63">
        <f t="shared" si="624"/>
        <v>3.8932206373688771E-2</v>
      </c>
      <c r="AB1457" s="64">
        <f t="shared" si="625"/>
        <v>0.13792095588483577</v>
      </c>
      <c r="AC1457" s="63">
        <f t="shared" si="618"/>
        <v>7.0039909076000884E-2</v>
      </c>
      <c r="AD1457" s="63">
        <f t="shared" si="619"/>
        <v>0.11420906460952063</v>
      </c>
      <c r="AE1457" s="63">
        <f t="shared" si="620"/>
        <v>6.2406352745404847E-2</v>
      </c>
      <c r="AF1457" s="64">
        <f t="shared" si="621"/>
        <v>4.8759791138532238E-2</v>
      </c>
      <c r="AG1457" s="69">
        <f t="shared" ca="1" si="630"/>
        <v>850</v>
      </c>
      <c r="AH1457" s="75">
        <f t="shared" si="640"/>
        <v>1</v>
      </c>
      <c r="AI1457" s="76">
        <f t="shared" si="641"/>
        <v>0</v>
      </c>
      <c r="AJ1457" s="75">
        <f t="shared" si="642"/>
        <v>1</v>
      </c>
      <c r="AK1457" s="76">
        <f t="shared" si="643"/>
        <v>0</v>
      </c>
    </row>
    <row r="1458" spans="2:37" x14ac:dyDescent="0.25">
      <c r="B1458" s="43">
        <v>1992</v>
      </c>
      <c r="C1458" s="44">
        <v>3</v>
      </c>
      <c r="D1458" s="67">
        <f t="shared" si="648"/>
        <v>33694</v>
      </c>
      <c r="E1458" s="61">
        <f>Data!I1457</f>
        <v>403.69000199999999</v>
      </c>
      <c r="F1458" s="61">
        <f>Data!H1457</f>
        <v>139.30000000000001</v>
      </c>
      <c r="G1458" s="62">
        <f>IF(MOD(C1458,3)=0,SUM(Data!G1455:G1457),0)</f>
        <v>3.0699999999999994</v>
      </c>
      <c r="H1458" s="63">
        <f t="shared" si="631"/>
        <v>-2.1831862704186245E-2</v>
      </c>
      <c r="I1458" s="63">
        <f t="shared" si="632"/>
        <v>7.4388173267123606E-3</v>
      </c>
      <c r="J1458" s="63">
        <f t="shared" si="633"/>
        <v>-1.4393045377473879E-2</v>
      </c>
      <c r="K1458" s="63">
        <f t="shared" si="634"/>
        <v>5.050505050505194E-3</v>
      </c>
      <c r="L1458" s="64">
        <f t="shared" si="635"/>
        <v>-1.934584414442142E-2</v>
      </c>
      <c r="M1458" s="65">
        <f t="shared" si="636"/>
        <v>90.92117162162161</v>
      </c>
      <c r="N1458" s="65">
        <f t="shared" si="637"/>
        <v>11.176132579246747</v>
      </c>
      <c r="O1458" s="65">
        <f t="shared" si="638"/>
        <v>31927.500238815148</v>
      </c>
      <c r="P1458" s="66">
        <f t="shared" si="639"/>
        <v>2856.7574706568976</v>
      </c>
      <c r="Q1458" s="63">
        <f t="shared" si="644"/>
        <v>7.5875488844210137E-2</v>
      </c>
      <c r="R1458" s="63">
        <f t="shared" si="645"/>
        <v>0.10961467239158984</v>
      </c>
      <c r="S1458" s="63">
        <f t="shared" si="646"/>
        <v>3.1851851851851798E-2</v>
      </c>
      <c r="T1458" s="64">
        <f t="shared" si="647"/>
        <v>7.5362388893499999E-2</v>
      </c>
      <c r="U1458" s="63">
        <f t="shared" si="626"/>
        <v>6.7142236744178518E-2</v>
      </c>
      <c r="V1458" s="63">
        <f t="shared" si="627"/>
        <v>0.10227119432129195</v>
      </c>
      <c r="W1458" s="63">
        <f t="shared" si="628"/>
        <v>4.4405381074616779E-2</v>
      </c>
      <c r="X1458" s="64">
        <f t="shared" si="629"/>
        <v>5.5405510441870032E-2</v>
      </c>
      <c r="Y1458" s="63">
        <f t="shared" si="622"/>
        <v>0.1368378137701447</v>
      </c>
      <c r="Z1458" s="63">
        <f t="shared" si="623"/>
        <v>0.17996608706339878</v>
      </c>
      <c r="AA1458" s="63">
        <f t="shared" si="624"/>
        <v>3.9565673851520433E-2</v>
      </c>
      <c r="AB1458" s="64">
        <f t="shared" si="625"/>
        <v>0.13505679991501096</v>
      </c>
      <c r="AC1458" s="63">
        <f t="shared" si="618"/>
        <v>6.8544617508369488E-2</v>
      </c>
      <c r="AD1458" s="63">
        <f t="shared" si="619"/>
        <v>0.1126766439237088</v>
      </c>
      <c r="AE1458" s="63">
        <f t="shared" si="620"/>
        <v>6.254550591708119E-2</v>
      </c>
      <c r="AF1458" s="64">
        <f t="shared" si="621"/>
        <v>4.7180226849069973E-2</v>
      </c>
      <c r="AG1458" s="69">
        <f t="shared" ca="1" si="630"/>
        <v>1429</v>
      </c>
      <c r="AH1458" s="75">
        <f t="shared" si="640"/>
        <v>0</v>
      </c>
      <c r="AI1458" s="76">
        <f t="shared" si="641"/>
        <v>1</v>
      </c>
      <c r="AJ1458" s="75">
        <f t="shared" si="642"/>
        <v>0</v>
      </c>
      <c r="AK1458" s="76">
        <f t="shared" si="643"/>
        <v>1</v>
      </c>
    </row>
    <row r="1459" spans="2:37" x14ac:dyDescent="0.25">
      <c r="B1459" s="43">
        <v>1992</v>
      </c>
      <c r="C1459" s="44">
        <v>4</v>
      </c>
      <c r="D1459" s="67">
        <f t="shared" si="648"/>
        <v>33724</v>
      </c>
      <c r="E1459" s="61">
        <f>Data!I1458</f>
        <v>414.95001200000002</v>
      </c>
      <c r="F1459" s="61">
        <f>Data!H1458</f>
        <v>139.5</v>
      </c>
      <c r="G1459" s="62">
        <f>IF(MOD(C1459,3)=0,SUM(Data!G1456:G1458),0)</f>
        <v>0</v>
      </c>
      <c r="H1459" s="63">
        <f t="shared" si="631"/>
        <v>2.7892714568640731E-2</v>
      </c>
      <c r="I1459" s="63">
        <f t="shared" si="632"/>
        <v>0</v>
      </c>
      <c r="J1459" s="63">
        <f t="shared" si="633"/>
        <v>2.7892714568640731E-2</v>
      </c>
      <c r="K1459" s="63">
        <f t="shared" si="634"/>
        <v>1.43575017946862E-3</v>
      </c>
      <c r="L1459" s="64">
        <f t="shared" si="635"/>
        <v>2.6419033257431446E-2</v>
      </c>
      <c r="M1459" s="65">
        <f t="shared" si="636"/>
        <v>93.457209909909906</v>
      </c>
      <c r="N1459" s="65">
        <f t="shared" si="637"/>
        <v>11.192178713603168</v>
      </c>
      <c r="O1459" s="65">
        <f t="shared" si="638"/>
        <v>32818.044889866629</v>
      </c>
      <c r="P1459" s="66">
        <f t="shared" si="639"/>
        <v>2932.2302412825979</v>
      </c>
      <c r="Q1459" s="63">
        <f t="shared" si="644"/>
        <v>0.10553102899271094</v>
      </c>
      <c r="R1459" s="63">
        <f t="shared" si="645"/>
        <v>0.14020020278770007</v>
      </c>
      <c r="S1459" s="63">
        <f t="shared" si="646"/>
        <v>3.1804733727810897E-2</v>
      </c>
      <c r="T1459" s="64">
        <f t="shared" si="647"/>
        <v>0.10505424671610752</v>
      </c>
      <c r="U1459" s="63">
        <f t="shared" si="626"/>
        <v>7.5504315735759997E-2</v>
      </c>
      <c r="V1459" s="63">
        <f t="shared" si="627"/>
        <v>0.11090854225832159</v>
      </c>
      <c r="W1459" s="63">
        <f t="shared" si="628"/>
        <v>4.3590359020088343E-2</v>
      </c>
      <c r="X1459" s="64">
        <f t="shared" si="629"/>
        <v>6.4506329189782496E-2</v>
      </c>
      <c r="Y1459" s="63">
        <f t="shared" si="622"/>
        <v>0.13550580222397235</v>
      </c>
      <c r="Z1459" s="63">
        <f t="shared" si="623"/>
        <v>0.17858354292823497</v>
      </c>
      <c r="AA1459" s="63">
        <f t="shared" si="624"/>
        <v>3.9275763757037119E-2</v>
      </c>
      <c r="AB1459" s="64">
        <f t="shared" si="625"/>
        <v>0.13404313275582691</v>
      </c>
      <c r="AC1459" s="63">
        <f t="shared" si="618"/>
        <v>6.9781427492382475E-2</v>
      </c>
      <c r="AD1459" s="63">
        <f t="shared" si="619"/>
        <v>0.1139645354723009</v>
      </c>
      <c r="AE1459" s="63">
        <f t="shared" si="620"/>
        <v>6.2493557959633295E-2</v>
      </c>
      <c r="AF1459" s="64">
        <f t="shared" si="621"/>
        <v>4.8443566671134031E-2</v>
      </c>
      <c r="AG1459" s="69">
        <f t="shared" ca="1" si="630"/>
        <v>491</v>
      </c>
      <c r="AH1459" s="75">
        <f t="shared" si="640"/>
        <v>1</v>
      </c>
      <c r="AI1459" s="76">
        <f t="shared" si="641"/>
        <v>0</v>
      </c>
      <c r="AJ1459" s="75">
        <f t="shared" si="642"/>
        <v>1</v>
      </c>
      <c r="AK1459" s="76">
        <f t="shared" si="643"/>
        <v>0</v>
      </c>
    </row>
    <row r="1460" spans="2:37" x14ac:dyDescent="0.25">
      <c r="B1460" s="43">
        <v>1992</v>
      </c>
      <c r="C1460" s="44">
        <v>5</v>
      </c>
      <c r="D1460" s="67">
        <f t="shared" si="648"/>
        <v>33755</v>
      </c>
      <c r="E1460" s="61">
        <f>Data!I1459</f>
        <v>415.35000600000001</v>
      </c>
      <c r="F1460" s="61">
        <f>Data!H1459</f>
        <v>139.69999999999999</v>
      </c>
      <c r="G1460" s="62">
        <f>IF(MOD(C1460,3)=0,SUM(Data!G1457:G1459),0)</f>
        <v>0</v>
      </c>
      <c r="H1460" s="63">
        <f t="shared" si="631"/>
        <v>9.6395707538854403E-4</v>
      </c>
      <c r="I1460" s="63">
        <f t="shared" si="632"/>
        <v>0</v>
      </c>
      <c r="J1460" s="63">
        <f t="shared" si="633"/>
        <v>9.6395707538854403E-4</v>
      </c>
      <c r="K1460" s="63">
        <f t="shared" si="634"/>
        <v>1.4336917562722817E-3</v>
      </c>
      <c r="L1460" s="64">
        <f t="shared" si="635"/>
        <v>-4.690621902883052E-4</v>
      </c>
      <c r="M1460" s="65">
        <f t="shared" si="636"/>
        <v>93.547298648648649</v>
      </c>
      <c r="N1460" s="65">
        <f t="shared" si="637"/>
        <v>11.208224847959587</v>
      </c>
      <c r="O1460" s="65">
        <f t="shared" si="638"/>
        <v>32849.680076438635</v>
      </c>
      <c r="P1460" s="66">
        <f t="shared" si="639"/>
        <v>2930.8548429431921</v>
      </c>
      <c r="Q1460" s="63">
        <f t="shared" si="644"/>
        <v>6.5464484136773304E-2</v>
      </c>
      <c r="R1460" s="63">
        <f t="shared" si="645"/>
        <v>9.8877181206508347E-2</v>
      </c>
      <c r="S1460" s="63">
        <f t="shared" si="646"/>
        <v>3.0235988200590036E-2</v>
      </c>
      <c r="T1460" s="64">
        <f t="shared" si="647"/>
        <v>6.662666980388332E-2</v>
      </c>
      <c r="U1460" s="63">
        <f t="shared" si="626"/>
        <v>7.4418052174555882E-2</v>
      </c>
      <c r="V1460" s="63">
        <f t="shared" si="627"/>
        <v>0.1097865202899948</v>
      </c>
      <c r="W1460" s="63">
        <f t="shared" si="628"/>
        <v>4.3149994820157467E-2</v>
      </c>
      <c r="X1460" s="64">
        <f t="shared" si="629"/>
        <v>6.38800995069988E-2</v>
      </c>
      <c r="Y1460" s="63">
        <f t="shared" si="622"/>
        <v>0.14016098930107912</v>
      </c>
      <c r="Z1460" s="63">
        <f t="shared" si="623"/>
        <v>0.18341533407151656</v>
      </c>
      <c r="AA1460" s="63">
        <f t="shared" si="624"/>
        <v>3.8444019914522176E-2</v>
      </c>
      <c r="AB1460" s="64">
        <f t="shared" si="625"/>
        <v>0.13960436131061504</v>
      </c>
      <c r="AC1460" s="63">
        <f t="shared" si="618"/>
        <v>6.8917179048291199E-2</v>
      </c>
      <c r="AD1460" s="63">
        <f t="shared" si="619"/>
        <v>0.11306459265051205</v>
      </c>
      <c r="AE1460" s="63">
        <f t="shared" si="620"/>
        <v>6.2441811797591784E-2</v>
      </c>
      <c r="AF1460" s="64">
        <f t="shared" si="621"/>
        <v>4.7647579651698413E-2</v>
      </c>
      <c r="AG1460" s="69">
        <f t="shared" ca="1" si="630"/>
        <v>1011</v>
      </c>
      <c r="AH1460" s="75">
        <f t="shared" si="640"/>
        <v>2</v>
      </c>
      <c r="AI1460" s="76">
        <f t="shared" si="641"/>
        <v>0</v>
      </c>
      <c r="AJ1460" s="75">
        <f t="shared" si="642"/>
        <v>2</v>
      </c>
      <c r="AK1460" s="76">
        <f t="shared" si="643"/>
        <v>0</v>
      </c>
    </row>
    <row r="1461" spans="2:37" x14ac:dyDescent="0.25">
      <c r="B1461" s="43">
        <v>1992</v>
      </c>
      <c r="C1461" s="44">
        <v>6</v>
      </c>
      <c r="D1461" s="67">
        <f t="shared" si="648"/>
        <v>33785</v>
      </c>
      <c r="E1461" s="61">
        <f>Data!I1460</f>
        <v>408.14001500000001</v>
      </c>
      <c r="F1461" s="61">
        <f>Data!H1460</f>
        <v>140.19999999999999</v>
      </c>
      <c r="G1461" s="62">
        <f>IF(MOD(C1461,3)=0,SUM(Data!G1458:G1460),0)</f>
        <v>3.08</v>
      </c>
      <c r="H1461" s="63">
        <f t="shared" si="631"/>
        <v>-1.7358832059340301E-2</v>
      </c>
      <c r="I1461" s="63">
        <f t="shared" si="632"/>
        <v>7.4154326604247119E-3</v>
      </c>
      <c r="J1461" s="63">
        <f t="shared" si="633"/>
        <v>-9.9433993989156422E-3</v>
      </c>
      <c r="K1461" s="63">
        <f t="shared" si="634"/>
        <v>3.5790980672869566E-3</v>
      </c>
      <c r="L1461" s="64">
        <f t="shared" si="635"/>
        <v>-1.3474271726308884E-2</v>
      </c>
      <c r="M1461" s="65">
        <f t="shared" si="636"/>
        <v>91.923426801801796</v>
      </c>
      <c r="N1461" s="65">
        <f t="shared" si="637"/>
        <v>11.248340183850637</v>
      </c>
      <c r="O1461" s="65">
        <f t="shared" si="638"/>
        <v>32523.042587312004</v>
      </c>
      <c r="P1461" s="66">
        <f t="shared" si="639"/>
        <v>2891.363708399007</v>
      </c>
      <c r="Q1461" s="63">
        <f t="shared" si="644"/>
        <v>9.9633609767931786E-2</v>
      </c>
      <c r="R1461" s="63">
        <f t="shared" si="645"/>
        <v>0.1334084267727671</v>
      </c>
      <c r="S1461" s="63">
        <f t="shared" si="646"/>
        <v>3.0882352941176361E-2</v>
      </c>
      <c r="T1461" s="64">
        <f t="shared" si="647"/>
        <v>9.9454679323083717E-2</v>
      </c>
      <c r="U1461" s="63">
        <f t="shared" si="626"/>
        <v>6.0686688404679279E-2</v>
      </c>
      <c r="V1461" s="63">
        <f t="shared" si="627"/>
        <v>9.5731319931755987E-2</v>
      </c>
      <c r="W1461" s="63">
        <f t="shared" si="628"/>
        <v>4.3158810421666471E-2</v>
      </c>
      <c r="X1461" s="64">
        <f t="shared" si="629"/>
        <v>5.0397416946359908E-2</v>
      </c>
      <c r="Y1461" s="63">
        <f t="shared" si="622"/>
        <v>0.14050160146602964</v>
      </c>
      <c r="Z1461" s="63">
        <f t="shared" si="623"/>
        <v>0.182842638895929</v>
      </c>
      <c r="AA1461" s="63">
        <f t="shared" si="624"/>
        <v>3.7522748979658349E-2</v>
      </c>
      <c r="AB1461" s="64">
        <f t="shared" si="625"/>
        <v>0.14006429262315856</v>
      </c>
      <c r="AC1461" s="63">
        <f t="shared" ref="AC1461:AC1524" si="649">($M1461/$M1221)^(1/20)-1</f>
        <v>6.9160429788934996E-2</v>
      </c>
      <c r="AD1461" s="63">
        <f t="shared" ref="AD1461:AD1524" si="650">($O1461/$O1221)^(1/20)-1</f>
        <v>0.11333904925501725</v>
      </c>
      <c r="AE1461" s="63">
        <f t="shared" ref="AE1461:AE1524" si="651">($N1461/$N1221)^(1/20)-1</f>
        <v>6.250405926069047E-2</v>
      </c>
      <c r="AF1461" s="64">
        <f t="shared" ref="AF1461:AF1524" si="652">($P1461/$P1221)^(1/20)-1</f>
        <v>4.784451367621001E-2</v>
      </c>
      <c r="AG1461" s="69">
        <f t="shared" ca="1" si="630"/>
        <v>1352</v>
      </c>
      <c r="AH1461" s="75">
        <f t="shared" si="640"/>
        <v>0</v>
      </c>
      <c r="AI1461" s="76">
        <f t="shared" si="641"/>
        <v>1</v>
      </c>
      <c r="AJ1461" s="75">
        <f t="shared" si="642"/>
        <v>0</v>
      </c>
      <c r="AK1461" s="76">
        <f t="shared" si="643"/>
        <v>1</v>
      </c>
    </row>
    <row r="1462" spans="2:37" x14ac:dyDescent="0.25">
      <c r="B1462" s="43">
        <v>1992</v>
      </c>
      <c r="C1462" s="44">
        <v>7</v>
      </c>
      <c r="D1462" s="67">
        <f t="shared" si="648"/>
        <v>33816</v>
      </c>
      <c r="E1462" s="61">
        <f>Data!I1461</f>
        <v>424.209991</v>
      </c>
      <c r="F1462" s="61">
        <f>Data!H1461</f>
        <v>140.5</v>
      </c>
      <c r="G1462" s="62">
        <f>IF(MOD(C1462,3)=0,SUM(Data!G1459:G1461),0)</f>
        <v>0</v>
      </c>
      <c r="H1462" s="63">
        <f t="shared" si="631"/>
        <v>3.9373684053008118E-2</v>
      </c>
      <c r="I1462" s="63">
        <f t="shared" si="632"/>
        <v>0</v>
      </c>
      <c r="J1462" s="63">
        <f t="shared" si="633"/>
        <v>3.9373684053008118E-2</v>
      </c>
      <c r="K1462" s="63">
        <f t="shared" si="634"/>
        <v>2.1398002853068032E-3</v>
      </c>
      <c r="L1462" s="64">
        <f t="shared" si="635"/>
        <v>3.7154380813037235E-2</v>
      </c>
      <c r="M1462" s="65">
        <f t="shared" si="636"/>
        <v>95.542790765765758</v>
      </c>
      <c r="N1462" s="65">
        <f t="shared" si="637"/>
        <v>11.272409385385268</v>
      </c>
      <c r="O1462" s="65">
        <f t="shared" si="638"/>
        <v>33803.594590587352</v>
      </c>
      <c r="P1462" s="66">
        <f t="shared" si="639"/>
        <v>2998.7905366898594</v>
      </c>
      <c r="Q1462" s="63">
        <f t="shared" si="644"/>
        <v>9.3860377988501442E-2</v>
      </c>
      <c r="R1462" s="63">
        <f t="shared" si="645"/>
        <v>0.12745787243321804</v>
      </c>
      <c r="S1462" s="63">
        <f t="shared" si="646"/>
        <v>3.1571218795888312E-2</v>
      </c>
      <c r="T1462" s="64">
        <f t="shared" si="647"/>
        <v>9.295204430892734E-2</v>
      </c>
      <c r="U1462" s="63">
        <f t="shared" si="626"/>
        <v>5.8889561613578056E-2</v>
      </c>
      <c r="V1462" s="63">
        <f t="shared" si="627"/>
        <v>9.3874816845194609E-2</v>
      </c>
      <c r="W1462" s="63">
        <f t="shared" si="628"/>
        <v>4.3054046946052749E-2</v>
      </c>
      <c r="X1462" s="64">
        <f t="shared" si="629"/>
        <v>4.8723045606255289E-2</v>
      </c>
      <c r="Y1462" s="63">
        <f t="shared" si="622"/>
        <v>0.14758060321194488</v>
      </c>
      <c r="Z1462" s="63">
        <f t="shared" si="623"/>
        <v>0.1901844480570245</v>
      </c>
      <c r="AA1462" s="63">
        <f t="shared" si="624"/>
        <v>3.7211135848287169E-2</v>
      </c>
      <c r="AB1462" s="64">
        <f t="shared" si="625"/>
        <v>0.14748521966419847</v>
      </c>
      <c r="AC1462" s="63">
        <f t="shared" si="649"/>
        <v>7.1102055447989754E-2</v>
      </c>
      <c r="AD1462" s="63">
        <f t="shared" si="650"/>
        <v>0.11536090453981118</v>
      </c>
      <c r="AE1462" s="63">
        <f t="shared" si="651"/>
        <v>6.2363436382635751E-2</v>
      </c>
      <c r="AF1462" s="64">
        <f t="shared" si="652"/>
        <v>4.9886381950072112E-2</v>
      </c>
      <c r="AG1462" s="69">
        <f t="shared" ca="1" si="630"/>
        <v>308</v>
      </c>
      <c r="AH1462" s="75">
        <f t="shared" si="640"/>
        <v>1</v>
      </c>
      <c r="AI1462" s="76">
        <f t="shared" si="641"/>
        <v>0</v>
      </c>
      <c r="AJ1462" s="75">
        <f t="shared" si="642"/>
        <v>1</v>
      </c>
      <c r="AK1462" s="76">
        <f t="shared" si="643"/>
        <v>0</v>
      </c>
    </row>
    <row r="1463" spans="2:37" x14ac:dyDescent="0.25">
      <c r="B1463" s="43">
        <v>1992</v>
      </c>
      <c r="C1463" s="44">
        <v>8</v>
      </c>
      <c r="D1463" s="67">
        <f t="shared" si="648"/>
        <v>33847</v>
      </c>
      <c r="E1463" s="61">
        <f>Data!I1462</f>
        <v>414.02999899999998</v>
      </c>
      <c r="F1463" s="61">
        <f>Data!H1462</f>
        <v>140.9</v>
      </c>
      <c r="G1463" s="62">
        <f>IF(MOD(C1463,3)=0,SUM(Data!G1460:G1462),0)</f>
        <v>0</v>
      </c>
      <c r="H1463" s="63">
        <f t="shared" si="631"/>
        <v>-2.3997530034600256E-2</v>
      </c>
      <c r="I1463" s="63">
        <f t="shared" si="632"/>
        <v>0</v>
      </c>
      <c r="J1463" s="63">
        <f t="shared" si="633"/>
        <v>-2.3997530034600256E-2</v>
      </c>
      <c r="K1463" s="63">
        <f t="shared" si="634"/>
        <v>2.846975088967918E-3</v>
      </c>
      <c r="L1463" s="64">
        <f t="shared" si="635"/>
        <v>-2.6768296450399798E-2</v>
      </c>
      <c r="M1463" s="65">
        <f t="shared" si="636"/>
        <v>93.249999774774764</v>
      </c>
      <c r="N1463" s="65">
        <f t="shared" si="637"/>
        <v>11.304501654098109</v>
      </c>
      <c r="O1463" s="65">
        <f t="shared" si="638"/>
        <v>32992.391814122282</v>
      </c>
      <c r="P1463" s="66">
        <f t="shared" si="639"/>
        <v>2918.518022611092</v>
      </c>
      <c r="Q1463" s="63">
        <f t="shared" si="644"/>
        <v>4.7037418327547043E-2</v>
      </c>
      <c r="R1463" s="63">
        <f t="shared" si="645"/>
        <v>7.9196763846907325E-2</v>
      </c>
      <c r="S1463" s="63">
        <f t="shared" si="646"/>
        <v>3.1478770131771583E-2</v>
      </c>
      <c r="T1463" s="64">
        <f t="shared" si="647"/>
        <v>4.6261731309351184E-2</v>
      </c>
      <c r="U1463" s="63">
        <f t="shared" si="626"/>
        <v>4.6540970082564748E-2</v>
      </c>
      <c r="V1463" s="63">
        <f t="shared" si="627"/>
        <v>8.1118233166439957E-2</v>
      </c>
      <c r="W1463" s="63">
        <f t="shared" si="628"/>
        <v>4.2550242726930865E-2</v>
      </c>
      <c r="X1463" s="64">
        <f t="shared" si="629"/>
        <v>3.6993891381799759E-2</v>
      </c>
      <c r="Y1463" s="63">
        <f t="shared" si="622"/>
        <v>0.13230325452479308</v>
      </c>
      <c r="Z1463" s="63">
        <f t="shared" si="623"/>
        <v>0.1743399289320926</v>
      </c>
      <c r="AA1463" s="63">
        <f t="shared" si="624"/>
        <v>3.7293467654879953E-2</v>
      </c>
      <c r="AB1463" s="64">
        <f t="shared" si="625"/>
        <v>0.13211927535516854</v>
      </c>
      <c r="AC1463" s="63">
        <f t="shared" si="649"/>
        <v>6.7991614855513527E-2</v>
      </c>
      <c r="AD1463" s="63">
        <f t="shared" si="650"/>
        <v>0.11212193789317282</v>
      </c>
      <c r="AE1463" s="63">
        <f t="shared" si="651"/>
        <v>6.2387825274950792E-2</v>
      </c>
      <c r="AF1463" s="64">
        <f t="shared" si="652"/>
        <v>4.6813518975851176E-2</v>
      </c>
      <c r="AG1463" s="69">
        <f t="shared" ca="1" si="630"/>
        <v>1458</v>
      </c>
      <c r="AH1463" s="75">
        <f t="shared" si="640"/>
        <v>0</v>
      </c>
      <c r="AI1463" s="76">
        <f t="shared" si="641"/>
        <v>1</v>
      </c>
      <c r="AJ1463" s="75">
        <f t="shared" si="642"/>
        <v>0</v>
      </c>
      <c r="AK1463" s="76">
        <f t="shared" si="643"/>
        <v>1</v>
      </c>
    </row>
    <row r="1464" spans="2:37" x14ac:dyDescent="0.25">
      <c r="B1464" s="43">
        <v>1992</v>
      </c>
      <c r="C1464" s="44">
        <v>9</v>
      </c>
      <c r="D1464" s="67">
        <f t="shared" si="648"/>
        <v>33877</v>
      </c>
      <c r="E1464" s="61">
        <f>Data!I1463</f>
        <v>417.79998799999998</v>
      </c>
      <c r="F1464" s="61">
        <f>Data!H1463</f>
        <v>141.30000000000001</v>
      </c>
      <c r="G1464" s="62">
        <f>IF(MOD(C1464,3)=0,SUM(Data!G1461:G1463),0)</f>
        <v>3.0925000000000002</v>
      </c>
      <c r="H1464" s="63">
        <f t="shared" si="631"/>
        <v>9.105593819543456E-3</v>
      </c>
      <c r="I1464" s="63">
        <f t="shared" si="632"/>
        <v>7.4692655302013525E-3</v>
      </c>
      <c r="J1464" s="63">
        <f t="shared" si="633"/>
        <v>1.6574859349744786E-2</v>
      </c>
      <c r="K1464" s="63">
        <f t="shared" si="634"/>
        <v>2.8388928317957252E-3</v>
      </c>
      <c r="L1464" s="64">
        <f t="shared" si="635"/>
        <v>1.3697081970127645E-2</v>
      </c>
      <c r="M1464" s="65">
        <f t="shared" si="636"/>
        <v>94.099096396396391</v>
      </c>
      <c r="N1464" s="65">
        <f t="shared" si="637"/>
        <v>11.336593922810952</v>
      </c>
      <c r="O1464" s="65">
        <f t="shared" si="638"/>
        <v>33539.236068053033</v>
      </c>
      <c r="P1464" s="66">
        <f t="shared" si="639"/>
        <v>2958.4932031980911</v>
      </c>
      <c r="Q1464" s="63">
        <f t="shared" si="644"/>
        <v>7.7192812246408948E-2</v>
      </c>
      <c r="R1464" s="63">
        <f t="shared" si="645"/>
        <v>0.10974362497824175</v>
      </c>
      <c r="S1464" s="63">
        <f t="shared" si="646"/>
        <v>2.9883381924198593E-2</v>
      </c>
      <c r="T1464" s="64">
        <f t="shared" si="647"/>
        <v>7.7542996086445992E-2</v>
      </c>
      <c r="U1464" s="63">
        <f t="shared" si="626"/>
        <v>5.3582099012036366E-2</v>
      </c>
      <c r="V1464" s="63">
        <f t="shared" si="627"/>
        <v>8.8545687404305351E-2</v>
      </c>
      <c r="W1464" s="63">
        <f t="shared" si="628"/>
        <v>4.2050735104619541E-2</v>
      </c>
      <c r="X1464" s="64">
        <f t="shared" si="629"/>
        <v>4.4618703037542229E-2</v>
      </c>
      <c r="Y1464" s="63">
        <f t="shared" si="622"/>
        <v>0.13247071633203422</v>
      </c>
      <c r="Z1464" s="63">
        <f t="shared" si="623"/>
        <v>0.17372471848673432</v>
      </c>
      <c r="AA1464" s="63">
        <f t="shared" si="624"/>
        <v>3.7375404658205547E-2</v>
      </c>
      <c r="AB1464" s="64">
        <f t="shared" si="625"/>
        <v>0.13143680987255846</v>
      </c>
      <c r="AC1464" s="63">
        <f t="shared" si="649"/>
        <v>6.873610957769416E-2</v>
      </c>
      <c r="AD1464" s="63">
        <f t="shared" si="650"/>
        <v>0.11292173901611213</v>
      </c>
      <c r="AE1464" s="63">
        <f t="shared" si="651"/>
        <v>6.2412087747949041E-2</v>
      </c>
      <c r="AF1464" s="64">
        <f t="shared" si="652"/>
        <v>4.7542429016627086E-2</v>
      </c>
      <c r="AG1464" s="69">
        <f t="shared" ca="1" si="630"/>
        <v>862</v>
      </c>
      <c r="AH1464" s="75">
        <f t="shared" si="640"/>
        <v>1</v>
      </c>
      <c r="AI1464" s="76">
        <f t="shared" si="641"/>
        <v>0</v>
      </c>
      <c r="AJ1464" s="75">
        <f t="shared" si="642"/>
        <v>1</v>
      </c>
      <c r="AK1464" s="76">
        <f t="shared" si="643"/>
        <v>0</v>
      </c>
    </row>
    <row r="1465" spans="2:37" x14ac:dyDescent="0.25">
      <c r="B1465" s="43">
        <v>1992</v>
      </c>
      <c r="C1465" s="44">
        <v>10</v>
      </c>
      <c r="D1465" s="67">
        <f t="shared" si="648"/>
        <v>33908</v>
      </c>
      <c r="E1465" s="61">
        <f>Data!I1464</f>
        <v>418.67999300000002</v>
      </c>
      <c r="F1465" s="61">
        <f>Data!H1464</f>
        <v>141.80000000000001</v>
      </c>
      <c r="G1465" s="62">
        <f>IF(MOD(C1465,3)=0,SUM(Data!G1462:G1464),0)</f>
        <v>0</v>
      </c>
      <c r="H1465" s="63">
        <f t="shared" si="631"/>
        <v>2.1062829709799225E-3</v>
      </c>
      <c r="I1465" s="63">
        <f t="shared" si="632"/>
        <v>0</v>
      </c>
      <c r="J1465" s="63">
        <f t="shared" si="633"/>
        <v>2.1062829709799225E-3</v>
      </c>
      <c r="K1465" s="63">
        <f t="shared" si="634"/>
        <v>3.5385704175512345E-3</v>
      </c>
      <c r="L1465" s="64">
        <f t="shared" si="635"/>
        <v>-1.4272370677046453E-3</v>
      </c>
      <c r="M1465" s="65">
        <f t="shared" si="636"/>
        <v>94.297295720720712</v>
      </c>
      <c r="N1465" s="65">
        <f t="shared" si="637"/>
        <v>11.376709258702002</v>
      </c>
      <c r="O1465" s="65">
        <f t="shared" si="638"/>
        <v>33609.879189842846</v>
      </c>
      <c r="P1465" s="66">
        <f t="shared" si="639"/>
        <v>2954.2707320339346</v>
      </c>
      <c r="Q1465" s="63">
        <f t="shared" si="644"/>
        <v>6.6836489229104679E-2</v>
      </c>
      <c r="R1465" s="63">
        <f t="shared" si="645"/>
        <v>9.9074352665979193E-2</v>
      </c>
      <c r="S1465" s="63">
        <f t="shared" si="646"/>
        <v>3.2023289665211063E-2</v>
      </c>
      <c r="T1465" s="64">
        <f t="shared" si="647"/>
        <v>6.4970494050110128E-2</v>
      </c>
      <c r="U1465" s="63">
        <f t="shared" si="626"/>
        <v>0.10705385479497487</v>
      </c>
      <c r="V1465" s="63">
        <f t="shared" si="627"/>
        <v>0.1437919270756467</v>
      </c>
      <c r="W1465" s="63">
        <f t="shared" si="628"/>
        <v>4.2243954535868156E-2</v>
      </c>
      <c r="X1465" s="64">
        <f t="shared" si="629"/>
        <v>9.7432057147311513E-2</v>
      </c>
      <c r="Y1465" s="63">
        <f t="shared" si="622"/>
        <v>0.1209044251860969</v>
      </c>
      <c r="Z1465" s="63">
        <f t="shared" si="623"/>
        <v>0.161737086821369</v>
      </c>
      <c r="AA1465" s="63">
        <f t="shared" si="624"/>
        <v>3.7424438255945658E-2</v>
      </c>
      <c r="AB1465" s="64">
        <f t="shared" si="625"/>
        <v>0.1198281474595011</v>
      </c>
      <c r="AC1465" s="63">
        <f t="shared" si="649"/>
        <v>6.8353045004212909E-2</v>
      </c>
      <c r="AD1465" s="63">
        <f t="shared" si="650"/>
        <v>0.11252283709125588</v>
      </c>
      <c r="AE1465" s="63">
        <f t="shared" si="651"/>
        <v>6.2347971999985097E-2</v>
      </c>
      <c r="AF1465" s="64">
        <f t="shared" si="652"/>
        <v>4.7230160374675867E-2</v>
      </c>
      <c r="AG1465" s="69">
        <f t="shared" ca="1" si="630"/>
        <v>992</v>
      </c>
      <c r="AH1465" s="75">
        <f t="shared" si="640"/>
        <v>2</v>
      </c>
      <c r="AI1465" s="76">
        <f t="shared" si="641"/>
        <v>0</v>
      </c>
      <c r="AJ1465" s="75">
        <f t="shared" si="642"/>
        <v>2</v>
      </c>
      <c r="AK1465" s="76">
        <f t="shared" si="643"/>
        <v>0</v>
      </c>
    </row>
    <row r="1466" spans="2:37" x14ac:dyDescent="0.25">
      <c r="B1466" s="43">
        <v>1992</v>
      </c>
      <c r="C1466" s="44">
        <v>11</v>
      </c>
      <c r="D1466" s="67">
        <f t="shared" si="648"/>
        <v>33938</v>
      </c>
      <c r="E1466" s="61">
        <f>Data!I1465</f>
        <v>431.35000600000001</v>
      </c>
      <c r="F1466" s="61">
        <f>Data!H1465</f>
        <v>142</v>
      </c>
      <c r="G1466" s="62">
        <f>IF(MOD(C1466,3)=0,SUM(Data!G1463:G1465),0)</f>
        <v>0</v>
      </c>
      <c r="H1466" s="63">
        <f t="shared" si="631"/>
        <v>3.0261806658623769E-2</v>
      </c>
      <c r="I1466" s="63">
        <f t="shared" si="632"/>
        <v>0</v>
      </c>
      <c r="J1466" s="63">
        <f t="shared" si="633"/>
        <v>3.0261806658623769E-2</v>
      </c>
      <c r="K1466" s="63">
        <f t="shared" si="634"/>
        <v>1.4104372355430161E-3</v>
      </c>
      <c r="L1466" s="64">
        <f t="shared" si="635"/>
        <v>2.8810733691498891E-2</v>
      </c>
      <c r="M1466" s="65">
        <f t="shared" si="636"/>
        <v>97.150902252252251</v>
      </c>
      <c r="N1466" s="65">
        <f t="shared" si="637"/>
        <v>11.392755393058421</v>
      </c>
      <c r="O1466" s="65">
        <f t="shared" si="638"/>
        <v>34626.974855705572</v>
      </c>
      <c r="P1466" s="66">
        <f t="shared" si="639"/>
        <v>3039.3854393471538</v>
      </c>
      <c r="Q1466" s="63">
        <f t="shared" si="644"/>
        <v>0.14959225214649474</v>
      </c>
      <c r="R1466" s="63">
        <f t="shared" si="645"/>
        <v>0.18433084461774318</v>
      </c>
      <c r="S1466" s="63">
        <f t="shared" si="646"/>
        <v>3.0478955007256836E-2</v>
      </c>
      <c r="T1466" s="64">
        <f t="shared" si="647"/>
        <v>0.14930134076285295</v>
      </c>
      <c r="U1466" s="63">
        <f t="shared" si="626"/>
        <v>0.13372356292331622</v>
      </c>
      <c r="V1466" s="63">
        <f t="shared" si="627"/>
        <v>0.17134668127530572</v>
      </c>
      <c r="W1466" s="63">
        <f t="shared" si="628"/>
        <v>4.235704762229342E-2</v>
      </c>
      <c r="X1466" s="64">
        <f t="shared" si="629"/>
        <v>0.12374803235345189</v>
      </c>
      <c r="Y1466" s="63">
        <f t="shared" si="622"/>
        <v>0.12028519781541092</v>
      </c>
      <c r="Z1466" s="63">
        <f t="shared" si="623"/>
        <v>0.1610953020397794</v>
      </c>
      <c r="AA1466" s="63">
        <f t="shared" si="624"/>
        <v>3.7782222577622537E-2</v>
      </c>
      <c r="AB1466" s="64">
        <f t="shared" si="625"/>
        <v>0.11882365758383728</v>
      </c>
      <c r="AC1466" s="63">
        <f t="shared" si="649"/>
        <v>6.7563042931261252E-2</v>
      </c>
      <c r="AD1466" s="63">
        <f t="shared" si="650"/>
        <v>0.11170017331768567</v>
      </c>
      <c r="AE1466" s="63">
        <f t="shared" si="651"/>
        <v>6.2297414327061817E-2</v>
      </c>
      <c r="AF1466" s="64">
        <f t="shared" si="652"/>
        <v>4.6505581510729144E-2</v>
      </c>
      <c r="AG1466" s="69">
        <f t="shared" ca="1" si="630"/>
        <v>462</v>
      </c>
      <c r="AH1466" s="75">
        <f t="shared" si="640"/>
        <v>3</v>
      </c>
      <c r="AI1466" s="76">
        <f t="shared" si="641"/>
        <v>0</v>
      </c>
      <c r="AJ1466" s="75">
        <f t="shared" si="642"/>
        <v>3</v>
      </c>
      <c r="AK1466" s="76">
        <f t="shared" si="643"/>
        <v>0</v>
      </c>
    </row>
    <row r="1467" spans="2:37" x14ac:dyDescent="0.25">
      <c r="B1467" s="43">
        <v>1992</v>
      </c>
      <c r="C1467" s="44">
        <v>12</v>
      </c>
      <c r="D1467" s="67">
        <f t="shared" si="648"/>
        <v>33969</v>
      </c>
      <c r="E1467" s="61">
        <f>Data!I1466</f>
        <v>435.709991</v>
      </c>
      <c r="F1467" s="61">
        <f>Data!H1466</f>
        <v>141.9</v>
      </c>
      <c r="G1467" s="62">
        <f>IF(MOD(C1467,3)=0,SUM(Data!G1464:G1466),0)</f>
        <v>3.0966666666666667</v>
      </c>
      <c r="H1467" s="63">
        <f t="shared" si="631"/>
        <v>1.0107766174460187E-2</v>
      </c>
      <c r="I1467" s="63">
        <f t="shared" si="632"/>
        <v>7.1790115302946501E-3</v>
      </c>
      <c r="J1467" s="63">
        <f t="shared" si="633"/>
        <v>1.7286777704754952E-2</v>
      </c>
      <c r="K1467" s="63">
        <f t="shared" si="634"/>
        <v>-7.0422535211267512E-4</v>
      </c>
      <c r="L1467" s="64">
        <f t="shared" si="635"/>
        <v>1.8003681705956343E-2</v>
      </c>
      <c r="M1467" s="65">
        <f t="shared" si="636"/>
        <v>98.132880855855845</v>
      </c>
      <c r="N1467" s="65">
        <f t="shared" si="637"/>
        <v>11.384732325880211</v>
      </c>
      <c r="O1467" s="65">
        <f t="shared" si="638"/>
        <v>35225.563672624296</v>
      </c>
      <c r="P1467" s="66">
        <f t="shared" si="639"/>
        <v>3094.1055673788783</v>
      </c>
      <c r="Q1467" s="63">
        <f t="shared" si="644"/>
        <v>4.464263151494996E-2</v>
      </c>
      <c r="R1467" s="63">
        <f t="shared" si="645"/>
        <v>7.597331842652788E-2</v>
      </c>
      <c r="S1467" s="63">
        <f t="shared" si="646"/>
        <v>2.9006526468455363E-2</v>
      </c>
      <c r="T1467" s="64">
        <f t="shared" si="647"/>
        <v>4.5642851381383354E-2</v>
      </c>
      <c r="U1467" s="63">
        <f t="shared" si="626"/>
        <v>0.12013917050935974</v>
      </c>
      <c r="V1467" s="63">
        <f t="shared" si="627"/>
        <v>0.15690824623429589</v>
      </c>
      <c r="W1467" s="63">
        <f t="shared" si="628"/>
        <v>4.2210195397863526E-2</v>
      </c>
      <c r="X1467" s="64">
        <f t="shared" si="629"/>
        <v>0.11005270466831929</v>
      </c>
      <c r="Y1467" s="63">
        <f t="shared" si="622"/>
        <v>0.11971853276822308</v>
      </c>
      <c r="Z1467" s="63">
        <f t="shared" si="623"/>
        <v>0.15992274448839949</v>
      </c>
      <c r="AA1467" s="63">
        <f t="shared" si="624"/>
        <v>3.8133624455750859E-2</v>
      </c>
      <c r="AB1467" s="64">
        <f t="shared" si="625"/>
        <v>0.11731545647266506</v>
      </c>
      <c r="AC1467" s="63">
        <f t="shared" si="649"/>
        <v>6.7472205459709889E-2</v>
      </c>
      <c r="AD1467" s="63">
        <f t="shared" si="650"/>
        <v>0.11163239112801793</v>
      </c>
      <c r="AE1467" s="63">
        <f t="shared" si="651"/>
        <v>6.2134885317951527E-2</v>
      </c>
      <c r="AF1467" s="64">
        <f t="shared" si="652"/>
        <v>4.6601901975236615E-2</v>
      </c>
      <c r="AG1467" s="69">
        <f t="shared" ca="1" si="630"/>
        <v>840</v>
      </c>
      <c r="AH1467" s="75">
        <f t="shared" si="640"/>
        <v>4</v>
      </c>
      <c r="AI1467" s="76">
        <f t="shared" si="641"/>
        <v>0</v>
      </c>
      <c r="AJ1467" s="75">
        <f t="shared" si="642"/>
        <v>4</v>
      </c>
      <c r="AK1467" s="76">
        <f t="shared" si="643"/>
        <v>0</v>
      </c>
    </row>
    <row r="1468" spans="2:37" x14ac:dyDescent="0.25">
      <c r="B1468" s="43">
        <v>1993</v>
      </c>
      <c r="C1468" s="39">
        <v>1</v>
      </c>
      <c r="D1468" s="67">
        <f t="shared" si="648"/>
        <v>34000</v>
      </c>
      <c r="E1468" s="61">
        <f>Data!I1467</f>
        <v>438.77999899999998</v>
      </c>
      <c r="F1468" s="61">
        <f>Data!H1467</f>
        <v>142.6</v>
      </c>
      <c r="G1468" s="62">
        <f>IF(MOD(C1468,3)=0,SUM(Data!G1465:G1467),0)</f>
        <v>0</v>
      </c>
      <c r="H1468" s="63">
        <f t="shared" si="631"/>
        <v>7.0459894503542841E-3</v>
      </c>
      <c r="I1468" s="63">
        <f t="shared" si="632"/>
        <v>0</v>
      </c>
      <c r="J1468" s="63">
        <f t="shared" si="633"/>
        <v>7.0459894503542841E-3</v>
      </c>
      <c r="K1468" s="63">
        <f t="shared" si="634"/>
        <v>4.9330514446792595E-3</v>
      </c>
      <c r="L1468" s="64">
        <f t="shared" si="635"/>
        <v>2.1025659397284624E-3</v>
      </c>
      <c r="M1468" s="65">
        <f t="shared" si="636"/>
        <v>98.824324099099087</v>
      </c>
      <c r="N1468" s="65">
        <f t="shared" si="637"/>
        <v>11.440893796127682</v>
      </c>
      <c r="O1468" s="65">
        <f t="shared" si="638"/>
        <v>35473.76262264439</v>
      </c>
      <c r="P1468" s="66">
        <f t="shared" si="639"/>
        <v>3100.6111283587734</v>
      </c>
      <c r="Q1468" s="63">
        <f t="shared" si="644"/>
        <v>7.3389109235748151E-2</v>
      </c>
      <c r="R1468" s="63">
        <f t="shared" si="645"/>
        <v>0.10558195404334714</v>
      </c>
      <c r="S1468" s="63">
        <f t="shared" si="646"/>
        <v>3.2585083272990589E-2</v>
      </c>
      <c r="T1468" s="64">
        <f t="shared" si="647"/>
        <v>7.0693322955023286E-2</v>
      </c>
      <c r="U1468" s="63">
        <f t="shared" si="626"/>
        <v>0.11285628451433771</v>
      </c>
      <c r="V1468" s="63">
        <f t="shared" si="627"/>
        <v>0.14938629620714527</v>
      </c>
      <c r="W1468" s="63">
        <f t="shared" si="628"/>
        <v>4.2694861527317274E-2</v>
      </c>
      <c r="X1468" s="64">
        <f t="shared" si="629"/>
        <v>0.10232277784849586</v>
      </c>
      <c r="Y1468" s="63">
        <f t="shared" si="622"/>
        <v>0.11685841293152377</v>
      </c>
      <c r="Z1468" s="63">
        <f t="shared" si="623"/>
        <v>0.15695993021546939</v>
      </c>
      <c r="AA1468" s="63">
        <f t="shared" si="624"/>
        <v>3.8432010342877021E-2</v>
      </c>
      <c r="AB1468" s="64">
        <f t="shared" si="625"/>
        <v>0.11414124246175361</v>
      </c>
      <c r="AC1468" s="63">
        <f t="shared" si="649"/>
        <v>6.8768946493102945E-2</v>
      </c>
      <c r="AD1468" s="63">
        <f t="shared" si="650"/>
        <v>0.11298277695375814</v>
      </c>
      <c r="AE1468" s="63">
        <f t="shared" si="651"/>
        <v>6.2271418067855411E-2</v>
      </c>
      <c r="AF1468" s="64">
        <f t="shared" si="652"/>
        <v>4.7738608065103438E-2</v>
      </c>
      <c r="AG1468" s="69">
        <f t="shared" ca="1" si="630"/>
        <v>901</v>
      </c>
      <c r="AH1468" s="75">
        <f t="shared" si="640"/>
        <v>5</v>
      </c>
      <c r="AI1468" s="76">
        <f t="shared" si="641"/>
        <v>0</v>
      </c>
      <c r="AJ1468" s="75">
        <f t="shared" si="642"/>
        <v>5</v>
      </c>
      <c r="AK1468" s="76">
        <f t="shared" si="643"/>
        <v>0</v>
      </c>
    </row>
    <row r="1469" spans="2:37" x14ac:dyDescent="0.25">
      <c r="B1469" s="43">
        <v>1993</v>
      </c>
      <c r="C1469" s="44">
        <v>2</v>
      </c>
      <c r="D1469" s="67">
        <f t="shared" si="648"/>
        <v>34028</v>
      </c>
      <c r="E1469" s="61">
        <f>Data!I1468</f>
        <v>443.38000499999998</v>
      </c>
      <c r="F1469" s="61">
        <f>Data!H1468</f>
        <v>143.1</v>
      </c>
      <c r="G1469" s="62">
        <f>IF(MOD(C1469,3)=0,SUM(Data!G1466:G1468),0)</f>
        <v>0</v>
      </c>
      <c r="H1469" s="63">
        <f t="shared" si="631"/>
        <v>1.0483627354217706E-2</v>
      </c>
      <c r="I1469" s="63">
        <f t="shared" si="632"/>
        <v>0</v>
      </c>
      <c r="J1469" s="63">
        <f t="shared" si="633"/>
        <v>1.0483627354217706E-2</v>
      </c>
      <c r="K1469" s="63">
        <f t="shared" si="634"/>
        <v>3.5063113604487661E-3</v>
      </c>
      <c r="L1469" s="64">
        <f t="shared" si="635"/>
        <v>6.9529368323650864E-3</v>
      </c>
      <c r="M1469" s="65">
        <f t="shared" si="636"/>
        <v>99.860361486486468</v>
      </c>
      <c r="N1469" s="65">
        <f t="shared" si="637"/>
        <v>11.481009132018732</v>
      </c>
      <c r="O1469" s="65">
        <f t="shared" si="638"/>
        <v>35845.656330832171</v>
      </c>
      <c r="P1469" s="66">
        <f t="shared" si="639"/>
        <v>3122.16948167598</v>
      </c>
      <c r="Q1469" s="63">
        <f t="shared" si="644"/>
        <v>7.4339694954988156E-2</v>
      </c>
      <c r="R1469" s="63">
        <f t="shared" si="645"/>
        <v>0.10656104951573497</v>
      </c>
      <c r="S1469" s="63">
        <f t="shared" si="646"/>
        <v>3.2467532467532534E-2</v>
      </c>
      <c r="T1469" s="64">
        <f t="shared" si="647"/>
        <v>7.1763532235366467E-2</v>
      </c>
      <c r="U1469" s="63">
        <f t="shared" si="626"/>
        <v>0.10608019824591031</v>
      </c>
      <c r="V1469" s="63">
        <f t="shared" si="627"/>
        <v>0.14238778183720879</v>
      </c>
      <c r="W1469" s="63">
        <f t="shared" si="628"/>
        <v>4.2884778929445533E-2</v>
      </c>
      <c r="X1469" s="64">
        <f t="shared" si="629"/>
        <v>9.5411309972235125E-2</v>
      </c>
      <c r="Y1469" s="63">
        <f t="shared" ref="Y1469:Y1532" si="653">($M1469/$M1349)^(1/10)-1</f>
        <v>0.11592199190976848</v>
      </c>
      <c r="Z1469" s="63">
        <f t="shared" ref="Z1469:Z1532" si="654">($O1469/$O1349)^(1/10)-1</f>
        <v>0.15598988639663069</v>
      </c>
      <c r="AA1469" s="63">
        <f t="shared" ref="AA1469:AA1532" si="655">($N1469/$N1349)^(1/10)-1</f>
        <v>3.8689387086036753E-2</v>
      </c>
      <c r="AB1469" s="64">
        <f t="shared" ref="AB1469:AB1532" si="656">($P1469/$P1349)^(1/10)-1</f>
        <v>0.11293125814991867</v>
      </c>
      <c r="AC1469" s="63">
        <f t="shared" si="649"/>
        <v>7.1371365778449825E-2</v>
      </c>
      <c r="AD1469" s="63">
        <f t="shared" si="650"/>
        <v>0.11569285554699138</v>
      </c>
      <c r="AE1469" s="63">
        <f t="shared" si="651"/>
        <v>6.2084613135326983E-2</v>
      </c>
      <c r="AF1469" s="64">
        <f t="shared" si="652"/>
        <v>5.0474549530861168E-2</v>
      </c>
      <c r="AG1469" s="69">
        <f t="shared" ca="1" si="630"/>
        <v>833</v>
      </c>
      <c r="AH1469" s="75">
        <f t="shared" si="640"/>
        <v>6</v>
      </c>
      <c r="AI1469" s="76">
        <f t="shared" si="641"/>
        <v>0</v>
      </c>
      <c r="AJ1469" s="75">
        <f t="shared" si="642"/>
        <v>6</v>
      </c>
      <c r="AK1469" s="76">
        <f t="shared" si="643"/>
        <v>0</v>
      </c>
    </row>
    <row r="1470" spans="2:37" x14ac:dyDescent="0.25">
      <c r="B1470" s="43">
        <v>1993</v>
      </c>
      <c r="C1470" s="44">
        <v>3</v>
      </c>
      <c r="D1470" s="67">
        <f t="shared" si="648"/>
        <v>34059</v>
      </c>
      <c r="E1470" s="61">
        <f>Data!I1469</f>
        <v>451.67001299999998</v>
      </c>
      <c r="F1470" s="61">
        <f>Data!H1469</f>
        <v>143.6</v>
      </c>
      <c r="G1470" s="62">
        <f>IF(MOD(C1470,3)=0,SUM(Data!G1467:G1469),0)</f>
        <v>3.1116666666666668</v>
      </c>
      <c r="H1470" s="63">
        <f t="shared" si="631"/>
        <v>1.8697297817929392E-2</v>
      </c>
      <c r="I1470" s="63">
        <f t="shared" si="632"/>
        <v>7.0180581703648704E-3</v>
      </c>
      <c r="J1470" s="63">
        <f t="shared" si="633"/>
        <v>2.5715355988294331E-2</v>
      </c>
      <c r="K1470" s="63">
        <f t="shared" si="634"/>
        <v>3.4940600978337066E-3</v>
      </c>
      <c r="L1470" s="64">
        <f t="shared" si="635"/>
        <v>2.214392369028495E-2</v>
      </c>
      <c r="M1470" s="65">
        <f t="shared" si="636"/>
        <v>101.72748040540539</v>
      </c>
      <c r="N1470" s="65">
        <f t="shared" si="637"/>
        <v>11.521124467909782</v>
      </c>
      <c r="O1470" s="65">
        <f t="shared" si="638"/>
        <v>36767.440144013577</v>
      </c>
      <c r="P1470" s="66">
        <f t="shared" si="639"/>
        <v>3191.3065644263493</v>
      </c>
      <c r="Q1470" s="63">
        <f t="shared" si="644"/>
        <v>0.11885360242337639</v>
      </c>
      <c r="R1470" s="63">
        <f t="shared" si="645"/>
        <v>0.15159157055817296</v>
      </c>
      <c r="S1470" s="63">
        <f t="shared" si="646"/>
        <v>3.086862885857844E-2</v>
      </c>
      <c r="T1470" s="64">
        <f t="shared" si="647"/>
        <v>0.11710797896067948</v>
      </c>
      <c r="U1470" s="63">
        <f t="shared" si="626"/>
        <v>0.11774102535639441</v>
      </c>
      <c r="V1470" s="63">
        <f t="shared" si="627"/>
        <v>0.15404004239638391</v>
      </c>
      <c r="W1470" s="63">
        <f t="shared" si="628"/>
        <v>4.2715196324880855E-2</v>
      </c>
      <c r="X1470" s="64">
        <f t="shared" si="629"/>
        <v>0.10676438443006764</v>
      </c>
      <c r="Y1470" s="63">
        <f t="shared" si="653"/>
        <v>0.11435697647350529</v>
      </c>
      <c r="Z1470" s="63">
        <f t="shared" si="654"/>
        <v>0.15386740670938504</v>
      </c>
      <c r="AA1470" s="63">
        <f t="shared" si="655"/>
        <v>3.9051742024041047E-2</v>
      </c>
      <c r="AB1470" s="64">
        <f t="shared" si="656"/>
        <v>0.1105004303844257</v>
      </c>
      <c r="AC1470" s="63">
        <f t="shared" si="649"/>
        <v>7.2441040770271137E-2</v>
      </c>
      <c r="AD1470" s="63">
        <f t="shared" si="650"/>
        <v>0.11679557181171885</v>
      </c>
      <c r="AE1470" s="63">
        <f t="shared" si="651"/>
        <v>6.1777033421849481E-2</v>
      </c>
      <c r="AF1470" s="64">
        <f t="shared" si="652"/>
        <v>5.1817412373818428E-2</v>
      </c>
      <c r="AG1470" s="69">
        <f t="shared" ca="1" si="630"/>
        <v>668</v>
      </c>
      <c r="AH1470" s="75">
        <f t="shared" si="640"/>
        <v>7</v>
      </c>
      <c r="AI1470" s="76">
        <f t="shared" si="641"/>
        <v>0</v>
      </c>
      <c r="AJ1470" s="75">
        <f t="shared" si="642"/>
        <v>7</v>
      </c>
      <c r="AK1470" s="76">
        <f t="shared" si="643"/>
        <v>0</v>
      </c>
    </row>
    <row r="1471" spans="2:37" x14ac:dyDescent="0.25">
      <c r="B1471" s="43">
        <v>1993</v>
      </c>
      <c r="C1471" s="44">
        <v>4</v>
      </c>
      <c r="D1471" s="67">
        <f t="shared" si="648"/>
        <v>34089</v>
      </c>
      <c r="E1471" s="61">
        <f>Data!I1470</f>
        <v>440.19000199999999</v>
      </c>
      <c r="F1471" s="61">
        <f>Data!H1470</f>
        <v>144</v>
      </c>
      <c r="G1471" s="62">
        <f>IF(MOD(C1471,3)=0,SUM(Data!G1468:G1470),0)</f>
        <v>0</v>
      </c>
      <c r="H1471" s="63">
        <f t="shared" si="631"/>
        <v>-2.5416810214496155E-2</v>
      </c>
      <c r="I1471" s="63">
        <f t="shared" si="632"/>
        <v>0</v>
      </c>
      <c r="J1471" s="63">
        <f t="shared" si="633"/>
        <v>-2.5416810214496044E-2</v>
      </c>
      <c r="K1471" s="63">
        <f t="shared" si="634"/>
        <v>2.7855153203342198E-3</v>
      </c>
      <c r="L1471" s="64">
        <f t="shared" si="635"/>
        <v>-2.8123985741677959E-2</v>
      </c>
      <c r="M1471" s="65">
        <f t="shared" si="636"/>
        <v>99.141892342342331</v>
      </c>
      <c r="N1471" s="65">
        <f t="shared" si="637"/>
        <v>11.553216736622625</v>
      </c>
      <c r="O1471" s="65">
        <f t="shared" si="638"/>
        <v>35832.92909580034</v>
      </c>
      <c r="P1471" s="66">
        <f t="shared" si="639"/>
        <v>3101.5543041110996</v>
      </c>
      <c r="Q1471" s="63">
        <f t="shared" si="644"/>
        <v>6.0826579756792398E-2</v>
      </c>
      <c r="R1471" s="63">
        <f t="shared" si="645"/>
        <v>9.1866661041244191E-2</v>
      </c>
      <c r="S1471" s="63">
        <f t="shared" si="646"/>
        <v>3.2258064516129004E-2</v>
      </c>
      <c r="T1471" s="64">
        <f t="shared" si="647"/>
        <v>5.7745827883705747E-2</v>
      </c>
      <c r="U1471" s="63">
        <f t="shared" si="626"/>
        <v>0.10991618774286405</v>
      </c>
      <c r="V1471" s="63">
        <f t="shared" si="627"/>
        <v>0.14596109054044382</v>
      </c>
      <c r="W1471" s="63">
        <f t="shared" si="628"/>
        <v>4.2224119185697129E-2</v>
      </c>
      <c r="X1471" s="64">
        <f t="shared" si="629"/>
        <v>9.9534226319572872E-2</v>
      </c>
      <c r="Y1471" s="63">
        <f t="shared" si="653"/>
        <v>0.1034836776044199</v>
      </c>
      <c r="Z1471" s="63">
        <f t="shared" si="654"/>
        <v>0.14260858621170924</v>
      </c>
      <c r="AA1471" s="63">
        <f t="shared" si="655"/>
        <v>3.8600572651647624E-2</v>
      </c>
      <c r="AB1471" s="64">
        <f t="shared" si="656"/>
        <v>0.10014245735925154</v>
      </c>
      <c r="AC1471" s="63">
        <f t="shared" si="649"/>
        <v>7.3294511998100553E-2</v>
      </c>
      <c r="AD1471" s="63">
        <f t="shared" si="650"/>
        <v>0.11768434131202077</v>
      </c>
      <c r="AE1471" s="63">
        <f t="shared" si="651"/>
        <v>6.1558177420020233E-2</v>
      </c>
      <c r="AF1471" s="64">
        <f t="shared" si="652"/>
        <v>5.2871491252988179E-2</v>
      </c>
      <c r="AG1471" s="69">
        <f t="shared" ca="1" si="630"/>
        <v>1475</v>
      </c>
      <c r="AH1471" s="75">
        <f t="shared" si="640"/>
        <v>0</v>
      </c>
      <c r="AI1471" s="76">
        <f t="shared" si="641"/>
        <v>1</v>
      </c>
      <c r="AJ1471" s="75">
        <f t="shared" si="642"/>
        <v>0</v>
      </c>
      <c r="AK1471" s="76">
        <f t="shared" si="643"/>
        <v>1</v>
      </c>
    </row>
    <row r="1472" spans="2:37" x14ac:dyDescent="0.25">
      <c r="B1472" s="43">
        <v>1993</v>
      </c>
      <c r="C1472" s="44">
        <v>5</v>
      </c>
      <c r="D1472" s="67">
        <f t="shared" si="648"/>
        <v>34120</v>
      </c>
      <c r="E1472" s="61">
        <f>Data!I1471</f>
        <v>450.19000199999999</v>
      </c>
      <c r="F1472" s="61">
        <f>Data!H1471</f>
        <v>144.19999999999999</v>
      </c>
      <c r="G1472" s="62">
        <f>IF(MOD(C1472,3)=0,SUM(Data!G1469:G1471),0)</f>
        <v>0</v>
      </c>
      <c r="H1472" s="63">
        <f t="shared" si="631"/>
        <v>2.2717462810525113E-2</v>
      </c>
      <c r="I1472" s="63">
        <f t="shared" si="632"/>
        <v>0</v>
      </c>
      <c r="J1472" s="63">
        <f t="shared" si="633"/>
        <v>2.2717462810525113E-2</v>
      </c>
      <c r="K1472" s="63">
        <f t="shared" si="634"/>
        <v>1.388888888888884E-3</v>
      </c>
      <c r="L1472" s="64">
        <f t="shared" si="635"/>
        <v>2.1298991988319083E-2</v>
      </c>
      <c r="M1472" s="65">
        <f t="shared" si="636"/>
        <v>101.39414459459458</v>
      </c>
      <c r="N1472" s="65">
        <f t="shared" si="637"/>
        <v>11.569262870979044</v>
      </c>
      <c r="O1472" s="65">
        <f t="shared" si="638"/>
        <v>36646.962329926369</v>
      </c>
      <c r="P1472" s="66">
        <f t="shared" si="639"/>
        <v>3167.6142843856983</v>
      </c>
      <c r="Q1472" s="63">
        <f t="shared" si="644"/>
        <v>8.3881053320605803E-2</v>
      </c>
      <c r="R1472" s="63">
        <f t="shared" si="645"/>
        <v>0.1155957149248259</v>
      </c>
      <c r="S1472" s="63">
        <f t="shared" si="646"/>
        <v>3.2211882605583497E-2</v>
      </c>
      <c r="T1472" s="64">
        <f t="shared" si="647"/>
        <v>8.0781701629668579E-2</v>
      </c>
      <c r="U1472" s="63">
        <f t="shared" si="626"/>
        <v>0.11420699890206798</v>
      </c>
      <c r="V1472" s="63">
        <f t="shared" si="627"/>
        <v>0.15039124724020692</v>
      </c>
      <c r="W1472" s="63">
        <f t="shared" si="628"/>
        <v>4.1802700270311188E-2</v>
      </c>
      <c r="X1472" s="64">
        <f t="shared" si="629"/>
        <v>0.10423139327794106</v>
      </c>
      <c r="Y1472" s="63">
        <f t="shared" si="653"/>
        <v>0.10734680432121646</v>
      </c>
      <c r="Z1472" s="63">
        <f t="shared" si="654"/>
        <v>0.14660868321886955</v>
      </c>
      <c r="AA1472" s="63">
        <f t="shared" si="655"/>
        <v>3.8114743033691889E-2</v>
      </c>
      <c r="AB1472" s="64">
        <f t="shared" si="656"/>
        <v>0.10451054752206379</v>
      </c>
      <c r="AC1472" s="63">
        <f t="shared" si="649"/>
        <v>7.5525398669260557E-2</v>
      </c>
      <c r="AD1472" s="63">
        <f t="shared" si="650"/>
        <v>0.12000749406433964</v>
      </c>
      <c r="AE1472" s="63">
        <f t="shared" si="651"/>
        <v>6.1267921050326191E-2</v>
      </c>
      <c r="AF1472" s="64">
        <f t="shared" si="652"/>
        <v>5.5348486323679058E-2</v>
      </c>
      <c r="AG1472" s="69">
        <f t="shared" ca="1" si="630"/>
        <v>583</v>
      </c>
      <c r="AH1472" s="75">
        <f t="shared" si="640"/>
        <v>1</v>
      </c>
      <c r="AI1472" s="76">
        <f t="shared" si="641"/>
        <v>0</v>
      </c>
      <c r="AJ1472" s="75">
        <f t="shared" si="642"/>
        <v>1</v>
      </c>
      <c r="AK1472" s="76">
        <f t="shared" si="643"/>
        <v>0</v>
      </c>
    </row>
    <row r="1473" spans="2:37" x14ac:dyDescent="0.25">
      <c r="B1473" s="43">
        <v>1993</v>
      </c>
      <c r="C1473" s="44">
        <v>6</v>
      </c>
      <c r="D1473" s="67">
        <f t="shared" si="648"/>
        <v>34150</v>
      </c>
      <c r="E1473" s="61">
        <f>Data!I1472</f>
        <v>450.52999899999998</v>
      </c>
      <c r="F1473" s="61">
        <f>Data!H1472</f>
        <v>144.4</v>
      </c>
      <c r="G1473" s="62">
        <f>IF(MOD(C1473,3)=0,SUM(Data!G1470:G1472),0)</f>
        <v>3.126666666666666</v>
      </c>
      <c r="H1473" s="63">
        <f t="shared" si="631"/>
        <v>7.5523001063881878E-4</v>
      </c>
      <c r="I1473" s="63">
        <f t="shared" si="632"/>
        <v>6.945215692876862E-3</v>
      </c>
      <c r="J1473" s="63">
        <f t="shared" si="633"/>
        <v>7.7004457035156904E-3</v>
      </c>
      <c r="K1473" s="63">
        <f t="shared" si="634"/>
        <v>1.3869625520113171E-3</v>
      </c>
      <c r="L1473" s="64">
        <f t="shared" si="635"/>
        <v>6.3047387150063638E-3</v>
      </c>
      <c r="M1473" s="65">
        <f t="shared" si="636"/>
        <v>101.47072049549548</v>
      </c>
      <c r="N1473" s="65">
        <f t="shared" si="637"/>
        <v>11.585309005335466</v>
      </c>
      <c r="O1473" s="65">
        <f t="shared" si="638"/>
        <v>36929.160273546753</v>
      </c>
      <c r="P1473" s="66">
        <f t="shared" si="639"/>
        <v>3187.5852647986721</v>
      </c>
      <c r="Q1473" s="63">
        <f t="shared" si="644"/>
        <v>0.10386137708158794</v>
      </c>
      <c r="R1473" s="63">
        <f t="shared" si="645"/>
        <v>0.13547679847006933</v>
      </c>
      <c r="S1473" s="63">
        <f t="shared" si="646"/>
        <v>2.9957203994294135E-2</v>
      </c>
      <c r="T1473" s="64">
        <f t="shared" si="647"/>
        <v>0.10245046499656296</v>
      </c>
      <c r="U1473" s="63">
        <f t="shared" ref="U1473:U1536" si="657">($M1473/$M1413)^(1/5)-1</f>
        <v>0.10497709769258812</v>
      </c>
      <c r="V1473" s="63">
        <f t="shared" ref="V1473:V1536" si="658">($O1473/$O1413)^(1/5)-1</f>
        <v>0.14054199332412387</v>
      </c>
      <c r="W1473" s="63">
        <f t="shared" ref="W1473:W1536" si="659">($N1473/$N1413)^(1/5)-1</f>
        <v>4.1206899285123111E-2</v>
      </c>
      <c r="X1473" s="64">
        <f t="shared" ref="X1473:X1536" si="660">($P1473/$P1413)^(1/5)-1</f>
        <v>9.5403799290229907E-2</v>
      </c>
      <c r="Y1473" s="63">
        <f t="shared" si="653"/>
        <v>0.10391238668555536</v>
      </c>
      <c r="Z1473" s="63">
        <f t="shared" si="654"/>
        <v>0.14266785396159398</v>
      </c>
      <c r="AA1473" s="63">
        <f t="shared" si="655"/>
        <v>3.794516752649546E-2</v>
      </c>
      <c r="AB1473" s="64">
        <f t="shared" si="656"/>
        <v>0.10089423768373162</v>
      </c>
      <c r="AC1473" s="63">
        <f t="shared" si="649"/>
        <v>7.592078951579162E-2</v>
      </c>
      <c r="AD1473" s="63">
        <f t="shared" si="650"/>
        <v>0.12037802020676103</v>
      </c>
      <c r="AE1473" s="63">
        <f t="shared" si="651"/>
        <v>6.0980119419618228E-2</v>
      </c>
      <c r="AF1473" s="64">
        <f t="shared" si="652"/>
        <v>5.5983990368862813E-2</v>
      </c>
      <c r="AG1473" s="69">
        <f t="shared" ca="1" si="630"/>
        <v>1014</v>
      </c>
      <c r="AH1473" s="75">
        <f t="shared" si="640"/>
        <v>2</v>
      </c>
      <c r="AI1473" s="76">
        <f t="shared" si="641"/>
        <v>0</v>
      </c>
      <c r="AJ1473" s="75">
        <f t="shared" si="642"/>
        <v>2</v>
      </c>
      <c r="AK1473" s="76">
        <f t="shared" si="643"/>
        <v>0</v>
      </c>
    </row>
    <row r="1474" spans="2:37" x14ac:dyDescent="0.25">
      <c r="B1474" s="43">
        <v>1993</v>
      </c>
      <c r="C1474" s="44">
        <v>7</v>
      </c>
      <c r="D1474" s="67">
        <f t="shared" si="648"/>
        <v>34181</v>
      </c>
      <c r="E1474" s="61">
        <f>Data!I1473</f>
        <v>448.13000499999998</v>
      </c>
      <c r="F1474" s="61">
        <f>Data!H1473</f>
        <v>144.4</v>
      </c>
      <c r="G1474" s="62">
        <f>IF(MOD(C1474,3)=0,SUM(Data!G1471:G1473),0)</f>
        <v>0</v>
      </c>
      <c r="H1474" s="63">
        <f t="shared" si="631"/>
        <v>-5.3270459355138078E-3</v>
      </c>
      <c r="I1474" s="63">
        <f t="shared" si="632"/>
        <v>0</v>
      </c>
      <c r="J1474" s="63">
        <f t="shared" si="633"/>
        <v>-5.3270459355136968E-3</v>
      </c>
      <c r="K1474" s="63">
        <f t="shared" si="634"/>
        <v>0</v>
      </c>
      <c r="L1474" s="64">
        <f t="shared" si="635"/>
        <v>-5.3270459355136968E-3</v>
      </c>
      <c r="M1474" s="65">
        <f t="shared" si="636"/>
        <v>100.9301813063063</v>
      </c>
      <c r="N1474" s="65">
        <f t="shared" si="637"/>
        <v>11.585309005335466</v>
      </c>
      <c r="O1474" s="65">
        <f t="shared" si="638"/>
        <v>36732.436940409621</v>
      </c>
      <c r="P1474" s="66">
        <f t="shared" si="639"/>
        <v>3170.6048516697228</v>
      </c>
      <c r="Q1474" s="63">
        <f t="shared" si="644"/>
        <v>5.6387200932285442E-2</v>
      </c>
      <c r="R1474" s="63">
        <f t="shared" si="645"/>
        <v>8.6642926153120081E-2</v>
      </c>
      <c r="S1474" s="63">
        <f t="shared" si="646"/>
        <v>2.7758007117437922E-2</v>
      </c>
      <c r="T1474" s="64">
        <f t="shared" si="647"/>
        <v>5.7294536873361057E-2</v>
      </c>
      <c r="U1474" s="63">
        <f t="shared" si="657"/>
        <v>0.10499583474024021</v>
      </c>
      <c r="V1474" s="63">
        <f t="shared" si="658"/>
        <v>0.14056133344413402</v>
      </c>
      <c r="W1474" s="63">
        <f t="shared" si="659"/>
        <v>4.0326756945393782E-2</v>
      </c>
      <c r="X1474" s="64">
        <f t="shared" si="660"/>
        <v>9.6349128607485568E-2</v>
      </c>
      <c r="Y1474" s="63">
        <f t="shared" si="653"/>
        <v>0.10672325035972485</v>
      </c>
      <c r="Z1474" s="63">
        <f t="shared" si="654"/>
        <v>0.14557739968377348</v>
      </c>
      <c r="AA1474" s="63">
        <f t="shared" si="655"/>
        <v>3.752882314398498E-2</v>
      </c>
      <c r="AB1474" s="64">
        <f t="shared" si="656"/>
        <v>0.10414031314558847</v>
      </c>
      <c r="AC1474" s="63">
        <f t="shared" si="649"/>
        <v>7.3630460283296673E-2</v>
      </c>
      <c r="AD1474" s="63">
        <f t="shared" si="650"/>
        <v>0.11799305417940209</v>
      </c>
      <c r="AE1474" s="63">
        <f t="shared" si="651"/>
        <v>6.0860241382240998E-2</v>
      </c>
      <c r="AF1474" s="64">
        <f t="shared" si="652"/>
        <v>5.3855173913125887E-2</v>
      </c>
      <c r="AG1474" s="69">
        <f t="shared" ca="1" si="630"/>
        <v>1154</v>
      </c>
      <c r="AH1474" s="75">
        <f t="shared" si="640"/>
        <v>0</v>
      </c>
      <c r="AI1474" s="76">
        <f t="shared" si="641"/>
        <v>1</v>
      </c>
      <c r="AJ1474" s="75">
        <f t="shared" si="642"/>
        <v>0</v>
      </c>
      <c r="AK1474" s="76">
        <f t="shared" si="643"/>
        <v>1</v>
      </c>
    </row>
    <row r="1475" spans="2:37" x14ac:dyDescent="0.25">
      <c r="B1475" s="43">
        <v>1993</v>
      </c>
      <c r="C1475" s="44">
        <v>8</v>
      </c>
      <c r="D1475" s="67">
        <f t="shared" si="648"/>
        <v>34212</v>
      </c>
      <c r="E1475" s="61">
        <f>Data!I1474</f>
        <v>463.55999800000001</v>
      </c>
      <c r="F1475" s="61">
        <f>Data!H1474</f>
        <v>144.80000000000001</v>
      </c>
      <c r="G1475" s="62">
        <f>IF(MOD(C1475,3)=0,SUM(Data!G1472:G1474),0)</f>
        <v>0</v>
      </c>
      <c r="H1475" s="63">
        <f t="shared" si="631"/>
        <v>3.4431956860375923E-2</v>
      </c>
      <c r="I1475" s="63">
        <f t="shared" si="632"/>
        <v>0</v>
      </c>
      <c r="J1475" s="63">
        <f t="shared" si="633"/>
        <v>3.4431956860375923E-2</v>
      </c>
      <c r="K1475" s="63">
        <f t="shared" si="634"/>
        <v>2.7700831024930483E-3</v>
      </c>
      <c r="L1475" s="64">
        <f t="shared" si="635"/>
        <v>3.1574410018220256E-2</v>
      </c>
      <c r="M1475" s="65">
        <f t="shared" si="636"/>
        <v>104.40540495495495</v>
      </c>
      <c r="N1475" s="65">
        <f t="shared" si="637"/>
        <v>11.617401274048307</v>
      </c>
      <c r="O1475" s="65">
        <f t="shared" si="638"/>
        <v>37997.206624518287</v>
      </c>
      <c r="P1475" s="66">
        <f t="shared" si="639"/>
        <v>3270.7148292621009</v>
      </c>
      <c r="Q1475" s="63">
        <f t="shared" si="644"/>
        <v>0.1196290102640607</v>
      </c>
      <c r="R1475" s="63">
        <f t="shared" si="645"/>
        <v>0.15169602854479036</v>
      </c>
      <c r="S1475" s="63">
        <f t="shared" si="646"/>
        <v>2.767920511000721E-2</v>
      </c>
      <c r="T1475" s="64">
        <f t="shared" si="647"/>
        <v>0.1206765913118848</v>
      </c>
      <c r="U1475" s="63">
        <f t="shared" si="657"/>
        <v>0.12129584432953688</v>
      </c>
      <c r="V1475" s="63">
        <f t="shared" si="658"/>
        <v>0.15738597665800746</v>
      </c>
      <c r="W1475" s="63">
        <f t="shared" si="659"/>
        <v>4.0026295915760013E-2</v>
      </c>
      <c r="X1475" s="64">
        <f t="shared" si="660"/>
        <v>0.11284299368499173</v>
      </c>
      <c r="Y1475" s="63">
        <f t="shared" si="653"/>
        <v>0.10922695704114993</v>
      </c>
      <c r="Z1475" s="63">
        <f t="shared" si="654"/>
        <v>0.14816900493716068</v>
      </c>
      <c r="AA1475" s="63">
        <f t="shared" si="655"/>
        <v>3.7504726868412996E-2</v>
      </c>
      <c r="AB1475" s="64">
        <f t="shared" si="656"/>
        <v>0.10666387844108893</v>
      </c>
      <c r="AC1475" s="63">
        <f t="shared" si="649"/>
        <v>7.7460839058066888E-2</v>
      </c>
      <c r="AD1475" s="63">
        <f t="shared" si="650"/>
        <v>0.12198170485902171</v>
      </c>
      <c r="AE1475" s="63">
        <f t="shared" si="651"/>
        <v>6.005793434420803E-2</v>
      </c>
      <c r="AF1475" s="64">
        <f t="shared" si="652"/>
        <v>5.8415458729736303E-2</v>
      </c>
      <c r="AG1475" s="69">
        <f t="shared" ca="1" si="630"/>
        <v>395</v>
      </c>
      <c r="AH1475" s="75">
        <f t="shared" si="640"/>
        <v>1</v>
      </c>
      <c r="AI1475" s="76">
        <f t="shared" si="641"/>
        <v>0</v>
      </c>
      <c r="AJ1475" s="75">
        <f t="shared" si="642"/>
        <v>1</v>
      </c>
      <c r="AK1475" s="76">
        <f t="shared" si="643"/>
        <v>0</v>
      </c>
    </row>
    <row r="1476" spans="2:37" x14ac:dyDescent="0.25">
      <c r="B1476" s="43">
        <v>1993</v>
      </c>
      <c r="C1476" s="44">
        <v>9</v>
      </c>
      <c r="D1476" s="67">
        <f t="shared" si="648"/>
        <v>34242</v>
      </c>
      <c r="E1476" s="61">
        <f>Data!I1475</f>
        <v>458.92999300000002</v>
      </c>
      <c r="F1476" s="61">
        <f>Data!H1475</f>
        <v>145.1</v>
      </c>
      <c r="G1476" s="62">
        <f>IF(MOD(C1476,3)=0,SUM(Data!G1473:G1475),0)</f>
        <v>3.13</v>
      </c>
      <c r="H1476" s="63">
        <f t="shared" si="631"/>
        <v>-9.9879304080935372E-3</v>
      </c>
      <c r="I1476" s="63">
        <f t="shared" si="632"/>
        <v>6.7520925306415241E-3</v>
      </c>
      <c r="J1476" s="63">
        <f t="shared" si="633"/>
        <v>-3.2358378774521857E-3</v>
      </c>
      <c r="K1476" s="63">
        <f t="shared" si="634"/>
        <v>2.071823204419676E-3</v>
      </c>
      <c r="L1476" s="64">
        <f t="shared" si="635"/>
        <v>-5.2966872822539646E-3</v>
      </c>
      <c r="M1476" s="65">
        <f t="shared" si="636"/>
        <v>103.36261103603603</v>
      </c>
      <c r="N1476" s="65">
        <f t="shared" si="637"/>
        <v>11.641470475582935</v>
      </c>
      <c r="O1476" s="65">
        <f t="shared" si="638"/>
        <v>37874.253824085295</v>
      </c>
      <c r="P1476" s="66">
        <f t="shared" si="639"/>
        <v>3253.390875622069</v>
      </c>
      <c r="Q1476" s="63">
        <f t="shared" si="644"/>
        <v>9.8444246484755693E-2</v>
      </c>
      <c r="R1476" s="63">
        <f t="shared" si="645"/>
        <v>0.12925213165965577</v>
      </c>
      <c r="S1476" s="63">
        <f t="shared" si="646"/>
        <v>2.6893135173389648E-2</v>
      </c>
      <c r="T1476" s="64">
        <f t="shared" si="647"/>
        <v>9.9678333587245538E-2</v>
      </c>
      <c r="U1476" s="63">
        <f t="shared" si="657"/>
        <v>0.1103611322339455</v>
      </c>
      <c r="V1476" s="63">
        <f t="shared" si="658"/>
        <v>0.14568836015866604</v>
      </c>
      <c r="W1476" s="63">
        <f t="shared" si="659"/>
        <v>3.9063570795627722E-2</v>
      </c>
      <c r="X1476" s="64">
        <f t="shared" si="660"/>
        <v>0.10261623288495603</v>
      </c>
      <c r="Y1476" s="63">
        <f t="shared" si="653"/>
        <v>0.10699465454197243</v>
      </c>
      <c r="Z1476" s="63">
        <f t="shared" si="654"/>
        <v>0.14543951320240467</v>
      </c>
      <c r="AA1476" s="63">
        <f t="shared" si="655"/>
        <v>3.7203071500369944E-2</v>
      </c>
      <c r="AB1476" s="64">
        <f t="shared" si="656"/>
        <v>0.10435414691306777</v>
      </c>
      <c r="AC1476" s="63">
        <f t="shared" si="649"/>
        <v>7.4805423404120219E-2</v>
      </c>
      <c r="AD1476" s="63">
        <f t="shared" si="650"/>
        <v>0.11917874108392601</v>
      </c>
      <c r="AE1476" s="63">
        <f t="shared" si="651"/>
        <v>6.0050240450916226E-2</v>
      </c>
      <c r="AF1476" s="64">
        <f t="shared" si="652"/>
        <v>5.5778960634788488E-2</v>
      </c>
      <c r="AG1476" s="69">
        <f t="shared" ca="1" si="630"/>
        <v>1236</v>
      </c>
      <c r="AH1476" s="75">
        <f t="shared" si="640"/>
        <v>0</v>
      </c>
      <c r="AI1476" s="76">
        <f t="shared" si="641"/>
        <v>1</v>
      </c>
      <c r="AJ1476" s="75">
        <f t="shared" si="642"/>
        <v>0</v>
      </c>
      <c r="AK1476" s="76">
        <f t="shared" si="643"/>
        <v>1</v>
      </c>
    </row>
    <row r="1477" spans="2:37" x14ac:dyDescent="0.25">
      <c r="B1477" s="43">
        <v>1993</v>
      </c>
      <c r="C1477" s="44">
        <v>10</v>
      </c>
      <c r="D1477" s="67">
        <f t="shared" si="648"/>
        <v>34273</v>
      </c>
      <c r="E1477" s="61">
        <f>Data!I1476</f>
        <v>467.82998700000002</v>
      </c>
      <c r="F1477" s="61">
        <f>Data!H1476</f>
        <v>145.69999999999999</v>
      </c>
      <c r="G1477" s="62">
        <f>IF(MOD(C1477,3)=0,SUM(Data!G1474:G1476),0)</f>
        <v>0</v>
      </c>
      <c r="H1477" s="63">
        <f t="shared" si="631"/>
        <v>1.9392922963742842E-2</v>
      </c>
      <c r="I1477" s="63">
        <f t="shared" si="632"/>
        <v>0</v>
      </c>
      <c r="J1477" s="63">
        <f t="shared" si="633"/>
        <v>1.9392922963742842E-2</v>
      </c>
      <c r="K1477" s="63">
        <f t="shared" si="634"/>
        <v>4.1350792556857918E-3</v>
      </c>
      <c r="L1477" s="64">
        <f t="shared" si="635"/>
        <v>1.5195011132732139E-2</v>
      </c>
      <c r="M1477" s="65">
        <f t="shared" si="636"/>
        <v>105.36711418918918</v>
      </c>
      <c r="N1477" s="65">
        <f t="shared" si="637"/>
        <v>11.689608878652196</v>
      </c>
      <c r="O1477" s="65">
        <f t="shared" si="638"/>
        <v>38608.746310805021</v>
      </c>
      <c r="P1477" s="66">
        <f t="shared" si="639"/>
        <v>3302.8261861962756</v>
      </c>
      <c r="Q1477" s="63">
        <f t="shared" si="644"/>
        <v>0.11739274582437487</v>
      </c>
      <c r="R1477" s="63">
        <f t="shared" si="645"/>
        <v>0.14873207644473974</v>
      </c>
      <c r="S1477" s="63">
        <f t="shared" si="646"/>
        <v>2.7503526093088704E-2</v>
      </c>
      <c r="T1477" s="64">
        <f t="shared" si="647"/>
        <v>0.11798358572315748</v>
      </c>
      <c r="U1477" s="63">
        <f t="shared" si="657"/>
        <v>0.10893504992171765</v>
      </c>
      <c r="V1477" s="63">
        <f t="shared" si="658"/>
        <v>0.14421690563966605</v>
      </c>
      <c r="W1477" s="63">
        <f t="shared" si="659"/>
        <v>3.9228424426839936E-2</v>
      </c>
      <c r="X1477" s="64">
        <f t="shared" si="660"/>
        <v>0.10102541341739157</v>
      </c>
      <c r="Y1477" s="63">
        <f t="shared" si="653"/>
        <v>0.11082015203242657</v>
      </c>
      <c r="Z1477" s="63">
        <f t="shared" si="654"/>
        <v>0.14939786653793696</v>
      </c>
      <c r="AA1477" s="63">
        <f t="shared" si="655"/>
        <v>3.7322547184915456E-2</v>
      </c>
      <c r="AB1477" s="64">
        <f t="shared" si="656"/>
        <v>0.1080428837271219</v>
      </c>
      <c r="AC1477" s="63">
        <f t="shared" si="649"/>
        <v>7.5907623803131541E-2</v>
      </c>
      <c r="AD1477" s="63">
        <f t="shared" si="650"/>
        <v>0.12032644580156759</v>
      </c>
      <c r="AE1477" s="63">
        <f t="shared" si="651"/>
        <v>5.9802001707106145E-2</v>
      </c>
      <c r="AF1477" s="64">
        <f t="shared" si="652"/>
        <v>5.71091996400932E-2</v>
      </c>
      <c r="AG1477" s="69">
        <f t="shared" ref="AG1477:AG1540" ca="1" si="661">RANK($H1477,OFFSET($H$5,0,0,$AN$3,1),0)</f>
        <v>650</v>
      </c>
      <c r="AH1477" s="75">
        <f t="shared" si="640"/>
        <v>1</v>
      </c>
      <c r="AI1477" s="76">
        <f t="shared" si="641"/>
        <v>0</v>
      </c>
      <c r="AJ1477" s="75">
        <f t="shared" si="642"/>
        <v>1</v>
      </c>
      <c r="AK1477" s="76">
        <f t="shared" si="643"/>
        <v>0</v>
      </c>
    </row>
    <row r="1478" spans="2:37" x14ac:dyDescent="0.25">
      <c r="B1478" s="43">
        <v>1993</v>
      </c>
      <c r="C1478" s="44">
        <v>11</v>
      </c>
      <c r="D1478" s="67">
        <f t="shared" si="648"/>
        <v>34303</v>
      </c>
      <c r="E1478" s="61">
        <f>Data!I1477</f>
        <v>461.790009</v>
      </c>
      <c r="F1478" s="61">
        <f>Data!H1477</f>
        <v>145.80000000000001</v>
      </c>
      <c r="G1478" s="62">
        <f>IF(MOD(C1478,3)=0,SUM(Data!G1475:G1477),0)</f>
        <v>0</v>
      </c>
      <c r="H1478" s="63">
        <f t="shared" ref="H1478:H1541" si="662">E1478/E1477-1</f>
        <v>-1.2910626013377002E-2</v>
      </c>
      <c r="I1478" s="63">
        <f t="shared" ref="I1478:I1541" si="663">G1478/E1477</f>
        <v>0</v>
      </c>
      <c r="J1478" s="63">
        <f t="shared" ref="J1478:J1541" si="664">O1478/O1477-1</f>
        <v>-1.2910626013377002E-2</v>
      </c>
      <c r="K1478" s="63">
        <f t="shared" ref="K1478:K1541" si="665">F1478/F1477-1</f>
        <v>6.8634179821569496E-4</v>
      </c>
      <c r="L1478" s="64">
        <f t="shared" ref="L1478:L1541" si="666">(1+J1478)/(1+K1478)-1</f>
        <v>-1.3587642044918025E-2</v>
      </c>
      <c r="M1478" s="65">
        <f t="shared" ref="M1478:M1541" si="667">E1478/$E$4</f>
        <v>104.00675878378378</v>
      </c>
      <c r="N1478" s="65">
        <f t="shared" ref="N1478:N1541" si="668">F1478/$F$4</f>
        <v>11.697631945830407</v>
      </c>
      <c r="O1478" s="65">
        <f t="shared" ref="O1478:O1541" si="669">O1477*((E1478+G1478)/(E1477))</f>
        <v>38110.283226340871</v>
      </c>
      <c r="P1478" s="66">
        <f t="shared" ref="P1478:P1541" si="670">P1477*(1+L1478)</f>
        <v>3257.9485662416587</v>
      </c>
      <c r="Q1478" s="63">
        <f t="shared" si="644"/>
        <v>7.0569149360345751E-2</v>
      </c>
      <c r="R1478" s="63">
        <f t="shared" si="645"/>
        <v>0.1005952262694223</v>
      </c>
      <c r="S1478" s="63">
        <f t="shared" si="646"/>
        <v>2.6760563380281654E-2</v>
      </c>
      <c r="T1478" s="64">
        <f t="shared" si="647"/>
        <v>7.1910302676665872E-2</v>
      </c>
      <c r="U1478" s="63">
        <f t="shared" si="657"/>
        <v>0.11028364684455405</v>
      </c>
      <c r="V1478" s="63">
        <f t="shared" si="658"/>
        <v>0.14560840949565113</v>
      </c>
      <c r="W1478" s="63">
        <f t="shared" si="659"/>
        <v>3.9198184461543883E-2</v>
      </c>
      <c r="X1478" s="64">
        <f t="shared" si="660"/>
        <v>0.10239646934068047</v>
      </c>
      <c r="Y1478" s="63">
        <f t="shared" si="653"/>
        <v>0.10746273769056325</v>
      </c>
      <c r="Z1478" s="63">
        <f t="shared" si="654"/>
        <v>0.14592385242812744</v>
      </c>
      <c r="AA1478" s="63">
        <f t="shared" si="655"/>
        <v>3.718851990841876E-2</v>
      </c>
      <c r="AB1478" s="64">
        <f t="shared" si="656"/>
        <v>0.10483661401237798</v>
      </c>
      <c r="AC1478" s="63">
        <f t="shared" si="649"/>
        <v>8.1727112130596025E-2</v>
      </c>
      <c r="AD1478" s="63">
        <f t="shared" si="650"/>
        <v>0.12638619157346387</v>
      </c>
      <c r="AE1478" s="63">
        <f t="shared" si="651"/>
        <v>5.94909269037871E-2</v>
      </c>
      <c r="AF1478" s="64">
        <f t="shared" si="652"/>
        <v>6.3139063271800522E-2</v>
      </c>
      <c r="AG1478" s="69">
        <f t="shared" ca="1" si="661"/>
        <v>1283</v>
      </c>
      <c r="AH1478" s="75">
        <f t="shared" si="640"/>
        <v>0</v>
      </c>
      <c r="AI1478" s="76">
        <f t="shared" si="641"/>
        <v>1</v>
      </c>
      <c r="AJ1478" s="75">
        <f t="shared" si="642"/>
        <v>0</v>
      </c>
      <c r="AK1478" s="76">
        <f t="shared" si="643"/>
        <v>1</v>
      </c>
    </row>
    <row r="1479" spans="2:37" x14ac:dyDescent="0.25">
      <c r="B1479" s="43">
        <v>1993</v>
      </c>
      <c r="C1479" s="44">
        <v>12</v>
      </c>
      <c r="D1479" s="67">
        <f t="shared" si="648"/>
        <v>34334</v>
      </c>
      <c r="E1479" s="61">
        <f>Data!I1478</f>
        <v>466.45001200000002</v>
      </c>
      <c r="F1479" s="61">
        <f>Data!H1478</f>
        <v>145.80000000000001</v>
      </c>
      <c r="G1479" s="62">
        <f>IF(MOD(C1479,3)=0,SUM(Data!G1476:G1478),0)</f>
        <v>3.14</v>
      </c>
      <c r="H1479" s="63">
        <f t="shared" si="662"/>
        <v>1.0091173280450949E-2</v>
      </c>
      <c r="I1479" s="63">
        <f t="shared" si="663"/>
        <v>6.7996274038055254E-3</v>
      </c>
      <c r="J1479" s="63">
        <f t="shared" si="664"/>
        <v>1.6890800684256524E-2</v>
      </c>
      <c r="K1479" s="63">
        <f t="shared" si="665"/>
        <v>0</v>
      </c>
      <c r="L1479" s="64">
        <f t="shared" si="666"/>
        <v>1.6890800684256524E-2</v>
      </c>
      <c r="M1479" s="65">
        <f t="shared" si="667"/>
        <v>105.056309009009</v>
      </c>
      <c r="N1479" s="65">
        <f t="shared" si="668"/>
        <v>11.697631945830407</v>
      </c>
      <c r="O1479" s="65">
        <f t="shared" si="669"/>
        <v>38753.996424337558</v>
      </c>
      <c r="P1479" s="66">
        <f t="shared" si="670"/>
        <v>3312.9779261136059</v>
      </c>
      <c r="Q1479" s="63">
        <f t="shared" si="644"/>
        <v>7.0551563275949691E-2</v>
      </c>
      <c r="R1479" s="63">
        <f t="shared" si="645"/>
        <v>0.10016682158745405</v>
      </c>
      <c r="S1479" s="63">
        <f t="shared" si="646"/>
        <v>2.748414376321362E-2</v>
      </c>
      <c r="T1479" s="64">
        <f t="shared" si="647"/>
        <v>7.0738490968859091E-2</v>
      </c>
      <c r="U1479" s="63">
        <f t="shared" si="657"/>
        <v>0.10927593174239747</v>
      </c>
      <c r="V1479" s="63">
        <f t="shared" si="658"/>
        <v>0.14412527201665215</v>
      </c>
      <c r="W1479" s="63">
        <f t="shared" si="659"/>
        <v>3.8852993159824933E-2</v>
      </c>
      <c r="X1479" s="64">
        <f t="shared" si="660"/>
        <v>0.10133510665125556</v>
      </c>
      <c r="Y1479" s="63">
        <f t="shared" si="653"/>
        <v>0.10955937384164049</v>
      </c>
      <c r="Z1479" s="63">
        <f t="shared" si="654"/>
        <v>0.14764155787084166</v>
      </c>
      <c r="AA1479" s="63">
        <f t="shared" si="655"/>
        <v>3.7086086586274547E-2</v>
      </c>
      <c r="AB1479" s="64">
        <f t="shared" si="656"/>
        <v>0.10660201955700455</v>
      </c>
      <c r="AC1479" s="63">
        <f t="shared" si="649"/>
        <v>8.1381389374028279E-2</v>
      </c>
      <c r="AD1479" s="63">
        <f t="shared" si="650"/>
        <v>0.12592358465786613</v>
      </c>
      <c r="AE1479" s="63">
        <f t="shared" si="651"/>
        <v>5.9145870833412495E-2</v>
      </c>
      <c r="AF1479" s="64">
        <f t="shared" si="652"/>
        <v>6.3048646709926937E-2</v>
      </c>
      <c r="AG1479" s="69">
        <f t="shared" ca="1" si="661"/>
        <v>841</v>
      </c>
      <c r="AH1479" s="75">
        <f t="shared" ref="AH1479:AH1542" si="671">IF($H1479&gt;0,IF($H1478&gt;0,AH1478+1,1),0)</f>
        <v>1</v>
      </c>
      <c r="AI1479" s="76">
        <f t="shared" ref="AI1479:AI1542" si="672">IF($H1479&lt;0,IF($H1478&lt;0,AI1478+1,1),0)</f>
        <v>0</v>
      </c>
      <c r="AJ1479" s="75">
        <f t="shared" ref="AJ1479:AJ1542" si="673">IF($H1479&gt;0,IF($H1478&gt;0,AJ1478+1,1),0)</f>
        <v>1</v>
      </c>
      <c r="AK1479" s="76">
        <f t="shared" ref="AK1479:AK1542" si="674">IF($H1479&lt;0,IF($H1478&lt;0,AK1478+1,1),0)</f>
        <v>0</v>
      </c>
    </row>
    <row r="1480" spans="2:37" x14ac:dyDescent="0.25">
      <c r="B1480" s="43">
        <v>1994</v>
      </c>
      <c r="C1480" s="39">
        <v>1</v>
      </c>
      <c r="D1480" s="67">
        <f t="shared" si="648"/>
        <v>34365</v>
      </c>
      <c r="E1480" s="61">
        <f>Data!I1479</f>
        <v>481.60998499999999</v>
      </c>
      <c r="F1480" s="61">
        <f>Data!H1479</f>
        <v>146.19999999999999</v>
      </c>
      <c r="G1480" s="62">
        <f>IF(MOD(C1480,3)=0,SUM(Data!G1477:G1479),0)</f>
        <v>0</v>
      </c>
      <c r="H1480" s="63">
        <f t="shared" si="662"/>
        <v>3.2500745224549377E-2</v>
      </c>
      <c r="I1480" s="63">
        <f t="shared" si="663"/>
        <v>0</v>
      </c>
      <c r="J1480" s="63">
        <f t="shared" si="664"/>
        <v>3.2500745224549377E-2</v>
      </c>
      <c r="K1480" s="63">
        <f t="shared" si="665"/>
        <v>2.7434842249656199E-3</v>
      </c>
      <c r="L1480" s="64">
        <f t="shared" si="666"/>
        <v>2.9675845784810528E-2</v>
      </c>
      <c r="M1480" s="65">
        <f t="shared" si="667"/>
        <v>108.47071734234233</v>
      </c>
      <c r="N1480" s="65">
        <f t="shared" si="668"/>
        <v>11.729724214543246</v>
      </c>
      <c r="O1480" s="65">
        <f t="shared" si="669"/>
        <v>40013.530188558048</v>
      </c>
      <c r="P1480" s="66">
        <f t="shared" si="670"/>
        <v>3411.2933481374348</v>
      </c>
      <c r="Q1480" s="63">
        <f t="shared" si="644"/>
        <v>9.761152763938985E-2</v>
      </c>
      <c r="R1480" s="63">
        <f t="shared" si="645"/>
        <v>0.12797536066883786</v>
      </c>
      <c r="S1480" s="63">
        <f t="shared" si="646"/>
        <v>2.5245441795231249E-2</v>
      </c>
      <c r="T1480" s="64">
        <f t="shared" si="647"/>
        <v>0.10020031758807257</v>
      </c>
      <c r="U1480" s="63">
        <f t="shared" si="657"/>
        <v>0.10116008715561597</v>
      </c>
      <c r="V1480" s="63">
        <f t="shared" si="658"/>
        <v>0.13575445765947869</v>
      </c>
      <c r="W1480" s="63">
        <f t="shared" si="659"/>
        <v>3.8390355783955554E-2</v>
      </c>
      <c r="X1480" s="64">
        <f t="shared" si="660"/>
        <v>9.3764451232808188E-2</v>
      </c>
      <c r="Y1480" s="63">
        <f t="shared" si="653"/>
        <v>0.11414491934304638</v>
      </c>
      <c r="Z1480" s="63">
        <f t="shared" si="654"/>
        <v>0.15238448799877213</v>
      </c>
      <c r="AA1480" s="63">
        <f t="shared" si="655"/>
        <v>3.675781770956088E-2</v>
      </c>
      <c r="AB1480" s="64">
        <f t="shared" si="656"/>
        <v>0.11152717473079443</v>
      </c>
      <c r="AC1480" s="63">
        <f t="shared" si="649"/>
        <v>8.3659050667901136E-2</v>
      </c>
      <c r="AD1480" s="63">
        <f t="shared" si="650"/>
        <v>0.1282950630223294</v>
      </c>
      <c r="AE1480" s="63">
        <f t="shared" si="651"/>
        <v>5.8834473965187151E-2</v>
      </c>
      <c r="AF1480" s="64">
        <f t="shared" si="652"/>
        <v>6.5600989356742412E-2</v>
      </c>
      <c r="AG1480" s="69">
        <f t="shared" ca="1" si="661"/>
        <v>429</v>
      </c>
      <c r="AH1480" s="75">
        <f t="shared" si="671"/>
        <v>2</v>
      </c>
      <c r="AI1480" s="76">
        <f t="shared" si="672"/>
        <v>0</v>
      </c>
      <c r="AJ1480" s="75">
        <f t="shared" si="673"/>
        <v>2</v>
      </c>
      <c r="AK1480" s="76">
        <f t="shared" si="674"/>
        <v>0</v>
      </c>
    </row>
    <row r="1481" spans="2:37" x14ac:dyDescent="0.25">
      <c r="B1481" s="43">
        <v>1994</v>
      </c>
      <c r="C1481" s="44">
        <v>2</v>
      </c>
      <c r="D1481" s="67">
        <f t="shared" si="648"/>
        <v>34393</v>
      </c>
      <c r="E1481" s="61">
        <f>Data!I1480</f>
        <v>467.14001500000001</v>
      </c>
      <c r="F1481" s="61">
        <f>Data!H1480</f>
        <v>146.69999999999999</v>
      </c>
      <c r="G1481" s="62">
        <f>IF(MOD(C1481,3)=0,SUM(Data!G1478:G1480),0)</f>
        <v>0</v>
      </c>
      <c r="H1481" s="63">
        <f t="shared" si="662"/>
        <v>-3.0044995848663714E-2</v>
      </c>
      <c r="I1481" s="63">
        <f t="shared" si="663"/>
        <v>0</v>
      </c>
      <c r="J1481" s="63">
        <f t="shared" si="664"/>
        <v>-3.0044995848663714E-2</v>
      </c>
      <c r="K1481" s="63">
        <f t="shared" si="665"/>
        <v>3.4199726402188713E-3</v>
      </c>
      <c r="L1481" s="64">
        <f t="shared" si="666"/>
        <v>-3.3350909291578912E-2</v>
      </c>
      <c r="M1481" s="65">
        <f t="shared" si="667"/>
        <v>105.21171509009008</v>
      </c>
      <c r="N1481" s="65">
        <f t="shared" si="668"/>
        <v>11.769839550434298</v>
      </c>
      <c r="O1481" s="65">
        <f t="shared" si="669"/>
        <v>38811.323840152443</v>
      </c>
      <c r="P1481" s="66">
        <f t="shared" si="670"/>
        <v>3297.5236131167367</v>
      </c>
      <c r="Q1481" s="63">
        <f t="shared" si="644"/>
        <v>5.358836603378192E-2</v>
      </c>
      <c r="R1481" s="63">
        <f t="shared" si="645"/>
        <v>8.2734362064655231E-2</v>
      </c>
      <c r="S1481" s="63">
        <f t="shared" si="646"/>
        <v>2.515723270440251E-2</v>
      </c>
      <c r="T1481" s="64">
        <f t="shared" si="647"/>
        <v>5.616419367043024E-2</v>
      </c>
      <c r="U1481" s="63">
        <f t="shared" si="657"/>
        <v>0.10091030568405546</v>
      </c>
      <c r="V1481" s="63">
        <f t="shared" si="658"/>
        <v>0.1354968289794396</v>
      </c>
      <c r="W1481" s="63">
        <f t="shared" si="659"/>
        <v>3.824370780321007E-2</v>
      </c>
      <c r="X1481" s="64">
        <f t="shared" si="660"/>
        <v>9.3670802380304785E-2</v>
      </c>
      <c r="Y1481" s="63">
        <f t="shared" si="653"/>
        <v>0.11516247808406921</v>
      </c>
      <c r="Z1481" s="63">
        <f t="shared" si="654"/>
        <v>0.15343697128745748</v>
      </c>
      <c r="AA1481" s="63">
        <f t="shared" si="655"/>
        <v>3.6604323129498795E-2</v>
      </c>
      <c r="AB1481" s="64">
        <f t="shared" si="656"/>
        <v>0.11270708171970778</v>
      </c>
      <c r="AC1481" s="63">
        <f t="shared" si="649"/>
        <v>8.2203877503871592E-2</v>
      </c>
      <c r="AD1481" s="63">
        <f t="shared" si="650"/>
        <v>0.12677995114668428</v>
      </c>
      <c r="AE1481" s="63">
        <f t="shared" si="651"/>
        <v>5.8338038642279821E-2</v>
      </c>
      <c r="AF1481" s="64">
        <f t="shared" si="652"/>
        <v>6.466923610929376E-2</v>
      </c>
      <c r="AG1481" s="69">
        <f t="shared" ca="1" si="661"/>
        <v>1522</v>
      </c>
      <c r="AH1481" s="75">
        <f t="shared" si="671"/>
        <v>0</v>
      </c>
      <c r="AI1481" s="76">
        <f t="shared" si="672"/>
        <v>1</v>
      </c>
      <c r="AJ1481" s="75">
        <f t="shared" si="673"/>
        <v>0</v>
      </c>
      <c r="AK1481" s="76">
        <f t="shared" si="674"/>
        <v>1</v>
      </c>
    </row>
    <row r="1482" spans="2:37" x14ac:dyDescent="0.25">
      <c r="B1482" s="43">
        <v>1994</v>
      </c>
      <c r="C1482" s="44">
        <v>3</v>
      </c>
      <c r="D1482" s="67">
        <f t="shared" si="648"/>
        <v>34424</v>
      </c>
      <c r="E1482" s="61">
        <f>Data!I1481</f>
        <v>445.76998900000001</v>
      </c>
      <c r="F1482" s="61">
        <f>Data!H1481</f>
        <v>147.19999999999999</v>
      </c>
      <c r="G1482" s="62">
        <f>IF(MOD(C1482,3)=0,SUM(Data!G1479:G1481),0)</f>
        <v>3.166666666666667</v>
      </c>
      <c r="H1482" s="63">
        <f t="shared" si="662"/>
        <v>-4.5746511353774721E-2</v>
      </c>
      <c r="I1482" s="63">
        <f t="shared" si="663"/>
        <v>6.778838388885754E-3</v>
      </c>
      <c r="J1482" s="63">
        <f t="shared" si="664"/>
        <v>-3.89676729648889E-2</v>
      </c>
      <c r="K1482" s="63">
        <f t="shared" si="665"/>
        <v>3.4083162917519783E-3</v>
      </c>
      <c r="L1482" s="64">
        <f t="shared" si="666"/>
        <v>-4.2232049075741962E-2</v>
      </c>
      <c r="M1482" s="65">
        <f t="shared" si="667"/>
        <v>100.39864617117117</v>
      </c>
      <c r="N1482" s="65">
        <f t="shared" si="668"/>
        <v>11.809954886325349</v>
      </c>
      <c r="O1482" s="65">
        <f t="shared" si="669"/>
        <v>37298.936865414988</v>
      </c>
      <c r="P1482" s="66">
        <f t="shared" si="670"/>
        <v>3158.2624340591728</v>
      </c>
      <c r="Q1482" s="63">
        <f t="shared" si="644"/>
        <v>-1.3062686984269489E-2</v>
      </c>
      <c r="R1482" s="63">
        <f t="shared" si="645"/>
        <v>1.4455635728775285E-2</v>
      </c>
      <c r="S1482" s="63">
        <f t="shared" si="646"/>
        <v>2.5069637883008422E-2</v>
      </c>
      <c r="T1482" s="64">
        <f t="shared" si="647"/>
        <v>-1.0354420579809176E-2</v>
      </c>
      <c r="U1482" s="63">
        <f t="shared" si="657"/>
        <v>8.6165611860098634E-2</v>
      </c>
      <c r="V1482" s="63">
        <f t="shared" si="658"/>
        <v>0.12000094352008994</v>
      </c>
      <c r="W1482" s="63">
        <f t="shared" si="659"/>
        <v>3.7758431513612578E-2</v>
      </c>
      <c r="X1482" s="64">
        <f t="shared" si="660"/>
        <v>7.925015062178109E-2</v>
      </c>
      <c r="Y1482" s="63">
        <f t="shared" si="653"/>
        <v>0.10846563759964689</v>
      </c>
      <c r="Z1482" s="63">
        <f t="shared" si="654"/>
        <v>0.14604166834566534</v>
      </c>
      <c r="AA1482" s="63">
        <f t="shared" si="655"/>
        <v>3.6754776537481382E-2</v>
      </c>
      <c r="AB1482" s="64">
        <f t="shared" si="656"/>
        <v>0.10541247967352185</v>
      </c>
      <c r="AC1482" s="63">
        <f t="shared" si="649"/>
        <v>8.0945427120790781E-2</v>
      </c>
      <c r="AD1482" s="63">
        <f t="shared" si="650"/>
        <v>0.12535837032060182</v>
      </c>
      <c r="AE1482" s="63">
        <f t="shared" si="651"/>
        <v>5.7849769275195584E-2</v>
      </c>
      <c r="AF1482" s="64">
        <f t="shared" si="652"/>
        <v>6.3816813129959904E-2</v>
      </c>
      <c r="AG1482" s="69">
        <f t="shared" ca="1" si="661"/>
        <v>1647</v>
      </c>
      <c r="AH1482" s="75">
        <f t="shared" si="671"/>
        <v>0</v>
      </c>
      <c r="AI1482" s="76">
        <f t="shared" si="672"/>
        <v>2</v>
      </c>
      <c r="AJ1482" s="75">
        <f t="shared" si="673"/>
        <v>0</v>
      </c>
      <c r="AK1482" s="76">
        <f t="shared" si="674"/>
        <v>2</v>
      </c>
    </row>
    <row r="1483" spans="2:37" x14ac:dyDescent="0.25">
      <c r="B1483" s="43">
        <v>1994</v>
      </c>
      <c r="C1483" s="44">
        <v>4</v>
      </c>
      <c r="D1483" s="67">
        <f t="shared" si="648"/>
        <v>34454</v>
      </c>
      <c r="E1483" s="61">
        <f>Data!I1482</f>
        <v>450.91000400000001</v>
      </c>
      <c r="F1483" s="61">
        <f>Data!H1482</f>
        <v>147.4</v>
      </c>
      <c r="G1483" s="62">
        <f>IF(MOD(C1483,3)=0,SUM(Data!G1480:G1482),0)</f>
        <v>0</v>
      </c>
      <c r="H1483" s="63">
        <f t="shared" si="662"/>
        <v>1.1530643889981596E-2</v>
      </c>
      <c r="I1483" s="63">
        <f t="shared" si="663"/>
        <v>0</v>
      </c>
      <c r="J1483" s="63">
        <f t="shared" si="664"/>
        <v>1.1530643889981596E-2</v>
      </c>
      <c r="K1483" s="63">
        <f t="shared" si="665"/>
        <v>1.3586956521740579E-3</v>
      </c>
      <c r="L1483" s="64">
        <f t="shared" si="666"/>
        <v>1.0158146408448143E-2</v>
      </c>
      <c r="M1483" s="65">
        <f t="shared" si="667"/>
        <v>101.5563072072072</v>
      </c>
      <c r="N1483" s="65">
        <f t="shared" si="668"/>
        <v>11.826001020681771</v>
      </c>
      <c r="O1483" s="65">
        <f t="shared" si="669"/>
        <v>37729.017623884996</v>
      </c>
      <c r="P1483" s="66">
        <f t="shared" si="670"/>
        <v>3190.3445262606479</v>
      </c>
      <c r="Q1483" s="63">
        <f t="shared" si="644"/>
        <v>2.4353124676375515E-2</v>
      </c>
      <c r="R1483" s="63">
        <f t="shared" si="645"/>
        <v>5.2914695391365063E-2</v>
      </c>
      <c r="S1483" s="63">
        <f t="shared" si="646"/>
        <v>2.3611111111111249E-2</v>
      </c>
      <c r="T1483" s="64">
        <f t="shared" si="647"/>
        <v>2.8627653570939326E-2</v>
      </c>
      <c r="U1483" s="63">
        <f t="shared" si="657"/>
        <v>7.8069000396912003E-2</v>
      </c>
      <c r="V1483" s="63">
        <f t="shared" si="658"/>
        <v>0.11165211312160683</v>
      </c>
      <c r="W1483" s="63">
        <f t="shared" si="659"/>
        <v>3.6687557566057238E-2</v>
      </c>
      <c r="X1483" s="64">
        <f t="shared" si="660"/>
        <v>7.2311618875364525E-2</v>
      </c>
      <c r="Y1483" s="63">
        <f t="shared" si="653"/>
        <v>0.10913246721195957</v>
      </c>
      <c r="Z1483" s="63">
        <f t="shared" si="654"/>
        <v>0.14673110290770719</v>
      </c>
      <c r="AA1483" s="63">
        <f t="shared" si="655"/>
        <v>3.6391593967198155E-2</v>
      </c>
      <c r="AB1483" s="64">
        <f t="shared" si="656"/>
        <v>0.10646507515382386</v>
      </c>
      <c r="AC1483" s="63">
        <f t="shared" si="649"/>
        <v>8.372153110401781E-2</v>
      </c>
      <c r="AD1483" s="63">
        <f t="shared" si="650"/>
        <v>0.1282485364437207</v>
      </c>
      <c r="AE1483" s="63">
        <f t="shared" si="651"/>
        <v>5.7700750005284629E-2</v>
      </c>
      <c r="AF1483" s="64">
        <f t="shared" si="652"/>
        <v>6.6699192978811439E-2</v>
      </c>
      <c r="AG1483" s="69">
        <f t="shared" ca="1" si="661"/>
        <v>811</v>
      </c>
      <c r="AH1483" s="75">
        <f t="shared" si="671"/>
        <v>1</v>
      </c>
      <c r="AI1483" s="76">
        <f t="shared" si="672"/>
        <v>0</v>
      </c>
      <c r="AJ1483" s="75">
        <f t="shared" si="673"/>
        <v>1</v>
      </c>
      <c r="AK1483" s="76">
        <f t="shared" si="674"/>
        <v>0</v>
      </c>
    </row>
    <row r="1484" spans="2:37" x14ac:dyDescent="0.25">
      <c r="B1484" s="43">
        <v>1994</v>
      </c>
      <c r="C1484" s="44">
        <v>5</v>
      </c>
      <c r="D1484" s="67">
        <f t="shared" si="648"/>
        <v>34485</v>
      </c>
      <c r="E1484" s="61">
        <f>Data!I1483</f>
        <v>456.5</v>
      </c>
      <c r="F1484" s="61">
        <f>Data!H1483</f>
        <v>147.5</v>
      </c>
      <c r="G1484" s="62">
        <f>IF(MOD(C1484,3)=0,SUM(Data!G1481:G1483),0)</f>
        <v>0</v>
      </c>
      <c r="H1484" s="63">
        <f t="shared" si="662"/>
        <v>1.2397143444171643E-2</v>
      </c>
      <c r="I1484" s="63">
        <f t="shared" si="663"/>
        <v>0</v>
      </c>
      <c r="J1484" s="63">
        <f t="shared" si="664"/>
        <v>1.2397143444171643E-2</v>
      </c>
      <c r="K1484" s="63">
        <f t="shared" si="665"/>
        <v>6.7842605156043234E-4</v>
      </c>
      <c r="L1484" s="64">
        <f t="shared" si="666"/>
        <v>1.1710772499463618E-2</v>
      </c>
      <c r="M1484" s="65">
        <f t="shared" si="667"/>
        <v>102.8153153153153</v>
      </c>
      <c r="N1484" s="65">
        <f t="shared" si="668"/>
        <v>11.83402408785998</v>
      </c>
      <c r="O1484" s="65">
        <f t="shared" si="669"/>
        <v>38196.749667375982</v>
      </c>
      <c r="P1484" s="66">
        <f t="shared" si="670"/>
        <v>3227.7059252025952</v>
      </c>
      <c r="Q1484" s="63">
        <f t="shared" si="644"/>
        <v>1.4016299722267034E-2</v>
      </c>
      <c r="R1484" s="63">
        <f t="shared" si="645"/>
        <v>4.2289653464239185E-2</v>
      </c>
      <c r="S1484" s="63">
        <f t="shared" si="646"/>
        <v>2.2884882108183291E-2</v>
      </c>
      <c r="T1484" s="64">
        <f t="shared" si="647"/>
        <v>1.8970630708767144E-2</v>
      </c>
      <c r="U1484" s="63">
        <f t="shared" si="657"/>
        <v>7.3290122447880135E-2</v>
      </c>
      <c r="V1484" s="63">
        <f t="shared" si="658"/>
        <v>0.10672436752421421</v>
      </c>
      <c r="W1484" s="63">
        <f t="shared" si="659"/>
        <v>3.5653018081626575E-2</v>
      </c>
      <c r="X1484" s="64">
        <f t="shared" si="660"/>
        <v>6.8624672744385995E-2</v>
      </c>
      <c r="Y1484" s="63">
        <f t="shared" si="653"/>
        <v>0.11731595733319899</v>
      </c>
      <c r="Z1484" s="63">
        <f t="shared" si="654"/>
        <v>0.1551920062982215</v>
      </c>
      <c r="AA1484" s="63">
        <f t="shared" si="655"/>
        <v>3.6160776398580508E-2</v>
      </c>
      <c r="AB1484" s="64">
        <f t="shared" si="656"/>
        <v>0.11487718181473916</v>
      </c>
      <c r="AC1484" s="63">
        <f t="shared" si="649"/>
        <v>8.6241278426131718E-2</v>
      </c>
      <c r="AD1484" s="63">
        <f t="shared" si="650"/>
        <v>0.13087181294676009</v>
      </c>
      <c r="AE1484" s="63">
        <f t="shared" si="651"/>
        <v>5.7079833315520023E-2</v>
      </c>
      <c r="AF1484" s="64">
        <f t="shared" si="652"/>
        <v>6.9807385691762036E-2</v>
      </c>
      <c r="AG1484" s="69">
        <f t="shared" ca="1" si="661"/>
        <v>794</v>
      </c>
      <c r="AH1484" s="75">
        <f t="shared" si="671"/>
        <v>2</v>
      </c>
      <c r="AI1484" s="76">
        <f t="shared" si="672"/>
        <v>0</v>
      </c>
      <c r="AJ1484" s="75">
        <f t="shared" si="673"/>
        <v>2</v>
      </c>
      <c r="AK1484" s="76">
        <f t="shared" si="674"/>
        <v>0</v>
      </c>
    </row>
    <row r="1485" spans="2:37" x14ac:dyDescent="0.25">
      <c r="B1485" s="43">
        <v>1994</v>
      </c>
      <c r="C1485" s="44">
        <v>6</v>
      </c>
      <c r="D1485" s="67">
        <f t="shared" si="648"/>
        <v>34515</v>
      </c>
      <c r="E1485" s="61">
        <f>Data!I1484</f>
        <v>444.26998900000001</v>
      </c>
      <c r="F1485" s="61">
        <f>Data!H1484</f>
        <v>148</v>
      </c>
      <c r="G1485" s="62">
        <f>IF(MOD(C1485,3)=0,SUM(Data!G1482:G1484),0)</f>
        <v>3.1991666666666667</v>
      </c>
      <c r="H1485" s="63">
        <f t="shared" si="662"/>
        <v>-2.6790823658269458E-2</v>
      </c>
      <c r="I1485" s="63">
        <f t="shared" si="663"/>
        <v>7.0080321285140561E-3</v>
      </c>
      <c r="J1485" s="63">
        <f t="shared" si="664"/>
        <v>-1.9782791529755372E-2</v>
      </c>
      <c r="K1485" s="63">
        <f t="shared" si="665"/>
        <v>3.3898305084745228E-3</v>
      </c>
      <c r="L1485" s="64">
        <f t="shared" si="666"/>
        <v>-2.3094336152965633E-2</v>
      </c>
      <c r="M1485" s="65">
        <f t="shared" si="667"/>
        <v>100.06080833333333</v>
      </c>
      <c r="N1485" s="65">
        <f t="shared" si="668"/>
        <v>11.87413942375103</v>
      </c>
      <c r="O1485" s="65">
        <f t="shared" si="669"/>
        <v>37441.11133159203</v>
      </c>
      <c r="P1485" s="66">
        <f t="shared" si="670"/>
        <v>3153.1641995630475</v>
      </c>
      <c r="Q1485" s="63">
        <f t="shared" si="644"/>
        <v>-1.3894768414744352E-2</v>
      </c>
      <c r="R1485" s="63">
        <f t="shared" si="645"/>
        <v>1.3863057114028132E-2</v>
      </c>
      <c r="S1485" s="63">
        <f t="shared" si="646"/>
        <v>2.4930747922437657E-2</v>
      </c>
      <c r="T1485" s="64">
        <f t="shared" si="647"/>
        <v>-1.0798476707664983E-2</v>
      </c>
      <c r="U1485" s="63">
        <f t="shared" si="657"/>
        <v>6.9176566008229301E-2</v>
      </c>
      <c r="V1485" s="63">
        <f t="shared" si="658"/>
        <v>0.1023007217785572</v>
      </c>
      <c r="W1485" s="63">
        <f t="shared" si="659"/>
        <v>3.5852662760416543E-2</v>
      </c>
      <c r="X1485" s="64">
        <f t="shared" si="660"/>
        <v>6.4148176093948406E-2</v>
      </c>
      <c r="Y1485" s="63">
        <f t="shared" si="653"/>
        <v>0.11235777102706734</v>
      </c>
      <c r="Z1485" s="63">
        <f t="shared" si="654"/>
        <v>0.14953513611743019</v>
      </c>
      <c r="AA1485" s="63">
        <f t="shared" si="655"/>
        <v>3.6211232939643567E-2</v>
      </c>
      <c r="AB1485" s="64">
        <f t="shared" si="656"/>
        <v>0.10936370845575194</v>
      </c>
      <c r="AC1485" s="63">
        <f t="shared" si="649"/>
        <v>8.5568983436223212E-2</v>
      </c>
      <c r="AD1485" s="63">
        <f t="shared" si="650"/>
        <v>0.13000858009711846</v>
      </c>
      <c r="AE1485" s="63">
        <f t="shared" si="651"/>
        <v>5.6825495139044557E-2</v>
      </c>
      <c r="AF1485" s="64">
        <f t="shared" si="652"/>
        <v>6.9248031292475032E-2</v>
      </c>
      <c r="AG1485" s="69">
        <f t="shared" ca="1" si="661"/>
        <v>1488</v>
      </c>
      <c r="AH1485" s="75">
        <f t="shared" si="671"/>
        <v>0</v>
      </c>
      <c r="AI1485" s="76">
        <f t="shared" si="672"/>
        <v>1</v>
      </c>
      <c r="AJ1485" s="75">
        <f t="shared" si="673"/>
        <v>0</v>
      </c>
      <c r="AK1485" s="76">
        <f t="shared" si="674"/>
        <v>1</v>
      </c>
    </row>
    <row r="1486" spans="2:37" x14ac:dyDescent="0.25">
      <c r="B1486" s="43">
        <v>1994</v>
      </c>
      <c r="C1486" s="44">
        <v>7</v>
      </c>
      <c r="D1486" s="67">
        <f t="shared" si="648"/>
        <v>34546</v>
      </c>
      <c r="E1486" s="61">
        <f>Data!I1485</f>
        <v>458.26001000000002</v>
      </c>
      <c r="F1486" s="61">
        <f>Data!H1485</f>
        <v>148.4</v>
      </c>
      <c r="G1486" s="62">
        <f>IF(MOD(C1486,3)=0,SUM(Data!G1483:G1485),0)</f>
        <v>0</v>
      </c>
      <c r="H1486" s="63">
        <f t="shared" si="662"/>
        <v>3.148990781819383E-2</v>
      </c>
      <c r="I1486" s="63">
        <f t="shared" si="663"/>
        <v>0</v>
      </c>
      <c r="J1486" s="63">
        <f t="shared" si="664"/>
        <v>3.148990781819383E-2</v>
      </c>
      <c r="K1486" s="63">
        <f t="shared" si="665"/>
        <v>2.7027027027026751E-3</v>
      </c>
      <c r="L1486" s="64">
        <f t="shared" si="666"/>
        <v>2.8709611570705507E-2</v>
      </c>
      <c r="M1486" s="65">
        <f t="shared" si="667"/>
        <v>103.21171396396396</v>
      </c>
      <c r="N1486" s="65">
        <f t="shared" si="668"/>
        <v>11.906231692463871</v>
      </c>
      <c r="O1486" s="65">
        <f t="shared" si="669"/>
        <v>38620.128476034595</v>
      </c>
      <c r="P1486" s="66">
        <f t="shared" si="670"/>
        <v>3243.6903189511572</v>
      </c>
      <c r="Q1486" s="63">
        <f t="shared" si="644"/>
        <v>2.2605058547686463E-2</v>
      </c>
      <c r="R1486" s="63">
        <f t="shared" si="645"/>
        <v>5.1390315831409294E-2</v>
      </c>
      <c r="S1486" s="63">
        <f t="shared" si="646"/>
        <v>2.7700831024930705E-2</v>
      </c>
      <c r="T1486" s="64">
        <f t="shared" si="647"/>
        <v>2.3050954218702291E-2</v>
      </c>
      <c r="U1486" s="63">
        <f t="shared" si="657"/>
        <v>5.7759890584472728E-2</v>
      </c>
      <c r="V1486" s="63">
        <f t="shared" si="658"/>
        <v>9.0530346370028436E-2</v>
      </c>
      <c r="W1486" s="63">
        <f t="shared" si="659"/>
        <v>3.5911618723412086E-2</v>
      </c>
      <c r="X1486" s="64">
        <f t="shared" si="660"/>
        <v>5.272527758103962E-2</v>
      </c>
      <c r="Y1486" s="63">
        <f t="shared" si="653"/>
        <v>0.11766435012000009</v>
      </c>
      <c r="Z1486" s="63">
        <f t="shared" si="654"/>
        <v>0.15501907238218071</v>
      </c>
      <c r="AA1486" s="63">
        <f t="shared" si="655"/>
        <v>3.6091992258219241E-2</v>
      </c>
      <c r="AB1486" s="64">
        <f t="shared" si="656"/>
        <v>0.11478428654269712</v>
      </c>
      <c r="AC1486" s="63">
        <f t="shared" si="649"/>
        <v>9.1664533726369957E-2</v>
      </c>
      <c r="AD1486" s="63">
        <f t="shared" si="650"/>
        <v>0.13635366201579679</v>
      </c>
      <c r="AE1486" s="63">
        <f t="shared" si="651"/>
        <v>5.6538549486068179E-2</v>
      </c>
      <c r="AF1486" s="64">
        <f t="shared" si="652"/>
        <v>7.5543966255233297E-2</v>
      </c>
      <c r="AG1486" s="69">
        <f t="shared" ca="1" si="661"/>
        <v>442</v>
      </c>
      <c r="AH1486" s="75">
        <f t="shared" si="671"/>
        <v>1</v>
      </c>
      <c r="AI1486" s="76">
        <f t="shared" si="672"/>
        <v>0</v>
      </c>
      <c r="AJ1486" s="75">
        <f t="shared" si="673"/>
        <v>1</v>
      </c>
      <c r="AK1486" s="76">
        <f t="shared" si="674"/>
        <v>0</v>
      </c>
    </row>
    <row r="1487" spans="2:37" x14ac:dyDescent="0.25">
      <c r="B1487" s="43">
        <v>1994</v>
      </c>
      <c r="C1487" s="44">
        <v>8</v>
      </c>
      <c r="D1487" s="67">
        <f t="shared" si="648"/>
        <v>34577</v>
      </c>
      <c r="E1487" s="61">
        <f>Data!I1486</f>
        <v>475.48998999999998</v>
      </c>
      <c r="F1487" s="61">
        <f>Data!H1486</f>
        <v>149</v>
      </c>
      <c r="G1487" s="62">
        <f>IF(MOD(C1487,3)=0,SUM(Data!G1484:G1486),0)</f>
        <v>0</v>
      </c>
      <c r="H1487" s="63">
        <f t="shared" si="662"/>
        <v>3.7598698607805625E-2</v>
      </c>
      <c r="I1487" s="63">
        <f t="shared" si="663"/>
        <v>0</v>
      </c>
      <c r="J1487" s="63">
        <f t="shared" si="664"/>
        <v>3.7598698607805625E-2</v>
      </c>
      <c r="K1487" s="63">
        <f t="shared" si="665"/>
        <v>4.0431266846361336E-3</v>
      </c>
      <c r="L1487" s="64">
        <f t="shared" si="666"/>
        <v>3.3420448814754034E-2</v>
      </c>
      <c r="M1487" s="65">
        <f t="shared" si="667"/>
        <v>107.09234009009008</v>
      </c>
      <c r="N1487" s="65">
        <f t="shared" si="668"/>
        <v>11.954370095533132</v>
      </c>
      <c r="O1487" s="65">
        <f t="shared" si="669"/>
        <v>40072.195046799752</v>
      </c>
      <c r="P1487" s="66">
        <f t="shared" si="670"/>
        <v>3352.0959052265775</v>
      </c>
      <c r="Q1487" s="63">
        <f t="shared" si="644"/>
        <v>2.5735594208885937E-2</v>
      </c>
      <c r="R1487" s="63">
        <f t="shared" si="645"/>
        <v>5.4608972780187059E-2</v>
      </c>
      <c r="S1487" s="63">
        <f t="shared" si="646"/>
        <v>2.9005524861878351E-2</v>
      </c>
      <c r="T1487" s="64">
        <f t="shared" si="647"/>
        <v>2.4881739990409546E-2</v>
      </c>
      <c r="U1487" s="63">
        <f t="shared" si="657"/>
        <v>6.2320502259341826E-2</v>
      </c>
      <c r="V1487" s="63">
        <f t="shared" si="658"/>
        <v>9.5232250340603564E-2</v>
      </c>
      <c r="W1487" s="63">
        <f t="shared" si="659"/>
        <v>3.6414893395352532E-2</v>
      </c>
      <c r="X1487" s="64">
        <f t="shared" si="660"/>
        <v>5.6750783224044365E-2</v>
      </c>
      <c r="Y1487" s="63">
        <f t="shared" si="653"/>
        <v>0.1105184813344402</v>
      </c>
      <c r="Z1487" s="63">
        <f t="shared" si="654"/>
        <v>0.1476343734471417</v>
      </c>
      <c r="AA1487" s="63">
        <f t="shared" si="655"/>
        <v>3.6112701812690551E-2</v>
      </c>
      <c r="AB1487" s="64">
        <f t="shared" si="656"/>
        <v>0.10763469209415399</v>
      </c>
      <c r="AC1487" s="63">
        <f t="shared" si="649"/>
        <v>9.8867304249019794E-2</v>
      </c>
      <c r="AD1487" s="63">
        <f t="shared" si="650"/>
        <v>0.14385129009402498</v>
      </c>
      <c r="AE1487" s="63">
        <f t="shared" si="651"/>
        <v>5.6114032763839861E-2</v>
      </c>
      <c r="AF1487" s="64">
        <f t="shared" si="652"/>
        <v>8.3075553025820037E-2</v>
      </c>
      <c r="AG1487" s="69">
        <f t="shared" ca="1" si="661"/>
        <v>338</v>
      </c>
      <c r="AH1487" s="75">
        <f t="shared" si="671"/>
        <v>2</v>
      </c>
      <c r="AI1487" s="76">
        <f t="shared" si="672"/>
        <v>0</v>
      </c>
      <c r="AJ1487" s="75">
        <f t="shared" si="673"/>
        <v>2</v>
      </c>
      <c r="AK1487" s="76">
        <f t="shared" si="674"/>
        <v>0</v>
      </c>
    </row>
    <row r="1488" spans="2:37" x14ac:dyDescent="0.25">
      <c r="B1488" s="43">
        <v>1994</v>
      </c>
      <c r="C1488" s="44">
        <v>9</v>
      </c>
      <c r="D1488" s="67">
        <f t="shared" si="648"/>
        <v>34607</v>
      </c>
      <c r="E1488" s="61">
        <f>Data!I1487</f>
        <v>462.709991</v>
      </c>
      <c r="F1488" s="61">
        <f>Data!H1487</f>
        <v>149.4</v>
      </c>
      <c r="G1488" s="62">
        <f>IF(MOD(C1488,3)=0,SUM(Data!G1485:G1487),0)</f>
        <v>3.2241666666666666</v>
      </c>
      <c r="H1488" s="63">
        <f t="shared" si="662"/>
        <v>-2.6877535318882262E-2</v>
      </c>
      <c r="I1488" s="63">
        <f t="shared" si="663"/>
        <v>6.7807245882645535E-3</v>
      </c>
      <c r="J1488" s="63">
        <f t="shared" si="664"/>
        <v>-2.0096810730617531E-2</v>
      </c>
      <c r="K1488" s="63">
        <f t="shared" si="665"/>
        <v>2.6845637583892135E-3</v>
      </c>
      <c r="L1488" s="64">
        <f t="shared" si="666"/>
        <v>-2.2720380179799271E-2</v>
      </c>
      <c r="M1488" s="65">
        <f t="shared" si="667"/>
        <v>104.21396193693693</v>
      </c>
      <c r="N1488" s="65">
        <f t="shared" si="668"/>
        <v>11.986462364245973</v>
      </c>
      <c r="O1488" s="65">
        <f t="shared" si="669"/>
        <v>39266.871727383827</v>
      </c>
      <c r="P1488" s="66">
        <f t="shared" si="670"/>
        <v>3275.9350118606812</v>
      </c>
      <c r="Q1488" s="63">
        <f t="shared" si="644"/>
        <v>8.2365460040874083E-3</v>
      </c>
      <c r="R1488" s="63">
        <f t="shared" si="645"/>
        <v>3.6769513922751518E-2</v>
      </c>
      <c r="S1488" s="63">
        <f t="shared" si="646"/>
        <v>2.9634734665747953E-2</v>
      </c>
      <c r="T1488" s="64">
        <f t="shared" si="647"/>
        <v>6.9294275113198633E-3</v>
      </c>
      <c r="U1488" s="63">
        <f t="shared" si="657"/>
        <v>5.7935931410182606E-2</v>
      </c>
      <c r="V1488" s="63">
        <f t="shared" si="658"/>
        <v>9.0582343770347684E-2</v>
      </c>
      <c r="W1488" s="63">
        <f t="shared" si="659"/>
        <v>3.6306248774414351E-2</v>
      </c>
      <c r="X1488" s="64">
        <f t="shared" si="660"/>
        <v>5.237457079904928E-2</v>
      </c>
      <c r="Y1488" s="63">
        <f t="shared" si="653"/>
        <v>0.10788306258945535</v>
      </c>
      <c r="Z1488" s="63">
        <f t="shared" si="654"/>
        <v>0.144445224031853</v>
      </c>
      <c r="AA1488" s="63">
        <f t="shared" si="655"/>
        <v>3.5895937386548615E-2</v>
      </c>
      <c r="AB1488" s="64">
        <f t="shared" si="656"/>
        <v>0.10478782928636865</v>
      </c>
      <c r="AC1488" s="63">
        <f t="shared" si="649"/>
        <v>0.10436614085461304</v>
      </c>
      <c r="AD1488" s="63">
        <f t="shared" si="650"/>
        <v>0.14917490977771686</v>
      </c>
      <c r="AE1488" s="63">
        <f t="shared" si="651"/>
        <v>5.5625819419024225E-2</v>
      </c>
      <c r="AF1488" s="64">
        <f t="shared" si="652"/>
        <v>8.8619554995517769E-2</v>
      </c>
      <c r="AG1488" s="69">
        <f t="shared" ca="1" si="661"/>
        <v>1489</v>
      </c>
      <c r="AH1488" s="75">
        <f t="shared" si="671"/>
        <v>0</v>
      </c>
      <c r="AI1488" s="76">
        <f t="shared" si="672"/>
        <v>1</v>
      </c>
      <c r="AJ1488" s="75">
        <f t="shared" si="673"/>
        <v>0</v>
      </c>
      <c r="AK1488" s="76">
        <f t="shared" si="674"/>
        <v>1</v>
      </c>
    </row>
    <row r="1489" spans="2:37" x14ac:dyDescent="0.25">
      <c r="B1489" s="43">
        <v>1994</v>
      </c>
      <c r="C1489" s="44">
        <v>10</v>
      </c>
      <c r="D1489" s="67">
        <f t="shared" si="648"/>
        <v>34638</v>
      </c>
      <c r="E1489" s="61">
        <f>Data!I1488</f>
        <v>472.35000600000001</v>
      </c>
      <c r="F1489" s="61">
        <f>Data!H1488</f>
        <v>149.5</v>
      </c>
      <c r="G1489" s="62">
        <f>IF(MOD(C1489,3)=0,SUM(Data!G1486:G1488),0)</f>
        <v>0</v>
      </c>
      <c r="H1489" s="63">
        <f t="shared" si="662"/>
        <v>2.0833816402291649E-2</v>
      </c>
      <c r="I1489" s="63">
        <f t="shared" si="663"/>
        <v>0</v>
      </c>
      <c r="J1489" s="63">
        <f t="shared" si="664"/>
        <v>2.0833816402291649E-2</v>
      </c>
      <c r="K1489" s="63">
        <f t="shared" si="665"/>
        <v>6.6934404283802706E-4</v>
      </c>
      <c r="L1489" s="64">
        <f t="shared" si="666"/>
        <v>2.0150984418076057E-2</v>
      </c>
      <c r="M1489" s="65">
        <f t="shared" si="667"/>
        <v>106.38513648648647</v>
      </c>
      <c r="N1489" s="65">
        <f t="shared" si="668"/>
        <v>11.994485431424183</v>
      </c>
      <c r="O1489" s="65">
        <f t="shared" si="669"/>
        <v>40084.950523644475</v>
      </c>
      <c r="P1489" s="66">
        <f t="shared" si="670"/>
        <v>3341.9483272393159</v>
      </c>
      <c r="Q1489" s="63">
        <f t="shared" ref="Q1489:Q1552" si="675">$M1489/$M1477-1</f>
        <v>9.6616701058112042E-3</v>
      </c>
      <c r="R1489" s="63">
        <f t="shared" ref="R1489:R1552" si="676">$O1489/$O1477-1</f>
        <v>3.8234968857984386E-2</v>
      </c>
      <c r="S1489" s="63">
        <f t="shared" ref="S1489:S1552" si="677">$N1489/$N1477-1</f>
        <v>2.6080988332189525E-2</v>
      </c>
      <c r="T1489" s="64">
        <f t="shared" ref="T1489:T1552" si="678">$P1489/$P1477-1</f>
        <v>1.1845049917112327E-2</v>
      </c>
      <c r="U1489" s="63">
        <f t="shared" si="657"/>
        <v>6.7738950619276705E-2</v>
      </c>
      <c r="V1489" s="63">
        <f t="shared" si="658"/>
        <v>0.10068787034115689</v>
      </c>
      <c r="W1489" s="63">
        <f t="shared" si="659"/>
        <v>3.5452809100833038E-2</v>
      </c>
      <c r="X1489" s="64">
        <f t="shared" si="660"/>
        <v>6.300148173529263E-2</v>
      </c>
      <c r="Y1489" s="63">
        <f t="shared" si="653"/>
        <v>0.1101765384080462</v>
      </c>
      <c r="Z1489" s="63">
        <f t="shared" si="654"/>
        <v>0.14681438873492558</v>
      </c>
      <c r="AA1489" s="63">
        <f t="shared" si="655"/>
        <v>3.5669727714808142E-2</v>
      </c>
      <c r="AB1489" s="64">
        <f t="shared" si="656"/>
        <v>0.10731670342953503</v>
      </c>
      <c r="AC1489" s="63">
        <f t="shared" si="649"/>
        <v>9.7187809751849707E-2</v>
      </c>
      <c r="AD1489" s="63">
        <f t="shared" si="650"/>
        <v>0.141705323657493</v>
      </c>
      <c r="AE1489" s="63">
        <f t="shared" si="651"/>
        <v>5.514225297455666E-2</v>
      </c>
      <c r="AF1489" s="64">
        <f t="shared" si="652"/>
        <v>8.2039242044289251E-2</v>
      </c>
      <c r="AG1489" s="69">
        <f t="shared" ca="1" si="661"/>
        <v>622</v>
      </c>
      <c r="AH1489" s="75">
        <f t="shared" si="671"/>
        <v>1</v>
      </c>
      <c r="AI1489" s="76">
        <f t="shared" si="672"/>
        <v>0</v>
      </c>
      <c r="AJ1489" s="75">
        <f t="shared" si="673"/>
        <v>1</v>
      </c>
      <c r="AK1489" s="76">
        <f t="shared" si="674"/>
        <v>0</v>
      </c>
    </row>
    <row r="1490" spans="2:37" x14ac:dyDescent="0.25">
      <c r="B1490" s="43">
        <v>1994</v>
      </c>
      <c r="C1490" s="44">
        <v>11</v>
      </c>
      <c r="D1490" s="67">
        <f t="shared" si="648"/>
        <v>34668</v>
      </c>
      <c r="E1490" s="61">
        <f>Data!I1489</f>
        <v>453.69000199999999</v>
      </c>
      <c r="F1490" s="61">
        <f>Data!H1489</f>
        <v>149.69999999999999</v>
      </c>
      <c r="G1490" s="62">
        <f>IF(MOD(C1490,3)=0,SUM(Data!G1487:G1489),0)</f>
        <v>0</v>
      </c>
      <c r="H1490" s="63">
        <f t="shared" si="662"/>
        <v>-3.9504612602884182E-2</v>
      </c>
      <c r="I1490" s="63">
        <f t="shared" si="663"/>
        <v>0</v>
      </c>
      <c r="J1490" s="63">
        <f t="shared" si="664"/>
        <v>-3.9504612602884182E-2</v>
      </c>
      <c r="K1490" s="63">
        <f t="shared" si="665"/>
        <v>1.3377926421402897E-3</v>
      </c>
      <c r="L1490" s="64">
        <f t="shared" si="666"/>
        <v>-4.0787839573354412E-2</v>
      </c>
      <c r="M1490" s="65">
        <f t="shared" si="667"/>
        <v>102.18243288288288</v>
      </c>
      <c r="N1490" s="65">
        <f t="shared" si="668"/>
        <v>12.010531565780601</v>
      </c>
      <c r="O1490" s="65">
        <f t="shared" si="669"/>
        <v>38501.410082002119</v>
      </c>
      <c r="P1490" s="66">
        <f t="shared" si="670"/>
        <v>3205.6374750054383</v>
      </c>
      <c r="Q1490" s="63">
        <f t="shared" si="675"/>
        <v>-1.7540455276502054E-2</v>
      </c>
      <c r="R1490" s="63">
        <f t="shared" si="676"/>
        <v>1.0263026735810588E-2</v>
      </c>
      <c r="S1490" s="63">
        <f t="shared" si="677"/>
        <v>2.6748971193415461E-2</v>
      </c>
      <c r="T1490" s="64">
        <f t="shared" si="678"/>
        <v>-1.6056450914621379E-2</v>
      </c>
      <c r="U1490" s="63">
        <f t="shared" si="657"/>
        <v>5.5696629317459223E-2</v>
      </c>
      <c r="V1490" s="63">
        <f t="shared" si="658"/>
        <v>8.8273939969904847E-2</v>
      </c>
      <c r="W1490" s="63">
        <f t="shared" si="659"/>
        <v>3.5235637694904565E-2</v>
      </c>
      <c r="X1490" s="64">
        <f t="shared" si="660"/>
        <v>5.1233072301391402E-2</v>
      </c>
      <c r="Y1490" s="63">
        <f t="shared" si="653"/>
        <v>0.107395871203948</v>
      </c>
      <c r="Z1490" s="63">
        <f t="shared" si="654"/>
        <v>0.14394195444216362</v>
      </c>
      <c r="AA1490" s="63">
        <f t="shared" si="655"/>
        <v>3.5808195510842245E-2</v>
      </c>
      <c r="AB1490" s="64">
        <f t="shared" si="656"/>
        <v>0.1043955429199821</v>
      </c>
      <c r="AC1490" s="63">
        <f t="shared" si="649"/>
        <v>9.797478444738239E-2</v>
      </c>
      <c r="AD1490" s="63">
        <f t="shared" si="650"/>
        <v>0.1425242292190454</v>
      </c>
      <c r="AE1490" s="63">
        <f t="shared" si="651"/>
        <v>5.4801475340087613E-2</v>
      </c>
      <c r="AF1490" s="64">
        <f t="shared" si="652"/>
        <v>8.3165179353464902E-2</v>
      </c>
      <c r="AG1490" s="69">
        <f t="shared" ca="1" si="661"/>
        <v>1611</v>
      </c>
      <c r="AH1490" s="75">
        <f t="shared" si="671"/>
        <v>0</v>
      </c>
      <c r="AI1490" s="76">
        <f t="shared" si="672"/>
        <v>1</v>
      </c>
      <c r="AJ1490" s="75">
        <f t="shared" si="673"/>
        <v>0</v>
      </c>
      <c r="AK1490" s="76">
        <f t="shared" si="674"/>
        <v>1</v>
      </c>
    </row>
    <row r="1491" spans="2:37" x14ac:dyDescent="0.25">
      <c r="B1491" s="43">
        <v>1994</v>
      </c>
      <c r="C1491" s="44">
        <v>12</v>
      </c>
      <c r="D1491" s="67">
        <f t="shared" si="648"/>
        <v>34699</v>
      </c>
      <c r="E1491" s="61">
        <f>Data!I1490</f>
        <v>459.26998900000001</v>
      </c>
      <c r="F1491" s="61">
        <f>Data!H1490</f>
        <v>149.69999999999999</v>
      </c>
      <c r="G1491" s="62">
        <f>IF(MOD(C1491,3)=0,SUM(Data!G1488:G1490),0)</f>
        <v>3.2733333333333334</v>
      </c>
      <c r="H1491" s="63">
        <f t="shared" si="662"/>
        <v>1.22991182864991E-2</v>
      </c>
      <c r="I1491" s="63">
        <f t="shared" si="663"/>
        <v>7.2149117655304499E-3</v>
      </c>
      <c r="J1491" s="63">
        <f t="shared" si="664"/>
        <v>1.9514030052029563E-2</v>
      </c>
      <c r="K1491" s="63">
        <f t="shared" si="665"/>
        <v>0</v>
      </c>
      <c r="L1491" s="64">
        <f t="shared" si="666"/>
        <v>1.9514030052029563E-2</v>
      </c>
      <c r="M1491" s="65">
        <f t="shared" si="667"/>
        <v>103.4391867117117</v>
      </c>
      <c r="N1491" s="65">
        <f t="shared" si="668"/>
        <v>12.010531565780601</v>
      </c>
      <c r="O1491" s="65">
        <f t="shared" si="669"/>
        <v>39252.727755387823</v>
      </c>
      <c r="P1491" s="66">
        <f t="shared" si="670"/>
        <v>3268.1923810286066</v>
      </c>
      <c r="Q1491" s="63">
        <f t="shared" si="675"/>
        <v>-1.5392909883771289E-2</v>
      </c>
      <c r="R1491" s="63">
        <f t="shared" si="676"/>
        <v>1.2869158720803853E-2</v>
      </c>
      <c r="S1491" s="63">
        <f t="shared" si="677"/>
        <v>2.6748971193415461E-2</v>
      </c>
      <c r="T1491" s="64">
        <f t="shared" si="678"/>
        <v>-1.3518214151682084E-2</v>
      </c>
      <c r="U1491" s="63">
        <f t="shared" si="657"/>
        <v>5.3805123922772813E-2</v>
      </c>
      <c r="V1491" s="63">
        <f t="shared" si="658"/>
        <v>8.6194153380111826E-2</v>
      </c>
      <c r="W1491" s="63">
        <f t="shared" si="659"/>
        <v>3.4907043552284023E-2</v>
      </c>
      <c r="X1491" s="64">
        <f t="shared" si="660"/>
        <v>4.9557214000386152E-2</v>
      </c>
      <c r="Y1491" s="63">
        <f t="shared" si="653"/>
        <v>0.10629968708178916</v>
      </c>
      <c r="Z1491" s="63">
        <f t="shared" si="654"/>
        <v>0.1423505615704479</v>
      </c>
      <c r="AA1491" s="63">
        <f t="shared" si="655"/>
        <v>3.5808195510842245E-2</v>
      </c>
      <c r="AB1491" s="64">
        <f t="shared" si="656"/>
        <v>0.10285916497026837</v>
      </c>
      <c r="AC1491" s="63">
        <f t="shared" si="649"/>
        <v>9.9764922521517363E-2</v>
      </c>
      <c r="AD1491" s="63">
        <f t="shared" si="650"/>
        <v>0.14404786599006258</v>
      </c>
      <c r="AE1491" s="63">
        <f t="shared" si="651"/>
        <v>5.4393505228718331E-2</v>
      </c>
      <c r="AF1491" s="64">
        <f t="shared" si="652"/>
        <v>8.5029318102539664E-2</v>
      </c>
      <c r="AG1491" s="69">
        <f t="shared" ca="1" si="661"/>
        <v>798</v>
      </c>
      <c r="AH1491" s="75">
        <f t="shared" si="671"/>
        <v>1</v>
      </c>
      <c r="AI1491" s="76">
        <f t="shared" si="672"/>
        <v>0</v>
      </c>
      <c r="AJ1491" s="75">
        <f t="shared" si="673"/>
        <v>1</v>
      </c>
      <c r="AK1491" s="76">
        <f t="shared" si="674"/>
        <v>0</v>
      </c>
    </row>
    <row r="1492" spans="2:37" x14ac:dyDescent="0.25">
      <c r="B1492" s="43">
        <v>1995</v>
      </c>
      <c r="C1492" s="39">
        <v>1</v>
      </c>
      <c r="D1492" s="67">
        <f t="shared" si="648"/>
        <v>34730</v>
      </c>
      <c r="E1492" s="61">
        <f>Data!I1491</f>
        <v>470.42001299999998</v>
      </c>
      <c r="F1492" s="61">
        <f>Data!H1491</f>
        <v>150.30000000000001</v>
      </c>
      <c r="G1492" s="62">
        <f>IF(MOD(C1492,3)=0,SUM(Data!G1489:G1491),0)</f>
        <v>0</v>
      </c>
      <c r="H1492" s="63">
        <f t="shared" si="662"/>
        <v>2.4277710860832968E-2</v>
      </c>
      <c r="I1492" s="63">
        <f t="shared" si="663"/>
        <v>0</v>
      </c>
      <c r="J1492" s="63">
        <f t="shared" si="664"/>
        <v>2.4277710860832968E-2</v>
      </c>
      <c r="K1492" s="63">
        <f t="shared" si="665"/>
        <v>4.0080160320643543E-3</v>
      </c>
      <c r="L1492" s="64">
        <f t="shared" si="666"/>
        <v>2.0188777883344278E-2</v>
      </c>
      <c r="M1492" s="65">
        <f t="shared" si="667"/>
        <v>105.95045337837837</v>
      </c>
      <c r="N1492" s="65">
        <f t="shared" si="668"/>
        <v>12.058669968849864</v>
      </c>
      <c r="O1492" s="65">
        <f t="shared" si="669"/>
        <v>40205.694130332122</v>
      </c>
      <c r="P1492" s="66">
        <f t="shared" si="670"/>
        <v>3334.1731910892313</v>
      </c>
      <c r="Q1492" s="63">
        <f t="shared" si="675"/>
        <v>-2.3234509973874329E-2</v>
      </c>
      <c r="R1492" s="63">
        <f t="shared" si="676"/>
        <v>4.8024740848540137E-3</v>
      </c>
      <c r="S1492" s="63">
        <f t="shared" si="677"/>
        <v>2.8043775649794878E-2</v>
      </c>
      <c r="T1492" s="64">
        <f t="shared" si="678"/>
        <v>-2.2607307310674729E-2</v>
      </c>
      <c r="U1492" s="63">
        <f t="shared" si="657"/>
        <v>7.4080578174003708E-2</v>
      </c>
      <c r="V1492" s="63">
        <f t="shared" si="658"/>
        <v>0.10709278004728162</v>
      </c>
      <c r="W1492" s="63">
        <f t="shared" si="659"/>
        <v>3.3612875302544198E-2</v>
      </c>
      <c r="X1492" s="64">
        <f t="shared" si="660"/>
        <v>7.1090353555463448E-2</v>
      </c>
      <c r="Y1492" s="63">
        <f t="shared" si="653"/>
        <v>0.10105925249299008</v>
      </c>
      <c r="Z1492" s="63">
        <f t="shared" si="654"/>
        <v>0.1369393574769362</v>
      </c>
      <c r="AA1492" s="63">
        <f t="shared" si="655"/>
        <v>3.6025994132783179E-2</v>
      </c>
      <c r="AB1492" s="64">
        <f t="shared" si="656"/>
        <v>9.7404277417405538E-2</v>
      </c>
      <c r="AC1492" s="63">
        <f t="shared" si="649"/>
        <v>9.4725900411840147E-2</v>
      </c>
      <c r="AD1492" s="63">
        <f t="shared" si="650"/>
        <v>0.13880594349081132</v>
      </c>
      <c r="AE1492" s="63">
        <f t="shared" si="651"/>
        <v>5.4401616010395726E-2</v>
      </c>
      <c r="AF1492" s="64">
        <f t="shared" si="652"/>
        <v>8.00495050451282E-2</v>
      </c>
      <c r="AG1492" s="69">
        <f t="shared" ca="1" si="661"/>
        <v>560</v>
      </c>
      <c r="AH1492" s="75">
        <f t="shared" si="671"/>
        <v>2</v>
      </c>
      <c r="AI1492" s="76">
        <f t="shared" si="672"/>
        <v>0</v>
      </c>
      <c r="AJ1492" s="75">
        <f t="shared" si="673"/>
        <v>2</v>
      </c>
      <c r="AK1492" s="76">
        <f t="shared" si="674"/>
        <v>0</v>
      </c>
    </row>
    <row r="1493" spans="2:37" x14ac:dyDescent="0.25">
      <c r="B1493" s="43">
        <v>1995</v>
      </c>
      <c r="C1493" s="44">
        <v>2</v>
      </c>
      <c r="D1493" s="67">
        <f t="shared" si="648"/>
        <v>34758</v>
      </c>
      <c r="E1493" s="61">
        <f>Data!I1492</f>
        <v>487.39001500000001</v>
      </c>
      <c r="F1493" s="61">
        <f>Data!H1492</f>
        <v>150.9</v>
      </c>
      <c r="G1493" s="62">
        <f>IF(MOD(C1493,3)=0,SUM(Data!G1490:G1492),0)</f>
        <v>0</v>
      </c>
      <c r="H1493" s="63">
        <f t="shared" si="662"/>
        <v>3.6074149761991636E-2</v>
      </c>
      <c r="I1493" s="63">
        <f t="shared" si="663"/>
        <v>0</v>
      </c>
      <c r="J1493" s="63">
        <f t="shared" si="664"/>
        <v>3.6074149761991636E-2</v>
      </c>
      <c r="K1493" s="63">
        <f t="shared" si="665"/>
        <v>3.9920159680637557E-3</v>
      </c>
      <c r="L1493" s="64">
        <f t="shared" si="666"/>
        <v>3.1954570637689583E-2</v>
      </c>
      <c r="M1493" s="65">
        <f t="shared" si="667"/>
        <v>109.77252590090089</v>
      </c>
      <c r="N1493" s="65">
        <f t="shared" si="668"/>
        <v>12.106808371919126</v>
      </c>
      <c r="O1493" s="65">
        <f t="shared" si="669"/>
        <v>41656.080361674554</v>
      </c>
      <c r="P1493" s="66">
        <f t="shared" si="670"/>
        <v>3440.715263842183</v>
      </c>
      <c r="Q1493" s="63">
        <f t="shared" si="675"/>
        <v>4.3348887592085106E-2</v>
      </c>
      <c r="R1493" s="63">
        <f t="shared" si="676"/>
        <v>7.3297075184512339E-2</v>
      </c>
      <c r="S1493" s="63">
        <f t="shared" si="677"/>
        <v>2.8629856850715729E-2</v>
      </c>
      <c r="T1493" s="64">
        <f t="shared" si="678"/>
        <v>4.3423995557110073E-2</v>
      </c>
      <c r="U1493" s="63">
        <f t="shared" si="657"/>
        <v>7.9882462465793669E-2</v>
      </c>
      <c r="V1493" s="63">
        <f t="shared" si="658"/>
        <v>0.11307298706399371</v>
      </c>
      <c r="W1493" s="63">
        <f t="shared" si="659"/>
        <v>3.3465192545051758E-2</v>
      </c>
      <c r="X1493" s="64">
        <f t="shared" si="660"/>
        <v>7.7029971684771104E-2</v>
      </c>
      <c r="Y1493" s="63">
        <f t="shared" si="653"/>
        <v>0.10401923213158448</v>
      </c>
      <c r="Z1493" s="63">
        <f t="shared" si="654"/>
        <v>0.13999579366856585</v>
      </c>
      <c r="AA1493" s="63">
        <f t="shared" si="655"/>
        <v>3.5948909188546763E-2</v>
      </c>
      <c r="AB1493" s="64">
        <f t="shared" si="656"/>
        <v>0.10043630873796516</v>
      </c>
      <c r="AC1493" s="63">
        <f t="shared" si="649"/>
        <v>9.3482874591064302E-2</v>
      </c>
      <c r="AD1493" s="63">
        <f t="shared" si="650"/>
        <v>0.13751286620810554</v>
      </c>
      <c r="AE1493" s="63">
        <f t="shared" si="651"/>
        <v>5.4208459324627478E-2</v>
      </c>
      <c r="AF1493" s="64">
        <f t="shared" si="652"/>
        <v>7.9020810492117066E-2</v>
      </c>
      <c r="AG1493" s="69">
        <f t="shared" ca="1" si="661"/>
        <v>362</v>
      </c>
      <c r="AH1493" s="75">
        <f t="shared" si="671"/>
        <v>3</v>
      </c>
      <c r="AI1493" s="76">
        <f t="shared" si="672"/>
        <v>0</v>
      </c>
      <c r="AJ1493" s="75">
        <f t="shared" si="673"/>
        <v>3</v>
      </c>
      <c r="AK1493" s="76">
        <f t="shared" si="674"/>
        <v>0</v>
      </c>
    </row>
    <row r="1494" spans="2:37" x14ac:dyDescent="0.25">
      <c r="B1494" s="43">
        <v>1995</v>
      </c>
      <c r="C1494" s="44">
        <v>3</v>
      </c>
      <c r="D1494" s="67">
        <f t="shared" si="648"/>
        <v>34789</v>
      </c>
      <c r="E1494" s="61">
        <f>Data!I1493</f>
        <v>500.709991</v>
      </c>
      <c r="F1494" s="61">
        <f>Data!H1493</f>
        <v>151.4</v>
      </c>
      <c r="G1494" s="62">
        <f>IF(MOD(C1494,3)=0,SUM(Data!G1491:G1493),0)</f>
        <v>3.2941666666666665</v>
      </c>
      <c r="H1494" s="63">
        <f t="shared" si="662"/>
        <v>2.7329193438646815E-2</v>
      </c>
      <c r="I1494" s="63">
        <f t="shared" si="663"/>
        <v>6.7587898095669164E-3</v>
      </c>
      <c r="J1494" s="63">
        <f t="shared" si="664"/>
        <v>3.4087983248213716E-2</v>
      </c>
      <c r="K1494" s="63">
        <f t="shared" si="665"/>
        <v>3.3134526176274992E-3</v>
      </c>
      <c r="L1494" s="64">
        <f t="shared" si="666"/>
        <v>3.0672897438279056E-2</v>
      </c>
      <c r="M1494" s="65">
        <f t="shared" si="667"/>
        <v>112.77252049549548</v>
      </c>
      <c r="N1494" s="65">
        <f t="shared" si="668"/>
        <v>12.146923707810176</v>
      </c>
      <c r="O1494" s="65">
        <f t="shared" si="669"/>
        <v>43076.05213122956</v>
      </c>
      <c r="P1494" s="66">
        <f t="shared" si="670"/>
        <v>3546.2519702443356</v>
      </c>
      <c r="Q1494" s="63">
        <f t="shared" si="675"/>
        <v>0.12324742211391881</v>
      </c>
      <c r="R1494" s="63">
        <f t="shared" si="676"/>
        <v>0.15488686143146713</v>
      </c>
      <c r="S1494" s="63">
        <f t="shared" si="677"/>
        <v>2.8532608695652328E-2</v>
      </c>
      <c r="T1494" s="64">
        <f t="shared" si="678"/>
        <v>0.12284904889505888</v>
      </c>
      <c r="U1494" s="63">
        <f t="shared" si="657"/>
        <v>8.0529919684958928E-2</v>
      </c>
      <c r="V1494" s="63">
        <f t="shared" si="658"/>
        <v>0.11336898500906956</v>
      </c>
      <c r="W1494" s="63">
        <f t="shared" si="659"/>
        <v>3.3021750191438715E-2</v>
      </c>
      <c r="X1494" s="64">
        <f t="shared" si="660"/>
        <v>7.7778841348442596E-2</v>
      </c>
      <c r="Y1494" s="63">
        <f t="shared" si="653"/>
        <v>0.10731816453283916</v>
      </c>
      <c r="Z1494" s="63">
        <f t="shared" si="654"/>
        <v>0.14295325033228057</v>
      </c>
      <c r="AA1494" s="63">
        <f t="shared" si="655"/>
        <v>3.590141123618551E-2</v>
      </c>
      <c r="AB1494" s="64">
        <f t="shared" si="656"/>
        <v>0.10334172531761054</v>
      </c>
      <c r="AC1494" s="63">
        <f t="shared" si="649"/>
        <v>9.378365025078006E-2</v>
      </c>
      <c r="AD1494" s="63">
        <f t="shared" si="650"/>
        <v>0.13758002694515326</v>
      </c>
      <c r="AE1494" s="63">
        <f t="shared" si="651"/>
        <v>5.4182404319472521E-2</v>
      </c>
      <c r="AF1494" s="64">
        <f t="shared" si="652"/>
        <v>7.9111188238356389E-2</v>
      </c>
      <c r="AG1494" s="69">
        <f t="shared" ca="1" si="661"/>
        <v>499</v>
      </c>
      <c r="AH1494" s="75">
        <f t="shared" si="671"/>
        <v>4</v>
      </c>
      <c r="AI1494" s="76">
        <f t="shared" si="672"/>
        <v>0</v>
      </c>
      <c r="AJ1494" s="75">
        <f t="shared" si="673"/>
        <v>4</v>
      </c>
      <c r="AK1494" s="76">
        <f t="shared" si="674"/>
        <v>0</v>
      </c>
    </row>
    <row r="1495" spans="2:37" x14ac:dyDescent="0.25">
      <c r="B1495" s="43">
        <v>1995</v>
      </c>
      <c r="C1495" s="44">
        <v>4</v>
      </c>
      <c r="D1495" s="67">
        <f t="shared" si="648"/>
        <v>34819</v>
      </c>
      <c r="E1495" s="61">
        <f>Data!I1494</f>
        <v>514.71002199999998</v>
      </c>
      <c r="F1495" s="61">
        <f>Data!H1494</f>
        <v>151.9</v>
      </c>
      <c r="G1495" s="62">
        <f>IF(MOD(C1495,3)=0,SUM(Data!G1492:G1494),0)</f>
        <v>0</v>
      </c>
      <c r="H1495" s="63">
        <f t="shared" si="662"/>
        <v>2.7960358793799323E-2</v>
      </c>
      <c r="I1495" s="63">
        <f t="shared" si="663"/>
        <v>0</v>
      </c>
      <c r="J1495" s="63">
        <f t="shared" si="664"/>
        <v>2.7960358793799323E-2</v>
      </c>
      <c r="K1495" s="63">
        <f t="shared" si="665"/>
        <v>3.3025099075296716E-3</v>
      </c>
      <c r="L1495" s="64">
        <f t="shared" si="666"/>
        <v>2.4576684143391869E-2</v>
      </c>
      <c r="M1495" s="65">
        <f t="shared" si="667"/>
        <v>115.92568063063062</v>
      </c>
      <c r="N1495" s="65">
        <f t="shared" si="668"/>
        <v>12.187039043701226</v>
      </c>
      <c r="O1495" s="65">
        <f t="shared" si="669"/>
        <v>44280.474004239142</v>
      </c>
      <c r="P1495" s="66">
        <f t="shared" si="670"/>
        <v>3633.4070848099118</v>
      </c>
      <c r="Q1495" s="63">
        <f t="shared" si="675"/>
        <v>0.14149168888255592</v>
      </c>
      <c r="R1495" s="63">
        <f t="shared" si="676"/>
        <v>0.17364502955429817</v>
      </c>
      <c r="S1495" s="63">
        <f t="shared" si="677"/>
        <v>3.0529172320217013E-2</v>
      </c>
      <c r="T1495" s="64">
        <f t="shared" si="678"/>
        <v>0.13887608529495421</v>
      </c>
      <c r="U1495" s="63">
        <f t="shared" si="657"/>
        <v>9.2444614099888245E-2</v>
      </c>
      <c r="V1495" s="63">
        <f t="shared" si="658"/>
        <v>0.12564578640602742</v>
      </c>
      <c r="W1495" s="63">
        <f t="shared" si="659"/>
        <v>3.3382187500103244E-2</v>
      </c>
      <c r="X1495" s="64">
        <f t="shared" si="660"/>
        <v>8.9283132631812423E-2</v>
      </c>
      <c r="Y1495" s="63">
        <f t="shared" si="653"/>
        <v>0.11088741697937676</v>
      </c>
      <c r="Z1495" s="63">
        <f t="shared" si="654"/>
        <v>0.14663736643882674</v>
      </c>
      <c r="AA1495" s="63">
        <f t="shared" si="655"/>
        <v>3.5757309501736501E-2</v>
      </c>
      <c r="AB1495" s="64">
        <f t="shared" si="656"/>
        <v>0.10705215972883675</v>
      </c>
      <c r="AC1495" s="63">
        <f t="shared" si="649"/>
        <v>9.2766614601659247E-2</v>
      </c>
      <c r="AD1495" s="63">
        <f t="shared" si="650"/>
        <v>0.13652226799907119</v>
      </c>
      <c r="AE1495" s="63">
        <f t="shared" si="651"/>
        <v>5.4156534224905073E-2</v>
      </c>
      <c r="AF1495" s="64">
        <f t="shared" si="652"/>
        <v>7.8134253405474974E-2</v>
      </c>
      <c r="AG1495" s="69">
        <f t="shared" ca="1" si="661"/>
        <v>489</v>
      </c>
      <c r="AH1495" s="75">
        <f t="shared" si="671"/>
        <v>5</v>
      </c>
      <c r="AI1495" s="76">
        <f t="shared" si="672"/>
        <v>0</v>
      </c>
      <c r="AJ1495" s="75">
        <f t="shared" si="673"/>
        <v>5</v>
      </c>
      <c r="AK1495" s="76">
        <f t="shared" si="674"/>
        <v>0</v>
      </c>
    </row>
    <row r="1496" spans="2:37" x14ac:dyDescent="0.25">
      <c r="B1496" s="43">
        <v>1995</v>
      </c>
      <c r="C1496" s="44">
        <v>5</v>
      </c>
      <c r="D1496" s="67">
        <f t="shared" si="648"/>
        <v>34850</v>
      </c>
      <c r="E1496" s="61">
        <f>Data!I1495</f>
        <v>533.40002400000003</v>
      </c>
      <c r="F1496" s="61">
        <f>Data!H1495</f>
        <v>152.19999999999999</v>
      </c>
      <c r="G1496" s="62">
        <f>IF(MOD(C1496,3)=0,SUM(Data!G1493:G1495),0)</f>
        <v>0</v>
      </c>
      <c r="H1496" s="63">
        <f t="shared" si="662"/>
        <v>3.6311711839953409E-2</v>
      </c>
      <c r="I1496" s="63">
        <f t="shared" si="663"/>
        <v>0</v>
      </c>
      <c r="J1496" s="63">
        <f t="shared" si="664"/>
        <v>3.6311711839953409E-2</v>
      </c>
      <c r="K1496" s="63">
        <f t="shared" si="665"/>
        <v>1.9749835418036987E-3</v>
      </c>
      <c r="L1496" s="64">
        <f t="shared" si="666"/>
        <v>3.426904749335713E-2</v>
      </c>
      <c r="M1496" s="65">
        <f t="shared" si="667"/>
        <v>120.13514054054053</v>
      </c>
      <c r="N1496" s="65">
        <f t="shared" si="668"/>
        <v>12.211108245235856</v>
      </c>
      <c r="O1496" s="65">
        <f t="shared" si="669"/>
        <v>45888.373816417625</v>
      </c>
      <c r="P1496" s="66">
        <f t="shared" si="670"/>
        <v>3757.9204847619631</v>
      </c>
      <c r="Q1496" s="63">
        <f t="shared" si="675"/>
        <v>0.16845569331872956</v>
      </c>
      <c r="R1496" s="63">
        <f t="shared" si="676"/>
        <v>0.20136855140873666</v>
      </c>
      <c r="S1496" s="63">
        <f t="shared" si="677"/>
        <v>3.1864406779660959E-2</v>
      </c>
      <c r="T1496" s="64">
        <f t="shared" si="678"/>
        <v>0.16426978536654868</v>
      </c>
      <c r="U1496" s="63">
        <f t="shared" si="657"/>
        <v>8.1070063703702955E-2</v>
      </c>
      <c r="V1496" s="63">
        <f t="shared" si="658"/>
        <v>0.1139255448848786</v>
      </c>
      <c r="W1496" s="63">
        <f t="shared" si="659"/>
        <v>3.3309513200472152E-2</v>
      </c>
      <c r="X1496" s="64">
        <f t="shared" si="660"/>
        <v>7.8017312968225783E-2</v>
      </c>
      <c r="Y1496" s="63">
        <f t="shared" si="653"/>
        <v>0.10900351722909662</v>
      </c>
      <c r="Z1496" s="63">
        <f t="shared" si="654"/>
        <v>0.14469284009414141</v>
      </c>
      <c r="AA1496" s="63">
        <f t="shared" si="655"/>
        <v>3.557484628967722E-2</v>
      </c>
      <c r="AB1496" s="64">
        <f t="shared" si="656"/>
        <v>0.10536949038055421</v>
      </c>
      <c r="AC1496" s="63">
        <f t="shared" si="649"/>
        <v>9.2357556787456607E-2</v>
      </c>
      <c r="AD1496" s="63">
        <f t="shared" si="650"/>
        <v>0.13609683103153558</v>
      </c>
      <c r="AE1496" s="63">
        <f t="shared" si="651"/>
        <v>5.3962480728712681E-2</v>
      </c>
      <c r="AF1496" s="64">
        <f t="shared" si="652"/>
        <v>7.7929102605279521E-2</v>
      </c>
      <c r="AG1496" s="69">
        <f t="shared" ca="1" si="661"/>
        <v>358</v>
      </c>
      <c r="AH1496" s="75">
        <f t="shared" si="671"/>
        <v>6</v>
      </c>
      <c r="AI1496" s="76">
        <f t="shared" si="672"/>
        <v>0</v>
      </c>
      <c r="AJ1496" s="75">
        <f t="shared" si="673"/>
        <v>6</v>
      </c>
      <c r="AK1496" s="76">
        <f t="shared" si="674"/>
        <v>0</v>
      </c>
    </row>
    <row r="1497" spans="2:37" x14ac:dyDescent="0.25">
      <c r="B1497" s="43">
        <v>1995</v>
      </c>
      <c r="C1497" s="44">
        <v>6</v>
      </c>
      <c r="D1497" s="67">
        <f t="shared" si="648"/>
        <v>34880</v>
      </c>
      <c r="E1497" s="61">
        <f>Data!I1496</f>
        <v>544.75</v>
      </c>
      <c r="F1497" s="61">
        <f>Data!H1496</f>
        <v>152.5</v>
      </c>
      <c r="G1497" s="62">
        <f>IF(MOD(C1497,3)=0,SUM(Data!G1494:G1496),0)</f>
        <v>3.3258333333333332</v>
      </c>
      <c r="H1497" s="63">
        <f t="shared" si="662"/>
        <v>2.1278544224437423E-2</v>
      </c>
      <c r="I1497" s="63">
        <f t="shared" si="663"/>
        <v>6.2351578246898111E-3</v>
      </c>
      <c r="J1497" s="63">
        <f t="shared" si="664"/>
        <v>2.7513702049127176E-2</v>
      </c>
      <c r="K1497" s="63">
        <f t="shared" si="665"/>
        <v>1.9710906701708719E-3</v>
      </c>
      <c r="L1497" s="64">
        <f t="shared" si="666"/>
        <v>2.5492363618866642E-2</v>
      </c>
      <c r="M1497" s="65">
        <f t="shared" si="667"/>
        <v>122.69144144144143</v>
      </c>
      <c r="N1497" s="65">
        <f t="shared" si="668"/>
        <v>12.235177446770487</v>
      </c>
      <c r="O1497" s="65">
        <f t="shared" si="669"/>
        <v>47150.93286112151</v>
      </c>
      <c r="P1497" s="66">
        <f t="shared" si="670"/>
        <v>3853.7187602103027</v>
      </c>
      <c r="Q1497" s="63">
        <f t="shared" si="675"/>
        <v>0.22616880160230668</v>
      </c>
      <c r="R1497" s="63">
        <f t="shared" si="676"/>
        <v>0.25933582589298121</v>
      </c>
      <c r="S1497" s="63">
        <f t="shared" si="677"/>
        <v>3.0405405405405483E-2</v>
      </c>
      <c r="T1497" s="64">
        <f t="shared" si="678"/>
        <v>0.22217509660433632</v>
      </c>
      <c r="U1497" s="63">
        <f t="shared" si="657"/>
        <v>8.7571936998881883E-2</v>
      </c>
      <c r="V1497" s="63">
        <f t="shared" si="658"/>
        <v>0.12018892319318142</v>
      </c>
      <c r="W1497" s="63">
        <f t="shared" si="659"/>
        <v>3.2600042347722846E-2</v>
      </c>
      <c r="X1497" s="64">
        <f t="shared" si="660"/>
        <v>8.4823627012755143E-2</v>
      </c>
      <c r="Y1497" s="63">
        <f t="shared" si="653"/>
        <v>0.11000143996118883</v>
      </c>
      <c r="Z1497" s="63">
        <f t="shared" si="654"/>
        <v>0.14527448437995605</v>
      </c>
      <c r="AA1497" s="63">
        <f t="shared" si="655"/>
        <v>3.5489637781059846E-2</v>
      </c>
      <c r="AB1497" s="64">
        <f t="shared" si="656"/>
        <v>0.10602215859364161</v>
      </c>
      <c r="AC1497" s="63">
        <f t="shared" si="649"/>
        <v>9.1139543542928747E-2</v>
      </c>
      <c r="AD1497" s="63">
        <f t="shared" si="650"/>
        <v>0.13462720637140402</v>
      </c>
      <c r="AE1497" s="63">
        <f t="shared" si="651"/>
        <v>5.3671547086180382E-2</v>
      </c>
      <c r="AF1497" s="64">
        <f t="shared" si="652"/>
        <v>7.6831968661484895E-2</v>
      </c>
      <c r="AG1497" s="69">
        <f t="shared" ca="1" si="661"/>
        <v>615</v>
      </c>
      <c r="AH1497" s="75">
        <f t="shared" si="671"/>
        <v>7</v>
      </c>
      <c r="AI1497" s="76">
        <f t="shared" si="672"/>
        <v>0</v>
      </c>
      <c r="AJ1497" s="75">
        <f t="shared" si="673"/>
        <v>7</v>
      </c>
      <c r="AK1497" s="76">
        <f t="shared" si="674"/>
        <v>0</v>
      </c>
    </row>
    <row r="1498" spans="2:37" x14ac:dyDescent="0.25">
      <c r="B1498" s="43">
        <v>1995</v>
      </c>
      <c r="C1498" s="44">
        <v>7</v>
      </c>
      <c r="D1498" s="67">
        <f t="shared" si="648"/>
        <v>34911</v>
      </c>
      <c r="E1498" s="61">
        <f>Data!I1497</f>
        <v>562.05999799999995</v>
      </c>
      <c r="F1498" s="61">
        <f>Data!H1497</f>
        <v>152.5</v>
      </c>
      <c r="G1498" s="62">
        <f>IF(MOD(C1498,3)=0,SUM(Data!G1495:G1497),0)</f>
        <v>0</v>
      </c>
      <c r="H1498" s="63">
        <f t="shared" si="662"/>
        <v>3.1776040385497861E-2</v>
      </c>
      <c r="I1498" s="63">
        <f t="shared" si="663"/>
        <v>0</v>
      </c>
      <c r="J1498" s="63">
        <f t="shared" si="664"/>
        <v>3.1776040385497861E-2</v>
      </c>
      <c r="K1498" s="63">
        <f t="shared" si="665"/>
        <v>0</v>
      </c>
      <c r="L1498" s="64">
        <f t="shared" si="666"/>
        <v>3.1776040385497861E-2</v>
      </c>
      <c r="M1498" s="65">
        <f t="shared" si="667"/>
        <v>126.59008963963961</v>
      </c>
      <c r="N1498" s="65">
        <f t="shared" si="668"/>
        <v>12.235177446770487</v>
      </c>
      <c r="O1498" s="65">
        <f t="shared" si="669"/>
        <v>48649.202807930407</v>
      </c>
      <c r="P1498" s="66">
        <f t="shared" si="670"/>
        <v>3976.1746831690962</v>
      </c>
      <c r="Q1498" s="63">
        <f t="shared" si="675"/>
        <v>0.22650893757890844</v>
      </c>
      <c r="R1498" s="63">
        <f t="shared" si="676"/>
        <v>0.2596851623142391</v>
      </c>
      <c r="S1498" s="63">
        <f t="shared" si="677"/>
        <v>2.7628032345013542E-2</v>
      </c>
      <c r="T1498" s="64">
        <f t="shared" si="678"/>
        <v>0.22581821696677462</v>
      </c>
      <c r="U1498" s="63">
        <f t="shared" si="657"/>
        <v>9.5544309129316218E-2</v>
      </c>
      <c r="V1498" s="63">
        <f t="shared" si="658"/>
        <v>0.12840039192299257</v>
      </c>
      <c r="W1498" s="63">
        <f t="shared" si="659"/>
        <v>3.1806953821548634E-2</v>
      </c>
      <c r="X1498" s="64">
        <f t="shared" si="660"/>
        <v>9.3615804529797453E-2</v>
      </c>
      <c r="Y1498" s="63">
        <f t="shared" si="653"/>
        <v>0.11402035357747109</v>
      </c>
      <c r="Z1498" s="63">
        <f t="shared" si="654"/>
        <v>0.14942110892831351</v>
      </c>
      <c r="AA1498" s="63">
        <f t="shared" si="655"/>
        <v>3.5297364095728812E-2</v>
      </c>
      <c r="AB1498" s="64">
        <f t="shared" si="656"/>
        <v>0.11023281695715026</v>
      </c>
      <c r="AC1498" s="63">
        <f t="shared" si="649"/>
        <v>9.6682001006762608E-2</v>
      </c>
      <c r="AD1498" s="63">
        <f t="shared" si="650"/>
        <v>0.14039055998262318</v>
      </c>
      <c r="AE1498" s="63">
        <f t="shared" si="651"/>
        <v>5.3085245093653421E-2</v>
      </c>
      <c r="AF1498" s="64">
        <f t="shared" si="652"/>
        <v>8.2904318805839594E-2</v>
      </c>
      <c r="AG1498" s="69">
        <f t="shared" ca="1" si="661"/>
        <v>440</v>
      </c>
      <c r="AH1498" s="75">
        <f t="shared" si="671"/>
        <v>8</v>
      </c>
      <c r="AI1498" s="76">
        <f t="shared" si="672"/>
        <v>0</v>
      </c>
      <c r="AJ1498" s="75">
        <f t="shared" si="673"/>
        <v>8</v>
      </c>
      <c r="AK1498" s="76">
        <f t="shared" si="674"/>
        <v>0</v>
      </c>
    </row>
    <row r="1499" spans="2:37" x14ac:dyDescent="0.25">
      <c r="B1499" s="43">
        <v>1995</v>
      </c>
      <c r="C1499" s="44">
        <v>8</v>
      </c>
      <c r="D1499" s="67">
        <f t="shared" si="648"/>
        <v>34942</v>
      </c>
      <c r="E1499" s="61">
        <f>Data!I1498</f>
        <v>561.88000499999998</v>
      </c>
      <c r="F1499" s="61">
        <f>Data!H1498</f>
        <v>152.9</v>
      </c>
      <c r="G1499" s="62">
        <f>IF(MOD(C1499,3)=0,SUM(Data!G1496:G1498),0)</f>
        <v>0</v>
      </c>
      <c r="H1499" s="63">
        <f t="shared" si="662"/>
        <v>-3.2023805401637517E-4</v>
      </c>
      <c r="I1499" s="63">
        <f t="shared" si="663"/>
        <v>0</v>
      </c>
      <c r="J1499" s="63">
        <f t="shared" si="664"/>
        <v>-3.202380540164862E-4</v>
      </c>
      <c r="K1499" s="63">
        <f t="shared" si="665"/>
        <v>2.6229508196722318E-3</v>
      </c>
      <c r="L1499" s="64">
        <f t="shared" si="666"/>
        <v>-2.9354892298072421E-3</v>
      </c>
      <c r="M1499" s="65">
        <f t="shared" si="667"/>
        <v>126.54955067567566</v>
      </c>
      <c r="N1499" s="65">
        <f t="shared" si="668"/>
        <v>12.267269715483328</v>
      </c>
      <c r="O1499" s="65">
        <f t="shared" si="669"/>
        <v>48633.623481893745</v>
      </c>
      <c r="P1499" s="66">
        <f t="shared" si="670"/>
        <v>3964.5026652108209</v>
      </c>
      <c r="Q1499" s="63">
        <f t="shared" si="675"/>
        <v>0.18168629585661722</v>
      </c>
      <c r="R1499" s="63">
        <f t="shared" si="676"/>
        <v>0.2136500989051191</v>
      </c>
      <c r="S1499" s="63">
        <f t="shared" si="677"/>
        <v>2.6174496644295386E-2</v>
      </c>
      <c r="T1499" s="64">
        <f t="shared" si="678"/>
        <v>0.18269368696443933</v>
      </c>
      <c r="U1499" s="63">
        <f t="shared" si="657"/>
        <v>0.1173947177060779</v>
      </c>
      <c r="V1499" s="63">
        <f t="shared" si="658"/>
        <v>0.15090610839309204</v>
      </c>
      <c r="W1499" s="63">
        <f t="shared" si="659"/>
        <v>3.0458056886526474E-2</v>
      </c>
      <c r="X1499" s="64">
        <f t="shared" si="660"/>
        <v>0.11688787399119649</v>
      </c>
      <c r="Y1499" s="63">
        <f t="shared" si="653"/>
        <v>0.11532973338127084</v>
      </c>
      <c r="Z1499" s="63">
        <f t="shared" si="654"/>
        <v>0.150772097517758</v>
      </c>
      <c r="AA1499" s="63">
        <f t="shared" si="655"/>
        <v>3.5376665551937636E-2</v>
      </c>
      <c r="AB1499" s="64">
        <f t="shared" si="656"/>
        <v>0.11145261024817987</v>
      </c>
      <c r="AC1499" s="63">
        <f t="shared" si="649"/>
        <v>9.7832766993986464E-2</v>
      </c>
      <c r="AD1499" s="63">
        <f t="shared" si="650"/>
        <v>0.14158719006078124</v>
      </c>
      <c r="AE1499" s="63">
        <f t="shared" si="651"/>
        <v>5.3126116040507654E-2</v>
      </c>
      <c r="AF1499" s="64">
        <f t="shared" si="652"/>
        <v>8.3998556937193047E-2</v>
      </c>
      <c r="AG1499" s="69">
        <f t="shared" ca="1" si="661"/>
        <v>1053</v>
      </c>
      <c r="AH1499" s="75">
        <f t="shared" si="671"/>
        <v>0</v>
      </c>
      <c r="AI1499" s="76">
        <f t="shared" si="672"/>
        <v>1</v>
      </c>
      <c r="AJ1499" s="75">
        <f t="shared" si="673"/>
        <v>0</v>
      </c>
      <c r="AK1499" s="76">
        <f t="shared" si="674"/>
        <v>1</v>
      </c>
    </row>
    <row r="1500" spans="2:37" x14ac:dyDescent="0.25">
      <c r="B1500" s="43">
        <v>1995</v>
      </c>
      <c r="C1500" s="44">
        <v>9</v>
      </c>
      <c r="D1500" s="67">
        <f t="shared" si="648"/>
        <v>34972</v>
      </c>
      <c r="E1500" s="61">
        <f>Data!I1499</f>
        <v>584.40997300000004</v>
      </c>
      <c r="F1500" s="61">
        <f>Data!H1499</f>
        <v>153.19999999999999</v>
      </c>
      <c r="G1500" s="62">
        <f>IF(MOD(C1500,3)=0,SUM(Data!G1497:G1499),0)</f>
        <v>3.3774999999999995</v>
      </c>
      <c r="H1500" s="63">
        <f t="shared" si="662"/>
        <v>4.0097472413171298E-2</v>
      </c>
      <c r="I1500" s="63">
        <f t="shared" si="663"/>
        <v>6.0110699258643305E-3</v>
      </c>
      <c r="J1500" s="63">
        <f t="shared" si="664"/>
        <v>4.6108542339035719E-2</v>
      </c>
      <c r="K1500" s="63">
        <f t="shared" si="665"/>
        <v>1.9620667102679956E-3</v>
      </c>
      <c r="L1500" s="64">
        <f t="shared" si="666"/>
        <v>4.4060026916700856E-2</v>
      </c>
      <c r="M1500" s="65">
        <f t="shared" si="667"/>
        <v>131.62386779279279</v>
      </c>
      <c r="N1500" s="65">
        <f t="shared" si="668"/>
        <v>12.291338917017958</v>
      </c>
      <c r="O1500" s="65">
        <f t="shared" si="669"/>
        <v>50876.048969309362</v>
      </c>
      <c r="P1500" s="66">
        <f t="shared" si="670"/>
        <v>4139.1787593513418</v>
      </c>
      <c r="Q1500" s="63">
        <f t="shared" si="675"/>
        <v>0.26301567799948389</v>
      </c>
      <c r="R1500" s="63">
        <f t="shared" si="676"/>
        <v>0.295648131140265</v>
      </c>
      <c r="S1500" s="63">
        <f t="shared" si="677"/>
        <v>2.5435073627844584E-2</v>
      </c>
      <c r="T1500" s="64">
        <f t="shared" si="678"/>
        <v>0.26351064485871811</v>
      </c>
      <c r="U1500" s="63">
        <f t="shared" si="657"/>
        <v>0.13811212549142948</v>
      </c>
      <c r="V1500" s="63">
        <f t="shared" si="658"/>
        <v>0.17135101793802465</v>
      </c>
      <c r="W1500" s="63">
        <f t="shared" si="659"/>
        <v>2.9147369877562834E-2</v>
      </c>
      <c r="X1500" s="64">
        <f t="shared" si="660"/>
        <v>0.13817617595172949</v>
      </c>
      <c r="Y1500" s="63">
        <f t="shared" si="653"/>
        <v>0.12368746675359388</v>
      </c>
      <c r="Z1500" s="63">
        <f t="shared" si="654"/>
        <v>0.15882757029398942</v>
      </c>
      <c r="AA1500" s="63">
        <f t="shared" si="655"/>
        <v>3.5292411837895665E-2</v>
      </c>
      <c r="AB1500" s="64">
        <f t="shared" si="656"/>
        <v>0.11932392920449275</v>
      </c>
      <c r="AC1500" s="63">
        <f t="shared" si="649"/>
        <v>0.10193391028765264</v>
      </c>
      <c r="AD1500" s="63">
        <f t="shared" si="650"/>
        <v>0.14555187614984488</v>
      </c>
      <c r="AE1500" s="63">
        <f t="shared" si="651"/>
        <v>5.2939228465181953E-2</v>
      </c>
      <c r="AF1500" s="64">
        <f t="shared" si="652"/>
        <v>8.7956308570305453E-2</v>
      </c>
      <c r="AG1500" s="69">
        <f t="shared" ca="1" si="661"/>
        <v>294</v>
      </c>
      <c r="AH1500" s="75">
        <f t="shared" si="671"/>
        <v>1</v>
      </c>
      <c r="AI1500" s="76">
        <f t="shared" si="672"/>
        <v>0</v>
      </c>
      <c r="AJ1500" s="75">
        <f t="shared" si="673"/>
        <v>1</v>
      </c>
      <c r="AK1500" s="76">
        <f t="shared" si="674"/>
        <v>0</v>
      </c>
    </row>
    <row r="1501" spans="2:37" x14ac:dyDescent="0.25">
      <c r="B1501" s="43">
        <v>1995</v>
      </c>
      <c r="C1501" s="44">
        <v>10</v>
      </c>
      <c r="D1501" s="67">
        <f t="shared" si="648"/>
        <v>35003</v>
      </c>
      <c r="E1501" s="61">
        <f>Data!I1500</f>
        <v>581.5</v>
      </c>
      <c r="F1501" s="61">
        <f>Data!H1500</f>
        <v>153.69999999999999</v>
      </c>
      <c r="G1501" s="62">
        <f>IF(MOD(C1501,3)=0,SUM(Data!G1498:G1500),0)</f>
        <v>0</v>
      </c>
      <c r="H1501" s="63">
        <f t="shared" si="662"/>
        <v>-4.9793349436904055E-3</v>
      </c>
      <c r="I1501" s="63">
        <f t="shared" si="663"/>
        <v>0</v>
      </c>
      <c r="J1501" s="63">
        <f t="shared" si="664"/>
        <v>-4.9793349436904055E-3</v>
      </c>
      <c r="K1501" s="63">
        <f t="shared" si="665"/>
        <v>3.2637075718016106E-3</v>
      </c>
      <c r="L1501" s="64">
        <f t="shared" si="666"/>
        <v>-8.2162271527220776E-3</v>
      </c>
      <c r="M1501" s="65">
        <f t="shared" si="667"/>
        <v>130.96846846846844</v>
      </c>
      <c r="N1501" s="65">
        <f t="shared" si="668"/>
        <v>12.331454252909008</v>
      </c>
      <c r="O1501" s="65">
        <f t="shared" si="669"/>
        <v>50622.720080879575</v>
      </c>
      <c r="P1501" s="66">
        <f t="shared" si="670"/>
        <v>4105.1703264387888</v>
      </c>
      <c r="Q1501" s="63">
        <f t="shared" si="675"/>
        <v>0.23107863366894921</v>
      </c>
      <c r="R1501" s="63">
        <f t="shared" si="676"/>
        <v>0.26288593149240147</v>
      </c>
      <c r="S1501" s="63">
        <f t="shared" si="677"/>
        <v>2.8093645484949858E-2</v>
      </c>
      <c r="T1501" s="64">
        <f t="shared" si="678"/>
        <v>0.22837636147113849</v>
      </c>
      <c r="U1501" s="63">
        <f t="shared" si="657"/>
        <v>0.13850574669440041</v>
      </c>
      <c r="V1501" s="63">
        <f t="shared" si="658"/>
        <v>0.1717561349616068</v>
      </c>
      <c r="W1501" s="63">
        <f t="shared" si="659"/>
        <v>2.8581053549876057E-2</v>
      </c>
      <c r="X1501" s="64">
        <f t="shared" si="660"/>
        <v>0.13919669326748685</v>
      </c>
      <c r="Y1501" s="63">
        <f t="shared" si="653"/>
        <v>0.11846081525793895</v>
      </c>
      <c r="Z1501" s="63">
        <f t="shared" si="654"/>
        <v>0.15343747025934018</v>
      </c>
      <c r="AA1501" s="63">
        <f t="shared" si="655"/>
        <v>3.5248076712472098E-2</v>
      </c>
      <c r="AB1501" s="64">
        <f t="shared" si="656"/>
        <v>0.11416528676120752</v>
      </c>
      <c r="AC1501" s="63">
        <f t="shared" si="649"/>
        <v>9.8368901678737908E-2</v>
      </c>
      <c r="AD1501" s="63">
        <f t="shared" si="650"/>
        <v>0.14184575343022865</v>
      </c>
      <c r="AE1501" s="63">
        <f t="shared" si="651"/>
        <v>5.2822302238218599E-2</v>
      </c>
      <c r="AF1501" s="64">
        <f t="shared" si="652"/>
        <v>8.4556958000180149E-2</v>
      </c>
      <c r="AG1501" s="69">
        <f t="shared" ca="1" si="661"/>
        <v>1146</v>
      </c>
      <c r="AH1501" s="75">
        <f t="shared" si="671"/>
        <v>0</v>
      </c>
      <c r="AI1501" s="76">
        <f t="shared" si="672"/>
        <v>1</v>
      </c>
      <c r="AJ1501" s="75">
        <f t="shared" si="673"/>
        <v>0</v>
      </c>
      <c r="AK1501" s="76">
        <f t="shared" si="674"/>
        <v>1</v>
      </c>
    </row>
    <row r="1502" spans="2:37" x14ac:dyDescent="0.25">
      <c r="B1502" s="43">
        <v>1995</v>
      </c>
      <c r="C1502" s="44">
        <v>11</v>
      </c>
      <c r="D1502" s="67">
        <f t="shared" si="648"/>
        <v>35033</v>
      </c>
      <c r="E1502" s="61">
        <f>Data!I1501</f>
        <v>605.36999500000002</v>
      </c>
      <c r="F1502" s="61">
        <f>Data!H1501</f>
        <v>153.6</v>
      </c>
      <c r="G1502" s="62">
        <f>IF(MOD(C1502,3)=0,SUM(Data!G1499:G1501),0)</f>
        <v>0</v>
      </c>
      <c r="H1502" s="63">
        <f t="shared" si="662"/>
        <v>4.1049002579535809E-2</v>
      </c>
      <c r="I1502" s="63">
        <f t="shared" si="663"/>
        <v>0</v>
      </c>
      <c r="J1502" s="63">
        <f t="shared" si="664"/>
        <v>4.1049002579535809E-2</v>
      </c>
      <c r="K1502" s="63">
        <f t="shared" si="665"/>
        <v>-6.5061808718280822E-4</v>
      </c>
      <c r="L1502" s="64">
        <f t="shared" si="666"/>
        <v>4.1726768857256902E-2</v>
      </c>
      <c r="M1502" s="65">
        <f t="shared" si="667"/>
        <v>136.34459346846847</v>
      </c>
      <c r="N1502" s="65">
        <f t="shared" si="668"/>
        <v>12.323431185730799</v>
      </c>
      <c r="O1502" s="65">
        <f t="shared" si="669"/>
        <v>52700.732248062719</v>
      </c>
      <c r="P1502" s="66">
        <f t="shared" si="670"/>
        <v>4276.46581976977</v>
      </c>
      <c r="Q1502" s="63">
        <f t="shared" si="675"/>
        <v>0.33432518312360804</v>
      </c>
      <c r="R1502" s="63">
        <f t="shared" si="676"/>
        <v>0.36880005526598159</v>
      </c>
      <c r="S1502" s="63">
        <f t="shared" si="677"/>
        <v>2.6052104208416971E-2</v>
      </c>
      <c r="T1502" s="64">
        <f t="shared" si="678"/>
        <v>0.3340453663627434</v>
      </c>
      <c r="U1502" s="63">
        <f t="shared" si="657"/>
        <v>0.1344194900536857</v>
      </c>
      <c r="V1502" s="63">
        <f t="shared" si="658"/>
        <v>0.16755053801869546</v>
      </c>
      <c r="W1502" s="63">
        <f t="shared" si="659"/>
        <v>2.7985574764111787E-2</v>
      </c>
      <c r="X1502" s="64">
        <f t="shared" si="660"/>
        <v>0.13576548803869071</v>
      </c>
      <c r="Y1502" s="63">
        <f t="shared" si="653"/>
        <v>0.11591320935001215</v>
      </c>
      <c r="Z1502" s="63">
        <f t="shared" si="654"/>
        <v>0.15081019528146911</v>
      </c>
      <c r="AA1502" s="63">
        <f t="shared" si="655"/>
        <v>3.4895436262975421E-2</v>
      </c>
      <c r="AB1502" s="64">
        <f t="shared" si="656"/>
        <v>0.11200625199108383</v>
      </c>
      <c r="AC1502" s="63">
        <f t="shared" si="649"/>
        <v>9.9238121349648711E-2</v>
      </c>
      <c r="AD1502" s="63">
        <f t="shared" si="650"/>
        <v>0.14274937951478961</v>
      </c>
      <c r="AE1502" s="63">
        <f t="shared" si="651"/>
        <v>5.240597283449655E-2</v>
      </c>
      <c r="AF1502" s="64">
        <f t="shared" si="652"/>
        <v>8.5844635066985253E-2</v>
      </c>
      <c r="AG1502" s="69">
        <f t="shared" ca="1" si="661"/>
        <v>282</v>
      </c>
      <c r="AH1502" s="75">
        <f t="shared" si="671"/>
        <v>1</v>
      </c>
      <c r="AI1502" s="76">
        <f t="shared" si="672"/>
        <v>0</v>
      </c>
      <c r="AJ1502" s="75">
        <f t="shared" si="673"/>
        <v>1</v>
      </c>
      <c r="AK1502" s="76">
        <f t="shared" si="674"/>
        <v>0</v>
      </c>
    </row>
    <row r="1503" spans="2:37" x14ac:dyDescent="0.25">
      <c r="B1503" s="43">
        <v>1995</v>
      </c>
      <c r="C1503" s="44">
        <v>12</v>
      </c>
      <c r="D1503" s="67">
        <f t="shared" si="648"/>
        <v>35064</v>
      </c>
      <c r="E1503" s="61">
        <f>Data!I1502</f>
        <v>615.92999299999997</v>
      </c>
      <c r="F1503" s="61">
        <f>Data!H1502</f>
        <v>153.5</v>
      </c>
      <c r="G1503" s="62">
        <f>IF(MOD(C1503,3)=0,SUM(Data!G1500:G1502),0)</f>
        <v>3.4299999999999997</v>
      </c>
      <c r="H1503" s="63">
        <f t="shared" si="662"/>
        <v>1.7443874138492799E-2</v>
      </c>
      <c r="I1503" s="63">
        <f t="shared" si="663"/>
        <v>5.6659564040665734E-3</v>
      </c>
      <c r="J1503" s="63">
        <f t="shared" si="664"/>
        <v>2.3109830542559218E-2</v>
      </c>
      <c r="K1503" s="63">
        <f t="shared" si="665"/>
        <v>-6.5104166666662966E-4</v>
      </c>
      <c r="L1503" s="64">
        <f t="shared" si="666"/>
        <v>2.377635160480196E-2</v>
      </c>
      <c r="M1503" s="65">
        <f t="shared" si="667"/>
        <v>138.72297139639639</v>
      </c>
      <c r="N1503" s="65">
        <f t="shared" si="668"/>
        <v>12.31540811855259</v>
      </c>
      <c r="O1503" s="65">
        <f t="shared" si="669"/>
        <v>53918.637239784235</v>
      </c>
      <c r="P1503" s="66">
        <f t="shared" si="670"/>
        <v>4378.1445747265334</v>
      </c>
      <c r="Q1503" s="63">
        <f t="shared" si="675"/>
        <v>0.34110655551673785</v>
      </c>
      <c r="R1503" s="63">
        <f t="shared" si="676"/>
        <v>0.37362777883336706</v>
      </c>
      <c r="S1503" s="63">
        <f t="shared" si="677"/>
        <v>2.5384101536406245E-2</v>
      </c>
      <c r="T1503" s="64">
        <f t="shared" si="678"/>
        <v>0.33962266118146589</v>
      </c>
      <c r="U1503" s="63">
        <f t="shared" si="657"/>
        <v>0.13278006007013343</v>
      </c>
      <c r="V1503" s="63">
        <f t="shared" si="658"/>
        <v>0.16504788237337431</v>
      </c>
      <c r="W1503" s="63">
        <f t="shared" si="659"/>
        <v>2.7851687604741882E-2</v>
      </c>
      <c r="X1503" s="64">
        <f t="shared" si="660"/>
        <v>0.13347859075694846</v>
      </c>
      <c r="Y1503" s="63">
        <f t="shared" si="653"/>
        <v>0.11292858365881564</v>
      </c>
      <c r="Z1503" s="63">
        <f t="shared" si="654"/>
        <v>0.14730449051965455</v>
      </c>
      <c r="AA1503" s="63">
        <f t="shared" si="655"/>
        <v>3.4543655766968273E-2</v>
      </c>
      <c r="AB1503" s="64">
        <f t="shared" si="656"/>
        <v>0.10899572398333457</v>
      </c>
      <c r="AC1503" s="63">
        <f t="shared" si="649"/>
        <v>0.10082592233197452</v>
      </c>
      <c r="AD1503" s="63">
        <f t="shared" si="650"/>
        <v>0.14413552828117671</v>
      </c>
      <c r="AE1503" s="63">
        <f t="shared" si="651"/>
        <v>5.2181762374587048E-2</v>
      </c>
      <c r="AF1503" s="64">
        <f t="shared" si="652"/>
        <v>8.7393423070807108E-2</v>
      </c>
      <c r="AG1503" s="69">
        <f t="shared" ca="1" si="661"/>
        <v>697</v>
      </c>
      <c r="AH1503" s="75">
        <f t="shared" si="671"/>
        <v>2</v>
      </c>
      <c r="AI1503" s="76">
        <f t="shared" si="672"/>
        <v>0</v>
      </c>
      <c r="AJ1503" s="75">
        <f t="shared" si="673"/>
        <v>2</v>
      </c>
      <c r="AK1503" s="76">
        <f t="shared" si="674"/>
        <v>0</v>
      </c>
    </row>
    <row r="1504" spans="2:37" x14ac:dyDescent="0.25">
      <c r="B1504" s="43">
        <v>1996</v>
      </c>
      <c r="C1504" s="39">
        <v>1</v>
      </c>
      <c r="D1504" s="67">
        <f t="shared" ref="D1504:D1567" si="679">EOMONTH(DATE(B1504,C1504,1),0)</f>
        <v>35095</v>
      </c>
      <c r="E1504" s="61">
        <f>Data!I1503</f>
        <v>636.02002000000005</v>
      </c>
      <c r="F1504" s="61">
        <f>Data!H1503</f>
        <v>154.4</v>
      </c>
      <c r="G1504" s="62">
        <f>IF(MOD(C1504,3)=0,SUM(Data!G1501:G1503),0)</f>
        <v>0</v>
      </c>
      <c r="H1504" s="63">
        <f t="shared" si="662"/>
        <v>3.2617387086717242E-2</v>
      </c>
      <c r="I1504" s="63">
        <f t="shared" si="663"/>
        <v>0</v>
      </c>
      <c r="J1504" s="63">
        <f t="shared" si="664"/>
        <v>3.2617387086717242E-2</v>
      </c>
      <c r="K1504" s="63">
        <f t="shared" si="665"/>
        <v>5.8631921824103816E-3</v>
      </c>
      <c r="L1504" s="64">
        <f t="shared" si="666"/>
        <v>2.6598244286341277E-2</v>
      </c>
      <c r="M1504" s="65">
        <f t="shared" si="667"/>
        <v>143.24775225225224</v>
      </c>
      <c r="N1504" s="65">
        <f t="shared" si="668"/>
        <v>12.387615723156481</v>
      </c>
      <c r="O1504" s="65">
        <f t="shared" si="669"/>
        <v>55677.322301822562</v>
      </c>
      <c r="P1504" s="66">
        <f t="shared" si="670"/>
        <v>4494.5955336460293</v>
      </c>
      <c r="Q1504" s="63">
        <f t="shared" si="675"/>
        <v>0.35202585439323131</v>
      </c>
      <c r="R1504" s="63">
        <f t="shared" si="676"/>
        <v>0.38481186573566162</v>
      </c>
      <c r="S1504" s="63">
        <f t="shared" si="677"/>
        <v>2.7278775781769848E-2</v>
      </c>
      <c r="T1504" s="64">
        <f t="shared" si="678"/>
        <v>0.34803901178801788</v>
      </c>
      <c r="U1504" s="63">
        <f t="shared" si="657"/>
        <v>0.13083735743272951</v>
      </c>
      <c r="V1504" s="63">
        <f t="shared" si="658"/>
        <v>0.16304984085272101</v>
      </c>
      <c r="W1504" s="63">
        <f t="shared" si="659"/>
        <v>2.7828006389882365E-2</v>
      </c>
      <c r="X1504" s="64">
        <f t="shared" si="660"/>
        <v>0.1315607607714333</v>
      </c>
      <c r="Y1504" s="63">
        <f t="shared" si="653"/>
        <v>0.11624257846531139</v>
      </c>
      <c r="Z1504" s="63">
        <f t="shared" si="654"/>
        <v>0.15072084730919055</v>
      </c>
      <c r="AA1504" s="63">
        <f t="shared" si="655"/>
        <v>3.4864940888831963E-2</v>
      </c>
      <c r="AB1504" s="64">
        <f t="shared" si="656"/>
        <v>0.11195268275380088</v>
      </c>
      <c r="AC1504" s="63">
        <f t="shared" si="649"/>
        <v>9.644686691234261E-2</v>
      </c>
      <c r="AD1504" s="63">
        <f t="shared" si="650"/>
        <v>0.13958418843327469</v>
      </c>
      <c r="AE1504" s="63">
        <f t="shared" si="651"/>
        <v>5.239463449193793E-2</v>
      </c>
      <c r="AF1504" s="64">
        <f t="shared" si="652"/>
        <v>8.2848725263056089E-2</v>
      </c>
      <c r="AG1504" s="69">
        <f t="shared" ca="1" si="661"/>
        <v>425</v>
      </c>
      <c r="AH1504" s="75">
        <f t="shared" si="671"/>
        <v>3</v>
      </c>
      <c r="AI1504" s="76">
        <f t="shared" si="672"/>
        <v>0</v>
      </c>
      <c r="AJ1504" s="75">
        <f t="shared" si="673"/>
        <v>3</v>
      </c>
      <c r="AK1504" s="76">
        <f t="shared" si="674"/>
        <v>0</v>
      </c>
    </row>
    <row r="1505" spans="2:37" x14ac:dyDescent="0.25">
      <c r="B1505" s="43">
        <v>1996</v>
      </c>
      <c r="C1505" s="44">
        <v>2</v>
      </c>
      <c r="D1505" s="67">
        <f t="shared" si="679"/>
        <v>35124</v>
      </c>
      <c r="E1505" s="61">
        <f>Data!I1504</f>
        <v>640.42999299999997</v>
      </c>
      <c r="F1505" s="61">
        <f>Data!H1504</f>
        <v>154.9</v>
      </c>
      <c r="G1505" s="62">
        <f>IF(MOD(C1505,3)=0,SUM(Data!G1502:G1504),0)</f>
        <v>0</v>
      </c>
      <c r="H1505" s="63">
        <f t="shared" si="662"/>
        <v>6.933701552350291E-3</v>
      </c>
      <c r="I1505" s="63">
        <f t="shared" si="663"/>
        <v>0</v>
      </c>
      <c r="J1505" s="63">
        <f t="shared" si="664"/>
        <v>6.933701552350291E-3</v>
      </c>
      <c r="K1505" s="63">
        <f t="shared" si="665"/>
        <v>3.2383419689119286E-3</v>
      </c>
      <c r="L1505" s="64">
        <f t="shared" si="666"/>
        <v>3.6834313730333967E-3</v>
      </c>
      <c r="M1505" s="65">
        <f t="shared" si="667"/>
        <v>144.2409894144144</v>
      </c>
      <c r="N1505" s="65">
        <f t="shared" si="668"/>
        <v>12.427731059047531</v>
      </c>
      <c r="O1505" s="65">
        <f t="shared" si="669"/>
        <v>56063.37223789742</v>
      </c>
      <c r="P1505" s="66">
        <f t="shared" si="670"/>
        <v>4511.1510678437571</v>
      </c>
      <c r="Q1505" s="63">
        <f t="shared" si="675"/>
        <v>0.31399900139521741</v>
      </c>
      <c r="R1505" s="63">
        <f t="shared" si="676"/>
        <v>0.34586287886745626</v>
      </c>
      <c r="S1505" s="63">
        <f t="shared" si="677"/>
        <v>2.6507620941020438E-2</v>
      </c>
      <c r="T1505" s="64">
        <f t="shared" si="678"/>
        <v>0.31110851143382279</v>
      </c>
      <c r="U1505" s="63">
        <f t="shared" si="657"/>
        <v>0.11774967574641693</v>
      </c>
      <c r="V1505" s="63">
        <f t="shared" si="658"/>
        <v>0.14958934982600613</v>
      </c>
      <c r="W1505" s="63">
        <f t="shared" si="659"/>
        <v>2.8187465444079907E-2</v>
      </c>
      <c r="X1505" s="64">
        <f t="shared" si="660"/>
        <v>0.11807368642593974</v>
      </c>
      <c r="Y1505" s="63">
        <f t="shared" si="653"/>
        <v>0.10932778094124718</v>
      </c>
      <c r="Z1505" s="63">
        <f t="shared" si="654"/>
        <v>0.14359246695587835</v>
      </c>
      <c r="AA1505" s="63">
        <f t="shared" si="655"/>
        <v>3.5483363138834489E-2</v>
      </c>
      <c r="AB1505" s="64">
        <f t="shared" si="656"/>
        <v>0.10440448168026117</v>
      </c>
      <c r="AC1505" s="63">
        <f t="shared" si="649"/>
        <v>9.7454813160036791E-2</v>
      </c>
      <c r="AD1505" s="63">
        <f t="shared" si="650"/>
        <v>0.14063179013776717</v>
      </c>
      <c r="AE1505" s="63">
        <f t="shared" si="651"/>
        <v>5.23758200383726E-2</v>
      </c>
      <c r="AF1505" s="64">
        <f t="shared" si="652"/>
        <v>8.3863548001489097E-2</v>
      </c>
      <c r="AG1505" s="69">
        <f t="shared" ca="1" si="661"/>
        <v>904</v>
      </c>
      <c r="AH1505" s="75">
        <f t="shared" si="671"/>
        <v>4</v>
      </c>
      <c r="AI1505" s="76">
        <f t="shared" si="672"/>
        <v>0</v>
      </c>
      <c r="AJ1505" s="75">
        <f t="shared" si="673"/>
        <v>4</v>
      </c>
      <c r="AK1505" s="76">
        <f t="shared" si="674"/>
        <v>0</v>
      </c>
    </row>
    <row r="1506" spans="2:37" x14ac:dyDescent="0.25">
      <c r="B1506" s="43">
        <v>1996</v>
      </c>
      <c r="C1506" s="44">
        <v>3</v>
      </c>
      <c r="D1506" s="67">
        <f t="shared" si="679"/>
        <v>35155</v>
      </c>
      <c r="E1506" s="61">
        <f>Data!I1505</f>
        <v>645.5</v>
      </c>
      <c r="F1506" s="61">
        <f>Data!H1505</f>
        <v>155.69999999999999</v>
      </c>
      <c r="G1506" s="62">
        <f>IF(MOD(C1506,3)=0,SUM(Data!G1503:G1505),0)</f>
        <v>3.4991666666666665</v>
      </c>
      <c r="H1506" s="63">
        <f t="shared" si="662"/>
        <v>7.9165670805803057E-3</v>
      </c>
      <c r="I1506" s="63">
        <f t="shared" si="663"/>
        <v>5.4637770012540103E-3</v>
      </c>
      <c r="J1506" s="63">
        <f t="shared" si="664"/>
        <v>1.3380344081834084E-2</v>
      </c>
      <c r="K1506" s="63">
        <f t="shared" si="665"/>
        <v>5.1646223369914424E-3</v>
      </c>
      <c r="L1506" s="64">
        <f t="shared" si="666"/>
        <v>8.1735086594485473E-3</v>
      </c>
      <c r="M1506" s="65">
        <f t="shared" si="667"/>
        <v>145.38288288288288</v>
      </c>
      <c r="N1506" s="65">
        <f t="shared" si="668"/>
        <v>12.491915596473211</v>
      </c>
      <c r="O1506" s="65">
        <f t="shared" si="669"/>
        <v>56813.519448828432</v>
      </c>
      <c r="P1506" s="66">
        <f t="shared" si="670"/>
        <v>4548.0230001608588</v>
      </c>
      <c r="Q1506" s="63">
        <f t="shared" si="675"/>
        <v>0.28916940265328162</v>
      </c>
      <c r="R1506" s="63">
        <f t="shared" si="676"/>
        <v>0.3189119391848676</v>
      </c>
      <c r="S1506" s="63">
        <f t="shared" si="677"/>
        <v>2.8401585204755442E-2</v>
      </c>
      <c r="T1506" s="64">
        <f t="shared" si="678"/>
        <v>0.28248726777513822</v>
      </c>
      <c r="U1506" s="63">
        <f t="shared" si="657"/>
        <v>0.11460773674179059</v>
      </c>
      <c r="V1506" s="63">
        <f t="shared" si="658"/>
        <v>0.14575508531582315</v>
      </c>
      <c r="W1506" s="63">
        <f t="shared" si="659"/>
        <v>2.8942175146815741E-2</v>
      </c>
      <c r="X1506" s="64">
        <f t="shared" si="660"/>
        <v>0.11352718645471005</v>
      </c>
      <c r="Y1506" s="63">
        <f t="shared" si="653"/>
        <v>0.10450582540125919</v>
      </c>
      <c r="Z1506" s="63">
        <f t="shared" si="654"/>
        <v>0.1382902951391376</v>
      </c>
      <c r="AA1506" s="63">
        <f t="shared" si="655"/>
        <v>3.649204131517525E-2</v>
      </c>
      <c r="AB1506" s="64">
        <f t="shared" si="656"/>
        <v>9.8214216574971092E-2</v>
      </c>
      <c r="AC1506" s="63">
        <f t="shared" si="649"/>
        <v>9.6229525735823218E-2</v>
      </c>
      <c r="AD1506" s="63">
        <f t="shared" si="650"/>
        <v>0.13915767036256366</v>
      </c>
      <c r="AE1506" s="63">
        <f t="shared" si="651"/>
        <v>5.2552677216614718E-2</v>
      </c>
      <c r="AF1506" s="64">
        <f t="shared" si="652"/>
        <v>8.2280910989622313E-2</v>
      </c>
      <c r="AG1506" s="69">
        <f t="shared" ca="1" si="661"/>
        <v>884</v>
      </c>
      <c r="AH1506" s="75">
        <f t="shared" si="671"/>
        <v>5</v>
      </c>
      <c r="AI1506" s="76">
        <f t="shared" si="672"/>
        <v>0</v>
      </c>
      <c r="AJ1506" s="75">
        <f t="shared" si="673"/>
        <v>5</v>
      </c>
      <c r="AK1506" s="76">
        <f t="shared" si="674"/>
        <v>0</v>
      </c>
    </row>
    <row r="1507" spans="2:37" x14ac:dyDescent="0.25">
      <c r="B1507" s="43">
        <v>1996</v>
      </c>
      <c r="C1507" s="44">
        <v>4</v>
      </c>
      <c r="D1507" s="67">
        <f t="shared" si="679"/>
        <v>35185</v>
      </c>
      <c r="E1507" s="61">
        <f>Data!I1506</f>
        <v>654.169983</v>
      </c>
      <c r="F1507" s="61">
        <f>Data!H1506</f>
        <v>156.30000000000001</v>
      </c>
      <c r="G1507" s="62">
        <f>IF(MOD(C1507,3)=0,SUM(Data!G1504:G1506),0)</f>
        <v>0</v>
      </c>
      <c r="H1507" s="63">
        <f t="shared" si="662"/>
        <v>1.3431422153369565E-2</v>
      </c>
      <c r="I1507" s="63">
        <f t="shared" si="663"/>
        <v>0</v>
      </c>
      <c r="J1507" s="63">
        <f t="shared" si="664"/>
        <v>1.3431422153369565E-2</v>
      </c>
      <c r="K1507" s="63">
        <f t="shared" si="665"/>
        <v>3.8535645472064228E-3</v>
      </c>
      <c r="L1507" s="64">
        <f t="shared" si="666"/>
        <v>9.5410903984618489E-3</v>
      </c>
      <c r="M1507" s="65">
        <f t="shared" si="667"/>
        <v>147.33558175675674</v>
      </c>
      <c r="N1507" s="65">
        <f t="shared" si="668"/>
        <v>12.540053999542474</v>
      </c>
      <c r="O1507" s="65">
        <f t="shared" si="669"/>
        <v>57576.605812564318</v>
      </c>
      <c r="P1507" s="66">
        <f t="shared" si="670"/>
        <v>4591.4160987396772</v>
      </c>
      <c r="Q1507" s="63">
        <f t="shared" si="675"/>
        <v>0.27094860220149353</v>
      </c>
      <c r="R1507" s="63">
        <f t="shared" si="676"/>
        <v>0.30027076510184347</v>
      </c>
      <c r="S1507" s="63">
        <f t="shared" si="677"/>
        <v>2.8966425279789432E-2</v>
      </c>
      <c r="T1507" s="64">
        <f t="shared" si="678"/>
        <v>0.26366685360825337</v>
      </c>
      <c r="U1507" s="63">
        <f t="shared" si="657"/>
        <v>0.11751446541495869</v>
      </c>
      <c r="V1507" s="63">
        <f t="shared" si="658"/>
        <v>0.14874304157086504</v>
      </c>
      <c r="W1507" s="63">
        <f t="shared" si="659"/>
        <v>2.9429139151508021E-2</v>
      </c>
      <c r="X1507" s="64">
        <f t="shared" si="660"/>
        <v>0.11590297756453594</v>
      </c>
      <c r="Y1507" s="63">
        <f t="shared" si="653"/>
        <v>0.10755749720368235</v>
      </c>
      <c r="Z1507" s="63">
        <f t="shared" si="654"/>
        <v>0.1414353110519202</v>
      </c>
      <c r="AA1507" s="63">
        <f t="shared" si="655"/>
        <v>3.7081567141686422E-2</v>
      </c>
      <c r="AB1507" s="64">
        <f t="shared" si="656"/>
        <v>0.10062250378033832</v>
      </c>
      <c r="AC1507" s="63">
        <f t="shared" si="649"/>
        <v>9.7567649931059819E-2</v>
      </c>
      <c r="AD1507" s="63">
        <f t="shared" si="650"/>
        <v>0.14054819525275786</v>
      </c>
      <c r="AE1507" s="63">
        <f t="shared" si="651"/>
        <v>5.2567135506828233E-2</v>
      </c>
      <c r="AF1507" s="64">
        <f t="shared" si="652"/>
        <v>8.3587124068400076E-2</v>
      </c>
      <c r="AG1507" s="69">
        <f t="shared" ca="1" si="661"/>
        <v>771</v>
      </c>
      <c r="AH1507" s="75">
        <f t="shared" si="671"/>
        <v>6</v>
      </c>
      <c r="AI1507" s="76">
        <f t="shared" si="672"/>
        <v>0</v>
      </c>
      <c r="AJ1507" s="75">
        <f t="shared" si="673"/>
        <v>6</v>
      </c>
      <c r="AK1507" s="76">
        <f t="shared" si="674"/>
        <v>0</v>
      </c>
    </row>
    <row r="1508" spans="2:37" x14ac:dyDescent="0.25">
      <c r="B1508" s="43">
        <v>1996</v>
      </c>
      <c r="C1508" s="44">
        <v>5</v>
      </c>
      <c r="D1508" s="67">
        <f t="shared" si="679"/>
        <v>35216</v>
      </c>
      <c r="E1508" s="61">
        <f>Data!I1507</f>
        <v>669.11999500000002</v>
      </c>
      <c r="F1508" s="61">
        <f>Data!H1507</f>
        <v>156.6</v>
      </c>
      <c r="G1508" s="62">
        <f>IF(MOD(C1508,3)=0,SUM(Data!G1505:G1507),0)</f>
        <v>0</v>
      </c>
      <c r="H1508" s="63">
        <f t="shared" si="662"/>
        <v>2.2853405672085048E-2</v>
      </c>
      <c r="I1508" s="63">
        <f t="shared" si="663"/>
        <v>0</v>
      </c>
      <c r="J1508" s="63">
        <f t="shared" si="664"/>
        <v>2.2853405672085048E-2</v>
      </c>
      <c r="K1508" s="63">
        <f t="shared" si="665"/>
        <v>1.9193857965449368E-3</v>
      </c>
      <c r="L1508" s="64">
        <f t="shared" si="666"/>
        <v>2.0893916389188583E-2</v>
      </c>
      <c r="M1508" s="65">
        <f t="shared" si="667"/>
        <v>150.70270157657657</v>
      </c>
      <c r="N1508" s="65">
        <f t="shared" si="668"/>
        <v>12.564123201077104</v>
      </c>
      <c r="O1508" s="65">
        <f t="shared" si="669"/>
        <v>58892.427342420582</v>
      </c>
      <c r="P1508" s="66">
        <f t="shared" si="670"/>
        <v>4687.3487628147186</v>
      </c>
      <c r="Q1508" s="63">
        <f t="shared" si="675"/>
        <v>0.25444312878396125</v>
      </c>
      <c r="R1508" s="63">
        <f t="shared" si="676"/>
        <v>0.283384492508437</v>
      </c>
      <c r="S1508" s="63">
        <f t="shared" si="677"/>
        <v>2.890932982917227E-2</v>
      </c>
      <c r="T1508" s="64">
        <f t="shared" si="678"/>
        <v>0.24732515810845523</v>
      </c>
      <c r="U1508" s="63">
        <f t="shared" si="657"/>
        <v>0.11410404977045907</v>
      </c>
      <c r="V1508" s="63">
        <f t="shared" si="658"/>
        <v>0.14523732297685243</v>
      </c>
      <c r="W1508" s="63">
        <f t="shared" si="659"/>
        <v>2.92157264861721E-2</v>
      </c>
      <c r="X1508" s="64">
        <f t="shared" si="660"/>
        <v>0.11272816136106623</v>
      </c>
      <c r="Y1508" s="63">
        <f t="shared" si="653"/>
        <v>0.10463603948704336</v>
      </c>
      <c r="Z1508" s="63">
        <f t="shared" si="654"/>
        <v>0.13842449219516917</v>
      </c>
      <c r="AA1508" s="63">
        <f t="shared" si="655"/>
        <v>3.699434433604365E-2</v>
      </c>
      <c r="AB1508" s="64">
        <f t="shared" si="656"/>
        <v>9.7811669285494673E-2</v>
      </c>
      <c r="AC1508" s="63">
        <f t="shared" si="649"/>
        <v>9.9603589906224199E-2</v>
      </c>
      <c r="AD1508" s="63">
        <f t="shared" si="650"/>
        <v>0.14266386225921779</v>
      </c>
      <c r="AE1508" s="63">
        <f t="shared" si="651"/>
        <v>5.2294172910761771E-2</v>
      </c>
      <c r="AF1508" s="64">
        <f t="shared" si="652"/>
        <v>8.5878732083523035E-2</v>
      </c>
      <c r="AG1508" s="69">
        <f t="shared" ca="1" si="661"/>
        <v>579</v>
      </c>
      <c r="AH1508" s="75">
        <f t="shared" si="671"/>
        <v>7</v>
      </c>
      <c r="AI1508" s="76">
        <f t="shared" si="672"/>
        <v>0</v>
      </c>
      <c r="AJ1508" s="75">
        <f t="shared" si="673"/>
        <v>7</v>
      </c>
      <c r="AK1508" s="76">
        <f t="shared" si="674"/>
        <v>0</v>
      </c>
    </row>
    <row r="1509" spans="2:37" x14ac:dyDescent="0.25">
      <c r="B1509" s="43">
        <v>1996</v>
      </c>
      <c r="C1509" s="44">
        <v>6</v>
      </c>
      <c r="D1509" s="67">
        <f t="shared" si="679"/>
        <v>35246</v>
      </c>
      <c r="E1509" s="61">
        <f>Data!I1508</f>
        <v>670.63000499999998</v>
      </c>
      <c r="F1509" s="61">
        <f>Data!H1508</f>
        <v>156.69999999999999</v>
      </c>
      <c r="G1509" s="62">
        <f>IF(MOD(C1509,3)=0,SUM(Data!G1506:G1508),0)</f>
        <v>3.5533333333333337</v>
      </c>
      <c r="H1509" s="63">
        <f t="shared" si="662"/>
        <v>2.2567103229369501E-3</v>
      </c>
      <c r="I1509" s="63">
        <f t="shared" si="663"/>
        <v>5.3104575560222701E-3</v>
      </c>
      <c r="J1509" s="63">
        <f t="shared" si="664"/>
        <v>7.567167878959058E-3</v>
      </c>
      <c r="K1509" s="63">
        <f t="shared" si="665"/>
        <v>6.3856960408670282E-4</v>
      </c>
      <c r="L1509" s="64">
        <f t="shared" si="666"/>
        <v>6.9241767060945758E-3</v>
      </c>
      <c r="M1509" s="65">
        <f t="shared" si="667"/>
        <v>151.0427939189189</v>
      </c>
      <c r="N1509" s="65">
        <f t="shared" si="668"/>
        <v>12.572146268255313</v>
      </c>
      <c r="O1509" s="65">
        <f t="shared" si="669"/>
        <v>59338.076226920079</v>
      </c>
      <c r="P1509" s="66">
        <f t="shared" si="670"/>
        <v>4719.8047939315411</v>
      </c>
      <c r="Q1509" s="63">
        <f t="shared" si="675"/>
        <v>0.23107848554382748</v>
      </c>
      <c r="R1509" s="63">
        <f t="shared" si="676"/>
        <v>0.25847088543708385</v>
      </c>
      <c r="S1509" s="63">
        <f t="shared" si="677"/>
        <v>2.7540983606557212E-2</v>
      </c>
      <c r="T1509" s="64">
        <f t="shared" si="678"/>
        <v>0.22474033203034649</v>
      </c>
      <c r="U1509" s="63">
        <f t="shared" si="657"/>
        <v>0.12560071930190353</v>
      </c>
      <c r="V1509" s="63">
        <f t="shared" si="658"/>
        <v>0.15639377810259036</v>
      </c>
      <c r="W1509" s="63">
        <f t="shared" si="659"/>
        <v>2.8740926172895254E-2</v>
      </c>
      <c r="X1509" s="64">
        <f t="shared" si="660"/>
        <v>0.12408649124574733</v>
      </c>
      <c r="Y1509" s="63">
        <f t="shared" si="653"/>
        <v>0.10333811073369503</v>
      </c>
      <c r="Z1509" s="63">
        <f t="shared" si="654"/>
        <v>0.1367765272579009</v>
      </c>
      <c r="AA1509" s="63">
        <f t="shared" si="655"/>
        <v>3.6490886216677731E-2</v>
      </c>
      <c r="AB1509" s="64">
        <f t="shared" si="656"/>
        <v>9.6754966565387068E-2</v>
      </c>
      <c r="AC1509" s="63">
        <f t="shared" si="649"/>
        <v>9.7524182456570685E-2</v>
      </c>
      <c r="AD1509" s="63">
        <f t="shared" si="650"/>
        <v>0.14029582336839552</v>
      </c>
      <c r="AE1509" s="63">
        <f t="shared" si="651"/>
        <v>5.2049157811755453E-2</v>
      </c>
      <c r="AF1509" s="64">
        <f t="shared" si="652"/>
        <v>8.3880743500799548E-2</v>
      </c>
      <c r="AG1509" s="69">
        <f t="shared" ca="1" si="661"/>
        <v>988</v>
      </c>
      <c r="AH1509" s="75">
        <f t="shared" si="671"/>
        <v>8</v>
      </c>
      <c r="AI1509" s="76">
        <f t="shared" si="672"/>
        <v>0</v>
      </c>
      <c r="AJ1509" s="75">
        <f t="shared" si="673"/>
        <v>8</v>
      </c>
      <c r="AK1509" s="76">
        <f t="shared" si="674"/>
        <v>0</v>
      </c>
    </row>
    <row r="1510" spans="2:37" x14ac:dyDescent="0.25">
      <c r="B1510" s="43">
        <v>1996</v>
      </c>
      <c r="C1510" s="44">
        <v>7</v>
      </c>
      <c r="D1510" s="67">
        <f t="shared" si="679"/>
        <v>35277</v>
      </c>
      <c r="E1510" s="61">
        <f>Data!I1509</f>
        <v>639.95001200000002</v>
      </c>
      <c r="F1510" s="61">
        <f>Data!H1509</f>
        <v>157</v>
      </c>
      <c r="G1510" s="62">
        <f>IF(MOD(C1510,3)=0,SUM(Data!G1507:G1509),0)</f>
        <v>0</v>
      </c>
      <c r="H1510" s="63">
        <f t="shared" si="662"/>
        <v>-4.5748017194667479E-2</v>
      </c>
      <c r="I1510" s="63">
        <f t="shared" si="663"/>
        <v>0</v>
      </c>
      <c r="J1510" s="63">
        <f t="shared" si="664"/>
        <v>-4.5748017194667479E-2</v>
      </c>
      <c r="K1510" s="63">
        <f t="shared" si="665"/>
        <v>1.9144862795150708E-3</v>
      </c>
      <c r="L1510" s="64">
        <f t="shared" si="666"/>
        <v>-4.7571428626779655E-2</v>
      </c>
      <c r="M1510" s="65">
        <f t="shared" si="667"/>
        <v>144.13288558558557</v>
      </c>
      <c r="N1510" s="65">
        <f t="shared" si="668"/>
        <v>12.596215469789945</v>
      </c>
      <c r="O1510" s="65">
        <f t="shared" si="669"/>
        <v>56623.47689539245</v>
      </c>
      <c r="P1510" s="66">
        <f t="shared" si="670"/>
        <v>4495.276937044694</v>
      </c>
      <c r="Q1510" s="63">
        <f t="shared" si="675"/>
        <v>0.13857953648571164</v>
      </c>
      <c r="R1510" s="63">
        <f t="shared" si="676"/>
        <v>0.16391376686982717</v>
      </c>
      <c r="S1510" s="63">
        <f t="shared" si="677"/>
        <v>2.9508196721311553E-2</v>
      </c>
      <c r="T1510" s="64">
        <f t="shared" si="678"/>
        <v>0.13055318119521409</v>
      </c>
      <c r="U1510" s="63">
        <f t="shared" si="657"/>
        <v>0.10536423893441826</v>
      </c>
      <c r="V1510" s="63">
        <f t="shared" si="658"/>
        <v>0.13560368834308045</v>
      </c>
      <c r="W1510" s="63">
        <f t="shared" si="659"/>
        <v>2.883210711172568E-2</v>
      </c>
      <c r="X1510" s="64">
        <f t="shared" si="660"/>
        <v>0.10377940238577721</v>
      </c>
      <c r="Y1510" s="63">
        <f t="shared" si="653"/>
        <v>0.10484493387293803</v>
      </c>
      <c r="Z1510" s="63">
        <f t="shared" si="654"/>
        <v>0.13832901706928014</v>
      </c>
      <c r="AA1510" s="63">
        <f t="shared" si="655"/>
        <v>3.6689150226445921E-2</v>
      </c>
      <c r="AB1510" s="64">
        <f t="shared" si="656"/>
        <v>9.8042761246833532E-2</v>
      </c>
      <c r="AC1510" s="63">
        <f t="shared" si="649"/>
        <v>9.5400353042279562E-2</v>
      </c>
      <c r="AD1510" s="63">
        <f t="shared" si="650"/>
        <v>0.13808922614769248</v>
      </c>
      <c r="AE1510" s="63">
        <f t="shared" si="651"/>
        <v>5.1872684269635982E-2</v>
      </c>
      <c r="AF1510" s="64">
        <f t="shared" si="652"/>
        <v>8.1964807307379317E-2</v>
      </c>
      <c r="AG1510" s="69">
        <f t="shared" ca="1" si="661"/>
        <v>1648</v>
      </c>
      <c r="AH1510" s="75">
        <f t="shared" si="671"/>
        <v>0</v>
      </c>
      <c r="AI1510" s="76">
        <f t="shared" si="672"/>
        <v>1</v>
      </c>
      <c r="AJ1510" s="75">
        <f t="shared" si="673"/>
        <v>0</v>
      </c>
      <c r="AK1510" s="76">
        <f t="shared" si="674"/>
        <v>1</v>
      </c>
    </row>
    <row r="1511" spans="2:37" x14ac:dyDescent="0.25">
      <c r="B1511" s="43">
        <v>1996</v>
      </c>
      <c r="C1511" s="44">
        <v>8</v>
      </c>
      <c r="D1511" s="67">
        <f t="shared" si="679"/>
        <v>35308</v>
      </c>
      <c r="E1511" s="61">
        <f>Data!I1510</f>
        <v>651.98999000000003</v>
      </c>
      <c r="F1511" s="61">
        <f>Data!H1510</f>
        <v>157.30000000000001</v>
      </c>
      <c r="G1511" s="62">
        <f>IF(MOD(C1511,3)=0,SUM(Data!G1508:G1510),0)</f>
        <v>0</v>
      </c>
      <c r="H1511" s="63">
        <f t="shared" si="662"/>
        <v>1.8813935110919333E-2</v>
      </c>
      <c r="I1511" s="63">
        <f t="shared" si="663"/>
        <v>0</v>
      </c>
      <c r="J1511" s="63">
        <f t="shared" si="664"/>
        <v>1.8813935110919333E-2</v>
      </c>
      <c r="K1511" s="63">
        <f t="shared" si="665"/>
        <v>1.9108280254778176E-3</v>
      </c>
      <c r="L1511" s="64">
        <f t="shared" si="666"/>
        <v>1.687086975469998E-2</v>
      </c>
      <c r="M1511" s="65">
        <f t="shared" si="667"/>
        <v>146.84459234234234</v>
      </c>
      <c r="N1511" s="65">
        <f t="shared" si="668"/>
        <v>12.620284671324576</v>
      </c>
      <c r="O1511" s="65">
        <f t="shared" si="669"/>
        <v>57688.787315457004</v>
      </c>
      <c r="P1511" s="66">
        <f t="shared" si="670"/>
        <v>4571.1161687608819</v>
      </c>
      <c r="Q1511" s="63">
        <f t="shared" si="675"/>
        <v>0.16037229336893755</v>
      </c>
      <c r="R1511" s="63">
        <f t="shared" si="676"/>
        <v>0.18619142858920412</v>
      </c>
      <c r="S1511" s="63">
        <f t="shared" si="677"/>
        <v>2.877697841726623E-2</v>
      </c>
      <c r="T1511" s="64">
        <f t="shared" si="678"/>
        <v>0.1530112487685269</v>
      </c>
      <c r="U1511" s="63">
        <f t="shared" si="657"/>
        <v>0.10518317368403696</v>
      </c>
      <c r="V1511" s="63">
        <f t="shared" si="658"/>
        <v>0.13541766969065705</v>
      </c>
      <c r="W1511" s="63">
        <f t="shared" si="659"/>
        <v>2.8621516713162043E-2</v>
      </c>
      <c r="X1511" s="64">
        <f t="shared" si="660"/>
        <v>0.10382453724937557</v>
      </c>
      <c r="Y1511" s="63">
        <f t="shared" si="653"/>
        <v>9.9319823865996915E-2</v>
      </c>
      <c r="Z1511" s="63">
        <f t="shared" si="654"/>
        <v>0.13263645981479377</v>
      </c>
      <c r="AA1511" s="63">
        <f t="shared" si="655"/>
        <v>3.6697877806129098E-2</v>
      </c>
      <c r="AB1511" s="64">
        <f t="shared" si="656"/>
        <v>9.2542469761480506E-2</v>
      </c>
      <c r="AC1511" s="63">
        <f t="shared" si="649"/>
        <v>9.6703341356657146E-2</v>
      </c>
      <c r="AD1511" s="63">
        <f t="shared" si="650"/>
        <v>0.13944299325053389</v>
      </c>
      <c r="AE1511" s="63">
        <f t="shared" si="651"/>
        <v>5.1697499894464372E-2</v>
      </c>
      <c r="AF1511" s="64">
        <f t="shared" si="652"/>
        <v>8.3432254393373206E-2</v>
      </c>
      <c r="AG1511" s="69">
        <f t="shared" ca="1" si="661"/>
        <v>667</v>
      </c>
      <c r="AH1511" s="75">
        <f t="shared" si="671"/>
        <v>1</v>
      </c>
      <c r="AI1511" s="76">
        <f t="shared" si="672"/>
        <v>0</v>
      </c>
      <c r="AJ1511" s="75">
        <f t="shared" si="673"/>
        <v>1</v>
      </c>
      <c r="AK1511" s="76">
        <f t="shared" si="674"/>
        <v>0</v>
      </c>
    </row>
    <row r="1512" spans="2:37" x14ac:dyDescent="0.25">
      <c r="B1512" s="43">
        <v>1996</v>
      </c>
      <c r="C1512" s="44">
        <v>9</v>
      </c>
      <c r="D1512" s="67">
        <f t="shared" si="679"/>
        <v>35338</v>
      </c>
      <c r="E1512" s="61">
        <f>Data!I1511</f>
        <v>687.330017</v>
      </c>
      <c r="F1512" s="61">
        <f>Data!H1511</f>
        <v>157.80000000000001</v>
      </c>
      <c r="G1512" s="62">
        <f>IF(MOD(C1512,3)=0,SUM(Data!G1509:G1511),0)</f>
        <v>3.6324999999999998</v>
      </c>
      <c r="H1512" s="63">
        <f t="shared" si="662"/>
        <v>5.4203327569492199E-2</v>
      </c>
      <c r="I1512" s="63">
        <f t="shared" si="663"/>
        <v>5.5714045548460028E-3</v>
      </c>
      <c r="J1512" s="63">
        <f t="shared" si="664"/>
        <v>5.9774732124338259E-2</v>
      </c>
      <c r="K1512" s="63">
        <f t="shared" si="665"/>
        <v>3.1786395422759295E-3</v>
      </c>
      <c r="L1512" s="64">
        <f t="shared" si="666"/>
        <v>5.6416764025084998E-2</v>
      </c>
      <c r="M1512" s="65">
        <f t="shared" si="667"/>
        <v>154.80405788288286</v>
      </c>
      <c r="N1512" s="65">
        <f t="shared" si="668"/>
        <v>12.660400007215626</v>
      </c>
      <c r="O1512" s="65">
        <f t="shared" si="669"/>
        <v>61137.119123816366</v>
      </c>
      <c r="P1512" s="66">
        <f t="shared" si="670"/>
        <v>4829.0037509851154</v>
      </c>
      <c r="Q1512" s="63">
        <f t="shared" si="675"/>
        <v>0.17610932180310335</v>
      </c>
      <c r="R1512" s="63">
        <f t="shared" si="676"/>
        <v>0.20168763813984314</v>
      </c>
      <c r="S1512" s="63">
        <f t="shared" si="677"/>
        <v>3.0026109660574507E-2</v>
      </c>
      <c r="T1512" s="64">
        <f t="shared" si="678"/>
        <v>0.16665745350458772</v>
      </c>
      <c r="U1512" s="63">
        <f t="shared" si="657"/>
        <v>0.12123866823859331</v>
      </c>
      <c r="V1512" s="63">
        <f t="shared" si="658"/>
        <v>0.15131693420369818</v>
      </c>
      <c r="W1512" s="63">
        <f t="shared" si="659"/>
        <v>2.8372791173233658E-2</v>
      </c>
      <c r="X1512" s="64">
        <f t="shared" si="660"/>
        <v>0.11955211581415126</v>
      </c>
      <c r="Y1512" s="63">
        <f t="shared" si="653"/>
        <v>0.11505223209358784</v>
      </c>
      <c r="Z1512" s="63">
        <f t="shared" si="654"/>
        <v>0.14843929317622284</v>
      </c>
      <c r="AA1512" s="63">
        <f t="shared" si="655"/>
        <v>3.6555452445949932E-2</v>
      </c>
      <c r="AB1512" s="64">
        <f t="shared" si="656"/>
        <v>0.10793811413201437</v>
      </c>
      <c r="AC1512" s="63">
        <f t="shared" si="649"/>
        <v>9.8371420243794416E-2</v>
      </c>
      <c r="AD1512" s="63">
        <f t="shared" si="650"/>
        <v>0.14096141281392449</v>
      </c>
      <c r="AE1512" s="63">
        <f t="shared" si="651"/>
        <v>5.1681479191449942E-2</v>
      </c>
      <c r="AF1512" s="64">
        <f t="shared" si="652"/>
        <v>8.489256052233074E-2</v>
      </c>
      <c r="AG1512" s="69">
        <f t="shared" ca="1" si="661"/>
        <v>159</v>
      </c>
      <c r="AH1512" s="75">
        <f t="shared" si="671"/>
        <v>2</v>
      </c>
      <c r="AI1512" s="76">
        <f t="shared" si="672"/>
        <v>0</v>
      </c>
      <c r="AJ1512" s="75">
        <f t="shared" si="673"/>
        <v>2</v>
      </c>
      <c r="AK1512" s="76">
        <f t="shared" si="674"/>
        <v>0</v>
      </c>
    </row>
    <row r="1513" spans="2:37" x14ac:dyDescent="0.25">
      <c r="B1513" s="43">
        <v>1996</v>
      </c>
      <c r="C1513" s="44">
        <v>10</v>
      </c>
      <c r="D1513" s="67">
        <f t="shared" si="679"/>
        <v>35369</v>
      </c>
      <c r="E1513" s="61">
        <f>Data!I1512</f>
        <v>705.27002000000005</v>
      </c>
      <c r="F1513" s="61">
        <f>Data!H1512</f>
        <v>158.30000000000001</v>
      </c>
      <c r="G1513" s="62">
        <f>IF(MOD(C1513,3)=0,SUM(Data!G1510:G1512),0)</f>
        <v>0</v>
      </c>
      <c r="H1513" s="63">
        <f t="shared" si="662"/>
        <v>2.6101003239030751E-2</v>
      </c>
      <c r="I1513" s="63">
        <f t="shared" si="663"/>
        <v>0</v>
      </c>
      <c r="J1513" s="63">
        <f t="shared" si="664"/>
        <v>2.6101003239030751E-2</v>
      </c>
      <c r="K1513" s="63">
        <f t="shared" si="665"/>
        <v>3.1685678073509749E-3</v>
      </c>
      <c r="L1513" s="64">
        <f t="shared" si="666"/>
        <v>2.2860001965376409E-2</v>
      </c>
      <c r="M1513" s="65">
        <f t="shared" si="667"/>
        <v>158.8445990990991</v>
      </c>
      <c r="N1513" s="65">
        <f t="shared" si="668"/>
        <v>12.700515343106677</v>
      </c>
      <c r="O1513" s="65">
        <f t="shared" si="669"/>
        <v>62732.859268092107</v>
      </c>
      <c r="P1513" s="66">
        <f t="shared" si="670"/>
        <v>4939.3947862234454</v>
      </c>
      <c r="Q1513" s="63">
        <f t="shared" si="675"/>
        <v>0.21284612209802267</v>
      </c>
      <c r="R1513" s="63">
        <f t="shared" si="676"/>
        <v>0.23922339945116033</v>
      </c>
      <c r="S1513" s="63">
        <f t="shared" si="677"/>
        <v>2.9928432010410067E-2</v>
      </c>
      <c r="T1513" s="64">
        <f t="shared" si="678"/>
        <v>0.20321311747089954</v>
      </c>
      <c r="U1513" s="63">
        <f t="shared" si="657"/>
        <v>0.12438285644320501</v>
      </c>
      <c r="V1513" s="63">
        <f t="shared" si="658"/>
        <v>0.15454546816960191</v>
      </c>
      <c r="W1513" s="63">
        <f t="shared" si="659"/>
        <v>2.872391576809763E-2</v>
      </c>
      <c r="X1513" s="64">
        <f t="shared" si="660"/>
        <v>0.1223083768860953</v>
      </c>
      <c r="Y1513" s="63">
        <f t="shared" si="653"/>
        <v>0.11198805050845317</v>
      </c>
      <c r="Z1513" s="63">
        <f t="shared" si="654"/>
        <v>0.1452833634067372</v>
      </c>
      <c r="AA1513" s="63">
        <f t="shared" si="655"/>
        <v>3.6789380575307895E-2</v>
      </c>
      <c r="AB1513" s="64">
        <f t="shared" si="656"/>
        <v>0.10464418797502195</v>
      </c>
      <c r="AC1513" s="63">
        <f t="shared" si="649"/>
        <v>0.10102454814151796</v>
      </c>
      <c r="AD1513" s="63">
        <f t="shared" si="650"/>
        <v>0.14371741729362131</v>
      </c>
      <c r="AE1513" s="63">
        <f t="shared" si="651"/>
        <v>5.1574672773290642E-2</v>
      </c>
      <c r="AF1513" s="64">
        <f t="shared" si="652"/>
        <v>8.7623586708611922E-2</v>
      </c>
      <c r="AG1513" s="69">
        <f t="shared" ca="1" si="661"/>
        <v>517</v>
      </c>
      <c r="AH1513" s="75">
        <f t="shared" si="671"/>
        <v>3</v>
      </c>
      <c r="AI1513" s="76">
        <f t="shared" si="672"/>
        <v>0</v>
      </c>
      <c r="AJ1513" s="75">
        <f t="shared" si="673"/>
        <v>3</v>
      </c>
      <c r="AK1513" s="76">
        <f t="shared" si="674"/>
        <v>0</v>
      </c>
    </row>
    <row r="1514" spans="2:37" x14ac:dyDescent="0.25">
      <c r="B1514" s="43">
        <v>1996</v>
      </c>
      <c r="C1514" s="44">
        <v>11</v>
      </c>
      <c r="D1514" s="67">
        <f t="shared" si="679"/>
        <v>35399</v>
      </c>
      <c r="E1514" s="61">
        <f>Data!I1513</f>
        <v>757.02002000000005</v>
      </c>
      <c r="F1514" s="61">
        <f>Data!H1513</f>
        <v>158.6</v>
      </c>
      <c r="G1514" s="62">
        <f>IF(MOD(C1514,3)=0,SUM(Data!G1511:G1513),0)</f>
        <v>0</v>
      </c>
      <c r="H1514" s="63">
        <f t="shared" si="662"/>
        <v>7.3376151732637007E-2</v>
      </c>
      <c r="I1514" s="63">
        <f t="shared" si="663"/>
        <v>0</v>
      </c>
      <c r="J1514" s="63">
        <f t="shared" si="664"/>
        <v>7.3376151732637007E-2</v>
      </c>
      <c r="K1514" s="63">
        <f t="shared" si="665"/>
        <v>1.8951358180667732E-3</v>
      </c>
      <c r="L1514" s="64">
        <f t="shared" si="666"/>
        <v>7.1345805922298E-2</v>
      </c>
      <c r="M1514" s="65">
        <f t="shared" si="667"/>
        <v>170.50000450450449</v>
      </c>
      <c r="N1514" s="65">
        <f t="shared" si="668"/>
        <v>12.724584544641306</v>
      </c>
      <c r="O1514" s="65">
        <f t="shared" si="669"/>
        <v>67335.955068369803</v>
      </c>
      <c r="P1514" s="66">
        <f t="shared" si="670"/>
        <v>5291.7998880149544</v>
      </c>
      <c r="Q1514" s="63">
        <f t="shared" si="675"/>
        <v>0.2505079971794768</v>
      </c>
      <c r="R1514" s="63">
        <f t="shared" si="676"/>
        <v>0.2777043543042057</v>
      </c>
      <c r="S1514" s="63">
        <f t="shared" si="677"/>
        <v>3.2552083333333259E-2</v>
      </c>
      <c r="T1514" s="64">
        <f t="shared" si="678"/>
        <v>0.23742363695539748</v>
      </c>
      <c r="U1514" s="63">
        <f t="shared" si="657"/>
        <v>0.15070573327810455</v>
      </c>
      <c r="V1514" s="63">
        <f t="shared" si="658"/>
        <v>0.18157448056050263</v>
      </c>
      <c r="W1514" s="63">
        <f t="shared" si="659"/>
        <v>2.8515386488834782E-2</v>
      </c>
      <c r="X1514" s="64">
        <f t="shared" si="660"/>
        <v>0.14881556083879688</v>
      </c>
      <c r="Y1514" s="63">
        <f t="shared" si="653"/>
        <v>0.11751264793701899</v>
      </c>
      <c r="Z1514" s="63">
        <f t="shared" si="654"/>
        <v>0.15097337915966103</v>
      </c>
      <c r="AA1514" s="63">
        <f t="shared" si="655"/>
        <v>3.6891730707444559E-2</v>
      </c>
      <c r="AB1514" s="64">
        <f t="shared" si="656"/>
        <v>0.11002271989803725</v>
      </c>
      <c r="AC1514" s="63">
        <f t="shared" si="649"/>
        <v>0.10536085768671488</v>
      </c>
      <c r="AD1514" s="63">
        <f t="shared" si="650"/>
        <v>0.14822186977107954</v>
      </c>
      <c r="AE1514" s="63">
        <f t="shared" si="651"/>
        <v>5.1583491123364578E-2</v>
      </c>
      <c r="AF1514" s="64">
        <f t="shared" si="652"/>
        <v>9.1897960992597838E-2</v>
      </c>
      <c r="AG1514" s="69">
        <f t="shared" ca="1" si="661"/>
        <v>68</v>
      </c>
      <c r="AH1514" s="75">
        <f t="shared" si="671"/>
        <v>4</v>
      </c>
      <c r="AI1514" s="76">
        <f t="shared" si="672"/>
        <v>0</v>
      </c>
      <c r="AJ1514" s="75">
        <f t="shared" si="673"/>
        <v>4</v>
      </c>
      <c r="AK1514" s="76">
        <f t="shared" si="674"/>
        <v>0</v>
      </c>
    </row>
    <row r="1515" spans="2:37" x14ac:dyDescent="0.25">
      <c r="B1515" s="43">
        <v>1996</v>
      </c>
      <c r="C1515" s="44">
        <v>12</v>
      </c>
      <c r="D1515" s="67">
        <f t="shared" si="679"/>
        <v>35430</v>
      </c>
      <c r="E1515" s="61">
        <f>Data!I1514</f>
        <v>740.73999000000003</v>
      </c>
      <c r="F1515" s="61">
        <f>Data!H1514</f>
        <v>158.6</v>
      </c>
      <c r="G1515" s="62">
        <f>IF(MOD(C1515,3)=0,SUM(Data!G1512:G1514),0)</f>
        <v>3.7050000000000001</v>
      </c>
      <c r="H1515" s="63">
        <f t="shared" si="662"/>
        <v>-2.1505415404998174E-2</v>
      </c>
      <c r="I1515" s="63">
        <f t="shared" si="663"/>
        <v>4.8941902487598674E-3</v>
      </c>
      <c r="J1515" s="63">
        <f t="shared" si="664"/>
        <v>-1.6611225156238363E-2</v>
      </c>
      <c r="K1515" s="63">
        <f t="shared" si="665"/>
        <v>0</v>
      </c>
      <c r="L1515" s="64">
        <f t="shared" si="666"/>
        <v>-1.6611225156238363E-2</v>
      </c>
      <c r="M1515" s="65">
        <f t="shared" si="667"/>
        <v>166.83333108108107</v>
      </c>
      <c r="N1515" s="65">
        <f t="shared" si="668"/>
        <v>12.724584544641306</v>
      </c>
      <c r="O1515" s="65">
        <f t="shared" si="669"/>
        <v>66217.422357618765</v>
      </c>
      <c r="P1515" s="66">
        <f t="shared" si="670"/>
        <v>5203.8966085933807</v>
      </c>
      <c r="Q1515" s="63">
        <f t="shared" si="675"/>
        <v>0.20263666068945607</v>
      </c>
      <c r="R1515" s="63">
        <f t="shared" si="676"/>
        <v>0.22809896072001967</v>
      </c>
      <c r="S1515" s="63">
        <f t="shared" si="677"/>
        <v>3.322475570032557E-2</v>
      </c>
      <c r="T1515" s="64">
        <f t="shared" si="678"/>
        <v>0.18860775832612275</v>
      </c>
      <c r="U1515" s="63">
        <f t="shared" si="657"/>
        <v>0.12172707781188663</v>
      </c>
      <c r="V1515" s="63">
        <f t="shared" si="658"/>
        <v>0.15128584304606285</v>
      </c>
      <c r="W1515" s="63">
        <f t="shared" si="659"/>
        <v>2.8366174907551445E-2</v>
      </c>
      <c r="X1515" s="64">
        <f t="shared" si="660"/>
        <v>0.1195290852011559</v>
      </c>
      <c r="Y1515" s="63">
        <f t="shared" si="653"/>
        <v>0.11829026768964446</v>
      </c>
      <c r="Z1515" s="63">
        <f t="shared" si="654"/>
        <v>0.1513706515478257</v>
      </c>
      <c r="AA1515" s="63">
        <f t="shared" si="655"/>
        <v>3.6797856115907246E-2</v>
      </c>
      <c r="AB1515" s="64">
        <f t="shared" si="656"/>
        <v>0.11050639693752418</v>
      </c>
      <c r="AC1515" s="63">
        <f t="shared" si="649"/>
        <v>0.10133882113813852</v>
      </c>
      <c r="AD1515" s="63">
        <f t="shared" si="650"/>
        <v>0.14380164784849581</v>
      </c>
      <c r="AE1515" s="63">
        <f t="shared" si="651"/>
        <v>5.1402511082601521E-2</v>
      </c>
      <c r="AF1515" s="64">
        <f t="shared" si="652"/>
        <v>8.7881791979699031E-2</v>
      </c>
      <c r="AG1515" s="69">
        <f t="shared" ca="1" si="661"/>
        <v>1423</v>
      </c>
      <c r="AH1515" s="75">
        <f t="shared" si="671"/>
        <v>0</v>
      </c>
      <c r="AI1515" s="76">
        <f t="shared" si="672"/>
        <v>1</v>
      </c>
      <c r="AJ1515" s="75">
        <f t="shared" si="673"/>
        <v>0</v>
      </c>
      <c r="AK1515" s="76">
        <f t="shared" si="674"/>
        <v>1</v>
      </c>
    </row>
    <row r="1516" spans="2:37" x14ac:dyDescent="0.25">
      <c r="B1516" s="43">
        <v>1997</v>
      </c>
      <c r="C1516" s="39">
        <v>1</v>
      </c>
      <c r="D1516" s="67">
        <f t="shared" si="679"/>
        <v>35461</v>
      </c>
      <c r="E1516" s="61">
        <f>Data!I1515</f>
        <v>786.15997300000004</v>
      </c>
      <c r="F1516" s="61">
        <f>Data!H1515</f>
        <v>159.1</v>
      </c>
      <c r="G1516" s="62">
        <f>IF(MOD(C1516,3)=0,SUM(Data!G1513:G1515),0)</f>
        <v>0</v>
      </c>
      <c r="H1516" s="63">
        <f t="shared" si="662"/>
        <v>6.1317039194819234E-2</v>
      </c>
      <c r="I1516" s="63">
        <f t="shared" si="663"/>
        <v>0</v>
      </c>
      <c r="J1516" s="63">
        <f t="shared" si="664"/>
        <v>6.1317039194819234E-2</v>
      </c>
      <c r="K1516" s="63">
        <f t="shared" si="665"/>
        <v>3.1525851197982124E-3</v>
      </c>
      <c r="L1516" s="64">
        <f t="shared" si="666"/>
        <v>5.7981661950335273E-2</v>
      </c>
      <c r="M1516" s="65">
        <f t="shared" si="667"/>
        <v>177.06305698198199</v>
      </c>
      <c r="N1516" s="65">
        <f t="shared" si="668"/>
        <v>12.764699880532357</v>
      </c>
      <c r="O1516" s="65">
        <f t="shared" si="669"/>
        <v>70277.678639700767</v>
      </c>
      <c r="P1516" s="66">
        <f t="shared" si="670"/>
        <v>5505.6271825773383</v>
      </c>
      <c r="Q1516" s="63">
        <f t="shared" si="675"/>
        <v>0.23606167774404341</v>
      </c>
      <c r="R1516" s="63">
        <f t="shared" si="676"/>
        <v>0.26223165436604101</v>
      </c>
      <c r="S1516" s="63">
        <f t="shared" si="677"/>
        <v>3.0440414507771907E-2</v>
      </c>
      <c r="T1516" s="64">
        <f t="shared" si="678"/>
        <v>0.22494385565126862</v>
      </c>
      <c r="U1516" s="63">
        <f t="shared" si="657"/>
        <v>0.13973597833139295</v>
      </c>
      <c r="V1516" s="63">
        <f t="shared" si="658"/>
        <v>0.16976929827064069</v>
      </c>
      <c r="W1516" s="63">
        <f t="shared" si="659"/>
        <v>2.8715539485565156E-2</v>
      </c>
      <c r="X1516" s="64">
        <f t="shared" si="660"/>
        <v>0.1371163877388426</v>
      </c>
      <c r="Y1516" s="63">
        <f t="shared" si="653"/>
        <v>0.11112612854452375</v>
      </c>
      <c r="Z1516" s="63">
        <f t="shared" si="654"/>
        <v>0.14399458846865909</v>
      </c>
      <c r="AA1516" s="63">
        <f t="shared" si="655"/>
        <v>3.6469529896658415E-2</v>
      </c>
      <c r="AB1516" s="64">
        <f t="shared" si="656"/>
        <v>0.10374164938811203</v>
      </c>
      <c r="AC1516" s="63">
        <f t="shared" si="649"/>
        <v>0.10748831389225266</v>
      </c>
      <c r="AD1516" s="63">
        <f t="shared" si="650"/>
        <v>0.1501882382515467</v>
      </c>
      <c r="AE1516" s="63">
        <f t="shared" si="651"/>
        <v>5.1297703391031568E-2</v>
      </c>
      <c r="AF1516" s="64">
        <f t="shared" si="652"/>
        <v>9.4065205832312815E-2</v>
      </c>
      <c r="AG1516" s="69">
        <f t="shared" ca="1" si="661"/>
        <v>112</v>
      </c>
      <c r="AH1516" s="75">
        <f t="shared" si="671"/>
        <v>1</v>
      </c>
      <c r="AI1516" s="76">
        <f t="shared" si="672"/>
        <v>0</v>
      </c>
      <c r="AJ1516" s="75">
        <f t="shared" si="673"/>
        <v>1</v>
      </c>
      <c r="AK1516" s="76">
        <f t="shared" si="674"/>
        <v>0</v>
      </c>
    </row>
    <row r="1517" spans="2:37" x14ac:dyDescent="0.25">
      <c r="B1517" s="43">
        <v>1997</v>
      </c>
      <c r="C1517" s="44">
        <v>2</v>
      </c>
      <c r="D1517" s="67">
        <f t="shared" si="679"/>
        <v>35489</v>
      </c>
      <c r="E1517" s="61">
        <f>Data!I1516</f>
        <v>790.82000700000003</v>
      </c>
      <c r="F1517" s="61">
        <f>Data!H1516</f>
        <v>159.6</v>
      </c>
      <c r="G1517" s="62">
        <f>IF(MOD(C1517,3)=0,SUM(Data!G1514:G1516),0)</f>
        <v>0</v>
      </c>
      <c r="H1517" s="63">
        <f t="shared" si="662"/>
        <v>5.927590007180461E-3</v>
      </c>
      <c r="I1517" s="63">
        <f t="shared" si="663"/>
        <v>0</v>
      </c>
      <c r="J1517" s="63">
        <f t="shared" si="664"/>
        <v>5.927590007180461E-3</v>
      </c>
      <c r="K1517" s="63">
        <f t="shared" si="665"/>
        <v>3.14267756128217E-3</v>
      </c>
      <c r="L1517" s="64">
        <f t="shared" si="666"/>
        <v>2.7761877828471615E-3</v>
      </c>
      <c r="M1517" s="65">
        <f t="shared" si="667"/>
        <v>178.11261418918917</v>
      </c>
      <c r="N1517" s="65">
        <f t="shared" si="668"/>
        <v>12.804815216423409</v>
      </c>
      <c r="O1517" s="65">
        <f t="shared" si="669"/>
        <v>70694.255905333295</v>
      </c>
      <c r="P1517" s="66">
        <f t="shared" si="670"/>
        <v>5520.911837498521</v>
      </c>
      <c r="Q1517" s="63">
        <f t="shared" si="675"/>
        <v>0.23482662530453968</v>
      </c>
      <c r="R1517" s="63">
        <f t="shared" si="676"/>
        <v>0.26097045331757207</v>
      </c>
      <c r="S1517" s="63">
        <f t="shared" si="677"/>
        <v>3.0342156229825612E-2</v>
      </c>
      <c r="T1517" s="64">
        <f t="shared" si="678"/>
        <v>0.22383661164719326</v>
      </c>
      <c r="U1517" s="63">
        <f t="shared" si="657"/>
        <v>0.1389079730902314</v>
      </c>
      <c r="V1517" s="63">
        <f t="shared" si="658"/>
        <v>0.16891947416371367</v>
      </c>
      <c r="W1517" s="63">
        <f t="shared" si="659"/>
        <v>2.8617553510468241E-2</v>
      </c>
      <c r="X1517" s="64">
        <f t="shared" si="660"/>
        <v>0.13639852846611711</v>
      </c>
      <c r="Y1517" s="63">
        <f t="shared" si="653"/>
        <v>0.10775917462416573</v>
      </c>
      <c r="Z1517" s="63">
        <f t="shared" si="654"/>
        <v>0.14052803596344687</v>
      </c>
      <c r="AA1517" s="63">
        <f t="shared" si="655"/>
        <v>3.6422587341520707E-2</v>
      </c>
      <c r="AB1517" s="64">
        <f t="shared" si="656"/>
        <v>0.10044691218951751</v>
      </c>
      <c r="AC1517" s="63">
        <f t="shared" si="649"/>
        <v>0.10902925909231742</v>
      </c>
      <c r="AD1517" s="63">
        <f t="shared" si="650"/>
        <v>0.1517885955850482</v>
      </c>
      <c r="AE1517" s="63">
        <f t="shared" si="651"/>
        <v>5.0926323420809272E-2</v>
      </c>
      <c r="AF1517" s="64">
        <f t="shared" si="652"/>
        <v>9.5974636771803512E-2</v>
      </c>
      <c r="AG1517" s="69">
        <f t="shared" ca="1" si="661"/>
        <v>917</v>
      </c>
      <c r="AH1517" s="75">
        <f t="shared" si="671"/>
        <v>2</v>
      </c>
      <c r="AI1517" s="76">
        <f t="shared" si="672"/>
        <v>0</v>
      </c>
      <c r="AJ1517" s="75">
        <f t="shared" si="673"/>
        <v>2</v>
      </c>
      <c r="AK1517" s="76">
        <f t="shared" si="674"/>
        <v>0</v>
      </c>
    </row>
    <row r="1518" spans="2:37" x14ac:dyDescent="0.25">
      <c r="B1518" s="43">
        <v>1997</v>
      </c>
      <c r="C1518" s="44">
        <v>3</v>
      </c>
      <c r="D1518" s="67">
        <f t="shared" si="679"/>
        <v>35520</v>
      </c>
      <c r="E1518" s="61">
        <f>Data!I1517</f>
        <v>757.11999500000002</v>
      </c>
      <c r="F1518" s="61">
        <f>Data!H1517</f>
        <v>160</v>
      </c>
      <c r="G1518" s="62">
        <f>IF(MOD(C1518,3)=0,SUM(Data!G1515:G1517),0)</f>
        <v>3.7516666666666669</v>
      </c>
      <c r="H1518" s="63">
        <f t="shared" si="662"/>
        <v>-4.2614010396426427E-2</v>
      </c>
      <c r="I1518" s="63">
        <f t="shared" si="663"/>
        <v>4.7440209320180572E-3</v>
      </c>
      <c r="J1518" s="63">
        <f t="shared" si="664"/>
        <v>-3.7869989464408449E-2</v>
      </c>
      <c r="K1518" s="63">
        <f t="shared" si="665"/>
        <v>2.5062656641603454E-3</v>
      </c>
      <c r="L1518" s="64">
        <f t="shared" si="666"/>
        <v>-4.0275314490747394E-2</v>
      </c>
      <c r="M1518" s="65">
        <f t="shared" si="667"/>
        <v>170.52252139639637</v>
      </c>
      <c r="N1518" s="65">
        <f t="shared" si="668"/>
        <v>12.836907485136249</v>
      </c>
      <c r="O1518" s="65">
        <f t="shared" si="669"/>
        <v>68017.06517900413</v>
      </c>
      <c r="P1518" s="66">
        <f t="shared" si="670"/>
        <v>5298.555376967578</v>
      </c>
      <c r="Q1518" s="63">
        <f t="shared" si="675"/>
        <v>0.17292020914020112</v>
      </c>
      <c r="R1518" s="63">
        <f t="shared" si="676"/>
        <v>0.19719858651366695</v>
      </c>
      <c r="S1518" s="63">
        <f t="shared" si="677"/>
        <v>2.7617212588310958E-2</v>
      </c>
      <c r="T1518" s="64">
        <f t="shared" si="678"/>
        <v>0.16502387450111256</v>
      </c>
      <c r="U1518" s="63">
        <f t="shared" si="657"/>
        <v>0.1340268685389312</v>
      </c>
      <c r="V1518" s="63">
        <f t="shared" si="658"/>
        <v>0.16329696335703714</v>
      </c>
      <c r="W1518" s="63">
        <f t="shared" si="659"/>
        <v>2.8096245717810886E-2</v>
      </c>
      <c r="X1518" s="64">
        <f t="shared" si="660"/>
        <v>0.13150589568083704</v>
      </c>
      <c r="Y1518" s="63">
        <f t="shared" si="653"/>
        <v>0.10007634690535538</v>
      </c>
      <c r="Z1518" s="63">
        <f t="shared" si="654"/>
        <v>0.13237305387840004</v>
      </c>
      <c r="AA1518" s="63">
        <f t="shared" si="655"/>
        <v>3.6218727533088524E-2</v>
      </c>
      <c r="AB1518" s="64">
        <f t="shared" si="656"/>
        <v>9.2793465115444063E-2</v>
      </c>
      <c r="AC1518" s="63">
        <f t="shared" si="649"/>
        <v>0.10739885004845529</v>
      </c>
      <c r="AD1518" s="63">
        <f t="shared" si="650"/>
        <v>0.14977755855261643</v>
      </c>
      <c r="AE1518" s="63">
        <f t="shared" si="651"/>
        <v>5.0703432034695961E-2</v>
      </c>
      <c r="AF1518" s="64">
        <f t="shared" si="652"/>
        <v>9.4293140668687769E-2</v>
      </c>
      <c r="AG1518" s="69">
        <f t="shared" ca="1" si="661"/>
        <v>1630</v>
      </c>
      <c r="AH1518" s="75">
        <f t="shared" si="671"/>
        <v>0</v>
      </c>
      <c r="AI1518" s="76">
        <f t="shared" si="672"/>
        <v>1</v>
      </c>
      <c r="AJ1518" s="75">
        <f t="shared" si="673"/>
        <v>0</v>
      </c>
      <c r="AK1518" s="76">
        <f t="shared" si="674"/>
        <v>1</v>
      </c>
    </row>
    <row r="1519" spans="2:37" x14ac:dyDescent="0.25">
      <c r="B1519" s="43">
        <v>1997</v>
      </c>
      <c r="C1519" s="44">
        <v>4</v>
      </c>
      <c r="D1519" s="67">
        <f t="shared" si="679"/>
        <v>35550</v>
      </c>
      <c r="E1519" s="61">
        <f>Data!I1518</f>
        <v>801.34002699999996</v>
      </c>
      <c r="F1519" s="61">
        <f>Data!H1518</f>
        <v>160.19999999999999</v>
      </c>
      <c r="G1519" s="62">
        <f>IF(MOD(C1519,3)=0,SUM(Data!G1516:G1518),0)</f>
        <v>0</v>
      </c>
      <c r="H1519" s="63">
        <f t="shared" si="662"/>
        <v>5.8405579422057041E-2</v>
      </c>
      <c r="I1519" s="63">
        <f t="shared" si="663"/>
        <v>0</v>
      </c>
      <c r="J1519" s="63">
        <f t="shared" si="664"/>
        <v>5.8405579422057041E-2</v>
      </c>
      <c r="K1519" s="63">
        <f t="shared" si="665"/>
        <v>1.2499999999999734E-3</v>
      </c>
      <c r="L1519" s="64">
        <f t="shared" si="666"/>
        <v>5.7084224141879636E-2</v>
      </c>
      <c r="M1519" s="65">
        <f t="shared" si="667"/>
        <v>180.48198806306303</v>
      </c>
      <c r="N1519" s="65">
        <f t="shared" si="668"/>
        <v>12.852953619492668</v>
      </c>
      <c r="O1519" s="65">
        <f t="shared" si="669"/>
        <v>71989.641281371689</v>
      </c>
      <c r="P1519" s="66">
        <f t="shared" si="670"/>
        <v>5601.0192997345566</v>
      </c>
      <c r="Q1519" s="63">
        <f t="shared" si="675"/>
        <v>0.22497217516016765</v>
      </c>
      <c r="R1519" s="63">
        <f t="shared" si="676"/>
        <v>0.25032798070326967</v>
      </c>
      <c r="S1519" s="63">
        <f t="shared" si="677"/>
        <v>2.4952015355086177E-2</v>
      </c>
      <c r="T1519" s="64">
        <f t="shared" si="678"/>
        <v>0.21988928454382761</v>
      </c>
      <c r="U1519" s="63">
        <f t="shared" si="657"/>
        <v>0.14068100861900001</v>
      </c>
      <c r="V1519" s="63">
        <f t="shared" si="658"/>
        <v>0.17012285184667197</v>
      </c>
      <c r="W1519" s="63">
        <f t="shared" si="659"/>
        <v>2.8058103833547454E-2</v>
      </c>
      <c r="X1519" s="64">
        <f t="shared" si="660"/>
        <v>0.13818746964143003</v>
      </c>
      <c r="Y1519" s="63">
        <f t="shared" si="653"/>
        <v>0.10761335656787474</v>
      </c>
      <c r="Z1519" s="63">
        <f t="shared" si="654"/>
        <v>0.14013133963071822</v>
      </c>
      <c r="AA1519" s="63">
        <f t="shared" si="655"/>
        <v>3.579511761407872E-2</v>
      </c>
      <c r="AB1519" s="64">
        <f t="shared" si="656"/>
        <v>0.10073055978191392</v>
      </c>
      <c r="AC1519" s="63">
        <f t="shared" si="649"/>
        <v>0.1105350272341683</v>
      </c>
      <c r="AD1519" s="63">
        <f t="shared" si="650"/>
        <v>0.1530337531455761</v>
      </c>
      <c r="AE1519" s="63">
        <f t="shared" si="651"/>
        <v>5.0329499112762077E-2</v>
      </c>
      <c r="AF1519" s="64">
        <f t="shared" si="652"/>
        <v>9.7782890149777701E-2</v>
      </c>
      <c r="AG1519" s="69">
        <f t="shared" ca="1" si="661"/>
        <v>130</v>
      </c>
      <c r="AH1519" s="75">
        <f t="shared" si="671"/>
        <v>1</v>
      </c>
      <c r="AI1519" s="76">
        <f t="shared" si="672"/>
        <v>0</v>
      </c>
      <c r="AJ1519" s="75">
        <f t="shared" si="673"/>
        <v>1</v>
      </c>
      <c r="AK1519" s="76">
        <f t="shared" si="674"/>
        <v>0</v>
      </c>
    </row>
    <row r="1520" spans="2:37" x14ac:dyDescent="0.25">
      <c r="B1520" s="43">
        <v>1997</v>
      </c>
      <c r="C1520" s="44">
        <v>5</v>
      </c>
      <c r="D1520" s="67">
        <f t="shared" si="679"/>
        <v>35581</v>
      </c>
      <c r="E1520" s="61">
        <f>Data!I1519</f>
        <v>848.28002900000001</v>
      </c>
      <c r="F1520" s="61">
        <f>Data!H1519</f>
        <v>160.1</v>
      </c>
      <c r="G1520" s="62">
        <f>IF(MOD(C1520,3)=0,SUM(Data!G1517:G1519),0)</f>
        <v>0</v>
      </c>
      <c r="H1520" s="63">
        <f t="shared" si="662"/>
        <v>5.8576884241924976E-2</v>
      </c>
      <c r="I1520" s="63">
        <f t="shared" si="663"/>
        <v>0</v>
      </c>
      <c r="J1520" s="63">
        <f t="shared" si="664"/>
        <v>5.8576884241924976E-2</v>
      </c>
      <c r="K1520" s="63">
        <f t="shared" si="665"/>
        <v>-6.2421972534332237E-4</v>
      </c>
      <c r="L1520" s="64">
        <f t="shared" si="666"/>
        <v>5.9238081546260979E-2</v>
      </c>
      <c r="M1520" s="65">
        <f t="shared" si="667"/>
        <v>191.05406058558557</v>
      </c>
      <c r="N1520" s="65">
        <f t="shared" si="668"/>
        <v>12.844930552314459</v>
      </c>
      <c r="O1520" s="65">
        <f t="shared" si="669"/>
        <v>76206.570165328303</v>
      </c>
      <c r="P1520" s="66">
        <f t="shared" si="670"/>
        <v>5932.8129377544137</v>
      </c>
      <c r="Q1520" s="63">
        <f t="shared" si="675"/>
        <v>0.26775471565455167</v>
      </c>
      <c r="R1520" s="63">
        <f t="shared" si="676"/>
        <v>0.29399608072252503</v>
      </c>
      <c r="S1520" s="63">
        <f t="shared" si="677"/>
        <v>2.2349936143039484E-2</v>
      </c>
      <c r="T1520" s="64">
        <f t="shared" si="678"/>
        <v>0.26570759675919731</v>
      </c>
      <c r="U1520" s="63">
        <f t="shared" si="657"/>
        <v>0.15351966925026272</v>
      </c>
      <c r="V1520" s="63">
        <f t="shared" si="658"/>
        <v>0.18329288806033039</v>
      </c>
      <c r="W1520" s="63">
        <f t="shared" si="659"/>
        <v>2.7635231350344514E-2</v>
      </c>
      <c r="X1520" s="64">
        <f t="shared" si="660"/>
        <v>0.15147170120417819</v>
      </c>
      <c r="Y1520" s="63">
        <f t="shared" si="653"/>
        <v>0.11326652522246672</v>
      </c>
      <c r="Z1520" s="63">
        <f t="shared" si="654"/>
        <v>0.14595047743101541</v>
      </c>
      <c r="AA1520" s="63">
        <f t="shared" si="655"/>
        <v>3.5363552700269363E-2</v>
      </c>
      <c r="AB1520" s="64">
        <f t="shared" si="656"/>
        <v>0.1068097524220657</v>
      </c>
      <c r="AC1520" s="63">
        <f t="shared" si="649"/>
        <v>0.11502928384344302</v>
      </c>
      <c r="AD1520" s="63">
        <f t="shared" si="650"/>
        <v>0.15769999908893673</v>
      </c>
      <c r="AE1520" s="63">
        <f t="shared" si="651"/>
        <v>5.0034820303592742E-2</v>
      </c>
      <c r="AF1520" s="64">
        <f t="shared" si="652"/>
        <v>0.10253486522876942</v>
      </c>
      <c r="AG1520" s="69">
        <f t="shared" ca="1" si="661"/>
        <v>129</v>
      </c>
      <c r="AH1520" s="75">
        <f t="shared" si="671"/>
        <v>2</v>
      </c>
      <c r="AI1520" s="76">
        <f t="shared" si="672"/>
        <v>0</v>
      </c>
      <c r="AJ1520" s="75">
        <f t="shared" si="673"/>
        <v>2</v>
      </c>
      <c r="AK1520" s="76">
        <f t="shared" si="674"/>
        <v>0</v>
      </c>
    </row>
    <row r="1521" spans="2:37" x14ac:dyDescent="0.25">
      <c r="B1521" s="43">
        <v>1997</v>
      </c>
      <c r="C1521" s="44">
        <v>6</v>
      </c>
      <c r="D1521" s="67">
        <f t="shared" si="679"/>
        <v>35611</v>
      </c>
      <c r="E1521" s="61">
        <f>Data!I1520</f>
        <v>885.14001499999995</v>
      </c>
      <c r="F1521" s="61">
        <f>Data!H1520</f>
        <v>160.30000000000001</v>
      </c>
      <c r="G1521" s="62">
        <f>IF(MOD(C1521,3)=0,SUM(Data!G1518:G1520),0)</f>
        <v>3.7816666666666663</v>
      </c>
      <c r="H1521" s="63">
        <f t="shared" si="662"/>
        <v>4.3452615574897546E-2</v>
      </c>
      <c r="I1521" s="63">
        <f t="shared" si="663"/>
        <v>4.4580404316776224E-3</v>
      </c>
      <c r="J1521" s="63">
        <f t="shared" si="664"/>
        <v>4.7910656006575181E-2</v>
      </c>
      <c r="K1521" s="63">
        <f t="shared" si="665"/>
        <v>1.2492192379762734E-3</v>
      </c>
      <c r="L1521" s="64">
        <f t="shared" si="666"/>
        <v>4.6603219130709306E-2</v>
      </c>
      <c r="M1521" s="65">
        <f t="shared" si="667"/>
        <v>199.3558592342342</v>
      </c>
      <c r="N1521" s="65">
        <f t="shared" si="668"/>
        <v>12.860976686670881</v>
      </c>
      <c r="O1521" s="65">
        <f t="shared" si="669"/>
        <v>79857.676933960276</v>
      </c>
      <c r="P1521" s="66">
        <f t="shared" si="670"/>
        <v>6209.30111915409</v>
      </c>
      <c r="Q1521" s="63">
        <f t="shared" si="675"/>
        <v>0.31986342454212124</v>
      </c>
      <c r="R1521" s="63">
        <f t="shared" si="676"/>
        <v>0.34580832429702202</v>
      </c>
      <c r="S1521" s="63">
        <f t="shared" si="677"/>
        <v>2.2973835354180183E-2</v>
      </c>
      <c r="T1521" s="64">
        <f t="shared" si="678"/>
        <v>0.31558430703271023</v>
      </c>
      <c r="U1521" s="63">
        <f t="shared" si="657"/>
        <v>0.16745610263290711</v>
      </c>
      <c r="V1521" s="63">
        <f t="shared" si="658"/>
        <v>0.19680970129805986</v>
      </c>
      <c r="W1521" s="63">
        <f t="shared" si="659"/>
        <v>2.7157642277746419E-2</v>
      </c>
      <c r="X1521" s="64">
        <f t="shared" si="660"/>
        <v>0.16516652560176248</v>
      </c>
      <c r="Y1521" s="63">
        <f t="shared" si="653"/>
        <v>0.11279160104645469</v>
      </c>
      <c r="Z1521" s="63">
        <f t="shared" si="654"/>
        <v>0.14515582944438354</v>
      </c>
      <c r="AA1521" s="63">
        <f t="shared" si="655"/>
        <v>3.5127308225407328E-2</v>
      </c>
      <c r="AB1521" s="64">
        <f t="shared" si="656"/>
        <v>0.10629467539370174</v>
      </c>
      <c r="AC1521" s="63">
        <f t="shared" si="649"/>
        <v>0.11492747220636335</v>
      </c>
      <c r="AD1521" s="63">
        <f t="shared" si="650"/>
        <v>0.15722468796885991</v>
      </c>
      <c r="AE1521" s="63">
        <f t="shared" si="651"/>
        <v>4.975328309336402E-2</v>
      </c>
      <c r="AF1521" s="64">
        <f t="shared" si="652"/>
        <v>0.1023777744793557</v>
      </c>
      <c r="AG1521" s="69">
        <f t="shared" ca="1" si="661"/>
        <v>253</v>
      </c>
      <c r="AH1521" s="75">
        <f t="shared" si="671"/>
        <v>3</v>
      </c>
      <c r="AI1521" s="76">
        <f t="shared" si="672"/>
        <v>0</v>
      </c>
      <c r="AJ1521" s="75">
        <f t="shared" si="673"/>
        <v>3</v>
      </c>
      <c r="AK1521" s="76">
        <f t="shared" si="674"/>
        <v>0</v>
      </c>
    </row>
    <row r="1522" spans="2:37" x14ac:dyDescent="0.25">
      <c r="B1522" s="43">
        <v>1997</v>
      </c>
      <c r="C1522" s="44">
        <v>7</v>
      </c>
      <c r="D1522" s="67">
        <f t="shared" si="679"/>
        <v>35642</v>
      </c>
      <c r="E1522" s="61">
        <f>Data!I1521</f>
        <v>954.30999799999995</v>
      </c>
      <c r="F1522" s="61">
        <f>Data!H1521</f>
        <v>160.5</v>
      </c>
      <c r="G1522" s="62">
        <f>IF(MOD(C1522,3)=0,SUM(Data!G1519:G1521),0)</f>
        <v>0</v>
      </c>
      <c r="H1522" s="63">
        <f t="shared" si="662"/>
        <v>7.8145809507889075E-2</v>
      </c>
      <c r="I1522" s="63">
        <f t="shared" si="663"/>
        <v>0</v>
      </c>
      <c r="J1522" s="63">
        <f t="shared" si="664"/>
        <v>7.8145809507889075E-2</v>
      </c>
      <c r="K1522" s="63">
        <f t="shared" si="665"/>
        <v>1.2476606363067688E-3</v>
      </c>
      <c r="L1522" s="64">
        <f t="shared" si="666"/>
        <v>7.6802325633112956E-2</v>
      </c>
      <c r="M1522" s="65">
        <f t="shared" si="667"/>
        <v>214.9346842342342</v>
      </c>
      <c r="N1522" s="65">
        <f t="shared" si="668"/>
        <v>12.8770228210273</v>
      </c>
      <c r="O1522" s="65">
        <f t="shared" si="669"/>
        <v>86098.219743384077</v>
      </c>
      <c r="P1522" s="66">
        <f t="shared" si="670"/>
        <v>6686.1898856614152</v>
      </c>
      <c r="Q1522" s="63">
        <f t="shared" si="675"/>
        <v>0.49122584593372887</v>
      </c>
      <c r="R1522" s="63">
        <f t="shared" si="676"/>
        <v>0.52053926152298913</v>
      </c>
      <c r="S1522" s="63">
        <f t="shared" si="677"/>
        <v>2.2292993630573132E-2</v>
      </c>
      <c r="T1522" s="64">
        <f t="shared" si="678"/>
        <v>0.48738108448043271</v>
      </c>
      <c r="U1522" s="63">
        <f t="shared" si="657"/>
        <v>0.17603897854330208</v>
      </c>
      <c r="V1522" s="63">
        <f t="shared" si="658"/>
        <v>0.20560837829450707</v>
      </c>
      <c r="W1522" s="63">
        <f t="shared" si="659"/>
        <v>2.6974694839542623E-2</v>
      </c>
      <c r="X1522" s="64">
        <f t="shared" si="660"/>
        <v>0.17394166024984159</v>
      </c>
      <c r="Y1522" s="63">
        <f t="shared" si="653"/>
        <v>0.11592804357189501</v>
      </c>
      <c r="Z1522" s="63">
        <f t="shared" si="654"/>
        <v>0.14838349169340459</v>
      </c>
      <c r="AA1522" s="63">
        <f t="shared" si="655"/>
        <v>3.4983145545651961E-2</v>
      </c>
      <c r="AB1522" s="64">
        <f t="shared" si="656"/>
        <v>0.109567336082528</v>
      </c>
      <c r="AC1522" s="63">
        <f t="shared" si="649"/>
        <v>0.12004543532504885</v>
      </c>
      <c r="AD1522" s="63">
        <f t="shared" si="650"/>
        <v>0.16253681222868854</v>
      </c>
      <c r="AE1522" s="63">
        <f t="shared" si="651"/>
        <v>4.9559973965080051E-2</v>
      </c>
      <c r="AF1522" s="64">
        <f t="shared" si="652"/>
        <v>0.10764209865663887</v>
      </c>
      <c r="AG1522" s="69">
        <f t="shared" ca="1" si="661"/>
        <v>52</v>
      </c>
      <c r="AH1522" s="75">
        <f t="shared" si="671"/>
        <v>4</v>
      </c>
      <c r="AI1522" s="76">
        <f t="shared" si="672"/>
        <v>0</v>
      </c>
      <c r="AJ1522" s="75">
        <f t="shared" si="673"/>
        <v>4</v>
      </c>
      <c r="AK1522" s="76">
        <f t="shared" si="674"/>
        <v>0</v>
      </c>
    </row>
    <row r="1523" spans="2:37" x14ac:dyDescent="0.25">
      <c r="B1523" s="43">
        <v>1997</v>
      </c>
      <c r="C1523" s="44">
        <v>8</v>
      </c>
      <c r="D1523" s="67">
        <f t="shared" si="679"/>
        <v>35673</v>
      </c>
      <c r="E1523" s="61">
        <f>Data!I1522</f>
        <v>899.46997099999999</v>
      </c>
      <c r="F1523" s="61">
        <f>Data!H1522</f>
        <v>160.80000000000001</v>
      </c>
      <c r="G1523" s="62">
        <f>IF(MOD(C1523,3)=0,SUM(Data!G1520:G1522),0)</f>
        <v>0</v>
      </c>
      <c r="H1523" s="63">
        <f t="shared" si="662"/>
        <v>-5.7465631833399256E-2</v>
      </c>
      <c r="I1523" s="63">
        <f t="shared" si="663"/>
        <v>0</v>
      </c>
      <c r="J1523" s="63">
        <f t="shared" si="664"/>
        <v>-5.7465631833399256E-2</v>
      </c>
      <c r="K1523" s="63">
        <f t="shared" si="665"/>
        <v>1.8691588785046953E-3</v>
      </c>
      <c r="L1523" s="64">
        <f t="shared" si="666"/>
        <v>-5.9224091475501117E-2</v>
      </c>
      <c r="M1523" s="65">
        <f t="shared" si="667"/>
        <v>202.58332680180177</v>
      </c>
      <c r="N1523" s="65">
        <f t="shared" si="668"/>
        <v>12.901092022561931</v>
      </c>
      <c r="O1523" s="65">
        <f t="shared" si="669"/>
        <v>81150.53114609966</v>
      </c>
      <c r="P1523" s="66">
        <f t="shared" si="670"/>
        <v>6290.2063642504336</v>
      </c>
      <c r="Q1523" s="63">
        <f t="shared" si="675"/>
        <v>0.3795763505510259</v>
      </c>
      <c r="R1523" s="63">
        <f t="shared" si="676"/>
        <v>0.40669504287458591</v>
      </c>
      <c r="S1523" s="63">
        <f t="shared" si="677"/>
        <v>2.2250476795931284E-2</v>
      </c>
      <c r="T1523" s="64">
        <f t="shared" si="678"/>
        <v>0.37607668062296362</v>
      </c>
      <c r="U1523" s="63">
        <f t="shared" si="657"/>
        <v>0.16786050571556244</v>
      </c>
      <c r="V1523" s="63">
        <f t="shared" si="658"/>
        <v>0.19722427237397877</v>
      </c>
      <c r="W1523" s="63">
        <f t="shared" si="659"/>
        <v>2.6774348344045684E-2</v>
      </c>
      <c r="X1523" s="64">
        <f t="shared" si="660"/>
        <v>0.16600524185750287</v>
      </c>
      <c r="Y1523" s="63">
        <f t="shared" si="653"/>
        <v>0.10553781779398186</v>
      </c>
      <c r="Z1523" s="63">
        <f t="shared" si="654"/>
        <v>0.13769107847997675</v>
      </c>
      <c r="AA1523" s="63">
        <f t="shared" si="655"/>
        <v>3.4632227456631526E-2</v>
      </c>
      <c r="AB1523" s="64">
        <f t="shared" si="656"/>
        <v>9.9609163805662648E-2</v>
      </c>
      <c r="AC1523" s="63">
        <f t="shared" si="649"/>
        <v>0.1179240443288283</v>
      </c>
      <c r="AD1523" s="63">
        <f t="shared" si="650"/>
        <v>0.1603349416183939</v>
      </c>
      <c r="AE1523" s="63">
        <f t="shared" si="651"/>
        <v>4.948619715364333E-2</v>
      </c>
      <c r="AF1523" s="64">
        <f t="shared" si="652"/>
        <v>0.10562191743482496</v>
      </c>
      <c r="AG1523" s="69">
        <f t="shared" ca="1" si="661"/>
        <v>1703</v>
      </c>
      <c r="AH1523" s="75">
        <f t="shared" si="671"/>
        <v>0</v>
      </c>
      <c r="AI1523" s="76">
        <f t="shared" si="672"/>
        <v>1</v>
      </c>
      <c r="AJ1523" s="75">
        <f t="shared" si="673"/>
        <v>0</v>
      </c>
      <c r="AK1523" s="76">
        <f t="shared" si="674"/>
        <v>1</v>
      </c>
    </row>
    <row r="1524" spans="2:37" x14ac:dyDescent="0.25">
      <c r="B1524" s="43">
        <v>1997</v>
      </c>
      <c r="C1524" s="44">
        <v>9</v>
      </c>
      <c r="D1524" s="67">
        <f t="shared" si="679"/>
        <v>35703</v>
      </c>
      <c r="E1524" s="61">
        <f>Data!I1523</f>
        <v>947.28002900000001</v>
      </c>
      <c r="F1524" s="61">
        <f>Data!H1523</f>
        <v>161.19999999999999</v>
      </c>
      <c r="G1524" s="62">
        <f>IF(MOD(C1524,3)=0,SUM(Data!G1521:G1523),0)</f>
        <v>3.8183333333333334</v>
      </c>
      <c r="H1524" s="63">
        <f t="shared" si="662"/>
        <v>5.3153589937912527E-2</v>
      </c>
      <c r="I1524" s="63">
        <f t="shared" si="663"/>
        <v>4.2450926172535155E-3</v>
      </c>
      <c r="J1524" s="63">
        <f t="shared" si="664"/>
        <v>5.7398682555166003E-2</v>
      </c>
      <c r="K1524" s="63">
        <f t="shared" si="665"/>
        <v>2.4875621890545485E-3</v>
      </c>
      <c r="L1524" s="64">
        <f t="shared" si="666"/>
        <v>5.4774864484309793E-2</v>
      </c>
      <c r="M1524" s="65">
        <f t="shared" si="667"/>
        <v>213.35135788288287</v>
      </c>
      <c r="N1524" s="65">
        <f t="shared" si="668"/>
        <v>12.93318429127477</v>
      </c>
      <c r="O1524" s="65">
        <f t="shared" si="669"/>
        <v>85808.464722537741</v>
      </c>
      <c r="P1524" s="66">
        <f t="shared" si="670"/>
        <v>6634.7515654305944</v>
      </c>
      <c r="Q1524" s="63">
        <f t="shared" si="675"/>
        <v>0.37820261820458234</v>
      </c>
      <c r="R1524" s="63">
        <f t="shared" si="676"/>
        <v>0.40354118663583693</v>
      </c>
      <c r="S1524" s="63">
        <f t="shared" si="677"/>
        <v>2.1546261089987251E-2</v>
      </c>
      <c r="T1524" s="64">
        <f t="shared" si="678"/>
        <v>0.3739379606149833</v>
      </c>
      <c r="U1524" s="63">
        <f t="shared" si="657"/>
        <v>0.17788256021781579</v>
      </c>
      <c r="V1524" s="63">
        <f t="shared" si="658"/>
        <v>0.20668910914418692</v>
      </c>
      <c r="W1524" s="63">
        <f t="shared" si="659"/>
        <v>2.6702395040942628E-2</v>
      </c>
      <c r="X1524" s="64">
        <f t="shared" si="660"/>
        <v>0.17530563381618181</v>
      </c>
      <c r="Y1524" s="63">
        <f t="shared" si="653"/>
        <v>0.11399999110590553</v>
      </c>
      <c r="Z1524" s="63">
        <f t="shared" si="654"/>
        <v>0.14609608052582024</v>
      </c>
      <c r="AA1524" s="63">
        <f t="shared" si="655"/>
        <v>3.4348096863956012E-2</v>
      </c>
      <c r="AB1524" s="64">
        <f t="shared" si="656"/>
        <v>0.10803711439183128</v>
      </c>
      <c r="AC1524" s="63">
        <f t="shared" si="649"/>
        <v>0.12096177670036012</v>
      </c>
      <c r="AD1524" s="63">
        <f t="shared" si="650"/>
        <v>0.16305490051467442</v>
      </c>
      <c r="AE1524" s="63">
        <f t="shared" si="651"/>
        <v>4.9445363893263039E-2</v>
      </c>
      <c r="AF1524" s="64">
        <f t="shared" si="652"/>
        <v>0.10825674259014262</v>
      </c>
      <c r="AG1524" s="69">
        <f t="shared" ca="1" si="661"/>
        <v>171</v>
      </c>
      <c r="AH1524" s="75">
        <f t="shared" si="671"/>
        <v>1</v>
      </c>
      <c r="AI1524" s="76">
        <f t="shared" si="672"/>
        <v>0</v>
      </c>
      <c r="AJ1524" s="75">
        <f t="shared" si="673"/>
        <v>1</v>
      </c>
      <c r="AK1524" s="76">
        <f t="shared" si="674"/>
        <v>0</v>
      </c>
    </row>
    <row r="1525" spans="2:37" x14ac:dyDescent="0.25">
      <c r="B1525" s="43">
        <v>1997</v>
      </c>
      <c r="C1525" s="44">
        <v>10</v>
      </c>
      <c r="D1525" s="67">
        <f t="shared" si="679"/>
        <v>35734</v>
      </c>
      <c r="E1525" s="61">
        <f>Data!I1524</f>
        <v>914.61999500000002</v>
      </c>
      <c r="F1525" s="61">
        <f>Data!H1524</f>
        <v>161.6</v>
      </c>
      <c r="G1525" s="62">
        <f>IF(MOD(C1525,3)=0,SUM(Data!G1522:G1524),0)</f>
        <v>0</v>
      </c>
      <c r="H1525" s="63">
        <f t="shared" si="662"/>
        <v>-3.4477697196337753E-2</v>
      </c>
      <c r="I1525" s="63">
        <f t="shared" si="663"/>
        <v>0</v>
      </c>
      <c r="J1525" s="63">
        <f t="shared" si="664"/>
        <v>-3.4477697196337642E-2</v>
      </c>
      <c r="K1525" s="63">
        <f t="shared" si="665"/>
        <v>2.4813895781639062E-3</v>
      </c>
      <c r="L1525" s="64">
        <f t="shared" si="666"/>
        <v>-3.6867603886445832E-2</v>
      </c>
      <c r="M1525" s="65">
        <f t="shared" si="667"/>
        <v>205.99549436936937</v>
      </c>
      <c r="N1525" s="65">
        <f t="shared" si="668"/>
        <v>12.965276559987611</v>
      </c>
      <c r="O1525" s="65">
        <f t="shared" si="669"/>
        <v>82849.986458951462</v>
      </c>
      <c r="P1525" s="66">
        <f t="shared" si="670"/>
        <v>6390.144172831323</v>
      </c>
      <c r="Q1525" s="63">
        <f t="shared" si="675"/>
        <v>0.29683662861495241</v>
      </c>
      <c r="R1525" s="63">
        <f t="shared" si="676"/>
        <v>0.32067926483133458</v>
      </c>
      <c r="S1525" s="63">
        <f t="shared" si="677"/>
        <v>2.0846493998736504E-2</v>
      </c>
      <c r="T1525" s="64">
        <f t="shared" si="678"/>
        <v>0.2937099481608938</v>
      </c>
      <c r="U1525" s="63">
        <f t="shared" si="657"/>
        <v>0.16915393757460917</v>
      </c>
      <c r="V1525" s="63">
        <f t="shared" si="658"/>
        <v>0.19774701743052825</v>
      </c>
      <c r="W1525" s="63">
        <f t="shared" si="659"/>
        <v>2.6485987262992117E-2</v>
      </c>
      <c r="X1525" s="64">
        <f t="shared" si="660"/>
        <v>0.16684205365938243</v>
      </c>
      <c r="Y1525" s="63">
        <f t="shared" si="653"/>
        <v>0.13768025975697351</v>
      </c>
      <c r="Z1525" s="63">
        <f t="shared" si="654"/>
        <v>0.17045861490954572</v>
      </c>
      <c r="AA1525" s="63">
        <f t="shared" si="655"/>
        <v>3.4334962495532917E-2</v>
      </c>
      <c r="AB1525" s="64">
        <f t="shared" si="656"/>
        <v>0.1316049996855837</v>
      </c>
      <c r="AC1525" s="63">
        <f t="shared" ref="AC1525:AC1588" si="680">($M1525/$M1285)^(1/20)-1</f>
        <v>0.12148260565183633</v>
      </c>
      <c r="AD1525" s="63">
        <f t="shared" ref="AD1525:AD1588" si="681">($O1525/$O1285)^(1/20)-1</f>
        <v>0.16359528706213311</v>
      </c>
      <c r="AE1525" s="63">
        <f t="shared" ref="AE1525:AE1588" si="682">($N1525/$N1285)^(1/20)-1</f>
        <v>4.9404765868164668E-2</v>
      </c>
      <c r="AF1525" s="64">
        <f t="shared" ref="AF1525:AF1588" si="683">($P1525/$P1285)^(1/20)-1</f>
        <v>0.10881456317715443</v>
      </c>
      <c r="AG1525" s="69">
        <f t="shared" ca="1" si="661"/>
        <v>1566</v>
      </c>
      <c r="AH1525" s="75">
        <f t="shared" si="671"/>
        <v>0</v>
      </c>
      <c r="AI1525" s="76">
        <f t="shared" si="672"/>
        <v>1</v>
      </c>
      <c r="AJ1525" s="75">
        <f t="shared" si="673"/>
        <v>0</v>
      </c>
      <c r="AK1525" s="76">
        <f t="shared" si="674"/>
        <v>1</v>
      </c>
    </row>
    <row r="1526" spans="2:37" x14ac:dyDescent="0.25">
      <c r="B1526" s="43">
        <v>1997</v>
      </c>
      <c r="C1526" s="44">
        <v>11</v>
      </c>
      <c r="D1526" s="67">
        <f t="shared" si="679"/>
        <v>35764</v>
      </c>
      <c r="E1526" s="61">
        <f>Data!I1525</f>
        <v>955.40002400000003</v>
      </c>
      <c r="F1526" s="61">
        <f>Data!H1525</f>
        <v>161.5</v>
      </c>
      <c r="G1526" s="62">
        <f>IF(MOD(C1526,3)=0,SUM(Data!G1523:G1525),0)</f>
        <v>0</v>
      </c>
      <c r="H1526" s="63">
        <f t="shared" si="662"/>
        <v>4.4586854893763794E-2</v>
      </c>
      <c r="I1526" s="63">
        <f t="shared" si="663"/>
        <v>0</v>
      </c>
      <c r="J1526" s="63">
        <f t="shared" si="664"/>
        <v>4.4586854893763794E-2</v>
      </c>
      <c r="K1526" s="63">
        <f t="shared" si="665"/>
        <v>-6.1881188118806385E-4</v>
      </c>
      <c r="L1526" s="64">
        <f t="shared" si="666"/>
        <v>4.5233657899889979E-2</v>
      </c>
      <c r="M1526" s="65">
        <f t="shared" si="667"/>
        <v>215.18018558558558</v>
      </c>
      <c r="N1526" s="65">
        <f t="shared" si="668"/>
        <v>12.957253492809402</v>
      </c>
      <c r="O1526" s="65">
        <f t="shared" si="669"/>
        <v>86544.006783147022</v>
      </c>
      <c r="P1526" s="66">
        <f t="shared" si="670"/>
        <v>6679.1937682761509</v>
      </c>
      <c r="Q1526" s="63">
        <f t="shared" si="675"/>
        <v>0.26205384105958007</v>
      </c>
      <c r="R1526" s="63">
        <f t="shared" si="676"/>
        <v>0.28525698781986919</v>
      </c>
      <c r="S1526" s="63">
        <f t="shared" si="677"/>
        <v>1.8284993694829943E-2</v>
      </c>
      <c r="T1526" s="64">
        <f t="shared" si="678"/>
        <v>0.2621780697723306</v>
      </c>
      <c r="U1526" s="63">
        <f t="shared" si="657"/>
        <v>0.17238725312000591</v>
      </c>
      <c r="V1526" s="63">
        <f t="shared" si="658"/>
        <v>0.2010594076354868</v>
      </c>
      <c r="W1526" s="63">
        <f t="shared" si="659"/>
        <v>2.6069637253691491E-2</v>
      </c>
      <c r="X1526" s="64">
        <f t="shared" si="660"/>
        <v>0.17054375651360387</v>
      </c>
      <c r="Y1526" s="63">
        <f t="shared" si="653"/>
        <v>0.15289334013736622</v>
      </c>
      <c r="Z1526" s="63">
        <f t="shared" si="654"/>
        <v>0.18611000802974087</v>
      </c>
      <c r="AA1526" s="63">
        <f t="shared" si="655"/>
        <v>3.4181278955790928E-2</v>
      </c>
      <c r="AB1526" s="64">
        <f t="shared" si="656"/>
        <v>0.14690725133542526</v>
      </c>
      <c r="AC1526" s="63">
        <f t="shared" si="680"/>
        <v>0.12243700018732739</v>
      </c>
      <c r="AD1526" s="63">
        <f t="shared" si="681"/>
        <v>0.16458551997158577</v>
      </c>
      <c r="AE1526" s="63">
        <f t="shared" si="682"/>
        <v>4.9117409322464667E-2</v>
      </c>
      <c r="AF1526" s="64">
        <f t="shared" si="683"/>
        <v>0.11006214330547825</v>
      </c>
      <c r="AG1526" s="69">
        <f t="shared" ca="1" si="661"/>
        <v>241</v>
      </c>
      <c r="AH1526" s="75">
        <f t="shared" si="671"/>
        <v>1</v>
      </c>
      <c r="AI1526" s="76">
        <f t="shared" si="672"/>
        <v>0</v>
      </c>
      <c r="AJ1526" s="75">
        <f t="shared" si="673"/>
        <v>1</v>
      </c>
      <c r="AK1526" s="76">
        <f t="shared" si="674"/>
        <v>0</v>
      </c>
    </row>
    <row r="1527" spans="2:37" x14ac:dyDescent="0.25">
      <c r="B1527" s="43">
        <v>1997</v>
      </c>
      <c r="C1527" s="44">
        <v>12</v>
      </c>
      <c r="D1527" s="67">
        <f t="shared" si="679"/>
        <v>35795</v>
      </c>
      <c r="E1527" s="61">
        <f>Data!I1526</f>
        <v>970.42999299999997</v>
      </c>
      <c r="F1527" s="61">
        <f>Data!H1526</f>
        <v>161.30000000000001</v>
      </c>
      <c r="G1527" s="62">
        <f>IF(MOD(C1527,3)=0,SUM(Data!G1524:G1526),0)</f>
        <v>3.8608333333333338</v>
      </c>
      <c r="H1527" s="63">
        <f t="shared" si="662"/>
        <v>1.5731597888257953E-2</v>
      </c>
      <c r="I1527" s="63">
        <f t="shared" si="663"/>
        <v>4.0410647229932803E-3</v>
      </c>
      <c r="J1527" s="63">
        <f t="shared" si="664"/>
        <v>1.9772662611251102E-2</v>
      </c>
      <c r="K1527" s="63">
        <f t="shared" si="665"/>
        <v>-1.2383900928791824E-3</v>
      </c>
      <c r="L1527" s="64">
        <f t="shared" si="666"/>
        <v>2.1037104846354904E-2</v>
      </c>
      <c r="M1527" s="65">
        <f t="shared" si="667"/>
        <v>218.56531373873872</v>
      </c>
      <c r="N1527" s="65">
        <f t="shared" si="668"/>
        <v>12.941207358452981</v>
      </c>
      <c r="O1527" s="65">
        <f t="shared" si="669"/>
        <v>88255.21223029602</v>
      </c>
      <c r="P1527" s="66">
        <f t="shared" si="670"/>
        <v>6819.7046678684965</v>
      </c>
      <c r="Q1527" s="63">
        <f t="shared" si="675"/>
        <v>0.31008181831792281</v>
      </c>
      <c r="R1527" s="63">
        <f t="shared" si="676"/>
        <v>0.33280953996756812</v>
      </c>
      <c r="S1527" s="63">
        <f t="shared" si="677"/>
        <v>1.7023959646910614E-2</v>
      </c>
      <c r="T1527" s="64">
        <f t="shared" si="678"/>
        <v>0.31049964686209841</v>
      </c>
      <c r="U1527" s="63">
        <f t="shared" si="657"/>
        <v>0.1736898218654499</v>
      </c>
      <c r="V1527" s="63">
        <f t="shared" si="658"/>
        <v>0.2016458266083152</v>
      </c>
      <c r="W1527" s="63">
        <f t="shared" si="659"/>
        <v>2.595991849693946E-2</v>
      </c>
      <c r="X1527" s="64">
        <f t="shared" si="660"/>
        <v>0.17124051821513708</v>
      </c>
      <c r="Y1527" s="63">
        <f t="shared" si="653"/>
        <v>0.1466019115192696</v>
      </c>
      <c r="Z1527" s="63">
        <f t="shared" si="654"/>
        <v>0.17906486923162412</v>
      </c>
      <c r="AA1527" s="63">
        <f t="shared" si="655"/>
        <v>3.4053135543368196E-2</v>
      </c>
      <c r="AB1527" s="64">
        <f t="shared" si="656"/>
        <v>0.14023624967014481</v>
      </c>
      <c r="AC1527" s="63">
        <f t="shared" si="680"/>
        <v>0.12315368191207177</v>
      </c>
      <c r="AD1527" s="63">
        <f t="shared" si="681"/>
        <v>0.16485817988923168</v>
      </c>
      <c r="AE1527" s="63">
        <f t="shared" si="682"/>
        <v>4.8883221745361416E-2</v>
      </c>
      <c r="AF1527" s="64">
        <f t="shared" si="683"/>
        <v>0.11056994309708368</v>
      </c>
      <c r="AG1527" s="69">
        <f t="shared" ca="1" si="661"/>
        <v>724</v>
      </c>
      <c r="AH1527" s="75">
        <f t="shared" si="671"/>
        <v>2</v>
      </c>
      <c r="AI1527" s="76">
        <f t="shared" si="672"/>
        <v>0</v>
      </c>
      <c r="AJ1527" s="75">
        <f t="shared" si="673"/>
        <v>2</v>
      </c>
      <c r="AK1527" s="76">
        <f t="shared" si="674"/>
        <v>0</v>
      </c>
    </row>
    <row r="1528" spans="2:37" x14ac:dyDescent="0.25">
      <c r="B1528" s="43">
        <v>1998</v>
      </c>
      <c r="C1528" s="39">
        <v>1</v>
      </c>
      <c r="D1528" s="67">
        <f t="shared" si="679"/>
        <v>35826</v>
      </c>
      <c r="E1528" s="61">
        <f>Data!I1527</f>
        <v>980.28002900000001</v>
      </c>
      <c r="F1528" s="61">
        <f>Data!H1527</f>
        <v>161.6</v>
      </c>
      <c r="G1528" s="62">
        <f>IF(MOD(C1528,3)=0,SUM(Data!G1525:G1527),0)</f>
        <v>0</v>
      </c>
      <c r="H1528" s="63">
        <f t="shared" si="662"/>
        <v>1.0150176798997546E-2</v>
      </c>
      <c r="I1528" s="63">
        <f t="shared" si="663"/>
        <v>0</v>
      </c>
      <c r="J1528" s="63">
        <f t="shared" si="664"/>
        <v>1.0150176798997546E-2</v>
      </c>
      <c r="K1528" s="63">
        <f t="shared" si="665"/>
        <v>1.8598884066955979E-3</v>
      </c>
      <c r="L1528" s="64">
        <f t="shared" si="666"/>
        <v>8.2748980054350163E-3</v>
      </c>
      <c r="M1528" s="65">
        <f t="shared" si="667"/>
        <v>220.78379031531529</v>
      </c>
      <c r="N1528" s="65">
        <f t="shared" si="668"/>
        <v>12.965276559987611</v>
      </c>
      <c r="O1528" s="65">
        <f t="shared" si="669"/>
        <v>89151.018237866578</v>
      </c>
      <c r="P1528" s="66">
        <f t="shared" si="670"/>
        <v>6876.1370284222976</v>
      </c>
      <c r="Q1528" s="63">
        <f t="shared" si="675"/>
        <v>0.24692182592206313</v>
      </c>
      <c r="R1528" s="63">
        <f t="shared" si="676"/>
        <v>0.26855382766590163</v>
      </c>
      <c r="S1528" s="63">
        <f t="shared" si="677"/>
        <v>1.5713387806411072E-2</v>
      </c>
      <c r="T1528" s="64">
        <f t="shared" si="678"/>
        <v>0.24892892315374415</v>
      </c>
      <c r="U1528" s="63">
        <f t="shared" si="657"/>
        <v>0.17441250369260985</v>
      </c>
      <c r="V1528" s="63">
        <f t="shared" si="658"/>
        <v>0.20238572192426196</v>
      </c>
      <c r="W1528" s="63">
        <f t="shared" si="659"/>
        <v>2.5331656551810244E-2</v>
      </c>
      <c r="X1528" s="64">
        <f t="shared" si="660"/>
        <v>0.17267979998577676</v>
      </c>
      <c r="Y1528" s="63">
        <f t="shared" si="653"/>
        <v>0.14322016048814445</v>
      </c>
      <c r="Z1528" s="63">
        <f t="shared" si="654"/>
        <v>0.17558737299057525</v>
      </c>
      <c r="AA1528" s="63">
        <f t="shared" si="655"/>
        <v>3.397681291596899E-2</v>
      </c>
      <c r="AB1528" s="64">
        <f t="shared" si="656"/>
        <v>0.13695719121132255</v>
      </c>
      <c r="AC1528" s="63">
        <f t="shared" si="680"/>
        <v>0.12729374309081187</v>
      </c>
      <c r="AD1528" s="63">
        <f t="shared" si="681"/>
        <v>0.16915196818104139</v>
      </c>
      <c r="AE1528" s="63">
        <f t="shared" si="682"/>
        <v>4.8643977435011365E-2</v>
      </c>
      <c r="AF1528" s="64">
        <f t="shared" si="683"/>
        <v>0.11491792575855286</v>
      </c>
      <c r="AG1528" s="69">
        <f t="shared" ca="1" si="661"/>
        <v>839</v>
      </c>
      <c r="AH1528" s="75">
        <f t="shared" si="671"/>
        <v>3</v>
      </c>
      <c r="AI1528" s="76">
        <f t="shared" si="672"/>
        <v>0</v>
      </c>
      <c r="AJ1528" s="75">
        <f t="shared" si="673"/>
        <v>3</v>
      </c>
      <c r="AK1528" s="76">
        <f t="shared" si="674"/>
        <v>0</v>
      </c>
    </row>
    <row r="1529" spans="2:37" x14ac:dyDescent="0.25">
      <c r="B1529" s="43">
        <v>1998</v>
      </c>
      <c r="C1529" s="44">
        <v>2</v>
      </c>
      <c r="D1529" s="67">
        <f t="shared" si="679"/>
        <v>35854</v>
      </c>
      <c r="E1529" s="61">
        <f>Data!I1528</f>
        <v>1049.339966</v>
      </c>
      <c r="F1529" s="61">
        <f>Data!H1528</f>
        <v>161.9</v>
      </c>
      <c r="G1529" s="62">
        <f>IF(MOD(C1529,3)=0,SUM(Data!G1526:G1528),0)</f>
        <v>0</v>
      </c>
      <c r="H1529" s="63">
        <f t="shared" si="662"/>
        <v>7.0449193043797154E-2</v>
      </c>
      <c r="I1529" s="63">
        <f t="shared" si="663"/>
        <v>0</v>
      </c>
      <c r="J1529" s="63">
        <f t="shared" si="664"/>
        <v>7.0449193043797154E-2</v>
      </c>
      <c r="K1529" s="63">
        <f t="shared" si="665"/>
        <v>1.8564356435644136E-3</v>
      </c>
      <c r="L1529" s="64">
        <f t="shared" si="666"/>
        <v>6.8465655317341723E-2</v>
      </c>
      <c r="M1529" s="65">
        <f t="shared" si="667"/>
        <v>236.33783018018016</v>
      </c>
      <c r="N1529" s="65">
        <f t="shared" si="668"/>
        <v>12.989345761522243</v>
      </c>
      <c r="O1529" s="65">
        <f t="shared" si="669"/>
        <v>95431.635531757114</v>
      </c>
      <c r="P1529" s="66">
        <f t="shared" si="670"/>
        <v>7346.9162561250687</v>
      </c>
      <c r="Q1529" s="63">
        <f t="shared" si="675"/>
        <v>0.32690113643015106</v>
      </c>
      <c r="R1529" s="63">
        <f t="shared" si="676"/>
        <v>0.34992064503160836</v>
      </c>
      <c r="S1529" s="63">
        <f t="shared" si="677"/>
        <v>1.441102756892243E-2</v>
      </c>
      <c r="T1529" s="64">
        <f t="shared" si="678"/>
        <v>0.33074326712195701</v>
      </c>
      <c r="U1529" s="63">
        <f t="shared" si="657"/>
        <v>0.1880316809473761</v>
      </c>
      <c r="V1529" s="63">
        <f t="shared" si="658"/>
        <v>0.21632929304939763</v>
      </c>
      <c r="W1529" s="63">
        <f t="shared" si="659"/>
        <v>2.4994282805656631E-2</v>
      </c>
      <c r="X1529" s="64">
        <f t="shared" si="660"/>
        <v>0.18666934387186163</v>
      </c>
      <c r="Y1529" s="63">
        <f t="shared" si="653"/>
        <v>0.14632382736497984</v>
      </c>
      <c r="Z1529" s="63">
        <f t="shared" si="654"/>
        <v>0.17877891187038197</v>
      </c>
      <c r="AA1529" s="63">
        <f t="shared" si="655"/>
        <v>3.3900834716619643E-2</v>
      </c>
      <c r="AB1529" s="64">
        <f t="shared" si="656"/>
        <v>0.1401276334141579</v>
      </c>
      <c r="AC1529" s="63">
        <f t="shared" si="680"/>
        <v>0.13255647236475143</v>
      </c>
      <c r="AD1529" s="63">
        <f t="shared" si="681"/>
        <v>0.17461011103541435</v>
      </c>
      <c r="AE1529" s="63">
        <f t="shared" si="682"/>
        <v>4.840675421477858E-2</v>
      </c>
      <c r="AF1529" s="64">
        <f t="shared" si="683"/>
        <v>0.12037632942870324</v>
      </c>
      <c r="AG1529" s="69">
        <f t="shared" ca="1" si="661"/>
        <v>75</v>
      </c>
      <c r="AH1529" s="75">
        <f t="shared" si="671"/>
        <v>4</v>
      </c>
      <c r="AI1529" s="76">
        <f t="shared" si="672"/>
        <v>0</v>
      </c>
      <c r="AJ1529" s="75">
        <f t="shared" si="673"/>
        <v>4</v>
      </c>
      <c r="AK1529" s="76">
        <f t="shared" si="674"/>
        <v>0</v>
      </c>
    </row>
    <row r="1530" spans="2:37" x14ac:dyDescent="0.25">
      <c r="B1530" s="43">
        <v>1998</v>
      </c>
      <c r="C1530" s="44">
        <v>3</v>
      </c>
      <c r="D1530" s="67">
        <f t="shared" si="679"/>
        <v>35885</v>
      </c>
      <c r="E1530" s="61">
        <f>Data!I1529</f>
        <v>1101.75</v>
      </c>
      <c r="F1530" s="61">
        <f>Data!H1529</f>
        <v>162.19999999999999</v>
      </c>
      <c r="G1530" s="62">
        <f>IF(MOD(C1530,3)=0,SUM(Data!G1527:G1529),0)</f>
        <v>3.8991666666666669</v>
      </c>
      <c r="H1530" s="63">
        <f t="shared" si="662"/>
        <v>4.9945714161429455E-2</v>
      </c>
      <c r="I1530" s="63">
        <f t="shared" si="663"/>
        <v>3.7158278470322426E-3</v>
      </c>
      <c r="J1530" s="63">
        <f t="shared" si="664"/>
        <v>5.3661542008461627E-2</v>
      </c>
      <c r="K1530" s="63">
        <f t="shared" si="665"/>
        <v>1.8529956763433386E-3</v>
      </c>
      <c r="L1530" s="64">
        <f t="shared" si="666"/>
        <v>5.1712722880209228E-2</v>
      </c>
      <c r="M1530" s="65">
        <f t="shared" si="667"/>
        <v>248.14189189189187</v>
      </c>
      <c r="N1530" s="65">
        <f t="shared" si="668"/>
        <v>13.013414963056873</v>
      </c>
      <c r="O1530" s="65">
        <f t="shared" si="669"/>
        <v>100552.64425078069</v>
      </c>
      <c r="P1530" s="66">
        <f t="shared" si="670"/>
        <v>7726.8453005021684</v>
      </c>
      <c r="Q1530" s="63">
        <f t="shared" si="675"/>
        <v>0.45518544917044501</v>
      </c>
      <c r="R1530" s="63">
        <f t="shared" si="676"/>
        <v>0.47834435352585336</v>
      </c>
      <c r="S1530" s="63">
        <f t="shared" si="677"/>
        <v>1.3749999999999929E-2</v>
      </c>
      <c r="T1530" s="64">
        <f t="shared" si="678"/>
        <v>0.4582928271525073</v>
      </c>
      <c r="U1530" s="63">
        <f t="shared" si="657"/>
        <v>0.19523240787279095</v>
      </c>
      <c r="V1530" s="63">
        <f t="shared" si="658"/>
        <v>0.22288613308834559</v>
      </c>
      <c r="W1530" s="63">
        <f t="shared" si="659"/>
        <v>2.4658818329140519E-2</v>
      </c>
      <c r="X1530" s="64">
        <f t="shared" si="660"/>
        <v>0.19345689629885254</v>
      </c>
      <c r="Y1530" s="63">
        <f t="shared" si="653"/>
        <v>0.15583748732896074</v>
      </c>
      <c r="Z1530" s="63">
        <f t="shared" si="654"/>
        <v>0.18796446279980294</v>
      </c>
      <c r="AA1530" s="63">
        <f t="shared" si="655"/>
        <v>3.3647580619279527E-2</v>
      </c>
      <c r="AB1530" s="64">
        <f t="shared" si="656"/>
        <v>0.14929351654658629</v>
      </c>
      <c r="AC1530" s="63">
        <f t="shared" si="680"/>
        <v>0.13392276973960504</v>
      </c>
      <c r="AD1530" s="63">
        <f t="shared" si="681"/>
        <v>0.17545637214278709</v>
      </c>
      <c r="AE1530" s="63">
        <f t="shared" si="682"/>
        <v>4.8088798824308165E-2</v>
      </c>
      <c r="AF1530" s="64">
        <f t="shared" si="683"/>
        <v>0.1215236471006591</v>
      </c>
      <c r="AG1530" s="69">
        <f t="shared" ca="1" si="661"/>
        <v>199</v>
      </c>
      <c r="AH1530" s="75">
        <f t="shared" si="671"/>
        <v>5</v>
      </c>
      <c r="AI1530" s="76">
        <f t="shared" si="672"/>
        <v>0</v>
      </c>
      <c r="AJ1530" s="75">
        <f t="shared" si="673"/>
        <v>5</v>
      </c>
      <c r="AK1530" s="76">
        <f t="shared" si="674"/>
        <v>0</v>
      </c>
    </row>
    <row r="1531" spans="2:37" x14ac:dyDescent="0.25">
      <c r="B1531" s="43">
        <v>1998</v>
      </c>
      <c r="C1531" s="44">
        <v>4</v>
      </c>
      <c r="D1531" s="67">
        <f t="shared" si="679"/>
        <v>35915</v>
      </c>
      <c r="E1531" s="61">
        <f>Data!I1530</f>
        <v>1111.75</v>
      </c>
      <c r="F1531" s="61">
        <f>Data!H1530</f>
        <v>162.5</v>
      </c>
      <c r="G1531" s="62">
        <f>IF(MOD(C1531,3)=0,SUM(Data!G1528:G1530),0)</f>
        <v>0</v>
      </c>
      <c r="H1531" s="63">
        <f t="shared" si="662"/>
        <v>9.0764692534603952E-3</v>
      </c>
      <c r="I1531" s="63">
        <f t="shared" si="663"/>
        <v>0</v>
      </c>
      <c r="J1531" s="63">
        <f t="shared" si="664"/>
        <v>9.0764692534603952E-3</v>
      </c>
      <c r="K1531" s="63">
        <f t="shared" si="665"/>
        <v>1.8495684340320562E-3</v>
      </c>
      <c r="L1531" s="64">
        <f t="shared" si="666"/>
        <v>7.2135588486847979E-3</v>
      </c>
      <c r="M1531" s="65">
        <f t="shared" si="667"/>
        <v>250.39414414414412</v>
      </c>
      <c r="N1531" s="65">
        <f t="shared" si="668"/>
        <v>13.037484164591502</v>
      </c>
      <c r="O1531" s="65">
        <f t="shared" si="669"/>
        <v>101465.30723467705</v>
      </c>
      <c r="P1531" s="66">
        <f t="shared" si="670"/>
        <v>7782.5833537920244</v>
      </c>
      <c r="Q1531" s="63">
        <f t="shared" si="675"/>
        <v>0.38736361911446138</v>
      </c>
      <c r="R1531" s="63">
        <f t="shared" si="676"/>
        <v>0.40944315638550899</v>
      </c>
      <c r="S1531" s="63">
        <f t="shared" si="677"/>
        <v>1.4357053682896526E-2</v>
      </c>
      <c r="T1531" s="64">
        <f t="shared" si="678"/>
        <v>0.38949411478743823</v>
      </c>
      <c r="U1531" s="63">
        <f t="shared" si="657"/>
        <v>0.20357564999591604</v>
      </c>
      <c r="V1531" s="63">
        <f t="shared" si="658"/>
        <v>0.23142241024261612</v>
      </c>
      <c r="W1531" s="63">
        <f t="shared" si="659"/>
        <v>2.4467474425936331E-2</v>
      </c>
      <c r="X1531" s="64">
        <f t="shared" si="660"/>
        <v>0.20201220730082015</v>
      </c>
      <c r="Y1531" s="63">
        <f t="shared" si="653"/>
        <v>0.15579760213612093</v>
      </c>
      <c r="Z1531" s="63">
        <f t="shared" si="654"/>
        <v>0.18792346898172285</v>
      </c>
      <c r="AA1531" s="63">
        <f t="shared" si="655"/>
        <v>3.3307655622451637E-2</v>
      </c>
      <c r="AB1531" s="64">
        <f t="shared" si="656"/>
        <v>0.14963192473990961</v>
      </c>
      <c r="AC1531" s="63">
        <f t="shared" si="680"/>
        <v>0.12979555011815869</v>
      </c>
      <c r="AD1531" s="63">
        <f t="shared" si="681"/>
        <v>0.17117797970484694</v>
      </c>
      <c r="AE1531" s="63">
        <f t="shared" si="682"/>
        <v>4.7774019101951559E-2</v>
      </c>
      <c r="AF1531" s="64">
        <f t="shared" si="683"/>
        <v>0.11777726719036719</v>
      </c>
      <c r="AG1531" s="69">
        <f t="shared" ca="1" si="661"/>
        <v>865</v>
      </c>
      <c r="AH1531" s="75">
        <f t="shared" si="671"/>
        <v>6</v>
      </c>
      <c r="AI1531" s="76">
        <f t="shared" si="672"/>
        <v>0</v>
      </c>
      <c r="AJ1531" s="75">
        <f t="shared" si="673"/>
        <v>6</v>
      </c>
      <c r="AK1531" s="76">
        <f t="shared" si="674"/>
        <v>0</v>
      </c>
    </row>
    <row r="1532" spans="2:37" x14ac:dyDescent="0.25">
      <c r="B1532" s="43">
        <v>1998</v>
      </c>
      <c r="C1532" s="44">
        <v>5</v>
      </c>
      <c r="D1532" s="67">
        <f t="shared" si="679"/>
        <v>35946</v>
      </c>
      <c r="E1532" s="61">
        <f>Data!I1531</f>
        <v>1090.8199460000001</v>
      </c>
      <c r="F1532" s="61">
        <f>Data!H1531</f>
        <v>162.80000000000001</v>
      </c>
      <c r="G1532" s="62">
        <f>IF(MOD(C1532,3)=0,SUM(Data!G1529:G1531),0)</f>
        <v>0</v>
      </c>
      <c r="H1532" s="63">
        <f t="shared" si="662"/>
        <v>-1.8826223521475116E-2</v>
      </c>
      <c r="I1532" s="63">
        <f t="shared" si="663"/>
        <v>0</v>
      </c>
      <c r="J1532" s="63">
        <f t="shared" si="664"/>
        <v>-1.8826223521475005E-2</v>
      </c>
      <c r="K1532" s="63">
        <f t="shared" si="665"/>
        <v>1.8461538461538307E-3</v>
      </c>
      <c r="L1532" s="64">
        <f t="shared" si="666"/>
        <v>-2.0634283306140588E-2</v>
      </c>
      <c r="M1532" s="65">
        <f t="shared" si="667"/>
        <v>245.68016801801801</v>
      </c>
      <c r="N1532" s="65">
        <f t="shared" si="668"/>
        <v>13.061553366126134</v>
      </c>
      <c r="O1532" s="65">
        <f t="shared" si="669"/>
        <v>99555.09868100188</v>
      </c>
      <c r="P1532" s="66">
        <f t="shared" si="670"/>
        <v>7621.9953240162258</v>
      </c>
      <c r="Q1532" s="63">
        <f t="shared" si="675"/>
        <v>0.2859196358611904</v>
      </c>
      <c r="R1532" s="63">
        <f t="shared" si="676"/>
        <v>0.306384718076401</v>
      </c>
      <c r="S1532" s="63">
        <f t="shared" si="677"/>
        <v>1.6864459712679691E-2</v>
      </c>
      <c r="T1532" s="64">
        <f t="shared" si="678"/>
        <v>0.28471863245719864</v>
      </c>
      <c r="U1532" s="63">
        <f t="shared" si="657"/>
        <v>0.19363472562607242</v>
      </c>
      <c r="V1532" s="63">
        <f t="shared" si="658"/>
        <v>0.22125148575806564</v>
      </c>
      <c r="W1532" s="63">
        <f t="shared" si="659"/>
        <v>2.4561018011353353E-2</v>
      </c>
      <c r="X1532" s="64">
        <f t="shared" si="660"/>
        <v>0.19197535753261796</v>
      </c>
      <c r="Y1532" s="63">
        <f t="shared" si="653"/>
        <v>0.15323725461204196</v>
      </c>
      <c r="Z1532" s="63">
        <f t="shared" si="654"/>
        <v>0.18529195555153288</v>
      </c>
      <c r="AA1532" s="63">
        <f t="shared" si="655"/>
        <v>3.3145892483693151E-2</v>
      </c>
      <c r="AB1532" s="64">
        <f t="shared" si="656"/>
        <v>0.14726483856222772</v>
      </c>
      <c r="AC1532" s="63">
        <f t="shared" si="680"/>
        <v>0.12848400148609018</v>
      </c>
      <c r="AD1532" s="63">
        <f t="shared" si="681"/>
        <v>0.16981839134655519</v>
      </c>
      <c r="AE1532" s="63">
        <f t="shared" si="682"/>
        <v>4.7381103634373201E-2</v>
      </c>
      <c r="AF1532" s="64">
        <f t="shared" si="683"/>
        <v>0.11689850741752861</v>
      </c>
      <c r="AG1532" s="69">
        <f t="shared" ca="1" si="661"/>
        <v>1375</v>
      </c>
      <c r="AH1532" s="75">
        <f t="shared" si="671"/>
        <v>0</v>
      </c>
      <c r="AI1532" s="76">
        <f t="shared" si="672"/>
        <v>1</v>
      </c>
      <c r="AJ1532" s="75">
        <f t="shared" si="673"/>
        <v>0</v>
      </c>
      <c r="AK1532" s="76">
        <f t="shared" si="674"/>
        <v>1</v>
      </c>
    </row>
    <row r="1533" spans="2:37" x14ac:dyDescent="0.25">
      <c r="B1533" s="43">
        <v>1998</v>
      </c>
      <c r="C1533" s="44">
        <v>6</v>
      </c>
      <c r="D1533" s="67">
        <f t="shared" si="679"/>
        <v>35976</v>
      </c>
      <c r="E1533" s="61">
        <f>Data!I1532</f>
        <v>1133.839966</v>
      </c>
      <c r="F1533" s="61">
        <f>Data!H1532</f>
        <v>163</v>
      </c>
      <c r="G1533" s="62">
        <f>IF(MOD(C1533,3)=0,SUM(Data!G1530:G1532),0)</f>
        <v>3.9624999999999999</v>
      </c>
      <c r="H1533" s="63">
        <f t="shared" si="662"/>
        <v>3.9438241075214098E-2</v>
      </c>
      <c r="I1533" s="63">
        <f t="shared" si="663"/>
        <v>3.6325885078746073E-3</v>
      </c>
      <c r="J1533" s="63">
        <f t="shared" si="664"/>
        <v>4.307082958308861E-2</v>
      </c>
      <c r="K1533" s="63">
        <f t="shared" si="665"/>
        <v>1.2285012285011554E-3</v>
      </c>
      <c r="L1533" s="64">
        <f t="shared" si="666"/>
        <v>4.179098807439785E-2</v>
      </c>
      <c r="M1533" s="65">
        <f t="shared" si="667"/>
        <v>255.36936171171169</v>
      </c>
      <c r="N1533" s="65">
        <f t="shared" si="668"/>
        <v>13.077599500482554</v>
      </c>
      <c r="O1533" s="65">
        <f t="shared" si="669"/>
        <v>103843.01937041889</v>
      </c>
      <c r="P1533" s="66">
        <f t="shared" si="670"/>
        <v>7940.5260397053044</v>
      </c>
      <c r="Q1533" s="63">
        <f t="shared" si="675"/>
        <v>0.2809724414052166</v>
      </c>
      <c r="R1533" s="63">
        <f t="shared" si="676"/>
        <v>0.30035111660327551</v>
      </c>
      <c r="S1533" s="63">
        <f t="shared" si="677"/>
        <v>1.6843418590143378E-2</v>
      </c>
      <c r="T1533" s="64">
        <f t="shared" si="678"/>
        <v>0.2788115582300934</v>
      </c>
      <c r="U1533" s="63">
        <f t="shared" si="657"/>
        <v>0.20272298114980947</v>
      </c>
      <c r="V1533" s="63">
        <f t="shared" si="658"/>
        <v>0.22970680109986885</v>
      </c>
      <c r="W1533" s="63">
        <f t="shared" si="659"/>
        <v>2.4528590272943962E-2</v>
      </c>
      <c r="X1533" s="64">
        <f t="shared" si="660"/>
        <v>0.20026596892944082</v>
      </c>
      <c r="Y1533" s="63">
        <f t="shared" ref="Y1533:Y1596" si="684">($M1533/$M1413)^(1/10)-1</f>
        <v>0.15281453366926878</v>
      </c>
      <c r="Z1533" s="63">
        <f t="shared" ref="Z1533:Z1596" si="685">($O1533/$O1413)^(1/10)-1</f>
        <v>0.18428554248148976</v>
      </c>
      <c r="AA1533" s="63">
        <f t="shared" ref="AA1533:AA1596" si="686">($N1533/$N1413)^(1/10)-1</f>
        <v>3.283407995042964E-2</v>
      </c>
      <c r="AB1533" s="64">
        <f t="shared" ref="AB1533:AB1596" si="687">($P1533/$P1413)^(1/10)-1</f>
        <v>0.14663677881187742</v>
      </c>
      <c r="AC1533" s="63">
        <f t="shared" si="680"/>
        <v>0.13167207492630584</v>
      </c>
      <c r="AD1533" s="63">
        <f t="shared" si="681"/>
        <v>0.17258465780307164</v>
      </c>
      <c r="AE1533" s="63">
        <f t="shared" si="682"/>
        <v>4.6880234976865554E-2</v>
      </c>
      <c r="AF1533" s="64">
        <f t="shared" si="683"/>
        <v>0.12007526613489272</v>
      </c>
      <c r="AG1533" s="69">
        <f t="shared" ca="1" si="661"/>
        <v>306</v>
      </c>
      <c r="AH1533" s="75">
        <f t="shared" si="671"/>
        <v>1</v>
      </c>
      <c r="AI1533" s="76">
        <f t="shared" si="672"/>
        <v>0</v>
      </c>
      <c r="AJ1533" s="75">
        <f t="shared" si="673"/>
        <v>1</v>
      </c>
      <c r="AK1533" s="76">
        <f t="shared" si="674"/>
        <v>0</v>
      </c>
    </row>
    <row r="1534" spans="2:37" x14ac:dyDescent="0.25">
      <c r="B1534" s="43">
        <v>1998</v>
      </c>
      <c r="C1534" s="44">
        <v>7</v>
      </c>
      <c r="D1534" s="67">
        <f t="shared" si="679"/>
        <v>36007</v>
      </c>
      <c r="E1534" s="61">
        <f>Data!I1533</f>
        <v>1120.670044</v>
      </c>
      <c r="F1534" s="61">
        <f>Data!H1533</f>
        <v>163.19999999999999</v>
      </c>
      <c r="G1534" s="62">
        <f>IF(MOD(C1534,3)=0,SUM(Data!G1531:G1533),0)</f>
        <v>0</v>
      </c>
      <c r="H1534" s="63">
        <f t="shared" si="662"/>
        <v>-1.161532702578949E-2</v>
      </c>
      <c r="I1534" s="63">
        <f t="shared" si="663"/>
        <v>0</v>
      </c>
      <c r="J1534" s="63">
        <f t="shared" si="664"/>
        <v>-1.161532702578949E-2</v>
      </c>
      <c r="K1534" s="63">
        <f t="shared" si="665"/>
        <v>1.2269938650306678E-3</v>
      </c>
      <c r="L1534" s="64">
        <f t="shared" si="666"/>
        <v>-1.2826582752473614E-2</v>
      </c>
      <c r="M1534" s="65">
        <f t="shared" si="667"/>
        <v>252.40316306306303</v>
      </c>
      <c r="N1534" s="65">
        <f t="shared" si="668"/>
        <v>13.093645634838973</v>
      </c>
      <c r="O1534" s="65">
        <f t="shared" si="669"/>
        <v>102636.84874108608</v>
      </c>
      <c r="P1534" s="66">
        <f t="shared" si="670"/>
        <v>7838.6762253588531</v>
      </c>
      <c r="Q1534" s="63">
        <f t="shared" si="675"/>
        <v>0.17432495347282329</v>
      </c>
      <c r="R1534" s="63">
        <f t="shared" si="676"/>
        <v>0.19209025514111011</v>
      </c>
      <c r="S1534" s="63">
        <f t="shared" si="677"/>
        <v>1.6822429906542036E-2</v>
      </c>
      <c r="T1534" s="64">
        <f t="shared" si="678"/>
        <v>0.17236817371414381</v>
      </c>
      <c r="U1534" s="63">
        <f t="shared" si="657"/>
        <v>0.20119840800092192</v>
      </c>
      <c r="V1534" s="63">
        <f t="shared" si="658"/>
        <v>0.22814802322720462</v>
      </c>
      <c r="W1534" s="63">
        <f t="shared" si="659"/>
        <v>2.4779885027305548E-2</v>
      </c>
      <c r="X1534" s="64">
        <f t="shared" si="660"/>
        <v>0.19845055623284447</v>
      </c>
      <c r="Y1534" s="63">
        <f t="shared" si="684"/>
        <v>0.15209341528264386</v>
      </c>
      <c r="Z1534" s="63">
        <f t="shared" si="685"/>
        <v>0.18354473808082039</v>
      </c>
      <c r="AA1534" s="63">
        <f t="shared" si="686"/>
        <v>3.2524059948885853E-2</v>
      </c>
      <c r="AB1534" s="64">
        <f t="shared" si="687"/>
        <v>0.14626359228801977</v>
      </c>
      <c r="AC1534" s="63">
        <f t="shared" si="680"/>
        <v>0.12804578685497559</v>
      </c>
      <c r="AD1534" s="63">
        <f t="shared" si="681"/>
        <v>0.16882727096687788</v>
      </c>
      <c r="AE1534" s="63">
        <f t="shared" si="682"/>
        <v>4.6544595400303201E-2</v>
      </c>
      <c r="AF1534" s="64">
        <f t="shared" si="683"/>
        <v>0.11684420912785054</v>
      </c>
      <c r="AG1534" s="69">
        <f t="shared" ca="1" si="661"/>
        <v>1265</v>
      </c>
      <c r="AH1534" s="75">
        <f t="shared" si="671"/>
        <v>0</v>
      </c>
      <c r="AI1534" s="76">
        <f t="shared" si="672"/>
        <v>1</v>
      </c>
      <c r="AJ1534" s="75">
        <f t="shared" si="673"/>
        <v>0</v>
      </c>
      <c r="AK1534" s="76">
        <f t="shared" si="674"/>
        <v>1</v>
      </c>
    </row>
    <row r="1535" spans="2:37" x14ac:dyDescent="0.25">
      <c r="B1535" s="43">
        <v>1998</v>
      </c>
      <c r="C1535" s="44">
        <v>8</v>
      </c>
      <c r="D1535" s="67">
        <f t="shared" si="679"/>
        <v>36038</v>
      </c>
      <c r="E1535" s="61">
        <f>Data!I1534</f>
        <v>957.28002900000001</v>
      </c>
      <c r="F1535" s="61">
        <f>Data!H1534</f>
        <v>163.4</v>
      </c>
      <c r="G1535" s="62">
        <f>IF(MOD(C1535,3)=0,SUM(Data!G1532:G1534),0)</f>
        <v>0</v>
      </c>
      <c r="H1535" s="63">
        <f t="shared" si="662"/>
        <v>-0.14579671855670651</v>
      </c>
      <c r="I1535" s="63">
        <f t="shared" si="663"/>
        <v>0</v>
      </c>
      <c r="J1535" s="63">
        <f t="shared" si="664"/>
        <v>-0.14579671855670662</v>
      </c>
      <c r="K1535" s="63">
        <f t="shared" si="665"/>
        <v>1.225490196078427E-3</v>
      </c>
      <c r="L1535" s="64">
        <f t="shared" si="666"/>
        <v>-0.14684225500890158</v>
      </c>
      <c r="M1535" s="65">
        <f t="shared" si="667"/>
        <v>215.60361013513511</v>
      </c>
      <c r="N1535" s="65">
        <f t="shared" si="668"/>
        <v>13.109691769195395</v>
      </c>
      <c r="O1535" s="65">
        <f t="shared" si="669"/>
        <v>87672.732991634693</v>
      </c>
      <c r="P1535" s="66">
        <f t="shared" si="670"/>
        <v>6687.6273321424942</v>
      </c>
      <c r="Q1535" s="63">
        <f t="shared" si="675"/>
        <v>6.4271248472840936E-2</v>
      </c>
      <c r="R1535" s="63">
        <f t="shared" si="676"/>
        <v>8.0371647029552573E-2</v>
      </c>
      <c r="S1535" s="63">
        <f t="shared" si="677"/>
        <v>1.6169154228855787E-2</v>
      </c>
      <c r="T1535" s="64">
        <f t="shared" si="678"/>
        <v>6.3180910907907784E-2</v>
      </c>
      <c r="U1535" s="63">
        <f t="shared" si="657"/>
        <v>0.15607659598397094</v>
      </c>
      <c r="V1535" s="63">
        <f t="shared" si="658"/>
        <v>0.18201387597564955</v>
      </c>
      <c r="W1535" s="63">
        <f t="shared" si="659"/>
        <v>2.4463991299916055E-2</v>
      </c>
      <c r="X1535" s="64">
        <f t="shared" si="660"/>
        <v>0.15378762554242886</v>
      </c>
      <c r="Y1535" s="63">
        <f t="shared" si="684"/>
        <v>0.13855341675455146</v>
      </c>
      <c r="Z1535" s="63">
        <f t="shared" si="685"/>
        <v>0.16963510731740339</v>
      </c>
      <c r="AA1535" s="63">
        <f t="shared" si="686"/>
        <v>3.2215815694919048E-2</v>
      </c>
      <c r="AB1535" s="64">
        <f t="shared" si="687"/>
        <v>0.13313038759241413</v>
      </c>
      <c r="AC1535" s="63">
        <f t="shared" si="680"/>
        <v>0.11776121453124966</v>
      </c>
      <c r="AD1535" s="63">
        <f t="shared" si="681"/>
        <v>0.15817088738539509</v>
      </c>
      <c r="AE1535" s="63">
        <f t="shared" si="682"/>
        <v>4.6370303902443677E-2</v>
      </c>
      <c r="AF1535" s="64">
        <f t="shared" si="683"/>
        <v>0.10684609747236773</v>
      </c>
      <c r="AG1535" s="69">
        <f t="shared" ca="1" si="661"/>
        <v>1816</v>
      </c>
      <c r="AH1535" s="75">
        <f t="shared" si="671"/>
        <v>0</v>
      </c>
      <c r="AI1535" s="76">
        <f t="shared" si="672"/>
        <v>2</v>
      </c>
      <c r="AJ1535" s="75">
        <f t="shared" si="673"/>
        <v>0</v>
      </c>
      <c r="AK1535" s="76">
        <f t="shared" si="674"/>
        <v>2</v>
      </c>
    </row>
    <row r="1536" spans="2:37" x14ac:dyDescent="0.25">
      <c r="B1536" s="43">
        <v>1998</v>
      </c>
      <c r="C1536" s="44">
        <v>9</v>
      </c>
      <c r="D1536" s="67">
        <f t="shared" si="679"/>
        <v>36068</v>
      </c>
      <c r="E1536" s="61">
        <f>Data!I1535</f>
        <v>1017.01001</v>
      </c>
      <c r="F1536" s="61">
        <f>Data!H1535</f>
        <v>163.6</v>
      </c>
      <c r="G1536" s="62">
        <f>IF(MOD(C1536,3)=0,SUM(Data!G1533:G1535),0)</f>
        <v>4.0199999999999996</v>
      </c>
      <c r="H1536" s="63">
        <f t="shared" si="662"/>
        <v>6.2395515617718944E-2</v>
      </c>
      <c r="I1536" s="63">
        <f t="shared" si="663"/>
        <v>4.1993981679523786E-3</v>
      </c>
      <c r="J1536" s="63">
        <f t="shared" si="664"/>
        <v>6.6594913785671395E-2</v>
      </c>
      <c r="K1536" s="63">
        <f t="shared" si="665"/>
        <v>1.2239902080781739E-3</v>
      </c>
      <c r="L1536" s="64">
        <f t="shared" si="666"/>
        <v>6.5291008023097286E-2</v>
      </c>
      <c r="M1536" s="65">
        <f t="shared" si="667"/>
        <v>229.05630855855853</v>
      </c>
      <c r="N1536" s="65">
        <f t="shared" si="668"/>
        <v>13.125737903551814</v>
      </c>
      <c r="O1536" s="65">
        <f t="shared" si="669"/>
        <v>93511.291086566795</v>
      </c>
      <c r="P1536" s="66">
        <f t="shared" si="670"/>
        <v>7124.2692619408945</v>
      </c>
      <c r="Q1536" s="63">
        <f t="shared" si="675"/>
        <v>7.3610736915472375E-2</v>
      </c>
      <c r="R1536" s="63">
        <f t="shared" si="676"/>
        <v>8.9767674890072868E-2</v>
      </c>
      <c r="S1536" s="63">
        <f t="shared" si="677"/>
        <v>1.4888337468982549E-2</v>
      </c>
      <c r="T1536" s="64">
        <f t="shared" si="678"/>
        <v>7.3780863033494848E-2</v>
      </c>
      <c r="U1536" s="63">
        <f t="shared" si="657"/>
        <v>0.17250784504839856</v>
      </c>
      <c r="V1536" s="63">
        <f t="shared" si="658"/>
        <v>0.19813014058497513</v>
      </c>
      <c r="W1536" s="63">
        <f t="shared" si="659"/>
        <v>2.4290576888300608E-2</v>
      </c>
      <c r="X1536" s="64">
        <f t="shared" si="660"/>
        <v>0.16971703891368728</v>
      </c>
      <c r="Y1536" s="63">
        <f t="shared" si="684"/>
        <v>0.14101145409725113</v>
      </c>
      <c r="Z1536" s="63">
        <f t="shared" si="685"/>
        <v>0.17161587392091615</v>
      </c>
      <c r="AA1536" s="63">
        <f t="shared" si="686"/>
        <v>3.1650630956949088E-2</v>
      </c>
      <c r="AB1536" s="64">
        <f t="shared" si="687"/>
        <v>0.13567116498938869</v>
      </c>
      <c r="AC1536" s="63">
        <f t="shared" si="680"/>
        <v>0.12155763329128688</v>
      </c>
      <c r="AD1536" s="63">
        <f t="shared" si="681"/>
        <v>0.16163216642686762</v>
      </c>
      <c r="AE1536" s="63">
        <f t="shared" si="682"/>
        <v>4.6039495804651054E-2</v>
      </c>
      <c r="AF1536" s="64">
        <f t="shared" si="683"/>
        <v>0.11050507278723587</v>
      </c>
      <c r="AG1536" s="69">
        <f t="shared" ca="1" si="661"/>
        <v>108</v>
      </c>
      <c r="AH1536" s="75">
        <f t="shared" si="671"/>
        <v>1</v>
      </c>
      <c r="AI1536" s="76">
        <f t="shared" si="672"/>
        <v>0</v>
      </c>
      <c r="AJ1536" s="75">
        <f t="shared" si="673"/>
        <v>1</v>
      </c>
      <c r="AK1536" s="76">
        <f t="shared" si="674"/>
        <v>0</v>
      </c>
    </row>
    <row r="1537" spans="2:37" x14ac:dyDescent="0.25">
      <c r="B1537" s="43">
        <v>1998</v>
      </c>
      <c r="C1537" s="44">
        <v>10</v>
      </c>
      <c r="D1537" s="67">
        <f t="shared" si="679"/>
        <v>36099</v>
      </c>
      <c r="E1537" s="61">
        <f>Data!I1536</f>
        <v>1098.670044</v>
      </c>
      <c r="F1537" s="61">
        <f>Data!H1536</f>
        <v>164</v>
      </c>
      <c r="G1537" s="62">
        <f>IF(MOD(C1537,3)=0,SUM(Data!G1534:G1536),0)</f>
        <v>0</v>
      </c>
      <c r="H1537" s="63">
        <f t="shared" si="662"/>
        <v>8.0294228372442378E-2</v>
      </c>
      <c r="I1537" s="63">
        <f t="shared" si="663"/>
        <v>0</v>
      </c>
      <c r="J1537" s="63">
        <f t="shared" si="664"/>
        <v>8.0294228372442378E-2</v>
      </c>
      <c r="K1537" s="63">
        <f t="shared" si="665"/>
        <v>2.4449877750611915E-3</v>
      </c>
      <c r="L1537" s="64">
        <f t="shared" si="666"/>
        <v>7.7659364400802122E-2</v>
      </c>
      <c r="M1537" s="65">
        <f t="shared" si="667"/>
        <v>247.44820810810808</v>
      </c>
      <c r="N1537" s="65">
        <f t="shared" si="668"/>
        <v>13.157830172264655</v>
      </c>
      <c r="O1537" s="65">
        <f t="shared" si="669"/>
        <v>101019.70804847352</v>
      </c>
      <c r="P1537" s="66">
        <f t="shared" si="670"/>
        <v>7677.5354846433956</v>
      </c>
      <c r="Q1537" s="63">
        <f t="shared" si="675"/>
        <v>0.20123116704878052</v>
      </c>
      <c r="R1537" s="63">
        <f t="shared" si="676"/>
        <v>0.21930868508378532</v>
      </c>
      <c r="S1537" s="63">
        <f t="shared" si="677"/>
        <v>1.4851485148514865E-2</v>
      </c>
      <c r="T1537" s="64">
        <f t="shared" si="678"/>
        <v>0.20146514335085186</v>
      </c>
      <c r="U1537" s="63">
        <f t="shared" ref="U1537:U1600" si="688">($M1537/$M1477)^(1/5)-1</f>
        <v>0.18619433472165681</v>
      </c>
      <c r="V1537" s="63">
        <f t="shared" ref="V1537:V1600" si="689">($O1537/$O1477)^(1/5)-1</f>
        <v>0.21211571506585103</v>
      </c>
      <c r="W1537" s="63">
        <f t="shared" ref="W1537:W1600" si="690">($N1537/$N1477)^(1/5)-1</f>
        <v>2.3945541346835908E-2</v>
      </c>
      <c r="X1537" s="64">
        <f t="shared" ref="X1537:X1600" si="691">($P1537/$P1477)^(1/5)-1</f>
        <v>0.18376970856429309</v>
      </c>
      <c r="Y1537" s="63">
        <f t="shared" si="684"/>
        <v>0.1469143271366955</v>
      </c>
      <c r="Z1537" s="63">
        <f t="shared" si="685"/>
        <v>0.17767707491054585</v>
      </c>
      <c r="AA1537" s="63">
        <f t="shared" si="686"/>
        <v>3.1558680654067084E-2</v>
      </c>
      <c r="AB1537" s="64">
        <f t="shared" si="687"/>
        <v>0.14164816505041777</v>
      </c>
      <c r="AC1537" s="63">
        <f t="shared" si="680"/>
        <v>0.13131675913794227</v>
      </c>
      <c r="AD1537" s="63">
        <f t="shared" si="681"/>
        <v>0.1717399969682325</v>
      </c>
      <c r="AE1537" s="63">
        <f t="shared" si="682"/>
        <v>4.5697491964675097E-2</v>
      </c>
      <c r="AF1537" s="64">
        <f t="shared" si="683"/>
        <v>0.12053438587363008</v>
      </c>
      <c r="AG1537" s="69">
        <f t="shared" ca="1" si="661"/>
        <v>46</v>
      </c>
      <c r="AH1537" s="75">
        <f t="shared" si="671"/>
        <v>2</v>
      </c>
      <c r="AI1537" s="76">
        <f t="shared" si="672"/>
        <v>0</v>
      </c>
      <c r="AJ1537" s="75">
        <f t="shared" si="673"/>
        <v>2</v>
      </c>
      <c r="AK1537" s="76">
        <f t="shared" si="674"/>
        <v>0</v>
      </c>
    </row>
    <row r="1538" spans="2:37" x14ac:dyDescent="0.25">
      <c r="B1538" s="43">
        <v>1998</v>
      </c>
      <c r="C1538" s="44">
        <v>11</v>
      </c>
      <c r="D1538" s="67">
        <f t="shared" si="679"/>
        <v>36129</v>
      </c>
      <c r="E1538" s="61">
        <f>Data!I1537</f>
        <v>1163.630005</v>
      </c>
      <c r="F1538" s="61">
        <f>Data!H1537</f>
        <v>164</v>
      </c>
      <c r="G1538" s="62">
        <f>IF(MOD(C1538,3)=0,SUM(Data!G1535:G1537),0)</f>
        <v>0</v>
      </c>
      <c r="H1538" s="63">
        <f t="shared" si="662"/>
        <v>5.9125996339625342E-2</v>
      </c>
      <c r="I1538" s="63">
        <f t="shared" si="663"/>
        <v>0</v>
      </c>
      <c r="J1538" s="63">
        <f t="shared" si="664"/>
        <v>5.9125996339625342E-2</v>
      </c>
      <c r="K1538" s="63">
        <f t="shared" si="665"/>
        <v>0</v>
      </c>
      <c r="L1538" s="64">
        <f t="shared" si="666"/>
        <v>5.9125996339625342E-2</v>
      </c>
      <c r="M1538" s="65">
        <f t="shared" si="667"/>
        <v>262.07882995495493</v>
      </c>
      <c r="N1538" s="65">
        <f t="shared" si="668"/>
        <v>13.157830172264655</v>
      </c>
      <c r="O1538" s="65">
        <f t="shared" si="669"/>
        <v>106992.59893677759</v>
      </c>
      <c r="P1538" s="66">
        <f t="shared" si="670"/>
        <v>8131.4774196057651</v>
      </c>
      <c r="Q1538" s="63">
        <f t="shared" si="675"/>
        <v>0.21795057124679329</v>
      </c>
      <c r="R1538" s="63">
        <f t="shared" si="676"/>
        <v>0.23627970224291239</v>
      </c>
      <c r="S1538" s="63">
        <f t="shared" si="677"/>
        <v>1.5479876160990669E-2</v>
      </c>
      <c r="T1538" s="64">
        <f t="shared" si="678"/>
        <v>0.21743397507457507</v>
      </c>
      <c r="U1538" s="63">
        <f t="shared" si="688"/>
        <v>0.20302340240294892</v>
      </c>
      <c r="V1538" s="63">
        <f t="shared" si="689"/>
        <v>0.22931254092254139</v>
      </c>
      <c r="W1538" s="63">
        <f t="shared" si="690"/>
        <v>2.3805043874291165E-2</v>
      </c>
      <c r="X1538" s="64">
        <f t="shared" si="691"/>
        <v>0.20072913127148451</v>
      </c>
      <c r="Y1538" s="63">
        <f t="shared" si="684"/>
        <v>0.15572367392006359</v>
      </c>
      <c r="Z1538" s="63">
        <f t="shared" si="685"/>
        <v>0.18672270761932008</v>
      </c>
      <c r="AA1538" s="63">
        <f t="shared" si="686"/>
        <v>3.1472899710280666E-2</v>
      </c>
      <c r="AB1538" s="64">
        <f t="shared" si="687"/>
        <v>0.1505127356740501</v>
      </c>
      <c r="AC1538" s="63">
        <f t="shared" si="680"/>
        <v>0.13363500362818681</v>
      </c>
      <c r="AD1538" s="63">
        <f t="shared" si="681"/>
        <v>0.17414107497757869</v>
      </c>
      <c r="AE1538" s="63">
        <f t="shared" si="682"/>
        <v>4.5464276511771873E-2</v>
      </c>
      <c r="AF1538" s="64">
        <f t="shared" si="683"/>
        <v>0.12308100942017974</v>
      </c>
      <c r="AG1538" s="69">
        <f t="shared" ca="1" si="661"/>
        <v>126</v>
      </c>
      <c r="AH1538" s="75">
        <f t="shared" si="671"/>
        <v>3</v>
      </c>
      <c r="AI1538" s="76">
        <f t="shared" si="672"/>
        <v>0</v>
      </c>
      <c r="AJ1538" s="75">
        <f t="shared" si="673"/>
        <v>3</v>
      </c>
      <c r="AK1538" s="76">
        <f t="shared" si="674"/>
        <v>0</v>
      </c>
    </row>
    <row r="1539" spans="2:37" x14ac:dyDescent="0.25">
      <c r="B1539" s="43">
        <v>1998</v>
      </c>
      <c r="C1539" s="44">
        <v>12</v>
      </c>
      <c r="D1539" s="67">
        <f t="shared" si="679"/>
        <v>36160</v>
      </c>
      <c r="E1539" s="61">
        <f>Data!I1538</f>
        <v>1229.2299800000001</v>
      </c>
      <c r="F1539" s="61">
        <f>Data!H1538</f>
        <v>163.9</v>
      </c>
      <c r="G1539" s="62">
        <f>IF(MOD(C1539,3)=0,SUM(Data!G1536:G1538),0)</f>
        <v>4.0458333333333325</v>
      </c>
      <c r="H1539" s="63">
        <f t="shared" si="662"/>
        <v>5.6375286575735872E-2</v>
      </c>
      <c r="I1539" s="63">
        <f t="shared" si="663"/>
        <v>3.4769070202287648E-3</v>
      </c>
      <c r="J1539" s="63">
        <f t="shared" si="664"/>
        <v>5.9852193595964831E-2</v>
      </c>
      <c r="K1539" s="63">
        <f t="shared" si="665"/>
        <v>-6.0975609756097615E-4</v>
      </c>
      <c r="L1539" s="64">
        <f t="shared" si="666"/>
        <v>6.0498839229641499E-2</v>
      </c>
      <c r="M1539" s="65">
        <f t="shared" si="667"/>
        <v>276.85359909909909</v>
      </c>
      <c r="N1539" s="65">
        <f t="shared" si="668"/>
        <v>13.149807105086445</v>
      </c>
      <c r="O1539" s="65">
        <f t="shared" si="669"/>
        <v>113396.34068167703</v>
      </c>
      <c r="P1539" s="66">
        <f t="shared" si="670"/>
        <v>8623.4223647139552</v>
      </c>
      <c r="Q1539" s="63">
        <f t="shared" si="675"/>
        <v>0.26668589065342307</v>
      </c>
      <c r="R1539" s="63">
        <f t="shared" si="676"/>
        <v>0.28486848330019221</v>
      </c>
      <c r="S1539" s="63">
        <f t="shared" si="677"/>
        <v>1.6119032858028515E-2</v>
      </c>
      <c r="T1539" s="64">
        <f t="shared" si="678"/>
        <v>0.26448618887322173</v>
      </c>
      <c r="U1539" s="63">
        <f t="shared" si="688"/>
        <v>0.21385163337656166</v>
      </c>
      <c r="V1539" s="63">
        <f t="shared" si="689"/>
        <v>0.23952847788269604</v>
      </c>
      <c r="W1539" s="63">
        <f t="shared" si="690"/>
        <v>2.3680159137240198E-2</v>
      </c>
      <c r="X1539" s="64">
        <f t="shared" si="691"/>
        <v>0.21085523326677857</v>
      </c>
      <c r="Y1539" s="63">
        <f t="shared" si="684"/>
        <v>0.16038631567716122</v>
      </c>
      <c r="Z1539" s="63">
        <f t="shared" si="685"/>
        <v>0.19087188938606081</v>
      </c>
      <c r="AA1539" s="63">
        <f t="shared" si="686"/>
        <v>3.1238671384101968E-2</v>
      </c>
      <c r="AB1539" s="64">
        <f t="shared" si="687"/>
        <v>0.15479754826077574</v>
      </c>
      <c r="AC1539" s="63">
        <f t="shared" si="680"/>
        <v>0.13590818279529482</v>
      </c>
      <c r="AD1539" s="63">
        <f t="shared" si="681"/>
        <v>0.17592071936046527</v>
      </c>
      <c r="AE1539" s="63">
        <f t="shared" si="682"/>
        <v>4.5200272407644793E-2</v>
      </c>
      <c r="AF1539" s="64">
        <f t="shared" si="683"/>
        <v>0.12506736785640382</v>
      </c>
      <c r="AG1539" s="69">
        <f t="shared" ca="1" si="661"/>
        <v>143</v>
      </c>
      <c r="AH1539" s="75">
        <f t="shared" si="671"/>
        <v>4</v>
      </c>
      <c r="AI1539" s="76">
        <f t="shared" si="672"/>
        <v>0</v>
      </c>
      <c r="AJ1539" s="75">
        <f t="shared" si="673"/>
        <v>4</v>
      </c>
      <c r="AK1539" s="76">
        <f t="shared" si="674"/>
        <v>0</v>
      </c>
    </row>
    <row r="1540" spans="2:37" x14ac:dyDescent="0.25">
      <c r="B1540" s="43">
        <v>1999</v>
      </c>
      <c r="C1540" s="39">
        <v>1</v>
      </c>
      <c r="D1540" s="67">
        <f t="shared" si="679"/>
        <v>36191</v>
      </c>
      <c r="E1540" s="61">
        <f>Data!I1539</f>
        <v>1279.6400149999999</v>
      </c>
      <c r="F1540" s="61">
        <f>Data!H1539</f>
        <v>164.3</v>
      </c>
      <c r="G1540" s="62">
        <f>IF(MOD(C1540,3)=0,SUM(Data!G1537:G1539),0)</f>
        <v>0</v>
      </c>
      <c r="H1540" s="63">
        <f t="shared" si="662"/>
        <v>4.1009441536725255E-2</v>
      </c>
      <c r="I1540" s="63">
        <f t="shared" si="663"/>
        <v>0</v>
      </c>
      <c r="J1540" s="63">
        <f t="shared" si="664"/>
        <v>4.1009441536725255E-2</v>
      </c>
      <c r="K1540" s="63">
        <f t="shared" si="665"/>
        <v>2.4405125076265577E-3</v>
      </c>
      <c r="L1540" s="64">
        <f t="shared" si="666"/>
        <v>3.8475030236575058E-2</v>
      </c>
      <c r="M1540" s="65">
        <f t="shared" si="667"/>
        <v>288.20721058558553</v>
      </c>
      <c r="N1540" s="65">
        <f t="shared" si="668"/>
        <v>13.181899373799286</v>
      </c>
      <c r="O1540" s="65">
        <f t="shared" si="669"/>
        <v>118046.66128534084</v>
      </c>
      <c r="P1540" s="66">
        <f t="shared" si="670"/>
        <v>8955.2088009390827</v>
      </c>
      <c r="Q1540" s="63">
        <f t="shared" si="675"/>
        <v>0.30538211240045565</v>
      </c>
      <c r="R1540" s="63">
        <f t="shared" si="676"/>
        <v>0.32412016843573133</v>
      </c>
      <c r="S1540" s="63">
        <f t="shared" si="677"/>
        <v>1.6707920792079278E-2</v>
      </c>
      <c r="T1540" s="64">
        <f t="shared" si="678"/>
        <v>0.3023604334705674</v>
      </c>
      <c r="U1540" s="63">
        <f t="shared" si="688"/>
        <v>0.21584570780533374</v>
      </c>
      <c r="V1540" s="63">
        <f t="shared" si="689"/>
        <v>0.24156473336361084</v>
      </c>
      <c r="W1540" s="63">
        <f t="shared" si="690"/>
        <v>2.3618292143165798E-2</v>
      </c>
      <c r="X1540" s="64">
        <f t="shared" si="691"/>
        <v>0.21291768903829134</v>
      </c>
      <c r="Y1540" s="63">
        <f t="shared" si="684"/>
        <v>0.15708286893147938</v>
      </c>
      <c r="Z1540" s="63">
        <f t="shared" si="685"/>
        <v>0.18748165475956857</v>
      </c>
      <c r="AA1540" s="63">
        <f t="shared" si="686"/>
        <v>3.0977867155986383E-2</v>
      </c>
      <c r="AB1540" s="64">
        <f t="shared" si="687"/>
        <v>0.15180130688479965</v>
      </c>
      <c r="AC1540" s="63">
        <f t="shared" si="680"/>
        <v>0.13597715142014044</v>
      </c>
      <c r="AD1540" s="63">
        <f t="shared" si="681"/>
        <v>0.17599211741549303</v>
      </c>
      <c r="AE1540" s="63">
        <f t="shared" si="682"/>
        <v>4.4866590760870517E-2</v>
      </c>
      <c r="AF1540" s="64">
        <f t="shared" si="683"/>
        <v>0.12549499411129328</v>
      </c>
      <c r="AG1540" s="69">
        <f t="shared" ca="1" si="661"/>
        <v>284</v>
      </c>
      <c r="AH1540" s="75">
        <f t="shared" si="671"/>
        <v>5</v>
      </c>
      <c r="AI1540" s="76">
        <f t="shared" si="672"/>
        <v>0</v>
      </c>
      <c r="AJ1540" s="75">
        <f t="shared" si="673"/>
        <v>5</v>
      </c>
      <c r="AK1540" s="76">
        <f t="shared" si="674"/>
        <v>0</v>
      </c>
    </row>
    <row r="1541" spans="2:37" x14ac:dyDescent="0.25">
      <c r="B1541" s="43">
        <v>1999</v>
      </c>
      <c r="C1541" s="44">
        <v>2</v>
      </c>
      <c r="D1541" s="67">
        <f t="shared" si="679"/>
        <v>36219</v>
      </c>
      <c r="E1541" s="61">
        <f>Data!I1540</f>
        <v>1238.329956</v>
      </c>
      <c r="F1541" s="61">
        <f>Data!H1540</f>
        <v>164.5</v>
      </c>
      <c r="G1541" s="62">
        <f>IF(MOD(C1541,3)=0,SUM(Data!G1538:G1540),0)</f>
        <v>0</v>
      </c>
      <c r="H1541" s="63">
        <f t="shared" si="662"/>
        <v>-3.2282562686194116E-2</v>
      </c>
      <c r="I1541" s="63">
        <f t="shared" si="663"/>
        <v>0</v>
      </c>
      <c r="J1541" s="63">
        <f t="shared" si="664"/>
        <v>-3.2282562686194116E-2</v>
      </c>
      <c r="K1541" s="63">
        <f t="shared" si="665"/>
        <v>1.2172854534386879E-3</v>
      </c>
      <c r="L1541" s="64">
        <f t="shared" si="666"/>
        <v>-3.3459118840982849E-2</v>
      </c>
      <c r="M1541" s="65">
        <f t="shared" si="667"/>
        <v>278.90314324324322</v>
      </c>
      <c r="N1541" s="65">
        <f t="shared" si="668"/>
        <v>13.197945508155707</v>
      </c>
      <c r="O1541" s="65">
        <f t="shared" si="669"/>
        <v>114235.81254250091</v>
      </c>
      <c r="P1541" s="66">
        <f t="shared" si="670"/>
        <v>8655.5754054226472</v>
      </c>
      <c r="Q1541" s="63">
        <f t="shared" si="675"/>
        <v>0.18010368052635473</v>
      </c>
      <c r="R1541" s="63">
        <f t="shared" si="676"/>
        <v>0.19704343225351373</v>
      </c>
      <c r="S1541" s="63">
        <f t="shared" si="677"/>
        <v>1.6059295861643008E-2</v>
      </c>
      <c r="T1541" s="64">
        <f t="shared" si="678"/>
        <v>0.17812359685011514</v>
      </c>
      <c r="U1541" s="63">
        <f t="shared" si="688"/>
        <v>0.21528422817365445</v>
      </c>
      <c r="V1541" s="63">
        <f t="shared" si="689"/>
        <v>0.24099137664184944</v>
      </c>
      <c r="W1541" s="63">
        <f t="shared" si="690"/>
        <v>2.3168491786849099E-2</v>
      </c>
      <c r="X1541" s="64">
        <f t="shared" si="691"/>
        <v>0.21289053230577615</v>
      </c>
      <c r="Y1541" s="63">
        <f t="shared" si="684"/>
        <v>0.15668445616411275</v>
      </c>
      <c r="Z1541" s="63">
        <f t="shared" si="685"/>
        <v>0.18707277492479357</v>
      </c>
      <c r="AA1541" s="63">
        <f t="shared" si="686"/>
        <v>3.0678537964285102E-2</v>
      </c>
      <c r="AB1541" s="64">
        <f t="shared" si="687"/>
        <v>0.15173910312463268</v>
      </c>
      <c r="AC1541" s="63">
        <f t="shared" si="680"/>
        <v>0.13622676440451098</v>
      </c>
      <c r="AD1541" s="63">
        <f t="shared" si="681"/>
        <v>0.17625052305477684</v>
      </c>
      <c r="AE1541" s="63">
        <f t="shared" si="682"/>
        <v>4.4321917443061576E-2</v>
      </c>
      <c r="AF1541" s="64">
        <f t="shared" si="683"/>
        <v>0.12632944249100109</v>
      </c>
      <c r="AG1541" s="69">
        <f t="shared" ref="AG1541:AG1604" ca="1" si="692">RANK($H1541,OFFSET($H$5,0,0,$AN$3,1),0)</f>
        <v>1550</v>
      </c>
      <c r="AH1541" s="75">
        <f t="shared" si="671"/>
        <v>0</v>
      </c>
      <c r="AI1541" s="76">
        <f t="shared" si="672"/>
        <v>1</v>
      </c>
      <c r="AJ1541" s="75">
        <f t="shared" si="673"/>
        <v>0</v>
      </c>
      <c r="AK1541" s="76">
        <f t="shared" si="674"/>
        <v>1</v>
      </c>
    </row>
    <row r="1542" spans="2:37" x14ac:dyDescent="0.25">
      <c r="B1542" s="43">
        <v>1999</v>
      </c>
      <c r="C1542" s="44">
        <v>3</v>
      </c>
      <c r="D1542" s="67">
        <f t="shared" si="679"/>
        <v>36250</v>
      </c>
      <c r="E1542" s="61">
        <f>Data!I1541</f>
        <v>1286.369995</v>
      </c>
      <c r="F1542" s="61">
        <f>Data!H1541</f>
        <v>165</v>
      </c>
      <c r="G1542" s="62">
        <f>IF(MOD(C1542,3)=0,SUM(Data!G1539:G1541),0)</f>
        <v>4.0916666666666668</v>
      </c>
      <c r="H1542" s="63">
        <f t="shared" ref="H1542:H1605" si="693">E1542/E1541-1</f>
        <v>3.8794215360158812E-2</v>
      </c>
      <c r="I1542" s="63">
        <f t="shared" ref="I1542:I1605" si="694">G1542/E1541</f>
        <v>3.304181286127804E-3</v>
      </c>
      <c r="J1542" s="63">
        <f t="shared" ref="J1542:J1605" si="695">O1542/O1541-1</f>
        <v>4.2098396646286673E-2</v>
      </c>
      <c r="K1542" s="63">
        <f t="shared" ref="K1542:K1605" si="696">F1542/F1541-1</f>
        <v>3.0395136778116338E-3</v>
      </c>
      <c r="L1542" s="64">
        <f t="shared" ref="L1542:L1605" si="697">(1+J1542)/(1+K1542)-1</f>
        <v>3.8940522717055392E-2</v>
      </c>
      <c r="M1542" s="65">
        <f t="shared" ref="M1542:M1605" si="698">E1542/$E$4</f>
        <v>289.7229718468468</v>
      </c>
      <c r="N1542" s="65">
        <f t="shared" ref="N1542:N1605" si="699">F1542/$F$4</f>
        <v>13.238060844046757</v>
      </c>
      <c r="O1542" s="65">
        <f t="shared" ref="O1542:O1605" si="700">O1541*((E1542+G1542)/(E1541))</f>
        <v>119044.95709012596</v>
      </c>
      <c r="P1542" s="66">
        <f t="shared" ref="P1542:P1605" si="701">P1541*(1+L1542)</f>
        <v>8992.6280361266945</v>
      </c>
      <c r="Q1542" s="63">
        <f t="shared" si="675"/>
        <v>0.16756977081915125</v>
      </c>
      <c r="R1542" s="63">
        <f t="shared" si="676"/>
        <v>0.18390677815717105</v>
      </c>
      <c r="S1542" s="63">
        <f t="shared" si="677"/>
        <v>1.726263871763245E-2</v>
      </c>
      <c r="T1542" s="64">
        <f t="shared" si="678"/>
        <v>0.1638162388914739</v>
      </c>
      <c r="U1542" s="63">
        <f t="shared" si="688"/>
        <v>0.23609262410259424</v>
      </c>
      <c r="V1542" s="63">
        <f t="shared" si="689"/>
        <v>0.26125502610025531</v>
      </c>
      <c r="W1542" s="63">
        <f t="shared" si="690"/>
        <v>2.3093267633739645E-2</v>
      </c>
      <c r="X1542" s="64">
        <f t="shared" si="691"/>
        <v>0.23278596976534538</v>
      </c>
      <c r="Y1542" s="63">
        <f t="shared" si="684"/>
        <v>0.15870673657062562</v>
      </c>
      <c r="Z1542" s="63">
        <f t="shared" si="685"/>
        <v>0.18853137074784088</v>
      </c>
      <c r="AA1542" s="63">
        <f t="shared" si="686"/>
        <v>3.0399759662106174E-2</v>
      </c>
      <c r="AB1542" s="64">
        <f t="shared" si="687"/>
        <v>0.1534662732623211</v>
      </c>
      <c r="AC1542" s="63">
        <f t="shared" si="680"/>
        <v>0.13533950026464381</v>
      </c>
      <c r="AD1542" s="63">
        <f t="shared" si="681"/>
        <v>0.17477771281858145</v>
      </c>
      <c r="AE1542" s="63">
        <f t="shared" si="682"/>
        <v>4.3954152437730931E-2</v>
      </c>
      <c r="AF1542" s="64">
        <f t="shared" si="683"/>
        <v>0.1253154269997061</v>
      </c>
      <c r="AG1542" s="69">
        <f t="shared" ca="1" si="692"/>
        <v>317</v>
      </c>
      <c r="AH1542" s="75">
        <f t="shared" si="671"/>
        <v>1</v>
      </c>
      <c r="AI1542" s="76">
        <f t="shared" si="672"/>
        <v>0</v>
      </c>
      <c r="AJ1542" s="75">
        <f t="shared" si="673"/>
        <v>1</v>
      </c>
      <c r="AK1542" s="76">
        <f t="shared" si="674"/>
        <v>0</v>
      </c>
    </row>
    <row r="1543" spans="2:37" x14ac:dyDescent="0.25">
      <c r="B1543" s="43">
        <v>1999</v>
      </c>
      <c r="C1543" s="44">
        <v>4</v>
      </c>
      <c r="D1543" s="67">
        <f t="shared" si="679"/>
        <v>36280</v>
      </c>
      <c r="E1543" s="61">
        <f>Data!I1542</f>
        <v>1335.1800539999999</v>
      </c>
      <c r="F1543" s="61">
        <f>Data!H1542</f>
        <v>166.2</v>
      </c>
      <c r="G1543" s="62">
        <f>IF(MOD(C1543,3)=0,SUM(Data!G1540:G1542),0)</f>
        <v>0</v>
      </c>
      <c r="H1543" s="63">
        <f t="shared" si="693"/>
        <v>3.7944027915545409E-2</v>
      </c>
      <c r="I1543" s="63">
        <f t="shared" si="694"/>
        <v>0</v>
      </c>
      <c r="J1543" s="63">
        <f t="shared" si="695"/>
        <v>3.7944027915545409E-2</v>
      </c>
      <c r="K1543" s="63">
        <f t="shared" si="696"/>
        <v>7.2727272727270975E-3</v>
      </c>
      <c r="L1543" s="64">
        <f t="shared" si="697"/>
        <v>3.0449847208574132E-2</v>
      </c>
      <c r="M1543" s="65">
        <f t="shared" si="698"/>
        <v>300.71622837837833</v>
      </c>
      <c r="N1543" s="65">
        <f t="shared" si="699"/>
        <v>13.334337650185278</v>
      </c>
      <c r="O1543" s="65">
        <f t="shared" si="700"/>
        <v>123562.0022651586</v>
      </c>
      <c r="P1543" s="66">
        <f t="shared" si="701"/>
        <v>9266.4521858302924</v>
      </c>
      <c r="Q1543" s="63">
        <f t="shared" si="675"/>
        <v>0.20097148999325376</v>
      </c>
      <c r="R1543" s="63">
        <f t="shared" si="676"/>
        <v>0.21777586480248434</v>
      </c>
      <c r="S1543" s="63">
        <f t="shared" si="677"/>
        <v>2.2769230769230653E-2</v>
      </c>
      <c r="T1543" s="64">
        <f t="shared" si="678"/>
        <v>0.19066533110952943</v>
      </c>
      <c r="U1543" s="63">
        <f t="shared" si="688"/>
        <v>0.24248167743198557</v>
      </c>
      <c r="V1543" s="63">
        <f t="shared" si="689"/>
        <v>0.26777413758639312</v>
      </c>
      <c r="W1543" s="63">
        <f t="shared" si="690"/>
        <v>2.4298902025629676E-2</v>
      </c>
      <c r="X1543" s="64">
        <f t="shared" si="691"/>
        <v>0.2376994011018394</v>
      </c>
      <c r="Y1543" s="63">
        <f t="shared" si="684"/>
        <v>0.15735948607188566</v>
      </c>
      <c r="Z1543" s="63">
        <f t="shared" si="685"/>
        <v>0.18714944257613864</v>
      </c>
      <c r="AA1543" s="63">
        <f t="shared" si="686"/>
        <v>3.0474612476476315E-2</v>
      </c>
      <c r="AB1543" s="64">
        <f t="shared" si="687"/>
        <v>0.15204142654532293</v>
      </c>
      <c r="AC1543" s="63">
        <f t="shared" si="680"/>
        <v>0.13736048721658367</v>
      </c>
      <c r="AD1543" s="63">
        <f t="shared" si="681"/>
        <v>0.17686890265957844</v>
      </c>
      <c r="AE1543" s="63">
        <f t="shared" si="682"/>
        <v>4.3737568712161279E-2</v>
      </c>
      <c r="AF1543" s="64">
        <f t="shared" si="683"/>
        <v>0.12755249781004285</v>
      </c>
      <c r="AG1543" s="69">
        <f t="shared" ca="1" si="692"/>
        <v>329</v>
      </c>
      <c r="AH1543" s="75">
        <f t="shared" ref="AH1543:AH1606" si="702">IF($H1543&gt;0,IF($H1542&gt;0,AH1542+1,1),0)</f>
        <v>2</v>
      </c>
      <c r="AI1543" s="76">
        <f t="shared" ref="AI1543:AI1606" si="703">IF($H1543&lt;0,IF($H1542&lt;0,AI1542+1,1),0)</f>
        <v>0</v>
      </c>
      <c r="AJ1543" s="75">
        <f t="shared" ref="AJ1543:AJ1606" si="704">IF($H1543&gt;0,IF($H1542&gt;0,AJ1542+1,1),0)</f>
        <v>2</v>
      </c>
      <c r="AK1543" s="76">
        <f t="shared" ref="AK1543:AK1606" si="705">IF($H1543&lt;0,IF($H1542&lt;0,AK1542+1,1),0)</f>
        <v>0</v>
      </c>
    </row>
    <row r="1544" spans="2:37" x14ac:dyDescent="0.25">
      <c r="B1544" s="43">
        <v>1999</v>
      </c>
      <c r="C1544" s="44">
        <v>5</v>
      </c>
      <c r="D1544" s="67">
        <f t="shared" si="679"/>
        <v>36311</v>
      </c>
      <c r="E1544" s="61">
        <f>Data!I1543</f>
        <v>1301.839966</v>
      </c>
      <c r="F1544" s="61">
        <f>Data!H1543</f>
        <v>166.2</v>
      </c>
      <c r="G1544" s="62">
        <f>IF(MOD(C1544,3)=0,SUM(Data!G1541:G1543),0)</f>
        <v>0</v>
      </c>
      <c r="H1544" s="63">
        <f t="shared" si="693"/>
        <v>-2.4970480872686829E-2</v>
      </c>
      <c r="I1544" s="63">
        <f t="shared" si="694"/>
        <v>0</v>
      </c>
      <c r="J1544" s="63">
        <f t="shared" si="695"/>
        <v>-2.4970480872686829E-2</v>
      </c>
      <c r="K1544" s="63">
        <f t="shared" si="696"/>
        <v>0</v>
      </c>
      <c r="L1544" s="64">
        <f t="shared" si="697"/>
        <v>-2.4970480872686829E-2</v>
      </c>
      <c r="M1544" s="65">
        <f t="shared" si="698"/>
        <v>293.2071995495495</v>
      </c>
      <c r="N1544" s="65">
        <f t="shared" si="699"/>
        <v>13.334337650185278</v>
      </c>
      <c r="O1544" s="65">
        <f t="shared" si="700"/>
        <v>120476.59965100557</v>
      </c>
      <c r="P1544" s="66">
        <f t="shared" si="701"/>
        <v>9035.0644187663493</v>
      </c>
      <c r="Q1544" s="63">
        <f t="shared" si="675"/>
        <v>0.19345082639330458</v>
      </c>
      <c r="R1544" s="63">
        <f t="shared" si="676"/>
        <v>0.2101499696870488</v>
      </c>
      <c r="S1544" s="63">
        <f t="shared" si="677"/>
        <v>2.0884520884520752E-2</v>
      </c>
      <c r="T1544" s="64">
        <f t="shared" si="678"/>
        <v>0.18539359244916742</v>
      </c>
      <c r="U1544" s="63">
        <f t="shared" si="688"/>
        <v>0.23317117207981242</v>
      </c>
      <c r="V1544" s="63">
        <f t="shared" si="689"/>
        <v>0.25827410381708948</v>
      </c>
      <c r="W1544" s="63">
        <f t="shared" si="690"/>
        <v>2.4159976359046986E-2</v>
      </c>
      <c r="X1544" s="64">
        <f t="shared" si="691"/>
        <v>0.2285913654723486</v>
      </c>
      <c r="Y1544" s="63">
        <f t="shared" si="684"/>
        <v>0.15045662164235374</v>
      </c>
      <c r="Z1544" s="63">
        <f t="shared" si="685"/>
        <v>0.1800689012591874</v>
      </c>
      <c r="AA1544" s="63">
        <f t="shared" si="686"/>
        <v>2.9890465299419189E-2</v>
      </c>
      <c r="AB1544" s="64">
        <f t="shared" si="687"/>
        <v>0.14581981387322274</v>
      </c>
      <c r="AC1544" s="63">
        <f t="shared" si="680"/>
        <v>0.13744021682155716</v>
      </c>
      <c r="AD1544" s="63">
        <f t="shared" si="681"/>
        <v>0.17695140182652636</v>
      </c>
      <c r="AE1544" s="63">
        <f t="shared" si="682"/>
        <v>4.3076710899824233E-2</v>
      </c>
      <c r="AF1544" s="64">
        <f t="shared" si="683"/>
        <v>0.12834596873629112</v>
      </c>
      <c r="AG1544" s="69">
        <f t="shared" ca="1" si="692"/>
        <v>1469</v>
      </c>
      <c r="AH1544" s="75">
        <f t="shared" si="702"/>
        <v>0</v>
      </c>
      <c r="AI1544" s="76">
        <f t="shared" si="703"/>
        <v>1</v>
      </c>
      <c r="AJ1544" s="75">
        <f t="shared" si="704"/>
        <v>0</v>
      </c>
      <c r="AK1544" s="76">
        <f t="shared" si="705"/>
        <v>1</v>
      </c>
    </row>
    <row r="1545" spans="2:37" x14ac:dyDescent="0.25">
      <c r="B1545" s="43">
        <v>1999</v>
      </c>
      <c r="C1545" s="44">
        <v>6</v>
      </c>
      <c r="D1545" s="67">
        <f t="shared" si="679"/>
        <v>36341</v>
      </c>
      <c r="E1545" s="61">
        <f>Data!I1544</f>
        <v>1372.709961</v>
      </c>
      <c r="F1545" s="61">
        <f>Data!H1544</f>
        <v>166.2</v>
      </c>
      <c r="G1545" s="62">
        <f>IF(MOD(C1545,3)=0,SUM(Data!G1542:G1544),0)</f>
        <v>4.1124999999999998</v>
      </c>
      <c r="H1545" s="63">
        <f t="shared" si="693"/>
        <v>5.4438331016794184E-2</v>
      </c>
      <c r="I1545" s="63">
        <f t="shared" si="694"/>
        <v>3.1589904346199797E-3</v>
      </c>
      <c r="J1545" s="63">
        <f t="shared" si="695"/>
        <v>5.7597321451414052E-2</v>
      </c>
      <c r="K1545" s="63">
        <f t="shared" si="696"/>
        <v>0</v>
      </c>
      <c r="L1545" s="64">
        <f t="shared" si="697"/>
        <v>5.7597321451414052E-2</v>
      </c>
      <c r="M1545" s="65">
        <f t="shared" si="698"/>
        <v>309.16891013513509</v>
      </c>
      <c r="N1545" s="65">
        <f t="shared" si="699"/>
        <v>13.334337650185278</v>
      </c>
      <c r="O1545" s="65">
        <f t="shared" si="700"/>
        <v>127415.72908847786</v>
      </c>
      <c r="P1545" s="66">
        <f t="shared" si="701"/>
        <v>9555.4599284282685</v>
      </c>
      <c r="Q1545" s="63">
        <f t="shared" si="675"/>
        <v>0.2106734655356115</v>
      </c>
      <c r="R1545" s="63">
        <f t="shared" si="676"/>
        <v>0.22700331578353539</v>
      </c>
      <c r="S1545" s="63">
        <f t="shared" si="677"/>
        <v>1.9631901840490684E-2</v>
      </c>
      <c r="T1545" s="64">
        <f t="shared" si="678"/>
        <v>0.20337870320527274</v>
      </c>
      <c r="U1545" s="63">
        <f t="shared" si="688"/>
        <v>0.25310182246729873</v>
      </c>
      <c r="V1545" s="63">
        <f t="shared" si="689"/>
        <v>0.27754104624914677</v>
      </c>
      <c r="W1545" s="63">
        <f t="shared" si="690"/>
        <v>2.3467039339868823E-2</v>
      </c>
      <c r="X1545" s="64">
        <f t="shared" si="691"/>
        <v>0.24824835304237536</v>
      </c>
      <c r="Y1545" s="63">
        <f t="shared" si="684"/>
        <v>0.15749172930273692</v>
      </c>
      <c r="Z1545" s="63">
        <f t="shared" si="685"/>
        <v>0.18669053142854719</v>
      </c>
      <c r="AA1545" s="63">
        <f t="shared" si="686"/>
        <v>2.9641227781659341E-2</v>
      </c>
      <c r="AB1545" s="64">
        <f t="shared" si="687"/>
        <v>0.15252818108813226</v>
      </c>
      <c r="AC1545" s="63">
        <f t="shared" si="680"/>
        <v>0.13829822727189467</v>
      </c>
      <c r="AD1545" s="63">
        <f t="shared" si="681"/>
        <v>0.17726305674165399</v>
      </c>
      <c r="AE1545" s="63">
        <f t="shared" si="682"/>
        <v>4.2496573278954397E-2</v>
      </c>
      <c r="AF1545" s="64">
        <f t="shared" si="683"/>
        <v>0.12927283112194798</v>
      </c>
      <c r="AG1545" s="69">
        <f t="shared" ca="1" si="692"/>
        <v>157</v>
      </c>
      <c r="AH1545" s="75">
        <f t="shared" si="702"/>
        <v>1</v>
      </c>
      <c r="AI1545" s="76">
        <f t="shared" si="703"/>
        <v>0</v>
      </c>
      <c r="AJ1545" s="75">
        <f t="shared" si="704"/>
        <v>1</v>
      </c>
      <c r="AK1545" s="76">
        <f t="shared" si="705"/>
        <v>0</v>
      </c>
    </row>
    <row r="1546" spans="2:37" x14ac:dyDescent="0.25">
      <c r="B1546" s="43">
        <v>1999</v>
      </c>
      <c r="C1546" s="44">
        <v>7</v>
      </c>
      <c r="D1546" s="67">
        <f t="shared" si="679"/>
        <v>36372</v>
      </c>
      <c r="E1546" s="61">
        <f>Data!I1545</f>
        <v>1328.719971</v>
      </c>
      <c r="F1546" s="61">
        <f>Data!H1545</f>
        <v>166.7</v>
      </c>
      <c r="G1546" s="62">
        <f>IF(MOD(C1546,3)=0,SUM(Data!G1543:G1545),0)</f>
        <v>0</v>
      </c>
      <c r="H1546" s="63">
        <f t="shared" si="693"/>
        <v>-3.2046092218893762E-2</v>
      </c>
      <c r="I1546" s="63">
        <f t="shared" si="694"/>
        <v>0</v>
      </c>
      <c r="J1546" s="63">
        <f t="shared" si="695"/>
        <v>-3.2046092218893762E-2</v>
      </c>
      <c r="K1546" s="63">
        <f t="shared" si="696"/>
        <v>3.0084235860408093E-3</v>
      </c>
      <c r="L1546" s="64">
        <f t="shared" si="697"/>
        <v>-3.4949373286023544E-2</v>
      </c>
      <c r="M1546" s="65">
        <f t="shared" si="698"/>
        <v>299.26125472972973</v>
      </c>
      <c r="N1546" s="65">
        <f t="shared" si="699"/>
        <v>13.374452986076328</v>
      </c>
      <c r="O1546" s="65">
        <f t="shared" si="700"/>
        <v>123332.55288397091</v>
      </c>
      <c r="P1546" s="66">
        <f t="shared" si="701"/>
        <v>9221.5025924699894</v>
      </c>
      <c r="Q1546" s="63">
        <f t="shared" si="675"/>
        <v>0.18564779893411698</v>
      </c>
      <c r="R1546" s="63">
        <f t="shared" si="676"/>
        <v>0.2016400970677914</v>
      </c>
      <c r="S1546" s="63">
        <f t="shared" si="677"/>
        <v>2.1446078431372584E-2</v>
      </c>
      <c r="T1546" s="64">
        <f t="shared" si="678"/>
        <v>0.17641070090860023</v>
      </c>
      <c r="U1546" s="63">
        <f t="shared" si="688"/>
        <v>0.23726948071970755</v>
      </c>
      <c r="V1546" s="63">
        <f t="shared" si="689"/>
        <v>0.26139992660655742</v>
      </c>
      <c r="W1546" s="63">
        <f t="shared" si="690"/>
        <v>2.3529442102554476E-2</v>
      </c>
      <c r="X1546" s="64">
        <f t="shared" si="691"/>
        <v>0.23240219061541123</v>
      </c>
      <c r="Y1546" s="63">
        <f t="shared" si="684"/>
        <v>0.14399913922589347</v>
      </c>
      <c r="Z1546" s="63">
        <f t="shared" si="685"/>
        <v>0.17285757825636172</v>
      </c>
      <c r="AA1546" s="63">
        <f t="shared" si="686"/>
        <v>2.9701918605344879E-2</v>
      </c>
      <c r="AB1546" s="64">
        <f t="shared" si="687"/>
        <v>0.13902631146391431</v>
      </c>
      <c r="AC1546" s="63">
        <f t="shared" si="680"/>
        <v>0.13595130288484469</v>
      </c>
      <c r="AD1546" s="63">
        <f t="shared" si="681"/>
        <v>0.17483579531609439</v>
      </c>
      <c r="AE1546" s="63">
        <f t="shared" si="682"/>
        <v>4.2079640830616993E-2</v>
      </c>
      <c r="AF1546" s="64">
        <f t="shared" si="683"/>
        <v>0.12739540173691588</v>
      </c>
      <c r="AG1546" s="69">
        <f t="shared" ca="1" si="692"/>
        <v>1544</v>
      </c>
      <c r="AH1546" s="75">
        <f t="shared" si="702"/>
        <v>0</v>
      </c>
      <c r="AI1546" s="76">
        <f t="shared" si="703"/>
        <v>1</v>
      </c>
      <c r="AJ1546" s="75">
        <f t="shared" si="704"/>
        <v>0</v>
      </c>
      <c r="AK1546" s="76">
        <f t="shared" si="705"/>
        <v>1</v>
      </c>
    </row>
    <row r="1547" spans="2:37" x14ac:dyDescent="0.25">
      <c r="B1547" s="43">
        <v>1999</v>
      </c>
      <c r="C1547" s="44">
        <v>8</v>
      </c>
      <c r="D1547" s="67">
        <f t="shared" si="679"/>
        <v>36403</v>
      </c>
      <c r="E1547" s="61">
        <f>Data!I1546</f>
        <v>1320.410034</v>
      </c>
      <c r="F1547" s="61">
        <f>Data!H1546</f>
        <v>167.1</v>
      </c>
      <c r="G1547" s="62">
        <f>IF(MOD(C1547,3)=0,SUM(Data!G1544:G1546),0)</f>
        <v>0</v>
      </c>
      <c r="H1547" s="63">
        <f t="shared" si="693"/>
        <v>-6.2540920445004478E-3</v>
      </c>
      <c r="I1547" s="63">
        <f t="shared" si="694"/>
        <v>0</v>
      </c>
      <c r="J1547" s="63">
        <f t="shared" si="695"/>
        <v>-6.2540920445004478E-3</v>
      </c>
      <c r="K1547" s="63">
        <f t="shared" si="696"/>
        <v>2.3995200959807672E-3</v>
      </c>
      <c r="L1547" s="64">
        <f t="shared" si="697"/>
        <v>-8.6328973298517298E-3</v>
      </c>
      <c r="M1547" s="65">
        <f t="shared" si="698"/>
        <v>297.38964729729724</v>
      </c>
      <c r="N1547" s="65">
        <f t="shared" si="699"/>
        <v>13.406545254789171</v>
      </c>
      <c r="O1547" s="65">
        <f t="shared" si="700"/>
        <v>122561.21974615134</v>
      </c>
      <c r="P1547" s="66">
        <f t="shared" si="701"/>
        <v>9141.894307362234</v>
      </c>
      <c r="Q1547" s="63">
        <f t="shared" si="675"/>
        <v>0.37933519346406408</v>
      </c>
      <c r="R1547" s="63">
        <f t="shared" si="676"/>
        <v>0.39793999301750449</v>
      </c>
      <c r="S1547" s="63">
        <f t="shared" si="677"/>
        <v>2.2643818849449104E-2</v>
      </c>
      <c r="T1547" s="64">
        <f t="shared" si="678"/>
        <v>0.36698620502130663</v>
      </c>
      <c r="U1547" s="63">
        <f t="shared" si="688"/>
        <v>0.22662973262295938</v>
      </c>
      <c r="V1547" s="63">
        <f t="shared" si="689"/>
        <v>0.25055267168150785</v>
      </c>
      <c r="W1547" s="63">
        <f t="shared" si="690"/>
        <v>2.3194121373418808E-2</v>
      </c>
      <c r="X1547" s="64">
        <f t="shared" si="691"/>
        <v>0.22220470735593101</v>
      </c>
      <c r="Y1547" s="63">
        <f t="shared" si="684"/>
        <v>0.1415226294937233</v>
      </c>
      <c r="Z1547" s="63">
        <f t="shared" si="685"/>
        <v>0.17031859626991808</v>
      </c>
      <c r="AA1547" s="63">
        <f t="shared" si="686"/>
        <v>2.9783290904442206E-2</v>
      </c>
      <c r="AB1547" s="64">
        <f t="shared" si="687"/>
        <v>0.13647075710661993</v>
      </c>
      <c r="AC1547" s="63">
        <f t="shared" si="680"/>
        <v>0.13266233685669593</v>
      </c>
      <c r="AD1547" s="63">
        <f t="shared" si="681"/>
        <v>0.1714342454348321</v>
      </c>
      <c r="AE1547" s="63">
        <f t="shared" si="682"/>
        <v>4.170801194497531E-2</v>
      </c>
      <c r="AF1547" s="64">
        <f t="shared" si="683"/>
        <v>0.12453224128289531</v>
      </c>
      <c r="AG1547" s="69">
        <f t="shared" ca="1" si="692"/>
        <v>1174</v>
      </c>
      <c r="AH1547" s="75">
        <f t="shared" si="702"/>
        <v>0</v>
      </c>
      <c r="AI1547" s="76">
        <f t="shared" si="703"/>
        <v>2</v>
      </c>
      <c r="AJ1547" s="75">
        <f t="shared" si="704"/>
        <v>0</v>
      </c>
      <c r="AK1547" s="76">
        <f t="shared" si="705"/>
        <v>2</v>
      </c>
    </row>
    <row r="1548" spans="2:37" x14ac:dyDescent="0.25">
      <c r="B1548" s="43">
        <v>1999</v>
      </c>
      <c r="C1548" s="44">
        <v>9</v>
      </c>
      <c r="D1548" s="67">
        <f t="shared" si="679"/>
        <v>36433</v>
      </c>
      <c r="E1548" s="61">
        <f>Data!I1547</f>
        <v>1282.709961</v>
      </c>
      <c r="F1548" s="61">
        <f>Data!H1547</f>
        <v>167.9</v>
      </c>
      <c r="G1548" s="62">
        <f>IF(MOD(C1548,3)=0,SUM(Data!G1545:G1547),0)</f>
        <v>4.144166666666667</v>
      </c>
      <c r="H1548" s="63">
        <f t="shared" si="693"/>
        <v>-2.8551792268491583E-2</v>
      </c>
      <c r="I1548" s="63">
        <f t="shared" si="694"/>
        <v>3.1385452699965372E-3</v>
      </c>
      <c r="J1548" s="63">
        <f t="shared" si="695"/>
        <v>-2.541324699849512E-2</v>
      </c>
      <c r="K1548" s="63">
        <f t="shared" si="696"/>
        <v>4.7875523638540862E-3</v>
      </c>
      <c r="L1548" s="64">
        <f t="shared" si="697"/>
        <v>-3.005690037789488E-2</v>
      </c>
      <c r="M1548" s="65">
        <f t="shared" si="698"/>
        <v>288.89863986486483</v>
      </c>
      <c r="N1548" s="65">
        <f t="shared" si="699"/>
        <v>13.470729792214852</v>
      </c>
      <c r="O1548" s="65">
        <f t="shared" si="700"/>
        <v>119446.54119630557</v>
      </c>
      <c r="P1548" s="66">
        <f t="shared" si="701"/>
        <v>8867.1173009006034</v>
      </c>
      <c r="Q1548" s="63">
        <f t="shared" si="675"/>
        <v>0.26125598409793427</v>
      </c>
      <c r="R1548" s="63">
        <f t="shared" si="676"/>
        <v>0.277348861387547</v>
      </c>
      <c r="S1548" s="63">
        <f t="shared" si="677"/>
        <v>2.6283618581907309E-2</v>
      </c>
      <c r="T1548" s="64">
        <f t="shared" si="678"/>
        <v>0.24463534081597826</v>
      </c>
      <c r="U1548" s="63">
        <f t="shared" si="688"/>
        <v>0.2262073586173543</v>
      </c>
      <c r="V1548" s="63">
        <f t="shared" si="689"/>
        <v>0.24919274975020378</v>
      </c>
      <c r="W1548" s="63">
        <f t="shared" si="690"/>
        <v>2.3622962649191948E-2</v>
      </c>
      <c r="X1548" s="64">
        <f t="shared" si="691"/>
        <v>0.22036413340828687</v>
      </c>
      <c r="Y1548" s="63">
        <f t="shared" si="684"/>
        <v>0.13896831564397383</v>
      </c>
      <c r="Z1548" s="63">
        <f t="shared" si="685"/>
        <v>0.16719645169247421</v>
      </c>
      <c r="AA1548" s="63">
        <f t="shared" si="686"/>
        <v>2.9945082313778792E-2</v>
      </c>
      <c r="AB1548" s="64">
        <f t="shared" si="687"/>
        <v>0.13326086189989805</v>
      </c>
      <c r="AC1548" s="63">
        <f t="shared" si="680"/>
        <v>0.1310230145113136</v>
      </c>
      <c r="AD1548" s="63">
        <f t="shared" si="681"/>
        <v>0.16920270325645936</v>
      </c>
      <c r="AE1548" s="63">
        <f t="shared" si="682"/>
        <v>4.1395252369266222E-2</v>
      </c>
      <c r="AF1548" s="64">
        <f t="shared" si="683"/>
        <v>0.12272713035364813</v>
      </c>
      <c r="AG1548" s="69">
        <f t="shared" ca="1" si="692"/>
        <v>1505</v>
      </c>
      <c r="AH1548" s="75">
        <f t="shared" si="702"/>
        <v>0</v>
      </c>
      <c r="AI1548" s="76">
        <f t="shared" si="703"/>
        <v>3</v>
      </c>
      <c r="AJ1548" s="75">
        <f t="shared" si="704"/>
        <v>0</v>
      </c>
      <c r="AK1548" s="76">
        <f t="shared" si="705"/>
        <v>3</v>
      </c>
    </row>
    <row r="1549" spans="2:37" x14ac:dyDescent="0.25">
      <c r="B1549" s="43">
        <v>1999</v>
      </c>
      <c r="C1549" s="44">
        <v>10</v>
      </c>
      <c r="D1549" s="67">
        <f t="shared" si="679"/>
        <v>36464</v>
      </c>
      <c r="E1549" s="61">
        <f>Data!I1548</f>
        <v>1362.9300539999999</v>
      </c>
      <c r="F1549" s="61">
        <f>Data!H1548</f>
        <v>168.2</v>
      </c>
      <c r="G1549" s="62">
        <f>IF(MOD(C1549,3)=0,SUM(Data!G1546:G1548),0)</f>
        <v>0</v>
      </c>
      <c r="H1549" s="63">
        <f t="shared" si="693"/>
        <v>6.2539541625965311E-2</v>
      </c>
      <c r="I1549" s="63">
        <f t="shared" si="694"/>
        <v>0</v>
      </c>
      <c r="J1549" s="63">
        <f t="shared" si="695"/>
        <v>6.2539541625965311E-2</v>
      </c>
      <c r="K1549" s="63">
        <f t="shared" si="696"/>
        <v>1.7867778439546456E-3</v>
      </c>
      <c r="L1549" s="64">
        <f t="shared" si="697"/>
        <v>6.0644405701543391E-2</v>
      </c>
      <c r="M1549" s="65">
        <f t="shared" si="698"/>
        <v>306.96622837837833</v>
      </c>
      <c r="N1549" s="65">
        <f t="shared" si="699"/>
        <v>13.49479899374948</v>
      </c>
      <c r="O1549" s="65">
        <f t="shared" si="700"/>
        <v>126916.6731315295</v>
      </c>
      <c r="P1549" s="66">
        <f t="shared" si="701"/>
        <v>9404.8583598995938</v>
      </c>
      <c r="Q1549" s="63">
        <f t="shared" si="675"/>
        <v>0.24052718233573689</v>
      </c>
      <c r="R1549" s="63">
        <f t="shared" si="676"/>
        <v>0.2563555724258233</v>
      </c>
      <c r="S1549" s="63">
        <f t="shared" si="677"/>
        <v>2.5609756097560998E-2</v>
      </c>
      <c r="T1549" s="64">
        <f t="shared" si="678"/>
        <v>0.2249840301892696</v>
      </c>
      <c r="U1549" s="63">
        <f t="shared" si="688"/>
        <v>0.23606676276171457</v>
      </c>
      <c r="V1549" s="63">
        <f t="shared" si="689"/>
        <v>0.25923696950425845</v>
      </c>
      <c r="W1549" s="63">
        <f t="shared" si="690"/>
        <v>2.3851473760636122E-2</v>
      </c>
      <c r="X1549" s="64">
        <f t="shared" si="691"/>
        <v>0.22990199435768277</v>
      </c>
      <c r="Y1549" s="63">
        <f t="shared" si="684"/>
        <v>0.14882401966818204</v>
      </c>
      <c r="Z1549" s="63">
        <f t="shared" si="685"/>
        <v>0.17729641901200677</v>
      </c>
      <c r="AA1549" s="63">
        <f t="shared" si="686"/>
        <v>2.963580192584514E-2</v>
      </c>
      <c r="AB1549" s="64">
        <f t="shared" si="687"/>
        <v>0.14341053099549872</v>
      </c>
      <c r="AC1549" s="63">
        <f t="shared" si="680"/>
        <v>0.13849734922162815</v>
      </c>
      <c r="AD1549" s="63">
        <f t="shared" si="681"/>
        <v>0.17692934739740052</v>
      </c>
      <c r="AE1549" s="63">
        <f t="shared" si="682"/>
        <v>4.1071140411074847E-2</v>
      </c>
      <c r="AF1549" s="64">
        <f t="shared" si="683"/>
        <v>0.13049848537025155</v>
      </c>
      <c r="AG1549" s="69">
        <f t="shared" ca="1" si="692"/>
        <v>107</v>
      </c>
      <c r="AH1549" s="75">
        <f t="shared" si="702"/>
        <v>1</v>
      </c>
      <c r="AI1549" s="76">
        <f t="shared" si="703"/>
        <v>0</v>
      </c>
      <c r="AJ1549" s="75">
        <f t="shared" si="704"/>
        <v>1</v>
      </c>
      <c r="AK1549" s="76">
        <f t="shared" si="705"/>
        <v>0</v>
      </c>
    </row>
    <row r="1550" spans="2:37" x14ac:dyDescent="0.25">
      <c r="B1550" s="43">
        <v>1999</v>
      </c>
      <c r="C1550" s="44">
        <v>11</v>
      </c>
      <c r="D1550" s="67">
        <f t="shared" si="679"/>
        <v>36494</v>
      </c>
      <c r="E1550" s="61">
        <f>Data!I1549</f>
        <v>1388.910034</v>
      </c>
      <c r="F1550" s="61">
        <f>Data!H1549</f>
        <v>168.3</v>
      </c>
      <c r="G1550" s="62">
        <f>IF(MOD(C1550,3)=0,SUM(Data!G1547:G1549),0)</f>
        <v>0</v>
      </c>
      <c r="H1550" s="63">
        <f t="shared" si="693"/>
        <v>1.906185862124965E-2</v>
      </c>
      <c r="I1550" s="63">
        <f t="shared" si="694"/>
        <v>0</v>
      </c>
      <c r="J1550" s="63">
        <f t="shared" si="695"/>
        <v>1.906185862124965E-2</v>
      </c>
      <c r="K1550" s="63">
        <f t="shared" si="696"/>
        <v>5.9453032104661574E-4</v>
      </c>
      <c r="L1550" s="64">
        <f t="shared" si="697"/>
        <v>1.8456355437279637E-2</v>
      </c>
      <c r="M1550" s="65">
        <f t="shared" si="698"/>
        <v>312.8175752252252</v>
      </c>
      <c r="N1550" s="65">
        <f t="shared" si="699"/>
        <v>13.502822060927693</v>
      </c>
      <c r="O1550" s="65">
        <f t="shared" si="700"/>
        <v>129335.94081144208</v>
      </c>
      <c r="P1550" s="66">
        <f t="shared" si="701"/>
        <v>9578.437768627171</v>
      </c>
      <c r="Q1550" s="63">
        <f t="shared" si="675"/>
        <v>0.19360108284591715</v>
      </c>
      <c r="R1550" s="63">
        <f t="shared" si="676"/>
        <v>0.20883072377620504</v>
      </c>
      <c r="S1550" s="63">
        <f t="shared" si="677"/>
        <v>2.6219512195122086E-2</v>
      </c>
      <c r="T1550" s="64">
        <f t="shared" si="678"/>
        <v>0.17794556565239272</v>
      </c>
      <c r="U1550" s="63">
        <f t="shared" si="688"/>
        <v>0.25078591293719366</v>
      </c>
      <c r="V1550" s="63">
        <f t="shared" si="689"/>
        <v>0.27423203176063393</v>
      </c>
      <c r="W1550" s="63">
        <f t="shared" si="690"/>
        <v>2.3699433904956324E-2</v>
      </c>
      <c r="X1550" s="64">
        <f t="shared" si="691"/>
        <v>0.2447325743846589</v>
      </c>
      <c r="Y1550" s="63">
        <f t="shared" si="684"/>
        <v>0.14910855548357849</v>
      </c>
      <c r="Z1550" s="63">
        <f t="shared" si="685"/>
        <v>0.17758800674939024</v>
      </c>
      <c r="AA1550" s="63">
        <f t="shared" si="686"/>
        <v>2.9451376348834879E-2</v>
      </c>
      <c r="AB1550" s="64">
        <f t="shared" si="687"/>
        <v>0.14389861804445125</v>
      </c>
      <c r="AC1550" s="63">
        <f t="shared" si="680"/>
        <v>0.13719687990964791</v>
      </c>
      <c r="AD1550" s="63">
        <f t="shared" si="681"/>
        <v>0.17558497843623799</v>
      </c>
      <c r="AE1550" s="63">
        <f t="shared" si="682"/>
        <v>4.0619876654730991E-2</v>
      </c>
      <c r="AF1550" s="64">
        <f t="shared" si="683"/>
        <v>0.12969683244507868</v>
      </c>
      <c r="AG1550" s="69">
        <f t="shared" ca="1" si="692"/>
        <v>659</v>
      </c>
      <c r="AH1550" s="75">
        <f t="shared" si="702"/>
        <v>2</v>
      </c>
      <c r="AI1550" s="76">
        <f t="shared" si="703"/>
        <v>0</v>
      </c>
      <c r="AJ1550" s="75">
        <f t="shared" si="704"/>
        <v>2</v>
      </c>
      <c r="AK1550" s="76">
        <f t="shared" si="705"/>
        <v>0</v>
      </c>
    </row>
    <row r="1551" spans="2:37" x14ac:dyDescent="0.25">
      <c r="B1551" s="43">
        <v>1999</v>
      </c>
      <c r="C1551" s="44">
        <v>12</v>
      </c>
      <c r="D1551" s="67">
        <f t="shared" si="679"/>
        <v>36525</v>
      </c>
      <c r="E1551" s="61">
        <f>Data!I1550</f>
        <v>1469.25</v>
      </c>
      <c r="F1551" s="61">
        <f>Data!H1550</f>
        <v>168.3</v>
      </c>
      <c r="G1551" s="62">
        <f>IF(MOD(C1551,3)=0,SUM(Data!G1548:G1550),0)</f>
        <v>4.168333333333333</v>
      </c>
      <c r="H1551" s="63">
        <f t="shared" si="693"/>
        <v>5.7843894876779434E-2</v>
      </c>
      <c r="I1551" s="63">
        <f t="shared" si="694"/>
        <v>3.0011543089862457E-3</v>
      </c>
      <c r="J1551" s="63">
        <f t="shared" si="695"/>
        <v>6.0845049185765498E-2</v>
      </c>
      <c r="K1551" s="63">
        <f t="shared" si="696"/>
        <v>0</v>
      </c>
      <c r="L1551" s="64">
        <f t="shared" si="697"/>
        <v>6.0845049185765498E-2</v>
      </c>
      <c r="M1551" s="65">
        <f t="shared" si="698"/>
        <v>330.91216216216213</v>
      </c>
      <c r="N1551" s="65">
        <f t="shared" si="699"/>
        <v>13.502822060927693</v>
      </c>
      <c r="O1551" s="65">
        <f t="shared" si="700"/>
        <v>137205.39249160152</v>
      </c>
      <c r="P1551" s="66">
        <f t="shared" si="701"/>
        <v>10161.238285782085</v>
      </c>
      <c r="Q1551" s="63">
        <f t="shared" si="675"/>
        <v>0.19526046704458011</v>
      </c>
      <c r="R1551" s="63">
        <f t="shared" si="676"/>
        <v>0.20996314049287168</v>
      </c>
      <c r="S1551" s="63">
        <f t="shared" si="677"/>
        <v>2.6845637583892801E-2</v>
      </c>
      <c r="T1551" s="64">
        <f t="shared" si="678"/>
        <v>0.17833011721201242</v>
      </c>
      <c r="U1551" s="63">
        <f t="shared" si="688"/>
        <v>0.26184359146580505</v>
      </c>
      <c r="V1551" s="63">
        <f t="shared" si="689"/>
        <v>0.28439991355006322</v>
      </c>
      <c r="W1551" s="63">
        <f t="shared" si="690"/>
        <v>2.3699433904956324E-2</v>
      </c>
      <c r="X1551" s="64">
        <f t="shared" si="691"/>
        <v>0.25466506184403293</v>
      </c>
      <c r="Y1551" s="63">
        <f t="shared" si="684"/>
        <v>0.1531423339188358</v>
      </c>
      <c r="Z1551" s="63">
        <f t="shared" si="685"/>
        <v>0.18114676340410796</v>
      </c>
      <c r="AA1551" s="63">
        <f t="shared" si="686"/>
        <v>2.9287984302121872E-2</v>
      </c>
      <c r="AB1551" s="64">
        <f t="shared" si="687"/>
        <v>0.14753769733836863</v>
      </c>
      <c r="AC1551" s="63">
        <f t="shared" si="680"/>
        <v>0.13945102623702255</v>
      </c>
      <c r="AD1551" s="63">
        <f t="shared" si="681"/>
        <v>0.1773227946971272</v>
      </c>
      <c r="AE1551" s="63">
        <f t="shared" si="682"/>
        <v>4.0074473413770129E-2</v>
      </c>
      <c r="AF1551" s="64">
        <f t="shared" si="683"/>
        <v>0.13196009015861709</v>
      </c>
      <c r="AG1551" s="69">
        <f t="shared" ca="1" si="692"/>
        <v>132</v>
      </c>
      <c r="AH1551" s="75">
        <f t="shared" si="702"/>
        <v>3</v>
      </c>
      <c r="AI1551" s="76">
        <f t="shared" si="703"/>
        <v>0</v>
      </c>
      <c r="AJ1551" s="75">
        <f t="shared" si="704"/>
        <v>3</v>
      </c>
      <c r="AK1551" s="76">
        <f t="shared" si="705"/>
        <v>0</v>
      </c>
    </row>
    <row r="1552" spans="2:37" x14ac:dyDescent="0.25">
      <c r="B1552" s="43">
        <v>2000</v>
      </c>
      <c r="C1552" s="39">
        <v>1</v>
      </c>
      <c r="D1552" s="67">
        <f t="shared" si="679"/>
        <v>36556</v>
      </c>
      <c r="E1552" s="61">
        <f>Data!I1551</f>
        <v>1394.459961</v>
      </c>
      <c r="F1552" s="61">
        <f>Data!H1551</f>
        <v>168.8</v>
      </c>
      <c r="G1552" s="62">
        <f>IF(MOD(C1552,3)=0,SUM(Data!G1549:G1551),0)</f>
        <v>0</v>
      </c>
      <c r="H1552" s="63">
        <f t="shared" si="693"/>
        <v>-5.0903548749361871E-2</v>
      </c>
      <c r="I1552" s="63">
        <f t="shared" si="694"/>
        <v>0</v>
      </c>
      <c r="J1552" s="63">
        <f t="shared" si="695"/>
        <v>-5.0903548749361871E-2</v>
      </c>
      <c r="K1552" s="63">
        <f t="shared" si="696"/>
        <v>2.9708853238266109E-3</v>
      </c>
      <c r="L1552" s="64">
        <f t="shared" si="697"/>
        <v>-5.371485340354043E-2</v>
      </c>
      <c r="M1552" s="65">
        <f t="shared" si="698"/>
        <v>314.06755878378374</v>
      </c>
      <c r="N1552" s="65">
        <f t="shared" si="699"/>
        <v>13.542937396818743</v>
      </c>
      <c r="O1552" s="65">
        <f t="shared" si="700"/>
        <v>130221.15110622995</v>
      </c>
      <c r="P1552" s="66">
        <f t="shared" si="701"/>
        <v>9615.4288608628576</v>
      </c>
      <c r="Q1552" s="63">
        <f t="shared" si="675"/>
        <v>8.9728317850391814E-2</v>
      </c>
      <c r="R1552" s="63">
        <f t="shared" si="676"/>
        <v>0.1031328602463486</v>
      </c>
      <c r="S1552" s="63">
        <f t="shared" si="677"/>
        <v>2.7388922702373808E-2</v>
      </c>
      <c r="T1552" s="64">
        <f t="shared" si="678"/>
        <v>7.3724697502814296E-2</v>
      </c>
      <c r="U1552" s="63">
        <f t="shared" si="688"/>
        <v>0.24275080139670746</v>
      </c>
      <c r="V1552" s="63">
        <f t="shared" si="689"/>
        <v>0.26496582672659885</v>
      </c>
      <c r="W1552" s="63">
        <f t="shared" si="690"/>
        <v>2.3487852111062857E-2</v>
      </c>
      <c r="X1552" s="64">
        <f t="shared" si="691"/>
        <v>0.23593633682848303</v>
      </c>
      <c r="Y1552" s="63">
        <f t="shared" si="684"/>
        <v>0.1553417240324968</v>
      </c>
      <c r="Z1552" s="63">
        <f t="shared" si="685"/>
        <v>0.18339956640838695</v>
      </c>
      <c r="AA1552" s="63">
        <f t="shared" si="686"/>
        <v>2.8537904823026317E-2</v>
      </c>
      <c r="AB1552" s="64">
        <f t="shared" si="687"/>
        <v>0.15056485605361014</v>
      </c>
      <c r="AC1552" s="63">
        <f t="shared" si="680"/>
        <v>0.13329925605847648</v>
      </c>
      <c r="AD1552" s="63">
        <f t="shared" si="681"/>
        <v>0.17096655902558755</v>
      </c>
      <c r="AE1552" s="63">
        <f t="shared" si="682"/>
        <v>3.9488388052503653E-2</v>
      </c>
      <c r="AF1552" s="64">
        <f t="shared" si="683"/>
        <v>0.12648353986850225</v>
      </c>
      <c r="AG1552" s="69">
        <f t="shared" ca="1" si="692"/>
        <v>1679</v>
      </c>
      <c r="AH1552" s="75">
        <f t="shared" si="702"/>
        <v>0</v>
      </c>
      <c r="AI1552" s="76">
        <f t="shared" si="703"/>
        <v>1</v>
      </c>
      <c r="AJ1552" s="75">
        <f t="shared" si="704"/>
        <v>0</v>
      </c>
      <c r="AK1552" s="76">
        <f t="shared" si="705"/>
        <v>1</v>
      </c>
    </row>
    <row r="1553" spans="2:37" x14ac:dyDescent="0.25">
      <c r="B1553" s="43">
        <v>2000</v>
      </c>
      <c r="C1553" s="44">
        <v>2</v>
      </c>
      <c r="D1553" s="67">
        <f t="shared" si="679"/>
        <v>36585</v>
      </c>
      <c r="E1553" s="61">
        <f>Data!I1552</f>
        <v>1366.420044</v>
      </c>
      <c r="F1553" s="61">
        <f>Data!H1552</f>
        <v>169.8</v>
      </c>
      <c r="G1553" s="62">
        <f>IF(MOD(C1553,3)=0,SUM(Data!G1550:G1552),0)</f>
        <v>0</v>
      </c>
      <c r="H1553" s="63">
        <f t="shared" si="693"/>
        <v>-2.0108083261058285E-2</v>
      </c>
      <c r="I1553" s="63">
        <f t="shared" si="694"/>
        <v>0</v>
      </c>
      <c r="J1553" s="63">
        <f t="shared" si="695"/>
        <v>-2.0108083261058285E-2</v>
      </c>
      <c r="K1553" s="63">
        <f t="shared" si="696"/>
        <v>5.924170616113722E-3</v>
      </c>
      <c r="L1553" s="64">
        <f t="shared" si="697"/>
        <v>-2.5878942605810584E-2</v>
      </c>
      <c r="M1553" s="65">
        <f t="shared" si="698"/>
        <v>307.75226216216214</v>
      </c>
      <c r="N1553" s="65">
        <f t="shared" si="699"/>
        <v>13.623168068600846</v>
      </c>
      <c r="O1553" s="65">
        <f t="shared" si="700"/>
        <v>127602.65335743503</v>
      </c>
      <c r="P1553" s="66">
        <f t="shared" si="701"/>
        <v>9366.5917292423328</v>
      </c>
      <c r="Q1553" s="63">
        <f t="shared" ref="Q1553:Q1616" si="706">$M1553/$M1541-1</f>
        <v>0.10343776905288715</v>
      </c>
      <c r="R1553" s="63">
        <f t="shared" ref="R1553:R1616" si="707">$O1553/$O1541-1</f>
        <v>0.11701094882098428</v>
      </c>
      <c r="S1553" s="63">
        <f t="shared" ref="S1553:S1616" si="708">$N1553/$N1541-1</f>
        <v>3.2218844984802431E-2</v>
      </c>
      <c r="T1553" s="64">
        <f t="shared" ref="T1553:T1616" si="709">$P1553/$P1541-1</f>
        <v>8.2145471619857746E-2</v>
      </c>
      <c r="U1553" s="63">
        <f t="shared" si="688"/>
        <v>0.22897067259591863</v>
      </c>
      <c r="V1553" s="63">
        <f t="shared" si="689"/>
        <v>0.25093936864562405</v>
      </c>
      <c r="W1553" s="63">
        <f t="shared" si="690"/>
        <v>2.3881483982403973E-2</v>
      </c>
      <c r="X1553" s="64">
        <f t="shared" si="691"/>
        <v>0.22176188183428702</v>
      </c>
      <c r="Y1553" s="63">
        <f t="shared" si="684"/>
        <v>0.15201730725763118</v>
      </c>
      <c r="Z1553" s="63">
        <f t="shared" si="685"/>
        <v>0.17999441511150005</v>
      </c>
      <c r="AA1553" s="63">
        <f t="shared" si="686"/>
        <v>2.8662177290089907E-2</v>
      </c>
      <c r="AB1553" s="64">
        <f t="shared" si="687"/>
        <v>0.14711558484640719</v>
      </c>
      <c r="AC1553" s="63">
        <f t="shared" si="680"/>
        <v>0.1323973069270683</v>
      </c>
      <c r="AD1553" s="63">
        <f t="shared" si="681"/>
        <v>0.1700346319417434</v>
      </c>
      <c r="AE1553" s="63">
        <f t="shared" si="682"/>
        <v>3.9065760582341458E-2</v>
      </c>
      <c r="AF1553" s="64">
        <f t="shared" si="683"/>
        <v>0.12604483404977285</v>
      </c>
      <c r="AG1553" s="69">
        <f t="shared" ca="1" si="692"/>
        <v>1397</v>
      </c>
      <c r="AH1553" s="75">
        <f t="shared" si="702"/>
        <v>0</v>
      </c>
      <c r="AI1553" s="76">
        <f t="shared" si="703"/>
        <v>2</v>
      </c>
      <c r="AJ1553" s="75">
        <f t="shared" si="704"/>
        <v>0</v>
      </c>
      <c r="AK1553" s="76">
        <f t="shared" si="705"/>
        <v>2</v>
      </c>
    </row>
    <row r="1554" spans="2:37" x14ac:dyDescent="0.25">
      <c r="B1554" s="43">
        <v>2000</v>
      </c>
      <c r="C1554" s="44">
        <v>3</v>
      </c>
      <c r="D1554" s="67">
        <f t="shared" si="679"/>
        <v>36616</v>
      </c>
      <c r="E1554" s="61">
        <f>Data!I1553</f>
        <v>1498.579956</v>
      </c>
      <c r="F1554" s="61">
        <f>Data!H1553</f>
        <v>171.2</v>
      </c>
      <c r="G1554" s="62">
        <f>IF(MOD(C1554,3)=0,SUM(Data!G1551:G1553),0)</f>
        <v>4.184166666666667</v>
      </c>
      <c r="H1554" s="63">
        <f t="shared" si="693"/>
        <v>9.6719828269732355E-2</v>
      </c>
      <c r="I1554" s="63">
        <f t="shared" si="694"/>
        <v>3.0621379458238298E-3</v>
      </c>
      <c r="J1554" s="63">
        <f t="shared" si="695"/>
        <v>9.9781966215556128E-2</v>
      </c>
      <c r="K1554" s="63">
        <f t="shared" si="696"/>
        <v>8.2449941107183289E-3</v>
      </c>
      <c r="L1554" s="64">
        <f t="shared" si="697"/>
        <v>9.0788422099307597E-2</v>
      </c>
      <c r="M1554" s="65">
        <f t="shared" si="698"/>
        <v>337.51800810810806</v>
      </c>
      <c r="N1554" s="65">
        <f t="shared" si="699"/>
        <v>13.735491009095785</v>
      </c>
      <c r="O1554" s="65">
        <f t="shared" si="700"/>
        <v>140335.09700376194</v>
      </c>
      <c r="P1554" s="66">
        <f t="shared" si="701"/>
        <v>10216.96981278867</v>
      </c>
      <c r="Q1554" s="63">
        <f t="shared" si="706"/>
        <v>0.16496805882043297</v>
      </c>
      <c r="R1554" s="63">
        <f t="shared" si="707"/>
        <v>0.17884117424241452</v>
      </c>
      <c r="S1554" s="63">
        <f t="shared" si="708"/>
        <v>3.7575757575757374E-2</v>
      </c>
      <c r="T1554" s="64">
        <f t="shared" si="709"/>
        <v>0.13614949620326167</v>
      </c>
      <c r="U1554" s="63">
        <f t="shared" si="688"/>
        <v>0.24514156950498411</v>
      </c>
      <c r="V1554" s="63">
        <f t="shared" si="689"/>
        <v>0.26644426324007475</v>
      </c>
      <c r="W1554" s="63">
        <f t="shared" si="690"/>
        <v>2.488603858494054E-2</v>
      </c>
      <c r="X1554" s="64">
        <f t="shared" si="691"/>
        <v>0.23569276540116979</v>
      </c>
      <c r="Y1554" s="63">
        <f t="shared" si="684"/>
        <v>0.15991927309344423</v>
      </c>
      <c r="Z1554" s="63">
        <f t="shared" si="685"/>
        <v>0.18744253079218987</v>
      </c>
      <c r="AA1554" s="63">
        <f t="shared" si="686"/>
        <v>2.8945853447005065E-2</v>
      </c>
      <c r="AB1554" s="64">
        <f t="shared" si="687"/>
        <v>0.15403791833575631</v>
      </c>
      <c r="AC1554" s="63">
        <f t="shared" si="680"/>
        <v>0.14375982214049454</v>
      </c>
      <c r="AD1554" s="63">
        <f t="shared" si="681"/>
        <v>0.18111352917354306</v>
      </c>
      <c r="AE1554" s="63">
        <f t="shared" si="682"/>
        <v>3.8708204962646597E-2</v>
      </c>
      <c r="AF1554" s="64">
        <f t="shared" si="683"/>
        <v>0.13709848784338585</v>
      </c>
      <c r="AG1554" s="69">
        <f t="shared" ca="1" si="692"/>
        <v>24</v>
      </c>
      <c r="AH1554" s="75">
        <f t="shared" si="702"/>
        <v>1</v>
      </c>
      <c r="AI1554" s="76">
        <f t="shared" si="703"/>
        <v>0</v>
      </c>
      <c r="AJ1554" s="75">
        <f t="shared" si="704"/>
        <v>1</v>
      </c>
      <c r="AK1554" s="76">
        <f t="shared" si="705"/>
        <v>0</v>
      </c>
    </row>
    <row r="1555" spans="2:37" x14ac:dyDescent="0.25">
      <c r="B1555" s="43">
        <v>2000</v>
      </c>
      <c r="C1555" s="44">
        <v>4</v>
      </c>
      <c r="D1555" s="67">
        <f t="shared" si="679"/>
        <v>36646</v>
      </c>
      <c r="E1555" s="61">
        <f>Data!I1554</f>
        <v>1452.4300539999999</v>
      </c>
      <c r="F1555" s="61">
        <f>Data!H1554</f>
        <v>171.3</v>
      </c>
      <c r="G1555" s="62">
        <f>IF(MOD(C1555,3)=0,SUM(Data!G1552:G1554),0)</f>
        <v>0</v>
      </c>
      <c r="H1555" s="63">
        <f t="shared" si="693"/>
        <v>-3.079575555193137E-2</v>
      </c>
      <c r="I1555" s="63">
        <f t="shared" si="694"/>
        <v>0</v>
      </c>
      <c r="J1555" s="63">
        <f t="shared" si="695"/>
        <v>-3.079575555193137E-2</v>
      </c>
      <c r="K1555" s="63">
        <f t="shared" si="696"/>
        <v>5.8411214953291157E-4</v>
      </c>
      <c r="L1555" s="64">
        <f t="shared" si="697"/>
        <v>-3.1361549039642056E-2</v>
      </c>
      <c r="M1555" s="65">
        <f t="shared" si="698"/>
        <v>327.12388603603597</v>
      </c>
      <c r="N1555" s="65">
        <f t="shared" si="699"/>
        <v>13.743514076273998</v>
      </c>
      <c r="O1555" s="65">
        <f t="shared" si="700"/>
        <v>136013.37166107752</v>
      </c>
      <c r="P1555" s="66">
        <f t="shared" si="701"/>
        <v>9896.5498129683547</v>
      </c>
      <c r="Q1555" s="63">
        <f t="shared" si="706"/>
        <v>8.7815871461482953E-2</v>
      </c>
      <c r="R1555" s="63">
        <f t="shared" si="707"/>
        <v>0.10077021388176299</v>
      </c>
      <c r="S1555" s="63">
        <f t="shared" si="708"/>
        <v>3.0685920577617543E-2</v>
      </c>
      <c r="T1555" s="64">
        <f t="shared" si="709"/>
        <v>6.7997720648855342E-2</v>
      </c>
      <c r="U1555" s="63">
        <f t="shared" si="688"/>
        <v>0.23057055882446442</v>
      </c>
      <c r="V1555" s="63">
        <f t="shared" si="689"/>
        <v>0.25162396220933325</v>
      </c>
      <c r="W1555" s="63">
        <f t="shared" si="690"/>
        <v>2.4330060250852936E-2</v>
      </c>
      <c r="X1555" s="64">
        <f t="shared" si="691"/>
        <v>0.22189517888679111</v>
      </c>
      <c r="Y1555" s="63">
        <f t="shared" si="684"/>
        <v>0.15945253428403694</v>
      </c>
      <c r="Z1555" s="63">
        <f t="shared" si="685"/>
        <v>0.1869647169253823</v>
      </c>
      <c r="AA1555" s="63">
        <f t="shared" si="686"/>
        <v>2.8846168474247147E-2</v>
      </c>
      <c r="AB1555" s="64">
        <f t="shared" si="687"/>
        <v>0.15368531593563795</v>
      </c>
      <c r="AC1555" s="63">
        <f t="shared" si="680"/>
        <v>0.139672688409884</v>
      </c>
      <c r="AD1555" s="63">
        <f t="shared" si="681"/>
        <v>0.17689291497524784</v>
      </c>
      <c r="AE1555" s="63">
        <f t="shared" si="682"/>
        <v>3.8158387828098883E-2</v>
      </c>
      <c r="AF1555" s="64">
        <f t="shared" si="683"/>
        <v>0.13363522249951809</v>
      </c>
      <c r="AG1555" s="69">
        <f t="shared" ca="1" si="692"/>
        <v>1527</v>
      </c>
      <c r="AH1555" s="75">
        <f t="shared" si="702"/>
        <v>0</v>
      </c>
      <c r="AI1555" s="76">
        <f t="shared" si="703"/>
        <v>1</v>
      </c>
      <c r="AJ1555" s="75">
        <f t="shared" si="704"/>
        <v>0</v>
      </c>
      <c r="AK1555" s="76">
        <f t="shared" si="705"/>
        <v>1</v>
      </c>
    </row>
    <row r="1556" spans="2:37" x14ac:dyDescent="0.25">
      <c r="B1556" s="43">
        <v>2000</v>
      </c>
      <c r="C1556" s="44">
        <v>5</v>
      </c>
      <c r="D1556" s="67">
        <f t="shared" si="679"/>
        <v>36677</v>
      </c>
      <c r="E1556" s="61">
        <f>Data!I1555</f>
        <v>1420.599976</v>
      </c>
      <c r="F1556" s="61">
        <f>Data!H1555</f>
        <v>171.5</v>
      </c>
      <c r="G1556" s="62">
        <f>IF(MOD(C1556,3)=0,SUM(Data!G1553:G1555),0)</f>
        <v>0</v>
      </c>
      <c r="H1556" s="63">
        <f t="shared" si="693"/>
        <v>-2.1915050512993584E-2</v>
      </c>
      <c r="I1556" s="63">
        <f t="shared" si="694"/>
        <v>0</v>
      </c>
      <c r="J1556" s="63">
        <f t="shared" si="695"/>
        <v>-2.1915050512993584E-2</v>
      </c>
      <c r="K1556" s="63">
        <f t="shared" si="696"/>
        <v>1.1675423234092097E-3</v>
      </c>
      <c r="L1556" s="64">
        <f t="shared" si="697"/>
        <v>-2.3055674360791811E-2</v>
      </c>
      <c r="M1556" s="65">
        <f t="shared" si="698"/>
        <v>319.9549495495495</v>
      </c>
      <c r="N1556" s="65">
        <f t="shared" si="699"/>
        <v>13.759560210630417</v>
      </c>
      <c r="O1556" s="65">
        <f t="shared" si="700"/>
        <v>133032.63175068243</v>
      </c>
      <c r="P1556" s="66">
        <f t="shared" si="701"/>
        <v>9668.3781831852011</v>
      </c>
      <c r="Q1556" s="63">
        <f t="shared" si="706"/>
        <v>9.1224738141124195E-2</v>
      </c>
      <c r="R1556" s="63">
        <f t="shared" si="707"/>
        <v>0.10421967532324894</v>
      </c>
      <c r="S1556" s="63">
        <f t="shared" si="708"/>
        <v>3.1889290012033777E-2</v>
      </c>
      <c r="T1556" s="64">
        <f t="shared" si="709"/>
        <v>7.0095102266611642E-2</v>
      </c>
      <c r="U1556" s="63">
        <f t="shared" si="688"/>
        <v>0.21642056677843313</v>
      </c>
      <c r="V1556" s="63">
        <f t="shared" si="689"/>
        <v>0.23723188287436003</v>
      </c>
      <c r="W1556" s="63">
        <f t="shared" si="690"/>
        <v>2.4164915799673947E-2</v>
      </c>
      <c r="X1556" s="64">
        <f t="shared" si="691"/>
        <v>0.208039705117532</v>
      </c>
      <c r="Y1556" s="63">
        <f t="shared" si="684"/>
        <v>0.14675012954769495</v>
      </c>
      <c r="Z1556" s="63">
        <f t="shared" si="685"/>
        <v>0.17396090193829084</v>
      </c>
      <c r="AA1556" s="63">
        <f t="shared" si="686"/>
        <v>2.8727053489876697E-2</v>
      </c>
      <c r="AB1556" s="64">
        <f t="shared" si="687"/>
        <v>0.14117821433364641</v>
      </c>
      <c r="AC1556" s="63">
        <f t="shared" si="680"/>
        <v>0.13582269345726217</v>
      </c>
      <c r="AD1556" s="63">
        <f t="shared" si="681"/>
        <v>0.17291718419876245</v>
      </c>
      <c r="AE1556" s="63">
        <f t="shared" si="682"/>
        <v>3.7708898856058104E-2</v>
      </c>
      <c r="AF1556" s="64">
        <f t="shared" si="683"/>
        <v>0.13029500420759077</v>
      </c>
      <c r="AG1556" s="69">
        <f t="shared" ca="1" si="692"/>
        <v>1431</v>
      </c>
      <c r="AH1556" s="75">
        <f t="shared" si="702"/>
        <v>0</v>
      </c>
      <c r="AI1556" s="76">
        <f t="shared" si="703"/>
        <v>2</v>
      </c>
      <c r="AJ1556" s="75">
        <f t="shared" si="704"/>
        <v>0</v>
      </c>
      <c r="AK1556" s="76">
        <f t="shared" si="705"/>
        <v>2</v>
      </c>
    </row>
    <row r="1557" spans="2:37" x14ac:dyDescent="0.25">
      <c r="B1557" s="43">
        <v>2000</v>
      </c>
      <c r="C1557" s="44">
        <v>6</v>
      </c>
      <c r="D1557" s="67">
        <f t="shared" si="679"/>
        <v>36707</v>
      </c>
      <c r="E1557" s="61">
        <f>Data!I1556</f>
        <v>1454.599976</v>
      </c>
      <c r="F1557" s="61">
        <f>Data!H1556</f>
        <v>172.4</v>
      </c>
      <c r="G1557" s="62">
        <f>IF(MOD(C1557,3)=0,SUM(Data!G1554:G1556),0)</f>
        <v>4.18</v>
      </c>
      <c r="H1557" s="63">
        <f t="shared" si="693"/>
        <v>2.3933549608901261E-2</v>
      </c>
      <c r="I1557" s="63">
        <f t="shared" si="694"/>
        <v>2.9424187460355129E-3</v>
      </c>
      <c r="J1557" s="63">
        <f t="shared" si="695"/>
        <v>2.6875968354936886E-2</v>
      </c>
      <c r="K1557" s="63">
        <f t="shared" si="696"/>
        <v>5.2478134110787167E-3</v>
      </c>
      <c r="L1557" s="64">
        <f t="shared" si="697"/>
        <v>2.1515246942411137E-2</v>
      </c>
      <c r="M1557" s="65">
        <f t="shared" si="698"/>
        <v>327.61260720720719</v>
      </c>
      <c r="N1557" s="65">
        <f t="shared" si="699"/>
        <v>13.83176781523431</v>
      </c>
      <c r="O1557" s="65">
        <f t="shared" si="700"/>
        <v>136608.01255178775</v>
      </c>
      <c r="P1557" s="66">
        <f t="shared" si="701"/>
        <v>9876.3957273290507</v>
      </c>
      <c r="Q1557" s="63">
        <f t="shared" si="706"/>
        <v>5.9655730144439589E-2</v>
      </c>
      <c r="R1557" s="63">
        <f t="shared" si="707"/>
        <v>7.2144024360812908E-2</v>
      </c>
      <c r="S1557" s="63">
        <f t="shared" si="708"/>
        <v>3.7304452466907501E-2</v>
      </c>
      <c r="T1557" s="64">
        <f t="shared" si="709"/>
        <v>3.3586640654100997E-2</v>
      </c>
      <c r="U1557" s="63">
        <f t="shared" si="688"/>
        <v>0.21705237286459189</v>
      </c>
      <c r="V1557" s="63">
        <f t="shared" si="689"/>
        <v>0.23707826537688059</v>
      </c>
      <c r="W1557" s="63">
        <f t="shared" si="690"/>
        <v>2.4833901801518454E-2</v>
      </c>
      <c r="X1557" s="64">
        <f t="shared" si="691"/>
        <v>0.2071012319189145</v>
      </c>
      <c r="Y1557" s="63">
        <f t="shared" si="684"/>
        <v>0.15049207150046451</v>
      </c>
      <c r="Z1557" s="63">
        <f t="shared" si="685"/>
        <v>0.17718366026640742</v>
      </c>
      <c r="AA1557" s="63">
        <f t="shared" si="686"/>
        <v>2.8709643388079575E-2</v>
      </c>
      <c r="AB1557" s="64">
        <f t="shared" si="687"/>
        <v>0.14433034416720836</v>
      </c>
      <c r="AC1557" s="63">
        <f t="shared" si="680"/>
        <v>0.13565461332805739</v>
      </c>
      <c r="AD1557" s="63">
        <f t="shared" si="681"/>
        <v>0.17216062186955083</v>
      </c>
      <c r="AE1557" s="63">
        <f t="shared" si="682"/>
        <v>3.7412765155690142E-2</v>
      </c>
      <c r="AF1557" s="64">
        <f t="shared" si="683"/>
        <v>0.12988837349966342</v>
      </c>
      <c r="AG1557" s="69">
        <f t="shared" ca="1" si="692"/>
        <v>567</v>
      </c>
      <c r="AH1557" s="75">
        <f t="shared" si="702"/>
        <v>1</v>
      </c>
      <c r="AI1557" s="76">
        <f t="shared" si="703"/>
        <v>0</v>
      </c>
      <c r="AJ1557" s="75">
        <f t="shared" si="704"/>
        <v>1</v>
      </c>
      <c r="AK1557" s="76">
        <f t="shared" si="705"/>
        <v>0</v>
      </c>
    </row>
    <row r="1558" spans="2:37" x14ac:dyDescent="0.25">
      <c r="B1558" s="43">
        <v>2000</v>
      </c>
      <c r="C1558" s="44">
        <v>7</v>
      </c>
      <c r="D1558" s="67">
        <f t="shared" si="679"/>
        <v>36738</v>
      </c>
      <c r="E1558" s="61">
        <f>Data!I1557</f>
        <v>1430.829956</v>
      </c>
      <c r="F1558" s="61">
        <f>Data!H1557</f>
        <v>172.8</v>
      </c>
      <c r="G1558" s="62">
        <f>IF(MOD(C1558,3)=0,SUM(Data!G1555:G1557),0)</f>
        <v>0</v>
      </c>
      <c r="H1558" s="63">
        <f t="shared" si="693"/>
        <v>-1.6341276221772727E-2</v>
      </c>
      <c r="I1558" s="63">
        <f t="shared" si="694"/>
        <v>0</v>
      </c>
      <c r="J1558" s="63">
        <f t="shared" si="695"/>
        <v>-1.6341276221772727E-2</v>
      </c>
      <c r="K1558" s="63">
        <f t="shared" si="696"/>
        <v>2.3201856148491462E-3</v>
      </c>
      <c r="L1558" s="64">
        <f t="shared" si="697"/>
        <v>-1.8618264008296359E-2</v>
      </c>
      <c r="M1558" s="65">
        <f t="shared" si="698"/>
        <v>322.25899909909907</v>
      </c>
      <c r="N1558" s="65">
        <f t="shared" si="699"/>
        <v>13.86386008394715</v>
      </c>
      <c r="O1558" s="65">
        <f t="shared" si="700"/>
        <v>134375.66328457158</v>
      </c>
      <c r="P1558" s="66">
        <f t="shared" si="701"/>
        <v>9692.5143842272282</v>
      </c>
      <c r="Q1558" s="63">
        <f t="shared" si="706"/>
        <v>7.6848385836446376E-2</v>
      </c>
      <c r="R1558" s="63">
        <f t="shared" si="707"/>
        <v>8.9539299579648013E-2</v>
      </c>
      <c r="S1558" s="63">
        <f t="shared" si="708"/>
        <v>3.6592681463707422E-2</v>
      </c>
      <c r="T1558" s="64">
        <f t="shared" si="709"/>
        <v>5.1077553471801096E-2</v>
      </c>
      <c r="U1558" s="63">
        <f t="shared" si="688"/>
        <v>0.20548294188742844</v>
      </c>
      <c r="V1558" s="63">
        <f t="shared" si="689"/>
        <v>0.22531846610797968</v>
      </c>
      <c r="W1558" s="63">
        <f t="shared" si="690"/>
        <v>2.5309022034359252E-2</v>
      </c>
      <c r="X1558" s="64">
        <f t="shared" si="691"/>
        <v>0.19507235357860542</v>
      </c>
      <c r="Y1558" s="63">
        <f t="shared" si="684"/>
        <v>0.14919971142410171</v>
      </c>
      <c r="Z1558" s="63">
        <f t="shared" si="685"/>
        <v>0.17586131724226917</v>
      </c>
      <c r="AA1558" s="63">
        <f t="shared" si="686"/>
        <v>2.8552856566459228E-2</v>
      </c>
      <c r="AB1558" s="64">
        <f t="shared" si="687"/>
        <v>0.14321914497185761</v>
      </c>
      <c r="AC1558" s="63">
        <f t="shared" si="680"/>
        <v>0.13115006852793476</v>
      </c>
      <c r="AD1558" s="63">
        <f t="shared" si="681"/>
        <v>0.16751127692595258</v>
      </c>
      <c r="AE1558" s="63">
        <f t="shared" si="682"/>
        <v>3.7532982228328349E-2</v>
      </c>
      <c r="AF1558" s="64">
        <f t="shared" si="683"/>
        <v>0.12527630149980151</v>
      </c>
      <c r="AG1558" s="69">
        <f t="shared" ca="1" si="692"/>
        <v>1337</v>
      </c>
      <c r="AH1558" s="75">
        <f t="shared" si="702"/>
        <v>0</v>
      </c>
      <c r="AI1558" s="76">
        <f t="shared" si="703"/>
        <v>1</v>
      </c>
      <c r="AJ1558" s="75">
        <f t="shared" si="704"/>
        <v>0</v>
      </c>
      <c r="AK1558" s="76">
        <f t="shared" si="705"/>
        <v>1</v>
      </c>
    </row>
    <row r="1559" spans="2:37" x14ac:dyDescent="0.25">
      <c r="B1559" s="43">
        <v>2000</v>
      </c>
      <c r="C1559" s="44">
        <v>8</v>
      </c>
      <c r="D1559" s="67">
        <f t="shared" si="679"/>
        <v>36769</v>
      </c>
      <c r="E1559" s="61">
        <f>Data!I1558</f>
        <v>1517.6800539999999</v>
      </c>
      <c r="F1559" s="61">
        <f>Data!H1558</f>
        <v>172.8</v>
      </c>
      <c r="G1559" s="62">
        <f>IF(MOD(C1559,3)=0,SUM(Data!G1556:G1558),0)</f>
        <v>0</v>
      </c>
      <c r="H1559" s="63">
        <f t="shared" si="693"/>
        <v>6.0699105184236046E-2</v>
      </c>
      <c r="I1559" s="63">
        <f t="shared" si="694"/>
        <v>0</v>
      </c>
      <c r="J1559" s="63">
        <f t="shared" si="695"/>
        <v>6.0699105184236046E-2</v>
      </c>
      <c r="K1559" s="63">
        <f t="shared" si="696"/>
        <v>0</v>
      </c>
      <c r="L1559" s="64">
        <f t="shared" si="697"/>
        <v>6.0699105184236046E-2</v>
      </c>
      <c r="M1559" s="65">
        <f t="shared" si="698"/>
        <v>341.81983198198196</v>
      </c>
      <c r="N1559" s="65">
        <f t="shared" si="699"/>
        <v>13.86386008394715</v>
      </c>
      <c r="O1559" s="65">
        <f t="shared" si="700"/>
        <v>142532.14580448327</v>
      </c>
      <c r="P1559" s="66">
        <f t="shared" si="701"/>
        <v>10280.841334335157</v>
      </c>
      <c r="Q1559" s="63">
        <f t="shared" si="706"/>
        <v>0.14940057627583903</v>
      </c>
      <c r="R1559" s="63">
        <f t="shared" si="707"/>
        <v>0.16294653479865562</v>
      </c>
      <c r="S1559" s="63">
        <f t="shared" si="708"/>
        <v>3.4111310592459754E-2</v>
      </c>
      <c r="T1559" s="64">
        <f t="shared" si="709"/>
        <v>0.1245854511855049</v>
      </c>
      <c r="U1559" s="63">
        <f t="shared" si="688"/>
        <v>0.21985252580728831</v>
      </c>
      <c r="V1559" s="63">
        <f t="shared" si="689"/>
        <v>0.23992449321585796</v>
      </c>
      <c r="W1559" s="63">
        <f t="shared" si="690"/>
        <v>2.4771999860872418E-2</v>
      </c>
      <c r="X1559" s="64">
        <f t="shared" si="691"/>
        <v>0.20995157301740863</v>
      </c>
      <c r="Y1559" s="63">
        <f t="shared" si="684"/>
        <v>0.16750022214879312</v>
      </c>
      <c r="Z1559" s="63">
        <f t="shared" si="685"/>
        <v>0.19458640256297088</v>
      </c>
      <c r="AA1559" s="63">
        <f t="shared" si="686"/>
        <v>2.7611095565026611E-2</v>
      </c>
      <c r="AB1559" s="64">
        <f t="shared" si="687"/>
        <v>0.16248881285787764</v>
      </c>
      <c r="AC1559" s="63">
        <f t="shared" si="680"/>
        <v>0.13415781433739271</v>
      </c>
      <c r="AD1559" s="63">
        <f t="shared" si="681"/>
        <v>0.17061570775999657</v>
      </c>
      <c r="AE1559" s="63">
        <f t="shared" si="682"/>
        <v>3.7158036439602471E-2</v>
      </c>
      <c r="AF1559" s="64">
        <f t="shared" si="683"/>
        <v>0.12867631222193765</v>
      </c>
      <c r="AG1559" s="69">
        <f t="shared" ca="1" si="692"/>
        <v>114</v>
      </c>
      <c r="AH1559" s="75">
        <f t="shared" si="702"/>
        <v>1</v>
      </c>
      <c r="AI1559" s="76">
        <f t="shared" si="703"/>
        <v>0</v>
      </c>
      <c r="AJ1559" s="75">
        <f t="shared" si="704"/>
        <v>1</v>
      </c>
      <c r="AK1559" s="76">
        <f t="shared" si="705"/>
        <v>0</v>
      </c>
    </row>
    <row r="1560" spans="2:37" x14ac:dyDescent="0.25">
      <c r="B1560" s="43">
        <v>2000</v>
      </c>
      <c r="C1560" s="44">
        <v>9</v>
      </c>
      <c r="D1560" s="67">
        <f t="shared" si="679"/>
        <v>36799</v>
      </c>
      <c r="E1560" s="61">
        <f>Data!I1559</f>
        <v>1436.51001</v>
      </c>
      <c r="F1560" s="61">
        <f>Data!H1559</f>
        <v>173.7</v>
      </c>
      <c r="G1560" s="62">
        <f>IF(MOD(C1560,3)=0,SUM(Data!G1557:G1559),0)</f>
        <v>4.1166666666666671</v>
      </c>
      <c r="H1560" s="63">
        <f t="shared" si="693"/>
        <v>-5.3482974745611256E-2</v>
      </c>
      <c r="I1560" s="63">
        <f t="shared" si="694"/>
        <v>2.7124733278379551E-3</v>
      </c>
      <c r="J1560" s="63">
        <f t="shared" si="695"/>
        <v>-5.0770501417773284E-2</v>
      </c>
      <c r="K1560" s="63">
        <f t="shared" si="696"/>
        <v>5.2083333333332593E-3</v>
      </c>
      <c r="L1560" s="64">
        <f t="shared" si="697"/>
        <v>-5.5688788975194026E-2</v>
      </c>
      <c r="M1560" s="65">
        <f t="shared" si="698"/>
        <v>323.53829054054052</v>
      </c>
      <c r="N1560" s="65">
        <f t="shared" si="699"/>
        <v>13.93606768855104</v>
      </c>
      <c r="O1560" s="65">
        <f t="shared" si="700"/>
        <v>135295.71729383848</v>
      </c>
      <c r="P1560" s="66">
        <f t="shared" si="701"/>
        <v>9708.3137307799134</v>
      </c>
      <c r="Q1560" s="63">
        <f t="shared" si="706"/>
        <v>0.1199024359958174</v>
      </c>
      <c r="R1560" s="63">
        <f t="shared" si="707"/>
        <v>0.13268844739074881</v>
      </c>
      <c r="S1560" s="63">
        <f t="shared" si="708"/>
        <v>3.4544371649791517E-2</v>
      </c>
      <c r="T1560" s="64">
        <f t="shared" si="709"/>
        <v>9.4866956343734543E-2</v>
      </c>
      <c r="U1560" s="63">
        <f t="shared" si="688"/>
        <v>0.19706630815395854</v>
      </c>
      <c r="V1560" s="63">
        <f t="shared" si="689"/>
        <v>0.21605756715181967</v>
      </c>
      <c r="W1560" s="63">
        <f t="shared" si="690"/>
        <v>2.543517471558765E-2</v>
      </c>
      <c r="X1560" s="64">
        <f t="shared" si="691"/>
        <v>0.18589414244455083</v>
      </c>
      <c r="Y1560" s="63">
        <f t="shared" si="684"/>
        <v>0.16721706649932111</v>
      </c>
      <c r="Z1560" s="63">
        <f t="shared" si="685"/>
        <v>0.19349498078312899</v>
      </c>
      <c r="AA1560" s="63">
        <f t="shared" si="686"/>
        <v>2.728959550775456E-2</v>
      </c>
      <c r="AB1560" s="64">
        <f t="shared" si="687"/>
        <v>0.16179019626225744</v>
      </c>
      <c r="AC1560" s="63">
        <f t="shared" si="680"/>
        <v>0.12964027755978891</v>
      </c>
      <c r="AD1560" s="63">
        <f t="shared" si="681"/>
        <v>0.16542396618700517</v>
      </c>
      <c r="AE1560" s="63">
        <f t="shared" si="682"/>
        <v>3.6993481928775163E-2</v>
      </c>
      <c r="AF1560" s="64">
        <f t="shared" si="683"/>
        <v>0.1238488828486688</v>
      </c>
      <c r="AG1560" s="69">
        <f t="shared" ca="1" si="692"/>
        <v>1687</v>
      </c>
      <c r="AH1560" s="75">
        <f t="shared" si="702"/>
        <v>0</v>
      </c>
      <c r="AI1560" s="76">
        <f t="shared" si="703"/>
        <v>1</v>
      </c>
      <c r="AJ1560" s="75">
        <f t="shared" si="704"/>
        <v>0</v>
      </c>
      <c r="AK1560" s="76">
        <f t="shared" si="705"/>
        <v>1</v>
      </c>
    </row>
    <row r="1561" spans="2:37" x14ac:dyDescent="0.25">
      <c r="B1561" s="43">
        <v>2000</v>
      </c>
      <c r="C1561" s="44">
        <v>10</v>
      </c>
      <c r="D1561" s="67">
        <f t="shared" si="679"/>
        <v>36830</v>
      </c>
      <c r="E1561" s="61">
        <f>Data!I1560</f>
        <v>1429.400024</v>
      </c>
      <c r="F1561" s="61">
        <f>Data!H1560</f>
        <v>174</v>
      </c>
      <c r="G1561" s="62">
        <f>IF(MOD(C1561,3)=0,SUM(Data!G1558:G1560),0)</f>
        <v>0</v>
      </c>
      <c r="H1561" s="63">
        <f t="shared" si="693"/>
        <v>-4.9494858723608814E-3</v>
      </c>
      <c r="I1561" s="63">
        <f t="shared" si="694"/>
        <v>0</v>
      </c>
      <c r="J1561" s="63">
        <f t="shared" si="695"/>
        <v>-4.9494858723608814E-3</v>
      </c>
      <c r="K1561" s="63">
        <f t="shared" si="696"/>
        <v>1.7271157167531026E-3</v>
      </c>
      <c r="L1561" s="64">
        <f t="shared" si="697"/>
        <v>-6.6650902070637397E-3</v>
      </c>
      <c r="M1561" s="65">
        <f t="shared" si="698"/>
        <v>321.93694234234232</v>
      </c>
      <c r="N1561" s="65">
        <f t="shared" si="699"/>
        <v>13.960136890085671</v>
      </c>
      <c r="O1561" s="65">
        <f t="shared" si="700"/>
        <v>134626.07305250168</v>
      </c>
      <c r="P1561" s="66">
        <f t="shared" si="701"/>
        <v>9643.606944005789</v>
      </c>
      <c r="Q1561" s="63">
        <f t="shared" si="706"/>
        <v>4.8769905546451664E-2</v>
      </c>
      <c r="R1561" s="63">
        <f t="shared" si="707"/>
        <v>6.0743791424335392E-2</v>
      </c>
      <c r="S1561" s="63">
        <f t="shared" si="708"/>
        <v>3.4482758620689724E-2</v>
      </c>
      <c r="T1561" s="64">
        <f t="shared" si="709"/>
        <v>2.5385665043523797E-2</v>
      </c>
      <c r="U1561" s="63">
        <f t="shared" si="688"/>
        <v>0.19707349009301312</v>
      </c>
      <c r="V1561" s="63">
        <f t="shared" si="689"/>
        <v>0.21606486303114947</v>
      </c>
      <c r="W1561" s="63">
        <f t="shared" si="690"/>
        <v>2.5120872198526989E-2</v>
      </c>
      <c r="X1561" s="64">
        <f t="shared" si="691"/>
        <v>0.18626485520981961</v>
      </c>
      <c r="Y1561" s="63">
        <f t="shared" si="684"/>
        <v>0.16742239471684695</v>
      </c>
      <c r="Z1561" s="63">
        <f t="shared" si="685"/>
        <v>0.193704931617523</v>
      </c>
      <c r="AA1561" s="63">
        <f t="shared" si="686"/>
        <v>2.6849505400829754E-2</v>
      </c>
      <c r="AB1561" s="64">
        <f t="shared" si="687"/>
        <v>0.16249258079114659</v>
      </c>
      <c r="AC1561" s="63">
        <f t="shared" si="680"/>
        <v>0.12846291107047314</v>
      </c>
      <c r="AD1561" s="63">
        <f t="shared" si="681"/>
        <v>0.16420930418274482</v>
      </c>
      <c r="AE1561" s="63">
        <f t="shared" si="682"/>
        <v>3.6591563196031407E-2</v>
      </c>
      <c r="AF1561" s="64">
        <f t="shared" si="683"/>
        <v>0.1231128493784388</v>
      </c>
      <c r="AG1561" s="69">
        <f t="shared" ca="1" si="692"/>
        <v>1144</v>
      </c>
      <c r="AH1561" s="75">
        <f t="shared" si="702"/>
        <v>0</v>
      </c>
      <c r="AI1561" s="76">
        <f t="shared" si="703"/>
        <v>2</v>
      </c>
      <c r="AJ1561" s="75">
        <f t="shared" si="704"/>
        <v>0</v>
      </c>
      <c r="AK1561" s="76">
        <f t="shared" si="705"/>
        <v>2</v>
      </c>
    </row>
    <row r="1562" spans="2:37" x14ac:dyDescent="0.25">
      <c r="B1562" s="43">
        <v>2000</v>
      </c>
      <c r="C1562" s="44">
        <v>11</v>
      </c>
      <c r="D1562" s="67">
        <f t="shared" si="679"/>
        <v>36860</v>
      </c>
      <c r="E1562" s="61">
        <f>Data!I1561</f>
        <v>1314.9499510000001</v>
      </c>
      <c r="F1562" s="61">
        <f>Data!H1561</f>
        <v>174.1</v>
      </c>
      <c r="G1562" s="62">
        <f>IF(MOD(C1562,3)=0,SUM(Data!G1559:G1561),0)</f>
        <v>0</v>
      </c>
      <c r="H1562" s="63">
        <f t="shared" si="693"/>
        <v>-8.0068609961069903E-2</v>
      </c>
      <c r="I1562" s="63">
        <f t="shared" si="694"/>
        <v>0</v>
      </c>
      <c r="J1562" s="63">
        <f t="shared" si="695"/>
        <v>-8.0068609961069903E-2</v>
      </c>
      <c r="K1562" s="63">
        <f t="shared" si="696"/>
        <v>5.7471264367814356E-4</v>
      </c>
      <c r="L1562" s="64">
        <f t="shared" si="697"/>
        <v>-8.0597002488375424E-2</v>
      </c>
      <c r="M1562" s="65">
        <f t="shared" si="698"/>
        <v>296.15989887387389</v>
      </c>
      <c r="N1562" s="65">
        <f t="shared" si="699"/>
        <v>13.968159957263881</v>
      </c>
      <c r="O1562" s="65">
        <f t="shared" si="700"/>
        <v>123846.75051867042</v>
      </c>
      <c r="P1562" s="66">
        <f t="shared" si="701"/>
        <v>8866.3611311428394</v>
      </c>
      <c r="Q1562" s="63">
        <f t="shared" si="706"/>
        <v>-5.3250449049603299E-2</v>
      </c>
      <c r="R1562" s="63">
        <f t="shared" si="707"/>
        <v>-4.2441337329229389E-2</v>
      </c>
      <c r="S1562" s="63">
        <f t="shared" si="708"/>
        <v>3.446226975638722E-2</v>
      </c>
      <c r="T1562" s="64">
        <f t="shared" si="709"/>
        <v>-7.4341625919065679E-2</v>
      </c>
      <c r="U1562" s="63">
        <f t="shared" si="688"/>
        <v>0.16782472641547241</v>
      </c>
      <c r="V1562" s="63">
        <f t="shared" si="689"/>
        <v>0.18635207255527386</v>
      </c>
      <c r="W1562" s="63">
        <f t="shared" si="690"/>
        <v>2.5372134974325222E-2</v>
      </c>
      <c r="X1562" s="64">
        <f t="shared" si="691"/>
        <v>0.15699659868851401</v>
      </c>
      <c r="Y1562" s="63">
        <f t="shared" si="684"/>
        <v>0.15100092554798827</v>
      </c>
      <c r="Z1562" s="63">
        <f t="shared" si="685"/>
        <v>0.17691376089818256</v>
      </c>
      <c r="AA1562" s="63">
        <f t="shared" si="686"/>
        <v>2.667802329585589E-2</v>
      </c>
      <c r="AB1562" s="64">
        <f t="shared" si="687"/>
        <v>0.1463318919791794</v>
      </c>
      <c r="AC1562" s="63">
        <f t="shared" si="680"/>
        <v>0.11830058861222015</v>
      </c>
      <c r="AD1562" s="63">
        <f t="shared" si="681"/>
        <v>0.15372506917427642</v>
      </c>
      <c r="AE1562" s="63">
        <f t="shared" si="682"/>
        <v>3.6195335186298028E-2</v>
      </c>
      <c r="AF1562" s="64">
        <f t="shared" si="683"/>
        <v>0.11342430331135156</v>
      </c>
      <c r="AG1562" s="69">
        <f t="shared" ca="1" si="692"/>
        <v>1763</v>
      </c>
      <c r="AH1562" s="75">
        <f t="shared" si="702"/>
        <v>0</v>
      </c>
      <c r="AI1562" s="76">
        <f t="shared" si="703"/>
        <v>3</v>
      </c>
      <c r="AJ1562" s="75">
        <f t="shared" si="704"/>
        <v>0</v>
      </c>
      <c r="AK1562" s="76">
        <f t="shared" si="705"/>
        <v>3</v>
      </c>
    </row>
    <row r="1563" spans="2:37" x14ac:dyDescent="0.25">
      <c r="B1563" s="43">
        <v>2000</v>
      </c>
      <c r="C1563" s="44">
        <v>12</v>
      </c>
      <c r="D1563" s="67">
        <f t="shared" si="679"/>
        <v>36891</v>
      </c>
      <c r="E1563" s="61">
        <f>Data!I1562</f>
        <v>1320.280029</v>
      </c>
      <c r="F1563" s="61">
        <f>Data!H1562</f>
        <v>174</v>
      </c>
      <c r="G1563" s="62">
        <f>IF(MOD(C1563,3)=0,SUM(Data!G1560:G1562),0)</f>
        <v>4.0741666666666667</v>
      </c>
      <c r="H1563" s="63">
        <f t="shared" si="693"/>
        <v>4.0534455291978411E-3</v>
      </c>
      <c r="I1563" s="63">
        <f t="shared" si="694"/>
        <v>3.0983435252180686E-3</v>
      </c>
      <c r="J1563" s="63">
        <f t="shared" si="695"/>
        <v>7.1517890544161578E-3</v>
      </c>
      <c r="K1563" s="63">
        <f t="shared" si="696"/>
        <v>-5.7438253877073464E-4</v>
      </c>
      <c r="L1563" s="64">
        <f t="shared" si="697"/>
        <v>7.7306119216886682E-3</v>
      </c>
      <c r="M1563" s="65">
        <f t="shared" si="698"/>
        <v>297.36036689189189</v>
      </c>
      <c r="N1563" s="65">
        <f t="shared" si="699"/>
        <v>13.960136890085671</v>
      </c>
      <c r="O1563" s="65">
        <f t="shared" si="700"/>
        <v>124732.47635345485</v>
      </c>
      <c r="P1563" s="66">
        <f t="shared" si="701"/>
        <v>8934.90352820525</v>
      </c>
      <c r="Q1563" s="63">
        <f t="shared" si="706"/>
        <v>-0.10139184686064318</v>
      </c>
      <c r="R1563" s="63">
        <f t="shared" si="707"/>
        <v>-9.0906894486017742E-2</v>
      </c>
      <c r="S1563" s="63">
        <f t="shared" si="708"/>
        <v>3.3868092691621943E-2</v>
      </c>
      <c r="T1563" s="64">
        <f t="shared" si="709"/>
        <v>-0.12068753070113114</v>
      </c>
      <c r="U1563" s="63">
        <f t="shared" si="688"/>
        <v>0.16473450155323177</v>
      </c>
      <c r="V1563" s="63">
        <f t="shared" si="689"/>
        <v>0.1826279191710376</v>
      </c>
      <c r="W1563" s="63">
        <f t="shared" si="690"/>
        <v>2.5387865559969303E-2</v>
      </c>
      <c r="X1563" s="64">
        <f t="shared" si="691"/>
        <v>0.15334690305233822</v>
      </c>
      <c r="Y1563" s="63">
        <f t="shared" si="684"/>
        <v>0.14864616772756745</v>
      </c>
      <c r="Z1563" s="63">
        <f t="shared" si="685"/>
        <v>0.17380498928307819</v>
      </c>
      <c r="AA1563" s="63">
        <f t="shared" si="686"/>
        <v>2.6619037455101191E-2</v>
      </c>
      <c r="AB1563" s="64">
        <f t="shared" si="687"/>
        <v>0.14336959130705207</v>
      </c>
      <c r="AC1563" s="63">
        <f t="shared" si="680"/>
        <v>0.12045575608163639</v>
      </c>
      <c r="AD1563" s="63">
        <f t="shared" si="681"/>
        <v>0.15547790065330513</v>
      </c>
      <c r="AE1563" s="63">
        <f t="shared" si="682"/>
        <v>3.5683178756598322E-2</v>
      </c>
      <c r="AF1563" s="64">
        <f t="shared" si="683"/>
        <v>0.11566734340566187</v>
      </c>
      <c r="AG1563" s="69">
        <f t="shared" ca="1" si="692"/>
        <v>954</v>
      </c>
      <c r="AH1563" s="75">
        <f t="shared" si="702"/>
        <v>1</v>
      </c>
      <c r="AI1563" s="76">
        <f t="shared" si="703"/>
        <v>0</v>
      </c>
      <c r="AJ1563" s="75">
        <f t="shared" si="704"/>
        <v>1</v>
      </c>
      <c r="AK1563" s="76">
        <f t="shared" si="705"/>
        <v>0</v>
      </c>
    </row>
    <row r="1564" spans="2:37" x14ac:dyDescent="0.25">
      <c r="B1564" s="43">
        <v>2001</v>
      </c>
      <c r="C1564" s="39">
        <v>1</v>
      </c>
      <c r="D1564" s="67">
        <f t="shared" si="679"/>
        <v>36922</v>
      </c>
      <c r="E1564" s="61">
        <f>Data!I1563</f>
        <v>1366.01001</v>
      </c>
      <c r="F1564" s="61">
        <f>Data!H1563</f>
        <v>175.1</v>
      </c>
      <c r="G1564" s="62">
        <f>IF(MOD(C1564,3)=0,SUM(Data!G1561:G1563),0)</f>
        <v>0</v>
      </c>
      <c r="H1564" s="63">
        <f t="shared" si="693"/>
        <v>3.4636577086329501E-2</v>
      </c>
      <c r="I1564" s="63">
        <f t="shared" si="694"/>
        <v>0</v>
      </c>
      <c r="J1564" s="63">
        <f t="shared" si="695"/>
        <v>3.4636577086329501E-2</v>
      </c>
      <c r="K1564" s="63">
        <f t="shared" si="696"/>
        <v>6.3218390804598013E-3</v>
      </c>
      <c r="L1564" s="64">
        <f t="shared" si="697"/>
        <v>2.8136861296523819E-2</v>
      </c>
      <c r="M1564" s="65">
        <f t="shared" si="698"/>
        <v>307.65991216216213</v>
      </c>
      <c r="N1564" s="65">
        <f t="shared" si="699"/>
        <v>14.048390629045983</v>
      </c>
      <c r="O1564" s="65">
        <f t="shared" si="700"/>
        <v>129052.78238584007</v>
      </c>
      <c r="P1564" s="66">
        <f t="shared" si="701"/>
        <v>9186.3036694761831</v>
      </c>
      <c r="Q1564" s="63">
        <f t="shared" si="706"/>
        <v>-2.0402128275951226E-2</v>
      </c>
      <c r="R1564" s="63">
        <f t="shared" si="707"/>
        <v>-8.972188545905091E-3</v>
      </c>
      <c r="S1564" s="63">
        <f t="shared" si="708"/>
        <v>3.7322274881516515E-2</v>
      </c>
      <c r="T1564" s="64">
        <f t="shared" si="709"/>
        <v>-4.4628814543396844E-2</v>
      </c>
      <c r="U1564" s="63">
        <f t="shared" si="688"/>
        <v>0.16518965230578853</v>
      </c>
      <c r="V1564" s="63">
        <f t="shared" si="689"/>
        <v>0.18309006224887003</v>
      </c>
      <c r="W1564" s="63">
        <f t="shared" si="690"/>
        <v>2.5481358435516466E-2</v>
      </c>
      <c r="X1564" s="64">
        <f t="shared" si="691"/>
        <v>0.15369241236506048</v>
      </c>
      <c r="Y1564" s="63">
        <f t="shared" si="684"/>
        <v>0.14788500614017908</v>
      </c>
      <c r="Z1564" s="63">
        <f t="shared" si="685"/>
        <v>0.17302715595717721</v>
      </c>
      <c r="AA1564" s="63">
        <f t="shared" si="686"/>
        <v>2.6654011939156286E-2</v>
      </c>
      <c r="AB1564" s="64">
        <f t="shared" si="687"/>
        <v>0.14257300153296026</v>
      </c>
      <c r="AC1564" s="63">
        <f t="shared" si="680"/>
        <v>0.12499559702725915</v>
      </c>
      <c r="AD1564" s="63">
        <f t="shared" si="681"/>
        <v>0.16015964364643587</v>
      </c>
      <c r="AE1564" s="63">
        <f t="shared" si="682"/>
        <v>3.5591184116203323E-2</v>
      </c>
      <c r="AF1564" s="64">
        <f t="shared" si="683"/>
        <v>0.12028729236097346</v>
      </c>
      <c r="AG1564" s="69">
        <f t="shared" ca="1" si="692"/>
        <v>389</v>
      </c>
      <c r="AH1564" s="75">
        <f t="shared" si="702"/>
        <v>2</v>
      </c>
      <c r="AI1564" s="76">
        <f t="shared" si="703"/>
        <v>0</v>
      </c>
      <c r="AJ1564" s="75">
        <f t="shared" si="704"/>
        <v>2</v>
      </c>
      <c r="AK1564" s="76">
        <f t="shared" si="705"/>
        <v>0</v>
      </c>
    </row>
    <row r="1565" spans="2:37" x14ac:dyDescent="0.25">
      <c r="B1565" s="43">
        <v>2001</v>
      </c>
      <c r="C1565" s="44">
        <v>2</v>
      </c>
      <c r="D1565" s="67">
        <f t="shared" si="679"/>
        <v>36950</v>
      </c>
      <c r="E1565" s="61">
        <f>Data!I1564</f>
        <v>1239.9399410000001</v>
      </c>
      <c r="F1565" s="61">
        <f>Data!H1564</f>
        <v>175.8</v>
      </c>
      <c r="G1565" s="62">
        <f>IF(MOD(C1565,3)=0,SUM(Data!G1562:G1564),0)</f>
        <v>0</v>
      </c>
      <c r="H1565" s="63">
        <f t="shared" si="693"/>
        <v>-9.229073584900005E-2</v>
      </c>
      <c r="I1565" s="63">
        <f t="shared" si="694"/>
        <v>0</v>
      </c>
      <c r="J1565" s="63">
        <f t="shared" si="695"/>
        <v>-9.229073584900005E-2</v>
      </c>
      <c r="K1565" s="63">
        <f t="shared" si="696"/>
        <v>3.9977155910908557E-3</v>
      </c>
      <c r="L1565" s="64">
        <f t="shared" si="697"/>
        <v>-9.5905050325141739E-2</v>
      </c>
      <c r="M1565" s="65">
        <f t="shared" si="698"/>
        <v>279.26575247747746</v>
      </c>
      <c r="N1565" s="65">
        <f t="shared" si="699"/>
        <v>14.104552099293455</v>
      </c>
      <c r="O1565" s="65">
        <f t="shared" si="700"/>
        <v>117142.40613609001</v>
      </c>
      <c r="P1565" s="66">
        <f t="shared" si="701"/>
        <v>8305.2907537530355</v>
      </c>
      <c r="Q1565" s="63">
        <f t="shared" si="706"/>
        <v>-9.2563120363594376E-2</v>
      </c>
      <c r="R1565" s="63">
        <f t="shared" si="707"/>
        <v>-8.1975154482440304E-2</v>
      </c>
      <c r="S1565" s="63">
        <f t="shared" si="708"/>
        <v>3.5335689045936425E-2</v>
      </c>
      <c r="T1565" s="64">
        <f t="shared" si="709"/>
        <v>-0.11330706047280081</v>
      </c>
      <c r="U1565" s="63">
        <f t="shared" si="688"/>
        <v>0.14126315715835025</v>
      </c>
      <c r="V1565" s="63">
        <f t="shared" si="689"/>
        <v>0.15879599254325338</v>
      </c>
      <c r="W1565" s="63">
        <f t="shared" si="690"/>
        <v>2.5636553426530817E-2</v>
      </c>
      <c r="X1565" s="64">
        <f t="shared" si="691"/>
        <v>0.12983101925516682</v>
      </c>
      <c r="Y1565" s="63">
        <f t="shared" si="684"/>
        <v>0.12944522835553118</v>
      </c>
      <c r="Z1565" s="63">
        <f t="shared" si="685"/>
        <v>0.15418349132569897</v>
      </c>
      <c r="AA1565" s="63">
        <f t="shared" si="686"/>
        <v>2.6911217357384887E-2</v>
      </c>
      <c r="AB1565" s="64">
        <f t="shared" si="687"/>
        <v>0.1239369789881466</v>
      </c>
      <c r="AC1565" s="63">
        <f t="shared" si="680"/>
        <v>0.11882395793475387</v>
      </c>
      <c r="AD1565" s="63">
        <f t="shared" si="681"/>
        <v>0.1537950973058142</v>
      </c>
      <c r="AE1565" s="63">
        <f t="shared" si="682"/>
        <v>3.5264923841377582E-2</v>
      </c>
      <c r="AF1565" s="64">
        <f t="shared" si="683"/>
        <v>0.1144926006230631</v>
      </c>
      <c r="AG1565" s="69">
        <f t="shared" ca="1" si="692"/>
        <v>1788</v>
      </c>
      <c r="AH1565" s="75">
        <f t="shared" si="702"/>
        <v>0</v>
      </c>
      <c r="AI1565" s="76">
        <f t="shared" si="703"/>
        <v>1</v>
      </c>
      <c r="AJ1565" s="75">
        <f t="shared" si="704"/>
        <v>0</v>
      </c>
      <c r="AK1565" s="76">
        <f t="shared" si="705"/>
        <v>1</v>
      </c>
    </row>
    <row r="1566" spans="2:37" x14ac:dyDescent="0.25">
      <c r="B1566" s="43">
        <v>2001</v>
      </c>
      <c r="C1566" s="44">
        <v>3</v>
      </c>
      <c r="D1566" s="67">
        <f t="shared" si="679"/>
        <v>36981</v>
      </c>
      <c r="E1566" s="61">
        <f>Data!I1565</f>
        <v>1160.329956</v>
      </c>
      <c r="F1566" s="61">
        <f>Data!H1565</f>
        <v>176.2</v>
      </c>
      <c r="G1566" s="62">
        <f>IF(MOD(C1566,3)=0,SUM(Data!G1563:G1565),0)</f>
        <v>4.0175000000000001</v>
      </c>
      <c r="H1566" s="63">
        <f t="shared" si="693"/>
        <v>-6.4204710540895493E-2</v>
      </c>
      <c r="I1566" s="63">
        <f t="shared" si="694"/>
        <v>3.2400762868884788E-3</v>
      </c>
      <c r="J1566" s="63">
        <f t="shared" si="695"/>
        <v>-6.0964634254007111E-2</v>
      </c>
      <c r="K1566" s="63">
        <f t="shared" si="696"/>
        <v>2.2753128555175195E-3</v>
      </c>
      <c r="L1566" s="64">
        <f t="shared" si="697"/>
        <v>-6.3096383097925313E-2</v>
      </c>
      <c r="M1566" s="65">
        <f t="shared" si="698"/>
        <v>261.33557567567567</v>
      </c>
      <c r="N1566" s="65">
        <f t="shared" si="699"/>
        <v>14.136644368006294</v>
      </c>
      <c r="O1566" s="65">
        <f t="shared" si="700"/>
        <v>110000.86219036892</v>
      </c>
      <c r="P1566" s="66">
        <f t="shared" si="701"/>
        <v>7781.2569466145769</v>
      </c>
      <c r="Q1566" s="63">
        <f t="shared" si="706"/>
        <v>-0.22571368224012189</v>
      </c>
      <c r="R1566" s="63">
        <f t="shared" si="707"/>
        <v>-0.21615572626553892</v>
      </c>
      <c r="S1566" s="63">
        <f t="shared" si="708"/>
        <v>2.9205607476635587E-2</v>
      </c>
      <c r="T1566" s="64">
        <f t="shared" si="709"/>
        <v>-0.23839875332951355</v>
      </c>
      <c r="U1566" s="63">
        <f t="shared" si="688"/>
        <v>0.12444198091958469</v>
      </c>
      <c r="V1566" s="63">
        <f t="shared" si="689"/>
        <v>0.14127125560263587</v>
      </c>
      <c r="W1566" s="63">
        <f t="shared" si="690"/>
        <v>2.5046243243714184E-2</v>
      </c>
      <c r="X1566" s="64">
        <f t="shared" si="691"/>
        <v>0.11338514054852111</v>
      </c>
      <c r="Y1566" s="63">
        <f t="shared" si="684"/>
        <v>0.11951406040756551</v>
      </c>
      <c r="Z1566" s="63">
        <f t="shared" si="685"/>
        <v>0.14351097276392344</v>
      </c>
      <c r="AA1566" s="63">
        <f t="shared" si="686"/>
        <v>2.6992361777466778E-2</v>
      </c>
      <c r="AB1566" s="64">
        <f t="shared" si="687"/>
        <v>0.11345616123647928</v>
      </c>
      <c r="AC1566" s="63">
        <f t="shared" si="680"/>
        <v>0.11314599938520953</v>
      </c>
      <c r="AD1566" s="63">
        <f t="shared" si="681"/>
        <v>0.14748351011835048</v>
      </c>
      <c r="AE1566" s="63">
        <f t="shared" si="682"/>
        <v>3.5030461902840537E-2</v>
      </c>
      <c r="AF1566" s="64">
        <f t="shared" si="683"/>
        <v>0.10864709045255738</v>
      </c>
      <c r="AG1566" s="69">
        <f t="shared" ca="1" si="692"/>
        <v>1732</v>
      </c>
      <c r="AH1566" s="75">
        <f t="shared" si="702"/>
        <v>0</v>
      </c>
      <c r="AI1566" s="76">
        <f t="shared" si="703"/>
        <v>2</v>
      </c>
      <c r="AJ1566" s="75">
        <f t="shared" si="704"/>
        <v>0</v>
      </c>
      <c r="AK1566" s="76">
        <f t="shared" si="705"/>
        <v>2</v>
      </c>
    </row>
    <row r="1567" spans="2:37" x14ac:dyDescent="0.25">
      <c r="B1567" s="43">
        <v>2001</v>
      </c>
      <c r="C1567" s="44">
        <v>4</v>
      </c>
      <c r="D1567" s="67">
        <f t="shared" si="679"/>
        <v>37011</v>
      </c>
      <c r="E1567" s="61">
        <f>Data!I1566</f>
        <v>1249.459961</v>
      </c>
      <c r="F1567" s="61">
        <f>Data!H1566</f>
        <v>176.9</v>
      </c>
      <c r="G1567" s="62">
        <f>IF(MOD(C1567,3)=0,SUM(Data!G1564:G1566),0)</f>
        <v>0</v>
      </c>
      <c r="H1567" s="63">
        <f t="shared" si="693"/>
        <v>7.6814361759009797E-2</v>
      </c>
      <c r="I1567" s="63">
        <f t="shared" si="694"/>
        <v>0</v>
      </c>
      <c r="J1567" s="63">
        <f t="shared" si="695"/>
        <v>7.6814361759009797E-2</v>
      </c>
      <c r="K1567" s="63">
        <f t="shared" si="696"/>
        <v>3.9727582292850006E-3</v>
      </c>
      <c r="L1567" s="64">
        <f t="shared" si="697"/>
        <v>7.2553366545717868E-2</v>
      </c>
      <c r="M1567" s="65">
        <f t="shared" si="698"/>
        <v>281.4099011261261</v>
      </c>
      <c r="N1567" s="65">
        <f t="shared" si="699"/>
        <v>14.192805838253767</v>
      </c>
      <c r="O1567" s="65">
        <f t="shared" si="700"/>
        <v>118450.5082124629</v>
      </c>
      <c r="P1567" s="66">
        <f t="shared" si="701"/>
        <v>8345.8133340487184</v>
      </c>
      <c r="Q1567" s="63">
        <f t="shared" si="706"/>
        <v>-0.13974517563928068</v>
      </c>
      <c r="R1567" s="63">
        <f t="shared" si="707"/>
        <v>-0.12912600602518942</v>
      </c>
      <c r="S1567" s="63">
        <f t="shared" si="708"/>
        <v>3.2691185055458316E-2</v>
      </c>
      <c r="T1567" s="64">
        <f t="shared" si="709"/>
        <v>-0.1566946570498301</v>
      </c>
      <c r="U1567" s="63">
        <f t="shared" si="688"/>
        <v>0.13816793491732771</v>
      </c>
      <c r="V1567" s="63">
        <f t="shared" si="689"/>
        <v>0.15520264292111441</v>
      </c>
      <c r="W1567" s="63">
        <f t="shared" si="690"/>
        <v>2.5070584091410497E-2</v>
      </c>
      <c r="X1567" s="64">
        <f t="shared" si="691"/>
        <v>0.12694936412115387</v>
      </c>
      <c r="Y1567" s="63">
        <f t="shared" si="684"/>
        <v>0.12779392237304821</v>
      </c>
      <c r="Z1567" s="63">
        <f t="shared" si="685"/>
        <v>0.15196831452080439</v>
      </c>
      <c r="AA1567" s="63">
        <f t="shared" si="686"/>
        <v>2.724754998527712E-2</v>
      </c>
      <c r="AB1567" s="64">
        <f t="shared" si="687"/>
        <v>0.12141256947978607</v>
      </c>
      <c r="AC1567" s="63">
        <f t="shared" si="680"/>
        <v>0.11859939132985509</v>
      </c>
      <c r="AD1567" s="63">
        <f t="shared" si="681"/>
        <v>0.15310512429488177</v>
      </c>
      <c r="AE1567" s="63">
        <f t="shared" si="682"/>
        <v>3.4885987178849831E-2</v>
      </c>
      <c r="AF1567" s="64">
        <f t="shared" si="683"/>
        <v>0.11423397222558118</v>
      </c>
      <c r="AG1567" s="69">
        <f t="shared" ca="1" si="692"/>
        <v>54</v>
      </c>
      <c r="AH1567" s="75">
        <f t="shared" si="702"/>
        <v>1</v>
      </c>
      <c r="AI1567" s="76">
        <f t="shared" si="703"/>
        <v>0</v>
      </c>
      <c r="AJ1567" s="75">
        <f t="shared" si="704"/>
        <v>1</v>
      </c>
      <c r="AK1567" s="76">
        <f t="shared" si="705"/>
        <v>0</v>
      </c>
    </row>
    <row r="1568" spans="2:37" x14ac:dyDescent="0.25">
      <c r="B1568" s="43">
        <v>2001</v>
      </c>
      <c r="C1568" s="44">
        <v>5</v>
      </c>
      <c r="D1568" s="67">
        <f t="shared" ref="D1568:D1631" si="710">EOMONTH(DATE(B1568,C1568,1),0)</f>
        <v>37042</v>
      </c>
      <c r="E1568" s="61">
        <f>Data!I1567</f>
        <v>1255.8199460000001</v>
      </c>
      <c r="F1568" s="61">
        <f>Data!H1567</f>
        <v>177.7</v>
      </c>
      <c r="G1568" s="62">
        <f>IF(MOD(C1568,3)=0,SUM(Data!G1565:G1567),0)</f>
        <v>0</v>
      </c>
      <c r="H1568" s="63">
        <f t="shared" si="693"/>
        <v>5.0901871196495918E-3</v>
      </c>
      <c r="I1568" s="63">
        <f t="shared" si="694"/>
        <v>0</v>
      </c>
      <c r="J1568" s="63">
        <f t="shared" si="695"/>
        <v>5.0901871196495918E-3</v>
      </c>
      <c r="K1568" s="63">
        <f t="shared" si="696"/>
        <v>4.5223289994347216E-3</v>
      </c>
      <c r="L1568" s="64">
        <f t="shared" si="697"/>
        <v>5.6530164021384444E-4</v>
      </c>
      <c r="M1568" s="65">
        <f t="shared" si="698"/>
        <v>282.84233018018017</v>
      </c>
      <c r="N1568" s="65">
        <f t="shared" si="699"/>
        <v>14.256990375679445</v>
      </c>
      <c r="O1568" s="65">
        <f t="shared" si="700"/>
        <v>119053.44346368192</v>
      </c>
      <c r="P1568" s="66">
        <f t="shared" si="701"/>
        <v>8350.5312360153748</v>
      </c>
      <c r="Q1568" s="63">
        <f t="shared" si="706"/>
        <v>-0.11599326536944832</v>
      </c>
      <c r="R1568" s="63">
        <f t="shared" si="707"/>
        <v>-0.10508089709297053</v>
      </c>
      <c r="S1568" s="63">
        <f t="shared" si="708"/>
        <v>3.6151603498542073E-2</v>
      </c>
      <c r="T1568" s="64">
        <f t="shared" si="709"/>
        <v>-0.13630486129119002</v>
      </c>
      <c r="U1568" s="63">
        <f t="shared" si="688"/>
        <v>0.1341870225350601</v>
      </c>
      <c r="V1568" s="63">
        <f t="shared" si="689"/>
        <v>0.1511621491028039</v>
      </c>
      <c r="W1568" s="63">
        <f t="shared" si="690"/>
        <v>2.5602649268228417E-2</v>
      </c>
      <c r="X1568" s="64">
        <f t="shared" si="691"/>
        <v>0.122425093113949</v>
      </c>
      <c r="Y1568" s="63">
        <f t="shared" si="684"/>
        <v>0.12410068721774636</v>
      </c>
      <c r="Z1568" s="63">
        <f t="shared" si="685"/>
        <v>0.14819591444612601</v>
      </c>
      <c r="AA1568" s="63">
        <f t="shared" si="686"/>
        <v>2.7407599617961909E-2</v>
      </c>
      <c r="AB1568" s="64">
        <f t="shared" si="687"/>
        <v>0.11756610995779937</v>
      </c>
      <c r="AC1568" s="63">
        <f t="shared" si="680"/>
        <v>0.11897615241157888</v>
      </c>
      <c r="AD1568" s="63">
        <f t="shared" si="681"/>
        <v>0.15349350742590961</v>
      </c>
      <c r="AE1568" s="63">
        <f t="shared" si="682"/>
        <v>3.4714546291328752E-2</v>
      </c>
      <c r="AF1568" s="64">
        <f t="shared" si="683"/>
        <v>0.11479394153712641</v>
      </c>
      <c r="AG1568" s="69">
        <f t="shared" ca="1" si="692"/>
        <v>929</v>
      </c>
      <c r="AH1568" s="75">
        <f t="shared" si="702"/>
        <v>2</v>
      </c>
      <c r="AI1568" s="76">
        <f t="shared" si="703"/>
        <v>0</v>
      </c>
      <c r="AJ1568" s="75">
        <f t="shared" si="704"/>
        <v>2</v>
      </c>
      <c r="AK1568" s="76">
        <f t="shared" si="705"/>
        <v>0</v>
      </c>
    </row>
    <row r="1569" spans="2:37" x14ac:dyDescent="0.25">
      <c r="B1569" s="43">
        <v>2001</v>
      </c>
      <c r="C1569" s="44">
        <v>6</v>
      </c>
      <c r="D1569" s="67">
        <f t="shared" si="710"/>
        <v>37072</v>
      </c>
      <c r="E1569" s="61">
        <f>Data!I1568</f>
        <v>1224.380005</v>
      </c>
      <c r="F1569" s="61">
        <f>Data!H1568</f>
        <v>178</v>
      </c>
      <c r="G1569" s="62">
        <f>IF(MOD(C1569,3)=0,SUM(Data!G1566:G1568),0)</f>
        <v>3.9458333333333329</v>
      </c>
      <c r="H1569" s="63">
        <f t="shared" si="693"/>
        <v>-2.5035389109833495E-2</v>
      </c>
      <c r="I1569" s="63">
        <f t="shared" si="694"/>
        <v>3.1420374759148256E-3</v>
      </c>
      <c r="J1569" s="63">
        <f t="shared" si="695"/>
        <v>-2.189335163391859E-2</v>
      </c>
      <c r="K1569" s="63">
        <f t="shared" si="696"/>
        <v>1.6882386043894915E-3</v>
      </c>
      <c r="L1569" s="64">
        <f t="shared" si="697"/>
        <v>-2.3541845985097454E-2</v>
      </c>
      <c r="M1569" s="65">
        <f t="shared" si="698"/>
        <v>275.76126238738738</v>
      </c>
      <c r="N1569" s="65">
        <f t="shared" si="699"/>
        <v>14.281059577214076</v>
      </c>
      <c r="O1569" s="65">
        <f t="shared" si="700"/>
        <v>116446.96456270269</v>
      </c>
      <c r="P1569" s="66">
        <f t="shared" si="701"/>
        <v>8153.944315763355</v>
      </c>
      <c r="Q1569" s="63">
        <f t="shared" si="706"/>
        <v>-0.1582702975378022</v>
      </c>
      <c r="R1569" s="63">
        <f t="shared" si="707"/>
        <v>-0.14758320256977642</v>
      </c>
      <c r="S1569" s="63">
        <f t="shared" si="708"/>
        <v>3.2482598607888491E-2</v>
      </c>
      <c r="T1569" s="64">
        <f t="shared" si="709"/>
        <v>-0.17440080967994098</v>
      </c>
      <c r="U1569" s="63">
        <f t="shared" si="688"/>
        <v>0.12794169170529979</v>
      </c>
      <c r="V1569" s="63">
        <f t="shared" si="689"/>
        <v>0.14435017934219752</v>
      </c>
      <c r="W1569" s="63">
        <f t="shared" si="690"/>
        <v>2.5817730298912878E-2</v>
      </c>
      <c r="X1569" s="64">
        <f t="shared" si="691"/>
        <v>0.1155492301821941</v>
      </c>
      <c r="Y1569" s="63">
        <f t="shared" si="684"/>
        <v>0.1267705975548401</v>
      </c>
      <c r="Z1569" s="63">
        <f t="shared" si="685"/>
        <v>0.15035621759605422</v>
      </c>
      <c r="AA1569" s="63">
        <f t="shared" si="686"/>
        <v>2.7278288465341305E-2</v>
      </c>
      <c r="AB1569" s="64">
        <f t="shared" si="687"/>
        <v>0.1198097248940988</v>
      </c>
      <c r="AC1569" s="63">
        <f t="shared" si="680"/>
        <v>0.11814329403911517</v>
      </c>
      <c r="AD1569" s="63">
        <f t="shared" si="681"/>
        <v>0.1521270425443737</v>
      </c>
      <c r="AE1569" s="63">
        <f t="shared" si="682"/>
        <v>3.4343025148295236E-2</v>
      </c>
      <c r="AF1569" s="64">
        <f t="shared" si="683"/>
        <v>0.113873264992715</v>
      </c>
      <c r="AG1569" s="69">
        <f t="shared" ca="1" si="692"/>
        <v>1471</v>
      </c>
      <c r="AH1569" s="75">
        <f t="shared" si="702"/>
        <v>0</v>
      </c>
      <c r="AI1569" s="76">
        <f t="shared" si="703"/>
        <v>1</v>
      </c>
      <c r="AJ1569" s="75">
        <f t="shared" si="704"/>
        <v>0</v>
      </c>
      <c r="AK1569" s="76">
        <f t="shared" si="705"/>
        <v>1</v>
      </c>
    </row>
    <row r="1570" spans="2:37" x14ac:dyDescent="0.25">
      <c r="B1570" s="43">
        <v>2001</v>
      </c>
      <c r="C1570" s="44">
        <v>7</v>
      </c>
      <c r="D1570" s="67">
        <f t="shared" si="710"/>
        <v>37103</v>
      </c>
      <c r="E1570" s="61">
        <f>Data!I1569</f>
        <v>1211.2299800000001</v>
      </c>
      <c r="F1570" s="61">
        <f>Data!H1569</f>
        <v>177.5</v>
      </c>
      <c r="G1570" s="62">
        <f>IF(MOD(C1570,3)=0,SUM(Data!G1567:G1569),0)</f>
        <v>0</v>
      </c>
      <c r="H1570" s="63">
        <f t="shared" si="693"/>
        <v>-1.0740150072934163E-2</v>
      </c>
      <c r="I1570" s="63">
        <f t="shared" si="694"/>
        <v>0</v>
      </c>
      <c r="J1570" s="63">
        <f t="shared" si="695"/>
        <v>-1.0740150072934163E-2</v>
      </c>
      <c r="K1570" s="63">
        <f t="shared" si="696"/>
        <v>-2.8089887640448952E-3</v>
      </c>
      <c r="L1570" s="64">
        <f t="shared" si="697"/>
        <v>-7.9535026083509264E-3</v>
      </c>
      <c r="M1570" s="65">
        <f t="shared" si="698"/>
        <v>272.79954504504502</v>
      </c>
      <c r="N1570" s="65">
        <f t="shared" si="699"/>
        <v>14.240944241323026</v>
      </c>
      <c r="O1570" s="65">
        <f t="shared" si="700"/>
        <v>115196.30668776162</v>
      </c>
      <c r="P1570" s="66">
        <f t="shared" si="701"/>
        <v>8089.0918983795827</v>
      </c>
      <c r="Q1570" s="63">
        <f t="shared" si="706"/>
        <v>-0.15347734025216342</v>
      </c>
      <c r="R1570" s="63">
        <f t="shared" si="707"/>
        <v>-0.14272939108172611</v>
      </c>
      <c r="S1570" s="63">
        <f t="shared" si="708"/>
        <v>2.7199074074073959E-2</v>
      </c>
      <c r="T1570" s="64">
        <f t="shared" si="709"/>
        <v>-0.16542895086716802</v>
      </c>
      <c r="U1570" s="63">
        <f t="shared" si="688"/>
        <v>0.13609882860577915</v>
      </c>
      <c r="V1570" s="63">
        <f t="shared" si="689"/>
        <v>0.15262598042626752</v>
      </c>
      <c r="W1570" s="63">
        <f t="shared" si="690"/>
        <v>2.4848667998639495E-2</v>
      </c>
      <c r="X1570" s="64">
        <f t="shared" si="691"/>
        <v>0.12467920037126667</v>
      </c>
      <c r="Y1570" s="63">
        <f t="shared" si="684"/>
        <v>0.12062617185041291</v>
      </c>
      <c r="Z1570" s="63">
        <f t="shared" si="685"/>
        <v>0.14408317645708291</v>
      </c>
      <c r="AA1570" s="63">
        <f t="shared" si="686"/>
        <v>2.6838455925607407E-2</v>
      </c>
      <c r="AB1570" s="64">
        <f t="shared" si="687"/>
        <v>0.11418029764554283</v>
      </c>
      <c r="AC1570" s="63">
        <f t="shared" si="680"/>
        <v>0.11766340442665935</v>
      </c>
      <c r="AD1570" s="63">
        <f t="shared" si="681"/>
        <v>0.15163256763861321</v>
      </c>
      <c r="AE1570" s="63">
        <f t="shared" si="682"/>
        <v>3.3630091444193377E-2</v>
      </c>
      <c r="AF1570" s="64">
        <f t="shared" si="683"/>
        <v>0.11416315872687721</v>
      </c>
      <c r="AG1570" s="69">
        <f t="shared" ca="1" si="692"/>
        <v>1245</v>
      </c>
      <c r="AH1570" s="75">
        <f t="shared" si="702"/>
        <v>0</v>
      </c>
      <c r="AI1570" s="76">
        <f t="shared" si="703"/>
        <v>2</v>
      </c>
      <c r="AJ1570" s="75">
        <f t="shared" si="704"/>
        <v>0</v>
      </c>
      <c r="AK1570" s="76">
        <f t="shared" si="705"/>
        <v>2</v>
      </c>
    </row>
    <row r="1571" spans="2:37" x14ac:dyDescent="0.25">
      <c r="B1571" s="43">
        <v>2001</v>
      </c>
      <c r="C1571" s="44">
        <v>8</v>
      </c>
      <c r="D1571" s="67">
        <f t="shared" si="710"/>
        <v>37134</v>
      </c>
      <c r="E1571" s="61">
        <f>Data!I1570</f>
        <v>1133.579956</v>
      </c>
      <c r="F1571" s="61">
        <f>Data!H1570</f>
        <v>177.5</v>
      </c>
      <c r="G1571" s="62">
        <f>IF(MOD(C1571,3)=0,SUM(Data!G1568:G1570),0)</f>
        <v>0</v>
      </c>
      <c r="H1571" s="63">
        <f t="shared" si="693"/>
        <v>-6.4108406563714748E-2</v>
      </c>
      <c r="I1571" s="63">
        <f t="shared" si="694"/>
        <v>0</v>
      </c>
      <c r="J1571" s="63">
        <f t="shared" si="695"/>
        <v>-6.4108406563714748E-2</v>
      </c>
      <c r="K1571" s="63">
        <f t="shared" si="696"/>
        <v>0</v>
      </c>
      <c r="L1571" s="64">
        <f t="shared" si="697"/>
        <v>-6.4108406563714748E-2</v>
      </c>
      <c r="M1571" s="65">
        <f t="shared" si="698"/>
        <v>255.31080090090089</v>
      </c>
      <c r="N1571" s="65">
        <f t="shared" si="699"/>
        <v>14.240944241323026</v>
      </c>
      <c r="O1571" s="65">
        <f t="shared" si="700"/>
        <v>107811.25502398422</v>
      </c>
      <c r="P1571" s="66">
        <f t="shared" si="701"/>
        <v>7570.5131062270129</v>
      </c>
      <c r="Q1571" s="63">
        <f t="shared" si="706"/>
        <v>-0.25308370956557358</v>
      </c>
      <c r="R1571" s="63">
        <f t="shared" si="707"/>
        <v>-0.24360042139635651</v>
      </c>
      <c r="S1571" s="63">
        <f t="shared" si="708"/>
        <v>2.7199074074073959E-2</v>
      </c>
      <c r="T1571" s="64">
        <f t="shared" si="709"/>
        <v>-0.2636290299565659</v>
      </c>
      <c r="U1571" s="63">
        <f t="shared" si="688"/>
        <v>0.11697189596666924</v>
      </c>
      <c r="V1571" s="63">
        <f t="shared" si="689"/>
        <v>0.13322080287427895</v>
      </c>
      <c r="W1571" s="63">
        <f t="shared" si="690"/>
        <v>2.4457454498169939E-2</v>
      </c>
      <c r="X1571" s="64">
        <f t="shared" si="691"/>
        <v>0.10616677920449802</v>
      </c>
      <c r="Y1571" s="63">
        <f t="shared" si="684"/>
        <v>0.11106189967090474</v>
      </c>
      <c r="Z1571" s="63">
        <f t="shared" si="685"/>
        <v>0.13431870444090332</v>
      </c>
      <c r="AA1571" s="63">
        <f t="shared" si="686"/>
        <v>2.6537374211973219E-2</v>
      </c>
      <c r="AB1571" s="64">
        <f t="shared" si="687"/>
        <v>0.10499503762507323</v>
      </c>
      <c r="AC1571" s="63">
        <f t="shared" si="680"/>
        <v>0.11754355368300251</v>
      </c>
      <c r="AD1571" s="63">
        <f t="shared" si="681"/>
        <v>0.15150907426922844</v>
      </c>
      <c r="AE1571" s="63">
        <f t="shared" si="682"/>
        <v>3.3236721748889364E-2</v>
      </c>
      <c r="AF1571" s="64">
        <f t="shared" si="683"/>
        <v>0.11446781752021695</v>
      </c>
      <c r="AG1571" s="69">
        <f t="shared" ca="1" si="692"/>
        <v>1731</v>
      </c>
      <c r="AH1571" s="75">
        <f t="shared" si="702"/>
        <v>0</v>
      </c>
      <c r="AI1571" s="76">
        <f t="shared" si="703"/>
        <v>3</v>
      </c>
      <c r="AJ1571" s="75">
        <f t="shared" si="704"/>
        <v>0</v>
      </c>
      <c r="AK1571" s="76">
        <f t="shared" si="705"/>
        <v>3</v>
      </c>
    </row>
    <row r="1572" spans="2:37" x14ac:dyDescent="0.25">
      <c r="B1572" s="43">
        <v>2001</v>
      </c>
      <c r="C1572" s="44">
        <v>9</v>
      </c>
      <c r="D1572" s="67">
        <f t="shared" si="710"/>
        <v>37164</v>
      </c>
      <c r="E1572" s="61">
        <f>Data!I1571</f>
        <v>1040.9399410000001</v>
      </c>
      <c r="F1572" s="61">
        <f>Data!H1571</f>
        <v>178.3</v>
      </c>
      <c r="G1572" s="62">
        <f>IF(MOD(C1572,3)=0,SUM(Data!G1569:G1571),0)</f>
        <v>3.9308333333333332</v>
      </c>
      <c r="H1572" s="63">
        <f t="shared" si="693"/>
        <v>-8.1723406019716172E-2</v>
      </c>
      <c r="I1572" s="63">
        <f t="shared" si="694"/>
        <v>3.4676277685817981E-3</v>
      </c>
      <c r="J1572" s="63">
        <f t="shared" si="695"/>
        <v>-7.8255778251134278E-2</v>
      </c>
      <c r="K1572" s="63">
        <f t="shared" si="696"/>
        <v>4.5070422535211652E-3</v>
      </c>
      <c r="L1572" s="64">
        <f t="shared" si="697"/>
        <v>-8.2391478629143755E-2</v>
      </c>
      <c r="M1572" s="65">
        <f t="shared" si="698"/>
        <v>234.44593265765766</v>
      </c>
      <c r="N1572" s="65">
        <f t="shared" si="699"/>
        <v>14.305128778748708</v>
      </c>
      <c r="O1572" s="65">
        <f t="shared" si="700"/>
        <v>99374.401357850831</v>
      </c>
      <c r="P1572" s="66">
        <f t="shared" si="701"/>
        <v>6946.7673374236574</v>
      </c>
      <c r="Q1572" s="63">
        <f t="shared" si="706"/>
        <v>-0.27536882182951161</v>
      </c>
      <c r="R1572" s="63">
        <f t="shared" si="707"/>
        <v>-0.26550223949789087</v>
      </c>
      <c r="S1572" s="63">
        <f t="shared" si="708"/>
        <v>2.648244099021313E-2</v>
      </c>
      <c r="T1572" s="64">
        <f t="shared" si="709"/>
        <v>-0.28445170499598271</v>
      </c>
      <c r="U1572" s="63">
        <f t="shared" si="688"/>
        <v>8.6555895092758073E-2</v>
      </c>
      <c r="V1572" s="63">
        <f t="shared" si="689"/>
        <v>0.10203125298991544</v>
      </c>
      <c r="W1572" s="63">
        <f t="shared" si="690"/>
        <v>2.4728626898552264E-2</v>
      </c>
      <c r="X1572" s="64">
        <f t="shared" si="691"/>
        <v>7.5437168497310303E-2</v>
      </c>
      <c r="Y1572" s="63">
        <f t="shared" si="684"/>
        <v>0.10376106326532319</v>
      </c>
      <c r="Z1572" s="63">
        <f t="shared" si="685"/>
        <v>0.12640456479411055</v>
      </c>
      <c r="AA1572" s="63">
        <f t="shared" si="686"/>
        <v>2.6549091976988404E-2</v>
      </c>
      <c r="AB1572" s="64">
        <f t="shared" si="687"/>
        <v>9.7272963950330693E-2</v>
      </c>
      <c r="AC1572" s="63">
        <f t="shared" si="680"/>
        <v>0.11587286033821753</v>
      </c>
      <c r="AD1572" s="63">
        <f t="shared" si="681"/>
        <v>0.14920875290844049</v>
      </c>
      <c r="AE1572" s="63">
        <f t="shared" si="682"/>
        <v>3.2967770924857254E-2</v>
      </c>
      <c r="AF1572" s="64">
        <f t="shared" si="683"/>
        <v>0.11253108301676051</v>
      </c>
      <c r="AG1572" s="69">
        <f t="shared" ca="1" si="692"/>
        <v>1765</v>
      </c>
      <c r="AH1572" s="75">
        <f t="shared" si="702"/>
        <v>0</v>
      </c>
      <c r="AI1572" s="76">
        <f t="shared" si="703"/>
        <v>4</v>
      </c>
      <c r="AJ1572" s="75">
        <f t="shared" si="704"/>
        <v>0</v>
      </c>
      <c r="AK1572" s="76">
        <f t="shared" si="705"/>
        <v>4</v>
      </c>
    </row>
    <row r="1573" spans="2:37" x14ac:dyDescent="0.25">
      <c r="B1573" s="43">
        <v>2001</v>
      </c>
      <c r="C1573" s="44">
        <v>10</v>
      </c>
      <c r="D1573" s="67">
        <f t="shared" si="710"/>
        <v>37195</v>
      </c>
      <c r="E1573" s="61">
        <f>Data!I1572</f>
        <v>1059.780029</v>
      </c>
      <c r="F1573" s="61">
        <f>Data!H1572</f>
        <v>177.7</v>
      </c>
      <c r="G1573" s="62">
        <f>IF(MOD(C1573,3)=0,SUM(Data!G1570:G1572),0)</f>
        <v>0</v>
      </c>
      <c r="H1573" s="63">
        <f t="shared" si="693"/>
        <v>1.809911144527776E-2</v>
      </c>
      <c r="I1573" s="63">
        <f t="shared" si="694"/>
        <v>0</v>
      </c>
      <c r="J1573" s="63">
        <f t="shared" si="695"/>
        <v>1.809911144527776E-2</v>
      </c>
      <c r="K1573" s="63">
        <f t="shared" si="696"/>
        <v>-3.3651149747617737E-3</v>
      </c>
      <c r="L1573" s="64">
        <f t="shared" si="697"/>
        <v>2.1536699891350874E-2</v>
      </c>
      <c r="M1573" s="65">
        <f t="shared" si="698"/>
        <v>238.6891957207207</v>
      </c>
      <c r="N1573" s="65">
        <f t="shared" si="699"/>
        <v>14.256990375679445</v>
      </c>
      <c r="O1573" s="65">
        <f t="shared" si="700"/>
        <v>101172.98972283433</v>
      </c>
      <c r="P1573" s="66">
        <f t="shared" si="701"/>
        <v>7096.3777807847891</v>
      </c>
      <c r="Q1573" s="63">
        <f t="shared" si="706"/>
        <v>-0.2585840134280003</v>
      </c>
      <c r="R1573" s="63">
        <f t="shared" si="707"/>
        <v>-0.24848888904767552</v>
      </c>
      <c r="S1573" s="63">
        <f t="shared" si="708"/>
        <v>2.1264367816091756E-2</v>
      </c>
      <c r="T1573" s="64">
        <f t="shared" si="709"/>
        <v>-0.26413655990036899</v>
      </c>
      <c r="U1573" s="63">
        <f t="shared" si="688"/>
        <v>8.485591597382558E-2</v>
      </c>
      <c r="V1573" s="63">
        <f t="shared" si="689"/>
        <v>0.10030706178451609</v>
      </c>
      <c r="W1573" s="63">
        <f t="shared" si="690"/>
        <v>2.3390314860323835E-2</v>
      </c>
      <c r="X1573" s="64">
        <f t="shared" si="691"/>
        <v>7.5158759866405633E-2</v>
      </c>
      <c r="Y1573" s="63">
        <f t="shared" si="684"/>
        <v>0.10444257145039448</v>
      </c>
      <c r="Z1573" s="63">
        <f t="shared" si="685"/>
        <v>0.12710005402285529</v>
      </c>
      <c r="AA1573" s="63">
        <f t="shared" si="686"/>
        <v>2.6053649699789627E-2</v>
      </c>
      <c r="AB1573" s="64">
        <f t="shared" si="687"/>
        <v>9.8480624626821944E-2</v>
      </c>
      <c r="AC1573" s="63">
        <f t="shared" si="680"/>
        <v>0.11419802136107338</v>
      </c>
      <c r="AD1573" s="63">
        <f t="shared" si="681"/>
        <v>0.14748387933129914</v>
      </c>
      <c r="AE1573" s="63">
        <f t="shared" si="682"/>
        <v>3.268299962709631E-2</v>
      </c>
      <c r="AF1573" s="64">
        <f t="shared" si="683"/>
        <v>0.11116758942062344</v>
      </c>
      <c r="AG1573" s="69">
        <f t="shared" ca="1" si="692"/>
        <v>676</v>
      </c>
      <c r="AH1573" s="75">
        <f t="shared" si="702"/>
        <v>1</v>
      </c>
      <c r="AI1573" s="76">
        <f t="shared" si="703"/>
        <v>0</v>
      </c>
      <c r="AJ1573" s="75">
        <f t="shared" si="704"/>
        <v>1</v>
      </c>
      <c r="AK1573" s="76">
        <f t="shared" si="705"/>
        <v>0</v>
      </c>
    </row>
    <row r="1574" spans="2:37" x14ac:dyDescent="0.25">
      <c r="B1574" s="43">
        <v>2001</v>
      </c>
      <c r="C1574" s="44">
        <v>11</v>
      </c>
      <c r="D1574" s="67">
        <f t="shared" si="710"/>
        <v>37225</v>
      </c>
      <c r="E1574" s="61">
        <f>Data!I1573</f>
        <v>1139.4499510000001</v>
      </c>
      <c r="F1574" s="61">
        <f>Data!H1573</f>
        <v>177.4</v>
      </c>
      <c r="G1574" s="62">
        <f>IF(MOD(C1574,3)=0,SUM(Data!G1571:G1573),0)</f>
        <v>0</v>
      </c>
      <c r="H1574" s="63">
        <f t="shared" si="693"/>
        <v>7.5175904263053539E-2</v>
      </c>
      <c r="I1574" s="63">
        <f t="shared" si="694"/>
        <v>0</v>
      </c>
      <c r="J1574" s="63">
        <f t="shared" si="695"/>
        <v>7.5175904263053539E-2</v>
      </c>
      <c r="K1574" s="63">
        <f t="shared" si="696"/>
        <v>-1.6882386043892694E-3</v>
      </c>
      <c r="L1574" s="64">
        <f t="shared" si="697"/>
        <v>7.6994127325505035E-2</v>
      </c>
      <c r="M1574" s="65">
        <f t="shared" si="698"/>
        <v>256.63287184684685</v>
      </c>
      <c r="N1574" s="65">
        <f t="shared" si="699"/>
        <v>14.232921174144817</v>
      </c>
      <c r="O1574" s="65">
        <f t="shared" si="700"/>
        <v>108778.76071224503</v>
      </c>
      <c r="P1574" s="66">
        <f t="shared" si="701"/>
        <v>7642.7571951884183</v>
      </c>
      <c r="Q1574" s="63">
        <f t="shared" si="706"/>
        <v>-0.13346515573960427</v>
      </c>
      <c r="R1574" s="63">
        <f t="shared" si="707"/>
        <v>-0.12166641226613228</v>
      </c>
      <c r="S1574" s="63">
        <f t="shared" si="708"/>
        <v>1.895462377943713E-2</v>
      </c>
      <c r="T1574" s="64">
        <f t="shared" si="709"/>
        <v>-0.13800519941112566</v>
      </c>
      <c r="U1574" s="63">
        <f t="shared" si="688"/>
        <v>8.5219472401277807E-2</v>
      </c>
      <c r="V1574" s="63">
        <f t="shared" si="689"/>
        <v>0.1006757961930147</v>
      </c>
      <c r="W1574" s="63">
        <f t="shared" si="690"/>
        <v>2.2657214507150414E-2</v>
      </c>
      <c r="X1574" s="64">
        <f t="shared" si="691"/>
        <v>7.6290061399961751E-2</v>
      </c>
      <c r="Y1574" s="63">
        <f t="shared" si="684"/>
        <v>0.1174830060261276</v>
      </c>
      <c r="Z1574" s="63">
        <f t="shared" si="685"/>
        <v>0.14040801126275815</v>
      </c>
      <c r="AA1574" s="63">
        <f t="shared" si="686"/>
        <v>2.5582117738222276E-2</v>
      </c>
      <c r="AB1574" s="64">
        <f t="shared" si="687"/>
        <v>0.11196167672830359</v>
      </c>
      <c r="AC1574" s="63">
        <f t="shared" si="680"/>
        <v>0.11623593777473573</v>
      </c>
      <c r="AD1574" s="63">
        <f t="shared" si="681"/>
        <v>0.14958267702010297</v>
      </c>
      <c r="AE1574" s="63">
        <f t="shared" si="682"/>
        <v>3.2430203478518216E-2</v>
      </c>
      <c r="AF1574" s="64">
        <f t="shared" si="683"/>
        <v>0.11347253610642971</v>
      </c>
      <c r="AG1574" s="69">
        <f t="shared" ca="1" si="692"/>
        <v>58</v>
      </c>
      <c r="AH1574" s="75">
        <f t="shared" si="702"/>
        <v>2</v>
      </c>
      <c r="AI1574" s="76">
        <f t="shared" si="703"/>
        <v>0</v>
      </c>
      <c r="AJ1574" s="75">
        <f t="shared" si="704"/>
        <v>2</v>
      </c>
      <c r="AK1574" s="76">
        <f t="shared" si="705"/>
        <v>0</v>
      </c>
    </row>
    <row r="1575" spans="2:37" x14ac:dyDescent="0.25">
      <c r="B1575" s="43">
        <v>2001</v>
      </c>
      <c r="C1575" s="44">
        <v>12</v>
      </c>
      <c r="D1575" s="67">
        <f t="shared" si="710"/>
        <v>37256</v>
      </c>
      <c r="E1575" s="61">
        <f>Data!I1574</f>
        <v>1148.079956</v>
      </c>
      <c r="F1575" s="61">
        <f>Data!H1574</f>
        <v>176.7</v>
      </c>
      <c r="G1575" s="62">
        <f>IF(MOD(C1575,3)=0,SUM(Data!G1572:G1574),0)</f>
        <v>3.9350000000000005</v>
      </c>
      <c r="H1575" s="63">
        <f t="shared" si="693"/>
        <v>7.5738341929156849E-3</v>
      </c>
      <c r="I1575" s="63">
        <f t="shared" si="694"/>
        <v>3.4534206584032759E-3</v>
      </c>
      <c r="J1575" s="63">
        <f t="shared" si="695"/>
        <v>1.1027254851319057E-2</v>
      </c>
      <c r="K1575" s="63">
        <f t="shared" si="696"/>
        <v>-3.9458850056370842E-3</v>
      </c>
      <c r="L1575" s="64">
        <f t="shared" si="697"/>
        <v>1.5032456200475552E-2</v>
      </c>
      <c r="M1575" s="65">
        <f t="shared" si="698"/>
        <v>258.57656666666668</v>
      </c>
      <c r="N1575" s="65">
        <f t="shared" si="699"/>
        <v>14.176759703897345</v>
      </c>
      <c r="O1575" s="65">
        <f t="shared" si="700"/>
        <v>109978.29182902961</v>
      </c>
      <c r="P1575" s="66">
        <f t="shared" si="701"/>
        <v>7757.6466079759575</v>
      </c>
      <c r="Q1575" s="63">
        <f t="shared" si="706"/>
        <v>-0.13042693157331697</v>
      </c>
      <c r="R1575" s="63">
        <f t="shared" si="707"/>
        <v>-0.11828663196436717</v>
      </c>
      <c r="S1575" s="63">
        <f t="shared" si="708"/>
        <v>1.551724137931032E-2</v>
      </c>
      <c r="T1575" s="64">
        <f t="shared" si="709"/>
        <v>-0.13175933198528533</v>
      </c>
      <c r="U1575" s="63">
        <f t="shared" si="688"/>
        <v>9.1594323748531048E-2</v>
      </c>
      <c r="V1575" s="63">
        <f t="shared" si="689"/>
        <v>0.10679436612112259</v>
      </c>
      <c r="W1575" s="63">
        <f t="shared" si="690"/>
        <v>2.1848880106734914E-2</v>
      </c>
      <c r="X1575" s="64">
        <f t="shared" si="691"/>
        <v>8.3129205959999508E-2</v>
      </c>
      <c r="Y1575" s="63">
        <f t="shared" si="684"/>
        <v>0.10655813716879892</v>
      </c>
      <c r="Z1575" s="63">
        <f t="shared" si="685"/>
        <v>0.12882092684286706</v>
      </c>
      <c r="AA1575" s="63">
        <f t="shared" si="686"/>
        <v>2.5102348143310138E-2</v>
      </c>
      <c r="AB1575" s="64">
        <f t="shared" si="687"/>
        <v>0.10117875438234503</v>
      </c>
      <c r="AC1575" s="63">
        <f t="shared" si="680"/>
        <v>0.11836338631588372</v>
      </c>
      <c r="AD1575" s="63">
        <f t="shared" si="681"/>
        <v>0.15120144758674403</v>
      </c>
      <c r="AE1575" s="63">
        <f t="shared" si="682"/>
        <v>3.2061161015068951E-2</v>
      </c>
      <c r="AF1575" s="64">
        <f t="shared" si="683"/>
        <v>0.11543917266927917</v>
      </c>
      <c r="AG1575" s="69">
        <f t="shared" ca="1" si="692"/>
        <v>892</v>
      </c>
      <c r="AH1575" s="75">
        <f t="shared" si="702"/>
        <v>3</v>
      </c>
      <c r="AI1575" s="76">
        <f t="shared" si="703"/>
        <v>0</v>
      </c>
      <c r="AJ1575" s="75">
        <f t="shared" si="704"/>
        <v>3</v>
      </c>
      <c r="AK1575" s="76">
        <f t="shared" si="705"/>
        <v>0</v>
      </c>
    </row>
    <row r="1576" spans="2:37" x14ac:dyDescent="0.25">
      <c r="B1576" s="43">
        <v>2002</v>
      </c>
      <c r="C1576" s="39">
        <v>1</v>
      </c>
      <c r="D1576" s="67">
        <f t="shared" si="710"/>
        <v>37287</v>
      </c>
      <c r="E1576" s="61">
        <f>Data!I1575</f>
        <v>1130.1999510000001</v>
      </c>
      <c r="F1576" s="61">
        <f>Data!H1575</f>
        <v>177.1</v>
      </c>
      <c r="G1576" s="62">
        <f>IF(MOD(C1576,3)=0,SUM(Data!G1573:G1575),0)</f>
        <v>0</v>
      </c>
      <c r="H1576" s="63">
        <f t="shared" si="693"/>
        <v>-1.5573832559794276E-2</v>
      </c>
      <c r="I1576" s="63">
        <f t="shared" si="694"/>
        <v>0</v>
      </c>
      <c r="J1576" s="63">
        <f t="shared" si="695"/>
        <v>-1.5573832559794276E-2</v>
      </c>
      <c r="K1576" s="63">
        <f t="shared" si="696"/>
        <v>2.2637238256932868E-3</v>
      </c>
      <c r="L1576" s="64">
        <f t="shared" si="697"/>
        <v>-1.7797268285237977E-2</v>
      </c>
      <c r="M1576" s="65">
        <f t="shared" si="698"/>
        <v>254.54953851351351</v>
      </c>
      <c r="N1576" s="65">
        <f t="shared" si="699"/>
        <v>14.208851972610185</v>
      </c>
      <c r="O1576" s="65">
        <f t="shared" si="700"/>
        <v>108265.50832687211</v>
      </c>
      <c r="P1576" s="66">
        <f t="shared" si="701"/>
        <v>7619.5816900317432</v>
      </c>
      <c r="Q1576" s="63">
        <f t="shared" si="706"/>
        <v>-0.17262688946181282</v>
      </c>
      <c r="R1576" s="63">
        <f t="shared" si="707"/>
        <v>-0.16107575268558316</v>
      </c>
      <c r="S1576" s="63">
        <f t="shared" si="708"/>
        <v>1.142204454597362E-2</v>
      </c>
      <c r="T1576" s="64">
        <f t="shared" si="709"/>
        <v>-0.17054977015948969</v>
      </c>
      <c r="U1576" s="63">
        <f t="shared" si="688"/>
        <v>7.5298082109286346E-2</v>
      </c>
      <c r="V1576" s="63">
        <f t="shared" si="689"/>
        <v>9.0271205416762479E-2</v>
      </c>
      <c r="W1576" s="63">
        <f t="shared" si="690"/>
        <v>2.1667730394825169E-2</v>
      </c>
      <c r="X1576" s="64">
        <f t="shared" si="691"/>
        <v>6.7148519015497676E-2</v>
      </c>
      <c r="Y1576" s="63">
        <f t="shared" si="684"/>
        <v>0.10704828784055209</v>
      </c>
      <c r="Z1576" s="63">
        <f t="shared" si="685"/>
        <v>0.1293209388322929</v>
      </c>
      <c r="AA1576" s="63">
        <f t="shared" si="686"/>
        <v>2.5185578540834586E-2</v>
      </c>
      <c r="AB1576" s="64">
        <f t="shared" si="687"/>
        <v>0.10157708269723842</v>
      </c>
      <c r="AC1576" s="63">
        <f t="shared" si="680"/>
        <v>0.11847540755324926</v>
      </c>
      <c r="AD1576" s="63">
        <f t="shared" si="681"/>
        <v>0.15131675805934486</v>
      </c>
      <c r="AE1576" s="63">
        <f t="shared" si="682"/>
        <v>3.2013416807650685E-2</v>
      </c>
      <c r="AF1576" s="64">
        <f t="shared" si="683"/>
        <v>0.11560250991768872</v>
      </c>
      <c r="AG1576" s="69">
        <f t="shared" ca="1" si="692"/>
        <v>1324</v>
      </c>
      <c r="AH1576" s="75">
        <f t="shared" si="702"/>
        <v>0</v>
      </c>
      <c r="AI1576" s="76">
        <f t="shared" si="703"/>
        <v>1</v>
      </c>
      <c r="AJ1576" s="75">
        <f t="shared" si="704"/>
        <v>0</v>
      </c>
      <c r="AK1576" s="76">
        <f t="shared" si="705"/>
        <v>1</v>
      </c>
    </row>
    <row r="1577" spans="2:37" x14ac:dyDescent="0.25">
      <c r="B1577" s="43">
        <v>2002</v>
      </c>
      <c r="C1577" s="44">
        <v>2</v>
      </c>
      <c r="D1577" s="67">
        <f t="shared" si="710"/>
        <v>37315</v>
      </c>
      <c r="E1577" s="61">
        <f>Data!I1576</f>
        <v>1106.7299800000001</v>
      </c>
      <c r="F1577" s="61">
        <f>Data!H1576</f>
        <v>177.8</v>
      </c>
      <c r="G1577" s="62">
        <f>IF(MOD(C1577,3)=0,SUM(Data!G1574:G1576),0)</f>
        <v>0</v>
      </c>
      <c r="H1577" s="63">
        <f t="shared" si="693"/>
        <v>-2.0766211305560334E-2</v>
      </c>
      <c r="I1577" s="63">
        <f t="shared" si="694"/>
        <v>0</v>
      </c>
      <c r="J1577" s="63">
        <f t="shared" si="695"/>
        <v>-2.0766211305560334E-2</v>
      </c>
      <c r="K1577" s="63">
        <f t="shared" si="696"/>
        <v>3.9525691699606735E-3</v>
      </c>
      <c r="L1577" s="64">
        <f t="shared" si="697"/>
        <v>-2.4621462442152797E-2</v>
      </c>
      <c r="M1577" s="65">
        <f t="shared" si="698"/>
        <v>249.263509009009</v>
      </c>
      <c r="N1577" s="65">
        <f t="shared" si="699"/>
        <v>14.265013442857658</v>
      </c>
      <c r="O1577" s="65">
        <f t="shared" si="700"/>
        <v>106017.24390385237</v>
      </c>
      <c r="P1577" s="66">
        <f t="shared" si="701"/>
        <v>7431.9764456257117</v>
      </c>
      <c r="Q1577" s="63">
        <f t="shared" si="706"/>
        <v>-0.10743259136613292</v>
      </c>
      <c r="R1577" s="63">
        <f t="shared" si="707"/>
        <v>-9.4971262749315555E-2</v>
      </c>
      <c r="S1577" s="63">
        <f t="shared" si="708"/>
        <v>1.1376564277588042E-2</v>
      </c>
      <c r="T1577" s="64">
        <f t="shared" si="709"/>
        <v>-0.10515156350579136</v>
      </c>
      <c r="U1577" s="63">
        <f t="shared" si="688"/>
        <v>6.9529592206980739E-2</v>
      </c>
      <c r="V1577" s="63">
        <f t="shared" si="689"/>
        <v>8.4422391451722811E-2</v>
      </c>
      <c r="W1577" s="63">
        <f t="shared" si="690"/>
        <v>2.1832646723204396E-2</v>
      </c>
      <c r="X1577" s="64">
        <f t="shared" si="691"/>
        <v>6.1252441805642155E-2</v>
      </c>
      <c r="Y1577" s="63">
        <f t="shared" si="684"/>
        <v>0.10367376521346849</v>
      </c>
      <c r="Z1577" s="63">
        <f t="shared" si="685"/>
        <v>0.12587852434758906</v>
      </c>
      <c r="AA1577" s="63">
        <f t="shared" si="686"/>
        <v>2.5219487314569689E-2</v>
      </c>
      <c r="AB1577" s="64">
        <f t="shared" si="687"/>
        <v>9.8182914272028521E-2</v>
      </c>
      <c r="AC1577" s="63">
        <f t="shared" si="680"/>
        <v>0.12079718994787769</v>
      </c>
      <c r="AD1577" s="63">
        <f t="shared" si="681"/>
        <v>0.15370671403106417</v>
      </c>
      <c r="AE1577" s="63">
        <f t="shared" si="682"/>
        <v>3.205307226567955E-2</v>
      </c>
      <c r="AF1577" s="64">
        <f t="shared" si="683"/>
        <v>0.11787537388781466</v>
      </c>
      <c r="AG1577" s="69">
        <f t="shared" ca="1" si="692"/>
        <v>1414</v>
      </c>
      <c r="AH1577" s="75">
        <f t="shared" si="702"/>
        <v>0</v>
      </c>
      <c r="AI1577" s="76">
        <f t="shared" si="703"/>
        <v>2</v>
      </c>
      <c r="AJ1577" s="75">
        <f t="shared" si="704"/>
        <v>0</v>
      </c>
      <c r="AK1577" s="76">
        <f t="shared" si="705"/>
        <v>2</v>
      </c>
    </row>
    <row r="1578" spans="2:37" x14ac:dyDescent="0.25">
      <c r="B1578" s="43">
        <v>2002</v>
      </c>
      <c r="C1578" s="44">
        <v>3</v>
      </c>
      <c r="D1578" s="67">
        <f t="shared" si="710"/>
        <v>37346</v>
      </c>
      <c r="E1578" s="61">
        <f>Data!I1577</f>
        <v>1147.3900149999999</v>
      </c>
      <c r="F1578" s="61">
        <f>Data!H1577</f>
        <v>178.8</v>
      </c>
      <c r="G1578" s="62">
        <f>IF(MOD(C1578,3)=0,SUM(Data!G1575:G1577),0)</f>
        <v>3.9333333333333336</v>
      </c>
      <c r="H1578" s="63">
        <f t="shared" si="693"/>
        <v>3.6738893618839086E-2</v>
      </c>
      <c r="I1578" s="63">
        <f t="shared" si="694"/>
        <v>3.554013539357932E-3</v>
      </c>
      <c r="J1578" s="63">
        <f t="shared" si="695"/>
        <v>4.0292907158197E-2</v>
      </c>
      <c r="K1578" s="63">
        <f t="shared" si="696"/>
        <v>5.6242969628796935E-3</v>
      </c>
      <c r="L1578" s="64">
        <f t="shared" si="697"/>
        <v>3.4474714165142251E-2</v>
      </c>
      <c r="M1578" s="65">
        <f t="shared" si="698"/>
        <v>258.42117454954951</v>
      </c>
      <c r="N1578" s="65">
        <f t="shared" si="699"/>
        <v>14.34524411463976</v>
      </c>
      <c r="O1578" s="65">
        <f t="shared" si="700"/>
        <v>110288.98686963822</v>
      </c>
      <c r="P1578" s="66">
        <f t="shared" si="701"/>
        <v>7688.1917092707281</v>
      </c>
      <c r="Q1578" s="63">
        <f t="shared" si="706"/>
        <v>-1.1151949437389286E-2</v>
      </c>
      <c r="R1578" s="63">
        <f t="shared" si="707"/>
        <v>2.6192947358054663E-3</v>
      </c>
      <c r="S1578" s="63">
        <f t="shared" si="708"/>
        <v>1.4755959137344066E-2</v>
      </c>
      <c r="T1578" s="64">
        <f t="shared" si="709"/>
        <v>-1.1960180467287973E-2</v>
      </c>
      <c r="U1578" s="63">
        <f t="shared" si="688"/>
        <v>8.6699006684310964E-2</v>
      </c>
      <c r="V1578" s="63">
        <f t="shared" si="689"/>
        <v>0.10149581556592291</v>
      </c>
      <c r="W1578" s="63">
        <f t="shared" si="690"/>
        <v>2.246748559601186E-2</v>
      </c>
      <c r="X1578" s="64">
        <f t="shared" si="691"/>
        <v>7.7291778059665361E-2</v>
      </c>
      <c r="Y1578" s="63">
        <f t="shared" si="684"/>
        <v>0.11011074744575655</v>
      </c>
      <c r="Z1578" s="63">
        <f t="shared" si="685"/>
        <v>0.13197470704884617</v>
      </c>
      <c r="AA1578" s="63">
        <f t="shared" si="686"/>
        <v>2.5278002938612598E-2</v>
      </c>
      <c r="AB1578" s="64">
        <f t="shared" si="687"/>
        <v>0.10406612041263319</v>
      </c>
      <c r="AC1578" s="63">
        <f t="shared" si="680"/>
        <v>0.12339479933324204</v>
      </c>
      <c r="AD1578" s="63">
        <f t="shared" si="681"/>
        <v>0.15572131836838765</v>
      </c>
      <c r="AE1578" s="63">
        <f t="shared" si="682"/>
        <v>3.2397122240284126E-2</v>
      </c>
      <c r="AF1578" s="64">
        <f t="shared" si="683"/>
        <v>0.11945422306146347</v>
      </c>
      <c r="AG1578" s="69">
        <f t="shared" ca="1" si="692"/>
        <v>354</v>
      </c>
      <c r="AH1578" s="75">
        <f t="shared" si="702"/>
        <v>1</v>
      </c>
      <c r="AI1578" s="76">
        <f t="shared" si="703"/>
        <v>0</v>
      </c>
      <c r="AJ1578" s="75">
        <f t="shared" si="704"/>
        <v>1</v>
      </c>
      <c r="AK1578" s="76">
        <f t="shared" si="705"/>
        <v>0</v>
      </c>
    </row>
    <row r="1579" spans="2:37" x14ac:dyDescent="0.25">
      <c r="B1579" s="43">
        <v>2002</v>
      </c>
      <c r="C1579" s="44">
        <v>4</v>
      </c>
      <c r="D1579" s="67">
        <f t="shared" si="710"/>
        <v>37376</v>
      </c>
      <c r="E1579" s="61">
        <f>Data!I1578</f>
        <v>1076.920044</v>
      </c>
      <c r="F1579" s="61">
        <f>Data!H1578</f>
        <v>179.8</v>
      </c>
      <c r="G1579" s="62">
        <f>IF(MOD(C1579,3)=0,SUM(Data!G1576:G1578),0)</f>
        <v>0</v>
      </c>
      <c r="H1579" s="63">
        <f t="shared" si="693"/>
        <v>-6.1417626159139926E-2</v>
      </c>
      <c r="I1579" s="63">
        <f t="shared" si="694"/>
        <v>0</v>
      </c>
      <c r="J1579" s="63">
        <f t="shared" si="695"/>
        <v>-6.1417626159140037E-2</v>
      </c>
      <c r="K1579" s="63">
        <f t="shared" si="696"/>
        <v>5.5928411633110464E-3</v>
      </c>
      <c r="L1579" s="64">
        <f t="shared" si="697"/>
        <v>-6.6637772843460841E-2</v>
      </c>
      <c r="M1579" s="65">
        <f t="shared" si="698"/>
        <v>242.54955945945943</v>
      </c>
      <c r="N1579" s="65">
        <f t="shared" si="699"/>
        <v>14.42547478642186</v>
      </c>
      <c r="O1579" s="65">
        <f t="shared" si="700"/>
        <v>103515.29910460848</v>
      </c>
      <c r="P1579" s="66">
        <f t="shared" si="701"/>
        <v>7175.8677365713665</v>
      </c>
      <c r="Q1579" s="63">
        <f t="shared" si="706"/>
        <v>-0.13809159347683975</v>
      </c>
      <c r="R1579" s="63">
        <f t="shared" si="707"/>
        <v>-0.12608818090560958</v>
      </c>
      <c r="S1579" s="63">
        <f t="shared" si="708"/>
        <v>1.6393442622950838E-2</v>
      </c>
      <c r="T1579" s="64">
        <f t="shared" si="709"/>
        <v>-0.1401835328264871</v>
      </c>
      <c r="U1579" s="63">
        <f t="shared" si="688"/>
        <v>6.0897252764228194E-2</v>
      </c>
      <c r="V1579" s="63">
        <f t="shared" si="689"/>
        <v>7.5342737480438737E-2</v>
      </c>
      <c r="W1579" s="63">
        <f t="shared" si="690"/>
        <v>2.335292477668216E-2</v>
      </c>
      <c r="X1579" s="64">
        <f t="shared" si="691"/>
        <v>5.0803404617328907E-2</v>
      </c>
      <c r="Y1579" s="63">
        <f t="shared" si="684"/>
        <v>0.10006606543617469</v>
      </c>
      <c r="Z1579" s="63">
        <f t="shared" si="685"/>
        <v>0.12173219205531316</v>
      </c>
      <c r="AA1579" s="63">
        <f t="shared" si="686"/>
        <v>2.5702816315930077E-2</v>
      </c>
      <c r="AB1579" s="64">
        <f t="shared" si="687"/>
        <v>9.3623000943193979E-2</v>
      </c>
      <c r="AC1579" s="63">
        <f t="shared" si="680"/>
        <v>0.1176454715751647</v>
      </c>
      <c r="AD1579" s="63">
        <f t="shared" si="681"/>
        <v>0.14980654943742877</v>
      </c>
      <c r="AE1579" s="63">
        <f t="shared" si="682"/>
        <v>3.2466986307301937E-2</v>
      </c>
      <c r="AF1579" s="64">
        <f t="shared" si="683"/>
        <v>0.11364969988028473</v>
      </c>
      <c r="AG1579" s="69">
        <f t="shared" ca="1" si="692"/>
        <v>1721</v>
      </c>
      <c r="AH1579" s="75">
        <f t="shared" si="702"/>
        <v>0</v>
      </c>
      <c r="AI1579" s="76">
        <f t="shared" si="703"/>
        <v>1</v>
      </c>
      <c r="AJ1579" s="75">
        <f t="shared" si="704"/>
        <v>0</v>
      </c>
      <c r="AK1579" s="76">
        <f t="shared" si="705"/>
        <v>1</v>
      </c>
    </row>
    <row r="1580" spans="2:37" x14ac:dyDescent="0.25">
      <c r="B1580" s="43">
        <v>2002</v>
      </c>
      <c r="C1580" s="44">
        <v>5</v>
      </c>
      <c r="D1580" s="67">
        <f t="shared" si="710"/>
        <v>37407</v>
      </c>
      <c r="E1580" s="61">
        <f>Data!I1579</f>
        <v>1067.1400149999999</v>
      </c>
      <c r="F1580" s="61">
        <f>Data!H1579</f>
        <v>179.8</v>
      </c>
      <c r="G1580" s="62">
        <f>IF(MOD(C1580,3)=0,SUM(Data!G1577:G1579),0)</f>
        <v>0</v>
      </c>
      <c r="H1580" s="63">
        <f t="shared" si="693"/>
        <v>-9.0814810760454501E-3</v>
      </c>
      <c r="I1580" s="63">
        <f t="shared" si="694"/>
        <v>0</v>
      </c>
      <c r="J1580" s="63">
        <f t="shared" si="695"/>
        <v>-9.0814810760454501E-3</v>
      </c>
      <c r="K1580" s="63">
        <f t="shared" si="696"/>
        <v>0</v>
      </c>
      <c r="L1580" s="64">
        <f t="shared" si="697"/>
        <v>-9.0814810760454501E-3</v>
      </c>
      <c r="M1580" s="65">
        <f t="shared" si="698"/>
        <v>240.34685022522518</v>
      </c>
      <c r="N1580" s="65">
        <f t="shared" si="699"/>
        <v>14.42547478642186</v>
      </c>
      <c r="O1580" s="65">
        <f t="shared" si="700"/>
        <v>102575.22687470879</v>
      </c>
      <c r="P1580" s="66">
        <f t="shared" si="701"/>
        <v>7110.7002295174889</v>
      </c>
      <c r="Q1580" s="63">
        <f t="shared" si="706"/>
        <v>-0.1502444133022236</v>
      </c>
      <c r="R1580" s="63">
        <f t="shared" si="707"/>
        <v>-0.1384102476128708</v>
      </c>
      <c r="S1580" s="63">
        <f t="shared" si="708"/>
        <v>1.1817670230725996E-2</v>
      </c>
      <c r="T1580" s="64">
        <f t="shared" si="709"/>
        <v>-0.14847330923696977</v>
      </c>
      <c r="U1580" s="63">
        <f t="shared" si="688"/>
        <v>4.6975291541424324E-2</v>
      </c>
      <c r="V1580" s="63">
        <f t="shared" si="689"/>
        <v>6.1231210795438029E-2</v>
      </c>
      <c r="W1580" s="63">
        <f t="shared" si="690"/>
        <v>2.3480732064892429E-2</v>
      </c>
      <c r="X1580" s="64">
        <f t="shared" si="691"/>
        <v>3.6884405878734539E-2</v>
      </c>
      <c r="Y1580" s="63">
        <f t="shared" si="684"/>
        <v>9.8957047391780906E-2</v>
      </c>
      <c r="Z1580" s="63">
        <f t="shared" si="685"/>
        <v>0.12060133157242636</v>
      </c>
      <c r="AA1580" s="63">
        <f t="shared" si="686"/>
        <v>2.5555877989164255E-2</v>
      </c>
      <c r="AB1580" s="64">
        <f t="shared" si="687"/>
        <v>9.2677011192818126E-2</v>
      </c>
      <c r="AC1580" s="63">
        <f t="shared" si="680"/>
        <v>0.11936944497945179</v>
      </c>
      <c r="AD1580" s="63">
        <f t="shared" si="681"/>
        <v>0.15158013145580496</v>
      </c>
      <c r="AE1580" s="63">
        <f t="shared" si="682"/>
        <v>3.1979829544179994E-2</v>
      </c>
      <c r="AF1580" s="64">
        <f t="shared" si="683"/>
        <v>0.1158940305688454</v>
      </c>
      <c r="AG1580" s="69">
        <f t="shared" ca="1" si="692"/>
        <v>1223</v>
      </c>
      <c r="AH1580" s="75">
        <f t="shared" si="702"/>
        <v>0</v>
      </c>
      <c r="AI1580" s="76">
        <f t="shared" si="703"/>
        <v>2</v>
      </c>
      <c r="AJ1580" s="75">
        <f t="shared" si="704"/>
        <v>0</v>
      </c>
      <c r="AK1580" s="76">
        <f t="shared" si="705"/>
        <v>2</v>
      </c>
    </row>
    <row r="1581" spans="2:37" x14ac:dyDescent="0.25">
      <c r="B1581" s="43">
        <v>2002</v>
      </c>
      <c r="C1581" s="44">
        <v>6</v>
      </c>
      <c r="D1581" s="67">
        <f t="shared" si="710"/>
        <v>37437</v>
      </c>
      <c r="E1581" s="61">
        <f>Data!I1580</f>
        <v>989.82000700000003</v>
      </c>
      <c r="F1581" s="61">
        <f>Data!H1580</f>
        <v>179.9</v>
      </c>
      <c r="G1581" s="62">
        <f>IF(MOD(C1581,3)=0,SUM(Data!G1578:G1580),0)</f>
        <v>3.9841666666666669</v>
      </c>
      <c r="H1581" s="63">
        <f t="shared" si="693"/>
        <v>-7.245535441757367E-2</v>
      </c>
      <c r="I1581" s="63">
        <f t="shared" si="694"/>
        <v>3.73349945711357E-3</v>
      </c>
      <c r="J1581" s="63">
        <f t="shared" si="695"/>
        <v>-6.8721854960460016E-2</v>
      </c>
      <c r="K1581" s="63">
        <f t="shared" si="696"/>
        <v>5.5617352614012461E-4</v>
      </c>
      <c r="L1581" s="64">
        <f t="shared" si="697"/>
        <v>-6.9239519299003405E-2</v>
      </c>
      <c r="M1581" s="65">
        <f t="shared" si="698"/>
        <v>222.932434009009</v>
      </c>
      <c r="N1581" s="65">
        <f t="shared" si="699"/>
        <v>14.43349785360007</v>
      </c>
      <c r="O1581" s="65">
        <f t="shared" si="700"/>
        <v>95526.067010888772</v>
      </c>
      <c r="P1581" s="66">
        <f t="shared" si="701"/>
        <v>6618.3587637463852</v>
      </c>
      <c r="Q1581" s="63">
        <f t="shared" si="706"/>
        <v>-0.19157450876535675</v>
      </c>
      <c r="R1581" s="63">
        <f t="shared" si="707"/>
        <v>-0.17966030828179069</v>
      </c>
      <c r="S1581" s="63">
        <f t="shared" si="708"/>
        <v>1.0674157303370846E-2</v>
      </c>
      <c r="T1581" s="64">
        <f t="shared" si="709"/>
        <v>-0.18832426278020409</v>
      </c>
      <c r="U1581" s="63">
        <f t="shared" si="688"/>
        <v>2.2607210507957776E-2</v>
      </c>
      <c r="V1581" s="63">
        <f t="shared" si="689"/>
        <v>3.648028321839214E-2</v>
      </c>
      <c r="W1581" s="63">
        <f t="shared" si="690"/>
        <v>2.3339006030790754E-2</v>
      </c>
      <c r="X1581" s="64">
        <f t="shared" si="691"/>
        <v>1.2841567760201178E-2</v>
      </c>
      <c r="Y1581" s="63">
        <f t="shared" si="684"/>
        <v>9.2633986522444367E-2</v>
      </c>
      <c r="Z1581" s="63">
        <f t="shared" si="685"/>
        <v>0.11376373534063866</v>
      </c>
      <c r="AA1581" s="63">
        <f t="shared" si="686"/>
        <v>2.524654629286105E-2</v>
      </c>
      <c r="AB1581" s="64">
        <f t="shared" si="687"/>
        <v>8.6337466210291369E-2</v>
      </c>
      <c r="AC1581" s="63">
        <f t="shared" si="680"/>
        <v>0.11631125204624726</v>
      </c>
      <c r="AD1581" s="63">
        <f t="shared" si="681"/>
        <v>0.14778361890075264</v>
      </c>
      <c r="AE1581" s="63">
        <f t="shared" si="682"/>
        <v>3.1366382568129625E-2</v>
      </c>
      <c r="AF1581" s="64">
        <f t="shared" si="683"/>
        <v>0.11287670249901005</v>
      </c>
      <c r="AG1581" s="69">
        <f t="shared" ca="1" si="692"/>
        <v>1750</v>
      </c>
      <c r="AH1581" s="75">
        <f t="shared" si="702"/>
        <v>0</v>
      </c>
      <c r="AI1581" s="76">
        <f t="shared" si="703"/>
        <v>3</v>
      </c>
      <c r="AJ1581" s="75">
        <f t="shared" si="704"/>
        <v>0</v>
      </c>
      <c r="AK1581" s="76">
        <f t="shared" si="705"/>
        <v>3</v>
      </c>
    </row>
    <row r="1582" spans="2:37" x14ac:dyDescent="0.25">
      <c r="B1582" s="43">
        <v>2002</v>
      </c>
      <c r="C1582" s="44">
        <v>7</v>
      </c>
      <c r="D1582" s="67">
        <f t="shared" si="710"/>
        <v>37468</v>
      </c>
      <c r="E1582" s="61">
        <f>Data!I1581</f>
        <v>911.61999500000002</v>
      </c>
      <c r="F1582" s="61">
        <f>Data!H1581</f>
        <v>180.1</v>
      </c>
      <c r="G1582" s="62">
        <f>IF(MOD(C1582,3)=0,SUM(Data!G1579:G1581),0)</f>
        <v>0</v>
      </c>
      <c r="H1582" s="63">
        <f t="shared" si="693"/>
        <v>-7.9004274966125276E-2</v>
      </c>
      <c r="I1582" s="63">
        <f t="shared" si="694"/>
        <v>0</v>
      </c>
      <c r="J1582" s="63">
        <f t="shared" si="695"/>
        <v>-7.9004274966125276E-2</v>
      </c>
      <c r="K1582" s="63">
        <f t="shared" si="696"/>
        <v>1.1117287381878782E-3</v>
      </c>
      <c r="L1582" s="64">
        <f t="shared" si="697"/>
        <v>-8.0027035349283349E-2</v>
      </c>
      <c r="M1582" s="65">
        <f t="shared" si="698"/>
        <v>205.31981869369369</v>
      </c>
      <c r="N1582" s="65">
        <f t="shared" si="699"/>
        <v>14.44954398795649</v>
      </c>
      <c r="O1582" s="65">
        <f t="shared" si="700"/>
        <v>87979.099346328003</v>
      </c>
      <c r="P1582" s="66">
        <f t="shared" si="701"/>
        <v>6088.7111330058142</v>
      </c>
      <c r="Q1582" s="63">
        <f t="shared" si="706"/>
        <v>-0.24736011322969398</v>
      </c>
      <c r="R1582" s="63">
        <f t="shared" si="707"/>
        <v>-0.23626805514872606</v>
      </c>
      <c r="S1582" s="63">
        <f t="shared" si="708"/>
        <v>1.4647887323943731E-2</v>
      </c>
      <c r="T1582" s="64">
        <f t="shared" si="709"/>
        <v>-0.2472936134863899</v>
      </c>
      <c r="U1582" s="63">
        <f t="shared" si="688"/>
        <v>-9.111304811969867E-3</v>
      </c>
      <c r="V1582" s="63">
        <f t="shared" si="689"/>
        <v>4.331462630929872E-3</v>
      </c>
      <c r="W1582" s="63">
        <f t="shared" si="690"/>
        <v>2.3311218306802051E-2</v>
      </c>
      <c r="X1582" s="64">
        <f t="shared" si="691"/>
        <v>-1.8547393340685225E-2</v>
      </c>
      <c r="Y1582" s="63">
        <f t="shared" si="684"/>
        <v>7.9501611364724445E-2</v>
      </c>
      <c r="Z1582" s="63">
        <f t="shared" si="685"/>
        <v>0.10037740159121111</v>
      </c>
      <c r="AA1582" s="63">
        <f t="shared" si="686"/>
        <v>2.5141320085435126E-2</v>
      </c>
      <c r="AB1582" s="64">
        <f t="shared" si="687"/>
        <v>7.3390936480353774E-2</v>
      </c>
      <c r="AC1582" s="63">
        <f t="shared" si="680"/>
        <v>0.11302071424488647</v>
      </c>
      <c r="AD1582" s="63">
        <f t="shared" si="681"/>
        <v>0.14440031036663847</v>
      </c>
      <c r="AE1582" s="63">
        <f t="shared" si="682"/>
        <v>3.1158568315672097E-2</v>
      </c>
      <c r="AF1582" s="64">
        <f t="shared" si="683"/>
        <v>0.10981991085613463</v>
      </c>
      <c r="AG1582" s="69">
        <f t="shared" ca="1" si="692"/>
        <v>1760</v>
      </c>
      <c r="AH1582" s="75">
        <f t="shared" si="702"/>
        <v>0</v>
      </c>
      <c r="AI1582" s="76">
        <f t="shared" si="703"/>
        <v>4</v>
      </c>
      <c r="AJ1582" s="75">
        <f t="shared" si="704"/>
        <v>0</v>
      </c>
      <c r="AK1582" s="76">
        <f t="shared" si="705"/>
        <v>4</v>
      </c>
    </row>
    <row r="1583" spans="2:37" x14ac:dyDescent="0.25">
      <c r="B1583" s="43">
        <v>2002</v>
      </c>
      <c r="C1583" s="44">
        <v>8</v>
      </c>
      <c r="D1583" s="67">
        <f t="shared" si="710"/>
        <v>37499</v>
      </c>
      <c r="E1583" s="61">
        <f>Data!I1582</f>
        <v>916.07000700000003</v>
      </c>
      <c r="F1583" s="61">
        <f>Data!H1582</f>
        <v>180.7</v>
      </c>
      <c r="G1583" s="62">
        <f>IF(MOD(C1583,3)=0,SUM(Data!G1580:G1582),0)</f>
        <v>0</v>
      </c>
      <c r="H1583" s="63">
        <f t="shared" si="693"/>
        <v>4.8814330800193151E-3</v>
      </c>
      <c r="I1583" s="63">
        <f t="shared" si="694"/>
        <v>0</v>
      </c>
      <c r="J1583" s="63">
        <f t="shared" si="695"/>
        <v>4.8814330800193151E-3</v>
      </c>
      <c r="K1583" s="63">
        <f t="shared" si="696"/>
        <v>3.331482509716821E-3</v>
      </c>
      <c r="L1583" s="64">
        <f t="shared" si="697"/>
        <v>1.5448040825205567E-3</v>
      </c>
      <c r="M1583" s="65">
        <f t="shared" si="698"/>
        <v>206.32207364864863</v>
      </c>
      <c r="N1583" s="65">
        <f t="shared" si="699"/>
        <v>14.49768239102575</v>
      </c>
      <c r="O1583" s="65">
        <f t="shared" si="700"/>
        <v>88408.563432227471</v>
      </c>
      <c r="P1583" s="66">
        <f t="shared" si="701"/>
        <v>6098.1169988213696</v>
      </c>
      <c r="Q1583" s="63">
        <f t="shared" si="706"/>
        <v>-0.19187878883066634</v>
      </c>
      <c r="R1583" s="63">
        <f t="shared" si="707"/>
        <v>-0.17996907268578155</v>
      </c>
      <c r="S1583" s="63">
        <f t="shared" si="708"/>
        <v>1.8028169014084439E-2</v>
      </c>
      <c r="T1583" s="64">
        <f t="shared" si="709"/>
        <v>-0.19449092640689647</v>
      </c>
      <c r="U1583" s="63">
        <f t="shared" si="688"/>
        <v>3.6641205123237874E-3</v>
      </c>
      <c r="V1583" s="63">
        <f t="shared" si="689"/>
        <v>1.7280204163645951E-2</v>
      </c>
      <c r="W1583" s="63">
        <f t="shared" si="690"/>
        <v>2.360976812543969E-2</v>
      </c>
      <c r="X1583" s="64">
        <f t="shared" si="691"/>
        <v>-6.1835712777391638E-3</v>
      </c>
      <c r="Y1583" s="63">
        <f t="shared" si="684"/>
        <v>8.2654001678323707E-2</v>
      </c>
      <c r="Z1583" s="63">
        <f t="shared" si="685"/>
        <v>0.10359075396193562</v>
      </c>
      <c r="AA1583" s="63">
        <f t="shared" si="686"/>
        <v>2.5190837174034586E-2</v>
      </c>
      <c r="AB1583" s="64">
        <f t="shared" si="687"/>
        <v>7.6473485662447382E-2</v>
      </c>
      <c r="AC1583" s="63">
        <f t="shared" si="680"/>
        <v>0.10720036561801072</v>
      </c>
      <c r="AD1583" s="63">
        <f t="shared" si="681"/>
        <v>0.13841586758871816</v>
      </c>
      <c r="AE1583" s="63">
        <f t="shared" si="682"/>
        <v>3.1224397742927623E-2</v>
      </c>
      <c r="AF1583" s="64">
        <f t="shared" si="683"/>
        <v>0.10394582409066722</v>
      </c>
      <c r="AG1583" s="69">
        <f t="shared" ca="1" si="692"/>
        <v>935</v>
      </c>
      <c r="AH1583" s="75">
        <f t="shared" si="702"/>
        <v>1</v>
      </c>
      <c r="AI1583" s="76">
        <f t="shared" si="703"/>
        <v>0</v>
      </c>
      <c r="AJ1583" s="75">
        <f t="shared" si="704"/>
        <v>1</v>
      </c>
      <c r="AK1583" s="76">
        <f t="shared" si="705"/>
        <v>0</v>
      </c>
    </row>
    <row r="1584" spans="2:37" x14ac:dyDescent="0.25">
      <c r="B1584" s="43">
        <v>2002</v>
      </c>
      <c r="C1584" s="44">
        <v>9</v>
      </c>
      <c r="D1584" s="67">
        <f t="shared" si="710"/>
        <v>37529</v>
      </c>
      <c r="E1584" s="61">
        <f>Data!I1583</f>
        <v>815.28002900000001</v>
      </c>
      <c r="F1584" s="61">
        <f>Data!H1583</f>
        <v>181</v>
      </c>
      <c r="G1584" s="62">
        <f>IF(MOD(C1584,3)=0,SUM(Data!G1581:G1583),0)</f>
        <v>3.9699999999999998</v>
      </c>
      <c r="H1584" s="63">
        <f t="shared" si="693"/>
        <v>-0.11002431826151904</v>
      </c>
      <c r="I1584" s="63">
        <f t="shared" si="694"/>
        <v>4.3337299220189401E-3</v>
      </c>
      <c r="J1584" s="63">
        <f t="shared" si="695"/>
        <v>-0.10569058833949996</v>
      </c>
      <c r="K1584" s="63">
        <f t="shared" si="696"/>
        <v>1.6602102933038765E-3</v>
      </c>
      <c r="L1584" s="64">
        <f t="shared" si="697"/>
        <v>-0.1071728691323075</v>
      </c>
      <c r="M1584" s="65">
        <f t="shared" si="698"/>
        <v>183.62162815315315</v>
      </c>
      <c r="N1584" s="65">
        <f t="shared" si="699"/>
        <v>14.521751592560381</v>
      </c>
      <c r="O1584" s="65">
        <f t="shared" si="700"/>
        <v>79064.610348825343</v>
      </c>
      <c r="P1584" s="66">
        <f t="shared" si="701"/>
        <v>5444.5643037531872</v>
      </c>
      <c r="Q1584" s="63">
        <f t="shared" si="706"/>
        <v>-0.21678475684506382</v>
      </c>
      <c r="R1584" s="63">
        <f t="shared" si="707"/>
        <v>-0.20437648661539298</v>
      </c>
      <c r="S1584" s="63">
        <f t="shared" si="708"/>
        <v>1.5143017386427315E-2</v>
      </c>
      <c r="T1584" s="64">
        <f t="shared" si="709"/>
        <v>-0.21624490366588134</v>
      </c>
      <c r="U1584" s="63">
        <f t="shared" si="688"/>
        <v>-2.9566713890919694E-2</v>
      </c>
      <c r="V1584" s="63">
        <f t="shared" si="689"/>
        <v>-1.6237189738598223E-2</v>
      </c>
      <c r="W1584" s="63">
        <f t="shared" si="690"/>
        <v>2.3440755515985678E-2</v>
      </c>
      <c r="X1584" s="64">
        <f t="shared" si="691"/>
        <v>-3.8769166696492996E-2</v>
      </c>
      <c r="Y1584" s="63">
        <f t="shared" si="684"/>
        <v>6.9138177955848423E-2</v>
      </c>
      <c r="Z1584" s="63">
        <f t="shared" si="685"/>
        <v>8.9539292143019811E-2</v>
      </c>
      <c r="AA1584" s="63">
        <f t="shared" si="686"/>
        <v>2.5070278015499881E-2</v>
      </c>
      <c r="AB1584" s="64">
        <f t="shared" si="687"/>
        <v>6.2892287007218384E-2</v>
      </c>
      <c r="AC1584" s="63">
        <f t="shared" si="680"/>
        <v>0.10034888932900987</v>
      </c>
      <c r="AD1584" s="63">
        <f t="shared" si="681"/>
        <v>0.13084888422406005</v>
      </c>
      <c r="AE1584" s="63">
        <f t="shared" si="682"/>
        <v>3.1204487218431609E-2</v>
      </c>
      <c r="AF1584" s="64">
        <f t="shared" si="683"/>
        <v>9.6629134415821882E-2</v>
      </c>
      <c r="AG1584" s="69">
        <f t="shared" ca="1" si="692"/>
        <v>1802</v>
      </c>
      <c r="AH1584" s="75">
        <f t="shared" si="702"/>
        <v>0</v>
      </c>
      <c r="AI1584" s="76">
        <f t="shared" si="703"/>
        <v>1</v>
      </c>
      <c r="AJ1584" s="75">
        <f t="shared" si="704"/>
        <v>0</v>
      </c>
      <c r="AK1584" s="76">
        <f t="shared" si="705"/>
        <v>1</v>
      </c>
    </row>
    <row r="1585" spans="2:37" x14ac:dyDescent="0.25">
      <c r="B1585" s="43">
        <v>2002</v>
      </c>
      <c r="C1585" s="44">
        <v>10</v>
      </c>
      <c r="D1585" s="67">
        <f t="shared" si="710"/>
        <v>37560</v>
      </c>
      <c r="E1585" s="61">
        <f>Data!I1584</f>
        <v>885.76000999999997</v>
      </c>
      <c r="F1585" s="61">
        <f>Data!H1584</f>
        <v>181.3</v>
      </c>
      <c r="G1585" s="62">
        <f>IF(MOD(C1585,3)=0,SUM(Data!G1582:G1584),0)</f>
        <v>0</v>
      </c>
      <c r="H1585" s="63">
        <f t="shared" si="693"/>
        <v>8.6448801016809851E-2</v>
      </c>
      <c r="I1585" s="63">
        <f t="shared" si="694"/>
        <v>0</v>
      </c>
      <c r="J1585" s="63">
        <f t="shared" si="695"/>
        <v>8.6448801016809851E-2</v>
      </c>
      <c r="K1585" s="63">
        <f t="shared" si="696"/>
        <v>1.6574585635360517E-3</v>
      </c>
      <c r="L1585" s="64">
        <f t="shared" si="697"/>
        <v>8.4651036867305907E-2</v>
      </c>
      <c r="M1585" s="65">
        <f t="shared" si="698"/>
        <v>199.49549774774772</v>
      </c>
      <c r="N1585" s="65">
        <f t="shared" si="699"/>
        <v>14.545820794095013</v>
      </c>
      <c r="O1585" s="65">
        <f t="shared" si="700"/>
        <v>85899.651116342546</v>
      </c>
      <c r="P1585" s="66">
        <f t="shared" si="701"/>
        <v>5905.4523173566158</v>
      </c>
      <c r="Q1585" s="63">
        <f t="shared" si="706"/>
        <v>-0.16420390480862712</v>
      </c>
      <c r="R1585" s="63">
        <f t="shared" si="707"/>
        <v>-0.15096261016239054</v>
      </c>
      <c r="S1585" s="63">
        <f t="shared" si="708"/>
        <v>2.0258863252673232E-2</v>
      </c>
      <c r="T1585" s="64">
        <f t="shared" si="709"/>
        <v>-0.16782159859821733</v>
      </c>
      <c r="U1585" s="63">
        <f t="shared" si="688"/>
        <v>-6.3920092672832274E-3</v>
      </c>
      <c r="V1585" s="63">
        <f t="shared" si="689"/>
        <v>7.2558343299968797E-3</v>
      </c>
      <c r="W1585" s="63">
        <f t="shared" si="690"/>
        <v>2.3272468713276151E-2</v>
      </c>
      <c r="X1585" s="64">
        <f t="shared" si="691"/>
        <v>-1.5652365203785434E-2</v>
      </c>
      <c r="Y1585" s="63">
        <f t="shared" si="684"/>
        <v>7.7812921972431948E-2</v>
      </c>
      <c r="Z1585" s="63">
        <f t="shared" si="685"/>
        <v>9.8379566160192278E-2</v>
      </c>
      <c r="AA1585" s="63">
        <f t="shared" si="686"/>
        <v>2.4877968485119917E-2</v>
      </c>
      <c r="AB1585" s="64">
        <f t="shared" si="687"/>
        <v>7.1717414107081989E-2</v>
      </c>
      <c r="AC1585" s="63">
        <f t="shared" si="680"/>
        <v>9.9147521382665138E-2</v>
      </c>
      <c r="AD1585" s="63">
        <f t="shared" si="681"/>
        <v>0.12961421618845637</v>
      </c>
      <c r="AE1585" s="63">
        <f t="shared" si="682"/>
        <v>3.113212089264783E-2</v>
      </c>
      <c r="AF1585" s="64">
        <f t="shared" si="683"/>
        <v>9.5508706692749579E-2</v>
      </c>
      <c r="AG1585" s="69">
        <f t="shared" ca="1" si="692"/>
        <v>33</v>
      </c>
      <c r="AH1585" s="75">
        <f t="shared" si="702"/>
        <v>1</v>
      </c>
      <c r="AI1585" s="76">
        <f t="shared" si="703"/>
        <v>0</v>
      </c>
      <c r="AJ1585" s="75">
        <f t="shared" si="704"/>
        <v>1</v>
      </c>
      <c r="AK1585" s="76">
        <f t="shared" si="705"/>
        <v>0</v>
      </c>
    </row>
    <row r="1586" spans="2:37" x14ac:dyDescent="0.25">
      <c r="B1586" s="43">
        <v>2002</v>
      </c>
      <c r="C1586" s="44">
        <v>11</v>
      </c>
      <c r="D1586" s="67">
        <f t="shared" si="710"/>
        <v>37590</v>
      </c>
      <c r="E1586" s="61">
        <f>Data!I1585</f>
        <v>936.30999799999995</v>
      </c>
      <c r="F1586" s="61">
        <f>Data!H1585</f>
        <v>181.3</v>
      </c>
      <c r="G1586" s="62">
        <f>IF(MOD(C1586,3)=0,SUM(Data!G1583:G1585),0)</f>
        <v>0</v>
      </c>
      <c r="H1586" s="63">
        <f t="shared" si="693"/>
        <v>5.7069620923617892E-2</v>
      </c>
      <c r="I1586" s="63">
        <f t="shared" si="694"/>
        <v>0</v>
      </c>
      <c r="J1586" s="63">
        <f t="shared" si="695"/>
        <v>5.7069620923617892E-2</v>
      </c>
      <c r="K1586" s="63">
        <f t="shared" si="696"/>
        <v>0</v>
      </c>
      <c r="L1586" s="64">
        <f t="shared" si="697"/>
        <v>5.7069620923617892E-2</v>
      </c>
      <c r="M1586" s="65">
        <f t="shared" si="698"/>
        <v>210.88063018018016</v>
      </c>
      <c r="N1586" s="65">
        <f t="shared" si="699"/>
        <v>14.545820794095013</v>
      </c>
      <c r="O1586" s="65">
        <f t="shared" si="700"/>
        <v>90801.911643023239</v>
      </c>
      <c r="P1586" s="66">
        <f t="shared" si="701"/>
        <v>6242.474242490659</v>
      </c>
      <c r="Q1586" s="63">
        <f t="shared" si="706"/>
        <v>-0.17827896067020854</v>
      </c>
      <c r="R1586" s="63">
        <f t="shared" si="707"/>
        <v>-0.16526065338045504</v>
      </c>
      <c r="S1586" s="63">
        <f t="shared" si="708"/>
        <v>2.1984216459977501E-2</v>
      </c>
      <c r="T1586" s="64">
        <f t="shared" si="709"/>
        <v>-0.18321698791887864</v>
      </c>
      <c r="U1586" s="63">
        <f t="shared" si="688"/>
        <v>-4.0285654678157146E-3</v>
      </c>
      <c r="V1586" s="63">
        <f t="shared" si="689"/>
        <v>9.6517415472578971E-3</v>
      </c>
      <c r="W1586" s="63">
        <f t="shared" si="690"/>
        <v>2.3399158387670482E-2</v>
      </c>
      <c r="X1586" s="64">
        <f t="shared" si="691"/>
        <v>-1.3433093752071468E-2</v>
      </c>
      <c r="Y1586" s="63">
        <f t="shared" si="684"/>
        <v>8.0585125900398236E-2</v>
      </c>
      <c r="Z1586" s="63">
        <f t="shared" si="685"/>
        <v>0.10120466881542378</v>
      </c>
      <c r="AA1586" s="63">
        <f t="shared" si="686"/>
        <v>2.4733527904972075E-2</v>
      </c>
      <c r="AB1586" s="64">
        <f t="shared" si="687"/>
        <v>7.4625391702361821E-2</v>
      </c>
      <c r="AC1586" s="63">
        <f t="shared" si="680"/>
        <v>0.10025611633188314</v>
      </c>
      <c r="AD1586" s="63">
        <f t="shared" si="681"/>
        <v>0.13075353970078707</v>
      </c>
      <c r="AE1586" s="63">
        <f t="shared" si="682"/>
        <v>3.1237236594485074E-2</v>
      </c>
      <c r="AF1586" s="64">
        <f t="shared" si="683"/>
        <v>9.6501851925887117E-2</v>
      </c>
      <c r="AG1586" s="69">
        <f t="shared" ca="1" si="692"/>
        <v>138</v>
      </c>
      <c r="AH1586" s="75">
        <f t="shared" si="702"/>
        <v>2</v>
      </c>
      <c r="AI1586" s="76">
        <f t="shared" si="703"/>
        <v>0</v>
      </c>
      <c r="AJ1586" s="75">
        <f t="shared" si="704"/>
        <v>2</v>
      </c>
      <c r="AK1586" s="76">
        <f t="shared" si="705"/>
        <v>0</v>
      </c>
    </row>
    <row r="1587" spans="2:37" x14ac:dyDescent="0.25">
      <c r="B1587" s="43">
        <v>2002</v>
      </c>
      <c r="C1587" s="44">
        <v>12</v>
      </c>
      <c r="D1587" s="67">
        <f t="shared" si="710"/>
        <v>37621</v>
      </c>
      <c r="E1587" s="61">
        <f>Data!I1586</f>
        <v>879.82000700000003</v>
      </c>
      <c r="F1587" s="61">
        <f>Data!H1586</f>
        <v>180.9</v>
      </c>
      <c r="G1587" s="62">
        <f>IF(MOD(C1587,3)=0,SUM(Data!G1584:G1586),0)</f>
        <v>3.9950000000000001</v>
      </c>
      <c r="H1587" s="63">
        <f t="shared" si="693"/>
        <v>-6.0332572674290597E-2</v>
      </c>
      <c r="I1587" s="63">
        <f t="shared" si="694"/>
        <v>4.2667492695084948E-3</v>
      </c>
      <c r="J1587" s="63">
        <f t="shared" si="695"/>
        <v>-5.6065823404782167E-2</v>
      </c>
      <c r="K1587" s="63">
        <f t="shared" si="696"/>
        <v>-2.2062879205736463E-3</v>
      </c>
      <c r="L1587" s="64">
        <f t="shared" si="697"/>
        <v>-5.3978627878866758E-2</v>
      </c>
      <c r="M1587" s="65">
        <f t="shared" si="698"/>
        <v>198.15765923423422</v>
      </c>
      <c r="N1587" s="65">
        <f t="shared" si="699"/>
        <v>14.513728525382172</v>
      </c>
      <c r="O1587" s="65">
        <f t="shared" si="700"/>
        <v>85711.027700028862</v>
      </c>
      <c r="P1587" s="66">
        <f t="shared" si="701"/>
        <v>5905.5140483118448</v>
      </c>
      <c r="Q1587" s="63">
        <f t="shared" si="706"/>
        <v>-0.23365963981693283</v>
      </c>
      <c r="R1587" s="63">
        <f t="shared" si="707"/>
        <v>-0.22065503769349526</v>
      </c>
      <c r="S1587" s="63">
        <f t="shared" si="708"/>
        <v>2.3769100169779289E-2</v>
      </c>
      <c r="T1587" s="64">
        <f t="shared" si="709"/>
        <v>-0.23874928225782532</v>
      </c>
      <c r="U1587" s="63">
        <f t="shared" si="688"/>
        <v>-1.9413466908713373E-2</v>
      </c>
      <c r="V1587" s="63">
        <f t="shared" si="689"/>
        <v>-5.8331727765975616E-3</v>
      </c>
      <c r="W1587" s="63">
        <f t="shared" si="690"/>
        <v>2.320072664775874E-2</v>
      </c>
      <c r="X1587" s="64">
        <f t="shared" si="691"/>
        <v>-2.8375565681504122E-2</v>
      </c>
      <c r="Y1587" s="63">
        <f t="shared" si="684"/>
        <v>7.2802140819811845E-2</v>
      </c>
      <c r="Z1587" s="63">
        <f t="shared" si="685"/>
        <v>9.2994244671686932E-2</v>
      </c>
      <c r="AA1587" s="63">
        <f t="shared" si="686"/>
        <v>2.4579393759968093E-2</v>
      </c>
      <c r="AB1587" s="64">
        <f t="shared" si="687"/>
        <v>6.677359639320124E-2</v>
      </c>
      <c r="AC1587" s="63">
        <f t="shared" si="680"/>
        <v>9.6009324353296011E-2</v>
      </c>
      <c r="AD1587" s="63">
        <f t="shared" si="681"/>
        <v>0.12596131549427958</v>
      </c>
      <c r="AE1587" s="63">
        <f t="shared" si="682"/>
        <v>3.1334242419358338E-2</v>
      </c>
      <c r="AF1587" s="64">
        <f t="shared" si="683"/>
        <v>9.1752090818724374E-2</v>
      </c>
      <c r="AG1587" s="69">
        <f t="shared" ca="1" si="692"/>
        <v>1715</v>
      </c>
      <c r="AH1587" s="75">
        <f t="shared" si="702"/>
        <v>0</v>
      </c>
      <c r="AI1587" s="76">
        <f t="shared" si="703"/>
        <v>1</v>
      </c>
      <c r="AJ1587" s="75">
        <f t="shared" si="704"/>
        <v>0</v>
      </c>
      <c r="AK1587" s="76">
        <f t="shared" si="705"/>
        <v>1</v>
      </c>
    </row>
    <row r="1588" spans="2:37" x14ac:dyDescent="0.25">
      <c r="B1588" s="43">
        <v>2003</v>
      </c>
      <c r="C1588" s="39">
        <v>1</v>
      </c>
      <c r="D1588" s="67">
        <f t="shared" si="710"/>
        <v>37652</v>
      </c>
      <c r="E1588" s="61">
        <f>Data!I1587</f>
        <v>855.70001200000002</v>
      </c>
      <c r="F1588" s="61">
        <f>Data!H1587</f>
        <v>181.7</v>
      </c>
      <c r="G1588" s="62">
        <f>IF(MOD(C1588,3)=0,SUM(Data!G1585:G1587),0)</f>
        <v>0</v>
      </c>
      <c r="H1588" s="63">
        <f t="shared" si="693"/>
        <v>-2.7414692559952214E-2</v>
      </c>
      <c r="I1588" s="63">
        <f t="shared" si="694"/>
        <v>0</v>
      </c>
      <c r="J1588" s="63">
        <f t="shared" si="695"/>
        <v>-2.7414692559952214E-2</v>
      </c>
      <c r="K1588" s="63">
        <f t="shared" si="696"/>
        <v>4.4223327805417156E-3</v>
      </c>
      <c r="L1588" s="64">
        <f t="shared" si="697"/>
        <v>-3.1696851315879737E-2</v>
      </c>
      <c r="M1588" s="65">
        <f t="shared" si="698"/>
        <v>192.7252279279279</v>
      </c>
      <c r="N1588" s="65">
        <f t="shared" si="699"/>
        <v>14.577913062807852</v>
      </c>
      <c r="O1588" s="65">
        <f t="shared" si="700"/>
        <v>83361.286226635028</v>
      </c>
      <c r="P1588" s="66">
        <f t="shared" si="701"/>
        <v>5718.3278475786656</v>
      </c>
      <c r="Q1588" s="63">
        <f t="shared" si="706"/>
        <v>-0.24287732339496459</v>
      </c>
      <c r="R1588" s="63">
        <f t="shared" si="707"/>
        <v>-0.2300291430309177</v>
      </c>
      <c r="S1588" s="63">
        <f t="shared" si="708"/>
        <v>2.5974025974025983E-2</v>
      </c>
      <c r="T1588" s="64">
        <f t="shared" si="709"/>
        <v>-0.24952207611874255</v>
      </c>
      <c r="U1588" s="63">
        <f t="shared" si="688"/>
        <v>-2.6817531634009351E-2</v>
      </c>
      <c r="V1588" s="63">
        <f t="shared" si="689"/>
        <v>-1.3339777536199193E-2</v>
      </c>
      <c r="W1588" s="63">
        <f t="shared" si="690"/>
        <v>2.3723597498199744E-2</v>
      </c>
      <c r="X1588" s="64">
        <f t="shared" si="691"/>
        <v>-3.620447465016452E-2</v>
      </c>
      <c r="Y1588" s="63">
        <f t="shared" si="684"/>
        <v>6.9073271213651255E-2</v>
      </c>
      <c r="Z1588" s="63">
        <f t="shared" si="685"/>
        <v>8.9195190900643873E-2</v>
      </c>
      <c r="AA1588" s="63">
        <f t="shared" si="686"/>
        <v>2.4527311531521656E-2</v>
      </c>
      <c r="AB1588" s="64">
        <f t="shared" si="687"/>
        <v>6.3119722277049872E-2</v>
      </c>
      <c r="AC1588" s="63">
        <f t="shared" si="680"/>
        <v>9.2704661377076336E-2</v>
      </c>
      <c r="AD1588" s="63">
        <f t="shared" si="681"/>
        <v>0.12256634193950156</v>
      </c>
      <c r="AE1588" s="63">
        <f t="shared" si="682"/>
        <v>3.1456230658800655E-2</v>
      </c>
      <c r="AF1588" s="64">
        <f t="shared" si="683"/>
        <v>8.833153416748285E-2</v>
      </c>
      <c r="AG1588" s="69">
        <f t="shared" ca="1" si="692"/>
        <v>1496</v>
      </c>
      <c r="AH1588" s="75">
        <f t="shared" si="702"/>
        <v>0</v>
      </c>
      <c r="AI1588" s="76">
        <f t="shared" si="703"/>
        <v>2</v>
      </c>
      <c r="AJ1588" s="75">
        <f t="shared" si="704"/>
        <v>0</v>
      </c>
      <c r="AK1588" s="76">
        <f t="shared" si="705"/>
        <v>2</v>
      </c>
    </row>
    <row r="1589" spans="2:37" x14ac:dyDescent="0.25">
      <c r="B1589" s="43">
        <v>2003</v>
      </c>
      <c r="C1589" s="44">
        <v>2</v>
      </c>
      <c r="D1589" s="67">
        <f t="shared" si="710"/>
        <v>37680</v>
      </c>
      <c r="E1589" s="61">
        <f>Data!I1588</f>
        <v>841.15002400000003</v>
      </c>
      <c r="F1589" s="61">
        <f>Data!H1588</f>
        <v>183.1</v>
      </c>
      <c r="G1589" s="62">
        <f>IF(MOD(C1589,3)=0,SUM(Data!G1586:G1588),0)</f>
        <v>0</v>
      </c>
      <c r="H1589" s="63">
        <f t="shared" si="693"/>
        <v>-1.7003608502929368E-2</v>
      </c>
      <c r="I1589" s="63">
        <f t="shared" si="694"/>
        <v>0</v>
      </c>
      <c r="J1589" s="63">
        <f t="shared" si="695"/>
        <v>-1.7003608502929368E-2</v>
      </c>
      <c r="K1589" s="63">
        <f t="shared" si="696"/>
        <v>7.7050082553660193E-3</v>
      </c>
      <c r="L1589" s="64">
        <f t="shared" si="697"/>
        <v>-2.4519692326500642E-2</v>
      </c>
      <c r="M1589" s="65">
        <f t="shared" si="698"/>
        <v>189.44820360360359</v>
      </c>
      <c r="N1589" s="65">
        <f t="shared" si="699"/>
        <v>14.690236003302795</v>
      </c>
      <c r="O1589" s="65">
        <f t="shared" si="700"/>
        <v>81943.843551336686</v>
      </c>
      <c r="P1589" s="66">
        <f t="shared" si="701"/>
        <v>5578.1162081339762</v>
      </c>
      <c r="Q1589" s="63">
        <f t="shared" si="706"/>
        <v>-0.23996815917103831</v>
      </c>
      <c r="R1589" s="63">
        <f t="shared" si="707"/>
        <v>-0.22707061102576853</v>
      </c>
      <c r="S1589" s="63">
        <f t="shared" si="708"/>
        <v>2.9808773903261976E-2</v>
      </c>
      <c r="T1589" s="64">
        <f t="shared" si="709"/>
        <v>-0.24944377192999234</v>
      </c>
      <c r="U1589" s="63">
        <f t="shared" si="688"/>
        <v>-4.3265467960031501E-2</v>
      </c>
      <c r="V1589" s="63">
        <f t="shared" si="689"/>
        <v>-3.0015503869156746E-2</v>
      </c>
      <c r="W1589" s="63">
        <f t="shared" si="690"/>
        <v>2.4916061686314217E-2</v>
      </c>
      <c r="X1589" s="64">
        <f t="shared" si="691"/>
        <v>-5.3596160318817643E-2</v>
      </c>
      <c r="Y1589" s="63">
        <f t="shared" si="684"/>
        <v>6.6128948260877563E-2</v>
      </c>
      <c r="Z1589" s="63">
        <f t="shared" si="685"/>
        <v>8.6195450389894068E-2</v>
      </c>
      <c r="AA1589" s="63">
        <f t="shared" si="686"/>
        <v>2.4955171499788875E-2</v>
      </c>
      <c r="AB1589" s="64">
        <f t="shared" si="687"/>
        <v>5.9749226691050206E-2</v>
      </c>
      <c r="AC1589" s="63">
        <f t="shared" ref="AC1589:AC1652" si="711">($M1589/$M1349)^(1/20)-1</f>
        <v>9.0741371534033721E-2</v>
      </c>
      <c r="AD1589" s="63">
        <f t="shared" ref="AD1589:AD1652" si="712">($O1589/$O1349)^(1/20)-1</f>
        <v>0.12054939886680183</v>
      </c>
      <c r="AE1589" s="63">
        <f t="shared" ref="AE1589:AE1652" si="713">($N1589/$N1349)^(1/20)-1</f>
        <v>3.1799427638811828E-2</v>
      </c>
      <c r="AF1589" s="64">
        <f t="shared" ref="AF1589:AF1652" si="714">($P1589/$P1349)^(1/20)-1</f>
        <v>8.6014751366054965E-2</v>
      </c>
      <c r="AG1589" s="69">
        <f t="shared" ca="1" si="692"/>
        <v>1346</v>
      </c>
      <c r="AH1589" s="75">
        <f t="shared" si="702"/>
        <v>0</v>
      </c>
      <c r="AI1589" s="76">
        <f t="shared" si="703"/>
        <v>3</v>
      </c>
      <c r="AJ1589" s="75">
        <f t="shared" si="704"/>
        <v>0</v>
      </c>
      <c r="AK1589" s="76">
        <f t="shared" si="705"/>
        <v>3</v>
      </c>
    </row>
    <row r="1590" spans="2:37" x14ac:dyDescent="0.25">
      <c r="B1590" s="43">
        <v>2003</v>
      </c>
      <c r="C1590" s="44">
        <v>3</v>
      </c>
      <c r="D1590" s="67">
        <f t="shared" si="710"/>
        <v>37711</v>
      </c>
      <c r="E1590" s="61">
        <f>Data!I1589</f>
        <v>848.17999299999997</v>
      </c>
      <c r="F1590" s="61">
        <f>Data!H1589</f>
        <v>184.2</v>
      </c>
      <c r="G1590" s="62">
        <f>IF(MOD(C1590,3)=0,SUM(Data!G1587:G1589),0)</f>
        <v>4.0424999999999995</v>
      </c>
      <c r="H1590" s="63">
        <f t="shared" si="693"/>
        <v>8.3575685661514409E-3</v>
      </c>
      <c r="I1590" s="63">
        <f t="shared" si="694"/>
        <v>4.8059203289043707E-3</v>
      </c>
      <c r="J1590" s="63">
        <f t="shared" si="695"/>
        <v>1.3163488895055808E-2</v>
      </c>
      <c r="K1590" s="63">
        <f t="shared" si="696"/>
        <v>6.007646095030017E-3</v>
      </c>
      <c r="L1590" s="64">
        <f t="shared" si="697"/>
        <v>7.1131097539887111E-3</v>
      </c>
      <c r="M1590" s="65">
        <f t="shared" si="698"/>
        <v>191.03152995495492</v>
      </c>
      <c r="N1590" s="65">
        <f t="shared" si="699"/>
        <v>14.778489742263107</v>
      </c>
      <c r="O1590" s="65">
        <f t="shared" si="700"/>
        <v>83022.510425942892</v>
      </c>
      <c r="P1590" s="66">
        <f t="shared" si="701"/>
        <v>5617.7939609429368</v>
      </c>
      <c r="Q1590" s="63">
        <f t="shared" si="706"/>
        <v>-0.26077446908930968</v>
      </c>
      <c r="R1590" s="63">
        <f t="shared" si="707"/>
        <v>-0.24722755388010187</v>
      </c>
      <c r="S1590" s="63">
        <f t="shared" si="708"/>
        <v>3.0201342281878985E-2</v>
      </c>
      <c r="T1590" s="64">
        <f t="shared" si="709"/>
        <v>-0.26929580148622245</v>
      </c>
      <c r="U1590" s="63">
        <f t="shared" si="688"/>
        <v>-5.0967701696095546E-2</v>
      </c>
      <c r="V1590" s="63">
        <f t="shared" si="689"/>
        <v>-3.7589232831291564E-2</v>
      </c>
      <c r="W1590" s="63">
        <f t="shared" si="690"/>
        <v>2.5764713553607654E-2</v>
      </c>
      <c r="X1590" s="64">
        <f t="shared" si="691"/>
        <v>-6.1762649414424775E-2</v>
      </c>
      <c r="Y1590" s="63">
        <f t="shared" si="684"/>
        <v>6.5041857886733334E-2</v>
      </c>
      <c r="Z1590" s="63">
        <f t="shared" si="685"/>
        <v>8.4858876308586906E-2</v>
      </c>
      <c r="AA1590" s="63">
        <f t="shared" si="686"/>
        <v>2.5211616825311367E-2</v>
      </c>
      <c r="AB1590" s="64">
        <f t="shared" si="687"/>
        <v>5.8180436608766151E-2</v>
      </c>
      <c r="AC1590" s="63">
        <f t="shared" si="711"/>
        <v>8.9420407635355748E-2</v>
      </c>
      <c r="AD1590" s="63">
        <f t="shared" si="712"/>
        <v>0.11883121973416833</v>
      </c>
      <c r="AE1590" s="63">
        <f t="shared" si="713"/>
        <v>3.210848092902685E-2</v>
      </c>
      <c r="AF1590" s="64">
        <f t="shared" si="714"/>
        <v>8.402482917985532E-2</v>
      </c>
      <c r="AG1590" s="69">
        <f t="shared" ca="1" si="692"/>
        <v>879</v>
      </c>
      <c r="AH1590" s="75">
        <f t="shared" si="702"/>
        <v>1</v>
      </c>
      <c r="AI1590" s="76">
        <f t="shared" si="703"/>
        <v>0</v>
      </c>
      <c r="AJ1590" s="75">
        <f t="shared" si="704"/>
        <v>1</v>
      </c>
      <c r="AK1590" s="76">
        <f t="shared" si="705"/>
        <v>0</v>
      </c>
    </row>
    <row r="1591" spans="2:37" x14ac:dyDescent="0.25">
      <c r="B1591" s="43">
        <v>2003</v>
      </c>
      <c r="C1591" s="44">
        <v>4</v>
      </c>
      <c r="D1591" s="67">
        <f t="shared" si="710"/>
        <v>37741</v>
      </c>
      <c r="E1591" s="61">
        <f>Data!I1590</f>
        <v>916.919983</v>
      </c>
      <c r="F1591" s="61">
        <f>Data!H1590</f>
        <v>183.8</v>
      </c>
      <c r="G1591" s="62">
        <f>IF(MOD(C1591,3)=0,SUM(Data!G1588:G1590),0)</f>
        <v>0</v>
      </c>
      <c r="H1591" s="63">
        <f t="shared" si="693"/>
        <v>8.1044106872726118E-2</v>
      </c>
      <c r="I1591" s="63">
        <f t="shared" si="694"/>
        <v>0</v>
      </c>
      <c r="J1591" s="63">
        <f t="shared" si="695"/>
        <v>8.1044106872726118E-2</v>
      </c>
      <c r="K1591" s="63">
        <f t="shared" si="696"/>
        <v>-2.1715526601518986E-3</v>
      </c>
      <c r="L1591" s="64">
        <f t="shared" si="697"/>
        <v>8.3396759988879854E-2</v>
      </c>
      <c r="M1591" s="65">
        <f t="shared" si="698"/>
        <v>206.51350968468466</v>
      </c>
      <c r="N1591" s="65">
        <f t="shared" si="699"/>
        <v>14.746397473550267</v>
      </c>
      <c r="O1591" s="65">
        <f t="shared" si="700"/>
        <v>89750.995633745028</v>
      </c>
      <c r="P1591" s="66">
        <f t="shared" si="701"/>
        <v>6086.2997755706738</v>
      </c>
      <c r="Q1591" s="63">
        <f t="shared" si="706"/>
        <v>-0.14857190363521544</v>
      </c>
      <c r="R1591" s="63">
        <f t="shared" si="707"/>
        <v>-0.13296878422728398</v>
      </c>
      <c r="S1591" s="63">
        <f t="shared" si="708"/>
        <v>2.2246941045606317E-2</v>
      </c>
      <c r="T1591" s="64">
        <f t="shared" si="709"/>
        <v>-0.15183779871635272</v>
      </c>
      <c r="U1591" s="63">
        <f t="shared" si="688"/>
        <v>-3.7801091499767292E-2</v>
      </c>
      <c r="V1591" s="63">
        <f t="shared" si="689"/>
        <v>-2.4237013478266234E-2</v>
      </c>
      <c r="W1591" s="63">
        <f t="shared" si="690"/>
        <v>2.4939966524113455E-2</v>
      </c>
      <c r="X1591" s="64">
        <f t="shared" si="691"/>
        <v>-4.7980351638695296E-2</v>
      </c>
      <c r="Y1591" s="63">
        <f t="shared" si="684"/>
        <v>7.614087215546661E-2</v>
      </c>
      <c r="Z1591" s="63">
        <f t="shared" si="685"/>
        <v>9.6164407690802145E-2</v>
      </c>
      <c r="AA1591" s="63">
        <f t="shared" si="686"/>
        <v>2.4703693241691305E-2</v>
      </c>
      <c r="AB1591" s="64">
        <f t="shared" si="687"/>
        <v>6.9737930018620276E-2</v>
      </c>
      <c r="AC1591" s="63">
        <f t="shared" si="711"/>
        <v>8.9726519465568533E-2</v>
      </c>
      <c r="AD1591" s="63">
        <f t="shared" si="712"/>
        <v>0.11914559558941362</v>
      </c>
      <c r="AE1591" s="63">
        <f t="shared" si="713"/>
        <v>3.1628732926278547E-2</v>
      </c>
      <c r="AF1591" s="64">
        <f t="shared" si="714"/>
        <v>8.4833680829040192E-2</v>
      </c>
      <c r="AG1591" s="69">
        <f t="shared" ca="1" si="692"/>
        <v>42</v>
      </c>
      <c r="AH1591" s="75">
        <f t="shared" si="702"/>
        <v>2</v>
      </c>
      <c r="AI1591" s="76">
        <f t="shared" si="703"/>
        <v>0</v>
      </c>
      <c r="AJ1591" s="75">
        <f t="shared" si="704"/>
        <v>2</v>
      </c>
      <c r="AK1591" s="76">
        <f t="shared" si="705"/>
        <v>0</v>
      </c>
    </row>
    <row r="1592" spans="2:37" x14ac:dyDescent="0.25">
      <c r="B1592" s="43">
        <v>2003</v>
      </c>
      <c r="C1592" s="44">
        <v>5</v>
      </c>
      <c r="D1592" s="67">
        <f t="shared" si="710"/>
        <v>37772</v>
      </c>
      <c r="E1592" s="61">
        <f>Data!I1591</f>
        <v>963.59002699999996</v>
      </c>
      <c r="F1592" s="61">
        <f>Data!H1591</f>
        <v>183.5</v>
      </c>
      <c r="G1592" s="62">
        <f>IF(MOD(C1592,3)=0,SUM(Data!G1589:G1591),0)</f>
        <v>0</v>
      </c>
      <c r="H1592" s="63">
        <f t="shared" si="693"/>
        <v>5.0898709664177977E-2</v>
      </c>
      <c r="I1592" s="63">
        <f t="shared" si="694"/>
        <v>0</v>
      </c>
      <c r="J1592" s="63">
        <f t="shared" si="695"/>
        <v>5.0898709664177977E-2</v>
      </c>
      <c r="K1592" s="63">
        <f t="shared" si="696"/>
        <v>-1.6322089227421843E-3</v>
      </c>
      <c r="L1592" s="64">
        <f t="shared" si="697"/>
        <v>5.2616800197688995E-2</v>
      </c>
      <c r="M1592" s="65">
        <f t="shared" si="698"/>
        <v>217.02478085585582</v>
      </c>
      <c r="N1592" s="65">
        <f t="shared" si="699"/>
        <v>14.722328272015636</v>
      </c>
      <c r="O1592" s="65">
        <f t="shared" si="700"/>
        <v>94319.205502577926</v>
      </c>
      <c r="P1592" s="66">
        <f t="shared" si="701"/>
        <v>6406.5413948051155</v>
      </c>
      <c r="Q1592" s="63">
        <f t="shared" si="706"/>
        <v>-9.7035053080639977E-2</v>
      </c>
      <c r="R1592" s="63">
        <f t="shared" si="707"/>
        <v>-8.0487478543091462E-2</v>
      </c>
      <c r="S1592" s="63">
        <f t="shared" si="708"/>
        <v>2.0578420467185721E-2</v>
      </c>
      <c r="T1592" s="64">
        <f t="shared" si="709"/>
        <v>-9.9028057994810958E-2</v>
      </c>
      <c r="U1592" s="63">
        <f t="shared" si="688"/>
        <v>-2.4498716419538935E-2</v>
      </c>
      <c r="V1592" s="63">
        <f t="shared" si="689"/>
        <v>-1.0747115369414972E-2</v>
      </c>
      <c r="W1592" s="63">
        <f t="shared" si="690"/>
        <v>2.4227267372170624E-2</v>
      </c>
      <c r="X1592" s="64">
        <f t="shared" si="691"/>
        <v>-3.4147092013394831E-2</v>
      </c>
      <c r="Y1592" s="63">
        <f t="shared" si="684"/>
        <v>7.9070065831892578E-2</v>
      </c>
      <c r="Z1592" s="63">
        <f t="shared" si="685"/>
        <v>9.914810428147236E-2</v>
      </c>
      <c r="AA1592" s="63">
        <f t="shared" si="686"/>
        <v>2.4394129099643669E-2</v>
      </c>
      <c r="AB1592" s="64">
        <f t="shared" si="687"/>
        <v>7.297384186253697E-2</v>
      </c>
      <c r="AC1592" s="63">
        <f t="shared" si="711"/>
        <v>9.3117006105764899E-2</v>
      </c>
      <c r="AD1592" s="63">
        <f t="shared" si="712"/>
        <v>0.12262761435513236</v>
      </c>
      <c r="AE1592" s="63">
        <f t="shared" si="713"/>
        <v>3.1231617094578557E-2</v>
      </c>
      <c r="AF1592" s="64">
        <f t="shared" si="714"/>
        <v>8.8628001455245853E-2</v>
      </c>
      <c r="AG1592" s="69">
        <f t="shared" ca="1" si="692"/>
        <v>191</v>
      </c>
      <c r="AH1592" s="75">
        <f t="shared" si="702"/>
        <v>3</v>
      </c>
      <c r="AI1592" s="76">
        <f t="shared" si="703"/>
        <v>0</v>
      </c>
      <c r="AJ1592" s="75">
        <f t="shared" si="704"/>
        <v>3</v>
      </c>
      <c r="AK1592" s="76">
        <f t="shared" si="705"/>
        <v>0</v>
      </c>
    </row>
    <row r="1593" spans="2:37" x14ac:dyDescent="0.25">
      <c r="B1593" s="43">
        <v>2003</v>
      </c>
      <c r="C1593" s="44">
        <v>6</v>
      </c>
      <c r="D1593" s="67">
        <f t="shared" si="710"/>
        <v>37802</v>
      </c>
      <c r="E1593" s="61">
        <f>Data!I1592</f>
        <v>974.5</v>
      </c>
      <c r="F1593" s="61">
        <f>Data!H1592</f>
        <v>183.7</v>
      </c>
      <c r="G1593" s="62">
        <f>IF(MOD(C1593,3)=0,SUM(Data!G1590:G1592),0)</f>
        <v>4.0466666666666669</v>
      </c>
      <c r="H1593" s="63">
        <f t="shared" si="693"/>
        <v>1.1322214525161467E-2</v>
      </c>
      <c r="I1593" s="63">
        <f t="shared" si="694"/>
        <v>4.1995730064427776E-3</v>
      </c>
      <c r="J1593" s="63">
        <f t="shared" si="695"/>
        <v>1.5521787531604048E-2</v>
      </c>
      <c r="K1593" s="63">
        <f t="shared" si="696"/>
        <v>1.0899182561308063E-3</v>
      </c>
      <c r="L1593" s="64">
        <f t="shared" si="697"/>
        <v>1.4416156842946837E-2</v>
      </c>
      <c r="M1593" s="65">
        <f t="shared" si="698"/>
        <v>219.48198198198196</v>
      </c>
      <c r="N1593" s="65">
        <f t="shared" si="699"/>
        <v>14.738374406372055</v>
      </c>
      <c r="O1593" s="65">
        <f t="shared" si="700"/>
        <v>95783.208170538637</v>
      </c>
      <c r="P1593" s="66">
        <f t="shared" si="701"/>
        <v>6498.8991003734573</v>
      </c>
      <c r="Q1593" s="63">
        <f t="shared" si="706"/>
        <v>-1.5477568539388087E-2</v>
      </c>
      <c r="R1593" s="63">
        <f t="shared" si="707"/>
        <v>2.691842841394898E-3</v>
      </c>
      <c r="S1593" s="63">
        <f t="shared" si="708"/>
        <v>2.1122846025569686E-2</v>
      </c>
      <c r="T1593" s="64">
        <f t="shared" si="709"/>
        <v>-1.8049741278350795E-2</v>
      </c>
      <c r="U1593" s="63">
        <f t="shared" si="688"/>
        <v>-2.9834075943662053E-2</v>
      </c>
      <c r="V1593" s="63">
        <f t="shared" si="689"/>
        <v>-1.6028738376650087E-2</v>
      </c>
      <c r="W1593" s="63">
        <f t="shared" si="690"/>
        <v>2.4198912542452433E-2</v>
      </c>
      <c r="X1593" s="64">
        <f t="shared" si="691"/>
        <v>-3.9277185736550257E-2</v>
      </c>
      <c r="Y1593" s="63">
        <f t="shared" si="684"/>
        <v>8.0204079047565102E-2</v>
      </c>
      <c r="Z1593" s="63">
        <f t="shared" si="685"/>
        <v>9.9998251137269678E-2</v>
      </c>
      <c r="AA1593" s="63">
        <f t="shared" si="686"/>
        <v>2.4363738144903779E-2</v>
      </c>
      <c r="AB1593" s="64">
        <f t="shared" si="687"/>
        <v>7.3835601726138789E-2</v>
      </c>
      <c r="AC1593" s="63">
        <f t="shared" si="711"/>
        <v>9.1993893302004803E-2</v>
      </c>
      <c r="AD1593" s="63">
        <f t="shared" si="712"/>
        <v>0.12113007317997249</v>
      </c>
      <c r="AE1593" s="63">
        <f t="shared" si="713"/>
        <v>3.1132092312560644E-2</v>
      </c>
      <c r="AF1593" s="64">
        <f t="shared" si="714"/>
        <v>8.7280748546551212E-2</v>
      </c>
      <c r="AG1593" s="69">
        <f t="shared" ca="1" si="692"/>
        <v>820</v>
      </c>
      <c r="AH1593" s="75">
        <f t="shared" si="702"/>
        <v>4</v>
      </c>
      <c r="AI1593" s="76">
        <f t="shared" si="703"/>
        <v>0</v>
      </c>
      <c r="AJ1593" s="75">
        <f t="shared" si="704"/>
        <v>4</v>
      </c>
      <c r="AK1593" s="76">
        <f t="shared" si="705"/>
        <v>0</v>
      </c>
    </row>
    <row r="1594" spans="2:37" x14ac:dyDescent="0.25">
      <c r="B1594" s="43">
        <v>2003</v>
      </c>
      <c r="C1594" s="44">
        <v>7</v>
      </c>
      <c r="D1594" s="67">
        <f t="shared" si="710"/>
        <v>37833</v>
      </c>
      <c r="E1594" s="61">
        <f>Data!I1593</f>
        <v>990.30999799999995</v>
      </c>
      <c r="F1594" s="61">
        <f>Data!H1593</f>
        <v>183.9</v>
      </c>
      <c r="G1594" s="62">
        <f>IF(MOD(C1594,3)=0,SUM(Data!G1591:G1593),0)</f>
        <v>0</v>
      </c>
      <c r="H1594" s="63">
        <f t="shared" si="693"/>
        <v>1.6223702411493068E-2</v>
      </c>
      <c r="I1594" s="63">
        <f t="shared" si="694"/>
        <v>0</v>
      </c>
      <c r="J1594" s="63">
        <f t="shared" si="695"/>
        <v>1.6223702411493068E-2</v>
      </c>
      <c r="K1594" s="63">
        <f t="shared" si="696"/>
        <v>1.0887316276537717E-3</v>
      </c>
      <c r="L1594" s="64">
        <f t="shared" si="697"/>
        <v>1.511851078298676E-2</v>
      </c>
      <c r="M1594" s="65">
        <f t="shared" si="698"/>
        <v>223.04279234234232</v>
      </c>
      <c r="N1594" s="65">
        <f t="shared" si="699"/>
        <v>14.754420540728477</v>
      </c>
      <c r="O1594" s="65">
        <f t="shared" si="700"/>
        <v>97337.16643591554</v>
      </c>
      <c r="P1594" s="66">
        <f t="shared" si="701"/>
        <v>6597.1527764999964</v>
      </c>
      <c r="Q1594" s="63">
        <f t="shared" si="706"/>
        <v>8.6318864693177177E-2</v>
      </c>
      <c r="R1594" s="63">
        <f t="shared" si="707"/>
        <v>0.1063669344096112</v>
      </c>
      <c r="S1594" s="63">
        <f t="shared" si="708"/>
        <v>2.1099389228206533E-2</v>
      </c>
      <c r="T1594" s="64">
        <f t="shared" si="709"/>
        <v>8.3505627445192854E-2</v>
      </c>
      <c r="U1594" s="63">
        <f t="shared" si="688"/>
        <v>-2.4429453381741184E-2</v>
      </c>
      <c r="V1594" s="63">
        <f t="shared" si="689"/>
        <v>-1.0547208723849844E-2</v>
      </c>
      <c r="W1594" s="63">
        <f t="shared" si="690"/>
        <v>2.4170624081053971E-2</v>
      </c>
      <c r="X1594" s="64">
        <f t="shared" si="691"/>
        <v>-3.3898485260749123E-2</v>
      </c>
      <c r="Y1594" s="63">
        <f t="shared" si="684"/>
        <v>8.2521957047727357E-2</v>
      </c>
      <c r="Z1594" s="63">
        <f t="shared" si="685"/>
        <v>0.10235860303371513</v>
      </c>
      <c r="AA1594" s="63">
        <f t="shared" si="686"/>
        <v>2.4475209262833308E-2</v>
      </c>
      <c r="AB1594" s="64">
        <f t="shared" si="687"/>
        <v>7.6022721747384336E-2</v>
      </c>
      <c r="AC1594" s="63">
        <f t="shared" si="711"/>
        <v>9.4555717581170651E-2</v>
      </c>
      <c r="AD1594" s="63">
        <f t="shared" si="712"/>
        <v>0.12376025111337707</v>
      </c>
      <c r="AE1594" s="63">
        <f t="shared" si="713"/>
        <v>3.0981356866677467E-2</v>
      </c>
      <c r="AF1594" s="64">
        <f t="shared" si="714"/>
        <v>8.9990855439588291E-2</v>
      </c>
      <c r="AG1594" s="69">
        <f t="shared" ca="1" si="692"/>
        <v>717</v>
      </c>
      <c r="AH1594" s="75">
        <f t="shared" si="702"/>
        <v>5</v>
      </c>
      <c r="AI1594" s="76">
        <f t="shared" si="703"/>
        <v>0</v>
      </c>
      <c r="AJ1594" s="75">
        <f t="shared" si="704"/>
        <v>5</v>
      </c>
      <c r="AK1594" s="76">
        <f t="shared" si="705"/>
        <v>0</v>
      </c>
    </row>
    <row r="1595" spans="2:37" x14ac:dyDescent="0.25">
      <c r="B1595" s="43">
        <v>2003</v>
      </c>
      <c r="C1595" s="44">
        <v>8</v>
      </c>
      <c r="D1595" s="67">
        <f t="shared" si="710"/>
        <v>37864</v>
      </c>
      <c r="E1595" s="61">
        <f>Data!I1594</f>
        <v>1008.01001</v>
      </c>
      <c r="F1595" s="61">
        <f>Data!H1594</f>
        <v>184.6</v>
      </c>
      <c r="G1595" s="62">
        <f>IF(MOD(C1595,3)=0,SUM(Data!G1592:G1594),0)</f>
        <v>0</v>
      </c>
      <c r="H1595" s="63">
        <f t="shared" si="693"/>
        <v>1.7873203376464364E-2</v>
      </c>
      <c r="I1595" s="63">
        <f t="shared" si="694"/>
        <v>0</v>
      </c>
      <c r="J1595" s="63">
        <f t="shared" si="695"/>
        <v>1.7873203376464364E-2</v>
      </c>
      <c r="K1595" s="63">
        <f t="shared" si="696"/>
        <v>3.8064165307232223E-3</v>
      </c>
      <c r="L1595" s="64">
        <f t="shared" si="697"/>
        <v>1.4013445833866767E-2</v>
      </c>
      <c r="M1595" s="65">
        <f t="shared" si="698"/>
        <v>227.0292815315315</v>
      </c>
      <c r="N1595" s="65">
        <f t="shared" si="699"/>
        <v>14.810582010975947</v>
      </c>
      <c r="O1595" s="65">
        <f t="shared" si="700"/>
        <v>99076.893407713418</v>
      </c>
      <c r="P1595" s="66">
        <f t="shared" si="701"/>
        <v>6689.6016195912225</v>
      </c>
      <c r="Q1595" s="63">
        <f t="shared" si="706"/>
        <v>0.10036351184675341</v>
      </c>
      <c r="R1595" s="63">
        <f t="shared" si="707"/>
        <v>0.12067077623836875</v>
      </c>
      <c r="S1595" s="63">
        <f t="shared" si="708"/>
        <v>2.1582733812949728E-2</v>
      </c>
      <c r="T1595" s="64">
        <f t="shared" si="709"/>
        <v>9.6994633078403281E-2</v>
      </c>
      <c r="U1595" s="63">
        <f t="shared" si="688"/>
        <v>1.0380996359479644E-2</v>
      </c>
      <c r="V1595" s="63">
        <f t="shared" si="689"/>
        <v>2.4758589284735066E-2</v>
      </c>
      <c r="W1595" s="63">
        <f t="shared" si="690"/>
        <v>2.4698095192099423E-2</v>
      </c>
      <c r="X1595" s="64">
        <f t="shared" si="691"/>
        <v>5.9036015505053996E-5</v>
      </c>
      <c r="Y1595" s="63">
        <f t="shared" si="684"/>
        <v>8.0776490731622186E-2</v>
      </c>
      <c r="Z1595" s="63">
        <f t="shared" si="685"/>
        <v>0.10058115196462847</v>
      </c>
      <c r="AA1595" s="63">
        <f t="shared" si="686"/>
        <v>2.4581036559783165E-2</v>
      </c>
      <c r="AB1595" s="64">
        <f t="shared" si="687"/>
        <v>7.4176773425389086E-2</v>
      </c>
      <c r="AC1595" s="63">
        <f t="shared" si="711"/>
        <v>9.4909319558405203E-2</v>
      </c>
      <c r="AD1595" s="63">
        <f t="shared" si="712"/>
        <v>0.12412328776866</v>
      </c>
      <c r="AE1595" s="63">
        <f t="shared" si="713"/>
        <v>3.1022632385202975E-2</v>
      </c>
      <c r="AF1595" s="64">
        <f t="shared" si="714"/>
        <v>9.0299332390090026E-2</v>
      </c>
      <c r="AG1595" s="69">
        <f t="shared" ca="1" si="692"/>
        <v>684</v>
      </c>
      <c r="AH1595" s="75">
        <f t="shared" si="702"/>
        <v>6</v>
      </c>
      <c r="AI1595" s="76">
        <f t="shared" si="703"/>
        <v>0</v>
      </c>
      <c r="AJ1595" s="75">
        <f t="shared" si="704"/>
        <v>6</v>
      </c>
      <c r="AK1595" s="76">
        <f t="shared" si="705"/>
        <v>0</v>
      </c>
    </row>
    <row r="1596" spans="2:37" x14ac:dyDescent="0.25">
      <c r="B1596" s="43">
        <v>2003</v>
      </c>
      <c r="C1596" s="44">
        <v>9</v>
      </c>
      <c r="D1596" s="67">
        <f t="shared" si="710"/>
        <v>37894</v>
      </c>
      <c r="E1596" s="61">
        <f>Data!I1595</f>
        <v>995.96997099999999</v>
      </c>
      <c r="F1596" s="61">
        <f>Data!H1595</f>
        <v>185.2</v>
      </c>
      <c r="G1596" s="62">
        <f>IF(MOD(C1596,3)=0,SUM(Data!G1593:G1595),0)</f>
        <v>4.1125000000000007</v>
      </c>
      <c r="H1596" s="63">
        <f t="shared" si="693"/>
        <v>-1.194436452074521E-2</v>
      </c>
      <c r="I1596" s="63">
        <f t="shared" si="694"/>
        <v>4.0798205962260248E-3</v>
      </c>
      <c r="J1596" s="63">
        <f t="shared" si="695"/>
        <v>-7.864543924519185E-3</v>
      </c>
      <c r="K1596" s="63">
        <f t="shared" si="696"/>
        <v>3.250270855904569E-3</v>
      </c>
      <c r="L1596" s="64">
        <f t="shared" si="697"/>
        <v>-1.1078805661264735E-2</v>
      </c>
      <c r="M1596" s="65">
        <f t="shared" si="698"/>
        <v>224.31756103603601</v>
      </c>
      <c r="N1596" s="65">
        <f t="shared" si="699"/>
        <v>14.858720414045207</v>
      </c>
      <c r="O1596" s="65">
        <f t="shared" si="700"/>
        <v>98297.698827603555</v>
      </c>
      <c r="P1596" s="66">
        <f t="shared" si="701"/>
        <v>6615.4888232964895</v>
      </c>
      <c r="Q1596" s="63">
        <f t="shared" si="706"/>
        <v>0.22162929983901258</v>
      </c>
      <c r="R1596" s="63">
        <f t="shared" si="707"/>
        <v>0.24325786712820952</v>
      </c>
      <c r="S1596" s="63">
        <f t="shared" si="708"/>
        <v>2.3204419889502725E-2</v>
      </c>
      <c r="T1596" s="64">
        <f t="shared" si="709"/>
        <v>0.21506303428836904</v>
      </c>
      <c r="U1596" s="63">
        <f t="shared" si="688"/>
        <v>-4.1722979071135979E-3</v>
      </c>
      <c r="V1596" s="63">
        <f t="shared" si="689"/>
        <v>1.0033688836462495E-2</v>
      </c>
      <c r="W1596" s="63">
        <f t="shared" si="690"/>
        <v>2.5112517369007881E-2</v>
      </c>
      <c r="X1596" s="64">
        <f t="shared" si="691"/>
        <v>-1.4709437527156366E-2</v>
      </c>
      <c r="Y1596" s="63">
        <f t="shared" si="684"/>
        <v>8.0562720539825383E-2</v>
      </c>
      <c r="Z1596" s="63">
        <f t="shared" si="685"/>
        <v>0.10006900038188138</v>
      </c>
      <c r="AA1596" s="63">
        <f t="shared" si="686"/>
        <v>2.4701464716099242E-2</v>
      </c>
      <c r="AB1596" s="64">
        <f t="shared" si="687"/>
        <v>7.3550725026692021E-2</v>
      </c>
      <c r="AC1596" s="63">
        <f t="shared" si="711"/>
        <v>9.369884133380979E-2</v>
      </c>
      <c r="AD1596" s="63">
        <f t="shared" si="712"/>
        <v>0.12252505552726012</v>
      </c>
      <c r="AE1596" s="63">
        <f t="shared" si="713"/>
        <v>3.0933318199807713E-2</v>
      </c>
      <c r="AF1596" s="64">
        <f t="shared" si="714"/>
        <v>8.884351267974111E-2</v>
      </c>
      <c r="AG1596" s="69">
        <f t="shared" ca="1" si="692"/>
        <v>1271</v>
      </c>
      <c r="AH1596" s="75">
        <f t="shared" si="702"/>
        <v>0</v>
      </c>
      <c r="AI1596" s="76">
        <f t="shared" si="703"/>
        <v>1</v>
      </c>
      <c r="AJ1596" s="75">
        <f t="shared" si="704"/>
        <v>0</v>
      </c>
      <c r="AK1596" s="76">
        <f t="shared" si="705"/>
        <v>1</v>
      </c>
    </row>
    <row r="1597" spans="2:37" x14ac:dyDescent="0.25">
      <c r="B1597" s="43">
        <v>2003</v>
      </c>
      <c r="C1597" s="44">
        <v>10</v>
      </c>
      <c r="D1597" s="67">
        <f t="shared" si="710"/>
        <v>37925</v>
      </c>
      <c r="E1597" s="61">
        <f>Data!I1596</f>
        <v>1050.709961</v>
      </c>
      <c r="F1597" s="61">
        <f>Data!H1596</f>
        <v>185</v>
      </c>
      <c r="G1597" s="62">
        <f>IF(MOD(C1597,3)=0,SUM(Data!G1594:G1596),0)</f>
        <v>0</v>
      </c>
      <c r="H1597" s="63">
        <f t="shared" si="693"/>
        <v>5.496148638401066E-2</v>
      </c>
      <c r="I1597" s="63">
        <f t="shared" si="694"/>
        <v>0</v>
      </c>
      <c r="J1597" s="63">
        <f t="shared" si="695"/>
        <v>5.496148638401066E-2</v>
      </c>
      <c r="K1597" s="63">
        <f t="shared" si="696"/>
        <v>-1.0799136069113979E-3</v>
      </c>
      <c r="L1597" s="64">
        <f t="shared" si="697"/>
        <v>5.6101985288209644E-2</v>
      </c>
      <c r="M1597" s="65">
        <f t="shared" si="698"/>
        <v>236.64638761261259</v>
      </c>
      <c r="N1597" s="65">
        <f t="shared" si="699"/>
        <v>14.842674279688788</v>
      </c>
      <c r="O1597" s="65">
        <f t="shared" si="700"/>
        <v>103700.28646329646</v>
      </c>
      <c r="P1597" s="66">
        <f t="shared" si="701"/>
        <v>6986.6308799353847</v>
      </c>
      <c r="Q1597" s="63">
        <f t="shared" si="706"/>
        <v>0.18622420197091527</v>
      </c>
      <c r="R1597" s="63">
        <f t="shared" si="707"/>
        <v>0.20722593299994574</v>
      </c>
      <c r="S1597" s="63">
        <f t="shared" si="708"/>
        <v>2.0408163265306145E-2</v>
      </c>
      <c r="T1597" s="64">
        <f t="shared" si="709"/>
        <v>0.18308141433994729</v>
      </c>
      <c r="U1597" s="63">
        <f t="shared" si="688"/>
        <v>-8.8871355459567702E-3</v>
      </c>
      <c r="V1597" s="63">
        <f t="shared" si="689"/>
        <v>5.2515916497528625E-3</v>
      </c>
      <c r="W1597" s="63">
        <f t="shared" si="690"/>
        <v>2.4390579771131238E-2</v>
      </c>
      <c r="X1597" s="64">
        <f t="shared" si="691"/>
        <v>-1.8683291802287116E-2</v>
      </c>
      <c r="Y1597" s="63">
        <f t="shared" ref="Y1597:Y1660" si="715">($M1597/$M1477)^(1/10)-1</f>
        <v>8.4275087274968019E-2</v>
      </c>
      <c r="Z1597" s="63">
        <f t="shared" ref="Z1597:Z1660" si="716">($O1597/$O1477)^(1/10)-1</f>
        <v>0.10384838262943763</v>
      </c>
      <c r="AA1597" s="63">
        <f t="shared" ref="AA1597:AA1660" si="717">($N1597/$N1477)^(1/10)-1</f>
        <v>2.4168036385802116E-2</v>
      </c>
      <c r="AB1597" s="64">
        <f t="shared" ref="AB1597:AB1660" si="718">($P1597/$P1477)^(1/10)-1</f>
        <v>7.7800071289883421E-2</v>
      </c>
      <c r="AC1597" s="63">
        <f t="shared" si="711"/>
        <v>9.7467365023558461E-2</v>
      </c>
      <c r="AD1597" s="63">
        <f t="shared" si="712"/>
        <v>0.12639290479638055</v>
      </c>
      <c r="AE1597" s="63">
        <f t="shared" si="713"/>
        <v>3.0724306616028985E-2</v>
      </c>
      <c r="AF1597" s="64">
        <f t="shared" si="714"/>
        <v>9.2816864380002251E-2</v>
      </c>
      <c r="AG1597" s="69">
        <f t="shared" ca="1" si="692"/>
        <v>153</v>
      </c>
      <c r="AH1597" s="75">
        <f t="shared" si="702"/>
        <v>1</v>
      </c>
      <c r="AI1597" s="76">
        <f t="shared" si="703"/>
        <v>0</v>
      </c>
      <c r="AJ1597" s="75">
        <f t="shared" si="704"/>
        <v>1</v>
      </c>
      <c r="AK1597" s="76">
        <f t="shared" si="705"/>
        <v>0</v>
      </c>
    </row>
    <row r="1598" spans="2:37" x14ac:dyDescent="0.25">
      <c r="B1598" s="43">
        <v>2003</v>
      </c>
      <c r="C1598" s="44">
        <v>11</v>
      </c>
      <c r="D1598" s="67">
        <f t="shared" si="710"/>
        <v>37955</v>
      </c>
      <c r="E1598" s="61">
        <f>Data!I1597</f>
        <v>1058.1999510000001</v>
      </c>
      <c r="F1598" s="61">
        <f>Data!H1597</f>
        <v>184.5</v>
      </c>
      <c r="G1598" s="62">
        <f>IF(MOD(C1598,3)=0,SUM(Data!G1595:G1597),0)</f>
        <v>0</v>
      </c>
      <c r="H1598" s="63">
        <f t="shared" si="693"/>
        <v>7.1285038478854368E-3</v>
      </c>
      <c r="I1598" s="63">
        <f t="shared" si="694"/>
        <v>0</v>
      </c>
      <c r="J1598" s="63">
        <f t="shared" si="695"/>
        <v>7.1285038478854368E-3</v>
      </c>
      <c r="K1598" s="63">
        <f t="shared" si="696"/>
        <v>-2.7027027027026751E-3</v>
      </c>
      <c r="L1598" s="64">
        <f t="shared" si="697"/>
        <v>9.8578493867684802E-3</v>
      </c>
      <c r="M1598" s="65">
        <f t="shared" si="698"/>
        <v>238.33332229729729</v>
      </c>
      <c r="N1598" s="65">
        <f t="shared" si="699"/>
        <v>14.802558943797738</v>
      </c>
      <c r="O1598" s="65">
        <f t="shared" si="700"/>
        <v>104439.51435437689</v>
      </c>
      <c r="P1598" s="66">
        <f t="shared" si="701"/>
        <v>7055.5040348707334</v>
      </c>
      <c r="Q1598" s="63">
        <f t="shared" si="706"/>
        <v>0.13018119347263446</v>
      </c>
      <c r="R1598" s="63">
        <f t="shared" si="707"/>
        <v>0.1501907004443721</v>
      </c>
      <c r="S1598" s="63">
        <f t="shared" si="708"/>
        <v>1.765030336458917E-2</v>
      </c>
      <c r="T1598" s="64">
        <f t="shared" si="709"/>
        <v>0.13024159344479513</v>
      </c>
      <c r="U1598" s="63">
        <f t="shared" si="688"/>
        <v>-1.8815757059902349E-2</v>
      </c>
      <c r="V1598" s="63">
        <f t="shared" si="689"/>
        <v>-4.818666680795114E-3</v>
      </c>
      <c r="W1598" s="63">
        <f t="shared" si="690"/>
        <v>2.3836255539609663E-2</v>
      </c>
      <c r="X1598" s="64">
        <f t="shared" si="691"/>
        <v>-2.7987797917258028E-2</v>
      </c>
      <c r="Y1598" s="63">
        <f t="shared" si="715"/>
        <v>8.6456444744085426E-2</v>
      </c>
      <c r="Z1598" s="63">
        <f t="shared" si="716"/>
        <v>0.10606911788609041</v>
      </c>
      <c r="AA1598" s="63">
        <f t="shared" si="717"/>
        <v>2.3820649588012666E-2</v>
      </c>
      <c r="AB1598" s="64">
        <f t="shared" si="718"/>
        <v>8.0334840219500325E-2</v>
      </c>
      <c r="AC1598" s="63">
        <f t="shared" si="711"/>
        <v>9.6909307407791578E-2</v>
      </c>
      <c r="AD1598" s="63">
        <f t="shared" si="712"/>
        <v>0.12582013866328112</v>
      </c>
      <c r="AE1598" s="63">
        <f t="shared" si="713"/>
        <v>3.0482908251207697E-2</v>
      </c>
      <c r="AF1598" s="64">
        <f t="shared" si="714"/>
        <v>9.2517041911802878E-2</v>
      </c>
      <c r="AG1598" s="69">
        <f t="shared" ca="1" si="692"/>
        <v>898</v>
      </c>
      <c r="AH1598" s="75">
        <f t="shared" si="702"/>
        <v>2</v>
      </c>
      <c r="AI1598" s="76">
        <f t="shared" si="703"/>
        <v>0</v>
      </c>
      <c r="AJ1598" s="75">
        <f t="shared" si="704"/>
        <v>2</v>
      </c>
      <c r="AK1598" s="76">
        <f t="shared" si="705"/>
        <v>0</v>
      </c>
    </row>
    <row r="1599" spans="2:37" x14ac:dyDescent="0.25">
      <c r="B1599" s="43">
        <v>2003</v>
      </c>
      <c r="C1599" s="44">
        <v>12</v>
      </c>
      <c r="D1599" s="67">
        <f t="shared" si="710"/>
        <v>37986</v>
      </c>
      <c r="E1599" s="61">
        <f>Data!I1598</f>
        <v>1111.920044</v>
      </c>
      <c r="F1599" s="61">
        <f>Data!H1598</f>
        <v>184.3</v>
      </c>
      <c r="G1599" s="62">
        <f>IF(MOD(C1599,3)=0,SUM(Data!G1596:G1598),0)</f>
        <v>4.2808333333333337</v>
      </c>
      <c r="H1599" s="63">
        <f t="shared" si="693"/>
        <v>5.0765541001239312E-2</v>
      </c>
      <c r="I1599" s="63">
        <f t="shared" si="694"/>
        <v>4.045391732713597E-3</v>
      </c>
      <c r="J1599" s="63">
        <f t="shared" si="695"/>
        <v>5.4810932733952766E-2</v>
      </c>
      <c r="K1599" s="63">
        <f t="shared" si="696"/>
        <v>-1.0840108401083404E-3</v>
      </c>
      <c r="L1599" s="64">
        <f t="shared" si="697"/>
        <v>5.5955600051081245E-2</v>
      </c>
      <c r="M1599" s="65">
        <f t="shared" si="698"/>
        <v>250.43244234234231</v>
      </c>
      <c r="N1599" s="65">
        <f t="shared" si="699"/>
        <v>14.786512809441318</v>
      </c>
      <c r="O1599" s="65">
        <f t="shared" si="700"/>
        <v>110163.94155042134</v>
      </c>
      <c r="P1599" s="66">
        <f t="shared" si="701"/>
        <v>7450.2989968047505</v>
      </c>
      <c r="Q1599" s="63">
        <f t="shared" si="706"/>
        <v>0.26380399985607506</v>
      </c>
      <c r="R1599" s="63">
        <f t="shared" si="707"/>
        <v>0.2852948390255301</v>
      </c>
      <c r="S1599" s="63">
        <f t="shared" si="708"/>
        <v>1.8794914317302513E-2</v>
      </c>
      <c r="T1599" s="64">
        <f t="shared" si="709"/>
        <v>0.26158348551122312</v>
      </c>
      <c r="U1599" s="63">
        <f t="shared" si="688"/>
        <v>-1.9860068329360381E-2</v>
      </c>
      <c r="V1599" s="63">
        <f t="shared" si="689"/>
        <v>-5.7672029945101677E-3</v>
      </c>
      <c r="W1599" s="63">
        <f t="shared" si="690"/>
        <v>2.3739065998947817E-2</v>
      </c>
      <c r="X1599" s="64">
        <f t="shared" si="691"/>
        <v>-2.8822060204048428E-2</v>
      </c>
      <c r="Y1599" s="63">
        <f t="shared" si="715"/>
        <v>9.0754077230975838E-2</v>
      </c>
      <c r="Z1599" s="63">
        <f t="shared" si="716"/>
        <v>0.11012605839754541</v>
      </c>
      <c r="AA1599" s="63">
        <f t="shared" si="717"/>
        <v>2.3709612144387604E-2</v>
      </c>
      <c r="AB1599" s="64">
        <f t="shared" si="718"/>
        <v>8.4414999359182952E-2</v>
      </c>
      <c r="AC1599" s="63">
        <f t="shared" si="711"/>
        <v>0.1001165442568428</v>
      </c>
      <c r="AD1599" s="63">
        <f t="shared" si="712"/>
        <v>0.12872795619333188</v>
      </c>
      <c r="AE1599" s="63">
        <f t="shared" si="713"/>
        <v>3.037614270691269E-2</v>
      </c>
      <c r="AF1599" s="64">
        <f t="shared" si="714"/>
        <v>9.5452339597108748E-2</v>
      </c>
      <c r="AG1599" s="69">
        <f t="shared" ca="1" si="692"/>
        <v>193</v>
      </c>
      <c r="AH1599" s="75">
        <f t="shared" si="702"/>
        <v>3</v>
      </c>
      <c r="AI1599" s="76">
        <f t="shared" si="703"/>
        <v>0</v>
      </c>
      <c r="AJ1599" s="75">
        <f t="shared" si="704"/>
        <v>3</v>
      </c>
      <c r="AK1599" s="76">
        <f t="shared" si="705"/>
        <v>0</v>
      </c>
    </row>
    <row r="1600" spans="2:37" x14ac:dyDescent="0.25">
      <c r="B1600" s="43">
        <v>2004</v>
      </c>
      <c r="C1600" s="39">
        <v>1</v>
      </c>
      <c r="D1600" s="67">
        <f t="shared" si="710"/>
        <v>38017</v>
      </c>
      <c r="E1600" s="61">
        <f>Data!I1599</f>
        <v>1131.130005</v>
      </c>
      <c r="F1600" s="61">
        <f>Data!H1599</f>
        <v>185.2</v>
      </c>
      <c r="G1600" s="62">
        <f>IF(MOD(C1600,3)=0,SUM(Data!G1597:G1599),0)</f>
        <v>0</v>
      </c>
      <c r="H1600" s="63">
        <f t="shared" si="693"/>
        <v>1.7276387006114557E-2</v>
      </c>
      <c r="I1600" s="63">
        <f t="shared" si="694"/>
        <v>0</v>
      </c>
      <c r="J1600" s="63">
        <f t="shared" si="695"/>
        <v>1.7276387006114557E-2</v>
      </c>
      <c r="K1600" s="63">
        <f t="shared" si="696"/>
        <v>4.8833423765597406E-3</v>
      </c>
      <c r="L1600" s="64">
        <f t="shared" si="697"/>
        <v>1.2332819250685523E-2</v>
      </c>
      <c r="M1600" s="65">
        <f t="shared" si="698"/>
        <v>254.7590101351351</v>
      </c>
      <c r="N1600" s="65">
        <f t="shared" si="699"/>
        <v>14.858720414045207</v>
      </c>
      <c r="O1600" s="65">
        <f t="shared" si="700"/>
        <v>112067.1764387654</v>
      </c>
      <c r="P1600" s="66">
        <f t="shared" si="701"/>
        <v>7542.1821876959075</v>
      </c>
      <c r="Q1600" s="63">
        <f t="shared" si="706"/>
        <v>0.32187681329610629</v>
      </c>
      <c r="R1600" s="63">
        <f t="shared" si="707"/>
        <v>0.34435517386436931</v>
      </c>
      <c r="S1600" s="63">
        <f t="shared" si="708"/>
        <v>1.9262520638414937E-2</v>
      </c>
      <c r="T1600" s="64">
        <f t="shared" si="709"/>
        <v>0.31894889358075607</v>
      </c>
      <c r="U1600" s="63">
        <f t="shared" si="688"/>
        <v>-2.4370458270754236E-2</v>
      </c>
      <c r="V1600" s="63">
        <f t="shared" si="689"/>
        <v>-1.0342445224845509E-2</v>
      </c>
      <c r="W1600" s="63">
        <f t="shared" si="690"/>
        <v>2.4237526748109195E-2</v>
      </c>
      <c r="X1600" s="64">
        <f t="shared" si="691"/>
        <v>-3.3761672531901876E-2</v>
      </c>
      <c r="Y1600" s="63">
        <f t="shared" si="715"/>
        <v>8.9134973600420331E-2</v>
      </c>
      <c r="Z1600" s="63">
        <f t="shared" si="716"/>
        <v>0.10847819920632529</v>
      </c>
      <c r="AA1600" s="63">
        <f t="shared" si="717"/>
        <v>2.3927862634296915E-2</v>
      </c>
      <c r="AB1600" s="64">
        <f t="shared" si="718"/>
        <v>8.2574505155571076E-2</v>
      </c>
      <c r="AC1600" s="63">
        <f t="shared" si="711"/>
        <v>0.10156897074841909</v>
      </c>
      <c r="AD1600" s="63">
        <f t="shared" si="712"/>
        <v>0.1302181568397236</v>
      </c>
      <c r="AE1600" s="63">
        <f t="shared" si="713"/>
        <v>3.0322869957155163E-2</v>
      </c>
      <c r="AF1600" s="64">
        <f t="shared" si="714"/>
        <v>9.6955323224769963E-2</v>
      </c>
      <c r="AG1600" s="69">
        <f t="shared" ca="1" si="692"/>
        <v>699</v>
      </c>
      <c r="AH1600" s="75">
        <f t="shared" si="702"/>
        <v>4</v>
      </c>
      <c r="AI1600" s="76">
        <f t="shared" si="703"/>
        <v>0</v>
      </c>
      <c r="AJ1600" s="75">
        <f t="shared" si="704"/>
        <v>4</v>
      </c>
      <c r="AK1600" s="76">
        <f t="shared" si="705"/>
        <v>0</v>
      </c>
    </row>
    <row r="1601" spans="2:37" x14ac:dyDescent="0.25">
      <c r="B1601" s="43">
        <v>2004</v>
      </c>
      <c r="C1601" s="44">
        <v>2</v>
      </c>
      <c r="D1601" s="67">
        <f t="shared" si="710"/>
        <v>38046</v>
      </c>
      <c r="E1601" s="61">
        <f>Data!I1600</f>
        <v>1144.9399410000001</v>
      </c>
      <c r="F1601" s="61">
        <f>Data!H1600</f>
        <v>186.2</v>
      </c>
      <c r="G1601" s="62">
        <f>IF(MOD(C1601,3)=0,SUM(Data!G1598:G1600),0)</f>
        <v>0</v>
      </c>
      <c r="H1601" s="63">
        <f t="shared" si="693"/>
        <v>1.2208973273589496E-2</v>
      </c>
      <c r="I1601" s="63">
        <f t="shared" si="694"/>
        <v>0</v>
      </c>
      <c r="J1601" s="63">
        <f t="shared" si="695"/>
        <v>1.2208973273589496E-2</v>
      </c>
      <c r="K1601" s="63">
        <f t="shared" si="696"/>
        <v>5.3995680345573227E-3</v>
      </c>
      <c r="L1601" s="64">
        <f t="shared" si="697"/>
        <v>6.7728348564379814E-3</v>
      </c>
      <c r="M1601" s="65">
        <f t="shared" si="698"/>
        <v>257.86935608108109</v>
      </c>
      <c r="N1601" s="65">
        <f t="shared" si="699"/>
        <v>14.938951085827309</v>
      </c>
      <c r="O1601" s="65">
        <f t="shared" si="700"/>
        <v>113435.40160075293</v>
      </c>
      <c r="P1601" s="66">
        <f t="shared" si="701"/>
        <v>7593.2641421103399</v>
      </c>
      <c r="Q1601" s="63">
        <f t="shared" si="706"/>
        <v>0.36116020725453857</v>
      </c>
      <c r="R1601" s="63">
        <f t="shared" si="707"/>
        <v>0.38430657734143514</v>
      </c>
      <c r="S1601" s="63">
        <f t="shared" si="708"/>
        <v>1.6930638995084513E-2</v>
      </c>
      <c r="T1601" s="64">
        <f t="shared" si="709"/>
        <v>0.36125958276700776</v>
      </c>
      <c r="U1601" s="63">
        <f t="shared" ref="U1601:U1664" si="719">($M1601/$M1541)^(1/5)-1</f>
        <v>-1.5559969051237021E-2</v>
      </c>
      <c r="V1601" s="63">
        <f t="shared" ref="V1601:V1664" si="720">($O1601/$O1541)^(1/5)-1</f>
        <v>-1.4052750752969745E-3</v>
      </c>
      <c r="W1601" s="63">
        <f t="shared" ref="W1601:W1664" si="721">($N1601/$N1541)^(1/5)-1</f>
        <v>2.5091789105192719E-2</v>
      </c>
      <c r="X1601" s="64">
        <f t="shared" ref="X1601:X1664" si="722">($P1601/$P1541)^(1/5)-1</f>
        <v>-2.5848479582125106E-2</v>
      </c>
      <c r="Y1601" s="63">
        <f t="shared" si="715"/>
        <v>9.3789030478371505E-2</v>
      </c>
      <c r="Z1601" s="63">
        <f t="shared" si="716"/>
        <v>0.11321491293981323</v>
      </c>
      <c r="AA1601" s="63">
        <f t="shared" si="717"/>
        <v>2.4129688956356254E-2</v>
      </c>
      <c r="AB1601" s="64">
        <f t="shared" si="718"/>
        <v>8.6986272289635513E-2</v>
      </c>
      <c r="AC1601" s="63">
        <f t="shared" si="711"/>
        <v>0.10442405158952983</v>
      </c>
      <c r="AD1601" s="63">
        <f t="shared" si="712"/>
        <v>0.1331474915355586</v>
      </c>
      <c r="AE1601" s="63">
        <f t="shared" si="713"/>
        <v>3.0348127099490529E-2</v>
      </c>
      <c r="AF1601" s="64">
        <f t="shared" si="714"/>
        <v>9.9771486677475041E-2</v>
      </c>
      <c r="AG1601" s="69">
        <f t="shared" ca="1" si="692"/>
        <v>800</v>
      </c>
      <c r="AH1601" s="75">
        <f t="shared" si="702"/>
        <v>5</v>
      </c>
      <c r="AI1601" s="76">
        <f t="shared" si="703"/>
        <v>0</v>
      </c>
      <c r="AJ1601" s="75">
        <f t="shared" si="704"/>
        <v>5</v>
      </c>
      <c r="AK1601" s="76">
        <f t="shared" si="705"/>
        <v>0</v>
      </c>
    </row>
    <row r="1602" spans="2:37" x14ac:dyDescent="0.25">
      <c r="B1602" s="43">
        <v>2004</v>
      </c>
      <c r="C1602" s="44">
        <v>3</v>
      </c>
      <c r="D1602" s="67">
        <f t="shared" si="710"/>
        <v>38077</v>
      </c>
      <c r="E1602" s="61">
        <f>Data!I1601</f>
        <v>1126.209961</v>
      </c>
      <c r="F1602" s="61">
        <f>Data!H1601</f>
        <v>187.4</v>
      </c>
      <c r="G1602" s="62">
        <f>IF(MOD(C1602,3)=0,SUM(Data!G1599:G1601),0)</f>
        <v>4.4525000000000006</v>
      </c>
      <c r="H1602" s="63">
        <f t="shared" si="693"/>
        <v>-1.6358919214261247E-2</v>
      </c>
      <c r="I1602" s="63">
        <f t="shared" si="694"/>
        <v>3.8888502711427377E-3</v>
      </c>
      <c r="J1602" s="63">
        <f t="shared" si="695"/>
        <v>-1.2470068943118418E-2</v>
      </c>
      <c r="K1602" s="63">
        <f t="shared" si="696"/>
        <v>6.4446831364124435E-3</v>
      </c>
      <c r="L1602" s="64">
        <f t="shared" si="697"/>
        <v>-1.8793633069416504E-2</v>
      </c>
      <c r="M1602" s="65">
        <f t="shared" si="698"/>
        <v>253.65089211711711</v>
      </c>
      <c r="N1602" s="65">
        <f t="shared" si="699"/>
        <v>15.035227891965832</v>
      </c>
      <c r="O1602" s="65">
        <f t="shared" si="700"/>
        <v>112020.85432220121</v>
      </c>
      <c r="P1602" s="66">
        <f t="shared" si="701"/>
        <v>7450.5591220243605</v>
      </c>
      <c r="Q1602" s="63">
        <f t="shared" si="706"/>
        <v>0.32779595167838416</v>
      </c>
      <c r="R1602" s="63">
        <f t="shared" si="707"/>
        <v>0.34928290830382913</v>
      </c>
      <c r="S1602" s="63">
        <f t="shared" si="708"/>
        <v>1.7372421281216077E-2</v>
      </c>
      <c r="T1602" s="64">
        <f t="shared" si="709"/>
        <v>0.32624285864229119</v>
      </c>
      <c r="U1602" s="63">
        <f t="shared" si="719"/>
        <v>-2.6242776075475316E-2</v>
      </c>
      <c r="V1602" s="63">
        <f t="shared" si="720"/>
        <v>-1.2089558733671457E-2</v>
      </c>
      <c r="W1602" s="63">
        <f t="shared" si="721"/>
        <v>2.5786852618730149E-2</v>
      </c>
      <c r="X1602" s="64">
        <f t="shared" si="722"/>
        <v>-3.6924251130443841E-2</v>
      </c>
      <c r="Y1602" s="63">
        <f t="shared" si="715"/>
        <v>9.7111718176286388E-2</v>
      </c>
      <c r="Z1602" s="63">
        <f t="shared" si="716"/>
        <v>0.11624684070508251</v>
      </c>
      <c r="AA1602" s="63">
        <f t="shared" si="717"/>
        <v>2.443917483734781E-2</v>
      </c>
      <c r="AB1602" s="64">
        <f t="shared" si="718"/>
        <v>8.9617488400237644E-2</v>
      </c>
      <c r="AC1602" s="63">
        <f t="shared" si="711"/>
        <v>0.10277406580238435</v>
      </c>
      <c r="AD1602" s="63">
        <f t="shared" si="712"/>
        <v>0.13104614919428936</v>
      </c>
      <c r="AE1602" s="63">
        <f t="shared" si="713"/>
        <v>3.0578579141220086E-2</v>
      </c>
      <c r="AF1602" s="64">
        <f t="shared" si="714"/>
        <v>9.748656927916044E-2</v>
      </c>
      <c r="AG1602" s="69">
        <f t="shared" ca="1" si="692"/>
        <v>1338</v>
      </c>
      <c r="AH1602" s="75">
        <f t="shared" si="702"/>
        <v>0</v>
      </c>
      <c r="AI1602" s="76">
        <f t="shared" si="703"/>
        <v>1</v>
      </c>
      <c r="AJ1602" s="75">
        <f t="shared" si="704"/>
        <v>0</v>
      </c>
      <c r="AK1602" s="76">
        <f t="shared" si="705"/>
        <v>1</v>
      </c>
    </row>
    <row r="1603" spans="2:37" x14ac:dyDescent="0.25">
      <c r="B1603" s="43">
        <v>2004</v>
      </c>
      <c r="C1603" s="44">
        <v>4</v>
      </c>
      <c r="D1603" s="67">
        <f t="shared" si="710"/>
        <v>38107</v>
      </c>
      <c r="E1603" s="61">
        <f>Data!I1602</f>
        <v>1107.3000489999999</v>
      </c>
      <c r="F1603" s="61">
        <f>Data!H1602</f>
        <v>188</v>
      </c>
      <c r="G1603" s="62">
        <f>IF(MOD(C1603,3)=0,SUM(Data!G1600:G1602),0)</f>
        <v>0</v>
      </c>
      <c r="H1603" s="63">
        <f t="shared" si="693"/>
        <v>-1.6790751862298725E-2</v>
      </c>
      <c r="I1603" s="63">
        <f t="shared" si="694"/>
        <v>0</v>
      </c>
      <c r="J1603" s="63">
        <f t="shared" si="695"/>
        <v>-1.6790751862298725E-2</v>
      </c>
      <c r="K1603" s="63">
        <f t="shared" si="696"/>
        <v>3.2017075773744796E-3</v>
      </c>
      <c r="L1603" s="64">
        <f t="shared" si="697"/>
        <v>-1.9928653718057188E-2</v>
      </c>
      <c r="M1603" s="65">
        <f t="shared" si="698"/>
        <v>249.3919029279279</v>
      </c>
      <c r="N1603" s="65">
        <f t="shared" si="699"/>
        <v>15.083366295035093</v>
      </c>
      <c r="O1603" s="65">
        <f t="shared" si="700"/>
        <v>110139.93995387442</v>
      </c>
      <c r="P1603" s="66">
        <f t="shared" si="701"/>
        <v>7302.0795092756252</v>
      </c>
      <c r="Q1603" s="63">
        <f t="shared" si="706"/>
        <v>0.20762996720511007</v>
      </c>
      <c r="R1603" s="63">
        <f t="shared" si="707"/>
        <v>0.22717234696016519</v>
      </c>
      <c r="S1603" s="63">
        <f t="shared" si="708"/>
        <v>2.285092491838947E-2</v>
      </c>
      <c r="T1603" s="64">
        <f t="shared" si="709"/>
        <v>0.19975679452807693</v>
      </c>
      <c r="U1603" s="63">
        <f t="shared" si="719"/>
        <v>-3.6736516970746314E-2</v>
      </c>
      <c r="V1603" s="63">
        <f t="shared" si="720"/>
        <v>-2.2735822446715015E-2</v>
      </c>
      <c r="W1603" s="63">
        <f t="shared" si="721"/>
        <v>2.4956339508531489E-2</v>
      </c>
      <c r="X1603" s="64">
        <f t="shared" si="722"/>
        <v>-4.6530920505467477E-2</v>
      </c>
      <c r="Y1603" s="63">
        <f t="shared" si="715"/>
        <v>9.4000561335854105E-2</v>
      </c>
      <c r="Z1603" s="63">
        <f t="shared" si="716"/>
        <v>0.11308142105224794</v>
      </c>
      <c r="AA1603" s="63">
        <f t="shared" si="717"/>
        <v>2.462756803767352E-2</v>
      </c>
      <c r="AB1603" s="64">
        <f t="shared" si="718"/>
        <v>8.6327809024285829E-2</v>
      </c>
      <c r="AC1603" s="63">
        <f t="shared" si="711"/>
        <v>0.10154053113160777</v>
      </c>
      <c r="AD1603" s="63">
        <f t="shared" si="712"/>
        <v>0.12978099009910871</v>
      </c>
      <c r="AE1603" s="63">
        <f t="shared" si="713"/>
        <v>3.0492793988050382E-2</v>
      </c>
      <c r="AF1603" s="64">
        <f t="shared" si="714"/>
        <v>9.6350209036211609E-2</v>
      </c>
      <c r="AG1603" s="69">
        <f t="shared" ca="1" si="692"/>
        <v>1345</v>
      </c>
      <c r="AH1603" s="75">
        <f t="shared" si="702"/>
        <v>0</v>
      </c>
      <c r="AI1603" s="76">
        <f t="shared" si="703"/>
        <v>2</v>
      </c>
      <c r="AJ1603" s="75">
        <f t="shared" si="704"/>
        <v>0</v>
      </c>
      <c r="AK1603" s="76">
        <f t="shared" si="705"/>
        <v>2</v>
      </c>
    </row>
    <row r="1604" spans="2:37" x14ac:dyDescent="0.25">
      <c r="B1604" s="43">
        <v>2004</v>
      </c>
      <c r="C1604" s="44">
        <v>5</v>
      </c>
      <c r="D1604" s="67">
        <f t="shared" si="710"/>
        <v>38138</v>
      </c>
      <c r="E1604" s="61">
        <f>Data!I1603</f>
        <v>1120.6800539999999</v>
      </c>
      <c r="F1604" s="61">
        <f>Data!H1603</f>
        <v>189.1</v>
      </c>
      <c r="G1604" s="62">
        <f>IF(MOD(C1604,3)=0,SUM(Data!G1601:G1603),0)</f>
        <v>0</v>
      </c>
      <c r="H1604" s="63">
        <f t="shared" si="693"/>
        <v>1.2083450201310297E-2</v>
      </c>
      <c r="I1604" s="63">
        <f t="shared" si="694"/>
        <v>0</v>
      </c>
      <c r="J1604" s="63">
        <f t="shared" si="695"/>
        <v>1.2083450201310297E-2</v>
      </c>
      <c r="K1604" s="63">
        <f t="shared" si="696"/>
        <v>5.8510638297872841E-3</v>
      </c>
      <c r="L1604" s="64">
        <f t="shared" si="697"/>
        <v>6.196132405321686E-3</v>
      </c>
      <c r="M1604" s="65">
        <f t="shared" si="698"/>
        <v>252.40541756756753</v>
      </c>
      <c r="N1604" s="65">
        <f t="shared" si="699"/>
        <v>15.171620033995405</v>
      </c>
      <c r="O1604" s="65">
        <f t="shared" si="700"/>
        <v>111470.81043348237</v>
      </c>
      <c r="P1604" s="66">
        <f t="shared" si="701"/>
        <v>7347.3241607492837</v>
      </c>
      <c r="Q1604" s="63">
        <f t="shared" si="706"/>
        <v>0.16302579167312192</v>
      </c>
      <c r="R1604" s="63">
        <f t="shared" si="707"/>
        <v>0.18184636776266805</v>
      </c>
      <c r="S1604" s="63">
        <f t="shared" si="708"/>
        <v>3.0517711171662132E-2</v>
      </c>
      <c r="T1604" s="64">
        <f t="shared" si="709"/>
        <v>0.14684721567662429</v>
      </c>
      <c r="U1604" s="63">
        <f t="shared" si="719"/>
        <v>-2.9523980423991736E-2</v>
      </c>
      <c r="V1604" s="63">
        <f t="shared" si="720"/>
        <v>-1.5418454228550149E-2</v>
      </c>
      <c r="W1604" s="63">
        <f t="shared" si="721"/>
        <v>2.6152959170109735E-2</v>
      </c>
      <c r="X1604" s="64">
        <f t="shared" si="722"/>
        <v>-4.0511907145188486E-2</v>
      </c>
      <c r="Y1604" s="63">
        <f t="shared" si="715"/>
        <v>9.3966658786225121E-2</v>
      </c>
      <c r="Z1604" s="63">
        <f t="shared" si="716"/>
        <v>0.11304692719598108</v>
      </c>
      <c r="AA1604" s="63">
        <f t="shared" si="717"/>
        <v>2.5155983450531272E-2</v>
      </c>
      <c r="AB1604" s="64">
        <f t="shared" si="718"/>
        <v>8.5734215245587775E-2</v>
      </c>
      <c r="AC1604" s="63">
        <f t="shared" si="711"/>
        <v>0.10557966906611127</v>
      </c>
      <c r="AD1604" s="63">
        <f t="shared" si="712"/>
        <v>0.13392368038223634</v>
      </c>
      <c r="AE1604" s="63">
        <f t="shared" si="713"/>
        <v>3.0643691942929818E-2</v>
      </c>
      <c r="AF1604" s="64">
        <f t="shared" si="714"/>
        <v>0.10020920832941504</v>
      </c>
      <c r="AG1604" s="69">
        <f t="shared" ca="1" si="692"/>
        <v>804</v>
      </c>
      <c r="AH1604" s="75">
        <f t="shared" si="702"/>
        <v>1</v>
      </c>
      <c r="AI1604" s="76">
        <f t="shared" si="703"/>
        <v>0</v>
      </c>
      <c r="AJ1604" s="75">
        <f t="shared" si="704"/>
        <v>1</v>
      </c>
      <c r="AK1604" s="76">
        <f t="shared" si="705"/>
        <v>0</v>
      </c>
    </row>
    <row r="1605" spans="2:37" x14ac:dyDescent="0.25">
      <c r="B1605" s="43">
        <v>2004</v>
      </c>
      <c r="C1605" s="44">
        <v>6</v>
      </c>
      <c r="D1605" s="67">
        <f t="shared" si="710"/>
        <v>38168</v>
      </c>
      <c r="E1605" s="61">
        <f>Data!I1604</f>
        <v>1140.839966</v>
      </c>
      <c r="F1605" s="61">
        <f>Data!H1604</f>
        <v>189.7</v>
      </c>
      <c r="G1605" s="62">
        <f>IF(MOD(C1605,3)=0,SUM(Data!G1602:G1604),0)</f>
        <v>4.6016666666666666</v>
      </c>
      <c r="H1605" s="63">
        <f t="shared" si="693"/>
        <v>1.7988998669195677E-2</v>
      </c>
      <c r="I1605" s="63">
        <f t="shared" si="694"/>
        <v>4.1061377422058291E-3</v>
      </c>
      <c r="J1605" s="63">
        <f t="shared" si="695"/>
        <v>2.2095136411401484E-2</v>
      </c>
      <c r="K1605" s="63">
        <f t="shared" si="696"/>
        <v>3.1729243786355887E-3</v>
      </c>
      <c r="L1605" s="64">
        <f t="shared" si="697"/>
        <v>1.8862363180790931E-2</v>
      </c>
      <c r="M1605" s="65">
        <f t="shared" si="698"/>
        <v>256.94593828828829</v>
      </c>
      <c r="N1605" s="65">
        <f t="shared" si="699"/>
        <v>15.219758437064664</v>
      </c>
      <c r="O1605" s="65">
        <f t="shared" si="700"/>
        <v>113933.77319589964</v>
      </c>
      <c r="P1605" s="66">
        <f t="shared" si="701"/>
        <v>7485.9120574763365</v>
      </c>
      <c r="Q1605" s="63">
        <f t="shared" si="706"/>
        <v>0.17069262801436635</v>
      </c>
      <c r="R1605" s="63">
        <f t="shared" si="707"/>
        <v>0.18949631539846279</v>
      </c>
      <c r="S1605" s="63">
        <f t="shared" si="708"/>
        <v>3.2661948829613596E-2</v>
      </c>
      <c r="T1605" s="64">
        <f t="shared" si="709"/>
        <v>0.15187386999840657</v>
      </c>
      <c r="U1605" s="63">
        <f t="shared" si="719"/>
        <v>-3.6328115682348283E-2</v>
      </c>
      <c r="V1605" s="63">
        <f t="shared" si="720"/>
        <v>-2.2119271622471293E-2</v>
      </c>
      <c r="W1605" s="63">
        <f t="shared" si="721"/>
        <v>2.680331542865555E-2</v>
      </c>
      <c r="X1605" s="64">
        <f t="shared" si="722"/>
        <v>-4.7645528910961299E-2</v>
      </c>
      <c r="Y1605" s="63">
        <f t="shared" si="715"/>
        <v>9.889899194554963E-2</v>
      </c>
      <c r="Z1605" s="63">
        <f t="shared" si="716"/>
        <v>0.11771318719889212</v>
      </c>
      <c r="AA1605" s="63">
        <f t="shared" si="717"/>
        <v>2.5133820155265107E-2</v>
      </c>
      <c r="AB1605" s="64">
        <f t="shared" si="718"/>
        <v>9.0309543225883582E-2</v>
      </c>
      <c r="AC1605" s="63">
        <f t="shared" si="711"/>
        <v>0.10560790213549165</v>
      </c>
      <c r="AD1605" s="63">
        <f t="shared" si="712"/>
        <v>0.13351249696989442</v>
      </c>
      <c r="AE1605" s="63">
        <f t="shared" si="713"/>
        <v>3.0657644279231233E-2</v>
      </c>
      <c r="AF1605" s="64">
        <f t="shared" si="714"/>
        <v>9.9795361982293107E-2</v>
      </c>
      <c r="AG1605" s="69">
        <f t="shared" ref="AG1605:AG1668" ca="1" si="723">RANK($H1605,OFFSET($H$5,0,0,$AN$3,1),0)</f>
        <v>680</v>
      </c>
      <c r="AH1605" s="75">
        <f t="shared" si="702"/>
        <v>2</v>
      </c>
      <c r="AI1605" s="76">
        <f t="shared" si="703"/>
        <v>0</v>
      </c>
      <c r="AJ1605" s="75">
        <f t="shared" si="704"/>
        <v>2</v>
      </c>
      <c r="AK1605" s="76">
        <f t="shared" si="705"/>
        <v>0</v>
      </c>
    </row>
    <row r="1606" spans="2:37" x14ac:dyDescent="0.25">
      <c r="B1606" s="43">
        <v>2004</v>
      </c>
      <c r="C1606" s="44">
        <v>7</v>
      </c>
      <c r="D1606" s="67">
        <f t="shared" si="710"/>
        <v>38199</v>
      </c>
      <c r="E1606" s="61">
        <f>Data!I1605</f>
        <v>1101.719971</v>
      </c>
      <c r="F1606" s="61">
        <f>Data!H1605</f>
        <v>189.4</v>
      </c>
      <c r="G1606" s="62">
        <f>IF(MOD(C1606,3)=0,SUM(Data!G1603:G1605),0)</f>
        <v>0</v>
      </c>
      <c r="H1606" s="63">
        <f t="shared" ref="H1606:H1669" si="724">E1606/E1605-1</f>
        <v>-3.4290519411904974E-2</v>
      </c>
      <c r="I1606" s="63">
        <f t="shared" ref="I1606:I1669" si="725">G1606/E1605</f>
        <v>0</v>
      </c>
      <c r="J1606" s="63">
        <f t="shared" ref="J1606:J1669" si="726">O1606/O1605-1</f>
        <v>-3.4290519411904974E-2</v>
      </c>
      <c r="K1606" s="63">
        <f t="shared" ref="K1606:K1669" si="727">F1606/F1605-1</f>
        <v>-1.581444385872377E-3</v>
      </c>
      <c r="L1606" s="64">
        <f t="shared" ref="L1606:L1669" si="728">(1+J1606)/(1+K1606)-1</f>
        <v>-3.2760884542969326E-2</v>
      </c>
      <c r="M1606" s="65">
        <f t="shared" ref="M1606:M1669" si="729">E1606/$E$4</f>
        <v>248.13512860360359</v>
      </c>
      <c r="N1606" s="65">
        <f t="shared" ref="N1606:N1669" si="730">F1606/$F$4</f>
        <v>15.195689235530036</v>
      </c>
      <c r="O1606" s="65">
        <f t="shared" ref="O1606:O1669" si="731">O1605*((E1606+G1606)/(E1605))</f>
        <v>110026.92493445407</v>
      </c>
      <c r="P1606" s="66">
        <f t="shared" ref="P1606:P1669" si="732">P1605*(1+L1606)</f>
        <v>7240.6669568625321</v>
      </c>
      <c r="Q1606" s="63">
        <f t="shared" si="706"/>
        <v>0.11250009918611359</v>
      </c>
      <c r="R1606" s="63">
        <f t="shared" si="707"/>
        <v>0.13036909705906807</v>
      </c>
      <c r="S1606" s="63">
        <f t="shared" si="708"/>
        <v>2.9907558455682492E-2</v>
      </c>
      <c r="T1606" s="64">
        <f t="shared" si="709"/>
        <v>9.7544228876254913E-2</v>
      </c>
      <c r="U1606" s="63">
        <f t="shared" si="719"/>
        <v>-3.6775430420762589E-2</v>
      </c>
      <c r="V1606" s="63">
        <f t="shared" si="720"/>
        <v>-2.2573181785601415E-2</v>
      </c>
      <c r="W1606" s="63">
        <f t="shared" si="721"/>
        <v>2.5861839371334794E-2</v>
      </c>
      <c r="X1606" s="64">
        <f t="shared" si="722"/>
        <v>-4.7213980770176689E-2</v>
      </c>
      <c r="Y1606" s="63">
        <f t="shared" si="715"/>
        <v>9.1681438433285356E-2</v>
      </c>
      <c r="Z1606" s="63">
        <f t="shared" si="716"/>
        <v>0.1103720623101625</v>
      </c>
      <c r="AA1606" s="63">
        <f t="shared" si="717"/>
        <v>2.4694977115650163E-2</v>
      </c>
      <c r="AB1606" s="64">
        <f t="shared" si="718"/>
        <v>8.3612281808660427E-2</v>
      </c>
      <c r="AC1606" s="63">
        <f t="shared" si="711"/>
        <v>0.10459649891922296</v>
      </c>
      <c r="AD1606" s="63">
        <f t="shared" si="712"/>
        <v>0.13247556680423478</v>
      </c>
      <c r="AE1606" s="63">
        <f t="shared" si="713"/>
        <v>3.0377726999542887E-2</v>
      </c>
      <c r="AF1606" s="64">
        <f t="shared" si="714"/>
        <v>9.908777832572202E-2</v>
      </c>
      <c r="AG1606" s="69">
        <f t="shared" ca="1" si="723"/>
        <v>1565</v>
      </c>
      <c r="AH1606" s="75">
        <f t="shared" si="702"/>
        <v>0</v>
      </c>
      <c r="AI1606" s="76">
        <f t="shared" si="703"/>
        <v>1</v>
      </c>
      <c r="AJ1606" s="75">
        <f t="shared" si="704"/>
        <v>0</v>
      </c>
      <c r="AK1606" s="76">
        <f t="shared" si="705"/>
        <v>1</v>
      </c>
    </row>
    <row r="1607" spans="2:37" x14ac:dyDescent="0.25">
      <c r="B1607" s="43">
        <v>2004</v>
      </c>
      <c r="C1607" s="44">
        <v>8</v>
      </c>
      <c r="D1607" s="67">
        <f t="shared" si="710"/>
        <v>38230</v>
      </c>
      <c r="E1607" s="61">
        <f>Data!I1606</f>
        <v>1104.23999</v>
      </c>
      <c r="F1607" s="61">
        <f>Data!H1606</f>
        <v>189.5</v>
      </c>
      <c r="G1607" s="62">
        <f>IF(MOD(C1607,3)=0,SUM(Data!G1604:G1606),0)</f>
        <v>0</v>
      </c>
      <c r="H1607" s="63">
        <f t="shared" si="724"/>
        <v>2.287349840552233E-3</v>
      </c>
      <c r="I1607" s="63">
        <f t="shared" si="725"/>
        <v>0</v>
      </c>
      <c r="J1607" s="63">
        <f t="shared" si="726"/>
        <v>2.287349840552233E-3</v>
      </c>
      <c r="K1607" s="63">
        <f t="shared" si="727"/>
        <v>5.2798310454060804E-4</v>
      </c>
      <c r="L1607" s="64">
        <f t="shared" si="728"/>
        <v>1.7584383102933199E-3</v>
      </c>
      <c r="M1607" s="65">
        <f t="shared" si="729"/>
        <v>248.70270045045044</v>
      </c>
      <c r="N1607" s="65">
        <f t="shared" si="730"/>
        <v>15.203712302708245</v>
      </c>
      <c r="O1607" s="65">
        <f t="shared" si="731"/>
        <v>110278.59500365934</v>
      </c>
      <c r="P1607" s="66">
        <f t="shared" si="732"/>
        <v>7253.3992230315544</v>
      </c>
      <c r="Q1607" s="63">
        <f t="shared" si="706"/>
        <v>9.546530197651526E-2</v>
      </c>
      <c r="R1607" s="63">
        <f t="shared" si="707"/>
        <v>0.11306068661084856</v>
      </c>
      <c r="S1607" s="63">
        <f t="shared" si="708"/>
        <v>2.6543878656554831E-2</v>
      </c>
      <c r="T1607" s="64">
        <f t="shared" si="709"/>
        <v>8.4279697880541793E-2</v>
      </c>
      <c r="U1607" s="63">
        <f t="shared" si="719"/>
        <v>-3.5125273087106113E-2</v>
      </c>
      <c r="V1607" s="63">
        <f t="shared" si="720"/>
        <v>-2.0898693734602514E-2</v>
      </c>
      <c r="W1607" s="63">
        <f t="shared" si="721"/>
        <v>2.5478484470610185E-2</v>
      </c>
      <c r="X1607" s="64">
        <f t="shared" si="722"/>
        <v>-4.5224915888073869E-2</v>
      </c>
      <c r="Y1607" s="63">
        <f t="shared" si="715"/>
        <v>8.7908097353730508E-2</v>
      </c>
      <c r="Z1607" s="63">
        <f t="shared" si="716"/>
        <v>0.10653411804473834</v>
      </c>
      <c r="AA1607" s="63">
        <f t="shared" si="717"/>
        <v>2.4335666129639E-2</v>
      </c>
      <c r="AB1607" s="64">
        <f t="shared" si="718"/>
        <v>8.0245621267566625E-2</v>
      </c>
      <c r="AC1607" s="63">
        <f t="shared" si="711"/>
        <v>9.9155151971142441E-2</v>
      </c>
      <c r="AD1607" s="63">
        <f t="shared" si="712"/>
        <v>0.12689688492787954</v>
      </c>
      <c r="AE1607" s="63">
        <f t="shared" si="713"/>
        <v>3.020735514588635E-2</v>
      </c>
      <c r="AF1607" s="64">
        <f t="shared" si="714"/>
        <v>9.3854435516334878E-2</v>
      </c>
      <c r="AG1607" s="69">
        <f t="shared" ca="1" si="723"/>
        <v>985</v>
      </c>
      <c r="AH1607" s="75">
        <f t="shared" ref="AH1607:AH1670" si="733">IF($H1607&gt;0,IF($H1606&gt;0,AH1606+1,1),0)</f>
        <v>1</v>
      </c>
      <c r="AI1607" s="76">
        <f t="shared" ref="AI1607:AI1670" si="734">IF($H1607&lt;0,IF($H1606&lt;0,AI1606+1,1),0)</f>
        <v>0</v>
      </c>
      <c r="AJ1607" s="75">
        <f t="shared" ref="AJ1607:AJ1670" si="735">IF($H1607&gt;0,IF($H1606&gt;0,AJ1606+1,1),0)</f>
        <v>1</v>
      </c>
      <c r="AK1607" s="76">
        <f t="shared" ref="AK1607:AK1670" si="736">IF($H1607&lt;0,IF($H1606&lt;0,AK1606+1,1),0)</f>
        <v>0</v>
      </c>
    </row>
    <row r="1608" spans="2:37" x14ac:dyDescent="0.25">
      <c r="B1608" s="43">
        <v>2004</v>
      </c>
      <c r="C1608" s="44">
        <v>9</v>
      </c>
      <c r="D1608" s="67">
        <f t="shared" si="710"/>
        <v>38260</v>
      </c>
      <c r="E1608" s="61">
        <f>Data!I1607</f>
        <v>1114.579956</v>
      </c>
      <c r="F1608" s="61">
        <f>Data!H1607</f>
        <v>189.9</v>
      </c>
      <c r="G1608" s="62">
        <f>IF(MOD(C1608,3)=0,SUM(Data!G1605:G1607),0)</f>
        <v>4.7433333333333341</v>
      </c>
      <c r="H1608" s="63">
        <f t="shared" si="724"/>
        <v>9.3638756915515042E-3</v>
      </c>
      <c r="I1608" s="63">
        <f t="shared" si="725"/>
        <v>4.2955638052316275E-3</v>
      </c>
      <c r="J1608" s="63">
        <f t="shared" si="726"/>
        <v>1.3659439496783055E-2</v>
      </c>
      <c r="K1608" s="63">
        <f t="shared" si="727"/>
        <v>2.1108179419524475E-3</v>
      </c>
      <c r="L1608" s="64">
        <f t="shared" si="728"/>
        <v>1.1524295864351775E-2</v>
      </c>
      <c r="M1608" s="65">
        <f t="shared" si="729"/>
        <v>251.03152162162161</v>
      </c>
      <c r="N1608" s="65">
        <f t="shared" si="730"/>
        <v>15.235804571421086</v>
      </c>
      <c r="O1608" s="65">
        <f t="shared" si="731"/>
        <v>111784.93879990207</v>
      </c>
      <c r="P1608" s="66">
        <f t="shared" si="732"/>
        <v>7336.9895417000289</v>
      </c>
      <c r="Q1608" s="63">
        <f t="shared" si="706"/>
        <v>0.11908992083457104</v>
      </c>
      <c r="R1608" s="63">
        <f t="shared" si="707"/>
        <v>0.13720809472816553</v>
      </c>
      <c r="S1608" s="63">
        <f t="shared" si="708"/>
        <v>2.5377969762419239E-2</v>
      </c>
      <c r="T1608" s="64">
        <f t="shared" si="709"/>
        <v>0.10906234409508331</v>
      </c>
      <c r="U1608" s="63">
        <f t="shared" si="719"/>
        <v>-2.7708358487417817E-2</v>
      </c>
      <c r="V1608" s="63">
        <f t="shared" si="720"/>
        <v>-1.3170910593374496E-2</v>
      </c>
      <c r="W1608" s="63">
        <f t="shared" si="721"/>
        <v>2.4931530397465318E-2</v>
      </c>
      <c r="X1608" s="64">
        <f t="shared" si="722"/>
        <v>-3.7175596477224016E-2</v>
      </c>
      <c r="Y1608" s="63">
        <f t="shared" si="715"/>
        <v>9.1893385612750622E-2</v>
      </c>
      <c r="Z1608" s="63">
        <f t="shared" si="716"/>
        <v>0.11028813545374438</v>
      </c>
      <c r="AA1608" s="63">
        <f t="shared" si="717"/>
        <v>2.4277037552840719E-2</v>
      </c>
      <c r="AB1608" s="64">
        <f t="shared" si="718"/>
        <v>8.3972494498556483E-2</v>
      </c>
      <c r="AC1608" s="63">
        <f t="shared" si="711"/>
        <v>9.9859167381816771E-2</v>
      </c>
      <c r="AD1608" s="63">
        <f t="shared" si="712"/>
        <v>0.12723731038289743</v>
      </c>
      <c r="AE1608" s="63">
        <f t="shared" si="713"/>
        <v>3.0070105361434507E-2</v>
      </c>
      <c r="AF1608" s="64">
        <f t="shared" si="714"/>
        <v>9.4330671782158593E-2</v>
      </c>
      <c r="AG1608" s="69">
        <f t="shared" ca="1" si="723"/>
        <v>856</v>
      </c>
      <c r="AH1608" s="75">
        <f t="shared" si="733"/>
        <v>2</v>
      </c>
      <c r="AI1608" s="76">
        <f t="shared" si="734"/>
        <v>0</v>
      </c>
      <c r="AJ1608" s="75">
        <f t="shared" si="735"/>
        <v>2</v>
      </c>
      <c r="AK1608" s="76">
        <f t="shared" si="736"/>
        <v>0</v>
      </c>
    </row>
    <row r="1609" spans="2:37" x14ac:dyDescent="0.25">
      <c r="B1609" s="43">
        <v>2004</v>
      </c>
      <c r="C1609" s="44">
        <v>10</v>
      </c>
      <c r="D1609" s="67">
        <f t="shared" si="710"/>
        <v>38291</v>
      </c>
      <c r="E1609" s="61">
        <f>Data!I1608</f>
        <v>1130.1999510000001</v>
      </c>
      <c r="F1609" s="61">
        <f>Data!H1608</f>
        <v>190.9</v>
      </c>
      <c r="G1609" s="62">
        <f>IF(MOD(C1609,3)=0,SUM(Data!G1606:G1608),0)</f>
        <v>0</v>
      </c>
      <c r="H1609" s="63">
        <f t="shared" si="724"/>
        <v>1.4014243586486952E-2</v>
      </c>
      <c r="I1609" s="63">
        <f t="shared" si="725"/>
        <v>0</v>
      </c>
      <c r="J1609" s="63">
        <f t="shared" si="726"/>
        <v>1.4014243586486952E-2</v>
      </c>
      <c r="K1609" s="63">
        <f t="shared" si="727"/>
        <v>5.26592943654558E-3</v>
      </c>
      <c r="L1609" s="64">
        <f t="shared" si="728"/>
        <v>8.7024874650281081E-3</v>
      </c>
      <c r="M1609" s="65">
        <f t="shared" si="729"/>
        <v>254.54953851351351</v>
      </c>
      <c r="N1609" s="65">
        <f t="shared" si="730"/>
        <v>15.316035243203189</v>
      </c>
      <c r="O1609" s="65">
        <f t="shared" si="731"/>
        <v>113351.52016154444</v>
      </c>
      <c r="P1609" s="66">
        <f t="shared" si="732"/>
        <v>7400.8396012177154</v>
      </c>
      <c r="Q1609" s="63">
        <f t="shared" si="706"/>
        <v>7.5653598947845291E-2</v>
      </c>
      <c r="R1609" s="63">
        <f t="shared" si="707"/>
        <v>9.3068534595262875E-2</v>
      </c>
      <c r="S1609" s="63">
        <f t="shared" si="708"/>
        <v>3.189189189189201E-2</v>
      </c>
      <c r="T1609" s="64">
        <f t="shared" si="709"/>
        <v>5.9285903091270908E-2</v>
      </c>
      <c r="U1609" s="63">
        <f t="shared" si="719"/>
        <v>-3.6755931960013033E-2</v>
      </c>
      <c r="V1609" s="63">
        <f t="shared" si="720"/>
        <v>-2.2353760995555194E-2</v>
      </c>
      <c r="W1609" s="63">
        <f t="shared" si="721"/>
        <v>2.5642449902815612E-2</v>
      </c>
      <c r="X1609" s="64">
        <f t="shared" si="722"/>
        <v>-4.6796240642066445E-2</v>
      </c>
      <c r="Y1609" s="63">
        <f t="shared" si="715"/>
        <v>9.1161755621782969E-2</v>
      </c>
      <c r="Z1609" s="63">
        <f t="shared" si="716"/>
        <v>0.1095441799456176</v>
      </c>
      <c r="AA1609" s="63">
        <f t="shared" si="717"/>
        <v>2.4746570564872394E-2</v>
      </c>
      <c r="AB1609" s="64">
        <f t="shared" si="718"/>
        <v>8.2749834755731166E-2</v>
      </c>
      <c r="AC1609" s="63">
        <f t="shared" si="711"/>
        <v>0.10062808464050987</v>
      </c>
      <c r="AD1609" s="63">
        <f t="shared" si="712"/>
        <v>0.12802536784361718</v>
      </c>
      <c r="AE1609" s="63">
        <f t="shared" si="713"/>
        <v>3.0193671944069411E-2</v>
      </c>
      <c r="AF1609" s="64">
        <f t="shared" si="714"/>
        <v>9.4964372781411566E-2</v>
      </c>
      <c r="AG1609" s="69">
        <f t="shared" ca="1" si="723"/>
        <v>754</v>
      </c>
      <c r="AH1609" s="75">
        <f t="shared" si="733"/>
        <v>3</v>
      </c>
      <c r="AI1609" s="76">
        <f t="shared" si="734"/>
        <v>0</v>
      </c>
      <c r="AJ1609" s="75">
        <f t="shared" si="735"/>
        <v>3</v>
      </c>
      <c r="AK1609" s="76">
        <f t="shared" si="736"/>
        <v>0</v>
      </c>
    </row>
    <row r="1610" spans="2:37" x14ac:dyDescent="0.25">
      <c r="B1610" s="43">
        <v>2004</v>
      </c>
      <c r="C1610" s="44">
        <v>11</v>
      </c>
      <c r="D1610" s="67">
        <f t="shared" si="710"/>
        <v>38321</v>
      </c>
      <c r="E1610" s="61">
        <f>Data!I1609</f>
        <v>1173.8199460000001</v>
      </c>
      <c r="F1610" s="61">
        <f>Data!H1609</f>
        <v>191</v>
      </c>
      <c r="G1610" s="62">
        <f>IF(MOD(C1610,3)=0,SUM(Data!G1607:G1609),0)</f>
        <v>0</v>
      </c>
      <c r="H1610" s="63">
        <f t="shared" si="724"/>
        <v>3.8594936198152352E-2</v>
      </c>
      <c r="I1610" s="63">
        <f t="shared" si="725"/>
        <v>0</v>
      </c>
      <c r="J1610" s="63">
        <f t="shared" si="726"/>
        <v>3.8594936198152352E-2</v>
      </c>
      <c r="K1610" s="63">
        <f t="shared" si="727"/>
        <v>5.238344683080598E-4</v>
      </c>
      <c r="L1610" s="64">
        <f t="shared" si="728"/>
        <v>3.8051169215849612E-2</v>
      </c>
      <c r="M1610" s="65">
        <f t="shared" si="729"/>
        <v>264.3738617117117</v>
      </c>
      <c r="N1610" s="65">
        <f t="shared" si="730"/>
        <v>15.324058310381398</v>
      </c>
      <c r="O1610" s="65">
        <f t="shared" si="731"/>
        <v>117726.31485014282</v>
      </c>
      <c r="P1610" s="66">
        <f t="shared" si="732"/>
        <v>7682.4502012230114</v>
      </c>
      <c r="Q1610" s="63">
        <f t="shared" si="706"/>
        <v>0.10926100959534057</v>
      </c>
      <c r="R1610" s="63">
        <f t="shared" si="707"/>
        <v>0.12722005246675194</v>
      </c>
      <c r="S1610" s="63">
        <f t="shared" si="708"/>
        <v>3.5230352303523116E-2</v>
      </c>
      <c r="T1610" s="64">
        <f t="shared" si="709"/>
        <v>8.8859160628878442E-2</v>
      </c>
      <c r="U1610" s="63">
        <f t="shared" si="719"/>
        <v>-3.309128668373873E-2</v>
      </c>
      <c r="V1610" s="63">
        <f t="shared" si="720"/>
        <v>-1.8634322910745516E-2</v>
      </c>
      <c r="W1610" s="63">
        <f t="shared" si="721"/>
        <v>2.5627956376277794E-2</v>
      </c>
      <c r="X1610" s="64">
        <f t="shared" si="722"/>
        <v>-4.3156272225076231E-2</v>
      </c>
      <c r="Y1610" s="63">
        <f t="shared" si="715"/>
        <v>9.9725328303484684E-2</v>
      </c>
      <c r="Z1610" s="63">
        <f t="shared" si="716"/>
        <v>0.11825202017147762</v>
      </c>
      <c r="AA1610" s="63">
        <f t="shared" si="717"/>
        <v>2.4663241430809224E-2</v>
      </c>
      <c r="AB1610" s="64">
        <f t="shared" si="718"/>
        <v>9.1336133625701255E-2</v>
      </c>
      <c r="AC1610" s="63">
        <f t="shared" si="711"/>
        <v>0.10355393525721479</v>
      </c>
      <c r="AD1610" s="63">
        <f t="shared" si="712"/>
        <v>0.13102404992725858</v>
      </c>
      <c r="AE1610" s="63">
        <f t="shared" si="713"/>
        <v>3.0220647780239807E-2</v>
      </c>
      <c r="AF1610" s="64">
        <f t="shared" si="714"/>
        <v>9.7846419953059982E-2</v>
      </c>
      <c r="AG1610" s="69">
        <f t="shared" ca="1" si="723"/>
        <v>324</v>
      </c>
      <c r="AH1610" s="75">
        <f t="shared" si="733"/>
        <v>4</v>
      </c>
      <c r="AI1610" s="76">
        <f t="shared" si="734"/>
        <v>0</v>
      </c>
      <c r="AJ1610" s="75">
        <f t="shared" si="735"/>
        <v>4</v>
      </c>
      <c r="AK1610" s="76">
        <f t="shared" si="736"/>
        <v>0</v>
      </c>
    </row>
    <row r="1611" spans="2:37" x14ac:dyDescent="0.25">
      <c r="B1611" s="43">
        <v>2004</v>
      </c>
      <c r="C1611" s="44">
        <v>12</v>
      </c>
      <c r="D1611" s="67">
        <f t="shared" si="710"/>
        <v>38352</v>
      </c>
      <c r="E1611" s="61">
        <f>Data!I1610</f>
        <v>1211.920044</v>
      </c>
      <c r="F1611" s="61">
        <f>Data!H1610</f>
        <v>190.3</v>
      </c>
      <c r="G1611" s="62">
        <f>IF(MOD(C1611,3)=0,SUM(Data!G1608:G1610),0)</f>
        <v>4.8366666666666669</v>
      </c>
      <c r="H1611" s="63">
        <f t="shared" si="724"/>
        <v>3.24582131440454E-2</v>
      </c>
      <c r="I1611" s="63">
        <f t="shared" si="725"/>
        <v>4.1204502301638917E-3</v>
      </c>
      <c r="J1611" s="63">
        <f t="shared" si="726"/>
        <v>3.6578663374209341E-2</v>
      </c>
      <c r="K1611" s="63">
        <f t="shared" si="727"/>
        <v>-3.6649214659685292E-3</v>
      </c>
      <c r="L1611" s="64">
        <f t="shared" si="728"/>
        <v>4.0391616944161601E-2</v>
      </c>
      <c r="M1611" s="65">
        <f t="shared" si="729"/>
        <v>272.95496486486485</v>
      </c>
      <c r="N1611" s="65">
        <f t="shared" si="730"/>
        <v>15.267896840133927</v>
      </c>
      <c r="O1611" s="65">
        <f t="shared" si="731"/>
        <v>122032.58609133238</v>
      </c>
      <c r="P1611" s="66">
        <f t="shared" si="732"/>
        <v>7992.7567869434088</v>
      </c>
      <c r="Q1611" s="63">
        <f t="shared" si="706"/>
        <v>8.9934524105044433E-2</v>
      </c>
      <c r="R1611" s="63">
        <f t="shared" si="707"/>
        <v>0.10773620091905345</v>
      </c>
      <c r="S1611" s="63">
        <f t="shared" si="708"/>
        <v>3.255561584373301E-2</v>
      </c>
      <c r="T1611" s="64">
        <f t="shared" si="709"/>
        <v>7.2810204042992765E-2</v>
      </c>
      <c r="U1611" s="63">
        <f t="shared" si="719"/>
        <v>-3.7777176875063656E-2</v>
      </c>
      <c r="V1611" s="63">
        <f t="shared" si="720"/>
        <v>-2.3165641293422912E-2</v>
      </c>
      <c r="W1611" s="63">
        <f t="shared" si="721"/>
        <v>2.4875082693952999E-2</v>
      </c>
      <c r="X1611" s="64">
        <f t="shared" si="722"/>
        <v>-4.68747116586129E-2</v>
      </c>
      <c r="Y1611" s="63">
        <f t="shared" si="715"/>
        <v>0.10189595830202403</v>
      </c>
      <c r="Z1611" s="63">
        <f t="shared" si="716"/>
        <v>0.12010980081216105</v>
      </c>
      <c r="AA1611" s="63">
        <f t="shared" si="717"/>
        <v>2.4287089627266223E-2</v>
      </c>
      <c r="AB1611" s="64">
        <f t="shared" si="718"/>
        <v>9.3550638444310108E-2</v>
      </c>
      <c r="AC1611" s="63">
        <f t="shared" si="711"/>
        <v>0.10409562713843634</v>
      </c>
      <c r="AD1611" s="63">
        <f t="shared" si="712"/>
        <v>0.13117552129558341</v>
      </c>
      <c r="AE1611" s="63">
        <f t="shared" si="713"/>
        <v>3.0031534464780796E-2</v>
      </c>
      <c r="AF1611" s="64">
        <f t="shared" si="714"/>
        <v>9.8195039128931683E-2</v>
      </c>
      <c r="AG1611" s="69">
        <f t="shared" ca="1" si="723"/>
        <v>430</v>
      </c>
      <c r="AH1611" s="75">
        <f t="shared" si="733"/>
        <v>5</v>
      </c>
      <c r="AI1611" s="76">
        <f t="shared" si="734"/>
        <v>0</v>
      </c>
      <c r="AJ1611" s="75">
        <f t="shared" si="735"/>
        <v>5</v>
      </c>
      <c r="AK1611" s="76">
        <f t="shared" si="736"/>
        <v>0</v>
      </c>
    </row>
    <row r="1612" spans="2:37" x14ac:dyDescent="0.25">
      <c r="B1612" s="43">
        <v>2005</v>
      </c>
      <c r="C1612" s="39">
        <v>1</v>
      </c>
      <c r="D1612" s="67">
        <f t="shared" si="710"/>
        <v>38383</v>
      </c>
      <c r="E1612" s="61">
        <f>Data!I1611</f>
        <v>1181.2700199999999</v>
      </c>
      <c r="F1612" s="61">
        <f>Data!H1611</f>
        <v>190.7</v>
      </c>
      <c r="G1612" s="62">
        <f>IF(MOD(C1612,3)=0,SUM(Data!G1609:G1611),0)</f>
        <v>0</v>
      </c>
      <c r="H1612" s="63">
        <f t="shared" si="724"/>
        <v>-2.5290467099494562E-2</v>
      </c>
      <c r="I1612" s="63">
        <f t="shared" si="725"/>
        <v>0</v>
      </c>
      <c r="J1612" s="63">
        <f t="shared" si="726"/>
        <v>-2.5290467099494562E-2</v>
      </c>
      <c r="K1612" s="63">
        <f t="shared" si="727"/>
        <v>2.1019442984759884E-3</v>
      </c>
      <c r="L1612" s="64">
        <f t="shared" si="728"/>
        <v>-2.7334954845483983E-2</v>
      </c>
      <c r="M1612" s="65">
        <f t="shared" si="729"/>
        <v>266.05180630630628</v>
      </c>
      <c r="N1612" s="65">
        <f t="shared" si="730"/>
        <v>15.299989108846766</v>
      </c>
      <c r="O1612" s="65">
        <f t="shared" si="731"/>
        <v>118946.3249877233</v>
      </c>
      <c r="P1612" s="66">
        <f t="shared" si="732"/>
        <v>7774.2751410813753</v>
      </c>
      <c r="Q1612" s="63">
        <f t="shared" si="706"/>
        <v>4.4327367126999695E-2</v>
      </c>
      <c r="R1612" s="63">
        <f t="shared" si="707"/>
        <v>6.1384151609430004E-2</v>
      </c>
      <c r="S1612" s="63">
        <f t="shared" si="708"/>
        <v>2.9697624190064831E-2</v>
      </c>
      <c r="T1612" s="64">
        <f t="shared" si="709"/>
        <v>3.077265274287555E-2</v>
      </c>
      <c r="U1612" s="63">
        <f t="shared" si="719"/>
        <v>-3.2638883821556219E-2</v>
      </c>
      <c r="V1612" s="63">
        <f t="shared" si="720"/>
        <v>-1.7949322287946878E-2</v>
      </c>
      <c r="W1612" s="63">
        <f t="shared" si="721"/>
        <v>2.4697437500426744E-2</v>
      </c>
      <c r="X1612" s="64">
        <f t="shared" si="722"/>
        <v>-4.1618880098308053E-2</v>
      </c>
      <c r="Y1612" s="63">
        <f t="shared" si="715"/>
        <v>9.6443706886393032E-2</v>
      </c>
      <c r="Z1612" s="63">
        <f t="shared" si="716"/>
        <v>0.11456742614318483</v>
      </c>
      <c r="AA1612" s="63">
        <f t="shared" si="717"/>
        <v>2.4092466221200981E-2</v>
      </c>
      <c r="AB1612" s="64">
        <f t="shared" si="718"/>
        <v>8.8346475446526407E-2</v>
      </c>
      <c r="AC1612" s="63">
        <f t="shared" si="711"/>
        <v>9.8749056111073541E-2</v>
      </c>
      <c r="AD1612" s="63">
        <f t="shared" si="712"/>
        <v>0.12569781617623965</v>
      </c>
      <c r="AE1612" s="63">
        <f t="shared" si="713"/>
        <v>3.0041948369440741E-2</v>
      </c>
      <c r="AF1612" s="64">
        <f t="shared" si="714"/>
        <v>9.2865992456154345E-2</v>
      </c>
      <c r="AG1612" s="69">
        <f t="shared" ca="1" si="723"/>
        <v>1474</v>
      </c>
      <c r="AH1612" s="75">
        <f t="shared" si="733"/>
        <v>0</v>
      </c>
      <c r="AI1612" s="76">
        <f t="shared" si="734"/>
        <v>1</v>
      </c>
      <c r="AJ1612" s="75">
        <f t="shared" si="735"/>
        <v>0</v>
      </c>
      <c r="AK1612" s="76">
        <f t="shared" si="736"/>
        <v>1</v>
      </c>
    </row>
    <row r="1613" spans="2:37" x14ac:dyDescent="0.25">
      <c r="B1613" s="43">
        <v>2005</v>
      </c>
      <c r="C1613" s="44">
        <v>2</v>
      </c>
      <c r="D1613" s="67">
        <f t="shared" si="710"/>
        <v>38411</v>
      </c>
      <c r="E1613" s="61">
        <f>Data!I1612</f>
        <v>1203.599976</v>
      </c>
      <c r="F1613" s="61">
        <f>Data!H1612</f>
        <v>191.8</v>
      </c>
      <c r="G1613" s="62">
        <f>IF(MOD(C1613,3)=0,SUM(Data!G1610:G1612),0)</f>
        <v>0</v>
      </c>
      <c r="H1613" s="63">
        <f t="shared" si="724"/>
        <v>1.8903346078316563E-2</v>
      </c>
      <c r="I1613" s="63">
        <f t="shared" si="725"/>
        <v>0</v>
      </c>
      <c r="J1613" s="63">
        <f t="shared" si="726"/>
        <v>1.8903346078316563E-2</v>
      </c>
      <c r="K1613" s="63">
        <f t="shared" si="727"/>
        <v>5.7682223387520715E-3</v>
      </c>
      <c r="L1613" s="64">
        <f t="shared" si="728"/>
        <v>1.3059791955865263E-2</v>
      </c>
      <c r="M1613" s="65">
        <f t="shared" si="729"/>
        <v>271.08107567567566</v>
      </c>
      <c r="N1613" s="65">
        <f t="shared" si="730"/>
        <v>15.38824284780708</v>
      </c>
      <c r="O1613" s="65">
        <f t="shared" si="731"/>
        <v>121194.80853371015</v>
      </c>
      <c r="P1613" s="66">
        <f t="shared" si="732"/>
        <v>7875.8055570315528</v>
      </c>
      <c r="Q1613" s="63">
        <f t="shared" si="706"/>
        <v>5.1234159015158154E-2</v>
      </c>
      <c r="R1613" s="63">
        <f t="shared" si="707"/>
        <v>6.8403750711503841E-2</v>
      </c>
      <c r="S1613" s="63">
        <f t="shared" si="708"/>
        <v>3.0075187969925032E-2</v>
      </c>
      <c r="T1613" s="64">
        <f t="shared" si="709"/>
        <v>3.7209480617737212E-2</v>
      </c>
      <c r="U1613" s="63">
        <f t="shared" si="719"/>
        <v>-2.5056183222885609E-2</v>
      </c>
      <c r="V1613" s="63">
        <f t="shared" si="720"/>
        <v>-1.0251476946354199E-2</v>
      </c>
      <c r="W1613" s="63">
        <f t="shared" si="721"/>
        <v>2.4665663791178849E-2</v>
      </c>
      <c r="X1613" s="64">
        <f t="shared" si="722"/>
        <v>-3.4076618326745356E-2</v>
      </c>
      <c r="Y1613" s="63">
        <f t="shared" si="715"/>
        <v>9.4612880541701916E-2</v>
      </c>
      <c r="Z1613" s="63">
        <f t="shared" si="716"/>
        <v>0.11270633706592426</v>
      </c>
      <c r="AA1613" s="63">
        <f t="shared" si="717"/>
        <v>2.4273498841167473E-2</v>
      </c>
      <c r="AB1613" s="64">
        <f t="shared" si="718"/>
        <v>8.6337133904965002E-2</v>
      </c>
      <c r="AC1613" s="63">
        <f t="shared" si="711"/>
        <v>9.9305995552189996E-2</v>
      </c>
      <c r="AD1613" s="63">
        <f t="shared" si="712"/>
        <v>0.12626841554023494</v>
      </c>
      <c r="AE1613" s="63">
        <f t="shared" si="713"/>
        <v>3.0094662560312457E-2</v>
      </c>
      <c r="AF1613" s="64">
        <f t="shared" si="714"/>
        <v>9.3363995053504789E-2</v>
      </c>
      <c r="AG1613" s="69">
        <f t="shared" ca="1" si="723"/>
        <v>664</v>
      </c>
      <c r="AH1613" s="75">
        <f t="shared" si="733"/>
        <v>1</v>
      </c>
      <c r="AI1613" s="76">
        <f t="shared" si="734"/>
        <v>0</v>
      </c>
      <c r="AJ1613" s="75">
        <f t="shared" si="735"/>
        <v>1</v>
      </c>
      <c r="AK1613" s="76">
        <f t="shared" si="736"/>
        <v>0</v>
      </c>
    </row>
    <row r="1614" spans="2:37" x14ac:dyDescent="0.25">
      <c r="B1614" s="43">
        <v>2005</v>
      </c>
      <c r="C1614" s="44">
        <v>3</v>
      </c>
      <c r="D1614" s="67">
        <f t="shared" si="710"/>
        <v>38442</v>
      </c>
      <c r="E1614" s="61">
        <f>Data!I1613</f>
        <v>1180.589966</v>
      </c>
      <c r="F1614" s="61">
        <f>Data!H1613</f>
        <v>193.3</v>
      </c>
      <c r="G1614" s="62">
        <f>IF(MOD(C1614,3)=0,SUM(Data!G1611:G1613),0)</f>
        <v>4.9916666666666663</v>
      </c>
      <c r="H1614" s="63">
        <f t="shared" si="724"/>
        <v>-1.9117655748441043E-2</v>
      </c>
      <c r="I1614" s="63">
        <f t="shared" si="725"/>
        <v>4.1472804637765022E-3</v>
      </c>
      <c r="J1614" s="63">
        <f t="shared" si="726"/>
        <v>-1.4970375284664716E-2</v>
      </c>
      <c r="K1614" s="63">
        <f t="shared" si="727"/>
        <v>7.8206465067778286E-3</v>
      </c>
      <c r="L1614" s="64">
        <f t="shared" si="728"/>
        <v>-2.2614164405580395E-2</v>
      </c>
      <c r="M1614" s="65">
        <f t="shared" si="729"/>
        <v>265.89864099099094</v>
      </c>
      <c r="N1614" s="65">
        <f t="shared" si="730"/>
        <v>15.508588855480232</v>
      </c>
      <c r="O1614" s="65">
        <f t="shared" si="731"/>
        <v>119380.47676740742</v>
      </c>
      <c r="P1614" s="66">
        <f t="shared" si="732"/>
        <v>7697.7007953384573</v>
      </c>
      <c r="Q1614" s="63">
        <f t="shared" si="706"/>
        <v>4.8285849782143675E-2</v>
      </c>
      <c r="R1614" s="63">
        <f t="shared" si="707"/>
        <v>6.5698681640456114E-2</v>
      </c>
      <c r="S1614" s="63">
        <f t="shared" si="708"/>
        <v>3.1483457844183604E-2</v>
      </c>
      <c r="T1614" s="64">
        <f t="shared" si="709"/>
        <v>3.317088949519631E-2</v>
      </c>
      <c r="U1614" s="63">
        <f t="shared" si="719"/>
        <v>-4.6580931414862969E-2</v>
      </c>
      <c r="V1614" s="63">
        <f t="shared" si="720"/>
        <v>-3.1826030452007048E-2</v>
      </c>
      <c r="W1614" s="63">
        <f t="shared" si="721"/>
        <v>2.4579397528169844E-2</v>
      </c>
      <c r="X1614" s="64">
        <f t="shared" si="722"/>
        <v>-5.5052276198659489E-2</v>
      </c>
      <c r="Y1614" s="63">
        <f t="shared" si="715"/>
        <v>8.9560331259392667E-2</v>
      </c>
      <c r="Z1614" s="63">
        <f t="shared" si="716"/>
        <v>0.107311324584205</v>
      </c>
      <c r="AA1614" s="63">
        <f t="shared" si="717"/>
        <v>2.4732706586644948E-2</v>
      </c>
      <c r="AB1614" s="64">
        <f t="shared" si="718"/>
        <v>8.0585519976840825E-2</v>
      </c>
      <c r="AC1614" s="63">
        <f t="shared" si="711"/>
        <v>9.8403362229897429E-2</v>
      </c>
      <c r="AD1614" s="63">
        <f t="shared" si="712"/>
        <v>0.12499114554882618</v>
      </c>
      <c r="AE1614" s="63">
        <f t="shared" si="713"/>
        <v>3.0301925113692896E-2</v>
      </c>
      <c r="AF1614" s="64">
        <f t="shared" si="714"/>
        <v>9.1904341947807611E-2</v>
      </c>
      <c r="AG1614" s="69">
        <f t="shared" ca="1" si="723"/>
        <v>1382</v>
      </c>
      <c r="AH1614" s="75">
        <f t="shared" si="733"/>
        <v>0</v>
      </c>
      <c r="AI1614" s="76">
        <f t="shared" si="734"/>
        <v>1</v>
      </c>
      <c r="AJ1614" s="75">
        <f t="shared" si="735"/>
        <v>0</v>
      </c>
      <c r="AK1614" s="76">
        <f t="shared" si="736"/>
        <v>1</v>
      </c>
    </row>
    <row r="1615" spans="2:37" x14ac:dyDescent="0.25">
      <c r="B1615" s="43">
        <v>2005</v>
      </c>
      <c r="C1615" s="44">
        <v>4</v>
      </c>
      <c r="D1615" s="67">
        <f t="shared" si="710"/>
        <v>38472</v>
      </c>
      <c r="E1615" s="61">
        <f>Data!I1614</f>
        <v>1156.849976</v>
      </c>
      <c r="F1615" s="61">
        <f>Data!H1614</f>
        <v>194.6</v>
      </c>
      <c r="G1615" s="62">
        <f>IF(MOD(C1615,3)=0,SUM(Data!G1612:G1614),0)</f>
        <v>0</v>
      </c>
      <c r="H1615" s="63">
        <f t="shared" si="724"/>
        <v>-2.0108581881679299E-2</v>
      </c>
      <c r="I1615" s="63">
        <f t="shared" si="725"/>
        <v>0</v>
      </c>
      <c r="J1615" s="63">
        <f t="shared" si="726"/>
        <v>-2.0108581881679299E-2</v>
      </c>
      <c r="K1615" s="63">
        <f t="shared" si="727"/>
        <v>6.7252974650799935E-3</v>
      </c>
      <c r="L1615" s="64">
        <f t="shared" si="728"/>
        <v>-2.6654619104463317E-2</v>
      </c>
      <c r="M1615" s="65">
        <f t="shared" si="729"/>
        <v>260.55179639639636</v>
      </c>
      <c r="N1615" s="65">
        <f t="shared" si="730"/>
        <v>15.612888728796962</v>
      </c>
      <c r="O1615" s="65">
        <f t="shared" si="731"/>
        <v>116979.9046752561</v>
      </c>
      <c r="P1615" s="66">
        <f t="shared" si="732"/>
        <v>7492.5215126585863</v>
      </c>
      <c r="Q1615" s="63">
        <f t="shared" si="706"/>
        <v>4.4748419405154394E-2</v>
      </c>
      <c r="R1615" s="63">
        <f t="shared" si="707"/>
        <v>6.2102491832174422E-2</v>
      </c>
      <c r="S1615" s="63">
        <f t="shared" si="708"/>
        <v>3.5106382978723261E-2</v>
      </c>
      <c r="T1615" s="64">
        <f t="shared" si="709"/>
        <v>2.6080516261298925E-2</v>
      </c>
      <c r="U1615" s="63">
        <f t="shared" si="719"/>
        <v>-4.448752167252179E-2</v>
      </c>
      <c r="V1615" s="63">
        <f t="shared" si="720"/>
        <v>-2.9700223567170392E-2</v>
      </c>
      <c r="W1615" s="63">
        <f t="shared" si="721"/>
        <v>2.5834012923526162E-2</v>
      </c>
      <c r="X1615" s="64">
        <f t="shared" si="722"/>
        <v>-5.4135694265419532E-2</v>
      </c>
      <c r="Y1615" s="63">
        <f t="shared" si="715"/>
        <v>8.4354888594685873E-2</v>
      </c>
      <c r="Z1615" s="63">
        <f t="shared" si="716"/>
        <v>0.10202107543807371</v>
      </c>
      <c r="AA1615" s="63">
        <f t="shared" si="717"/>
        <v>2.5081760770978567E-2</v>
      </c>
      <c r="AB1615" s="64">
        <f t="shared" si="718"/>
        <v>7.5056758993768513E-2</v>
      </c>
      <c r="AC1615" s="63">
        <f t="shared" si="711"/>
        <v>9.7540979316904863E-2</v>
      </c>
      <c r="AD1615" s="63">
        <f t="shared" si="712"/>
        <v>0.12410788792730942</v>
      </c>
      <c r="AE1615" s="63">
        <f t="shared" si="713"/>
        <v>3.0405709686942561E-2</v>
      </c>
      <c r="AF1615" s="64">
        <f t="shared" si="714"/>
        <v>9.0937169077639934E-2</v>
      </c>
      <c r="AG1615" s="69">
        <f t="shared" ca="1" si="723"/>
        <v>1398</v>
      </c>
      <c r="AH1615" s="75">
        <f t="shared" si="733"/>
        <v>0</v>
      </c>
      <c r="AI1615" s="76">
        <f t="shared" si="734"/>
        <v>2</v>
      </c>
      <c r="AJ1615" s="75">
        <f t="shared" si="735"/>
        <v>0</v>
      </c>
      <c r="AK1615" s="76">
        <f t="shared" si="736"/>
        <v>2</v>
      </c>
    </row>
    <row r="1616" spans="2:37" x14ac:dyDescent="0.25">
      <c r="B1616" s="43">
        <v>2005</v>
      </c>
      <c r="C1616" s="44">
        <v>5</v>
      </c>
      <c r="D1616" s="67">
        <f t="shared" si="710"/>
        <v>38503</v>
      </c>
      <c r="E1616" s="61">
        <f>Data!I1615</f>
        <v>1191.5</v>
      </c>
      <c r="F1616" s="61">
        <f>Data!H1615</f>
        <v>194.4</v>
      </c>
      <c r="G1616" s="62">
        <f>IF(MOD(C1616,3)=0,SUM(Data!G1613:G1615),0)</f>
        <v>0</v>
      </c>
      <c r="H1616" s="63">
        <f t="shared" si="724"/>
        <v>2.9952046262565757E-2</v>
      </c>
      <c r="I1616" s="63">
        <f t="shared" si="725"/>
        <v>0</v>
      </c>
      <c r="J1616" s="63">
        <f t="shared" si="726"/>
        <v>2.9952046262565757E-2</v>
      </c>
      <c r="K1616" s="63">
        <f t="shared" si="727"/>
        <v>-1.0277492291880241E-3</v>
      </c>
      <c r="L1616" s="64">
        <f t="shared" si="728"/>
        <v>3.1011667709337942E-2</v>
      </c>
      <c r="M1616" s="65">
        <f t="shared" si="729"/>
        <v>268.35585585585585</v>
      </c>
      <c r="N1616" s="65">
        <f t="shared" si="730"/>
        <v>15.596842594440544</v>
      </c>
      <c r="O1616" s="65">
        <f t="shared" si="731"/>
        <v>120483.69219187991</v>
      </c>
      <c r="P1616" s="66">
        <f t="shared" si="732"/>
        <v>7724.8771001142204</v>
      </c>
      <c r="Q1616" s="63">
        <f t="shared" si="706"/>
        <v>6.3193723977887695E-2</v>
      </c>
      <c r="R1616" s="63">
        <f t="shared" si="707"/>
        <v>8.0854187058914118E-2</v>
      </c>
      <c r="S1616" s="63">
        <f t="shared" si="708"/>
        <v>2.8027498677948293E-2</v>
      </c>
      <c r="T1616" s="64">
        <f t="shared" si="709"/>
        <v>5.1386454592801556E-2</v>
      </c>
      <c r="U1616" s="63">
        <f t="shared" si="719"/>
        <v>-3.4561866787159223E-2</v>
      </c>
      <c r="V1616" s="63">
        <f t="shared" si="720"/>
        <v>-1.9620961459495545E-2</v>
      </c>
      <c r="W1616" s="63">
        <f t="shared" si="721"/>
        <v>2.538374212129435E-2</v>
      </c>
      <c r="X1616" s="64">
        <f t="shared" si="722"/>
        <v>-4.3890596010119132E-2</v>
      </c>
      <c r="Y1616" s="63">
        <f t="shared" si="715"/>
        <v>8.368759390899938E-2</v>
      </c>
      <c r="Z1616" s="63">
        <f t="shared" si="716"/>
        <v>0.10134290926306111</v>
      </c>
      <c r="AA1616" s="63">
        <f t="shared" si="717"/>
        <v>2.4774147757451015E-2</v>
      </c>
      <c r="AB1616" s="64">
        <f t="shared" si="718"/>
        <v>7.4717694306758453E-2</v>
      </c>
      <c r="AC1616" s="63">
        <f t="shared" si="711"/>
        <v>9.6272481284930045E-2</v>
      </c>
      <c r="AD1616" s="63">
        <f t="shared" si="712"/>
        <v>0.12280868482652796</v>
      </c>
      <c r="AE1616" s="63">
        <f t="shared" si="713"/>
        <v>3.0160342153374264E-2</v>
      </c>
      <c r="AF1616" s="64">
        <f t="shared" si="714"/>
        <v>8.9935846762930316E-2</v>
      </c>
      <c r="AG1616" s="69">
        <f t="shared" ca="1" si="723"/>
        <v>467</v>
      </c>
      <c r="AH1616" s="75">
        <f t="shared" si="733"/>
        <v>1</v>
      </c>
      <c r="AI1616" s="76">
        <f t="shared" si="734"/>
        <v>0</v>
      </c>
      <c r="AJ1616" s="75">
        <f t="shared" si="735"/>
        <v>1</v>
      </c>
      <c r="AK1616" s="76">
        <f t="shared" si="736"/>
        <v>0</v>
      </c>
    </row>
    <row r="1617" spans="2:37" x14ac:dyDescent="0.25">
      <c r="B1617" s="43">
        <v>2005</v>
      </c>
      <c r="C1617" s="44">
        <v>6</v>
      </c>
      <c r="D1617" s="67">
        <f t="shared" si="710"/>
        <v>38533</v>
      </c>
      <c r="E1617" s="61">
        <f>Data!I1616</f>
        <v>1191.329956</v>
      </c>
      <c r="F1617" s="61">
        <f>Data!H1616</f>
        <v>194.5</v>
      </c>
      <c r="G1617" s="62">
        <f>IF(MOD(C1617,3)=0,SUM(Data!G1614:G1616),0)</f>
        <v>5.1741666666666664</v>
      </c>
      <c r="H1617" s="63">
        <f t="shared" si="724"/>
        <v>-1.427142257658387E-4</v>
      </c>
      <c r="I1617" s="63">
        <f t="shared" si="725"/>
        <v>4.3425653937613651E-3</v>
      </c>
      <c r="J1617" s="63">
        <f t="shared" si="726"/>
        <v>4.1998511679954831E-3</v>
      </c>
      <c r="K1617" s="63">
        <f t="shared" si="727"/>
        <v>5.1440329218110925E-4</v>
      </c>
      <c r="L1617" s="64">
        <f t="shared" si="728"/>
        <v>3.6835530440015862E-3</v>
      </c>
      <c r="M1617" s="65">
        <f t="shared" si="729"/>
        <v>268.31755765765763</v>
      </c>
      <c r="N1617" s="65">
        <f t="shared" si="730"/>
        <v>15.604865661618753</v>
      </c>
      <c r="O1617" s="65">
        <f t="shared" si="731"/>
        <v>120989.70576725638</v>
      </c>
      <c r="P1617" s="66">
        <f t="shared" si="732"/>
        <v>7753.3320946708845</v>
      </c>
      <c r="Q1617" s="63">
        <f t="shared" ref="Q1617:Q1680" si="737">$M1617/$M1605-1</f>
        <v>4.4256855917335525E-2</v>
      </c>
      <c r="R1617" s="63">
        <f t="shared" ref="R1617:R1680" si="738">$O1617/$O1605-1</f>
        <v>6.1930122855008429E-2</v>
      </c>
      <c r="S1617" s="63">
        <f t="shared" ref="S1617:S1680" si="739">$N1617/$N1605-1</f>
        <v>2.530311017395892E-2</v>
      </c>
      <c r="T1617" s="64">
        <f t="shared" ref="T1617:T1680" si="740">$P1617/$P1605-1</f>
        <v>3.5723106969640428E-2</v>
      </c>
      <c r="U1617" s="63">
        <f t="shared" si="719"/>
        <v>-3.9145347759460214E-2</v>
      </c>
      <c r="V1617" s="63">
        <f t="shared" si="720"/>
        <v>-2.3989590697234831E-2</v>
      </c>
      <c r="W1617" s="63">
        <f t="shared" si="721"/>
        <v>2.44162733609945E-2</v>
      </c>
      <c r="X1617" s="64">
        <f t="shared" si="722"/>
        <v>-4.7252142822190035E-2</v>
      </c>
      <c r="Y1617" s="63">
        <f t="shared" si="715"/>
        <v>8.1392821544202354E-2</v>
      </c>
      <c r="Z1617" s="63">
        <f t="shared" si="716"/>
        <v>9.8818121496930811E-2</v>
      </c>
      <c r="AA1617" s="63">
        <f t="shared" si="717"/>
        <v>2.4625066303532783E-2</v>
      </c>
      <c r="AB1617" s="64">
        <f t="shared" si="718"/>
        <v>7.240995524446725E-2</v>
      </c>
      <c r="AC1617" s="63">
        <f t="shared" si="711"/>
        <v>9.5603755505500931E-2</v>
      </c>
      <c r="AD1617" s="63">
        <f t="shared" si="712"/>
        <v>0.12180584662621063</v>
      </c>
      <c r="AE1617" s="63">
        <f t="shared" si="713"/>
        <v>3.0043027629447883E-2</v>
      </c>
      <c r="AF1617" s="64">
        <f t="shared" si="714"/>
        <v>8.9086394000400748E-2</v>
      </c>
      <c r="AG1617" s="69">
        <f t="shared" ca="1" si="723"/>
        <v>1052</v>
      </c>
      <c r="AH1617" s="75">
        <f t="shared" si="733"/>
        <v>0</v>
      </c>
      <c r="AI1617" s="76">
        <f t="shared" si="734"/>
        <v>1</v>
      </c>
      <c r="AJ1617" s="75">
        <f t="shared" si="735"/>
        <v>0</v>
      </c>
      <c r="AK1617" s="76">
        <f t="shared" si="736"/>
        <v>1</v>
      </c>
    </row>
    <row r="1618" spans="2:37" x14ac:dyDescent="0.25">
      <c r="B1618" s="43">
        <v>2005</v>
      </c>
      <c r="C1618" s="44">
        <v>7</v>
      </c>
      <c r="D1618" s="67">
        <f t="shared" si="710"/>
        <v>38564</v>
      </c>
      <c r="E1618" s="61">
        <f>Data!I1617</f>
        <v>1234.1800539999999</v>
      </c>
      <c r="F1618" s="61">
        <f>Data!H1617</f>
        <v>195.4</v>
      </c>
      <c r="G1618" s="62">
        <f>IF(MOD(C1618,3)=0,SUM(Data!G1615:G1617),0)</f>
        <v>0</v>
      </c>
      <c r="H1618" s="63">
        <f t="shared" si="724"/>
        <v>3.5968287193812287E-2</v>
      </c>
      <c r="I1618" s="63">
        <f t="shared" si="725"/>
        <v>0</v>
      </c>
      <c r="J1618" s="63">
        <f t="shared" si="726"/>
        <v>3.5968287193812287E-2</v>
      </c>
      <c r="K1618" s="63">
        <f t="shared" si="727"/>
        <v>4.6272493573265017E-3</v>
      </c>
      <c r="L1618" s="64">
        <f t="shared" si="728"/>
        <v>3.1196683005099812E-2</v>
      </c>
      <c r="M1618" s="65">
        <f t="shared" si="729"/>
        <v>277.96848063063061</v>
      </c>
      <c r="N1618" s="65">
        <f t="shared" si="730"/>
        <v>15.677073266222644</v>
      </c>
      <c r="O1618" s="65">
        <f t="shared" si="731"/>
        <v>125341.49825178791</v>
      </c>
      <c r="P1618" s="66">
        <f t="shared" si="732"/>
        <v>7995.2103382615987</v>
      </c>
      <c r="Q1618" s="63">
        <f t="shared" si="737"/>
        <v>0.12023026402958803</v>
      </c>
      <c r="R1618" s="63">
        <f t="shared" si="738"/>
        <v>0.13918932412640928</v>
      </c>
      <c r="S1618" s="63">
        <f t="shared" si="739"/>
        <v>3.1678986272439147E-2</v>
      </c>
      <c r="T1618" s="64">
        <f t="shared" si="740"/>
        <v>0.10420909922999955</v>
      </c>
      <c r="U1618" s="63">
        <f t="shared" si="719"/>
        <v>-2.9136665539195472E-2</v>
      </c>
      <c r="V1618" s="63">
        <f t="shared" si="720"/>
        <v>-1.3823039484100574E-2</v>
      </c>
      <c r="W1618" s="63">
        <f t="shared" si="721"/>
        <v>2.4887424341348163E-2</v>
      </c>
      <c r="X1618" s="64">
        <f t="shared" si="722"/>
        <v>-3.7770454496820816E-2</v>
      </c>
      <c r="Y1618" s="63">
        <f t="shared" si="715"/>
        <v>8.1831404885460479E-2</v>
      </c>
      <c r="Z1618" s="63">
        <f t="shared" si="716"/>
        <v>9.9263772063089339E-2</v>
      </c>
      <c r="AA1618" s="63">
        <f t="shared" si="717"/>
        <v>2.5098201513757967E-2</v>
      </c>
      <c r="AB1618" s="64">
        <f t="shared" si="718"/>
        <v>7.2349722631267488E-2</v>
      </c>
      <c r="AC1618" s="63">
        <f t="shared" si="711"/>
        <v>9.780790859863675E-2</v>
      </c>
      <c r="AD1618" s="63">
        <f t="shared" si="712"/>
        <v>0.12406271350377818</v>
      </c>
      <c r="AE1618" s="63">
        <f t="shared" si="713"/>
        <v>3.0185161010614525E-2</v>
      </c>
      <c r="AF1618" s="64">
        <f t="shared" si="714"/>
        <v>9.112687315459822E-2</v>
      </c>
      <c r="AG1618" s="69">
        <f t="shared" ca="1" si="723"/>
        <v>367</v>
      </c>
      <c r="AH1618" s="75">
        <f t="shared" si="733"/>
        <v>1</v>
      </c>
      <c r="AI1618" s="76">
        <f t="shared" si="734"/>
        <v>0</v>
      </c>
      <c r="AJ1618" s="75">
        <f t="shared" si="735"/>
        <v>1</v>
      </c>
      <c r="AK1618" s="76">
        <f t="shared" si="736"/>
        <v>0</v>
      </c>
    </row>
    <row r="1619" spans="2:37" x14ac:dyDescent="0.25">
      <c r="B1619" s="43">
        <v>2005</v>
      </c>
      <c r="C1619" s="44">
        <v>8</v>
      </c>
      <c r="D1619" s="67">
        <f t="shared" si="710"/>
        <v>38595</v>
      </c>
      <c r="E1619" s="61">
        <f>Data!I1618</f>
        <v>1220.329956</v>
      </c>
      <c r="F1619" s="61">
        <f>Data!H1618</f>
        <v>196.4</v>
      </c>
      <c r="G1619" s="62">
        <f>IF(MOD(C1619,3)=0,SUM(Data!G1616:G1618),0)</f>
        <v>0</v>
      </c>
      <c r="H1619" s="63">
        <f t="shared" si="724"/>
        <v>-1.1222104874496597E-2</v>
      </c>
      <c r="I1619" s="63">
        <f t="shared" si="725"/>
        <v>0</v>
      </c>
      <c r="J1619" s="63">
        <f t="shared" si="726"/>
        <v>-1.1222104874496597E-2</v>
      </c>
      <c r="K1619" s="63">
        <f t="shared" si="727"/>
        <v>5.1177072671442225E-3</v>
      </c>
      <c r="L1619" s="64">
        <f t="shared" si="728"/>
        <v>-1.6256615542141639E-2</v>
      </c>
      <c r="M1619" s="65">
        <f t="shared" si="729"/>
        <v>274.84908918918916</v>
      </c>
      <c r="N1619" s="65">
        <f t="shared" si="730"/>
        <v>15.757303938004746</v>
      </c>
      <c r="O1619" s="65">
        <f t="shared" si="731"/>
        <v>123934.90281327981</v>
      </c>
      <c r="P1619" s="66">
        <f t="shared" si="732"/>
        <v>7865.2352776139242</v>
      </c>
      <c r="Q1619" s="63">
        <f t="shared" si="737"/>
        <v>0.10513110107522916</v>
      </c>
      <c r="R1619" s="63">
        <f t="shared" si="738"/>
        <v>0.12383461912229943</v>
      </c>
      <c r="S1619" s="63">
        <f t="shared" si="739"/>
        <v>3.641160949868083E-2</v>
      </c>
      <c r="T1619" s="64">
        <f t="shared" si="740"/>
        <v>8.4351630975945779E-2</v>
      </c>
      <c r="U1619" s="63">
        <f t="shared" si="719"/>
        <v>-4.2674980748097058E-2</v>
      </c>
      <c r="V1619" s="63">
        <f t="shared" si="720"/>
        <v>-2.7574897309317059E-2</v>
      </c>
      <c r="W1619" s="63">
        <f t="shared" si="721"/>
        <v>2.5934298255457566E-2</v>
      </c>
      <c r="X1619" s="64">
        <f t="shared" si="722"/>
        <v>-5.2156551989502531E-2</v>
      </c>
      <c r="Y1619" s="63">
        <f t="shared" si="715"/>
        <v>8.0645798933649093E-2</v>
      </c>
      <c r="Z1619" s="63">
        <f t="shared" si="716"/>
        <v>9.8059061546383219E-2</v>
      </c>
      <c r="AA1619" s="63">
        <f t="shared" si="717"/>
        <v>2.5352984366411313E-2</v>
      </c>
      <c r="AB1619" s="64">
        <f t="shared" si="718"/>
        <v>7.0908339165657086E-2</v>
      </c>
      <c r="AC1619" s="63">
        <f t="shared" si="711"/>
        <v>9.7850805348457692E-2</v>
      </c>
      <c r="AD1619" s="63">
        <f t="shared" si="712"/>
        <v>0.12410663615784778</v>
      </c>
      <c r="AE1619" s="63">
        <f t="shared" si="713"/>
        <v>3.0352635735466427E-2</v>
      </c>
      <c r="AF1619" s="64">
        <f t="shared" si="714"/>
        <v>9.0992148872856227E-2</v>
      </c>
      <c r="AG1619" s="69">
        <f t="shared" ca="1" si="723"/>
        <v>1256</v>
      </c>
      <c r="AH1619" s="75">
        <f t="shared" si="733"/>
        <v>0</v>
      </c>
      <c r="AI1619" s="76">
        <f t="shared" si="734"/>
        <v>1</v>
      </c>
      <c r="AJ1619" s="75">
        <f t="shared" si="735"/>
        <v>0</v>
      </c>
      <c r="AK1619" s="76">
        <f t="shared" si="736"/>
        <v>1</v>
      </c>
    </row>
    <row r="1620" spans="2:37" x14ac:dyDescent="0.25">
      <c r="B1620" s="43">
        <v>2005</v>
      </c>
      <c r="C1620" s="44">
        <v>9</v>
      </c>
      <c r="D1620" s="67">
        <f t="shared" si="710"/>
        <v>38625</v>
      </c>
      <c r="E1620" s="61">
        <f>Data!I1619</f>
        <v>1228.8100589999999</v>
      </c>
      <c r="F1620" s="61">
        <f>Data!H1619</f>
        <v>198.8</v>
      </c>
      <c r="G1620" s="62">
        <f>IF(MOD(C1620,3)=0,SUM(Data!G1617:G1619),0)</f>
        <v>5.3224999999999998</v>
      </c>
      <c r="H1620" s="63">
        <f t="shared" si="724"/>
        <v>6.9490246947603307E-3</v>
      </c>
      <c r="I1620" s="63">
        <f t="shared" si="725"/>
        <v>4.361525318485257E-3</v>
      </c>
      <c r="J1620" s="63">
        <f t="shared" si="726"/>
        <v>1.1310550013245546E-2</v>
      </c>
      <c r="K1620" s="63">
        <f t="shared" si="727"/>
        <v>1.2219959266802416E-2</v>
      </c>
      <c r="L1620" s="64">
        <f t="shared" si="728"/>
        <v>-8.9843046981175068E-4</v>
      </c>
      <c r="M1620" s="65">
        <f t="shared" si="729"/>
        <v>276.75902229729724</v>
      </c>
      <c r="N1620" s="65">
        <f t="shared" si="730"/>
        <v>15.94985755028179</v>
      </c>
      <c r="O1620" s="65">
        <f t="shared" si="731"/>
        <v>125336.67472993615</v>
      </c>
      <c r="P1620" s="66">
        <f t="shared" si="732"/>
        <v>7858.1689105882779</v>
      </c>
      <c r="Q1620" s="63">
        <f t="shared" si="737"/>
        <v>0.10248713193259662</v>
      </c>
      <c r="R1620" s="63">
        <f t="shared" si="738"/>
        <v>0.12123042760073455</v>
      </c>
      <c r="S1620" s="63">
        <f t="shared" si="739"/>
        <v>4.6866771985255351E-2</v>
      </c>
      <c r="T1620" s="64">
        <f t="shared" si="740"/>
        <v>7.1034497994866719E-2</v>
      </c>
      <c r="U1620" s="63">
        <f t="shared" si="719"/>
        <v>-3.0751315498221188E-2</v>
      </c>
      <c r="V1620" s="63">
        <f t="shared" si="720"/>
        <v>-1.5175546376197446E-2</v>
      </c>
      <c r="W1620" s="63">
        <f t="shared" si="721"/>
        <v>2.7361560696104403E-2</v>
      </c>
      <c r="X1620" s="64">
        <f t="shared" si="722"/>
        <v>-4.1404222913966282E-2</v>
      </c>
      <c r="Y1620" s="63">
        <f t="shared" si="715"/>
        <v>7.7151309909441412E-2</v>
      </c>
      <c r="Z1620" s="63">
        <f t="shared" si="716"/>
        <v>9.4350596995945057E-2</v>
      </c>
      <c r="AA1620" s="63">
        <f t="shared" si="717"/>
        <v>2.6397915765853819E-2</v>
      </c>
      <c r="AB1620" s="64">
        <f t="shared" si="718"/>
        <v>6.6205007031203911E-2</v>
      </c>
      <c r="AC1620" s="63">
        <f t="shared" si="711"/>
        <v>0.10017336213092132</v>
      </c>
      <c r="AD1620" s="63">
        <f t="shared" si="712"/>
        <v>0.12612772071669909</v>
      </c>
      <c r="AE1620" s="63">
        <f t="shared" si="713"/>
        <v>3.0835570650634914E-2</v>
      </c>
      <c r="AF1620" s="64">
        <f t="shared" si="714"/>
        <v>9.244165876611965E-2</v>
      </c>
      <c r="AG1620" s="69">
        <f t="shared" ca="1" si="723"/>
        <v>903</v>
      </c>
      <c r="AH1620" s="75">
        <f t="shared" si="733"/>
        <v>1</v>
      </c>
      <c r="AI1620" s="76">
        <f t="shared" si="734"/>
        <v>0</v>
      </c>
      <c r="AJ1620" s="75">
        <f t="shared" si="735"/>
        <v>1</v>
      </c>
      <c r="AK1620" s="76">
        <f t="shared" si="736"/>
        <v>0</v>
      </c>
    </row>
    <row r="1621" spans="2:37" x14ac:dyDescent="0.25">
      <c r="B1621" s="43">
        <v>2005</v>
      </c>
      <c r="C1621" s="44">
        <v>10</v>
      </c>
      <c r="D1621" s="67">
        <f t="shared" si="710"/>
        <v>38656</v>
      </c>
      <c r="E1621" s="61">
        <f>Data!I1620</f>
        <v>1207.01001</v>
      </c>
      <c r="F1621" s="61">
        <f>Data!H1620</f>
        <v>199.2</v>
      </c>
      <c r="G1621" s="62">
        <f>IF(MOD(C1621,3)=0,SUM(Data!G1618:G1620),0)</f>
        <v>0</v>
      </c>
      <c r="H1621" s="63">
        <f t="shared" si="724"/>
        <v>-1.7740780066319406E-2</v>
      </c>
      <c r="I1621" s="63">
        <f t="shared" si="725"/>
        <v>0</v>
      </c>
      <c r="J1621" s="63">
        <f t="shared" si="726"/>
        <v>-1.7740780066319406E-2</v>
      </c>
      <c r="K1621" s="63">
        <f t="shared" si="727"/>
        <v>2.012072434607548E-3</v>
      </c>
      <c r="L1621" s="64">
        <f t="shared" si="728"/>
        <v>-1.9713188138475335E-2</v>
      </c>
      <c r="M1621" s="65">
        <f t="shared" si="729"/>
        <v>271.84910135135129</v>
      </c>
      <c r="N1621" s="65">
        <f t="shared" si="730"/>
        <v>15.981949818994629</v>
      </c>
      <c r="O1621" s="65">
        <f t="shared" si="731"/>
        <v>123113.10434930853</v>
      </c>
      <c r="P1621" s="66">
        <f t="shared" si="732"/>
        <v>7703.2593484299332</v>
      </c>
      <c r="Q1621" s="63">
        <f t="shared" si="737"/>
        <v>6.7961477906664403E-2</v>
      </c>
      <c r="R1621" s="63">
        <f t="shared" si="738"/>
        <v>8.6117805688465721E-2</v>
      </c>
      <c r="S1621" s="63">
        <f t="shared" si="739"/>
        <v>4.3478260869564966E-2</v>
      </c>
      <c r="T1621" s="64">
        <f t="shared" si="740"/>
        <v>4.0862897118113306E-2</v>
      </c>
      <c r="U1621" s="63">
        <f t="shared" si="719"/>
        <v>-3.325615136238036E-2</v>
      </c>
      <c r="V1621" s="63">
        <f t="shared" si="720"/>
        <v>-1.7720634804773372E-2</v>
      </c>
      <c r="W1621" s="63">
        <f t="shared" si="721"/>
        <v>2.7420003812631988E-2</v>
      </c>
      <c r="X1621" s="64">
        <f t="shared" si="722"/>
        <v>-4.393591564296373E-2</v>
      </c>
      <c r="Y1621" s="63">
        <f t="shared" si="715"/>
        <v>7.5761791901249431E-2</v>
      </c>
      <c r="Z1621" s="63">
        <f t="shared" si="716"/>
        <v>9.2938892022082609E-2</v>
      </c>
      <c r="AA1621" s="63">
        <f t="shared" si="717"/>
        <v>2.6269794168482408E-2</v>
      </c>
      <c r="AB1621" s="64">
        <f t="shared" si="718"/>
        <v>6.4962545163494756E-2</v>
      </c>
      <c r="AC1621" s="63">
        <f t="shared" si="711"/>
        <v>9.6903555830325727E-2</v>
      </c>
      <c r="AD1621" s="63">
        <f t="shared" si="712"/>
        <v>0.12278077591397918</v>
      </c>
      <c r="AE1621" s="63">
        <f t="shared" si="713"/>
        <v>3.0749159883735278E-2</v>
      </c>
      <c r="AF1621" s="64">
        <f t="shared" si="714"/>
        <v>8.9286142169278992E-2</v>
      </c>
      <c r="AG1621" s="69">
        <f t="shared" ca="1" si="723"/>
        <v>1359</v>
      </c>
      <c r="AH1621" s="75">
        <f t="shared" si="733"/>
        <v>0</v>
      </c>
      <c r="AI1621" s="76">
        <f t="shared" si="734"/>
        <v>1</v>
      </c>
      <c r="AJ1621" s="75">
        <f t="shared" si="735"/>
        <v>0</v>
      </c>
      <c r="AK1621" s="76">
        <f t="shared" si="736"/>
        <v>1</v>
      </c>
    </row>
    <row r="1622" spans="2:37" x14ac:dyDescent="0.25">
      <c r="B1622" s="43">
        <v>2005</v>
      </c>
      <c r="C1622" s="44">
        <v>11</v>
      </c>
      <c r="D1622" s="67">
        <f t="shared" si="710"/>
        <v>38686</v>
      </c>
      <c r="E1622" s="61">
        <f>Data!I1621</f>
        <v>1249.4799800000001</v>
      </c>
      <c r="F1622" s="61">
        <f>Data!H1621</f>
        <v>197.6</v>
      </c>
      <c r="G1622" s="62">
        <f>IF(MOD(C1622,3)=0,SUM(Data!G1619:G1621),0)</f>
        <v>0</v>
      </c>
      <c r="H1622" s="63">
        <f t="shared" si="724"/>
        <v>3.5186095929726546E-2</v>
      </c>
      <c r="I1622" s="63">
        <f t="shared" si="725"/>
        <v>0</v>
      </c>
      <c r="J1622" s="63">
        <f t="shared" si="726"/>
        <v>3.5186095929726546E-2</v>
      </c>
      <c r="K1622" s="63">
        <f t="shared" si="727"/>
        <v>-8.0321285140562138E-3</v>
      </c>
      <c r="L1622" s="64">
        <f t="shared" si="728"/>
        <v>4.356816958097931E-2</v>
      </c>
      <c r="M1622" s="65">
        <f t="shared" si="729"/>
        <v>281.41440990990992</v>
      </c>
      <c r="N1622" s="65">
        <f t="shared" si="730"/>
        <v>15.853580744143267</v>
      </c>
      <c r="O1622" s="65">
        <f t="shared" si="731"/>
        <v>127444.97384914974</v>
      </c>
      <c r="P1622" s="66">
        <f t="shared" si="732"/>
        <v>8038.8762580485927</v>
      </c>
      <c r="Q1622" s="63">
        <f t="shared" si="737"/>
        <v>6.445625179383363E-2</v>
      </c>
      <c r="R1622" s="63">
        <f t="shared" si="738"/>
        <v>8.2552987506472775E-2</v>
      </c>
      <c r="S1622" s="63">
        <f t="shared" si="739"/>
        <v>3.4554973821989465E-2</v>
      </c>
      <c r="T1622" s="64">
        <f t="shared" si="740"/>
        <v>4.6394841162633149E-2</v>
      </c>
      <c r="U1622" s="63">
        <f t="shared" si="719"/>
        <v>-1.0162243111842661E-2</v>
      </c>
      <c r="V1622" s="63">
        <f t="shared" si="720"/>
        <v>5.744391187565201E-3</v>
      </c>
      <c r="W1622" s="63">
        <f t="shared" si="721"/>
        <v>2.5646338191845919E-2</v>
      </c>
      <c r="X1622" s="64">
        <f t="shared" si="722"/>
        <v>-1.9404297820013294E-2</v>
      </c>
      <c r="Y1622" s="63">
        <f t="shared" si="715"/>
        <v>7.5154411065507132E-2</v>
      </c>
      <c r="Z1622" s="63">
        <f t="shared" si="716"/>
        <v>9.2321812904150535E-2</v>
      </c>
      <c r="AA1622" s="63">
        <f t="shared" si="717"/>
        <v>2.550922741844297E-2</v>
      </c>
      <c r="AB1622" s="64">
        <f t="shared" si="718"/>
        <v>6.5150642919028501E-2</v>
      </c>
      <c r="AC1622" s="63">
        <f t="shared" si="711"/>
        <v>9.5344242418305747E-2</v>
      </c>
      <c r="AD1622" s="63">
        <f t="shared" si="712"/>
        <v>0.12118467650001086</v>
      </c>
      <c r="AE1622" s="63">
        <f t="shared" si="713"/>
        <v>3.0191642026335064E-2</v>
      </c>
      <c r="AF1622" s="64">
        <f t="shared" si="714"/>
        <v>8.8326317902072127E-2</v>
      </c>
      <c r="AG1622" s="69">
        <f t="shared" ca="1" si="723"/>
        <v>381</v>
      </c>
      <c r="AH1622" s="75">
        <f t="shared" si="733"/>
        <v>1</v>
      </c>
      <c r="AI1622" s="76">
        <f t="shared" si="734"/>
        <v>0</v>
      </c>
      <c r="AJ1622" s="75">
        <f t="shared" si="735"/>
        <v>1</v>
      </c>
      <c r="AK1622" s="76">
        <f t="shared" si="736"/>
        <v>0</v>
      </c>
    </row>
    <row r="1623" spans="2:37" x14ac:dyDescent="0.25">
      <c r="B1623" s="43">
        <v>2005</v>
      </c>
      <c r="C1623" s="44">
        <v>12</v>
      </c>
      <c r="D1623" s="67">
        <f t="shared" si="710"/>
        <v>38717</v>
      </c>
      <c r="E1623" s="61">
        <f>Data!I1622</f>
        <v>1248.290039</v>
      </c>
      <c r="F1623" s="61">
        <f>Data!H1622</f>
        <v>196.8</v>
      </c>
      <c r="G1623" s="62">
        <f>IF(MOD(C1623,3)=0,SUM(Data!G1620:G1622),0)</f>
        <v>5.4924999999999997</v>
      </c>
      <c r="H1623" s="63">
        <f t="shared" si="724"/>
        <v>-9.5234899241847248E-4</v>
      </c>
      <c r="I1623" s="63">
        <f t="shared" si="725"/>
        <v>4.3958287350870555E-3</v>
      </c>
      <c r="J1623" s="63">
        <f t="shared" si="726"/>
        <v>3.4434797426685648E-3</v>
      </c>
      <c r="K1623" s="63">
        <f t="shared" si="727"/>
        <v>-4.0485829959513442E-3</v>
      </c>
      <c r="L1623" s="64">
        <f t="shared" si="728"/>
        <v>7.5225182782077127E-3</v>
      </c>
      <c r="M1623" s="65">
        <f t="shared" si="729"/>
        <v>281.14640518018012</v>
      </c>
      <c r="N1623" s="65">
        <f t="shared" si="730"/>
        <v>15.789396206717587</v>
      </c>
      <c r="O1623" s="65">
        <f t="shared" si="731"/>
        <v>127883.82803490422</v>
      </c>
      <c r="P1623" s="66">
        <f t="shared" si="732"/>
        <v>8099.348851636013</v>
      </c>
      <c r="Q1623" s="63">
        <f t="shared" si="737"/>
        <v>3.0010226483224933E-2</v>
      </c>
      <c r="R1623" s="63">
        <f t="shared" si="738"/>
        <v>4.7948192617934149E-2</v>
      </c>
      <c r="S1623" s="63">
        <f t="shared" si="739"/>
        <v>3.4156594850236477E-2</v>
      </c>
      <c r="T1623" s="64">
        <f t="shared" si="740"/>
        <v>1.3336082597524834E-2</v>
      </c>
      <c r="U1623" s="63">
        <f t="shared" si="719"/>
        <v>-1.1151201495469332E-2</v>
      </c>
      <c r="V1623" s="63">
        <f t="shared" si="720"/>
        <v>5.0026725241933967E-3</v>
      </c>
      <c r="W1623" s="63">
        <f t="shared" si="721"/>
        <v>2.4932274840123947E-2</v>
      </c>
      <c r="X1623" s="64">
        <f t="shared" si="722"/>
        <v>-1.9444799237139154E-2</v>
      </c>
      <c r="Y1623" s="63">
        <f t="shared" si="715"/>
        <v>7.3194442977453589E-2</v>
      </c>
      <c r="Z1623" s="63">
        <f t="shared" si="716"/>
        <v>9.0203751309184677E-2</v>
      </c>
      <c r="AA1623" s="63">
        <f t="shared" si="717"/>
        <v>2.5160044891449518E-2</v>
      </c>
      <c r="AB1623" s="64">
        <f t="shared" si="718"/>
        <v>6.3447367795750109E-2</v>
      </c>
      <c r="AC1623" s="63">
        <f t="shared" si="711"/>
        <v>9.2880950247285154E-2</v>
      </c>
      <c r="AD1623" s="63">
        <f t="shared" si="712"/>
        <v>0.11838976187123618</v>
      </c>
      <c r="AE1623" s="63">
        <f t="shared" si="713"/>
        <v>2.9841162795617437E-2</v>
      </c>
      <c r="AF1623" s="64">
        <f t="shared" si="714"/>
        <v>8.598277314459235E-2</v>
      </c>
      <c r="AG1623" s="69">
        <f t="shared" ca="1" si="723"/>
        <v>1062</v>
      </c>
      <c r="AH1623" s="75">
        <f t="shared" si="733"/>
        <v>0</v>
      </c>
      <c r="AI1623" s="76">
        <f t="shared" si="734"/>
        <v>1</v>
      </c>
      <c r="AJ1623" s="75">
        <f t="shared" si="735"/>
        <v>0</v>
      </c>
      <c r="AK1623" s="76">
        <f t="shared" si="736"/>
        <v>1</v>
      </c>
    </row>
    <row r="1624" spans="2:37" x14ac:dyDescent="0.25">
      <c r="B1624" s="43">
        <v>2006</v>
      </c>
      <c r="C1624" s="39">
        <v>1</v>
      </c>
      <c r="D1624" s="67">
        <f t="shared" si="710"/>
        <v>38748</v>
      </c>
      <c r="E1624" s="61">
        <f>Data!I1623</f>
        <v>1280.079956</v>
      </c>
      <c r="F1624" s="61">
        <f>Data!H1623</f>
        <v>198.3</v>
      </c>
      <c r="G1624" s="62">
        <f>IF(MOD(C1624,3)=0,SUM(Data!G1621:G1623),0)</f>
        <v>0</v>
      </c>
      <c r="H1624" s="63">
        <f t="shared" si="724"/>
        <v>2.5466771348641615E-2</v>
      </c>
      <c r="I1624" s="63">
        <f t="shared" si="725"/>
        <v>0</v>
      </c>
      <c r="J1624" s="63">
        <f t="shared" si="726"/>
        <v>2.5466771348641615E-2</v>
      </c>
      <c r="K1624" s="63">
        <f t="shared" si="727"/>
        <v>7.6219512195121464E-3</v>
      </c>
      <c r="L1624" s="64">
        <f t="shared" si="728"/>
        <v>1.7709836618319041E-2</v>
      </c>
      <c r="M1624" s="65">
        <f t="shared" si="729"/>
        <v>288.30629639639636</v>
      </c>
      <c r="N1624" s="65">
        <f t="shared" si="730"/>
        <v>15.909742214390739</v>
      </c>
      <c r="O1624" s="65">
        <f t="shared" si="731"/>
        <v>131140.61624265811</v>
      </c>
      <c r="P1624" s="66">
        <f t="shared" si="732"/>
        <v>8242.7869965132559</v>
      </c>
      <c r="Q1624" s="63">
        <f t="shared" si="737"/>
        <v>8.3647205403553748E-2</v>
      </c>
      <c r="R1624" s="63">
        <f t="shared" si="738"/>
        <v>0.10251927712935571</v>
      </c>
      <c r="S1624" s="63">
        <f t="shared" si="739"/>
        <v>3.9853172522286373E-2</v>
      </c>
      <c r="T1624" s="64">
        <f t="shared" si="740"/>
        <v>6.0264377955461912E-2</v>
      </c>
      <c r="U1624" s="63">
        <f t="shared" si="719"/>
        <v>-1.2910247957705345E-2</v>
      </c>
      <c r="V1624" s="63">
        <f t="shared" si="720"/>
        <v>3.2148902077109298E-3</v>
      </c>
      <c r="W1624" s="63">
        <f t="shared" si="721"/>
        <v>2.5196969245712797E-2</v>
      </c>
      <c r="X1624" s="64">
        <f t="shared" si="722"/>
        <v>-2.1441810400761541E-2</v>
      </c>
      <c r="Y1624" s="63">
        <f t="shared" si="715"/>
        <v>7.2448956816485666E-2</v>
      </c>
      <c r="Z1624" s="63">
        <f t="shared" si="716"/>
        <v>8.9446449764665426E-2</v>
      </c>
      <c r="AA1624" s="63">
        <f t="shared" si="717"/>
        <v>2.5339153980802553E-2</v>
      </c>
      <c r="AB1624" s="64">
        <f t="shared" si="718"/>
        <v>6.2523015467585985E-2</v>
      </c>
      <c r="AC1624" s="63">
        <f t="shared" si="711"/>
        <v>9.4126678602284741E-2</v>
      </c>
      <c r="AD1624" s="63">
        <f t="shared" si="712"/>
        <v>0.11966456663198266</v>
      </c>
      <c r="AE1624" s="63">
        <f t="shared" si="713"/>
        <v>3.0091036256188586E-2</v>
      </c>
      <c r="AF1624" s="64">
        <f t="shared" si="714"/>
        <v>8.6956906936443534E-2</v>
      </c>
      <c r="AG1624" s="69">
        <f t="shared" ca="1" si="723"/>
        <v>531</v>
      </c>
      <c r="AH1624" s="75">
        <f t="shared" si="733"/>
        <v>1</v>
      </c>
      <c r="AI1624" s="76">
        <f t="shared" si="734"/>
        <v>0</v>
      </c>
      <c r="AJ1624" s="75">
        <f t="shared" si="735"/>
        <v>1</v>
      </c>
      <c r="AK1624" s="76">
        <f t="shared" si="736"/>
        <v>0</v>
      </c>
    </row>
    <row r="1625" spans="2:37" x14ac:dyDescent="0.25">
      <c r="B1625" s="43">
        <v>2006</v>
      </c>
      <c r="C1625" s="44">
        <v>2</v>
      </c>
      <c r="D1625" s="67">
        <f t="shared" si="710"/>
        <v>38776</v>
      </c>
      <c r="E1625" s="61">
        <f>Data!I1624</f>
        <v>1280.660034</v>
      </c>
      <c r="F1625" s="61">
        <f>Data!H1624</f>
        <v>198.7</v>
      </c>
      <c r="G1625" s="62">
        <f>IF(MOD(C1625,3)=0,SUM(Data!G1622:G1624),0)</f>
        <v>0</v>
      </c>
      <c r="H1625" s="63">
        <f t="shared" si="724"/>
        <v>4.5315763072539816E-4</v>
      </c>
      <c r="I1625" s="63">
        <f t="shared" si="725"/>
        <v>0</v>
      </c>
      <c r="J1625" s="63">
        <f t="shared" si="726"/>
        <v>4.5315763072539816E-4</v>
      </c>
      <c r="K1625" s="63">
        <f t="shared" si="727"/>
        <v>2.0171457387794245E-3</v>
      </c>
      <c r="L1625" s="64">
        <f t="shared" si="728"/>
        <v>-1.560839666970848E-3</v>
      </c>
      <c r="M1625" s="65">
        <f t="shared" si="729"/>
        <v>288.43694459459459</v>
      </c>
      <c r="N1625" s="65">
        <f t="shared" si="730"/>
        <v>15.941834483103579</v>
      </c>
      <c r="O1625" s="65">
        <f t="shared" si="731"/>
        <v>131200.04361360651</v>
      </c>
      <c r="P1625" s="66">
        <f t="shared" si="732"/>
        <v>8229.9213276027058</v>
      </c>
      <c r="Q1625" s="63">
        <f t="shared" si="737"/>
        <v>6.4024642353432526E-2</v>
      </c>
      <c r="R1625" s="63">
        <f t="shared" si="738"/>
        <v>8.2554980703760217E-2</v>
      </c>
      <c r="S1625" s="63">
        <f t="shared" si="739"/>
        <v>3.59749739311781E-2</v>
      </c>
      <c r="T1625" s="64">
        <f t="shared" si="740"/>
        <v>4.49624826320143E-2</v>
      </c>
      <c r="U1625" s="63">
        <f t="shared" si="719"/>
        <v>6.4834577722516773E-3</v>
      </c>
      <c r="V1625" s="63">
        <f t="shared" si="720"/>
        <v>2.2925412299896308E-2</v>
      </c>
      <c r="W1625" s="63">
        <f t="shared" si="721"/>
        <v>2.4792171850121614E-2</v>
      </c>
      <c r="X1625" s="64">
        <f t="shared" si="722"/>
        <v>-1.8215981752233157E-3</v>
      </c>
      <c r="Y1625" s="63">
        <f t="shared" si="715"/>
        <v>7.1756730160726923E-2</v>
      </c>
      <c r="Z1625" s="63">
        <f t="shared" si="716"/>
        <v>8.8743251847640536E-2</v>
      </c>
      <c r="AA1625" s="63">
        <f t="shared" si="717"/>
        <v>2.521427570769208E-2</v>
      </c>
      <c r="AB1625" s="64">
        <f t="shared" si="718"/>
        <v>6.1966534845698806E-2</v>
      </c>
      <c r="AC1625" s="63">
        <f t="shared" si="711"/>
        <v>9.0380445155747502E-2</v>
      </c>
      <c r="AD1625" s="63">
        <f t="shared" si="712"/>
        <v>0.11583089277094705</v>
      </c>
      <c r="AE1625" s="63">
        <f t="shared" si="713"/>
        <v>3.0336025841931624E-2</v>
      </c>
      <c r="AF1625" s="64">
        <f t="shared" si="714"/>
        <v>8.2977654653154431E-2</v>
      </c>
      <c r="AG1625" s="69">
        <f t="shared" ca="1" si="723"/>
        <v>1019</v>
      </c>
      <c r="AH1625" s="75">
        <f t="shared" si="733"/>
        <v>2</v>
      </c>
      <c r="AI1625" s="76">
        <f t="shared" si="734"/>
        <v>0</v>
      </c>
      <c r="AJ1625" s="75">
        <f t="shared" si="735"/>
        <v>2</v>
      </c>
      <c r="AK1625" s="76">
        <f t="shared" si="736"/>
        <v>0</v>
      </c>
    </row>
    <row r="1626" spans="2:37" x14ac:dyDescent="0.25">
      <c r="B1626" s="43">
        <v>2006</v>
      </c>
      <c r="C1626" s="44">
        <v>3</v>
      </c>
      <c r="D1626" s="67">
        <f t="shared" si="710"/>
        <v>38807</v>
      </c>
      <c r="E1626" s="61">
        <f>Data!I1625</f>
        <v>1294.869995</v>
      </c>
      <c r="F1626" s="61">
        <f>Data!H1625</f>
        <v>199.8</v>
      </c>
      <c r="G1626" s="62">
        <f>IF(MOD(C1626,3)=0,SUM(Data!G1623:G1625),0)</f>
        <v>5.6483333333333334</v>
      </c>
      <c r="H1626" s="63">
        <f t="shared" si="724"/>
        <v>1.1095810459249567E-2</v>
      </c>
      <c r="I1626" s="63">
        <f t="shared" si="725"/>
        <v>4.4104861425958526E-3</v>
      </c>
      <c r="J1626" s="63">
        <f t="shared" si="726"/>
        <v>1.5506296601845326E-2</v>
      </c>
      <c r="K1626" s="63">
        <f t="shared" si="727"/>
        <v>5.5359838953197293E-3</v>
      </c>
      <c r="L1626" s="64">
        <f t="shared" si="728"/>
        <v>9.9154210950282984E-3</v>
      </c>
      <c r="M1626" s="65">
        <f t="shared" si="729"/>
        <v>291.63738626126121</v>
      </c>
      <c r="N1626" s="65">
        <f t="shared" si="730"/>
        <v>16.030088222063892</v>
      </c>
      <c r="O1626" s="65">
        <f t="shared" si="731"/>
        <v>133234.47040405413</v>
      </c>
      <c r="P1626" s="66">
        <f t="shared" si="732"/>
        <v>8311.5244631448404</v>
      </c>
      <c r="Q1626" s="63">
        <f t="shared" si="737"/>
        <v>9.67990854497911E-2</v>
      </c>
      <c r="R1626" s="63">
        <f t="shared" si="738"/>
        <v>0.11604907277794552</v>
      </c>
      <c r="S1626" s="63">
        <f t="shared" si="739"/>
        <v>3.3626487325400856E-2</v>
      </c>
      <c r="T1626" s="64">
        <f t="shared" si="740"/>
        <v>7.9741170009894446E-2</v>
      </c>
      <c r="U1626" s="63">
        <f t="shared" si="719"/>
        <v>2.2183655948220693E-2</v>
      </c>
      <c r="V1626" s="63">
        <f t="shared" si="720"/>
        <v>3.9068315872972548E-2</v>
      </c>
      <c r="W1626" s="63">
        <f t="shared" si="721"/>
        <v>2.545809073486649E-2</v>
      </c>
      <c r="X1626" s="64">
        <f t="shared" si="722"/>
        <v>1.3272336783995309E-2</v>
      </c>
      <c r="Y1626" s="63">
        <f t="shared" si="715"/>
        <v>7.2094312529471738E-2</v>
      </c>
      <c r="Z1626" s="63">
        <f t="shared" si="716"/>
        <v>8.8971442009965429E-2</v>
      </c>
      <c r="AA1626" s="63">
        <f t="shared" si="717"/>
        <v>2.5252146309212353E-2</v>
      </c>
      <c r="AB1626" s="64">
        <f t="shared" si="718"/>
        <v>6.2149877891146232E-2</v>
      </c>
      <c r="AC1626" s="63">
        <f t="shared" si="711"/>
        <v>8.8179403209029505E-2</v>
      </c>
      <c r="AD1626" s="63">
        <f t="shared" si="712"/>
        <v>0.11335781495600772</v>
      </c>
      <c r="AE1626" s="63">
        <f t="shared" si="713"/>
        <v>3.0856774722269664E-2</v>
      </c>
      <c r="AF1626" s="64">
        <f t="shared" si="714"/>
        <v>8.0031525481282673E-2</v>
      </c>
      <c r="AG1626" s="69">
        <f t="shared" ca="1" si="723"/>
        <v>826</v>
      </c>
      <c r="AH1626" s="75">
        <f t="shared" si="733"/>
        <v>3</v>
      </c>
      <c r="AI1626" s="76">
        <f t="shared" si="734"/>
        <v>0</v>
      </c>
      <c r="AJ1626" s="75">
        <f t="shared" si="735"/>
        <v>3</v>
      </c>
      <c r="AK1626" s="76">
        <f t="shared" si="736"/>
        <v>0</v>
      </c>
    </row>
    <row r="1627" spans="2:37" x14ac:dyDescent="0.25">
      <c r="B1627" s="43">
        <v>2006</v>
      </c>
      <c r="C1627" s="44">
        <v>4</v>
      </c>
      <c r="D1627" s="67">
        <f t="shared" si="710"/>
        <v>38837</v>
      </c>
      <c r="E1627" s="61">
        <f>Data!I1626</f>
        <v>1310.6099850000001</v>
      </c>
      <c r="F1627" s="61">
        <f>Data!H1626</f>
        <v>201.5</v>
      </c>
      <c r="G1627" s="62">
        <f>IF(MOD(C1627,3)=0,SUM(Data!G1624:G1626),0)</f>
        <v>0</v>
      </c>
      <c r="H1627" s="63">
        <f t="shared" si="724"/>
        <v>1.2155652737941391E-2</v>
      </c>
      <c r="I1627" s="63">
        <f t="shared" si="725"/>
        <v>0</v>
      </c>
      <c r="J1627" s="63">
        <f t="shared" si="726"/>
        <v>1.2155652737941391E-2</v>
      </c>
      <c r="K1627" s="63">
        <f t="shared" si="727"/>
        <v>8.5085085085083723E-3</v>
      </c>
      <c r="L1627" s="64">
        <f t="shared" si="728"/>
        <v>3.6163742781176733E-3</v>
      </c>
      <c r="M1627" s="65">
        <f t="shared" si="729"/>
        <v>295.18242905405401</v>
      </c>
      <c r="N1627" s="65">
        <f t="shared" si="730"/>
        <v>16.166480364093463</v>
      </c>
      <c r="O1627" s="65">
        <f t="shared" si="731"/>
        <v>134854.02235900934</v>
      </c>
      <c r="P1627" s="66">
        <f t="shared" si="732"/>
        <v>8341.5820464253029</v>
      </c>
      <c r="Q1627" s="63">
        <f t="shared" si="737"/>
        <v>0.13291266126974444</v>
      </c>
      <c r="R1627" s="63">
        <f t="shared" si="738"/>
        <v>0.15279648015933134</v>
      </c>
      <c r="S1627" s="63">
        <f t="shared" si="739"/>
        <v>3.5457348406988665E-2</v>
      </c>
      <c r="T1627" s="64">
        <f t="shared" si="740"/>
        <v>0.11332106719109603</v>
      </c>
      <c r="U1627" s="63">
        <f t="shared" si="719"/>
        <v>9.6020546302235665E-3</v>
      </c>
      <c r="V1627" s="63">
        <f t="shared" si="720"/>
        <v>2.6278888829796676E-2</v>
      </c>
      <c r="W1627" s="63">
        <f t="shared" si="721"/>
        <v>2.6382984199494253E-2</v>
      </c>
      <c r="X1627" s="64">
        <f t="shared" si="722"/>
        <v>-1.0141961753074025E-4</v>
      </c>
      <c r="Y1627" s="63">
        <f t="shared" si="715"/>
        <v>7.1959274229563608E-2</v>
      </c>
      <c r="Z1627" s="63">
        <f t="shared" si="716"/>
        <v>8.8834277909327186E-2</v>
      </c>
      <c r="AA1627" s="63">
        <f t="shared" si="717"/>
        <v>2.572657424620739E-2</v>
      </c>
      <c r="AB1627" s="64">
        <f t="shared" si="718"/>
        <v>6.152487928812489E-2</v>
      </c>
      <c r="AC1627" s="63">
        <f t="shared" si="711"/>
        <v>8.9613018860352556E-2</v>
      </c>
      <c r="AD1627" s="63">
        <f t="shared" si="712"/>
        <v>0.11482460176003739</v>
      </c>
      <c r="AE1627" s="63">
        <f t="shared" si="713"/>
        <v>3.1388444320630482E-2</v>
      </c>
      <c r="AF1627" s="64">
        <f t="shared" si="714"/>
        <v>8.0896928697282267E-2</v>
      </c>
      <c r="AG1627" s="69">
        <f t="shared" ca="1" si="723"/>
        <v>802</v>
      </c>
      <c r="AH1627" s="75">
        <f t="shared" si="733"/>
        <v>4</v>
      </c>
      <c r="AI1627" s="76">
        <f t="shared" si="734"/>
        <v>0</v>
      </c>
      <c r="AJ1627" s="75">
        <f t="shared" si="735"/>
        <v>4</v>
      </c>
      <c r="AK1627" s="76">
        <f t="shared" si="736"/>
        <v>0</v>
      </c>
    </row>
    <row r="1628" spans="2:37" x14ac:dyDescent="0.25">
      <c r="B1628" s="43">
        <v>2006</v>
      </c>
      <c r="C1628" s="44">
        <v>5</v>
      </c>
      <c r="D1628" s="67">
        <f t="shared" si="710"/>
        <v>38868</v>
      </c>
      <c r="E1628" s="61">
        <f>Data!I1627</f>
        <v>1270.089966</v>
      </c>
      <c r="F1628" s="61">
        <f>Data!H1627</f>
        <v>202.5</v>
      </c>
      <c r="G1628" s="62">
        <f>IF(MOD(C1628,3)=0,SUM(Data!G1625:G1627),0)</f>
        <v>0</v>
      </c>
      <c r="H1628" s="63">
        <f t="shared" si="724"/>
        <v>-3.0916916141150885E-2</v>
      </c>
      <c r="I1628" s="63">
        <f t="shared" si="725"/>
        <v>0</v>
      </c>
      <c r="J1628" s="63">
        <f t="shared" si="726"/>
        <v>-3.0916916141150885E-2</v>
      </c>
      <c r="K1628" s="63">
        <f t="shared" si="727"/>
        <v>4.9627791563275903E-3</v>
      </c>
      <c r="L1628" s="64">
        <f t="shared" si="728"/>
        <v>-3.5702511616997112E-2</v>
      </c>
      <c r="M1628" s="65">
        <f t="shared" si="729"/>
        <v>286.05629864864864</v>
      </c>
      <c r="N1628" s="65">
        <f t="shared" si="730"/>
        <v>16.246711035875567</v>
      </c>
      <c r="O1628" s="65">
        <f t="shared" si="731"/>
        <v>130684.75185843896</v>
      </c>
      <c r="P1628" s="66">
        <f t="shared" si="732"/>
        <v>8043.7666165086694</v>
      </c>
      <c r="Q1628" s="63">
        <f t="shared" si="737"/>
        <v>6.5958846831724705E-2</v>
      </c>
      <c r="R1628" s="63">
        <f t="shared" si="738"/>
        <v>8.4667555259786198E-2</v>
      </c>
      <c r="S1628" s="63">
        <f t="shared" si="739"/>
        <v>4.1666666666666741E-2</v>
      </c>
      <c r="T1628" s="64">
        <f t="shared" si="740"/>
        <v>4.1280853049394661E-2</v>
      </c>
      <c r="U1628" s="63">
        <f t="shared" si="719"/>
        <v>2.2623622196300541E-3</v>
      </c>
      <c r="V1628" s="63">
        <f t="shared" si="720"/>
        <v>1.8817957726347867E-2</v>
      </c>
      <c r="W1628" s="63">
        <f t="shared" si="721"/>
        <v>2.6472975485297034E-2</v>
      </c>
      <c r="X1628" s="64">
        <f t="shared" si="722"/>
        <v>-7.4575930801588086E-3</v>
      </c>
      <c r="Y1628" s="63">
        <f t="shared" si="715"/>
        <v>6.6186177177718797E-2</v>
      </c>
      <c r="Z1628" s="63">
        <f t="shared" si="716"/>
        <v>8.297029957464308E-2</v>
      </c>
      <c r="AA1628" s="63">
        <f t="shared" si="717"/>
        <v>2.6037720096080186E-2</v>
      </c>
      <c r="AB1628" s="64">
        <f t="shared" si="718"/>
        <v>5.5487803580195783E-2</v>
      </c>
      <c r="AC1628" s="63">
        <f t="shared" si="711"/>
        <v>8.5240837838968631E-2</v>
      </c>
      <c r="AD1628" s="63">
        <f t="shared" si="712"/>
        <v>0.11035125674523072</v>
      </c>
      <c r="AE1628" s="63">
        <f t="shared" si="713"/>
        <v>3.1501484640271249E-2</v>
      </c>
      <c r="AF1628" s="64">
        <f t="shared" si="714"/>
        <v>7.6441743690226271E-2</v>
      </c>
      <c r="AG1628" s="69">
        <f t="shared" ca="1" si="723"/>
        <v>1528</v>
      </c>
      <c r="AH1628" s="75">
        <f t="shared" si="733"/>
        <v>0</v>
      </c>
      <c r="AI1628" s="76">
        <f t="shared" si="734"/>
        <v>1</v>
      </c>
      <c r="AJ1628" s="75">
        <f t="shared" si="735"/>
        <v>0</v>
      </c>
      <c r="AK1628" s="76">
        <f t="shared" si="736"/>
        <v>1</v>
      </c>
    </row>
    <row r="1629" spans="2:37" x14ac:dyDescent="0.25">
      <c r="B1629" s="43">
        <v>2006</v>
      </c>
      <c r="C1629" s="44">
        <v>6</v>
      </c>
      <c r="D1629" s="67">
        <f t="shared" si="710"/>
        <v>38898</v>
      </c>
      <c r="E1629" s="61">
        <f>Data!I1628</f>
        <v>1270.1999510000001</v>
      </c>
      <c r="F1629" s="61">
        <f>Data!H1628</f>
        <v>202.9</v>
      </c>
      <c r="G1629" s="62">
        <f>IF(MOD(C1629,3)=0,SUM(Data!G1626:G1628),0)</f>
        <v>5.8049999999999997</v>
      </c>
      <c r="H1629" s="63">
        <f t="shared" si="724"/>
        <v>8.6596227782509416E-5</v>
      </c>
      <c r="I1629" s="63">
        <f t="shared" si="725"/>
        <v>4.5705423673900588E-3</v>
      </c>
      <c r="J1629" s="63">
        <f t="shared" si="726"/>
        <v>4.657138595172583E-3</v>
      </c>
      <c r="K1629" s="63">
        <f t="shared" si="727"/>
        <v>1.9753086419753707E-3</v>
      </c>
      <c r="L1629" s="64">
        <f t="shared" si="728"/>
        <v>2.6765429547679354E-3</v>
      </c>
      <c r="M1629" s="65">
        <f t="shared" si="729"/>
        <v>286.08107004504501</v>
      </c>
      <c r="N1629" s="65">
        <f t="shared" si="730"/>
        <v>16.278803304588408</v>
      </c>
      <c r="O1629" s="65">
        <f t="shared" si="731"/>
        <v>131293.36886011946</v>
      </c>
      <c r="P1629" s="66">
        <f t="shared" si="732"/>
        <v>8065.2961033758829</v>
      </c>
      <c r="Q1629" s="63">
        <f t="shared" si="737"/>
        <v>6.620331722775874E-2</v>
      </c>
      <c r="R1629" s="63">
        <f t="shared" si="738"/>
        <v>8.5161485661299663E-2</v>
      </c>
      <c r="S1629" s="63">
        <f t="shared" si="739"/>
        <v>4.3187660668380534E-2</v>
      </c>
      <c r="T1629" s="64">
        <f t="shared" si="740"/>
        <v>4.0236121050383211E-2</v>
      </c>
      <c r="U1629" s="63">
        <f t="shared" si="719"/>
        <v>7.3750088627304589E-3</v>
      </c>
      <c r="V1629" s="63">
        <f t="shared" si="720"/>
        <v>2.4289979210080137E-2</v>
      </c>
      <c r="W1629" s="63">
        <f t="shared" si="721"/>
        <v>2.6531803342269678E-2</v>
      </c>
      <c r="X1629" s="64">
        <f t="shared" si="722"/>
        <v>-2.1838818094970236E-3</v>
      </c>
      <c r="Y1629" s="63">
        <f t="shared" si="715"/>
        <v>6.5955098340577223E-2</v>
      </c>
      <c r="Z1629" s="63">
        <f t="shared" si="716"/>
        <v>8.2657111650531467E-2</v>
      </c>
      <c r="AA1629" s="63">
        <f t="shared" si="717"/>
        <v>2.6174704708811891E-2</v>
      </c>
      <c r="AB1629" s="64">
        <f t="shared" si="718"/>
        <v>5.5041706526713918E-2</v>
      </c>
      <c r="AC1629" s="63">
        <f t="shared" si="711"/>
        <v>8.4485539013795519E-2</v>
      </c>
      <c r="AD1629" s="63">
        <f t="shared" si="712"/>
        <v>0.10938685389415026</v>
      </c>
      <c r="AE1629" s="63">
        <f t="shared" si="713"/>
        <v>3.1319896587268525E-2</v>
      </c>
      <c r="AF1629" s="64">
        <f t="shared" si="714"/>
        <v>7.5696161361002101E-2</v>
      </c>
      <c r="AG1629" s="69">
        <f t="shared" ca="1" si="723"/>
        <v>1023</v>
      </c>
      <c r="AH1629" s="75">
        <f t="shared" si="733"/>
        <v>1</v>
      </c>
      <c r="AI1629" s="76">
        <f t="shared" si="734"/>
        <v>0</v>
      </c>
      <c r="AJ1629" s="75">
        <f t="shared" si="735"/>
        <v>1</v>
      </c>
      <c r="AK1629" s="76">
        <f t="shared" si="736"/>
        <v>0</v>
      </c>
    </row>
    <row r="1630" spans="2:37" x14ac:dyDescent="0.25">
      <c r="B1630" s="43">
        <v>2006</v>
      </c>
      <c r="C1630" s="44">
        <v>7</v>
      </c>
      <c r="D1630" s="67">
        <f t="shared" si="710"/>
        <v>38929</v>
      </c>
      <c r="E1630" s="61">
        <f>Data!I1629</f>
        <v>1276.660034</v>
      </c>
      <c r="F1630" s="61">
        <f>Data!H1629</f>
        <v>203.5</v>
      </c>
      <c r="G1630" s="62">
        <f>IF(MOD(C1630,3)=0,SUM(Data!G1627:G1629),0)</f>
        <v>0</v>
      </c>
      <c r="H1630" s="63">
        <f t="shared" si="724"/>
        <v>5.0858787979908282E-3</v>
      </c>
      <c r="I1630" s="63">
        <f t="shared" si="725"/>
        <v>0</v>
      </c>
      <c r="J1630" s="63">
        <f t="shared" si="726"/>
        <v>5.0858787979908282E-3</v>
      </c>
      <c r="K1630" s="63">
        <f t="shared" si="727"/>
        <v>2.9571217348447476E-3</v>
      </c>
      <c r="L1630" s="64">
        <f t="shared" si="728"/>
        <v>2.1224806295445653E-3</v>
      </c>
      <c r="M1630" s="65">
        <f t="shared" si="729"/>
        <v>287.53604369369367</v>
      </c>
      <c r="N1630" s="65">
        <f t="shared" si="730"/>
        <v>16.326941707657667</v>
      </c>
      <c r="O1630" s="65">
        <f t="shared" si="731"/>
        <v>131961.11102112193</v>
      </c>
      <c r="P1630" s="66">
        <f t="shared" si="732"/>
        <v>8082.4145381268399</v>
      </c>
      <c r="Q1630" s="63">
        <f t="shared" si="737"/>
        <v>3.4419596931842822E-2</v>
      </c>
      <c r="R1630" s="63">
        <f t="shared" si="738"/>
        <v>5.2812618818680823E-2</v>
      </c>
      <c r="S1630" s="63">
        <f t="shared" si="739"/>
        <v>4.1453428863869046E-2</v>
      </c>
      <c r="T1630" s="64">
        <f t="shared" si="740"/>
        <v>1.0907055121229359E-2</v>
      </c>
      <c r="U1630" s="63">
        <f t="shared" si="719"/>
        <v>1.0577745645753645E-2</v>
      </c>
      <c r="V1630" s="63">
        <f t="shared" si="720"/>
        <v>2.7546493580633769E-2</v>
      </c>
      <c r="W1630" s="63">
        <f t="shared" si="721"/>
        <v>2.7716220876740527E-2</v>
      </c>
      <c r="X1630" s="64">
        <f t="shared" si="722"/>
        <v>-1.6514996324756837E-4</v>
      </c>
      <c r="Y1630" s="63">
        <f t="shared" si="715"/>
        <v>7.1501839962587077E-2</v>
      </c>
      <c r="Z1630" s="63">
        <f t="shared" si="716"/>
        <v>8.8290762892413444E-2</v>
      </c>
      <c r="AA1630" s="63">
        <f t="shared" si="717"/>
        <v>2.6281442902541752E-2</v>
      </c>
      <c r="AB1630" s="64">
        <f t="shared" si="718"/>
        <v>6.0421359480588688E-2</v>
      </c>
      <c r="AC1630" s="63">
        <f t="shared" si="711"/>
        <v>8.8045669775950186E-2</v>
      </c>
      <c r="AD1630" s="63">
        <f t="shared" si="712"/>
        <v>0.11302873027110039</v>
      </c>
      <c r="AE1630" s="63">
        <f t="shared" si="713"/>
        <v>3.1472169734019895E-2</v>
      </c>
      <c r="AF1630" s="64">
        <f t="shared" si="714"/>
        <v>7.9068115389008709E-2</v>
      </c>
      <c r="AG1630" s="69">
        <f t="shared" ca="1" si="723"/>
        <v>930</v>
      </c>
      <c r="AH1630" s="75">
        <f t="shared" si="733"/>
        <v>2</v>
      </c>
      <c r="AI1630" s="76">
        <f t="shared" si="734"/>
        <v>0</v>
      </c>
      <c r="AJ1630" s="75">
        <f t="shared" si="735"/>
        <v>2</v>
      </c>
      <c r="AK1630" s="76">
        <f t="shared" si="736"/>
        <v>0</v>
      </c>
    </row>
    <row r="1631" spans="2:37" x14ac:dyDescent="0.25">
      <c r="B1631" s="43">
        <v>2006</v>
      </c>
      <c r="C1631" s="44">
        <v>8</v>
      </c>
      <c r="D1631" s="67">
        <f t="shared" si="710"/>
        <v>38960</v>
      </c>
      <c r="E1631" s="61">
        <f>Data!I1630</f>
        <v>1303.8199460000001</v>
      </c>
      <c r="F1631" s="61">
        <f>Data!H1630</f>
        <v>203.9</v>
      </c>
      <c r="G1631" s="62">
        <f>IF(MOD(C1631,3)=0,SUM(Data!G1628:G1630),0)</f>
        <v>0</v>
      </c>
      <c r="H1631" s="63">
        <f t="shared" si="724"/>
        <v>2.1274193032348121E-2</v>
      </c>
      <c r="I1631" s="63">
        <f t="shared" si="725"/>
        <v>0</v>
      </c>
      <c r="J1631" s="63">
        <f t="shared" si="726"/>
        <v>2.1274193032348121E-2</v>
      </c>
      <c r="K1631" s="63">
        <f t="shared" si="727"/>
        <v>1.9656019656020263E-3</v>
      </c>
      <c r="L1631" s="64">
        <f t="shared" si="728"/>
        <v>1.9270712516345379E-2</v>
      </c>
      <c r="M1631" s="65">
        <f t="shared" si="729"/>
        <v>293.65314099099101</v>
      </c>
      <c r="N1631" s="65">
        <f t="shared" si="730"/>
        <v>16.359033976370508</v>
      </c>
      <c r="O1631" s="65">
        <f t="shared" si="731"/>
        <v>134768.4771697484</v>
      </c>
      <c r="P1631" s="66">
        <f t="shared" si="732"/>
        <v>8238.1684251290135</v>
      </c>
      <c r="Q1631" s="63">
        <f t="shared" si="737"/>
        <v>6.841591455614493E-2</v>
      </c>
      <c r="R1631" s="63">
        <f t="shared" si="738"/>
        <v>8.7413425197826911E-2</v>
      </c>
      <c r="S1631" s="63">
        <f t="shared" si="739"/>
        <v>3.8187372708757605E-2</v>
      </c>
      <c r="T1631" s="64">
        <f t="shared" si="740"/>
        <v>4.7415383564752833E-2</v>
      </c>
      <c r="U1631" s="63">
        <f t="shared" si="719"/>
        <v>2.8378746520732356E-2</v>
      </c>
      <c r="V1631" s="63">
        <f t="shared" si="720"/>
        <v>4.5646393474651603E-2</v>
      </c>
      <c r="W1631" s="63">
        <f t="shared" si="721"/>
        <v>2.8119919801603555E-2</v>
      </c>
      <c r="X1631" s="64">
        <f t="shared" si="722"/>
        <v>1.7047110298602508E-2</v>
      </c>
      <c r="Y1631" s="63">
        <f t="shared" si="715"/>
        <v>7.1760308218721702E-2</v>
      </c>
      <c r="Z1631" s="63">
        <f t="shared" si="716"/>
        <v>8.8553280981660931E-2</v>
      </c>
      <c r="AA1631" s="63">
        <f t="shared" si="717"/>
        <v>2.6287053391405246E-2</v>
      </c>
      <c r="AB1631" s="64">
        <f t="shared" si="718"/>
        <v>6.0671356405105792E-2</v>
      </c>
      <c r="AC1631" s="63">
        <f t="shared" si="711"/>
        <v>8.545260295305912E-2</v>
      </c>
      <c r="AD1631" s="63">
        <f t="shared" si="712"/>
        <v>0.11037612298304</v>
      </c>
      <c r="AE1631" s="63">
        <f t="shared" si="713"/>
        <v>3.1479330995427768E-2</v>
      </c>
      <c r="AF1631" s="64">
        <f t="shared" si="714"/>
        <v>7.6488970371779486E-2</v>
      </c>
      <c r="AG1631" s="69">
        <f t="shared" ca="1" si="723"/>
        <v>616</v>
      </c>
      <c r="AH1631" s="75">
        <f t="shared" si="733"/>
        <v>3</v>
      </c>
      <c r="AI1631" s="76">
        <f t="shared" si="734"/>
        <v>0</v>
      </c>
      <c r="AJ1631" s="75">
        <f t="shared" si="735"/>
        <v>3</v>
      </c>
      <c r="AK1631" s="76">
        <f t="shared" si="736"/>
        <v>0</v>
      </c>
    </row>
    <row r="1632" spans="2:37" x14ac:dyDescent="0.25">
      <c r="B1632" s="43">
        <v>2006</v>
      </c>
      <c r="C1632" s="44">
        <v>9</v>
      </c>
      <c r="D1632" s="67">
        <f t="shared" ref="D1632:D1695" si="741">EOMONTH(DATE(B1632,C1632,1),0)</f>
        <v>38990</v>
      </c>
      <c r="E1632" s="61">
        <f>Data!I1631</f>
        <v>1335.849976</v>
      </c>
      <c r="F1632" s="61">
        <f>Data!H1631</f>
        <v>202.9</v>
      </c>
      <c r="G1632" s="62">
        <f>IF(MOD(C1632,3)=0,SUM(Data!G1629:G1631),0)</f>
        <v>5.9700000000000006</v>
      </c>
      <c r="H1632" s="63">
        <f t="shared" si="724"/>
        <v>2.4566298512509466E-2</v>
      </c>
      <c r="I1632" s="63">
        <f t="shared" si="725"/>
        <v>4.5788530987851605E-3</v>
      </c>
      <c r="J1632" s="63">
        <f t="shared" si="726"/>
        <v>2.9145151611294606E-2</v>
      </c>
      <c r="K1632" s="63">
        <f t="shared" si="727"/>
        <v>-4.9043648847474364E-3</v>
      </c>
      <c r="L1632" s="64">
        <f t="shared" si="728"/>
        <v>3.4217330771527665E-2</v>
      </c>
      <c r="M1632" s="65">
        <f t="shared" si="729"/>
        <v>300.86711171171169</v>
      </c>
      <c r="N1632" s="65">
        <f t="shared" si="730"/>
        <v>16.278803304588408</v>
      </c>
      <c r="O1632" s="65">
        <f t="shared" si="731"/>
        <v>138696.324869284</v>
      </c>
      <c r="P1632" s="66">
        <f t="shared" si="732"/>
        <v>8520.0565590832084</v>
      </c>
      <c r="Q1632" s="63">
        <f t="shared" si="737"/>
        <v>8.7108594380411297E-2</v>
      </c>
      <c r="R1632" s="63">
        <f t="shared" si="738"/>
        <v>0.10659011153865361</v>
      </c>
      <c r="S1632" s="63">
        <f t="shared" si="739"/>
        <v>2.0623742454728422E-2</v>
      </c>
      <c r="T1632" s="64">
        <f t="shared" si="740"/>
        <v>8.422924679095245E-2</v>
      </c>
      <c r="U1632" s="63">
        <f t="shared" si="719"/>
        <v>5.1154134464113765E-2</v>
      </c>
      <c r="V1632" s="63">
        <f t="shared" si="720"/>
        <v>6.8951708137902079E-2</v>
      </c>
      <c r="W1632" s="63">
        <f t="shared" si="721"/>
        <v>2.6186130864039647E-2</v>
      </c>
      <c r="X1632" s="64">
        <f t="shared" si="722"/>
        <v>4.1674288891289324E-2</v>
      </c>
      <c r="Y1632" s="63">
        <f t="shared" si="715"/>
        <v>6.8708436128913641E-2</v>
      </c>
      <c r="Z1632" s="63">
        <f t="shared" si="716"/>
        <v>8.5365463935960451E-2</v>
      </c>
      <c r="AA1632" s="63">
        <f t="shared" si="717"/>
        <v>2.5457119933664174E-2</v>
      </c>
      <c r="AB1632" s="64">
        <f t="shared" si="718"/>
        <v>5.8421110778549057E-2</v>
      </c>
      <c r="AC1632" s="63">
        <f t="shared" si="711"/>
        <v>9.1634429267780426E-2</v>
      </c>
      <c r="AD1632" s="63">
        <f t="shared" si="712"/>
        <v>0.11645705078184609</v>
      </c>
      <c r="AE1632" s="63">
        <f t="shared" si="713"/>
        <v>3.0991352493686009E-2</v>
      </c>
      <c r="AF1632" s="64">
        <f t="shared" si="714"/>
        <v>8.2896619919693659E-2</v>
      </c>
      <c r="AG1632" s="69">
        <f t="shared" ca="1" si="723"/>
        <v>552</v>
      </c>
      <c r="AH1632" s="75">
        <f t="shared" si="733"/>
        <v>4</v>
      </c>
      <c r="AI1632" s="76">
        <f t="shared" si="734"/>
        <v>0</v>
      </c>
      <c r="AJ1632" s="75">
        <f t="shared" si="735"/>
        <v>4</v>
      </c>
      <c r="AK1632" s="76">
        <f t="shared" si="736"/>
        <v>0</v>
      </c>
    </row>
    <row r="1633" spans="2:37" x14ac:dyDescent="0.25">
      <c r="B1633" s="43">
        <v>2006</v>
      </c>
      <c r="C1633" s="44">
        <v>10</v>
      </c>
      <c r="D1633" s="67">
        <f t="shared" si="741"/>
        <v>39021</v>
      </c>
      <c r="E1633" s="61">
        <f>Data!I1632</f>
        <v>1377.9399410000001</v>
      </c>
      <c r="F1633" s="61">
        <f>Data!H1632</f>
        <v>201.8</v>
      </c>
      <c r="G1633" s="62">
        <f>IF(MOD(C1633,3)=0,SUM(Data!G1630:G1632),0)</f>
        <v>0</v>
      </c>
      <c r="H1633" s="63">
        <f t="shared" si="724"/>
        <v>3.1508002961554205E-2</v>
      </c>
      <c r="I1633" s="63">
        <f t="shared" si="725"/>
        <v>0</v>
      </c>
      <c r="J1633" s="63">
        <f t="shared" si="726"/>
        <v>3.1508002961554205E-2</v>
      </c>
      <c r="K1633" s="63">
        <f t="shared" si="727"/>
        <v>-5.4213898472152966E-3</v>
      </c>
      <c r="L1633" s="64">
        <f t="shared" si="728"/>
        <v>3.7130692769570484E-2</v>
      </c>
      <c r="M1633" s="65">
        <f t="shared" si="729"/>
        <v>310.34683355855856</v>
      </c>
      <c r="N1633" s="65">
        <f t="shared" si="730"/>
        <v>16.190549565628096</v>
      </c>
      <c r="O1633" s="65">
        <f t="shared" si="731"/>
        <v>143066.3690840221</v>
      </c>
      <c r="P1633" s="66">
        <f t="shared" si="732"/>
        <v>8836.4121615578915</v>
      </c>
      <c r="Q1633" s="63">
        <f t="shared" si="737"/>
        <v>0.14161434419255592</v>
      </c>
      <c r="R1633" s="63">
        <f t="shared" si="738"/>
        <v>0.16207263101822389</v>
      </c>
      <c r="S1633" s="63">
        <f t="shared" si="739"/>
        <v>1.3052208835341528E-2</v>
      </c>
      <c r="T1633" s="64">
        <f t="shared" si="740"/>
        <v>0.14710043656506455</v>
      </c>
      <c r="U1633" s="63">
        <f t="shared" si="719"/>
        <v>5.3908510465608517E-2</v>
      </c>
      <c r="V1633" s="63">
        <f t="shared" si="720"/>
        <v>7.1752719745160842E-2</v>
      </c>
      <c r="W1633" s="63">
        <f t="shared" si="721"/>
        <v>2.5762331857699383E-2</v>
      </c>
      <c r="X1633" s="64">
        <f t="shared" si="722"/>
        <v>4.4835325356674671E-2</v>
      </c>
      <c r="Y1633" s="63">
        <f t="shared" si="715"/>
        <v>6.9270256985472178E-2</v>
      </c>
      <c r="Z1633" s="63">
        <f t="shared" si="716"/>
        <v>8.5936041404999886E-2</v>
      </c>
      <c r="AA1633" s="63">
        <f t="shared" si="717"/>
        <v>2.4575636920823429E-2</v>
      </c>
      <c r="AB1633" s="64">
        <f t="shared" si="718"/>
        <v>5.9888603899058257E-2</v>
      </c>
      <c r="AC1633" s="63">
        <f t="shared" si="711"/>
        <v>9.0419987221413756E-2</v>
      </c>
      <c r="AD1633" s="63">
        <f t="shared" si="712"/>
        <v>0.11521499359760945</v>
      </c>
      <c r="AE1633" s="63">
        <f t="shared" si="713"/>
        <v>3.0664416750521228E-2</v>
      </c>
      <c r="AF1633" s="64">
        <f t="shared" si="714"/>
        <v>8.2035020781700441E-2</v>
      </c>
      <c r="AG1633" s="69">
        <f t="shared" ca="1" si="723"/>
        <v>441</v>
      </c>
      <c r="AH1633" s="75">
        <f t="shared" si="733"/>
        <v>5</v>
      </c>
      <c r="AI1633" s="76">
        <f t="shared" si="734"/>
        <v>0</v>
      </c>
      <c r="AJ1633" s="75">
        <f t="shared" si="735"/>
        <v>5</v>
      </c>
      <c r="AK1633" s="76">
        <f t="shared" si="736"/>
        <v>0</v>
      </c>
    </row>
    <row r="1634" spans="2:37" x14ac:dyDescent="0.25">
      <c r="B1634" s="43">
        <v>2006</v>
      </c>
      <c r="C1634" s="44">
        <v>11</v>
      </c>
      <c r="D1634" s="67">
        <f t="shared" si="741"/>
        <v>39051</v>
      </c>
      <c r="E1634" s="61">
        <f>Data!I1633</f>
        <v>1400.630005</v>
      </c>
      <c r="F1634" s="61">
        <f>Data!H1633</f>
        <v>201.5</v>
      </c>
      <c r="G1634" s="62">
        <f>IF(MOD(C1634,3)=0,SUM(Data!G1631:G1633),0)</f>
        <v>0</v>
      </c>
      <c r="H1634" s="63">
        <f t="shared" si="724"/>
        <v>1.6466656727820217E-2</v>
      </c>
      <c r="I1634" s="63">
        <f t="shared" si="725"/>
        <v>0</v>
      </c>
      <c r="J1634" s="63">
        <f t="shared" si="726"/>
        <v>1.6466656727820217E-2</v>
      </c>
      <c r="K1634" s="63">
        <f t="shared" si="727"/>
        <v>-1.4866204162538033E-3</v>
      </c>
      <c r="L1634" s="64">
        <f t="shared" si="728"/>
        <v>1.798000658895349E-2</v>
      </c>
      <c r="M1634" s="65">
        <f t="shared" si="729"/>
        <v>315.45720833333331</v>
      </c>
      <c r="N1634" s="65">
        <f t="shared" si="730"/>
        <v>16.166480364093463</v>
      </c>
      <c r="O1634" s="65">
        <f t="shared" si="731"/>
        <v>145422.19387302431</v>
      </c>
      <c r="P1634" s="66">
        <f t="shared" si="732"/>
        <v>8995.290910445412</v>
      </c>
      <c r="Q1634" s="63">
        <f t="shared" si="737"/>
        <v>0.12097034559929476</v>
      </c>
      <c r="R1634" s="63">
        <f t="shared" si="738"/>
        <v>0.14105868188378556</v>
      </c>
      <c r="S1634" s="63">
        <f t="shared" si="739"/>
        <v>1.9736842105263053E-2</v>
      </c>
      <c r="T1634" s="64">
        <f t="shared" si="740"/>
        <v>0.11897367513764734</v>
      </c>
      <c r="U1634" s="63">
        <f t="shared" si="719"/>
        <v>4.2138965274040263E-2</v>
      </c>
      <c r="V1634" s="63">
        <f t="shared" si="720"/>
        <v>5.9783898975648064E-2</v>
      </c>
      <c r="W1634" s="63">
        <f t="shared" si="721"/>
        <v>2.5803760927408881E-2</v>
      </c>
      <c r="X1634" s="64">
        <f t="shared" si="722"/>
        <v>3.3125378695744168E-2</v>
      </c>
      <c r="Y1634" s="63">
        <f t="shared" si="715"/>
        <v>6.3461093817497094E-2</v>
      </c>
      <c r="Z1634" s="63">
        <f t="shared" si="716"/>
        <v>8.0036335869103414E-2</v>
      </c>
      <c r="AA1634" s="63">
        <f t="shared" si="717"/>
        <v>2.4229279400361126E-2</v>
      </c>
      <c r="AB1634" s="64">
        <f t="shared" si="718"/>
        <v>5.4486878661987648E-2</v>
      </c>
      <c r="AC1634" s="63">
        <f t="shared" si="711"/>
        <v>9.0151926535925409E-2</v>
      </c>
      <c r="AD1634" s="63">
        <f t="shared" si="712"/>
        <v>0.11494083749339845</v>
      </c>
      <c r="AE1634" s="63">
        <f t="shared" si="713"/>
        <v>3.0541056998060201E-2</v>
      </c>
      <c r="AF1634" s="64">
        <f t="shared" si="714"/>
        <v>8.189851333162057E-2</v>
      </c>
      <c r="AG1634" s="69">
        <f t="shared" ca="1" si="723"/>
        <v>712</v>
      </c>
      <c r="AH1634" s="75">
        <f t="shared" si="733"/>
        <v>6</v>
      </c>
      <c r="AI1634" s="76">
        <f t="shared" si="734"/>
        <v>0</v>
      </c>
      <c r="AJ1634" s="75">
        <f t="shared" si="735"/>
        <v>6</v>
      </c>
      <c r="AK1634" s="76">
        <f t="shared" si="736"/>
        <v>0</v>
      </c>
    </row>
    <row r="1635" spans="2:37" x14ac:dyDescent="0.25">
      <c r="B1635" s="43">
        <v>2006</v>
      </c>
      <c r="C1635" s="44">
        <v>12</v>
      </c>
      <c r="D1635" s="67">
        <f t="shared" si="741"/>
        <v>39082</v>
      </c>
      <c r="E1635" s="61">
        <f>Data!I1634</f>
        <v>1418.3000489999999</v>
      </c>
      <c r="F1635" s="61">
        <f>Data!H1634</f>
        <v>201.8</v>
      </c>
      <c r="G1635" s="62">
        <f>IF(MOD(C1635,3)=0,SUM(Data!G1632:G1634),0)</f>
        <v>6.1549999999999994</v>
      </c>
      <c r="H1635" s="63">
        <f t="shared" si="724"/>
        <v>1.2615782852659851E-2</v>
      </c>
      <c r="I1635" s="63">
        <f t="shared" si="725"/>
        <v>4.3944510527603609E-3</v>
      </c>
      <c r="J1635" s="63">
        <f t="shared" si="726"/>
        <v>1.7010233905420336E-2</v>
      </c>
      <c r="K1635" s="63">
        <f t="shared" si="727"/>
        <v>1.4888337468983437E-3</v>
      </c>
      <c r="L1635" s="64">
        <f t="shared" si="728"/>
        <v>1.5498325728157569E-2</v>
      </c>
      <c r="M1635" s="65">
        <f t="shared" si="729"/>
        <v>319.43694797297292</v>
      </c>
      <c r="N1635" s="65">
        <f t="shared" si="730"/>
        <v>16.190549565628096</v>
      </c>
      <c r="O1635" s="65">
        <f t="shared" si="731"/>
        <v>147895.85940584383</v>
      </c>
      <c r="P1635" s="66">
        <f t="shared" si="732"/>
        <v>9134.7028589950296</v>
      </c>
      <c r="Q1635" s="63">
        <f t="shared" si="737"/>
        <v>0.13619431757718292</v>
      </c>
      <c r="R1635" s="63">
        <f t="shared" si="738"/>
        <v>0.15648602077721341</v>
      </c>
      <c r="S1635" s="63">
        <f t="shared" si="739"/>
        <v>2.5406504065040636E-2</v>
      </c>
      <c r="T1635" s="64">
        <f t="shared" si="740"/>
        <v>0.12783175861722285</v>
      </c>
      <c r="U1635" s="63">
        <f t="shared" si="719"/>
        <v>4.3179866718010773E-2</v>
      </c>
      <c r="V1635" s="63">
        <f t="shared" si="720"/>
        <v>6.1035241902682058E-2</v>
      </c>
      <c r="W1635" s="63">
        <f t="shared" si="721"/>
        <v>2.6920733830331889E-2</v>
      </c>
      <c r="X1635" s="64">
        <f t="shared" si="722"/>
        <v>3.3220196017569759E-2</v>
      </c>
      <c r="Y1635" s="63">
        <f t="shared" si="715"/>
        <v>6.7112562552859245E-2</v>
      </c>
      <c r="Z1635" s="63">
        <f t="shared" si="716"/>
        <v>8.3673303165604063E-2</v>
      </c>
      <c r="AA1635" s="63">
        <f t="shared" si="717"/>
        <v>2.4381668043171878E-2</v>
      </c>
      <c r="AB1635" s="64">
        <f t="shared" si="718"/>
        <v>5.7880414080129228E-2</v>
      </c>
      <c r="AC1635" s="63">
        <f t="shared" si="711"/>
        <v>9.2401754498874666E-2</v>
      </c>
      <c r="AD1635" s="63">
        <f t="shared" si="712"/>
        <v>0.11700923771057781</v>
      </c>
      <c r="AE1635" s="63">
        <f t="shared" si="713"/>
        <v>3.0571063668875631E-2</v>
      </c>
      <c r="AF1635" s="64">
        <f t="shared" si="714"/>
        <v>8.387405496713507E-2</v>
      </c>
      <c r="AG1635" s="69">
        <f t="shared" ca="1" si="723"/>
        <v>790</v>
      </c>
      <c r="AH1635" s="75">
        <f t="shared" si="733"/>
        <v>7</v>
      </c>
      <c r="AI1635" s="76">
        <f t="shared" si="734"/>
        <v>0</v>
      </c>
      <c r="AJ1635" s="75">
        <f t="shared" si="735"/>
        <v>7</v>
      </c>
      <c r="AK1635" s="76">
        <f t="shared" si="736"/>
        <v>0</v>
      </c>
    </row>
    <row r="1636" spans="2:37" x14ac:dyDescent="0.25">
      <c r="B1636" s="43">
        <v>2007</v>
      </c>
      <c r="C1636" s="39">
        <v>1</v>
      </c>
      <c r="D1636" s="67">
        <f t="shared" si="741"/>
        <v>39113</v>
      </c>
      <c r="E1636" s="61">
        <f>Data!I1635</f>
        <v>1438.23999</v>
      </c>
      <c r="F1636" s="61">
        <f>Data!H1635</f>
        <v>202.416</v>
      </c>
      <c r="G1636" s="62">
        <f>IF(MOD(C1636,3)=0,SUM(Data!G1633:G1635),0)</f>
        <v>0</v>
      </c>
      <c r="H1636" s="63">
        <f t="shared" si="724"/>
        <v>1.4059042735039773E-2</v>
      </c>
      <c r="I1636" s="63">
        <f t="shared" si="725"/>
        <v>0</v>
      </c>
      <c r="J1636" s="63">
        <f t="shared" si="726"/>
        <v>1.4059042735039773E-2</v>
      </c>
      <c r="K1636" s="63">
        <f t="shared" si="727"/>
        <v>3.0525272547075044E-3</v>
      </c>
      <c r="L1636" s="64">
        <f t="shared" si="728"/>
        <v>1.0973020037601033E-2</v>
      </c>
      <c r="M1636" s="65">
        <f t="shared" si="729"/>
        <v>323.92792567567568</v>
      </c>
      <c r="N1636" s="65">
        <f t="shared" si="730"/>
        <v>16.239971659445867</v>
      </c>
      <c r="O1636" s="65">
        <f t="shared" si="731"/>
        <v>149975.13361356602</v>
      </c>
      <c r="P1636" s="66">
        <f t="shared" si="732"/>
        <v>9234.9381365043137</v>
      </c>
      <c r="Q1636" s="63">
        <f t="shared" si="737"/>
        <v>0.12355480863415713</v>
      </c>
      <c r="R1636" s="63">
        <f t="shared" si="738"/>
        <v>0.14362077829539222</v>
      </c>
      <c r="S1636" s="63">
        <f t="shared" si="739"/>
        <v>2.0756429652042163E-2</v>
      </c>
      <c r="T1636" s="64">
        <f t="shared" si="740"/>
        <v>0.12036598063382487</v>
      </c>
      <c r="U1636" s="63">
        <f t="shared" si="719"/>
        <v>4.9385877412378765E-2</v>
      </c>
      <c r="V1636" s="63">
        <f t="shared" si="720"/>
        <v>6.7347476511912197E-2</v>
      </c>
      <c r="W1636" s="63">
        <f t="shared" si="721"/>
        <v>2.7082324774920563E-2</v>
      </c>
      <c r="X1636" s="64">
        <f t="shared" si="722"/>
        <v>3.9203431668260347E-2</v>
      </c>
      <c r="Y1636" s="63">
        <f t="shared" si="715"/>
        <v>6.2262971854945892E-2</v>
      </c>
      <c r="Z1636" s="63">
        <f t="shared" si="716"/>
        <v>7.8748450666410896E-2</v>
      </c>
      <c r="AA1636" s="63">
        <f t="shared" si="717"/>
        <v>2.4371450051900778E-2</v>
      </c>
      <c r="AB1636" s="64">
        <f t="shared" si="718"/>
        <v>5.3083284009677545E-2</v>
      </c>
      <c r="AC1636" s="63">
        <f t="shared" si="711"/>
        <v>8.6419874364136673E-2</v>
      </c>
      <c r="AD1636" s="63">
        <f t="shared" si="712"/>
        <v>0.11089260951782576</v>
      </c>
      <c r="AE1636" s="63">
        <f t="shared" si="713"/>
        <v>3.0402734504743067E-2</v>
      </c>
      <c r="AF1636" s="64">
        <f t="shared" si="714"/>
        <v>7.8114966427927479E-2</v>
      </c>
      <c r="AG1636" s="69">
        <f t="shared" ca="1" si="723"/>
        <v>753</v>
      </c>
      <c r="AH1636" s="75">
        <f t="shared" si="733"/>
        <v>8</v>
      </c>
      <c r="AI1636" s="76">
        <f t="shared" si="734"/>
        <v>0</v>
      </c>
      <c r="AJ1636" s="75">
        <f t="shared" si="735"/>
        <v>8</v>
      </c>
      <c r="AK1636" s="76">
        <f t="shared" si="736"/>
        <v>0</v>
      </c>
    </row>
    <row r="1637" spans="2:37" x14ac:dyDescent="0.25">
      <c r="B1637" s="43">
        <v>2007</v>
      </c>
      <c r="C1637" s="44">
        <v>2</v>
      </c>
      <c r="D1637" s="67">
        <f t="shared" si="741"/>
        <v>39141</v>
      </c>
      <c r="E1637" s="61">
        <f>Data!I1636</f>
        <v>1406.8199460000001</v>
      </c>
      <c r="F1637" s="61">
        <f>Data!H1636</f>
        <v>203.499</v>
      </c>
      <c r="G1637" s="62">
        <f>IF(MOD(C1637,3)=0,SUM(Data!G1634:G1636),0)</f>
        <v>0</v>
      </c>
      <c r="H1637" s="63">
        <f t="shared" si="724"/>
        <v>-2.1846176033528231E-2</v>
      </c>
      <c r="I1637" s="63">
        <f t="shared" si="725"/>
        <v>0</v>
      </c>
      <c r="J1637" s="63">
        <f t="shared" si="726"/>
        <v>-2.1846176033528231E-2</v>
      </c>
      <c r="K1637" s="63">
        <f t="shared" si="727"/>
        <v>5.3503675598767231E-3</v>
      </c>
      <c r="L1637" s="64">
        <f t="shared" si="728"/>
        <v>-2.7051806485548613E-2</v>
      </c>
      <c r="M1637" s="65">
        <f t="shared" si="729"/>
        <v>316.85133918918916</v>
      </c>
      <c r="N1637" s="65">
        <f t="shared" si="730"/>
        <v>16.326861476985883</v>
      </c>
      <c r="O1637" s="65">
        <f t="shared" si="731"/>
        <v>146698.75044399215</v>
      </c>
      <c r="P1637" s="66">
        <f t="shared" si="732"/>
        <v>8985.1163771295869</v>
      </c>
      <c r="Q1637" s="63">
        <f t="shared" si="737"/>
        <v>9.8511633572224033E-2</v>
      </c>
      <c r="R1637" s="63">
        <f t="shared" si="738"/>
        <v>0.11813034815773715</v>
      </c>
      <c r="S1637" s="63">
        <f t="shared" si="739"/>
        <v>2.4151987921489537E-2</v>
      </c>
      <c r="T1637" s="64">
        <f t="shared" si="740"/>
        <v>9.1762122560515635E-2</v>
      </c>
      <c r="U1637" s="63">
        <f t="shared" si="719"/>
        <v>4.9154308602273877E-2</v>
      </c>
      <c r="V1637" s="63">
        <f t="shared" si="720"/>
        <v>6.7111944101552412E-2</v>
      </c>
      <c r="W1637" s="63">
        <f t="shared" si="721"/>
        <v>2.7368165996808136E-2</v>
      </c>
      <c r="X1637" s="64">
        <f t="shared" si="722"/>
        <v>3.8685039521526132E-2</v>
      </c>
      <c r="Y1637" s="63">
        <f t="shared" si="715"/>
        <v>5.9292962235465207E-2</v>
      </c>
      <c r="Z1637" s="63">
        <f t="shared" si="716"/>
        <v>7.5732348853237097E-2</v>
      </c>
      <c r="AA1637" s="63">
        <f t="shared" si="717"/>
        <v>2.4596668069774008E-2</v>
      </c>
      <c r="AB1637" s="64">
        <f t="shared" si="718"/>
        <v>4.9908107626191134E-2</v>
      </c>
      <c r="AC1637" s="63">
        <f t="shared" si="711"/>
        <v>8.3255047313949282E-2</v>
      </c>
      <c r="AD1637" s="63">
        <f t="shared" si="712"/>
        <v>0.10765649145388378</v>
      </c>
      <c r="AE1637" s="63">
        <f t="shared" si="713"/>
        <v>3.0492663584936075E-2</v>
      </c>
      <c r="AF1637" s="64">
        <f t="shared" si="714"/>
        <v>7.4880521323175575E-2</v>
      </c>
      <c r="AG1637" s="69">
        <f t="shared" ca="1" si="723"/>
        <v>1430</v>
      </c>
      <c r="AH1637" s="75">
        <f t="shared" si="733"/>
        <v>0</v>
      </c>
      <c r="AI1637" s="76">
        <f t="shared" si="734"/>
        <v>1</v>
      </c>
      <c r="AJ1637" s="75">
        <f t="shared" si="735"/>
        <v>0</v>
      </c>
      <c r="AK1637" s="76">
        <f t="shared" si="736"/>
        <v>1</v>
      </c>
    </row>
    <row r="1638" spans="2:37" x14ac:dyDescent="0.25">
      <c r="B1638" s="43">
        <v>2007</v>
      </c>
      <c r="C1638" s="44">
        <v>3</v>
      </c>
      <c r="D1638" s="67">
        <f t="shared" si="741"/>
        <v>39172</v>
      </c>
      <c r="E1638" s="61">
        <f>Data!I1637</f>
        <v>1420.8599850000001</v>
      </c>
      <c r="F1638" s="61">
        <f>Data!H1637</f>
        <v>205.352</v>
      </c>
      <c r="G1638" s="62">
        <f>IF(MOD(C1638,3)=0,SUM(Data!G1635:G1637),0)</f>
        <v>6.3216666666666663</v>
      </c>
      <c r="H1638" s="63">
        <f t="shared" si="724"/>
        <v>9.9799828968305526E-3</v>
      </c>
      <c r="I1638" s="63">
        <f t="shared" si="725"/>
        <v>4.4935861796962795E-3</v>
      </c>
      <c r="J1638" s="63">
        <f t="shared" si="726"/>
        <v>1.4473569076526749E-2</v>
      </c>
      <c r="K1638" s="63">
        <f t="shared" si="727"/>
        <v>9.1056958510853381E-3</v>
      </c>
      <c r="L1638" s="64">
        <f t="shared" si="728"/>
        <v>5.3194360585926415E-3</v>
      </c>
      <c r="M1638" s="65">
        <f t="shared" si="729"/>
        <v>320.01351013513511</v>
      </c>
      <c r="N1638" s="65">
        <f t="shared" si="730"/>
        <v>16.475528911798119</v>
      </c>
      <c r="O1638" s="65">
        <f t="shared" si="731"/>
        <v>148822.00494198344</v>
      </c>
      <c r="P1638" s="66">
        <f t="shared" si="732"/>
        <v>9032.9121291767406</v>
      </c>
      <c r="Q1638" s="63">
        <f t="shared" si="737"/>
        <v>9.729933544409608E-2</v>
      </c>
      <c r="R1638" s="63">
        <f t="shared" si="738"/>
        <v>0.1169932562546141</v>
      </c>
      <c r="S1638" s="63">
        <f t="shared" si="739"/>
        <v>2.7787787787787677E-2</v>
      </c>
      <c r="T1638" s="64">
        <f t="shared" si="740"/>
        <v>8.679366453539239E-2</v>
      </c>
      <c r="U1638" s="63">
        <f t="shared" si="719"/>
        <v>4.3681639694430174E-2</v>
      </c>
      <c r="V1638" s="63">
        <f t="shared" si="720"/>
        <v>6.1761566526737255E-2</v>
      </c>
      <c r="W1638" s="63">
        <f t="shared" si="721"/>
        <v>2.8078517921183099E-2</v>
      </c>
      <c r="X1638" s="64">
        <f t="shared" si="722"/>
        <v>3.2763109060641282E-2</v>
      </c>
      <c r="Y1638" s="63">
        <f t="shared" si="715"/>
        <v>6.4973145741520577E-2</v>
      </c>
      <c r="Z1638" s="63">
        <f t="shared" si="716"/>
        <v>8.144621810699415E-2</v>
      </c>
      <c r="AA1638" s="63">
        <f t="shared" si="717"/>
        <v>2.5269163300128961E-2</v>
      </c>
      <c r="AB1638" s="64">
        <f t="shared" si="718"/>
        <v>5.4792494320265117E-2</v>
      </c>
      <c r="AC1638" s="63">
        <f t="shared" si="711"/>
        <v>8.238244983907439E-2</v>
      </c>
      <c r="AD1638" s="63">
        <f t="shared" si="712"/>
        <v>0.1066167162134608</v>
      </c>
      <c r="AE1638" s="63">
        <f t="shared" si="713"/>
        <v>3.072940569956284E-2</v>
      </c>
      <c r="AF1638" s="64">
        <f t="shared" si="714"/>
        <v>7.362486225217646E-2</v>
      </c>
      <c r="AG1638" s="69">
        <f t="shared" ca="1" si="723"/>
        <v>842</v>
      </c>
      <c r="AH1638" s="75">
        <f t="shared" si="733"/>
        <v>1</v>
      </c>
      <c r="AI1638" s="76">
        <f t="shared" si="734"/>
        <v>0</v>
      </c>
      <c r="AJ1638" s="75">
        <f t="shared" si="735"/>
        <v>1</v>
      </c>
      <c r="AK1638" s="76">
        <f t="shared" si="736"/>
        <v>0</v>
      </c>
    </row>
    <row r="1639" spans="2:37" x14ac:dyDescent="0.25">
      <c r="B1639" s="43">
        <v>2007</v>
      </c>
      <c r="C1639" s="44">
        <v>4</v>
      </c>
      <c r="D1639" s="67">
        <f t="shared" si="741"/>
        <v>39202</v>
      </c>
      <c r="E1639" s="61">
        <f>Data!I1638</f>
        <v>1482.369995</v>
      </c>
      <c r="F1639" s="61">
        <f>Data!H1638</f>
        <v>206.68600000000001</v>
      </c>
      <c r="G1639" s="62">
        <f>IF(MOD(C1639,3)=0,SUM(Data!G1636:G1638),0)</f>
        <v>0</v>
      </c>
      <c r="H1639" s="63">
        <f t="shared" si="724"/>
        <v>4.3290690602424187E-2</v>
      </c>
      <c r="I1639" s="63">
        <f t="shared" si="725"/>
        <v>0</v>
      </c>
      <c r="J1639" s="63">
        <f t="shared" si="726"/>
        <v>4.3290690602424187E-2</v>
      </c>
      <c r="K1639" s="63">
        <f t="shared" si="727"/>
        <v>6.4961626865089883E-3</v>
      </c>
      <c r="L1639" s="64">
        <f t="shared" si="728"/>
        <v>3.655704738873955E-2</v>
      </c>
      <c r="M1639" s="65">
        <f t="shared" si="729"/>
        <v>333.86711599099095</v>
      </c>
      <c r="N1639" s="65">
        <f t="shared" si="730"/>
        <v>16.582556627955444</v>
      </c>
      <c r="O1639" s="65">
        <f t="shared" si="731"/>
        <v>155264.6123127593</v>
      </c>
      <c r="P1639" s="66">
        <f t="shared" si="732"/>
        <v>9363.1287259413748</v>
      </c>
      <c r="Q1639" s="63">
        <f t="shared" si="737"/>
        <v>0.13105348804434747</v>
      </c>
      <c r="R1639" s="63">
        <f t="shared" si="738"/>
        <v>0.15135321584559591</v>
      </c>
      <c r="S1639" s="63">
        <f t="shared" si="739"/>
        <v>2.5736972704714756E-2</v>
      </c>
      <c r="T1639" s="64">
        <f t="shared" si="740"/>
        <v>0.12246438071706622</v>
      </c>
      <c r="U1639" s="63">
        <f t="shared" si="719"/>
        <v>6.5993682982916635E-2</v>
      </c>
      <c r="V1639" s="63">
        <f t="shared" si="720"/>
        <v>8.4460126253563583E-2</v>
      </c>
      <c r="W1639" s="63">
        <f t="shared" si="721"/>
        <v>2.8263155659279837E-2</v>
      </c>
      <c r="X1639" s="64">
        <f t="shared" si="722"/>
        <v>5.4652323468939779E-2</v>
      </c>
      <c r="Y1639" s="63">
        <f t="shared" si="715"/>
        <v>6.3442414868147834E-2</v>
      </c>
      <c r="Z1639" s="63">
        <f t="shared" si="716"/>
        <v>7.9891809791096335E-2</v>
      </c>
      <c r="AA1639" s="63">
        <f t="shared" si="717"/>
        <v>2.5805102241173605E-2</v>
      </c>
      <c r="AB1639" s="64">
        <f t="shared" si="718"/>
        <v>5.2726105019125225E-2</v>
      </c>
      <c r="AC1639" s="63">
        <f t="shared" si="711"/>
        <v>8.5303193881210104E-2</v>
      </c>
      <c r="AD1639" s="63">
        <f t="shared" si="712"/>
        <v>0.10960285496810229</v>
      </c>
      <c r="AE1639" s="63">
        <f t="shared" si="713"/>
        <v>3.0788007557819075E-2</v>
      </c>
      <c r="AF1639" s="64">
        <f t="shared" si="714"/>
        <v>7.6460772566625312E-2</v>
      </c>
      <c r="AG1639" s="69">
        <f t="shared" ca="1" si="723"/>
        <v>254</v>
      </c>
      <c r="AH1639" s="75">
        <f t="shared" si="733"/>
        <v>2</v>
      </c>
      <c r="AI1639" s="76">
        <f t="shared" si="734"/>
        <v>0</v>
      </c>
      <c r="AJ1639" s="75">
        <f t="shared" si="735"/>
        <v>2</v>
      </c>
      <c r="AK1639" s="76">
        <f t="shared" si="736"/>
        <v>0</v>
      </c>
    </row>
    <row r="1640" spans="2:37" x14ac:dyDescent="0.25">
      <c r="B1640" s="43">
        <v>2007</v>
      </c>
      <c r="C1640" s="44">
        <v>5</v>
      </c>
      <c r="D1640" s="67">
        <f t="shared" si="741"/>
        <v>39233</v>
      </c>
      <c r="E1640" s="61">
        <f>Data!I1639</f>
        <v>1530.619995</v>
      </c>
      <c r="F1640" s="61">
        <f>Data!H1639</f>
        <v>207.94900000000001</v>
      </c>
      <c r="G1640" s="62">
        <f>IF(MOD(C1640,3)=0,SUM(Data!G1637:G1639),0)</f>
        <v>0</v>
      </c>
      <c r="H1640" s="63">
        <f t="shared" si="724"/>
        <v>3.254922870993493E-2</v>
      </c>
      <c r="I1640" s="63">
        <f t="shared" si="725"/>
        <v>0</v>
      </c>
      <c r="J1640" s="63">
        <f t="shared" si="726"/>
        <v>3.254922870993493E-2</v>
      </c>
      <c r="K1640" s="63">
        <f t="shared" si="727"/>
        <v>6.110718674704696E-3</v>
      </c>
      <c r="L1640" s="64">
        <f t="shared" si="728"/>
        <v>2.6277932979440033E-2</v>
      </c>
      <c r="M1640" s="65">
        <f t="shared" si="729"/>
        <v>344.73423310810807</v>
      </c>
      <c r="N1640" s="65">
        <f t="shared" si="730"/>
        <v>16.683887966416236</v>
      </c>
      <c r="O1640" s="65">
        <f t="shared" si="731"/>
        <v>160318.35568948669</v>
      </c>
      <c r="P1640" s="66">
        <f t="shared" si="732"/>
        <v>9609.1723950795313</v>
      </c>
      <c r="Q1640" s="63">
        <f t="shared" si="737"/>
        <v>0.20512722403477346</v>
      </c>
      <c r="R1640" s="63">
        <f t="shared" si="738"/>
        <v>0.22675639973015072</v>
      </c>
      <c r="S1640" s="63">
        <f t="shared" si="739"/>
        <v>2.6908641975308623E-2</v>
      </c>
      <c r="T1640" s="64">
        <f t="shared" si="740"/>
        <v>0.19461103898242049</v>
      </c>
      <c r="U1640" s="63">
        <f t="shared" si="719"/>
        <v>7.4803805497561049E-2</v>
      </c>
      <c r="V1640" s="63">
        <f t="shared" si="720"/>
        <v>9.3422868460258046E-2</v>
      </c>
      <c r="W1640" s="63">
        <f t="shared" si="721"/>
        <v>2.9516780546753774E-2</v>
      </c>
      <c r="X1640" s="64">
        <f t="shared" si="722"/>
        <v>6.2073867197740329E-2</v>
      </c>
      <c r="Y1640" s="63">
        <f t="shared" si="715"/>
        <v>6.07982973264245E-2</v>
      </c>
      <c r="Z1640" s="63">
        <f t="shared" si="716"/>
        <v>7.7206792871034713E-2</v>
      </c>
      <c r="AA1640" s="63">
        <f t="shared" si="717"/>
        <v>2.6494319627284879E-2</v>
      </c>
      <c r="AB1640" s="64">
        <f t="shared" si="718"/>
        <v>4.9403559546401965E-2</v>
      </c>
      <c r="AC1640" s="63">
        <f t="shared" si="711"/>
        <v>8.6715802050608692E-2</v>
      </c>
      <c r="AD1640" s="63">
        <f t="shared" si="712"/>
        <v>0.11104709107332411</v>
      </c>
      <c r="AE1640" s="63">
        <f t="shared" si="713"/>
        <v>3.0919398205287107E-2</v>
      </c>
      <c r="AF1640" s="64">
        <f t="shared" si="714"/>
        <v>7.7724498159148059E-2</v>
      </c>
      <c r="AG1640" s="69">
        <f t="shared" ca="1" si="723"/>
        <v>427</v>
      </c>
      <c r="AH1640" s="75">
        <f t="shared" si="733"/>
        <v>3</v>
      </c>
      <c r="AI1640" s="76">
        <f t="shared" si="734"/>
        <v>0</v>
      </c>
      <c r="AJ1640" s="75">
        <f t="shared" si="735"/>
        <v>3</v>
      </c>
      <c r="AK1640" s="76">
        <f t="shared" si="736"/>
        <v>0</v>
      </c>
    </row>
    <row r="1641" spans="2:37" x14ac:dyDescent="0.25">
      <c r="B1641" s="43">
        <v>2007</v>
      </c>
      <c r="C1641" s="44">
        <v>6</v>
      </c>
      <c r="D1641" s="67">
        <f t="shared" si="741"/>
        <v>39263</v>
      </c>
      <c r="E1641" s="61">
        <f>Data!I1640</f>
        <v>1503.349976</v>
      </c>
      <c r="F1641" s="61">
        <f>Data!H1640</f>
        <v>208.352</v>
      </c>
      <c r="G1641" s="62">
        <f>IF(MOD(C1641,3)=0,SUM(Data!G1638:G1640),0)</f>
        <v>6.4858333333333338</v>
      </c>
      <c r="H1641" s="63">
        <f t="shared" si="724"/>
        <v>-1.7816322202167556E-2</v>
      </c>
      <c r="I1641" s="63">
        <f t="shared" si="725"/>
        <v>4.2373896555123296E-3</v>
      </c>
      <c r="J1641" s="63">
        <f t="shared" si="726"/>
        <v>-1.3578932546654987E-2</v>
      </c>
      <c r="K1641" s="63">
        <f t="shared" si="727"/>
        <v>1.9379751766057662E-3</v>
      </c>
      <c r="L1641" s="64">
        <f t="shared" si="728"/>
        <v>-1.5486894506145155E-2</v>
      </c>
      <c r="M1641" s="65">
        <f t="shared" si="729"/>
        <v>338.59233693693687</v>
      </c>
      <c r="N1641" s="65">
        <f t="shared" si="730"/>
        <v>16.716220927144423</v>
      </c>
      <c r="O1641" s="65">
        <f t="shared" si="731"/>
        <v>158141.4035515885</v>
      </c>
      <c r="P1641" s="66">
        <f t="shared" si="732"/>
        <v>9460.3561559055725</v>
      </c>
      <c r="Q1641" s="63">
        <f t="shared" si="737"/>
        <v>0.18355379782249726</v>
      </c>
      <c r="R1641" s="63">
        <f t="shared" si="738"/>
        <v>0.20448888565021939</v>
      </c>
      <c r="S1641" s="63">
        <f t="shared" si="739"/>
        <v>2.6870379497289099E-2</v>
      </c>
      <c r="T1641" s="64">
        <f t="shared" si="740"/>
        <v>0.17297071733618807</v>
      </c>
      <c r="U1641" s="63">
        <f t="shared" si="719"/>
        <v>8.7178295250497806E-2</v>
      </c>
      <c r="V1641" s="63">
        <f t="shared" si="720"/>
        <v>0.10607541257978004</v>
      </c>
      <c r="W1641" s="63">
        <f t="shared" si="721"/>
        <v>2.9800983036930795E-2</v>
      </c>
      <c r="X1641" s="64">
        <f t="shared" si="722"/>
        <v>7.4067155498251935E-2</v>
      </c>
      <c r="Y1641" s="63">
        <f t="shared" si="715"/>
        <v>5.439857920565716E-2</v>
      </c>
      <c r="Z1641" s="63">
        <f t="shared" si="716"/>
        <v>7.0712546340795601E-2</v>
      </c>
      <c r="AA1641" s="63">
        <f t="shared" si="717"/>
        <v>2.656490997430061E-2</v>
      </c>
      <c r="AB1641" s="64">
        <f t="shared" si="718"/>
        <v>4.3005206916336247E-2</v>
      </c>
      <c r="AC1641" s="63">
        <f t="shared" si="711"/>
        <v>8.3201681634297531E-2</v>
      </c>
      <c r="AD1641" s="63">
        <f t="shared" si="712"/>
        <v>0.1073087708951832</v>
      </c>
      <c r="AE1641" s="63">
        <f t="shared" si="713"/>
        <v>3.0837218953776224E-2</v>
      </c>
      <c r="AF1641" s="64">
        <f t="shared" si="714"/>
        <v>7.4183925973317244E-2</v>
      </c>
      <c r="AG1641" s="69">
        <f t="shared" ca="1" si="723"/>
        <v>1361</v>
      </c>
      <c r="AH1641" s="75">
        <f t="shared" si="733"/>
        <v>0</v>
      </c>
      <c r="AI1641" s="76">
        <f t="shared" si="734"/>
        <v>1</v>
      </c>
      <c r="AJ1641" s="75">
        <f t="shared" si="735"/>
        <v>0</v>
      </c>
      <c r="AK1641" s="76">
        <f t="shared" si="736"/>
        <v>1</v>
      </c>
    </row>
    <row r="1642" spans="2:37" x14ac:dyDescent="0.25">
      <c r="B1642" s="43">
        <v>2007</v>
      </c>
      <c r="C1642" s="44">
        <v>7</v>
      </c>
      <c r="D1642" s="67">
        <f t="shared" si="741"/>
        <v>39294</v>
      </c>
      <c r="E1642" s="61">
        <f>Data!I1641</f>
        <v>1455.2700199999999</v>
      </c>
      <c r="F1642" s="61">
        <f>Data!H1641</f>
        <v>208.29900000000001</v>
      </c>
      <c r="G1642" s="62">
        <f>IF(MOD(C1642,3)=0,SUM(Data!G1639:G1641),0)</f>
        <v>0</v>
      </c>
      <c r="H1642" s="63">
        <f t="shared" si="724"/>
        <v>-3.1981878316802548E-2</v>
      </c>
      <c r="I1642" s="63">
        <f t="shared" si="725"/>
        <v>0</v>
      </c>
      <c r="J1642" s="63">
        <f t="shared" si="726"/>
        <v>-3.1981878316802659E-2</v>
      </c>
      <c r="K1642" s="63">
        <f t="shared" si="727"/>
        <v>-2.543772078021922E-4</v>
      </c>
      <c r="L1642" s="64">
        <f t="shared" si="728"/>
        <v>-3.1735573915681159E-2</v>
      </c>
      <c r="M1642" s="65">
        <f t="shared" si="729"/>
        <v>327.76351801801798</v>
      </c>
      <c r="N1642" s="65">
        <f t="shared" si="730"/>
        <v>16.711968701539973</v>
      </c>
      <c r="O1642" s="65">
        <f t="shared" si="731"/>
        <v>153083.74442635322</v>
      </c>
      <c r="P1642" s="66">
        <f t="shared" si="732"/>
        <v>9160.1263238511619</v>
      </c>
      <c r="Q1642" s="63">
        <f t="shared" si="737"/>
        <v>0.1399041101336771</v>
      </c>
      <c r="R1642" s="63">
        <f t="shared" si="738"/>
        <v>0.16006710796675816</v>
      </c>
      <c r="S1642" s="63">
        <f t="shared" si="739"/>
        <v>2.3582309582309557E-2</v>
      </c>
      <c r="T1642" s="64">
        <f t="shared" si="740"/>
        <v>0.13334032554757957</v>
      </c>
      <c r="U1642" s="63">
        <f t="shared" si="719"/>
        <v>9.8059688158654845E-2</v>
      </c>
      <c r="V1642" s="63">
        <f t="shared" si="720"/>
        <v>0.11714594369957121</v>
      </c>
      <c r="W1642" s="63">
        <f t="shared" si="721"/>
        <v>2.9519778506827743E-2</v>
      </c>
      <c r="X1642" s="64">
        <f t="shared" si="722"/>
        <v>8.5113629696199622E-2</v>
      </c>
      <c r="Y1642" s="63">
        <f t="shared" si="715"/>
        <v>4.3098716152073724E-2</v>
      </c>
      <c r="Z1642" s="63">
        <f t="shared" si="716"/>
        <v>5.9237848458976172E-2</v>
      </c>
      <c r="AA1642" s="63">
        <f t="shared" si="717"/>
        <v>2.6410804120246434E-2</v>
      </c>
      <c r="AB1642" s="64">
        <f t="shared" si="718"/>
        <v>3.1982364377844297E-2</v>
      </c>
      <c r="AC1642" s="63">
        <f t="shared" si="711"/>
        <v>7.8899026585870669E-2</v>
      </c>
      <c r="AD1642" s="63">
        <f t="shared" si="712"/>
        <v>0.1029103585274409</v>
      </c>
      <c r="AE1642" s="63">
        <f t="shared" si="713"/>
        <v>3.0688062737904698E-2</v>
      </c>
      <c r="AF1642" s="64">
        <f t="shared" si="714"/>
        <v>7.0071924184011758E-2</v>
      </c>
      <c r="AG1642" s="69">
        <f t="shared" ca="1" si="723"/>
        <v>1543</v>
      </c>
      <c r="AH1642" s="75">
        <f t="shared" si="733"/>
        <v>0</v>
      </c>
      <c r="AI1642" s="76">
        <f t="shared" si="734"/>
        <v>2</v>
      </c>
      <c r="AJ1642" s="75">
        <f t="shared" si="735"/>
        <v>0</v>
      </c>
      <c r="AK1642" s="76">
        <f t="shared" si="736"/>
        <v>2</v>
      </c>
    </row>
    <row r="1643" spans="2:37" x14ac:dyDescent="0.25">
      <c r="B1643" s="43">
        <v>2007</v>
      </c>
      <c r="C1643" s="44">
        <v>8</v>
      </c>
      <c r="D1643" s="67">
        <f t="shared" si="741"/>
        <v>39325</v>
      </c>
      <c r="E1643" s="61">
        <f>Data!I1642</f>
        <v>1473.98999</v>
      </c>
      <c r="F1643" s="61">
        <f>Data!H1642</f>
        <v>207.917</v>
      </c>
      <c r="G1643" s="62">
        <f>IF(MOD(C1643,3)=0,SUM(Data!G1640:G1642),0)</f>
        <v>0</v>
      </c>
      <c r="H1643" s="63">
        <f t="shared" si="724"/>
        <v>1.2863571531556817E-2</v>
      </c>
      <c r="I1643" s="63">
        <f t="shared" si="725"/>
        <v>0</v>
      </c>
      <c r="J1643" s="63">
        <f t="shared" si="726"/>
        <v>1.2863571531556817E-2</v>
      </c>
      <c r="K1643" s="63">
        <f t="shared" si="727"/>
        <v>-1.8339022270870142E-3</v>
      </c>
      <c r="L1643" s="64">
        <f t="shared" si="728"/>
        <v>1.4724477009824932E-2</v>
      </c>
      <c r="M1643" s="65">
        <f t="shared" si="729"/>
        <v>331.97972747747747</v>
      </c>
      <c r="N1643" s="65">
        <f t="shared" si="730"/>
        <v>16.681320584919209</v>
      </c>
      <c r="O1643" s="65">
        <f t="shared" si="731"/>
        <v>155052.94812310018</v>
      </c>
      <c r="P1643" s="66">
        <f t="shared" si="732"/>
        <v>9295.0043933138004</v>
      </c>
      <c r="Q1643" s="63">
        <f t="shared" si="737"/>
        <v>0.13051652148907977</v>
      </c>
      <c r="R1643" s="63">
        <f t="shared" si="738"/>
        <v>0.15051346857472003</v>
      </c>
      <c r="S1643" s="63">
        <f t="shared" si="739"/>
        <v>1.9700833742030355E-2</v>
      </c>
      <c r="T1643" s="64">
        <f t="shared" si="740"/>
        <v>0.12828530732160126</v>
      </c>
      <c r="U1643" s="63">
        <f t="shared" si="719"/>
        <v>9.9798629125211757E-2</v>
      </c>
      <c r="V1643" s="63">
        <f t="shared" si="720"/>
        <v>0.11891511059283899</v>
      </c>
      <c r="W1643" s="63">
        <f t="shared" si="721"/>
        <v>2.8457547162879404E-2</v>
      </c>
      <c r="X1643" s="64">
        <f t="shared" si="722"/>
        <v>8.7954591494318279E-2</v>
      </c>
      <c r="Y1643" s="63">
        <f t="shared" si="715"/>
        <v>5.0632392343589849E-2</v>
      </c>
      <c r="Z1643" s="63">
        <f t="shared" si="716"/>
        <v>6.6888087920036643E-2</v>
      </c>
      <c r="AA1643" s="63">
        <f t="shared" si="717"/>
        <v>2.6030794556505255E-2</v>
      </c>
      <c r="AB1643" s="64">
        <f t="shared" si="718"/>
        <v>3.9820728169461583E-2</v>
      </c>
      <c r="AC1643" s="63">
        <f t="shared" si="711"/>
        <v>7.7735515947768619E-2</v>
      </c>
      <c r="AD1643" s="63">
        <f t="shared" si="712"/>
        <v>0.10172095349193877</v>
      </c>
      <c r="AE1643" s="63">
        <f t="shared" si="713"/>
        <v>3.0322535136980466E-2</v>
      </c>
      <c r="AF1643" s="64">
        <f t="shared" si="714"/>
        <v>6.9297152998275324E-2</v>
      </c>
      <c r="AG1643" s="69">
        <f t="shared" ca="1" si="723"/>
        <v>787</v>
      </c>
      <c r="AH1643" s="75">
        <f t="shared" si="733"/>
        <v>1</v>
      </c>
      <c r="AI1643" s="76">
        <f t="shared" si="734"/>
        <v>0</v>
      </c>
      <c r="AJ1643" s="75">
        <f t="shared" si="735"/>
        <v>1</v>
      </c>
      <c r="AK1643" s="76">
        <f t="shared" si="736"/>
        <v>0</v>
      </c>
    </row>
    <row r="1644" spans="2:37" x14ac:dyDescent="0.25">
      <c r="B1644" s="43">
        <v>2007</v>
      </c>
      <c r="C1644" s="44">
        <v>9</v>
      </c>
      <c r="D1644" s="67">
        <f t="shared" si="741"/>
        <v>39355</v>
      </c>
      <c r="E1644" s="61">
        <f>Data!I1643</f>
        <v>1526.75</v>
      </c>
      <c r="F1644" s="61">
        <f>Data!H1643</f>
        <v>208.49</v>
      </c>
      <c r="G1644" s="62">
        <f>IF(MOD(C1644,3)=0,SUM(Data!G1641:G1643),0)</f>
        <v>6.6775000000000002</v>
      </c>
      <c r="H1644" s="63">
        <f t="shared" si="724"/>
        <v>3.5794008343299488E-2</v>
      </c>
      <c r="I1644" s="63">
        <f t="shared" si="725"/>
        <v>4.5302207242262213E-3</v>
      </c>
      <c r="J1644" s="63">
        <f t="shared" si="726"/>
        <v>4.0324229067525641E-2</v>
      </c>
      <c r="K1644" s="63">
        <f t="shared" si="727"/>
        <v>2.755907405358915E-3</v>
      </c>
      <c r="L1644" s="64">
        <f t="shared" si="728"/>
        <v>3.7465071394468419E-2</v>
      </c>
      <c r="M1644" s="65">
        <f t="shared" si="729"/>
        <v>343.86261261261257</v>
      </c>
      <c r="N1644" s="65">
        <f t="shared" si="730"/>
        <v>16.727292759850354</v>
      </c>
      <c r="O1644" s="65">
        <f t="shared" si="731"/>
        <v>161305.33872081124</v>
      </c>
      <c r="P1644" s="66">
        <f t="shared" si="732"/>
        <v>9643.2423965212001</v>
      </c>
      <c r="Q1644" s="63">
        <f t="shared" si="737"/>
        <v>0.14290528684337822</v>
      </c>
      <c r="R1644" s="63">
        <f t="shared" si="738"/>
        <v>0.16301090798790363</v>
      </c>
      <c r="S1644" s="63">
        <f t="shared" si="739"/>
        <v>2.755051749630355E-2</v>
      </c>
      <c r="T1644" s="64">
        <f t="shared" si="740"/>
        <v>0.1318284485142962</v>
      </c>
      <c r="U1644" s="63">
        <f t="shared" si="719"/>
        <v>0.13368454183496215</v>
      </c>
      <c r="V1644" s="63">
        <f t="shared" si="720"/>
        <v>0.15327617784111247</v>
      </c>
      <c r="W1644" s="63">
        <f t="shared" si="721"/>
        <v>2.8682450819411676E-2</v>
      </c>
      <c r="X1644" s="64">
        <f t="shared" si="722"/>
        <v>0.12111971670407495</v>
      </c>
      <c r="Y1644" s="63">
        <f t="shared" si="715"/>
        <v>4.8887608537716343E-2</v>
      </c>
      <c r="Z1644" s="63">
        <f t="shared" si="716"/>
        <v>6.5152671554881358E-2</v>
      </c>
      <c r="AA1644" s="63">
        <f t="shared" si="717"/>
        <v>2.6058255974120925E-2</v>
      </c>
      <c r="AB1644" s="64">
        <f t="shared" si="718"/>
        <v>3.8101555494668204E-2</v>
      </c>
      <c r="AC1644" s="63">
        <f t="shared" si="711"/>
        <v>8.0953646824002634E-2</v>
      </c>
      <c r="AD1644" s="63">
        <f t="shared" si="712"/>
        <v>0.10488338843094924</v>
      </c>
      <c r="AE1644" s="63">
        <f t="shared" si="713"/>
        <v>3.0194838046853079E-2</v>
      </c>
      <c r="AF1644" s="64">
        <f t="shared" si="714"/>
        <v>7.2499441489823679E-2</v>
      </c>
      <c r="AG1644" s="69">
        <f t="shared" ca="1" si="723"/>
        <v>371</v>
      </c>
      <c r="AH1644" s="75">
        <f t="shared" si="733"/>
        <v>2</v>
      </c>
      <c r="AI1644" s="76">
        <f t="shared" si="734"/>
        <v>0</v>
      </c>
      <c r="AJ1644" s="75">
        <f t="shared" si="735"/>
        <v>2</v>
      </c>
      <c r="AK1644" s="76">
        <f t="shared" si="736"/>
        <v>0</v>
      </c>
    </row>
    <row r="1645" spans="2:37" x14ac:dyDescent="0.25">
      <c r="B1645" s="43">
        <v>2007</v>
      </c>
      <c r="C1645" s="44">
        <v>10</v>
      </c>
      <c r="D1645" s="67">
        <f t="shared" si="741"/>
        <v>39386</v>
      </c>
      <c r="E1645" s="61">
        <f>Data!I1644</f>
        <v>1549.380005</v>
      </c>
      <c r="F1645" s="61">
        <f>Data!H1644</f>
        <v>208.93600000000001</v>
      </c>
      <c r="G1645" s="62">
        <f>IF(MOD(C1645,3)=0,SUM(Data!G1642:G1644),0)</f>
        <v>0</v>
      </c>
      <c r="H1645" s="63">
        <f t="shared" si="724"/>
        <v>1.4822338300311211E-2</v>
      </c>
      <c r="I1645" s="63">
        <f t="shared" si="725"/>
        <v>0</v>
      </c>
      <c r="J1645" s="63">
        <f t="shared" si="726"/>
        <v>1.4822338300311211E-2</v>
      </c>
      <c r="K1645" s="63">
        <f t="shared" si="727"/>
        <v>2.1391913281212371E-3</v>
      </c>
      <c r="L1645" s="64">
        <f t="shared" si="728"/>
        <v>1.2656073210130847E-2</v>
      </c>
      <c r="M1645" s="65">
        <f t="shared" si="729"/>
        <v>348.95946058558553</v>
      </c>
      <c r="N1645" s="65">
        <f t="shared" si="730"/>
        <v>16.763075639465171</v>
      </c>
      <c r="O1645" s="65">
        <f t="shared" si="731"/>
        <v>163696.2610209774</v>
      </c>
      <c r="P1645" s="66">
        <f t="shared" si="732"/>
        <v>9765.2879782746095</v>
      </c>
      <c r="Q1645" s="63">
        <f t="shared" si="737"/>
        <v>0.12441766066783866</v>
      </c>
      <c r="R1645" s="63">
        <f t="shared" si="738"/>
        <v>0.14419805345615133</v>
      </c>
      <c r="S1645" s="63">
        <f t="shared" si="739"/>
        <v>3.5361744301288356E-2</v>
      </c>
      <c r="T1645" s="64">
        <f t="shared" si="740"/>
        <v>0.10511911392699846</v>
      </c>
      <c r="U1645" s="63">
        <f t="shared" si="719"/>
        <v>0.11832588067354455</v>
      </c>
      <c r="V1645" s="63">
        <f t="shared" si="720"/>
        <v>0.1376520977841269</v>
      </c>
      <c r="W1645" s="63">
        <f t="shared" si="721"/>
        <v>2.8781377799510288E-2</v>
      </c>
      <c r="X1645" s="64">
        <f t="shared" si="722"/>
        <v>0.10582493261832093</v>
      </c>
      <c r="Y1645" s="63">
        <f t="shared" si="715"/>
        <v>5.4124058771279904E-2</v>
      </c>
      <c r="Z1645" s="63">
        <f t="shared" si="716"/>
        <v>7.0470323236857313E-2</v>
      </c>
      <c r="AA1645" s="63">
        <f t="shared" si="717"/>
        <v>2.6023225968667019E-2</v>
      </c>
      <c r="AB1645" s="64">
        <f t="shared" si="718"/>
        <v>4.3319776924374942E-2</v>
      </c>
      <c r="AC1645" s="63">
        <f t="shared" si="711"/>
        <v>9.5105535096496885E-2</v>
      </c>
      <c r="AD1645" s="63">
        <f t="shared" si="712"/>
        <v>0.11934856583531905</v>
      </c>
      <c r="AE1645" s="63">
        <f t="shared" si="713"/>
        <v>3.0170711557966579E-2</v>
      </c>
      <c r="AF1645" s="64">
        <f t="shared" si="714"/>
        <v>8.6566093635573882E-2</v>
      </c>
      <c r="AG1645" s="69">
        <f t="shared" ca="1" si="723"/>
        <v>742</v>
      </c>
      <c r="AH1645" s="75">
        <f t="shared" si="733"/>
        <v>3</v>
      </c>
      <c r="AI1645" s="76">
        <f t="shared" si="734"/>
        <v>0</v>
      </c>
      <c r="AJ1645" s="75">
        <f t="shared" si="735"/>
        <v>3</v>
      </c>
      <c r="AK1645" s="76">
        <f t="shared" si="736"/>
        <v>0</v>
      </c>
    </row>
    <row r="1646" spans="2:37" x14ac:dyDescent="0.25">
      <c r="B1646" s="43">
        <v>2007</v>
      </c>
      <c r="C1646" s="44">
        <v>11</v>
      </c>
      <c r="D1646" s="67">
        <f t="shared" si="741"/>
        <v>39416</v>
      </c>
      <c r="E1646" s="61">
        <f>Data!I1645</f>
        <v>1481.1400149999999</v>
      </c>
      <c r="F1646" s="61">
        <f>Data!H1645</f>
        <v>210.17699999999999</v>
      </c>
      <c r="G1646" s="62">
        <f>IF(MOD(C1646,3)=0,SUM(Data!G1643:G1645),0)</f>
        <v>0</v>
      </c>
      <c r="H1646" s="63">
        <f t="shared" si="724"/>
        <v>-4.4043417224814418E-2</v>
      </c>
      <c r="I1646" s="63">
        <f t="shared" si="725"/>
        <v>0</v>
      </c>
      <c r="J1646" s="63">
        <f t="shared" si="726"/>
        <v>-4.4043417224814418E-2</v>
      </c>
      <c r="K1646" s="63">
        <f t="shared" si="727"/>
        <v>5.9396178734156813E-3</v>
      </c>
      <c r="L1646" s="64">
        <f t="shared" si="728"/>
        <v>-4.9687907912301599E-2</v>
      </c>
      <c r="M1646" s="65">
        <f t="shared" si="729"/>
        <v>333.59009346846841</v>
      </c>
      <c r="N1646" s="65">
        <f t="shared" si="730"/>
        <v>16.862641903146759</v>
      </c>
      <c r="O1646" s="65">
        <f t="shared" si="731"/>
        <v>156486.51829868837</v>
      </c>
      <c r="P1646" s="66">
        <f t="shared" si="732"/>
        <v>9280.0712484729956</v>
      </c>
      <c r="Q1646" s="63">
        <f t="shared" si="737"/>
        <v>5.7481283217261758E-2</v>
      </c>
      <c r="R1646" s="63">
        <f t="shared" si="738"/>
        <v>7.6084152844818842E-2</v>
      </c>
      <c r="S1646" s="63">
        <f t="shared" si="739"/>
        <v>4.3062034739454136E-2</v>
      </c>
      <c r="T1646" s="64">
        <f t="shared" si="740"/>
        <v>3.165882469647463E-2</v>
      </c>
      <c r="U1646" s="63">
        <f t="shared" si="719"/>
        <v>9.6062428169269243E-2</v>
      </c>
      <c r="V1646" s="63">
        <f t="shared" si="720"/>
        <v>0.1150039020451965</v>
      </c>
      <c r="W1646" s="63">
        <f t="shared" si="721"/>
        <v>3.0000598200933037E-2</v>
      </c>
      <c r="X1646" s="64">
        <f t="shared" si="722"/>
        <v>8.2527431530365902E-2</v>
      </c>
      <c r="Y1646" s="63">
        <f t="shared" si="715"/>
        <v>4.4819060373888941E-2</v>
      </c>
      <c r="Z1646" s="63">
        <f t="shared" si="716"/>
        <v>6.1021032558695731E-2</v>
      </c>
      <c r="AA1646" s="63">
        <f t="shared" si="717"/>
        <v>2.6694572566560382E-2</v>
      </c>
      <c r="AB1646" s="64">
        <f t="shared" si="718"/>
        <v>3.343395485799161E-2</v>
      </c>
      <c r="AC1646" s="63">
        <f t="shared" si="711"/>
        <v>9.7526736054132535E-2</v>
      </c>
      <c r="AD1646" s="63">
        <f t="shared" si="712"/>
        <v>0.12182336642089897</v>
      </c>
      <c r="AE1646" s="63">
        <f t="shared" si="713"/>
        <v>3.0431126351419202E-2</v>
      </c>
      <c r="AF1646" s="64">
        <f t="shared" si="714"/>
        <v>8.8693205913804363E-2</v>
      </c>
      <c r="AG1646" s="69">
        <f t="shared" ca="1" si="723"/>
        <v>1637</v>
      </c>
      <c r="AH1646" s="75">
        <f t="shared" si="733"/>
        <v>0</v>
      </c>
      <c r="AI1646" s="76">
        <f t="shared" si="734"/>
        <v>1</v>
      </c>
      <c r="AJ1646" s="75">
        <f t="shared" si="735"/>
        <v>0</v>
      </c>
      <c r="AK1646" s="76">
        <f t="shared" si="736"/>
        <v>1</v>
      </c>
    </row>
    <row r="1647" spans="2:37" x14ac:dyDescent="0.25">
      <c r="B1647" s="43">
        <v>2007</v>
      </c>
      <c r="C1647" s="44">
        <v>12</v>
      </c>
      <c r="D1647" s="67">
        <f t="shared" si="741"/>
        <v>39447</v>
      </c>
      <c r="E1647" s="61">
        <f>Data!I1646</f>
        <v>1468.3599850000001</v>
      </c>
      <c r="F1647" s="61">
        <f>Data!H1646</f>
        <v>210.036</v>
      </c>
      <c r="G1647" s="62">
        <f>IF(MOD(C1647,3)=0,SUM(Data!G1644:G1646),0)</f>
        <v>6.870000000000001</v>
      </c>
      <c r="H1647" s="63">
        <f t="shared" si="724"/>
        <v>-8.6285090339686121E-3</v>
      </c>
      <c r="I1647" s="63">
        <f t="shared" si="725"/>
        <v>4.6383190855862474E-3</v>
      </c>
      <c r="J1647" s="63">
        <f t="shared" si="726"/>
        <v>-3.9901899483824055E-3</v>
      </c>
      <c r="K1647" s="63">
        <f t="shared" si="727"/>
        <v>-6.7086312964781403E-4</v>
      </c>
      <c r="L1647" s="64">
        <f t="shared" si="728"/>
        <v>-3.3215551276027933E-3</v>
      </c>
      <c r="M1647" s="65">
        <f t="shared" si="729"/>
        <v>330.71170833333332</v>
      </c>
      <c r="N1647" s="65">
        <f t="shared" si="730"/>
        <v>16.851329378425483</v>
      </c>
      <c r="O1647" s="65">
        <f t="shared" si="731"/>
        <v>155862.10736631558</v>
      </c>
      <c r="P1647" s="66">
        <f t="shared" si="732"/>
        <v>9249.2469802331107</v>
      </c>
      <c r="Q1647" s="63">
        <f t="shared" si="737"/>
        <v>3.5295730290142657E-2</v>
      </c>
      <c r="R1647" s="63">
        <f t="shared" si="738"/>
        <v>5.3863901210455145E-2</v>
      </c>
      <c r="S1647" s="63">
        <f t="shared" si="739"/>
        <v>4.0812685827551931E-2</v>
      </c>
      <c r="T1647" s="64">
        <f t="shared" si="740"/>
        <v>1.2539446877058325E-2</v>
      </c>
      <c r="U1647" s="63">
        <f t="shared" si="719"/>
        <v>0.10786729388505978</v>
      </c>
      <c r="V1647" s="63">
        <f t="shared" si="720"/>
        <v>0.12704373265361535</v>
      </c>
      <c r="W1647" s="63">
        <f t="shared" si="721"/>
        <v>3.0317400337783962E-2</v>
      </c>
      <c r="X1647" s="64">
        <f t="shared" si="722"/>
        <v>9.3880130806410111E-2</v>
      </c>
      <c r="Y1647" s="63">
        <f t="shared" si="715"/>
        <v>4.228582876098641E-2</v>
      </c>
      <c r="Z1647" s="63">
        <f t="shared" si="716"/>
        <v>5.8522315227348187E-2</v>
      </c>
      <c r="AA1647" s="63">
        <f t="shared" si="717"/>
        <v>2.6752897587072999E-2</v>
      </c>
      <c r="AB1647" s="64">
        <f t="shared" si="718"/>
        <v>3.0941639137259891E-2</v>
      </c>
      <c r="AC1647" s="63">
        <f t="shared" si="711"/>
        <v>9.3200312663142881E-2</v>
      </c>
      <c r="AD1647" s="63">
        <f t="shared" si="712"/>
        <v>0.1171689555220774</v>
      </c>
      <c r="AE1647" s="63">
        <f t="shared" si="713"/>
        <v>3.0396551419962448E-2</v>
      </c>
      <c r="AF1647" s="64">
        <f t="shared" si="714"/>
        <v>8.4212630547468414E-2</v>
      </c>
      <c r="AG1647" s="69">
        <f t="shared" ca="1" si="723"/>
        <v>1216</v>
      </c>
      <c r="AH1647" s="75">
        <f t="shared" si="733"/>
        <v>0</v>
      </c>
      <c r="AI1647" s="76">
        <f t="shared" si="734"/>
        <v>2</v>
      </c>
      <c r="AJ1647" s="75">
        <f t="shared" si="735"/>
        <v>0</v>
      </c>
      <c r="AK1647" s="76">
        <f t="shared" si="736"/>
        <v>2</v>
      </c>
    </row>
    <row r="1648" spans="2:37" x14ac:dyDescent="0.25">
      <c r="B1648" s="43">
        <v>2008</v>
      </c>
      <c r="C1648" s="39">
        <v>1</v>
      </c>
      <c r="D1648" s="67">
        <f t="shared" si="741"/>
        <v>39478</v>
      </c>
      <c r="E1648" s="61">
        <f>Data!I1647</f>
        <v>1378.5500489999999</v>
      </c>
      <c r="F1648" s="61">
        <f>Data!H1647</f>
        <v>211.08</v>
      </c>
      <c r="G1648" s="62">
        <f>IF(MOD(C1648,3)=0,SUM(Data!G1645:G1647),0)</f>
        <v>0</v>
      </c>
      <c r="H1648" s="63">
        <f t="shared" si="724"/>
        <v>-6.116343193593643E-2</v>
      </c>
      <c r="I1648" s="63">
        <f t="shared" si="725"/>
        <v>0</v>
      </c>
      <c r="J1648" s="63">
        <f t="shared" si="726"/>
        <v>-6.1163431935936541E-2</v>
      </c>
      <c r="K1648" s="63">
        <f t="shared" si="727"/>
        <v>4.9705764726046819E-3</v>
      </c>
      <c r="L1648" s="64">
        <f t="shared" si="728"/>
        <v>-6.5806910129317608E-2</v>
      </c>
      <c r="M1648" s="65">
        <f t="shared" si="729"/>
        <v>310.48424527027021</v>
      </c>
      <c r="N1648" s="65">
        <f t="shared" si="730"/>
        <v>16.935090199765998</v>
      </c>
      <c r="O1648" s="65">
        <f t="shared" si="731"/>
        <v>146329.04597102432</v>
      </c>
      <c r="P1648" s="66">
        <f t="shared" si="732"/>
        <v>8640.5826154410479</v>
      </c>
      <c r="Q1648" s="63">
        <f t="shared" si="737"/>
        <v>-4.1502072960716618E-2</v>
      </c>
      <c r="R1648" s="63">
        <f t="shared" si="738"/>
        <v>-2.4311281175027455E-2</v>
      </c>
      <c r="S1648" s="63">
        <f t="shared" si="739"/>
        <v>4.2802940479013785E-2</v>
      </c>
      <c r="T1648" s="64">
        <f t="shared" si="740"/>
        <v>-6.4359448030720245E-2</v>
      </c>
      <c r="U1648" s="63">
        <f t="shared" si="719"/>
        <v>0.1000696929696625</v>
      </c>
      <c r="V1648" s="63">
        <f t="shared" si="720"/>
        <v>0.11911116050355752</v>
      </c>
      <c r="W1648" s="63">
        <f t="shared" si="721"/>
        <v>3.0429851387392404E-2</v>
      </c>
      <c r="X1648" s="64">
        <f t="shared" si="722"/>
        <v>8.6062441802091216E-2</v>
      </c>
      <c r="Y1648" s="63">
        <f t="shared" si="715"/>
        <v>3.4682820568135986E-2</v>
      </c>
      <c r="Z1648" s="63">
        <f t="shared" si="716"/>
        <v>5.0800869139420834E-2</v>
      </c>
      <c r="AA1648" s="63">
        <f t="shared" si="717"/>
        <v>2.7071250903186739E-2</v>
      </c>
      <c r="AB1648" s="64">
        <f t="shared" si="718"/>
        <v>2.3104159731242468E-2</v>
      </c>
      <c r="AC1648" s="63">
        <f t="shared" si="711"/>
        <v>8.7598391036061818E-2</v>
      </c>
      <c r="AD1648" s="63">
        <f t="shared" si="712"/>
        <v>0.11144421060520404</v>
      </c>
      <c r="AE1648" s="63">
        <f t="shared" si="713"/>
        <v>3.051824760481292E-2</v>
      </c>
      <c r="AF1648" s="64">
        <f t="shared" si="714"/>
        <v>7.852938382069774E-2</v>
      </c>
      <c r="AG1648" s="69">
        <f t="shared" ca="1" si="723"/>
        <v>1720</v>
      </c>
      <c r="AH1648" s="75">
        <f t="shared" si="733"/>
        <v>0</v>
      </c>
      <c r="AI1648" s="76">
        <f t="shared" si="734"/>
        <v>3</v>
      </c>
      <c r="AJ1648" s="75">
        <f t="shared" si="735"/>
        <v>0</v>
      </c>
      <c r="AK1648" s="76">
        <f t="shared" si="736"/>
        <v>3</v>
      </c>
    </row>
    <row r="1649" spans="2:37" x14ac:dyDescent="0.25">
      <c r="B1649" s="43">
        <v>2008</v>
      </c>
      <c r="C1649" s="44">
        <v>2</v>
      </c>
      <c r="D1649" s="67">
        <f t="shared" si="741"/>
        <v>39507</v>
      </c>
      <c r="E1649" s="61">
        <f>Data!I1648</f>
        <v>1330.630005</v>
      </c>
      <c r="F1649" s="61">
        <f>Data!H1648</f>
        <v>211.69300000000001</v>
      </c>
      <c r="G1649" s="62">
        <f>IF(MOD(C1649,3)=0,SUM(Data!G1646:G1648),0)</f>
        <v>0</v>
      </c>
      <c r="H1649" s="63">
        <f t="shared" si="724"/>
        <v>-3.4761192772624461E-2</v>
      </c>
      <c r="I1649" s="63">
        <f t="shared" si="725"/>
        <v>0</v>
      </c>
      <c r="J1649" s="63">
        <f t="shared" si="726"/>
        <v>-3.4761192772624572E-2</v>
      </c>
      <c r="K1649" s="63">
        <f t="shared" si="727"/>
        <v>2.9041121849535667E-3</v>
      </c>
      <c r="L1649" s="64">
        <f t="shared" si="728"/>
        <v>-3.7556237430834249E-2</v>
      </c>
      <c r="M1649" s="65">
        <f t="shared" si="729"/>
        <v>299.69144256756755</v>
      </c>
      <c r="N1649" s="65">
        <f t="shared" si="730"/>
        <v>16.984271601568427</v>
      </c>
      <c r="O1649" s="65">
        <f t="shared" si="731"/>
        <v>141242.4737957913</v>
      </c>
      <c r="P1649" s="66">
        <f t="shared" si="732"/>
        <v>8316.074843194805</v>
      </c>
      <c r="Q1649" s="63">
        <f t="shared" si="737"/>
        <v>-5.4157563813784559E-2</v>
      </c>
      <c r="R1649" s="63">
        <f t="shared" si="738"/>
        <v>-3.7193749992328606E-2</v>
      </c>
      <c r="S1649" s="63">
        <f t="shared" si="739"/>
        <v>4.0265554130487269E-2</v>
      </c>
      <c r="T1649" s="64">
        <f t="shared" si="740"/>
        <v>-7.4461087186108998E-2</v>
      </c>
      <c r="U1649" s="63">
        <f t="shared" si="719"/>
        <v>9.606616153367642E-2</v>
      </c>
      <c r="V1649" s="63">
        <f t="shared" si="720"/>
        <v>0.11503833062734858</v>
      </c>
      <c r="W1649" s="63">
        <f t="shared" si="721"/>
        <v>2.944614266870893E-2</v>
      </c>
      <c r="X1649" s="64">
        <f t="shared" si="722"/>
        <v>8.3143920221754097E-2</v>
      </c>
      <c r="Y1649" s="63">
        <f t="shared" si="715"/>
        <v>2.403337159477692E-2</v>
      </c>
      <c r="Z1649" s="63">
        <f t="shared" si="716"/>
        <v>3.9985525524343757E-2</v>
      </c>
      <c r="AA1649" s="63">
        <f t="shared" si="717"/>
        <v>2.7178604850286447E-2</v>
      </c>
      <c r="AB1649" s="64">
        <f t="shared" si="718"/>
        <v>1.2468056298664765E-2</v>
      </c>
      <c r="AC1649" s="63">
        <f t="shared" si="711"/>
        <v>8.3454592438459985E-2</v>
      </c>
      <c r="AD1649" s="63">
        <f t="shared" si="712"/>
        <v>0.10720955836667767</v>
      </c>
      <c r="AE1649" s="63">
        <f t="shared" si="713"/>
        <v>3.0534238614983611E-2</v>
      </c>
      <c r="AF1649" s="64">
        <f t="shared" si="714"/>
        <v>7.4403466550266195E-2</v>
      </c>
      <c r="AG1649" s="69">
        <f t="shared" ca="1" si="723"/>
        <v>1570</v>
      </c>
      <c r="AH1649" s="75">
        <f t="shared" si="733"/>
        <v>0</v>
      </c>
      <c r="AI1649" s="76">
        <f t="shared" si="734"/>
        <v>4</v>
      </c>
      <c r="AJ1649" s="75">
        <f t="shared" si="735"/>
        <v>0</v>
      </c>
      <c r="AK1649" s="76">
        <f t="shared" si="736"/>
        <v>4</v>
      </c>
    </row>
    <row r="1650" spans="2:37" x14ac:dyDescent="0.25">
      <c r="B1650" s="43">
        <v>2008</v>
      </c>
      <c r="C1650" s="44">
        <v>3</v>
      </c>
      <c r="D1650" s="67">
        <f t="shared" si="741"/>
        <v>39538</v>
      </c>
      <c r="E1650" s="61">
        <f>Data!I1649</f>
        <v>1322.6999510000001</v>
      </c>
      <c r="F1650" s="61">
        <f>Data!H1649</f>
        <v>213.52799999999999</v>
      </c>
      <c r="G1650" s="62">
        <f>IF(MOD(C1650,3)=0,SUM(Data!G1647:G1649),0)</f>
        <v>7.0274999999999999</v>
      </c>
      <c r="H1650" s="63">
        <f t="shared" si="724"/>
        <v>-5.9596236145298409E-3</v>
      </c>
      <c r="I1650" s="63">
        <f t="shared" si="725"/>
        <v>5.2813328826145029E-3</v>
      </c>
      <c r="J1650" s="63">
        <f t="shared" si="726"/>
        <v>-6.7829073191538747E-4</v>
      </c>
      <c r="K1650" s="63">
        <f t="shared" si="727"/>
        <v>8.6682129309896272E-3</v>
      </c>
      <c r="L1650" s="64">
        <f t="shared" si="728"/>
        <v>-9.2661824206256016E-3</v>
      </c>
      <c r="M1650" s="65">
        <f t="shared" si="729"/>
        <v>297.90539436936933</v>
      </c>
      <c r="N1650" s="65">
        <f t="shared" si="730"/>
        <v>17.131494884288582</v>
      </c>
      <c r="O1650" s="65">
        <f t="shared" si="731"/>
        <v>141146.67033486281</v>
      </c>
      <c r="P1650" s="66">
        <f t="shared" si="732"/>
        <v>8239.0165766741866</v>
      </c>
      <c r="Q1650" s="63">
        <f t="shared" si="737"/>
        <v>-6.9084945058819458E-2</v>
      </c>
      <c r="R1650" s="63">
        <f t="shared" si="738"/>
        <v>-5.1573922889379009E-2</v>
      </c>
      <c r="S1650" s="63">
        <f t="shared" si="739"/>
        <v>3.981456231251701E-2</v>
      </c>
      <c r="T1650" s="64">
        <f t="shared" si="740"/>
        <v>-8.7889214590965992E-2</v>
      </c>
      <c r="U1650" s="63">
        <f t="shared" si="719"/>
        <v>9.2935827230451462E-2</v>
      </c>
      <c r="V1650" s="63">
        <f t="shared" si="720"/>
        <v>0.11197482566164396</v>
      </c>
      <c r="W1650" s="63">
        <f t="shared" si="721"/>
        <v>2.9990078383605345E-2</v>
      </c>
      <c r="X1650" s="64">
        <f t="shared" si="722"/>
        <v>7.9597608752406401E-2</v>
      </c>
      <c r="Y1650" s="63">
        <f t="shared" si="715"/>
        <v>1.8445580291452934E-2</v>
      </c>
      <c r="Z1650" s="63">
        <f t="shared" si="716"/>
        <v>3.4493376023893907E-2</v>
      </c>
      <c r="AA1650" s="63">
        <f t="shared" si="717"/>
        <v>2.7875224779845054E-2</v>
      </c>
      <c r="AB1650" s="64">
        <f t="shared" si="718"/>
        <v>6.4386718197886328E-3</v>
      </c>
      <c r="AC1650" s="63">
        <f t="shared" si="711"/>
        <v>8.4968930663619657E-2</v>
      </c>
      <c r="AD1650" s="63">
        <f t="shared" si="712"/>
        <v>0.1085762796119083</v>
      </c>
      <c r="AE1650" s="63">
        <f t="shared" si="713"/>
        <v>3.0757361978164477E-2</v>
      </c>
      <c r="AF1650" s="64">
        <f t="shared" si="714"/>
        <v>7.549683417676345E-2</v>
      </c>
      <c r="AG1650" s="69">
        <f t="shared" ca="1" si="723"/>
        <v>1173</v>
      </c>
      <c r="AH1650" s="75">
        <f t="shared" si="733"/>
        <v>0</v>
      </c>
      <c r="AI1650" s="76">
        <f t="shared" si="734"/>
        <v>5</v>
      </c>
      <c r="AJ1650" s="75">
        <f t="shared" si="735"/>
        <v>0</v>
      </c>
      <c r="AK1650" s="76">
        <f t="shared" si="736"/>
        <v>5</v>
      </c>
    </row>
    <row r="1651" spans="2:37" x14ac:dyDescent="0.25">
      <c r="B1651" s="43">
        <v>2008</v>
      </c>
      <c r="C1651" s="44">
        <v>4</v>
      </c>
      <c r="D1651" s="67">
        <f t="shared" si="741"/>
        <v>39568</v>
      </c>
      <c r="E1651" s="61">
        <f>Data!I1650</f>
        <v>1385.589966</v>
      </c>
      <c r="F1651" s="61">
        <f>Data!H1650</f>
        <v>214.82300000000001</v>
      </c>
      <c r="G1651" s="62">
        <f>IF(MOD(C1651,3)=0,SUM(Data!G1648:G1650),0)</f>
        <v>0</v>
      </c>
      <c r="H1651" s="63">
        <f t="shared" si="724"/>
        <v>4.7546697913198877E-2</v>
      </c>
      <c r="I1651" s="63">
        <f t="shared" si="725"/>
        <v>0</v>
      </c>
      <c r="J1651" s="63">
        <f t="shared" si="726"/>
        <v>4.7546697913198877E-2</v>
      </c>
      <c r="K1651" s="63">
        <f t="shared" si="727"/>
        <v>6.0647783897194163E-3</v>
      </c>
      <c r="L1651" s="64">
        <f t="shared" si="728"/>
        <v>4.1231857445476194E-2</v>
      </c>
      <c r="M1651" s="65">
        <f t="shared" si="729"/>
        <v>312.06981216216212</v>
      </c>
      <c r="N1651" s="65">
        <f t="shared" si="730"/>
        <v>17.235393604246404</v>
      </c>
      <c r="O1651" s="65">
        <f t="shared" si="731"/>
        <v>147857.7284307284</v>
      </c>
      <c r="P1651" s="66">
        <f t="shared" si="732"/>
        <v>8578.7265336545315</v>
      </c>
      <c r="Q1651" s="63">
        <f t="shared" si="737"/>
        <v>-6.5287363698966372E-2</v>
      </c>
      <c r="R1651" s="63">
        <f t="shared" si="738"/>
        <v>-4.7704906943706882E-2</v>
      </c>
      <c r="S1651" s="63">
        <f t="shared" si="739"/>
        <v>3.9368897748275122E-2</v>
      </c>
      <c r="T1651" s="64">
        <f t="shared" si="740"/>
        <v>-8.3775649704952548E-2</v>
      </c>
      <c r="U1651" s="63">
        <f t="shared" si="719"/>
        <v>8.6077104325228859E-2</v>
      </c>
      <c r="V1651" s="63">
        <f t="shared" si="720"/>
        <v>0.10499662344997085</v>
      </c>
      <c r="W1651" s="63">
        <f t="shared" si="721"/>
        <v>3.16848522192823E-2</v>
      </c>
      <c r="X1651" s="64">
        <f t="shared" si="722"/>
        <v>7.1060238088196837E-2</v>
      </c>
      <c r="Y1651" s="63">
        <f t="shared" si="715"/>
        <v>2.2263275447586661E-2</v>
      </c>
      <c r="Z1651" s="63">
        <f t="shared" si="716"/>
        <v>3.8371227160101551E-2</v>
      </c>
      <c r="AA1651" s="63">
        <f t="shared" si="717"/>
        <v>2.8306879242313565E-2</v>
      </c>
      <c r="AB1651" s="64">
        <f t="shared" si="718"/>
        <v>9.7872999986188258E-3</v>
      </c>
      <c r="AC1651" s="63">
        <f t="shared" si="711"/>
        <v>8.6981804132036711E-2</v>
      </c>
      <c r="AD1651" s="63">
        <f t="shared" si="712"/>
        <v>0.11063295028503295</v>
      </c>
      <c r="AE1651" s="63">
        <f t="shared" si="713"/>
        <v>3.0804234881829817E-2</v>
      </c>
      <c r="AF1651" s="64">
        <f t="shared" si="714"/>
        <v>7.7443138766648989E-2</v>
      </c>
      <c r="AG1651" s="69">
        <f t="shared" ca="1" si="723"/>
        <v>214</v>
      </c>
      <c r="AH1651" s="75">
        <f t="shared" si="733"/>
        <v>1</v>
      </c>
      <c r="AI1651" s="76">
        <f t="shared" si="734"/>
        <v>0</v>
      </c>
      <c r="AJ1651" s="75">
        <f t="shared" si="735"/>
        <v>1</v>
      </c>
      <c r="AK1651" s="76">
        <f t="shared" si="736"/>
        <v>0</v>
      </c>
    </row>
    <row r="1652" spans="2:37" x14ac:dyDescent="0.25">
      <c r="B1652" s="43">
        <v>2008</v>
      </c>
      <c r="C1652" s="44">
        <v>5</v>
      </c>
      <c r="D1652" s="67">
        <f t="shared" si="741"/>
        <v>39599</v>
      </c>
      <c r="E1652" s="61">
        <f>Data!I1651</f>
        <v>1400.380005</v>
      </c>
      <c r="F1652" s="61">
        <f>Data!H1651</f>
        <v>216.63200000000001</v>
      </c>
      <c r="G1652" s="62">
        <f>IF(MOD(C1652,3)=0,SUM(Data!G1649:G1651),0)</f>
        <v>0</v>
      </c>
      <c r="H1652" s="63">
        <f t="shared" si="724"/>
        <v>1.0674181657577053E-2</v>
      </c>
      <c r="I1652" s="63">
        <f t="shared" si="725"/>
        <v>0</v>
      </c>
      <c r="J1652" s="63">
        <f t="shared" si="726"/>
        <v>1.0674181657577053E-2</v>
      </c>
      <c r="K1652" s="63">
        <f t="shared" si="727"/>
        <v>8.4208860317562806E-3</v>
      </c>
      <c r="L1652" s="64">
        <f t="shared" si="728"/>
        <v>2.2344793300421717E-3</v>
      </c>
      <c r="M1652" s="65">
        <f t="shared" si="729"/>
        <v>315.40090202702697</v>
      </c>
      <c r="N1652" s="65">
        <f t="shared" si="730"/>
        <v>17.380530889500225</v>
      </c>
      <c r="O1652" s="65">
        <f t="shared" si="731"/>
        <v>149435.98868347469</v>
      </c>
      <c r="P1652" s="66">
        <f t="shared" si="732"/>
        <v>8597.8955207720664</v>
      </c>
      <c r="Q1652" s="63">
        <f t="shared" si="737"/>
        <v>-8.5089695956833578E-2</v>
      </c>
      <c r="R1652" s="63">
        <f t="shared" si="738"/>
        <v>-6.7879731919715858E-2</v>
      </c>
      <c r="S1652" s="63">
        <f t="shared" si="739"/>
        <v>4.17554304180352E-2</v>
      </c>
      <c r="T1652" s="64">
        <f t="shared" si="740"/>
        <v>-0.10524078793979164</v>
      </c>
      <c r="U1652" s="63">
        <f t="shared" si="719"/>
        <v>7.7632599916425793E-2</v>
      </c>
      <c r="V1652" s="63">
        <f t="shared" si="720"/>
        <v>9.6405015339206646E-2</v>
      </c>
      <c r="W1652" s="63">
        <f t="shared" si="721"/>
        <v>3.3754250198830382E-2</v>
      </c>
      <c r="X1652" s="64">
        <f t="shared" si="722"/>
        <v>6.0605085907338374E-2</v>
      </c>
      <c r="Y1652" s="63">
        <f t="shared" si="715"/>
        <v>2.5296047220812579E-2</v>
      </c>
      <c r="Z1652" s="63">
        <f t="shared" si="716"/>
        <v>4.1451786761034448E-2</v>
      </c>
      <c r="AA1652" s="63">
        <f t="shared" si="717"/>
        <v>2.8979732946920134E-2</v>
      </c>
      <c r="AB1652" s="64">
        <f t="shared" si="718"/>
        <v>1.212079637214547E-2</v>
      </c>
      <c r="AC1652" s="63">
        <f t="shared" si="711"/>
        <v>8.7386591172389005E-2</v>
      </c>
      <c r="AD1652" s="63">
        <f t="shared" si="712"/>
        <v>0.11104654490377874</v>
      </c>
      <c r="AE1652" s="63">
        <f t="shared" si="713"/>
        <v>3.1060708466323916E-2</v>
      </c>
      <c r="AF1652" s="64">
        <f t="shared" si="714"/>
        <v>7.7576262756081205E-2</v>
      </c>
      <c r="AG1652" s="69">
        <f t="shared" ca="1" si="723"/>
        <v>831</v>
      </c>
      <c r="AH1652" s="75">
        <f t="shared" si="733"/>
        <v>2</v>
      </c>
      <c r="AI1652" s="76">
        <f t="shared" si="734"/>
        <v>0</v>
      </c>
      <c r="AJ1652" s="75">
        <f t="shared" si="735"/>
        <v>2</v>
      </c>
      <c r="AK1652" s="76">
        <f t="shared" si="736"/>
        <v>0</v>
      </c>
    </row>
    <row r="1653" spans="2:37" x14ac:dyDescent="0.25">
      <c r="B1653" s="43">
        <v>2008</v>
      </c>
      <c r="C1653" s="44">
        <v>6</v>
      </c>
      <c r="D1653" s="67">
        <f t="shared" si="741"/>
        <v>39629</v>
      </c>
      <c r="E1653" s="61">
        <f>Data!I1652</f>
        <v>1280</v>
      </c>
      <c r="F1653" s="61">
        <f>Data!H1652</f>
        <v>218.815</v>
      </c>
      <c r="G1653" s="62">
        <f>IF(MOD(C1653,3)=0,SUM(Data!G1650:G1652),0)</f>
        <v>7.1433333333333335</v>
      </c>
      <c r="H1653" s="63">
        <f t="shared" si="724"/>
        <v>-8.5962384902803612E-2</v>
      </c>
      <c r="I1653" s="63">
        <f t="shared" si="725"/>
        <v>5.1009963780033647E-3</v>
      </c>
      <c r="J1653" s="63">
        <f t="shared" si="726"/>
        <v>-8.0861388524800182E-2</v>
      </c>
      <c r="K1653" s="63">
        <f t="shared" si="727"/>
        <v>1.0076996934894167E-2</v>
      </c>
      <c r="L1653" s="64">
        <f t="shared" si="728"/>
        <v>-9.0031141918536228E-2</v>
      </c>
      <c r="M1653" s="65">
        <f t="shared" si="729"/>
        <v>288.28828828828824</v>
      </c>
      <c r="N1653" s="65">
        <f t="shared" si="730"/>
        <v>17.555674446000552</v>
      </c>
      <c r="O1653" s="65">
        <f t="shared" si="731"/>
        <v>137352.38714295259</v>
      </c>
      <c r="P1653" s="66">
        <f t="shared" si="732"/>
        <v>7823.81716894069</v>
      </c>
      <c r="Q1653" s="63">
        <f t="shared" si="737"/>
        <v>-0.1485681840992692</v>
      </c>
      <c r="R1653" s="63">
        <f t="shared" si="738"/>
        <v>-0.13145840331342562</v>
      </c>
      <c r="S1653" s="63">
        <f t="shared" si="739"/>
        <v>5.0217900476117405E-2</v>
      </c>
      <c r="T1653" s="64">
        <f t="shared" si="740"/>
        <v>-0.17298915178191077</v>
      </c>
      <c r="U1653" s="63">
        <f t="shared" si="719"/>
        <v>5.6052782637539655E-2</v>
      </c>
      <c r="V1653" s="63">
        <f t="shared" si="720"/>
        <v>7.475473339474803E-2</v>
      </c>
      <c r="W1653" s="63">
        <f t="shared" si="721"/>
        <v>3.5603684103712396E-2</v>
      </c>
      <c r="X1653" s="64">
        <f t="shared" si="722"/>
        <v>3.7805050225289349E-2</v>
      </c>
      <c r="Y1653" s="63">
        <f t="shared" si="715"/>
        <v>1.219880642086113E-2</v>
      </c>
      <c r="Z1653" s="63">
        <f t="shared" si="716"/>
        <v>2.8361692671453609E-2</v>
      </c>
      <c r="AA1653" s="63">
        <f t="shared" si="717"/>
        <v>2.9885511639026641E-2</v>
      </c>
      <c r="AB1653" s="64">
        <f t="shared" si="718"/>
        <v>-1.4796003539733205E-3</v>
      </c>
      <c r="AC1653" s="63">
        <f t="shared" ref="AC1653:AC1716" si="742">($M1653/$M1413)^(1/20)-1</f>
        <v>8.0221039882419243E-2</v>
      </c>
      <c r="AD1653" s="63">
        <f t="shared" ref="AD1653:AD1716" si="743">($O1653/$O1413)^(1/20)-1</f>
        <v>0.10357323502910099</v>
      </c>
      <c r="AE1653" s="63">
        <f t="shared" ref="AE1653:AE1716" si="744">($N1653/$N1413)^(1/20)-1</f>
        <v>3.1358742081518232E-2</v>
      </c>
      <c r="AF1653" s="64">
        <f t="shared" ref="AF1653:AF1716" si="745">($P1653/$P1413)^(1/20)-1</f>
        <v>7.0018791717261664E-2</v>
      </c>
      <c r="AG1653" s="69">
        <f t="shared" ca="1" si="723"/>
        <v>1775</v>
      </c>
      <c r="AH1653" s="75">
        <f t="shared" si="733"/>
        <v>0</v>
      </c>
      <c r="AI1653" s="76">
        <f t="shared" si="734"/>
        <v>1</v>
      </c>
      <c r="AJ1653" s="75">
        <f t="shared" si="735"/>
        <v>0</v>
      </c>
      <c r="AK1653" s="76">
        <f t="shared" si="736"/>
        <v>1</v>
      </c>
    </row>
    <row r="1654" spans="2:37" x14ac:dyDescent="0.25">
      <c r="B1654" s="43">
        <v>2008</v>
      </c>
      <c r="C1654" s="44">
        <v>7</v>
      </c>
      <c r="D1654" s="67">
        <f t="shared" si="741"/>
        <v>39660</v>
      </c>
      <c r="E1654" s="61">
        <f>Data!I1653</f>
        <v>1267.380005</v>
      </c>
      <c r="F1654" s="61">
        <f>Data!H1653</f>
        <v>219.964</v>
      </c>
      <c r="G1654" s="62">
        <f>IF(MOD(C1654,3)=0,SUM(Data!G1651:G1653),0)</f>
        <v>0</v>
      </c>
      <c r="H1654" s="63">
        <f t="shared" si="724"/>
        <v>-9.8593710937500134E-3</v>
      </c>
      <c r="I1654" s="63">
        <f t="shared" si="725"/>
        <v>0</v>
      </c>
      <c r="J1654" s="63">
        <f t="shared" si="726"/>
        <v>-9.8593710937499024E-3</v>
      </c>
      <c r="K1654" s="63">
        <f t="shared" si="727"/>
        <v>5.2510111281218741E-3</v>
      </c>
      <c r="L1654" s="64">
        <f t="shared" si="728"/>
        <v>-1.5031451900669568E-2</v>
      </c>
      <c r="M1654" s="65">
        <f t="shared" si="729"/>
        <v>285.44594707207204</v>
      </c>
      <c r="N1654" s="65">
        <f t="shared" si="730"/>
        <v>17.647859487878186</v>
      </c>
      <c r="O1654" s="65">
        <f t="shared" si="731"/>
        <v>135998.17898749781</v>
      </c>
      <c r="P1654" s="66">
        <f t="shared" si="732"/>
        <v>7706.2138374861252</v>
      </c>
      <c r="Q1654" s="63">
        <f t="shared" si="737"/>
        <v>-0.12911007058332713</v>
      </c>
      <c r="R1654" s="63">
        <f t="shared" si="738"/>
        <v>-0.11160927310002577</v>
      </c>
      <c r="S1654" s="63">
        <f t="shared" si="739"/>
        <v>5.6001229002539565E-2</v>
      </c>
      <c r="T1654" s="64">
        <f t="shared" si="740"/>
        <v>-0.15872188166000889</v>
      </c>
      <c r="U1654" s="63">
        <f t="shared" si="719"/>
        <v>5.0575182867983015E-2</v>
      </c>
      <c r="V1654" s="63">
        <f t="shared" si="720"/>
        <v>6.918012919241856E-2</v>
      </c>
      <c r="W1654" s="63">
        <f t="shared" si="721"/>
        <v>3.6463412303585852E-2</v>
      </c>
      <c r="X1654" s="64">
        <f t="shared" si="722"/>
        <v>3.1565722919363104E-2</v>
      </c>
      <c r="Y1654" s="63">
        <f t="shared" si="715"/>
        <v>1.2378489209492916E-2</v>
      </c>
      <c r="Z1654" s="63">
        <f t="shared" si="716"/>
        <v>2.8544244651844464E-2</v>
      </c>
      <c r="AA1654" s="63">
        <f t="shared" si="717"/>
        <v>3.0298684759008321E-2</v>
      </c>
      <c r="AB1654" s="64">
        <f t="shared" si="718"/>
        <v>-1.702846109693068E-3</v>
      </c>
      <c r="AC1654" s="63">
        <f t="shared" si="742"/>
        <v>7.9978977199115731E-2</v>
      </c>
      <c r="AD1654" s="63">
        <f t="shared" si="743"/>
        <v>0.10332593943992929</v>
      </c>
      <c r="AE1654" s="63">
        <f t="shared" si="744"/>
        <v>3.1410772169540913E-2</v>
      </c>
      <c r="AF1654" s="64">
        <f t="shared" si="745"/>
        <v>6.9725049622195723E-2</v>
      </c>
      <c r="AG1654" s="69">
        <f t="shared" ca="1" si="723"/>
        <v>1235</v>
      </c>
      <c r="AH1654" s="75">
        <f t="shared" si="733"/>
        <v>0</v>
      </c>
      <c r="AI1654" s="76">
        <f t="shared" si="734"/>
        <v>2</v>
      </c>
      <c r="AJ1654" s="75">
        <f t="shared" si="735"/>
        <v>0</v>
      </c>
      <c r="AK1654" s="76">
        <f t="shared" si="736"/>
        <v>2</v>
      </c>
    </row>
    <row r="1655" spans="2:37" x14ac:dyDescent="0.25">
      <c r="B1655" s="43">
        <v>2008</v>
      </c>
      <c r="C1655" s="44">
        <v>8</v>
      </c>
      <c r="D1655" s="67">
        <f t="shared" si="741"/>
        <v>39691</v>
      </c>
      <c r="E1655" s="61">
        <f>Data!I1654</f>
        <v>1282.829956</v>
      </c>
      <c r="F1655" s="61">
        <f>Data!H1654</f>
        <v>219.08600000000001</v>
      </c>
      <c r="G1655" s="62">
        <f>IF(MOD(C1655,3)=0,SUM(Data!G1652:G1654),0)</f>
        <v>0</v>
      </c>
      <c r="H1655" s="63">
        <f t="shared" si="724"/>
        <v>1.2190464532380041E-2</v>
      </c>
      <c r="I1655" s="63">
        <f t="shared" si="725"/>
        <v>0</v>
      </c>
      <c r="J1655" s="63">
        <f t="shared" si="726"/>
        <v>1.2190464532380041E-2</v>
      </c>
      <c r="K1655" s="63">
        <f t="shared" si="727"/>
        <v>-3.9915622556417896E-3</v>
      </c>
      <c r="L1655" s="64">
        <f t="shared" si="728"/>
        <v>1.624687720986473E-2</v>
      </c>
      <c r="M1655" s="65">
        <f t="shared" si="729"/>
        <v>288.92566576576576</v>
      </c>
      <c r="N1655" s="65">
        <f t="shared" si="730"/>
        <v>17.577416958053504</v>
      </c>
      <c r="O1655" s="65">
        <f t="shared" si="731"/>
        <v>137656.05996491318</v>
      </c>
      <c r="P1655" s="66">
        <f t="shared" si="732"/>
        <v>7831.4157474567228</v>
      </c>
      <c r="Q1655" s="63">
        <f t="shared" si="737"/>
        <v>-0.12968882780540458</v>
      </c>
      <c r="R1655" s="63">
        <f t="shared" si="738"/>
        <v>-0.11219966062415798</v>
      </c>
      <c r="S1655" s="63">
        <f t="shared" si="739"/>
        <v>5.3718551152623473E-2</v>
      </c>
      <c r="T1655" s="64">
        <f t="shared" si="740"/>
        <v>-0.15745970458173042</v>
      </c>
      <c r="U1655" s="63">
        <f t="shared" si="719"/>
        <v>4.9399491901383152E-2</v>
      </c>
      <c r="V1655" s="63">
        <f t="shared" si="720"/>
        <v>6.7983617567112464E-2</v>
      </c>
      <c r="W1655" s="63">
        <f t="shared" si="721"/>
        <v>3.4848050621173687E-2</v>
      </c>
      <c r="X1655" s="64">
        <f t="shared" si="722"/>
        <v>3.2019741377537603E-2</v>
      </c>
      <c r="Y1655" s="63">
        <f t="shared" si="715"/>
        <v>2.97054453611727E-2</v>
      </c>
      <c r="Z1655" s="63">
        <f t="shared" si="716"/>
        <v>4.6147879277725457E-2</v>
      </c>
      <c r="AA1655" s="63">
        <f t="shared" si="717"/>
        <v>2.9760567454771847E-2</v>
      </c>
      <c r="AB1655" s="64">
        <f t="shared" si="718"/>
        <v>1.591371076041237E-2</v>
      </c>
      <c r="AC1655" s="63">
        <f t="shared" si="742"/>
        <v>8.2762510002415191E-2</v>
      </c>
      <c r="AD1655" s="63">
        <f t="shared" si="743"/>
        <v>0.10616964659534767</v>
      </c>
      <c r="AE1655" s="63">
        <f t="shared" si="744"/>
        <v>3.0987460692801116E-2</v>
      </c>
      <c r="AF1655" s="64">
        <f t="shared" si="745"/>
        <v>7.2922502716013415E-2</v>
      </c>
      <c r="AG1655" s="69">
        <f t="shared" ca="1" si="723"/>
        <v>801</v>
      </c>
      <c r="AH1655" s="75">
        <f t="shared" si="733"/>
        <v>1</v>
      </c>
      <c r="AI1655" s="76">
        <f t="shared" si="734"/>
        <v>0</v>
      </c>
      <c r="AJ1655" s="75">
        <f t="shared" si="735"/>
        <v>1</v>
      </c>
      <c r="AK1655" s="76">
        <f t="shared" si="736"/>
        <v>0</v>
      </c>
    </row>
    <row r="1656" spans="2:37" x14ac:dyDescent="0.25">
      <c r="B1656" s="43">
        <v>2008</v>
      </c>
      <c r="C1656" s="44">
        <v>9</v>
      </c>
      <c r="D1656" s="67">
        <f t="shared" si="741"/>
        <v>39721</v>
      </c>
      <c r="E1656" s="61">
        <f>Data!I1655</f>
        <v>1166.3599850000001</v>
      </c>
      <c r="F1656" s="61">
        <f>Data!H1655</f>
        <v>218.78299999999999</v>
      </c>
      <c r="G1656" s="62">
        <f>IF(MOD(C1656,3)=0,SUM(Data!G1653:G1655),0)</f>
        <v>7.2008333333333336</v>
      </c>
      <c r="H1656" s="63">
        <f t="shared" si="724"/>
        <v>-9.0791433779084607E-2</v>
      </c>
      <c r="I1656" s="63">
        <f t="shared" si="725"/>
        <v>5.6132407102390224E-3</v>
      </c>
      <c r="J1656" s="63">
        <f t="shared" si="726"/>
        <v>-8.5178193068845554E-2</v>
      </c>
      <c r="K1656" s="63">
        <f t="shared" si="727"/>
        <v>-1.3830185406644713E-3</v>
      </c>
      <c r="L1656" s="64">
        <f t="shared" si="728"/>
        <v>-8.3911225308552662E-2</v>
      </c>
      <c r="M1656" s="65">
        <f t="shared" si="729"/>
        <v>262.69369031531528</v>
      </c>
      <c r="N1656" s="65">
        <f t="shared" si="730"/>
        <v>17.553107064503525</v>
      </c>
      <c r="O1656" s="65">
        <f t="shared" si="731"/>
        <v>125930.76551212522</v>
      </c>
      <c r="P1656" s="66">
        <f t="shared" si="732"/>
        <v>7174.2720561869346</v>
      </c>
      <c r="Q1656" s="63">
        <f t="shared" si="737"/>
        <v>-0.23605044375307027</v>
      </c>
      <c r="R1656" s="63">
        <f t="shared" si="738"/>
        <v>-0.2193019368683925</v>
      </c>
      <c r="S1656" s="63">
        <f t="shared" si="739"/>
        <v>4.9369274305722133E-2</v>
      </c>
      <c r="T1656" s="64">
        <f t="shared" si="740"/>
        <v>-0.25603113961181212</v>
      </c>
      <c r="U1656" s="63">
        <f t="shared" si="719"/>
        <v>3.2089294860952577E-2</v>
      </c>
      <c r="V1656" s="63">
        <f t="shared" si="720"/>
        <v>5.0794276209804146E-2</v>
      </c>
      <c r="W1656" s="63">
        <f t="shared" si="721"/>
        <v>3.3890436621865749E-2</v>
      </c>
      <c r="X1656" s="64">
        <f t="shared" si="722"/>
        <v>1.6349739768529048E-2</v>
      </c>
      <c r="Y1656" s="63">
        <f t="shared" si="715"/>
        <v>1.3796385304292613E-2</v>
      </c>
      <c r="Z1656" s="63">
        <f t="shared" si="716"/>
        <v>3.0212414508983265E-2</v>
      </c>
      <c r="AA1656" s="63">
        <f t="shared" si="717"/>
        <v>2.9492121470185761E-2</v>
      </c>
      <c r="AB1656" s="64">
        <f t="shared" si="718"/>
        <v>6.9965862173759774E-4</v>
      </c>
      <c r="AC1656" s="63">
        <f t="shared" si="742"/>
        <v>7.5524656971930115E-2</v>
      </c>
      <c r="AD1656" s="63">
        <f t="shared" si="743"/>
        <v>9.8641533144054883E-2</v>
      </c>
      <c r="AE1656" s="63">
        <f t="shared" si="744"/>
        <v>3.057081109447557E-2</v>
      </c>
      <c r="AF1656" s="64">
        <f t="shared" si="745"/>
        <v>6.6051474888259021E-2</v>
      </c>
      <c r="AG1656" s="69">
        <f t="shared" ca="1" si="723"/>
        <v>1785</v>
      </c>
      <c r="AH1656" s="75">
        <f t="shared" si="733"/>
        <v>0</v>
      </c>
      <c r="AI1656" s="76">
        <f t="shared" si="734"/>
        <v>1</v>
      </c>
      <c r="AJ1656" s="75">
        <f t="shared" si="735"/>
        <v>0</v>
      </c>
      <c r="AK1656" s="76">
        <f t="shared" si="736"/>
        <v>1</v>
      </c>
    </row>
    <row r="1657" spans="2:37" x14ac:dyDescent="0.25">
      <c r="B1657" s="43">
        <v>2008</v>
      </c>
      <c r="C1657" s="44">
        <v>10</v>
      </c>
      <c r="D1657" s="67">
        <f t="shared" si="741"/>
        <v>39752</v>
      </c>
      <c r="E1657" s="61">
        <f>Data!I1656</f>
        <v>968.75</v>
      </c>
      <c r="F1657" s="61">
        <f>Data!H1656</f>
        <v>216.57300000000001</v>
      </c>
      <c r="G1657" s="62">
        <f>IF(MOD(C1657,3)=0,SUM(Data!G1654:G1656),0)</f>
        <v>0</v>
      </c>
      <c r="H1657" s="63">
        <f t="shared" si="724"/>
        <v>-0.1694245237674199</v>
      </c>
      <c r="I1657" s="63">
        <f t="shared" si="725"/>
        <v>0</v>
      </c>
      <c r="J1657" s="63">
        <f t="shared" si="726"/>
        <v>-0.1694245237674199</v>
      </c>
      <c r="K1657" s="63">
        <f t="shared" si="727"/>
        <v>-1.010133328457874E-2</v>
      </c>
      <c r="L1657" s="64">
        <f t="shared" si="728"/>
        <v>-0.16094898987134798</v>
      </c>
      <c r="M1657" s="65">
        <f t="shared" si="729"/>
        <v>218.18693693693692</v>
      </c>
      <c r="N1657" s="65">
        <f t="shared" si="730"/>
        <v>17.375797279865083</v>
      </c>
      <c r="O1657" s="65">
        <f t="shared" si="731"/>
        <v>104595.00553756677</v>
      </c>
      <c r="P1657" s="66">
        <f t="shared" si="732"/>
        <v>6019.5802156814088</v>
      </c>
      <c r="Q1657" s="63">
        <f t="shared" si="737"/>
        <v>-0.37474990197772684</v>
      </c>
      <c r="R1657" s="63">
        <f t="shared" si="738"/>
        <v>-0.3610421833387929</v>
      </c>
      <c r="S1657" s="63">
        <f t="shared" si="739"/>
        <v>3.655186277137501E-2</v>
      </c>
      <c r="T1657" s="64">
        <f t="shared" si="740"/>
        <v>-0.38357371241139937</v>
      </c>
      <c r="U1657" s="63">
        <f t="shared" si="719"/>
        <v>-1.6111751981011113E-2</v>
      </c>
      <c r="V1657" s="63">
        <f t="shared" si="720"/>
        <v>1.7196618512862472E-3</v>
      </c>
      <c r="W1657" s="63">
        <f t="shared" si="721"/>
        <v>3.2016205144831611E-2</v>
      </c>
      <c r="X1657" s="64">
        <f t="shared" si="722"/>
        <v>-2.9356654616962685E-2</v>
      </c>
      <c r="Y1657" s="63">
        <f t="shared" si="715"/>
        <v>-1.2506050754350184E-2</v>
      </c>
      <c r="Z1657" s="63">
        <f t="shared" si="716"/>
        <v>3.4840728496181583E-3</v>
      </c>
      <c r="AA1657" s="63">
        <f t="shared" si="717"/>
        <v>2.8196323044153315E-2</v>
      </c>
      <c r="AB1657" s="64">
        <f t="shared" si="718"/>
        <v>-2.4034563867501579E-2</v>
      </c>
      <c r="AC1657" s="63">
        <f t="shared" si="742"/>
        <v>6.422317130883437E-2</v>
      </c>
      <c r="AD1657" s="63">
        <f t="shared" si="743"/>
        <v>8.7097138085120429E-2</v>
      </c>
      <c r="AE1657" s="63">
        <f t="shared" si="744"/>
        <v>2.9876129664528905E-2</v>
      </c>
      <c r="AF1657" s="64">
        <f t="shared" si="745"/>
        <v>5.5561059017098069E-2</v>
      </c>
      <c r="AG1657" s="69">
        <f t="shared" ca="1" si="723"/>
        <v>1819</v>
      </c>
      <c r="AH1657" s="75">
        <f t="shared" si="733"/>
        <v>0</v>
      </c>
      <c r="AI1657" s="76">
        <f t="shared" si="734"/>
        <v>2</v>
      </c>
      <c r="AJ1657" s="75">
        <f t="shared" si="735"/>
        <v>0</v>
      </c>
      <c r="AK1657" s="76">
        <f t="shared" si="736"/>
        <v>2</v>
      </c>
    </row>
    <row r="1658" spans="2:37" x14ac:dyDescent="0.25">
      <c r="B1658" s="43">
        <v>2008</v>
      </c>
      <c r="C1658" s="44">
        <v>11</v>
      </c>
      <c r="D1658" s="67">
        <f t="shared" si="741"/>
        <v>39782</v>
      </c>
      <c r="E1658" s="61">
        <f>Data!I1657</f>
        <v>896.23999000000003</v>
      </c>
      <c r="F1658" s="61">
        <f>Data!H1657</f>
        <v>212.42500000000001</v>
      </c>
      <c r="G1658" s="62">
        <f>IF(MOD(C1658,3)=0,SUM(Data!G1655:G1657),0)</f>
        <v>0</v>
      </c>
      <c r="H1658" s="63">
        <f t="shared" si="724"/>
        <v>-7.4849042580645175E-2</v>
      </c>
      <c r="I1658" s="63">
        <f t="shared" si="725"/>
        <v>0</v>
      </c>
      <c r="J1658" s="63">
        <f t="shared" si="726"/>
        <v>-7.4849042580645286E-2</v>
      </c>
      <c r="K1658" s="63">
        <f t="shared" si="727"/>
        <v>-1.9152895328595876E-2</v>
      </c>
      <c r="L1658" s="64">
        <f t="shared" si="728"/>
        <v>-5.6783719895577733E-2</v>
      </c>
      <c r="M1658" s="65">
        <f t="shared" si="729"/>
        <v>201.85585360360361</v>
      </c>
      <c r="N1658" s="65">
        <f t="shared" si="730"/>
        <v>17.043000453312924</v>
      </c>
      <c r="O1658" s="65">
        <f t="shared" si="731"/>
        <v>96766.169514362613</v>
      </c>
      <c r="P1658" s="66">
        <f t="shared" si="732"/>
        <v>5677.7660588251947</v>
      </c>
      <c r="Q1658" s="63">
        <f t="shared" si="737"/>
        <v>-0.39489853698942823</v>
      </c>
      <c r="R1658" s="63">
        <f t="shared" si="738"/>
        <v>-0.38163254850067374</v>
      </c>
      <c r="S1658" s="63">
        <f t="shared" si="739"/>
        <v>1.0695746918073956E-2</v>
      </c>
      <c r="T1658" s="64">
        <f t="shared" si="740"/>
        <v>-0.38817645826162683</v>
      </c>
      <c r="U1658" s="63">
        <f t="shared" si="719"/>
        <v>-3.2677440773394628E-2</v>
      </c>
      <c r="V1658" s="63">
        <f t="shared" si="720"/>
        <v>-1.5146253773635321E-2</v>
      </c>
      <c r="W1658" s="63">
        <f t="shared" si="721"/>
        <v>2.8588942530361594E-2</v>
      </c>
      <c r="X1658" s="64">
        <f t="shared" si="722"/>
        <v>-4.2519605739107957E-2</v>
      </c>
      <c r="Y1658" s="63">
        <f t="shared" si="715"/>
        <v>-2.5771252244302434E-2</v>
      </c>
      <c r="Z1658" s="63">
        <f t="shared" si="716"/>
        <v>-9.9959271326367505E-3</v>
      </c>
      <c r="AA1658" s="63">
        <f t="shared" si="717"/>
        <v>2.6209847648000384E-2</v>
      </c>
      <c r="AB1658" s="64">
        <f t="shared" si="718"/>
        <v>-3.528106348191673E-2</v>
      </c>
      <c r="AC1658" s="63">
        <f t="shared" si="742"/>
        <v>6.1102835541757328E-2</v>
      </c>
      <c r="AD1658" s="63">
        <f t="shared" si="743"/>
        <v>8.3909735128950613E-2</v>
      </c>
      <c r="AE1658" s="63">
        <f t="shared" si="744"/>
        <v>2.8838008271821369E-2</v>
      </c>
      <c r="AF1658" s="64">
        <f t="shared" si="745"/>
        <v>5.3528083541193761E-2</v>
      </c>
      <c r="AG1658" s="69">
        <f t="shared" ca="1" si="723"/>
        <v>1754</v>
      </c>
      <c r="AH1658" s="75">
        <f t="shared" si="733"/>
        <v>0</v>
      </c>
      <c r="AI1658" s="76">
        <f t="shared" si="734"/>
        <v>3</v>
      </c>
      <c r="AJ1658" s="75">
        <f t="shared" si="735"/>
        <v>0</v>
      </c>
      <c r="AK1658" s="76">
        <f t="shared" si="736"/>
        <v>3</v>
      </c>
    </row>
    <row r="1659" spans="2:37" x14ac:dyDescent="0.25">
      <c r="B1659" s="43">
        <v>2008</v>
      </c>
      <c r="C1659" s="44">
        <v>12</v>
      </c>
      <c r="D1659" s="67">
        <f t="shared" si="741"/>
        <v>39813</v>
      </c>
      <c r="E1659" s="61">
        <f>Data!I1658</f>
        <v>903.25</v>
      </c>
      <c r="F1659" s="61">
        <f>Data!H1658</f>
        <v>210.22800000000001</v>
      </c>
      <c r="G1659" s="62">
        <f>IF(MOD(C1659,3)=0,SUM(Data!G1656:G1658),0)</f>
        <v>7.1358333333333324</v>
      </c>
      <c r="H1659" s="63">
        <f t="shared" si="724"/>
        <v>7.8215768970539834E-3</v>
      </c>
      <c r="I1659" s="63">
        <f t="shared" si="725"/>
        <v>7.961967121477509E-3</v>
      </c>
      <c r="J1659" s="63">
        <f t="shared" si="726"/>
        <v>1.5783544018531659E-2</v>
      </c>
      <c r="K1659" s="63">
        <f t="shared" si="727"/>
        <v>-1.0342473814287434E-2</v>
      </c>
      <c r="L1659" s="64">
        <f t="shared" si="728"/>
        <v>2.6399049309019817E-2</v>
      </c>
      <c r="M1659" s="65">
        <f t="shared" si="729"/>
        <v>203.43468468468467</v>
      </c>
      <c r="N1659" s="65">
        <f t="shared" si="730"/>
        <v>16.866733667407647</v>
      </c>
      <c r="O1659" s="65">
        <f t="shared" si="731"/>
        <v>98293.482610397245</v>
      </c>
      <c r="P1659" s="66">
        <f t="shared" si="732"/>
        <v>5827.6536849772001</v>
      </c>
      <c r="Q1659" s="63">
        <f t="shared" si="737"/>
        <v>-0.38485793046178662</v>
      </c>
      <c r="R1659" s="63">
        <f t="shared" si="738"/>
        <v>-0.36935612977833943</v>
      </c>
      <c r="S1659" s="63">
        <f t="shared" si="739"/>
        <v>9.1412900645604367E-4</v>
      </c>
      <c r="T1659" s="64">
        <f t="shared" si="740"/>
        <v>-0.36993209312804787</v>
      </c>
      <c r="U1659" s="63">
        <f t="shared" si="719"/>
        <v>-4.0716703863199366E-2</v>
      </c>
      <c r="V1659" s="63">
        <f t="shared" si="720"/>
        <v>-2.2544372499378351E-2</v>
      </c>
      <c r="W1659" s="63">
        <f t="shared" si="721"/>
        <v>2.6675136656234777E-2</v>
      </c>
      <c r="X1659" s="64">
        <f t="shared" si="722"/>
        <v>-4.794068483621361E-2</v>
      </c>
      <c r="Y1659" s="63">
        <f t="shared" si="715"/>
        <v>-3.0344460992301814E-2</v>
      </c>
      <c r="Z1659" s="63">
        <f t="shared" si="716"/>
        <v>-1.4191477781461237E-2</v>
      </c>
      <c r="AA1659" s="63">
        <f t="shared" si="717"/>
        <v>2.5206050257603474E-2</v>
      </c>
      <c r="AB1659" s="64">
        <f t="shared" si="718"/>
        <v>-3.8428887567689696E-2</v>
      </c>
      <c r="AC1659" s="63">
        <f t="shared" si="742"/>
        <v>6.0742673029182459E-2</v>
      </c>
      <c r="AD1659" s="63">
        <f t="shared" si="743"/>
        <v>8.3499726546929942E-2</v>
      </c>
      <c r="AE1659" s="63">
        <f t="shared" si="744"/>
        <v>2.8217936608087912E-2</v>
      </c>
      <c r="AF1659" s="64">
        <f t="shared" si="745"/>
        <v>5.3764662111621009E-2</v>
      </c>
      <c r="AG1659" s="69">
        <f t="shared" ca="1" si="723"/>
        <v>888</v>
      </c>
      <c r="AH1659" s="75">
        <f t="shared" si="733"/>
        <v>1</v>
      </c>
      <c r="AI1659" s="76">
        <f t="shared" si="734"/>
        <v>0</v>
      </c>
      <c r="AJ1659" s="75">
        <f t="shared" si="735"/>
        <v>1</v>
      </c>
      <c r="AK1659" s="76">
        <f t="shared" si="736"/>
        <v>0</v>
      </c>
    </row>
    <row r="1660" spans="2:37" x14ac:dyDescent="0.25">
      <c r="B1660" s="43">
        <v>2009</v>
      </c>
      <c r="C1660" s="39">
        <v>1</v>
      </c>
      <c r="D1660" s="67">
        <f t="shared" si="741"/>
        <v>39844</v>
      </c>
      <c r="E1660" s="61">
        <f>Data!I1659</f>
        <v>825.88000499999998</v>
      </c>
      <c r="F1660" s="61">
        <f>Data!H1659</f>
        <v>211.143</v>
      </c>
      <c r="G1660" s="62">
        <f>IF(MOD(C1660,3)=0,SUM(Data!G1657:G1659),0)</f>
        <v>0</v>
      </c>
      <c r="H1660" s="63">
        <f t="shared" si="724"/>
        <v>-8.5657342928314395E-2</v>
      </c>
      <c r="I1660" s="63">
        <f t="shared" si="725"/>
        <v>0</v>
      </c>
      <c r="J1660" s="63">
        <f t="shared" si="726"/>
        <v>-8.5657342928314395E-2</v>
      </c>
      <c r="K1660" s="63">
        <f t="shared" si="727"/>
        <v>4.3524173754210249E-3</v>
      </c>
      <c r="L1660" s="64">
        <f t="shared" si="728"/>
        <v>-8.9619697973097323E-2</v>
      </c>
      <c r="M1660" s="65">
        <f t="shared" si="729"/>
        <v>186.00901013513513</v>
      </c>
      <c r="N1660" s="65">
        <f t="shared" si="730"/>
        <v>16.940144732088267</v>
      </c>
      <c r="O1660" s="65">
        <f t="shared" si="731"/>
        <v>89873.924062820137</v>
      </c>
      <c r="P1660" s="66">
        <f t="shared" si="732"/>
        <v>5305.3811218377359</v>
      </c>
      <c r="Q1660" s="63">
        <f t="shared" si="737"/>
        <v>-0.40090676751337873</v>
      </c>
      <c r="R1660" s="63">
        <f t="shared" si="738"/>
        <v>-0.38580940327720903</v>
      </c>
      <c r="S1660" s="63">
        <f t="shared" si="739"/>
        <v>2.9846503695263316E-4</v>
      </c>
      <c r="T1660" s="64">
        <f t="shared" si="740"/>
        <v>-0.38599266299973578</v>
      </c>
      <c r="U1660" s="63">
        <f t="shared" si="719"/>
        <v>-6.0966932912067895E-2</v>
      </c>
      <c r="V1660" s="63">
        <f t="shared" si="720"/>
        <v>-4.3178214891616107E-2</v>
      </c>
      <c r="W1660" s="63">
        <f t="shared" si="721"/>
        <v>2.6566626004436378E-2</v>
      </c>
      <c r="X1660" s="64">
        <f t="shared" si="722"/>
        <v>-6.7939906801286476E-2</v>
      </c>
      <c r="Y1660" s="63">
        <f t="shared" si="715"/>
        <v>-4.284358597374105E-2</v>
      </c>
      <c r="Z1660" s="63">
        <f t="shared" si="716"/>
        <v>-2.689881913237735E-2</v>
      </c>
      <c r="AA1660" s="63">
        <f t="shared" si="717"/>
        <v>2.5401415086274914E-2</v>
      </c>
      <c r="AB1660" s="64">
        <f t="shared" si="718"/>
        <v>-5.1004644082973116E-2</v>
      </c>
      <c r="AC1660" s="63">
        <f t="shared" si="742"/>
        <v>5.2382672585248535E-2</v>
      </c>
      <c r="AD1660" s="63">
        <f t="shared" si="743"/>
        <v>7.4960371597564857E-2</v>
      </c>
      <c r="AE1660" s="63">
        <f t="shared" si="744"/>
        <v>2.8185860583765265E-2</v>
      </c>
      <c r="AF1660" s="64">
        <f t="shared" si="745"/>
        <v>4.5492272172701131E-2</v>
      </c>
      <c r="AG1660" s="69">
        <f t="shared" ca="1" si="723"/>
        <v>1774</v>
      </c>
      <c r="AH1660" s="75">
        <f t="shared" si="733"/>
        <v>0</v>
      </c>
      <c r="AI1660" s="76">
        <f t="shared" si="734"/>
        <v>1</v>
      </c>
      <c r="AJ1660" s="75">
        <f t="shared" si="735"/>
        <v>0</v>
      </c>
      <c r="AK1660" s="76">
        <f t="shared" si="736"/>
        <v>1</v>
      </c>
    </row>
    <row r="1661" spans="2:37" x14ac:dyDescent="0.25">
      <c r="B1661" s="43">
        <v>2009</v>
      </c>
      <c r="C1661" s="44">
        <v>2</v>
      </c>
      <c r="D1661" s="67">
        <f t="shared" si="741"/>
        <v>39872</v>
      </c>
      <c r="E1661" s="61">
        <f>Data!I1660</f>
        <v>735.09002699999996</v>
      </c>
      <c r="F1661" s="61">
        <f>Data!H1660</f>
        <v>212.19300000000001</v>
      </c>
      <c r="G1661" s="62">
        <f>IF(MOD(C1661,3)=0,SUM(Data!G1658:G1660),0)</f>
        <v>0</v>
      </c>
      <c r="H1661" s="63">
        <f t="shared" si="724"/>
        <v>-0.10993119757149228</v>
      </c>
      <c r="I1661" s="63">
        <f t="shared" si="725"/>
        <v>0</v>
      </c>
      <c r="J1661" s="63">
        <f t="shared" si="726"/>
        <v>-0.10993119757149228</v>
      </c>
      <c r="K1661" s="63">
        <f t="shared" si="727"/>
        <v>4.9729330359047363E-3</v>
      </c>
      <c r="L1661" s="64">
        <f t="shared" si="728"/>
        <v>-0.11433554758563014</v>
      </c>
      <c r="M1661" s="65">
        <f t="shared" si="729"/>
        <v>165.56081689189188</v>
      </c>
      <c r="N1661" s="65">
        <f t="shared" si="730"/>
        <v>17.024386937459475</v>
      </c>
      <c r="O1661" s="65">
        <f t="shared" si="731"/>
        <v>79993.975960144962</v>
      </c>
      <c r="P1661" s="66">
        <f t="shared" si="732"/>
        <v>4698.7874661219539</v>
      </c>
      <c r="Q1661" s="63">
        <f t="shared" si="737"/>
        <v>-0.44756241461727753</v>
      </c>
      <c r="R1661" s="63">
        <f t="shared" si="738"/>
        <v>-0.43364078941437656</v>
      </c>
      <c r="S1661" s="63">
        <f t="shared" si="739"/>
        <v>2.3619108803785149E-3</v>
      </c>
      <c r="T1661" s="64">
        <f t="shared" si="740"/>
        <v>-0.43497532733642275</v>
      </c>
      <c r="U1661" s="63">
        <f t="shared" si="719"/>
        <v>-8.4809370159165343E-2</v>
      </c>
      <c r="V1661" s="63">
        <f t="shared" si="720"/>
        <v>-6.7472315033210051E-2</v>
      </c>
      <c r="W1661" s="63">
        <f t="shared" si="721"/>
        <v>2.6479487791180034E-2</v>
      </c>
      <c r="X1661" s="64">
        <f t="shared" si="722"/>
        <v>-9.1528183409255837E-2</v>
      </c>
      <c r="Y1661" s="63">
        <f t="shared" ref="Y1661:Y1724" si="746">($M1661/$M1541)^(1/10)-1</f>
        <v>-5.0815986246855793E-2</v>
      </c>
      <c r="Z1661" s="63">
        <f t="shared" ref="Z1661:Z1724" si="747">($O1661/$O1541)^(1/10)-1</f>
        <v>-3.5004027441522645E-2</v>
      </c>
      <c r="AA1661" s="63">
        <f t="shared" ref="AA1661:AA1724" si="748">($N1661/$N1541)^(1/10)-1</f>
        <v>2.5785403785627325E-2</v>
      </c>
      <c r="AB1661" s="64">
        <f t="shared" ref="AB1661:AB1724" si="749">($P1661/$P1541)^(1/10)-1</f>
        <v>-5.9261353303340591E-2</v>
      </c>
      <c r="AC1661" s="63">
        <f t="shared" si="742"/>
        <v>4.7810285666124441E-2</v>
      </c>
      <c r="AD1661" s="63">
        <f t="shared" si="743"/>
        <v>7.0289889205836342E-2</v>
      </c>
      <c r="AE1661" s="63">
        <f t="shared" si="744"/>
        <v>2.822906019956184E-2</v>
      </c>
      <c r="AF1661" s="64">
        <f t="shared" si="745"/>
        <v>4.0906088569517163E-2</v>
      </c>
      <c r="AG1661" s="69">
        <f t="shared" ca="1" si="723"/>
        <v>1801</v>
      </c>
      <c r="AH1661" s="75">
        <f t="shared" si="733"/>
        <v>0</v>
      </c>
      <c r="AI1661" s="76">
        <f t="shared" si="734"/>
        <v>2</v>
      </c>
      <c r="AJ1661" s="75">
        <f t="shared" si="735"/>
        <v>0</v>
      </c>
      <c r="AK1661" s="76">
        <f t="shared" si="736"/>
        <v>2</v>
      </c>
    </row>
    <row r="1662" spans="2:37" x14ac:dyDescent="0.25">
      <c r="B1662" s="43">
        <v>2009</v>
      </c>
      <c r="C1662" s="44">
        <v>3</v>
      </c>
      <c r="D1662" s="67">
        <f t="shared" si="741"/>
        <v>39903</v>
      </c>
      <c r="E1662" s="61">
        <f>Data!I1661</f>
        <v>797.86999500000002</v>
      </c>
      <c r="F1662" s="61">
        <f>Data!H1661</f>
        <v>212.709</v>
      </c>
      <c r="G1662" s="62">
        <f>IF(MOD(C1662,3)=0,SUM(Data!G1659:G1661),0)</f>
        <v>6.9091666666666676</v>
      </c>
      <c r="H1662" s="63">
        <f t="shared" si="724"/>
        <v>8.540446162249471E-2</v>
      </c>
      <c r="I1662" s="63">
        <f t="shared" si="725"/>
        <v>9.3990755048927732E-3</v>
      </c>
      <c r="J1662" s="63">
        <f t="shared" si="726"/>
        <v>9.4803537127387427E-2</v>
      </c>
      <c r="K1662" s="63">
        <f t="shared" si="727"/>
        <v>2.4317484554154944E-3</v>
      </c>
      <c r="L1662" s="64">
        <f t="shared" si="728"/>
        <v>9.2147708623855795E-2</v>
      </c>
      <c r="M1662" s="65">
        <f t="shared" si="729"/>
        <v>179.70044932432432</v>
      </c>
      <c r="N1662" s="65">
        <f t="shared" si="730"/>
        <v>17.065785964099039</v>
      </c>
      <c r="O1662" s="65">
        <f t="shared" si="731"/>
        <v>87577.687830049908</v>
      </c>
      <c r="P1662" s="66">
        <f t="shared" si="732"/>
        <v>5131.7699644355853</v>
      </c>
      <c r="Q1662" s="63">
        <f t="shared" si="737"/>
        <v>-0.39678685676461467</v>
      </c>
      <c r="R1662" s="63">
        <f t="shared" si="738"/>
        <v>-0.37952707192967006</v>
      </c>
      <c r="S1662" s="63">
        <f t="shared" si="739"/>
        <v>-3.8355625491739431E-3</v>
      </c>
      <c r="T1662" s="64">
        <f t="shared" si="740"/>
        <v>-0.37713804594539269</v>
      </c>
      <c r="U1662" s="63">
        <f t="shared" si="719"/>
        <v>-6.6611267860799961E-2</v>
      </c>
      <c r="V1662" s="63">
        <f t="shared" si="720"/>
        <v>-4.8039520879045505E-2</v>
      </c>
      <c r="W1662" s="63">
        <f t="shared" si="721"/>
        <v>2.565961549202056E-2</v>
      </c>
      <c r="X1662" s="64">
        <f t="shared" si="722"/>
        <v>-7.1855355575945024E-2</v>
      </c>
      <c r="Y1662" s="63">
        <f t="shared" si="746"/>
        <v>-4.6640665514676383E-2</v>
      </c>
      <c r="Z1662" s="63">
        <f t="shared" si="747"/>
        <v>-3.023111155467173E-2</v>
      </c>
      <c r="AA1662" s="63">
        <f t="shared" si="748"/>
        <v>2.5723232082464298E-2</v>
      </c>
      <c r="AB1662" s="64">
        <f t="shared" si="749"/>
        <v>-5.455111270467683E-2</v>
      </c>
      <c r="AC1662" s="63">
        <f t="shared" si="742"/>
        <v>5.1029915483204791E-2</v>
      </c>
      <c r="AD1662" s="63">
        <f t="shared" si="743"/>
        <v>7.3592448880177352E-2</v>
      </c>
      <c r="AE1662" s="63">
        <f t="shared" si="744"/>
        <v>2.8058836748952709E-2</v>
      </c>
      <c r="AF1662" s="64">
        <f t="shared" si="745"/>
        <v>4.4290862063124825E-2</v>
      </c>
      <c r="AG1662" s="69">
        <f t="shared" ca="1" si="723"/>
        <v>36</v>
      </c>
      <c r="AH1662" s="75">
        <f t="shared" si="733"/>
        <v>1</v>
      </c>
      <c r="AI1662" s="76">
        <f t="shared" si="734"/>
        <v>0</v>
      </c>
      <c r="AJ1662" s="75">
        <f t="shared" si="735"/>
        <v>1</v>
      </c>
      <c r="AK1662" s="76">
        <f t="shared" si="736"/>
        <v>0</v>
      </c>
    </row>
    <row r="1663" spans="2:37" x14ac:dyDescent="0.25">
      <c r="B1663" s="43">
        <v>2009</v>
      </c>
      <c r="C1663" s="44">
        <v>4</v>
      </c>
      <c r="D1663" s="67">
        <f t="shared" si="741"/>
        <v>39933</v>
      </c>
      <c r="E1663" s="61">
        <f>Data!I1662</f>
        <v>872.80999799999995</v>
      </c>
      <c r="F1663" s="61">
        <f>Data!H1662</f>
        <v>213.24</v>
      </c>
      <c r="G1663" s="62">
        <f>IF(MOD(C1663,3)=0,SUM(Data!G1660:G1662),0)</f>
        <v>0</v>
      </c>
      <c r="H1663" s="63">
        <f t="shared" si="724"/>
        <v>9.3925079862164695E-2</v>
      </c>
      <c r="I1663" s="63">
        <f t="shared" si="725"/>
        <v>0</v>
      </c>
      <c r="J1663" s="63">
        <f t="shared" si="726"/>
        <v>9.3925079862164695E-2</v>
      </c>
      <c r="K1663" s="63">
        <f t="shared" si="727"/>
        <v>2.4963682777880969E-3</v>
      </c>
      <c r="L1663" s="64">
        <f t="shared" si="728"/>
        <v>9.1201040200718175E-2</v>
      </c>
      <c r="M1663" s="65">
        <f t="shared" si="729"/>
        <v>196.57882837837835</v>
      </c>
      <c r="N1663" s="65">
        <f t="shared" si="730"/>
        <v>17.108388450815337</v>
      </c>
      <c r="O1663" s="65">
        <f t="shared" si="731"/>
        <v>95803.429153631077</v>
      </c>
      <c r="P1663" s="66">
        <f t="shared" si="732"/>
        <v>5599.7927232629136</v>
      </c>
      <c r="Q1663" s="63">
        <f t="shared" si="737"/>
        <v>-0.37008060146417088</v>
      </c>
      <c r="R1663" s="63">
        <f t="shared" si="738"/>
        <v>-0.35205666845804984</v>
      </c>
      <c r="S1663" s="63">
        <f t="shared" si="739"/>
        <v>-7.3688571521671742E-3</v>
      </c>
      <c r="T1663" s="64">
        <f t="shared" si="740"/>
        <v>-0.34724662206041834</v>
      </c>
      <c r="U1663" s="63">
        <f t="shared" si="719"/>
        <v>-4.6477646590945776E-2</v>
      </c>
      <c r="V1663" s="63">
        <f t="shared" si="720"/>
        <v>-2.7505298544302503E-2</v>
      </c>
      <c r="W1663" s="63">
        <f t="shared" si="721"/>
        <v>2.5515349075503568E-2</v>
      </c>
      <c r="X1663" s="64">
        <f t="shared" si="722"/>
        <v>-5.1701466650503125E-2</v>
      </c>
      <c r="Y1663" s="63">
        <f t="shared" si="746"/>
        <v>-4.1619457996430076E-2</v>
      </c>
      <c r="Z1663" s="63">
        <f t="shared" si="747"/>
        <v>-2.5123477258258253E-2</v>
      </c>
      <c r="AA1663" s="63">
        <f t="shared" si="748"/>
        <v>2.5235806192039911E-2</v>
      </c>
      <c r="AB1663" s="64">
        <f t="shared" si="749"/>
        <v>-4.9119708018532937E-2</v>
      </c>
      <c r="AC1663" s="63">
        <f t="shared" si="742"/>
        <v>5.3181281430004779E-2</v>
      </c>
      <c r="AD1663" s="63">
        <f t="shared" si="743"/>
        <v>7.5789998351640575E-2</v>
      </c>
      <c r="AE1663" s="63">
        <f t="shared" si="744"/>
        <v>2.7851871663786998E-2</v>
      </c>
      <c r="AF1663" s="64">
        <f t="shared" si="745"/>
        <v>4.6639139363783944E-2</v>
      </c>
      <c r="AG1663" s="69">
        <f t="shared" ca="1" si="723"/>
        <v>27</v>
      </c>
      <c r="AH1663" s="75">
        <f t="shared" si="733"/>
        <v>2</v>
      </c>
      <c r="AI1663" s="76">
        <f t="shared" si="734"/>
        <v>0</v>
      </c>
      <c r="AJ1663" s="75">
        <f t="shared" si="735"/>
        <v>2</v>
      </c>
      <c r="AK1663" s="76">
        <f t="shared" si="736"/>
        <v>0</v>
      </c>
    </row>
    <row r="1664" spans="2:37" x14ac:dyDescent="0.25">
      <c r="B1664" s="43">
        <v>2009</v>
      </c>
      <c r="C1664" s="44">
        <v>5</v>
      </c>
      <c r="D1664" s="67">
        <f t="shared" si="741"/>
        <v>39964</v>
      </c>
      <c r="E1664" s="61">
        <f>Data!I1663</f>
        <v>919.14001499999995</v>
      </c>
      <c r="F1664" s="61">
        <f>Data!H1663</f>
        <v>213.85599999999999</v>
      </c>
      <c r="G1664" s="62">
        <f>IF(MOD(C1664,3)=0,SUM(Data!G1661:G1663),0)</f>
        <v>0</v>
      </c>
      <c r="H1664" s="63">
        <f t="shared" si="724"/>
        <v>5.3081446255385467E-2</v>
      </c>
      <c r="I1664" s="63">
        <f t="shared" si="725"/>
        <v>0</v>
      </c>
      <c r="J1664" s="63">
        <f t="shared" si="726"/>
        <v>5.3081446255385467E-2</v>
      </c>
      <c r="K1664" s="63">
        <f t="shared" si="727"/>
        <v>2.8887638341774657E-3</v>
      </c>
      <c r="L1664" s="64">
        <f t="shared" si="728"/>
        <v>5.004810526475012E-2</v>
      </c>
      <c r="M1664" s="65">
        <f t="shared" si="729"/>
        <v>207.01351689189187</v>
      </c>
      <c r="N1664" s="65">
        <f t="shared" si="730"/>
        <v>17.157810544633112</v>
      </c>
      <c r="O1664" s="65">
        <f t="shared" si="731"/>
        <v>100888.81372933117</v>
      </c>
      <c r="P1664" s="66">
        <f t="shared" si="732"/>
        <v>5880.0517389375573</v>
      </c>
      <c r="Q1664" s="63">
        <f t="shared" si="737"/>
        <v>-0.34364957246015515</v>
      </c>
      <c r="R1664" s="63">
        <f t="shared" si="738"/>
        <v>-0.32486936635439867</v>
      </c>
      <c r="S1664" s="63">
        <f t="shared" si="739"/>
        <v>-1.2814357989585967E-2</v>
      </c>
      <c r="T1664" s="64">
        <f t="shared" si="740"/>
        <v>-0.31610569996673499</v>
      </c>
      <c r="U1664" s="63">
        <f t="shared" si="719"/>
        <v>-3.8874707120838403E-2</v>
      </c>
      <c r="V1664" s="63">
        <f t="shared" si="720"/>
        <v>-1.9751082480323201E-2</v>
      </c>
      <c r="W1664" s="63">
        <f t="shared" si="721"/>
        <v>2.4910593705528061E-2</v>
      </c>
      <c r="X1664" s="64">
        <f t="shared" si="722"/>
        <v>-4.3576167970299284E-2</v>
      </c>
      <c r="Y1664" s="63">
        <f t="shared" si="746"/>
        <v>-3.4210660367803736E-2</v>
      </c>
      <c r="Z1664" s="63">
        <f t="shared" si="747"/>
        <v>-1.7587156816283311E-2</v>
      </c>
      <c r="AA1664" s="63">
        <f t="shared" si="748"/>
        <v>2.5531588307118769E-2</v>
      </c>
      <c r="AB1664" s="64">
        <f t="shared" si="749"/>
        <v>-4.2045262783742876E-2</v>
      </c>
      <c r="AC1664" s="63">
        <f t="shared" si="742"/>
        <v>5.4086685662738221E-2</v>
      </c>
      <c r="AD1664" s="63">
        <f t="shared" si="743"/>
        <v>7.6714838960958431E-2</v>
      </c>
      <c r="AE1664" s="63">
        <f t="shared" si="744"/>
        <v>2.7708715863046018E-2</v>
      </c>
      <c r="AF1664" s="64">
        <f t="shared" si="745"/>
        <v>4.7684837485063358E-2</v>
      </c>
      <c r="AG1664" s="69">
        <f t="shared" ca="1" si="723"/>
        <v>172</v>
      </c>
      <c r="AH1664" s="75">
        <f t="shared" si="733"/>
        <v>3</v>
      </c>
      <c r="AI1664" s="76">
        <f t="shared" si="734"/>
        <v>0</v>
      </c>
      <c r="AJ1664" s="75">
        <f t="shared" si="735"/>
        <v>3</v>
      </c>
      <c r="AK1664" s="76">
        <f t="shared" si="736"/>
        <v>0</v>
      </c>
    </row>
    <row r="1665" spans="2:37" x14ac:dyDescent="0.25">
      <c r="B1665" s="43">
        <v>2009</v>
      </c>
      <c r="C1665" s="44">
        <v>6</v>
      </c>
      <c r="D1665" s="67">
        <f t="shared" si="741"/>
        <v>39994</v>
      </c>
      <c r="E1665" s="61">
        <f>Data!I1664</f>
        <v>919.32000700000003</v>
      </c>
      <c r="F1665" s="61">
        <f>Data!H1664</f>
        <v>215.69300000000001</v>
      </c>
      <c r="G1665" s="62">
        <f>IF(MOD(C1665,3)=0,SUM(Data!G1662:G1664),0)</f>
        <v>6.5366666666666671</v>
      </c>
      <c r="H1665" s="63">
        <f t="shared" si="724"/>
        <v>1.9582653030303376E-4</v>
      </c>
      <c r="I1665" s="63">
        <f t="shared" si="725"/>
        <v>7.1117202602333307E-3</v>
      </c>
      <c r="J1665" s="63">
        <f t="shared" si="726"/>
        <v>7.3075467905363567E-3</v>
      </c>
      <c r="K1665" s="63">
        <f t="shared" si="727"/>
        <v>8.589892263953347E-3</v>
      </c>
      <c r="L1665" s="64">
        <f t="shared" si="728"/>
        <v>-1.2714240775688612E-3</v>
      </c>
      <c r="M1665" s="65">
        <f t="shared" si="729"/>
        <v>207.05405563063061</v>
      </c>
      <c r="N1665" s="65">
        <f t="shared" si="730"/>
        <v>17.305194288696832</v>
      </c>
      <c r="O1665" s="65">
        <f t="shared" si="731"/>
        <v>101626.06345629996</v>
      </c>
      <c r="P1665" s="66">
        <f t="shared" si="732"/>
        <v>5872.5756995793217</v>
      </c>
      <c r="Q1665" s="63">
        <f t="shared" si="737"/>
        <v>-0.28178124453124997</v>
      </c>
      <c r="R1665" s="63">
        <f t="shared" si="738"/>
        <v>-0.26010704604259738</v>
      </c>
      <c r="S1665" s="63">
        <f t="shared" si="739"/>
        <v>-1.4267760436898702E-2</v>
      </c>
      <c r="T1665" s="64">
        <f t="shared" si="740"/>
        <v>-0.24939763126207581</v>
      </c>
      <c r="U1665" s="63">
        <f t="shared" ref="U1665:U1728" si="750">($M1665/$M1605)^(1/5)-1</f>
        <v>-4.2258300097227197E-2</v>
      </c>
      <c r="V1665" s="63">
        <f t="shared" ref="V1665:V1728" si="751">($O1665/$O1605)^(1/5)-1</f>
        <v>-2.2604073726085416E-2</v>
      </c>
      <c r="W1665" s="63">
        <f t="shared" ref="W1665:W1728" si="752">($N1665/$N1605)^(1/5)-1</f>
        <v>2.6015080198159124E-2</v>
      </c>
      <c r="X1665" s="64">
        <f t="shared" ref="X1665:X1728" si="753">($P1665/$P1605)^(1/5)-1</f>
        <v>-4.7386393107257674E-2</v>
      </c>
      <c r="Y1665" s="63">
        <f t="shared" si="746"/>
        <v>-3.9297783579690049E-2</v>
      </c>
      <c r="Z1665" s="63">
        <f t="shared" si="747"/>
        <v>-2.2361702725407273E-2</v>
      </c>
      <c r="AA1665" s="63">
        <f t="shared" si="748"/>
        <v>2.6409122147337483E-2</v>
      </c>
      <c r="AB1665" s="64">
        <f t="shared" si="749"/>
        <v>-4.7515969821772308E-2</v>
      </c>
      <c r="AC1665" s="63">
        <f t="shared" si="742"/>
        <v>5.4516415154034714E-2</v>
      </c>
      <c r="AD1665" s="63">
        <f t="shared" si="743"/>
        <v>7.7104503071863784E-2</v>
      </c>
      <c r="AE1665" s="63">
        <f t="shared" si="744"/>
        <v>2.8023904748367023E-2</v>
      </c>
      <c r="AF1665" s="64">
        <f t="shared" si="745"/>
        <v>4.7742662497240573E-2</v>
      </c>
      <c r="AG1665" s="69">
        <f t="shared" ca="1" si="723"/>
        <v>1022</v>
      </c>
      <c r="AH1665" s="75">
        <f t="shared" si="733"/>
        <v>4</v>
      </c>
      <c r="AI1665" s="76">
        <f t="shared" si="734"/>
        <v>0</v>
      </c>
      <c r="AJ1665" s="75">
        <f t="shared" si="735"/>
        <v>4</v>
      </c>
      <c r="AK1665" s="76">
        <f t="shared" si="736"/>
        <v>0</v>
      </c>
    </row>
    <row r="1666" spans="2:37" x14ac:dyDescent="0.25">
      <c r="B1666" s="43">
        <v>2009</v>
      </c>
      <c r="C1666" s="44">
        <v>7</v>
      </c>
      <c r="D1666" s="67">
        <f t="shared" si="741"/>
        <v>40025</v>
      </c>
      <c r="E1666" s="61">
        <f>Data!I1665</f>
        <v>987.47997999999995</v>
      </c>
      <c r="F1666" s="61">
        <f>Data!H1665</f>
        <v>215.351</v>
      </c>
      <c r="G1666" s="62">
        <f>IF(MOD(C1666,3)=0,SUM(Data!G1663:G1665),0)</f>
        <v>0</v>
      </c>
      <c r="H1666" s="63">
        <f t="shared" si="724"/>
        <v>7.4141727016716619E-2</v>
      </c>
      <c r="I1666" s="63">
        <f t="shared" si="725"/>
        <v>0</v>
      </c>
      <c r="J1666" s="63">
        <f t="shared" si="726"/>
        <v>7.4141727016716619E-2</v>
      </c>
      <c r="K1666" s="63">
        <f t="shared" si="727"/>
        <v>-1.5855869221532704E-3</v>
      </c>
      <c r="L1666" s="64">
        <f t="shared" si="728"/>
        <v>7.5847576864823685E-2</v>
      </c>
      <c r="M1666" s="65">
        <f t="shared" si="729"/>
        <v>222.40540090090087</v>
      </c>
      <c r="N1666" s="65">
        <f t="shared" si="730"/>
        <v>17.277755398947352</v>
      </c>
      <c r="O1666" s="65">
        <f t="shared" si="731"/>
        <v>109160.79531086047</v>
      </c>
      <c r="P1666" s="66">
        <f t="shared" si="732"/>
        <v>6317.99633634766</v>
      </c>
      <c r="Q1666" s="63">
        <f t="shared" si="737"/>
        <v>-0.22084933003184004</v>
      </c>
      <c r="R1666" s="63">
        <f t="shared" si="738"/>
        <v>-0.19733634579845716</v>
      </c>
      <c r="S1666" s="63">
        <f t="shared" si="739"/>
        <v>-2.0971613536760469E-2</v>
      </c>
      <c r="T1666" s="64">
        <f t="shared" si="740"/>
        <v>-0.18014261353423866</v>
      </c>
      <c r="U1666" s="63">
        <f t="shared" si="750"/>
        <v>-2.1656383845769955E-2</v>
      </c>
      <c r="V1666" s="63">
        <f t="shared" si="751"/>
        <v>-1.5793767543916815E-3</v>
      </c>
      <c r="W1666" s="63">
        <f t="shared" si="752"/>
        <v>2.6014228789353666E-2</v>
      </c>
      <c r="X1666" s="64">
        <f t="shared" si="753"/>
        <v>-2.6893979410309465E-2</v>
      </c>
      <c r="Y1666" s="63">
        <f t="shared" si="746"/>
        <v>-2.9245340690680521E-2</v>
      </c>
      <c r="Z1666" s="63">
        <f t="shared" si="747"/>
        <v>-1.2132046770120364E-2</v>
      </c>
      <c r="AA1666" s="63">
        <f t="shared" si="748"/>
        <v>2.5938031250917204E-2</v>
      </c>
      <c r="AB1666" s="64">
        <f t="shared" si="749"/>
        <v>-3.7107580439940446E-2</v>
      </c>
      <c r="AC1666" s="63">
        <f t="shared" si="742"/>
        <v>5.3822800403078741E-2</v>
      </c>
      <c r="AD1666" s="63">
        <f t="shared" si="743"/>
        <v>7.6396030865157671E-2</v>
      </c>
      <c r="AE1666" s="63">
        <f t="shared" si="744"/>
        <v>2.7818252002395516E-2</v>
      </c>
      <c r="AF1666" s="64">
        <f t="shared" si="745"/>
        <v>4.7263004687962074E-2</v>
      </c>
      <c r="AG1666" s="69">
        <f t="shared" ca="1" si="723"/>
        <v>62</v>
      </c>
      <c r="AH1666" s="75">
        <f t="shared" si="733"/>
        <v>5</v>
      </c>
      <c r="AI1666" s="76">
        <f t="shared" si="734"/>
        <v>0</v>
      </c>
      <c r="AJ1666" s="75">
        <f t="shared" si="735"/>
        <v>5</v>
      </c>
      <c r="AK1666" s="76">
        <f t="shared" si="736"/>
        <v>0</v>
      </c>
    </row>
    <row r="1667" spans="2:37" x14ac:dyDescent="0.25">
      <c r="B1667" s="43">
        <v>2009</v>
      </c>
      <c r="C1667" s="44">
        <v>8</v>
      </c>
      <c r="D1667" s="67">
        <f t="shared" si="741"/>
        <v>40056</v>
      </c>
      <c r="E1667" s="61">
        <f>Data!I1666</f>
        <v>1020.619995</v>
      </c>
      <c r="F1667" s="61">
        <f>Data!H1666</f>
        <v>215.834</v>
      </c>
      <c r="G1667" s="62">
        <f>IF(MOD(C1667,3)=0,SUM(Data!G1664:G1666),0)</f>
        <v>0</v>
      </c>
      <c r="H1667" s="63">
        <f t="shared" si="724"/>
        <v>3.3560189240494864E-2</v>
      </c>
      <c r="I1667" s="63">
        <f t="shared" si="725"/>
        <v>0</v>
      </c>
      <c r="J1667" s="63">
        <f t="shared" si="726"/>
        <v>3.3560189240494864E-2</v>
      </c>
      <c r="K1667" s="63">
        <f t="shared" si="727"/>
        <v>2.2428500448106181E-3</v>
      </c>
      <c r="L1667" s="64">
        <f t="shared" si="728"/>
        <v>3.1247256285523939E-2</v>
      </c>
      <c r="M1667" s="65">
        <f t="shared" si="729"/>
        <v>229.86936824324323</v>
      </c>
      <c r="N1667" s="65">
        <f t="shared" si="730"/>
        <v>17.316506813418108</v>
      </c>
      <c r="O1667" s="65">
        <f t="shared" si="731"/>
        <v>112824.25225913587</v>
      </c>
      <c r="P1667" s="66">
        <f t="shared" si="732"/>
        <v>6515.4163870805169</v>
      </c>
      <c r="Q1667" s="63">
        <f t="shared" si="737"/>
        <v>-0.20439962426321767</v>
      </c>
      <c r="R1667" s="63">
        <f t="shared" si="738"/>
        <v>-0.18039022555277717</v>
      </c>
      <c r="S1667" s="63">
        <f t="shared" si="739"/>
        <v>-1.4843486119606064E-2</v>
      </c>
      <c r="T1667" s="64">
        <f t="shared" si="740"/>
        <v>-0.16804105449306284</v>
      </c>
      <c r="U1667" s="63">
        <f t="shared" si="750"/>
        <v>-1.562603177484212E-2</v>
      </c>
      <c r="V1667" s="63">
        <f t="shared" si="751"/>
        <v>4.5747267462918906E-3</v>
      </c>
      <c r="W1667" s="63">
        <f t="shared" si="752"/>
        <v>2.6365697789444642E-2</v>
      </c>
      <c r="X1667" s="64">
        <f t="shared" si="753"/>
        <v>-2.1231195752240639E-2</v>
      </c>
      <c r="Y1667" s="63">
        <f t="shared" si="746"/>
        <v>-2.542441864603906E-2</v>
      </c>
      <c r="Z1667" s="63">
        <f t="shared" si="747"/>
        <v>-8.2437662416741109E-3</v>
      </c>
      <c r="AA1667" s="63">
        <f t="shared" si="748"/>
        <v>2.5921995222706995E-2</v>
      </c>
      <c r="AB1667" s="64">
        <f t="shared" si="749"/>
        <v>-3.3302494364558788E-2</v>
      </c>
      <c r="AC1667" s="63">
        <f t="shared" si="742"/>
        <v>5.4751193536915377E-2</v>
      </c>
      <c r="AD1667" s="63">
        <f t="shared" si="743"/>
        <v>7.7344310484807277E-2</v>
      </c>
      <c r="AE1667" s="63">
        <f t="shared" si="744"/>
        <v>2.785082986379428E-2</v>
      </c>
      <c r="AF1667" s="64">
        <f t="shared" si="745"/>
        <v>4.8152396420764187E-2</v>
      </c>
      <c r="AG1667" s="69">
        <f t="shared" ca="1" si="723"/>
        <v>404</v>
      </c>
      <c r="AH1667" s="75">
        <f t="shared" si="733"/>
        <v>6</v>
      </c>
      <c r="AI1667" s="76">
        <f t="shared" si="734"/>
        <v>0</v>
      </c>
      <c r="AJ1667" s="75">
        <f t="shared" si="735"/>
        <v>6</v>
      </c>
      <c r="AK1667" s="76">
        <f t="shared" si="736"/>
        <v>0</v>
      </c>
    </row>
    <row r="1668" spans="2:37" x14ac:dyDescent="0.25">
      <c r="B1668" s="43">
        <v>2009</v>
      </c>
      <c r="C1668" s="44">
        <v>9</v>
      </c>
      <c r="D1668" s="67">
        <f t="shared" si="741"/>
        <v>40086</v>
      </c>
      <c r="E1668" s="61">
        <f>Data!I1667</f>
        <v>1057.079956</v>
      </c>
      <c r="F1668" s="61">
        <f>Data!H1667</f>
        <v>215.96899999999999</v>
      </c>
      <c r="G1668" s="62">
        <f>IF(MOD(C1668,3)=0,SUM(Data!G1665:G1667),0)</f>
        <v>6.1158333333333319</v>
      </c>
      <c r="H1668" s="63">
        <f t="shared" si="724"/>
        <v>3.5723345788458705E-2</v>
      </c>
      <c r="I1668" s="63">
        <f t="shared" si="725"/>
        <v>5.9922727002162364E-3</v>
      </c>
      <c r="J1668" s="63">
        <f t="shared" si="726"/>
        <v>4.1715618488674888E-2</v>
      </c>
      <c r="K1668" s="63">
        <f t="shared" si="727"/>
        <v>6.2548069349599444E-4</v>
      </c>
      <c r="L1668" s="64">
        <f t="shared" si="728"/>
        <v>4.1064452772780591E-2</v>
      </c>
      <c r="M1668" s="65">
        <f t="shared" si="729"/>
        <v>238.08107117117115</v>
      </c>
      <c r="N1668" s="65">
        <f t="shared" si="730"/>
        <v>17.327337954108692</v>
      </c>
      <c r="O1668" s="65">
        <f t="shared" si="731"/>
        <v>117530.785722648</v>
      </c>
      <c r="P1668" s="66">
        <f t="shared" si="732"/>
        <v>6782.9683956027857</v>
      </c>
      <c r="Q1668" s="63">
        <f t="shared" si="737"/>
        <v>-9.3693225423881477E-2</v>
      </c>
      <c r="R1668" s="63">
        <f t="shared" si="738"/>
        <v>-6.6703158321295475E-2</v>
      </c>
      <c r="S1668" s="63">
        <f t="shared" si="739"/>
        <v>-1.2862059666427395E-2</v>
      </c>
      <c r="T1668" s="64">
        <f t="shared" si="740"/>
        <v>-5.4542629206080551E-2</v>
      </c>
      <c r="U1668" s="63">
        <f t="shared" si="750"/>
        <v>-1.05375399001989E-2</v>
      </c>
      <c r="V1668" s="63">
        <f t="shared" si="751"/>
        <v>1.0075109436644469E-2</v>
      </c>
      <c r="W1668" s="63">
        <f t="shared" si="752"/>
        <v>2.6061259631683598E-2</v>
      </c>
      <c r="X1668" s="64">
        <f t="shared" si="753"/>
        <v>-1.5580112829498782E-2</v>
      </c>
      <c r="Y1668" s="63">
        <f t="shared" si="746"/>
        <v>-1.9160523048998845E-2</v>
      </c>
      <c r="Z1668" s="63">
        <f t="shared" si="747"/>
        <v>-1.6155547697763728E-3</v>
      </c>
      <c r="AA1668" s="63">
        <f t="shared" si="748"/>
        <v>2.5496239445007562E-2</v>
      </c>
      <c r="AB1668" s="64">
        <f t="shared" si="749"/>
        <v>-2.6437731482522819E-2</v>
      </c>
      <c r="AC1668" s="63">
        <f t="shared" si="742"/>
        <v>5.6950844164475711E-2</v>
      </c>
      <c r="AD1668" s="63">
        <f t="shared" si="743"/>
        <v>7.9495614580104013E-2</v>
      </c>
      <c r="AE1668" s="63">
        <f t="shared" si="744"/>
        <v>2.7718253582984298E-2</v>
      </c>
      <c r="AF1668" s="64">
        <f t="shared" si="745"/>
        <v>5.0380890693150437E-2</v>
      </c>
      <c r="AG1668" s="69">
        <f t="shared" ca="1" si="723"/>
        <v>373</v>
      </c>
      <c r="AH1668" s="75">
        <f t="shared" si="733"/>
        <v>7</v>
      </c>
      <c r="AI1668" s="76">
        <f t="shared" si="734"/>
        <v>0</v>
      </c>
      <c r="AJ1668" s="75">
        <f t="shared" si="735"/>
        <v>7</v>
      </c>
      <c r="AK1668" s="76">
        <f t="shared" si="736"/>
        <v>0</v>
      </c>
    </row>
    <row r="1669" spans="2:37" x14ac:dyDescent="0.25">
      <c r="B1669" s="43">
        <v>2009</v>
      </c>
      <c r="C1669" s="44">
        <v>10</v>
      </c>
      <c r="D1669" s="67">
        <f t="shared" si="741"/>
        <v>40117</v>
      </c>
      <c r="E1669" s="61">
        <f>Data!I1668</f>
        <v>1036.1899410000001</v>
      </c>
      <c r="F1669" s="61">
        <f>Data!H1668</f>
        <v>216.17699999999999</v>
      </c>
      <c r="G1669" s="62">
        <f>IF(MOD(C1669,3)=0,SUM(Data!G1666:G1668),0)</f>
        <v>0</v>
      </c>
      <c r="H1669" s="63">
        <f t="shared" si="724"/>
        <v>-1.9762000860415463E-2</v>
      </c>
      <c r="I1669" s="63">
        <f t="shared" si="725"/>
        <v>0</v>
      </c>
      <c r="J1669" s="63">
        <f t="shared" si="726"/>
        <v>-1.9762000860415463E-2</v>
      </c>
      <c r="K1669" s="63">
        <f t="shared" si="727"/>
        <v>9.6310118581843795E-4</v>
      </c>
      <c r="L1669" s="64">
        <f t="shared" si="728"/>
        <v>-2.0705160881236639E-2</v>
      </c>
      <c r="M1669" s="65">
        <f t="shared" si="729"/>
        <v>233.37611283783784</v>
      </c>
      <c r="N1669" s="65">
        <f t="shared" si="730"/>
        <v>17.344025933839369</v>
      </c>
      <c r="O1669" s="65">
        <f t="shared" si="731"/>
        <v>115208.14223407173</v>
      </c>
      <c r="P1669" s="66">
        <f t="shared" si="732"/>
        <v>6642.5259437194863</v>
      </c>
      <c r="Q1669" s="63">
        <f t="shared" si="737"/>
        <v>6.9615422967741925E-2</v>
      </c>
      <c r="R1669" s="63">
        <f t="shared" si="738"/>
        <v>0.10146886691155732</v>
      </c>
      <c r="S1669" s="63">
        <f t="shared" si="739"/>
        <v>-1.8284827748612509E-3</v>
      </c>
      <c r="T1669" s="64">
        <f t="shared" si="740"/>
        <v>0.10348657310276588</v>
      </c>
      <c r="U1669" s="63">
        <f t="shared" si="750"/>
        <v>-1.7218850987945844E-2</v>
      </c>
      <c r="V1669" s="63">
        <f t="shared" si="751"/>
        <v>3.2546121461705102E-3</v>
      </c>
      <c r="W1669" s="63">
        <f t="shared" si="752"/>
        <v>2.5181384238175175E-2</v>
      </c>
      <c r="X1669" s="64">
        <f t="shared" si="753"/>
        <v>-2.1388187913984225E-2</v>
      </c>
      <c r="Y1669" s="63">
        <f t="shared" si="746"/>
        <v>-2.70364282423603E-2</v>
      </c>
      <c r="Z1669" s="63">
        <f t="shared" si="747"/>
        <v>-9.6323418403816419E-3</v>
      </c>
      <c r="AA1669" s="63">
        <f t="shared" si="748"/>
        <v>2.5411891156330135E-2</v>
      </c>
      <c r="AB1669" s="64">
        <f t="shared" si="749"/>
        <v>-3.4175762246323682E-2</v>
      </c>
      <c r="AC1669" s="63">
        <f t="shared" si="742"/>
        <v>5.7243548808562528E-2</v>
      </c>
      <c r="AD1669" s="63">
        <f t="shared" si="743"/>
        <v>7.9794562616716469E-2</v>
      </c>
      <c r="AE1669" s="63">
        <f t="shared" si="744"/>
        <v>2.7521676099850234E-2</v>
      </c>
      <c r="AF1669" s="64">
        <f t="shared" si="745"/>
        <v>5.0872782280640294E-2</v>
      </c>
      <c r="AG1669" s="69">
        <f t="shared" ref="AG1669:AG1732" ca="1" si="754">RANK($H1669,OFFSET($H$5,0,0,$AN$3,1),0)</f>
        <v>1393</v>
      </c>
      <c r="AH1669" s="75">
        <f t="shared" si="733"/>
        <v>0</v>
      </c>
      <c r="AI1669" s="76">
        <f t="shared" si="734"/>
        <v>1</v>
      </c>
      <c r="AJ1669" s="75">
        <f t="shared" si="735"/>
        <v>0</v>
      </c>
      <c r="AK1669" s="76">
        <f t="shared" si="736"/>
        <v>1</v>
      </c>
    </row>
    <row r="1670" spans="2:37" x14ac:dyDescent="0.25">
      <c r="B1670" s="43">
        <v>2009</v>
      </c>
      <c r="C1670" s="44">
        <v>11</v>
      </c>
      <c r="D1670" s="67">
        <f t="shared" si="741"/>
        <v>40147</v>
      </c>
      <c r="E1670" s="61">
        <f>Data!I1669</f>
        <v>1095.630005</v>
      </c>
      <c r="F1670" s="61">
        <f>Data!H1669</f>
        <v>216.33</v>
      </c>
      <c r="G1670" s="62">
        <f>IF(MOD(C1670,3)=0,SUM(Data!G1667:G1669),0)</f>
        <v>0</v>
      </c>
      <c r="H1670" s="63">
        <f t="shared" ref="H1670:H1733" si="755">E1670/E1669-1</f>
        <v>5.736406198137356E-2</v>
      </c>
      <c r="I1670" s="63">
        <f t="shared" ref="I1670:I1733" si="756">G1670/E1669</f>
        <v>0</v>
      </c>
      <c r="J1670" s="63">
        <f t="shared" ref="J1670:J1733" si="757">O1670/O1669-1</f>
        <v>5.736406198137356E-2</v>
      </c>
      <c r="K1670" s="63">
        <f t="shared" ref="K1670:K1733" si="758">F1670/F1669-1</f>
        <v>7.0775336876738315E-4</v>
      </c>
      <c r="L1670" s="64">
        <f t="shared" ref="L1670:L1733" si="759">(1+J1670)/(1+K1670)-1</f>
        <v>5.6616238279237008E-2</v>
      </c>
      <c r="M1670" s="65">
        <f t="shared" ref="M1670:M1733" si="760">E1670/$E$4</f>
        <v>246.76351463963962</v>
      </c>
      <c r="N1670" s="65">
        <f t="shared" ref="N1670:N1733" si="761">F1670/$F$4</f>
        <v>17.35630122662203</v>
      </c>
      <c r="O1670" s="65">
        <f t="shared" ref="O1670:O1733" si="762">O1669*((E1670+G1670)/(E1669))</f>
        <v>121816.94924594591</v>
      </c>
      <c r="P1670" s="66">
        <f t="shared" ref="P1670:P1733" si="763">P1669*(1+L1670)</f>
        <v>7018.6007753251224</v>
      </c>
      <c r="Q1670" s="63">
        <f t="shared" si="737"/>
        <v>0.22247391014096563</v>
      </c>
      <c r="R1670" s="63">
        <f t="shared" si="738"/>
        <v>0.25887952222667154</v>
      </c>
      <c r="S1670" s="63">
        <f t="shared" si="739"/>
        <v>1.8382958691302687E-2</v>
      </c>
      <c r="T1670" s="64">
        <f t="shared" si="740"/>
        <v>0.236155329861788</v>
      </c>
      <c r="U1670" s="63">
        <f t="shared" si="750"/>
        <v>-1.3692157248210601E-2</v>
      </c>
      <c r="V1670" s="63">
        <f t="shared" si="751"/>
        <v>6.8547745664337967E-3</v>
      </c>
      <c r="W1670" s="63">
        <f t="shared" si="752"/>
        <v>2.5219071770260948E-2</v>
      </c>
      <c r="X1670" s="64">
        <f t="shared" si="753"/>
        <v>-1.7912559090533908E-2</v>
      </c>
      <c r="Y1670" s="63">
        <f t="shared" si="746"/>
        <v>-2.3439890652464768E-2</v>
      </c>
      <c r="Z1670" s="63">
        <f t="shared" si="747"/>
        <v>-5.9714704431582666E-3</v>
      </c>
      <c r="AA1670" s="63">
        <f t="shared" si="748"/>
        <v>2.5423493693077504E-2</v>
      </c>
      <c r="AB1670" s="64">
        <f t="shared" si="749"/>
        <v>-3.0616583615776571E-2</v>
      </c>
      <c r="AC1670" s="63">
        <f t="shared" si="742"/>
        <v>5.9326945090717453E-2</v>
      </c>
      <c r="AD1670" s="63">
        <f t="shared" si="743"/>
        <v>8.1922397759131682E-2</v>
      </c>
      <c r="AE1670" s="63">
        <f t="shared" si="744"/>
        <v>2.7435461195869593E-2</v>
      </c>
      <c r="AF1670" s="64">
        <f t="shared" si="745"/>
        <v>5.3031979740939317E-2</v>
      </c>
      <c r="AG1670" s="69">
        <f t="shared" ca="1" si="754"/>
        <v>135</v>
      </c>
      <c r="AH1670" s="75">
        <f t="shared" si="733"/>
        <v>1</v>
      </c>
      <c r="AI1670" s="76">
        <f t="shared" si="734"/>
        <v>0</v>
      </c>
      <c r="AJ1670" s="75">
        <f t="shared" si="735"/>
        <v>1</v>
      </c>
      <c r="AK1670" s="76">
        <f t="shared" si="736"/>
        <v>0</v>
      </c>
    </row>
    <row r="1671" spans="2:37" x14ac:dyDescent="0.25">
      <c r="B1671" s="43">
        <v>2009</v>
      </c>
      <c r="C1671" s="44">
        <v>12</v>
      </c>
      <c r="D1671" s="67">
        <f t="shared" si="741"/>
        <v>40178</v>
      </c>
      <c r="E1671" s="61">
        <f>Data!I1670</f>
        <v>1115.099976</v>
      </c>
      <c r="F1671" s="61">
        <f>Data!H1670</f>
        <v>215.94900000000001</v>
      </c>
      <c r="G1671" s="62">
        <f>IF(MOD(C1671,3)=0,SUM(Data!G1668:G1670),0)</f>
        <v>5.7266666666666666</v>
      </c>
      <c r="H1671" s="63">
        <f t="shared" si="755"/>
        <v>1.7770571188400419E-2</v>
      </c>
      <c r="I1671" s="63">
        <f t="shared" si="756"/>
        <v>5.2268253338559004E-3</v>
      </c>
      <c r="J1671" s="63">
        <f t="shared" si="757"/>
        <v>2.2997396522256297E-2</v>
      </c>
      <c r="K1671" s="63">
        <f t="shared" si="758"/>
        <v>-1.7611981694632961E-3</v>
      </c>
      <c r="L1671" s="64">
        <f t="shared" si="759"/>
        <v>2.4802276415541114E-2</v>
      </c>
      <c r="M1671" s="65">
        <f t="shared" si="760"/>
        <v>251.14864324324321</v>
      </c>
      <c r="N1671" s="65">
        <f t="shared" si="761"/>
        <v>17.32573334067305</v>
      </c>
      <c r="O1671" s="65">
        <f t="shared" si="762"/>
        <v>124618.4219308865</v>
      </c>
      <c r="P1671" s="66">
        <f t="shared" si="763"/>
        <v>7192.6780518050673</v>
      </c>
      <c r="Q1671" s="63">
        <f t="shared" si="737"/>
        <v>0.23454190534182118</v>
      </c>
      <c r="R1671" s="63">
        <f t="shared" si="738"/>
        <v>0.26781978439844867</v>
      </c>
      <c r="S1671" s="63">
        <f t="shared" si="739"/>
        <v>2.7213311262058282E-2</v>
      </c>
      <c r="T1671" s="64">
        <f t="shared" si="740"/>
        <v>0.23423223832718332</v>
      </c>
      <c r="U1671" s="63">
        <f t="shared" si="750"/>
        <v>-1.6514485656790812E-2</v>
      </c>
      <c r="V1671" s="63">
        <f t="shared" si="751"/>
        <v>4.2024728891394414E-3</v>
      </c>
      <c r="W1671" s="63">
        <f t="shared" si="752"/>
        <v>2.5610555215884956E-2</v>
      </c>
      <c r="X1671" s="64">
        <f t="shared" si="753"/>
        <v>-2.0873500392397548E-2</v>
      </c>
      <c r="Y1671" s="63">
        <f t="shared" si="746"/>
        <v>-2.7203922646784728E-2</v>
      </c>
      <c r="Z1671" s="63">
        <f t="shared" si="747"/>
        <v>-9.5761116490469256E-3</v>
      </c>
      <c r="AA1671" s="63">
        <f t="shared" si="748"/>
        <v>2.5242753004707241E-2</v>
      </c>
      <c r="AB1671" s="64">
        <f t="shared" si="749"/>
        <v>-3.3961580856543105E-2</v>
      </c>
      <c r="AC1671" s="63">
        <f t="shared" si="742"/>
        <v>5.9137544923309138E-2</v>
      </c>
      <c r="AD1671" s="63">
        <f t="shared" si="743"/>
        <v>8.1589557144409408E-2</v>
      </c>
      <c r="AE1671" s="63">
        <f t="shared" si="744"/>
        <v>2.7263377455155613E-2</v>
      </c>
      <c r="AF1671" s="64">
        <f t="shared" si="745"/>
        <v>5.288437306490601E-2</v>
      </c>
      <c r="AG1671" s="69">
        <f t="shared" ca="1" si="754"/>
        <v>687</v>
      </c>
      <c r="AH1671" s="75">
        <f t="shared" ref="AH1671:AH1734" si="764">IF($H1671&gt;0,IF($H1670&gt;0,AH1670+1,1),0)</f>
        <v>2</v>
      </c>
      <c r="AI1671" s="76">
        <f t="shared" ref="AI1671:AI1734" si="765">IF($H1671&lt;0,IF($H1670&lt;0,AI1670+1,1),0)</f>
        <v>0</v>
      </c>
      <c r="AJ1671" s="75">
        <f t="shared" ref="AJ1671:AJ1734" si="766">IF($H1671&gt;0,IF($H1670&gt;0,AJ1670+1,1),0)</f>
        <v>2</v>
      </c>
      <c r="AK1671" s="76">
        <f t="shared" ref="AK1671:AK1734" si="767">IF($H1671&lt;0,IF($H1670&lt;0,AK1670+1,1),0)</f>
        <v>0</v>
      </c>
    </row>
    <row r="1672" spans="2:37" x14ac:dyDescent="0.25">
      <c r="B1672" s="43">
        <v>2010</v>
      </c>
      <c r="C1672" s="39">
        <v>1</v>
      </c>
      <c r="D1672" s="67">
        <f t="shared" si="741"/>
        <v>40209</v>
      </c>
      <c r="E1672" s="61">
        <f>Data!I1671</f>
        <v>1073.869995</v>
      </c>
      <c r="F1672" s="61">
        <f>Data!H1671</f>
        <v>216.68700000000001</v>
      </c>
      <c r="G1672" s="62">
        <f>IF(MOD(C1672,3)=0,SUM(Data!G1669:G1671),0)</f>
        <v>0</v>
      </c>
      <c r="H1672" s="63">
        <f t="shared" si="755"/>
        <v>-3.6974246154947377E-2</v>
      </c>
      <c r="I1672" s="63">
        <f t="shared" si="756"/>
        <v>0</v>
      </c>
      <c r="J1672" s="63">
        <f t="shared" si="757"/>
        <v>-3.6974246154947377E-2</v>
      </c>
      <c r="K1672" s="63">
        <f t="shared" si="758"/>
        <v>3.4174735701484327E-3</v>
      </c>
      <c r="L1672" s="64">
        <f t="shared" si="759"/>
        <v>-4.0254152223782258E-2</v>
      </c>
      <c r="M1672" s="65">
        <f t="shared" si="760"/>
        <v>241.86261148648646</v>
      </c>
      <c r="N1672" s="65">
        <f t="shared" si="761"/>
        <v>17.38494357644824</v>
      </c>
      <c r="O1672" s="65">
        <f t="shared" si="762"/>
        <v>120010.7497229728</v>
      </c>
      <c r="P1672" s="66">
        <f t="shared" si="763"/>
        <v>6903.1428946110482</v>
      </c>
      <c r="Q1672" s="63">
        <f t="shared" si="737"/>
        <v>0.30027363357707149</v>
      </c>
      <c r="R1672" s="63">
        <f t="shared" si="738"/>
        <v>0.33532335406972558</v>
      </c>
      <c r="S1672" s="63">
        <f t="shared" si="739"/>
        <v>2.625708642957636E-2</v>
      </c>
      <c r="T1672" s="64">
        <f t="shared" si="740"/>
        <v>0.30115871717428333</v>
      </c>
      <c r="U1672" s="63">
        <f t="shared" si="750"/>
        <v>-1.8883667981459795E-2</v>
      </c>
      <c r="V1672" s="63">
        <f t="shared" si="751"/>
        <v>1.7833841334227163E-3</v>
      </c>
      <c r="W1672" s="63">
        <f t="shared" si="752"/>
        <v>2.5879692060773118E-2</v>
      </c>
      <c r="X1672" s="64">
        <f t="shared" si="753"/>
        <v>-2.3488434476119036E-2</v>
      </c>
      <c r="Y1672" s="63">
        <f t="shared" si="746"/>
        <v>-2.5785552333391193E-2</v>
      </c>
      <c r="Z1672" s="63">
        <f t="shared" si="747"/>
        <v>-8.1320393777699618E-3</v>
      </c>
      <c r="AA1672" s="63">
        <f t="shared" si="748"/>
        <v>2.5288394374188394E-2</v>
      </c>
      <c r="AB1672" s="64">
        <f t="shared" si="749"/>
        <v>-3.2596129962396914E-2</v>
      </c>
      <c r="AC1672" s="63">
        <f t="shared" si="742"/>
        <v>6.0919695144032282E-2</v>
      </c>
      <c r="AD1672" s="63">
        <f t="shared" si="743"/>
        <v>8.3409486083040552E-2</v>
      </c>
      <c r="AE1672" s="63">
        <f t="shared" si="744"/>
        <v>2.691186427511516E-2</v>
      </c>
      <c r="AF1672" s="64">
        <f t="shared" si="745"/>
        <v>5.5017011462620946E-2</v>
      </c>
      <c r="AG1672" s="69">
        <f t="shared" ca="1" si="754"/>
        <v>1590</v>
      </c>
      <c r="AH1672" s="75">
        <f t="shared" si="764"/>
        <v>0</v>
      </c>
      <c r="AI1672" s="76">
        <f t="shared" si="765"/>
        <v>1</v>
      </c>
      <c r="AJ1672" s="75">
        <f t="shared" si="766"/>
        <v>0</v>
      </c>
      <c r="AK1672" s="76">
        <f t="shared" si="767"/>
        <v>1</v>
      </c>
    </row>
    <row r="1673" spans="2:37" x14ac:dyDescent="0.25">
      <c r="B1673" s="43">
        <v>2010</v>
      </c>
      <c r="C1673" s="44">
        <v>2</v>
      </c>
      <c r="D1673" s="67">
        <f t="shared" si="741"/>
        <v>40237</v>
      </c>
      <c r="E1673" s="61">
        <f>Data!I1672</f>
        <v>1104.48999</v>
      </c>
      <c r="F1673" s="61">
        <f>Data!H1672</f>
        <v>216.74100000000001</v>
      </c>
      <c r="G1673" s="62">
        <f>IF(MOD(C1673,3)=0,SUM(Data!G1670:G1672),0)</f>
        <v>0</v>
      </c>
      <c r="H1673" s="63">
        <f t="shared" si="755"/>
        <v>2.8513688940531301E-2</v>
      </c>
      <c r="I1673" s="63">
        <f t="shared" si="756"/>
        <v>0</v>
      </c>
      <c r="J1673" s="63">
        <f t="shared" si="757"/>
        <v>2.8513688940531301E-2</v>
      </c>
      <c r="K1673" s="63">
        <f t="shared" si="758"/>
        <v>2.4920738207656612E-4</v>
      </c>
      <c r="L1673" s="64">
        <f t="shared" si="759"/>
        <v>2.8257439595908762E-2</v>
      </c>
      <c r="M1673" s="65">
        <f t="shared" si="760"/>
        <v>248.75900675675675</v>
      </c>
      <c r="N1673" s="65">
        <f t="shared" si="761"/>
        <v>17.389276032724474</v>
      </c>
      <c r="O1673" s="65">
        <f t="shared" si="762"/>
        <v>123432.6989100936</v>
      </c>
      <c r="P1673" s="66">
        <f t="shared" si="763"/>
        <v>7098.208037977447</v>
      </c>
      <c r="Q1673" s="63">
        <f t="shared" si="737"/>
        <v>0.50252343173198843</v>
      </c>
      <c r="R1673" s="63">
        <f t="shared" si="738"/>
        <v>0.54302492692188364</v>
      </c>
      <c r="S1673" s="63">
        <f t="shared" si="739"/>
        <v>2.1433317781453853E-2</v>
      </c>
      <c r="T1673" s="64">
        <f t="shared" si="740"/>
        <v>0.51064675496715006</v>
      </c>
      <c r="U1673" s="63">
        <f t="shared" si="750"/>
        <v>-1.7039824601958631E-2</v>
      </c>
      <c r="V1673" s="63">
        <f t="shared" si="751"/>
        <v>3.6660677665942831E-3</v>
      </c>
      <c r="W1673" s="63">
        <f t="shared" si="752"/>
        <v>2.4751337882979119E-2</v>
      </c>
      <c r="X1673" s="64">
        <f t="shared" si="753"/>
        <v>-2.0575986912048982E-2</v>
      </c>
      <c r="Y1673" s="63">
        <f t="shared" si="746"/>
        <v>-2.105620940604136E-2</v>
      </c>
      <c r="Z1673" s="63">
        <f t="shared" si="747"/>
        <v>-3.3169971294548795E-3</v>
      </c>
      <c r="AA1673" s="63">
        <f t="shared" si="748"/>
        <v>2.4708499941696216E-2</v>
      </c>
      <c r="AB1673" s="64">
        <f t="shared" si="749"/>
        <v>-2.7349726359004345E-2</v>
      </c>
      <c r="AC1673" s="63">
        <f t="shared" si="742"/>
        <v>6.1960540508276374E-2</v>
      </c>
      <c r="AD1673" s="63">
        <f t="shared" si="743"/>
        <v>8.447239569470022E-2</v>
      </c>
      <c r="AE1673" s="63">
        <f t="shared" si="744"/>
        <v>2.6683435455002957E-2</v>
      </c>
      <c r="AF1673" s="64">
        <f t="shared" si="745"/>
        <v>5.6287028936126138E-2</v>
      </c>
      <c r="AG1673" s="69">
        <f t="shared" ca="1" si="754"/>
        <v>481</v>
      </c>
      <c r="AH1673" s="75">
        <f t="shared" si="764"/>
        <v>1</v>
      </c>
      <c r="AI1673" s="76">
        <f t="shared" si="765"/>
        <v>0</v>
      </c>
      <c r="AJ1673" s="75">
        <f t="shared" si="766"/>
        <v>1</v>
      </c>
      <c r="AK1673" s="76">
        <f t="shared" si="767"/>
        <v>0</v>
      </c>
    </row>
    <row r="1674" spans="2:37" x14ac:dyDescent="0.25">
      <c r="B1674" s="43">
        <v>2010</v>
      </c>
      <c r="C1674" s="44">
        <v>3</v>
      </c>
      <c r="D1674" s="67">
        <f t="shared" si="741"/>
        <v>40268</v>
      </c>
      <c r="E1674" s="61">
        <f>Data!I1673</f>
        <v>1169.4300539999999</v>
      </c>
      <c r="F1674" s="61">
        <f>Data!H1673</f>
        <v>217.631</v>
      </c>
      <c r="G1674" s="62">
        <f>IF(MOD(C1674,3)=0,SUM(Data!G1671:G1673),0)</f>
        <v>5.5175000000000001</v>
      </c>
      <c r="H1674" s="63">
        <f t="shared" si="755"/>
        <v>5.8796426031891835E-2</v>
      </c>
      <c r="I1674" s="63">
        <f t="shared" si="756"/>
        <v>4.9955183387402182E-3</v>
      </c>
      <c r="J1674" s="63">
        <f t="shared" si="757"/>
        <v>6.379194437063207E-2</v>
      </c>
      <c r="K1674" s="63">
        <f t="shared" si="758"/>
        <v>4.1062835365712758E-3</v>
      </c>
      <c r="L1674" s="64">
        <f t="shared" si="759"/>
        <v>5.9441576865589818E-2</v>
      </c>
      <c r="M1674" s="65">
        <f t="shared" si="760"/>
        <v>263.38514729729724</v>
      </c>
      <c r="N1674" s="65">
        <f t="shared" si="761"/>
        <v>17.460681330610544</v>
      </c>
      <c r="O1674" s="65">
        <f t="shared" si="762"/>
        <v>131306.71077248326</v>
      </c>
      <c r="P1674" s="66">
        <f t="shared" si="763"/>
        <v>7520.1367166748305</v>
      </c>
      <c r="Q1674" s="63">
        <f t="shared" si="737"/>
        <v>0.46568997622225372</v>
      </c>
      <c r="R1674" s="63">
        <f t="shared" si="738"/>
        <v>0.49931693820567991</v>
      </c>
      <c r="S1674" s="63">
        <f t="shared" si="739"/>
        <v>2.3139594469439473E-2</v>
      </c>
      <c r="T1674" s="64">
        <f t="shared" si="740"/>
        <v>0.4654079915489604</v>
      </c>
      <c r="U1674" s="63">
        <f t="shared" si="750"/>
        <v>-1.8977545686583719E-3</v>
      </c>
      <c r="V1674" s="63">
        <f t="shared" si="751"/>
        <v>1.9226537178423708E-2</v>
      </c>
      <c r="W1674" s="63">
        <f t="shared" si="752"/>
        <v>2.3994869520803652E-2</v>
      </c>
      <c r="X1674" s="64">
        <f t="shared" si="753"/>
        <v>-4.6565978837487254E-3</v>
      </c>
      <c r="Y1674" s="63">
        <f t="shared" si="746"/>
        <v>-2.4495149580544773E-2</v>
      </c>
      <c r="Z1674" s="63">
        <f t="shared" si="747"/>
        <v>-6.6276617658969084E-3</v>
      </c>
      <c r="AA1674" s="63">
        <f t="shared" si="748"/>
        <v>2.428709182804889E-2</v>
      </c>
      <c r="AB1674" s="64">
        <f t="shared" si="749"/>
        <v>-3.0181727213580478E-2</v>
      </c>
      <c r="AC1674" s="63">
        <f t="shared" si="742"/>
        <v>6.3723120458356597E-2</v>
      </c>
      <c r="AD1674" s="63">
        <f t="shared" si="743"/>
        <v>8.6081287626142089E-2</v>
      </c>
      <c r="AE1674" s="63">
        <f t="shared" si="744"/>
        <v>2.6613829965173696E-2</v>
      </c>
      <c r="AF1674" s="64">
        <f t="shared" si="745"/>
        <v>5.7925829484476887E-2</v>
      </c>
      <c r="AG1674" s="69">
        <f t="shared" ca="1" si="754"/>
        <v>127</v>
      </c>
      <c r="AH1674" s="75">
        <f t="shared" si="764"/>
        <v>2</v>
      </c>
      <c r="AI1674" s="76">
        <f t="shared" si="765"/>
        <v>0</v>
      </c>
      <c r="AJ1674" s="75">
        <f t="shared" si="766"/>
        <v>2</v>
      </c>
      <c r="AK1674" s="76">
        <f t="shared" si="767"/>
        <v>0</v>
      </c>
    </row>
    <row r="1675" spans="2:37" x14ac:dyDescent="0.25">
      <c r="B1675" s="43">
        <v>2010</v>
      </c>
      <c r="C1675" s="44">
        <v>4</v>
      </c>
      <c r="D1675" s="67">
        <f t="shared" si="741"/>
        <v>40298</v>
      </c>
      <c r="E1675" s="61">
        <f>Data!I1674</f>
        <v>1186.6899410000001</v>
      </c>
      <c r="F1675" s="61">
        <f>Data!H1674</f>
        <v>218.00899999999999</v>
      </c>
      <c r="G1675" s="62">
        <f>IF(MOD(C1675,3)=0,SUM(Data!G1672:G1674),0)</f>
        <v>0</v>
      </c>
      <c r="H1675" s="63">
        <f t="shared" si="755"/>
        <v>1.4759229883791081E-2</v>
      </c>
      <c r="I1675" s="63">
        <f t="shared" si="756"/>
        <v>0</v>
      </c>
      <c r="J1675" s="63">
        <f t="shared" si="757"/>
        <v>1.4759229883791081E-2</v>
      </c>
      <c r="K1675" s="63">
        <f t="shared" si="758"/>
        <v>1.736884910697345E-3</v>
      </c>
      <c r="L1675" s="64">
        <f t="shared" si="759"/>
        <v>1.2999765875901348E-2</v>
      </c>
      <c r="M1675" s="65">
        <f t="shared" si="760"/>
        <v>267.27250923423424</v>
      </c>
      <c r="N1675" s="65">
        <f t="shared" si="761"/>
        <v>17.491008524544178</v>
      </c>
      <c r="O1675" s="65">
        <f t="shared" si="762"/>
        <v>133244.69670205881</v>
      </c>
      <c r="P1675" s="66">
        <f t="shared" si="763"/>
        <v>7617.8967333463725</v>
      </c>
      <c r="Q1675" s="63">
        <f t="shared" si="737"/>
        <v>0.3596200131978784</v>
      </c>
      <c r="R1675" s="63">
        <f t="shared" si="738"/>
        <v>0.39081343829965243</v>
      </c>
      <c r="S1675" s="63">
        <f t="shared" si="739"/>
        <v>2.2364471956480836E-2</v>
      </c>
      <c r="T1675" s="64">
        <f t="shared" si="740"/>
        <v>0.36038905541981214</v>
      </c>
      <c r="U1675" s="63">
        <f t="shared" si="750"/>
        <v>5.1064126664832621E-3</v>
      </c>
      <c r="V1675" s="63">
        <f t="shared" si="751"/>
        <v>2.6378943807673139E-2</v>
      </c>
      <c r="W1675" s="63">
        <f t="shared" si="752"/>
        <v>2.2978055195632452E-2</v>
      </c>
      <c r="X1675" s="64">
        <f t="shared" si="753"/>
        <v>3.3244981109494809E-3</v>
      </c>
      <c r="Y1675" s="63">
        <f t="shared" si="746"/>
        <v>-2.0004224830641126E-2</v>
      </c>
      <c r="Z1675" s="63">
        <f t="shared" si="747"/>
        <v>-2.0544805892712681E-3</v>
      </c>
      <c r="AA1675" s="63">
        <f t="shared" si="748"/>
        <v>2.4405038787900679E-2</v>
      </c>
      <c r="AB1675" s="64">
        <f t="shared" si="749"/>
        <v>-2.5829157779699519E-2</v>
      </c>
      <c r="AC1675" s="63">
        <f t="shared" si="742"/>
        <v>6.5954307232614084E-2</v>
      </c>
      <c r="AD1675" s="63">
        <f t="shared" si="743"/>
        <v>8.8359371234662198E-2</v>
      </c>
      <c r="AE1675" s="63">
        <f t="shared" si="744"/>
        <v>2.662320211587077E-2</v>
      </c>
      <c r="AF1675" s="64">
        <f t="shared" si="745"/>
        <v>6.0135178117495469E-2</v>
      </c>
      <c r="AG1675" s="69">
        <f t="shared" ca="1" si="754"/>
        <v>743</v>
      </c>
      <c r="AH1675" s="75">
        <f t="shared" si="764"/>
        <v>3</v>
      </c>
      <c r="AI1675" s="76">
        <f t="shared" si="765"/>
        <v>0</v>
      </c>
      <c r="AJ1675" s="75">
        <f t="shared" si="766"/>
        <v>3</v>
      </c>
      <c r="AK1675" s="76">
        <f t="shared" si="767"/>
        <v>0</v>
      </c>
    </row>
    <row r="1676" spans="2:37" x14ac:dyDescent="0.25">
      <c r="B1676" s="43">
        <v>2010</v>
      </c>
      <c r="C1676" s="44">
        <v>5</v>
      </c>
      <c r="D1676" s="67">
        <f t="shared" si="741"/>
        <v>40329</v>
      </c>
      <c r="E1676" s="61">
        <f>Data!I1675</f>
        <v>1089.410034</v>
      </c>
      <c r="F1676" s="61">
        <f>Data!H1675</f>
        <v>218.178</v>
      </c>
      <c r="G1676" s="62">
        <f>IF(MOD(C1676,3)=0,SUM(Data!G1673:G1675),0)</f>
        <v>0</v>
      </c>
      <c r="H1676" s="63">
        <f t="shared" si="755"/>
        <v>-8.1975841910334468E-2</v>
      </c>
      <c r="I1676" s="63">
        <f t="shared" si="756"/>
        <v>0</v>
      </c>
      <c r="J1676" s="63">
        <f t="shared" si="757"/>
        <v>-8.1975841910334468E-2</v>
      </c>
      <c r="K1676" s="63">
        <f t="shared" si="758"/>
        <v>7.75197354237811E-4</v>
      </c>
      <c r="L1676" s="64">
        <f t="shared" si="759"/>
        <v>-8.2686940567014755E-2</v>
      </c>
      <c r="M1676" s="65">
        <f t="shared" si="760"/>
        <v>245.36262027027024</v>
      </c>
      <c r="N1676" s="65">
        <f t="shared" si="761"/>
        <v>17.504567508075354</v>
      </c>
      <c r="O1676" s="65">
        <f t="shared" si="762"/>
        <v>122321.85050982038</v>
      </c>
      <c r="P1676" s="66">
        <f t="shared" si="763"/>
        <v>6987.9961589105051</v>
      </c>
      <c r="Q1676" s="63">
        <f t="shared" si="737"/>
        <v>0.18524927238642741</v>
      </c>
      <c r="R1676" s="63">
        <f t="shared" si="738"/>
        <v>0.21244215278406053</v>
      </c>
      <c r="S1676" s="63">
        <f t="shared" si="739"/>
        <v>2.0209860840939564E-2</v>
      </c>
      <c r="T1676" s="64">
        <f t="shared" si="740"/>
        <v>0.18842426379281108</v>
      </c>
      <c r="U1676" s="63">
        <f t="shared" si="750"/>
        <v>-1.7755818505496901E-2</v>
      </c>
      <c r="V1676" s="63">
        <f t="shared" si="751"/>
        <v>3.0328459341835146E-3</v>
      </c>
      <c r="W1676" s="63">
        <f t="shared" si="752"/>
        <v>2.3347043370431253E-2</v>
      </c>
      <c r="X1676" s="64">
        <f t="shared" si="753"/>
        <v>-1.9850741317766873E-2</v>
      </c>
      <c r="Y1676" s="63">
        <f t="shared" si="746"/>
        <v>-2.6195097085033314E-2</v>
      </c>
      <c r="Z1676" s="63">
        <f t="shared" si="747"/>
        <v>-8.3587457545442057E-3</v>
      </c>
      <c r="AA1676" s="63">
        <f t="shared" si="748"/>
        <v>2.4364886561393018E-2</v>
      </c>
      <c r="AB1676" s="64">
        <f t="shared" si="749"/>
        <v>-3.1945288973916797E-2</v>
      </c>
      <c r="AC1676" s="63">
        <f t="shared" si="742"/>
        <v>5.6745427514081515E-2</v>
      </c>
      <c r="AD1676" s="63">
        <f t="shared" si="743"/>
        <v>7.8956932056703177E-2</v>
      </c>
      <c r="AE1676" s="63">
        <f t="shared" si="744"/>
        <v>2.6543652968929354E-2</v>
      </c>
      <c r="AF1676" s="64">
        <f t="shared" si="745"/>
        <v>5.1058012911761042E-2</v>
      </c>
      <c r="AG1676" s="69">
        <f t="shared" ca="1" si="754"/>
        <v>1767</v>
      </c>
      <c r="AH1676" s="75">
        <f t="shared" si="764"/>
        <v>0</v>
      </c>
      <c r="AI1676" s="76">
        <f t="shared" si="765"/>
        <v>1</v>
      </c>
      <c r="AJ1676" s="75">
        <f t="shared" si="766"/>
        <v>0</v>
      </c>
      <c r="AK1676" s="76">
        <f t="shared" si="767"/>
        <v>1</v>
      </c>
    </row>
    <row r="1677" spans="2:37" x14ac:dyDescent="0.25">
      <c r="B1677" s="43">
        <v>2010</v>
      </c>
      <c r="C1677" s="44">
        <v>6</v>
      </c>
      <c r="D1677" s="67">
        <f t="shared" si="741"/>
        <v>40359</v>
      </c>
      <c r="E1677" s="61">
        <f>Data!I1676</f>
        <v>1030.709961</v>
      </c>
      <c r="F1677" s="61">
        <f>Data!H1676</f>
        <v>217.965</v>
      </c>
      <c r="G1677" s="62">
        <f>IF(MOD(C1677,3)=0,SUM(Data!G1674:G1676),0)</f>
        <v>5.4983333333333331</v>
      </c>
      <c r="H1677" s="63">
        <f t="shared" si="755"/>
        <v>-5.3882442026415123E-2</v>
      </c>
      <c r="I1677" s="63">
        <f t="shared" si="756"/>
        <v>5.0470742527907843E-3</v>
      </c>
      <c r="J1677" s="63">
        <f t="shared" si="757"/>
        <v>-4.8835367773624516E-2</v>
      </c>
      <c r="K1677" s="63">
        <f t="shared" si="758"/>
        <v>-9.7626708467390966E-4</v>
      </c>
      <c r="L1677" s="64">
        <f t="shared" si="759"/>
        <v>-4.7905869612616114E-2</v>
      </c>
      <c r="M1677" s="65">
        <f t="shared" si="760"/>
        <v>232.14188310810809</v>
      </c>
      <c r="N1677" s="65">
        <f t="shared" si="761"/>
        <v>17.487478374985766</v>
      </c>
      <c r="O1677" s="65">
        <f t="shared" si="762"/>
        <v>116348.21795342298</v>
      </c>
      <c r="P1677" s="66">
        <f t="shared" si="763"/>
        <v>6653.2301260682761</v>
      </c>
      <c r="Q1677" s="63">
        <f t="shared" si="737"/>
        <v>0.12116559321220133</v>
      </c>
      <c r="R1677" s="63">
        <f t="shared" si="738"/>
        <v>0.14486593297450368</v>
      </c>
      <c r="S1677" s="63">
        <f t="shared" si="739"/>
        <v>1.053348972845658E-2</v>
      </c>
      <c r="T1677" s="64">
        <f t="shared" si="740"/>
        <v>0.13293220324854671</v>
      </c>
      <c r="U1677" s="63">
        <f t="shared" si="750"/>
        <v>-2.8549039111411156E-2</v>
      </c>
      <c r="V1677" s="63">
        <f t="shared" si="751"/>
        <v>-7.7930539257117237E-3</v>
      </c>
      <c r="W1677" s="63">
        <f t="shared" si="752"/>
        <v>2.3041923713041701E-2</v>
      </c>
      <c r="X1677" s="64">
        <f t="shared" si="753"/>
        <v>-3.0140482930397172E-2</v>
      </c>
      <c r="Y1677" s="63">
        <f t="shared" si="746"/>
        <v>-3.3861720459569367E-2</v>
      </c>
      <c r="Z1677" s="63">
        <f t="shared" si="747"/>
        <v>-1.5924643357525858E-2</v>
      </c>
      <c r="AA1677" s="63">
        <f t="shared" si="748"/>
        <v>2.372886790506068E-2</v>
      </c>
      <c r="AB1677" s="64">
        <f t="shared" si="749"/>
        <v>-3.8734388084349702E-2</v>
      </c>
      <c r="AC1677" s="63">
        <f t="shared" si="742"/>
        <v>5.4293332324721E-2</v>
      </c>
      <c r="AD1677" s="63">
        <f t="shared" si="743"/>
        <v>7.6307312207047229E-2</v>
      </c>
      <c r="AE1677" s="63">
        <f t="shared" si="744"/>
        <v>2.621623385556382E-2</v>
      </c>
      <c r="AF1677" s="64">
        <f t="shared" si="745"/>
        <v>4.8811426577503703E-2</v>
      </c>
      <c r="AG1677" s="69">
        <f t="shared" ca="1" si="754"/>
        <v>1689</v>
      </c>
      <c r="AH1677" s="75">
        <f t="shared" si="764"/>
        <v>0</v>
      </c>
      <c r="AI1677" s="76">
        <f t="shared" si="765"/>
        <v>2</v>
      </c>
      <c r="AJ1677" s="75">
        <f t="shared" si="766"/>
        <v>0</v>
      </c>
      <c r="AK1677" s="76">
        <f t="shared" si="767"/>
        <v>2</v>
      </c>
    </row>
    <row r="1678" spans="2:37" x14ac:dyDescent="0.25">
      <c r="B1678" s="43">
        <v>2010</v>
      </c>
      <c r="C1678" s="44">
        <v>7</v>
      </c>
      <c r="D1678" s="67">
        <f t="shared" si="741"/>
        <v>40390</v>
      </c>
      <c r="E1678" s="61">
        <f>Data!I1677</f>
        <v>1101.599976</v>
      </c>
      <c r="F1678" s="61">
        <f>Data!H1677</f>
        <v>218.011</v>
      </c>
      <c r="G1678" s="62">
        <f>IF(MOD(C1678,3)=0,SUM(Data!G1675:G1677),0)</f>
        <v>0</v>
      </c>
      <c r="H1678" s="63">
        <f t="shared" si="755"/>
        <v>6.8777849911552336E-2</v>
      </c>
      <c r="I1678" s="63">
        <f t="shared" si="756"/>
        <v>0</v>
      </c>
      <c r="J1678" s="63">
        <f t="shared" si="757"/>
        <v>6.8777849911552336E-2</v>
      </c>
      <c r="K1678" s="63">
        <f t="shared" si="758"/>
        <v>2.1104305737162932E-4</v>
      </c>
      <c r="L1678" s="64">
        <f t="shared" si="759"/>
        <v>6.8552339358892489E-2</v>
      </c>
      <c r="M1678" s="65">
        <f t="shared" si="760"/>
        <v>248.10810270270267</v>
      </c>
      <c r="N1678" s="65">
        <f t="shared" si="761"/>
        <v>17.491168985887743</v>
      </c>
      <c r="O1678" s="65">
        <f t="shared" si="762"/>
        <v>124350.39822530009</v>
      </c>
      <c r="P1678" s="66">
        <f t="shared" si="763"/>
        <v>7109.3246155033157</v>
      </c>
      <c r="Q1678" s="63">
        <f t="shared" si="737"/>
        <v>0.11556689584734658</v>
      </c>
      <c r="R1678" s="63">
        <f t="shared" si="738"/>
        <v>0.13914888464474573</v>
      </c>
      <c r="S1678" s="63">
        <f t="shared" si="739"/>
        <v>1.2351927783014638E-2</v>
      </c>
      <c r="T1678" s="64">
        <f t="shared" si="740"/>
        <v>0.12524987939659216</v>
      </c>
      <c r="U1678" s="63">
        <f t="shared" si="750"/>
        <v>-2.2472286199531677E-2</v>
      </c>
      <c r="V1678" s="63">
        <f t="shared" si="751"/>
        <v>-1.5864653365882386E-3</v>
      </c>
      <c r="W1678" s="63">
        <f t="shared" si="752"/>
        <v>2.2140907071443561E-2</v>
      </c>
      <c r="X1678" s="64">
        <f t="shared" si="753"/>
        <v>-2.3213406531212732E-2</v>
      </c>
      <c r="Y1678" s="63">
        <f t="shared" si="746"/>
        <v>-2.5810174684538389E-2</v>
      </c>
      <c r="Z1678" s="63">
        <f t="shared" si="747"/>
        <v>-7.7236146353684143E-3</v>
      </c>
      <c r="AA1678" s="63">
        <f t="shared" si="748"/>
        <v>2.3513244448932769E-2</v>
      </c>
      <c r="AB1678" s="64">
        <f t="shared" si="749"/>
        <v>-3.0519252441251421E-2</v>
      </c>
      <c r="AC1678" s="63">
        <f t="shared" si="742"/>
        <v>5.808254220775444E-2</v>
      </c>
      <c r="AD1678" s="63">
        <f t="shared" si="743"/>
        <v>8.0175641996825142E-2</v>
      </c>
      <c r="AE1678" s="63">
        <f t="shared" si="744"/>
        <v>2.6029956342189076E-2</v>
      </c>
      <c r="AF1678" s="64">
        <f t="shared" si="745"/>
        <v>5.2772031966460409E-2</v>
      </c>
      <c r="AG1678" s="69">
        <f t="shared" ca="1" si="754"/>
        <v>84</v>
      </c>
      <c r="AH1678" s="75">
        <f t="shared" si="764"/>
        <v>1</v>
      </c>
      <c r="AI1678" s="76">
        <f t="shared" si="765"/>
        <v>0</v>
      </c>
      <c r="AJ1678" s="75">
        <f t="shared" si="766"/>
        <v>1</v>
      </c>
      <c r="AK1678" s="76">
        <f t="shared" si="767"/>
        <v>0</v>
      </c>
    </row>
    <row r="1679" spans="2:37" x14ac:dyDescent="0.25">
      <c r="B1679" s="43">
        <v>2010</v>
      </c>
      <c r="C1679" s="44">
        <v>8</v>
      </c>
      <c r="D1679" s="67">
        <f t="shared" si="741"/>
        <v>40421</v>
      </c>
      <c r="E1679" s="61">
        <f>Data!I1678</f>
        <v>1049.329956</v>
      </c>
      <c r="F1679" s="61">
        <f>Data!H1678</f>
        <v>218.31200000000001</v>
      </c>
      <c r="G1679" s="62">
        <f>IF(MOD(C1679,3)=0,SUM(Data!G1676:G1678),0)</f>
        <v>0</v>
      </c>
      <c r="H1679" s="63">
        <f t="shared" si="755"/>
        <v>-4.7449184040287196E-2</v>
      </c>
      <c r="I1679" s="63">
        <f t="shared" si="756"/>
        <v>0</v>
      </c>
      <c r="J1679" s="63">
        <f t="shared" si="757"/>
        <v>-4.7449184040287196E-2</v>
      </c>
      <c r="K1679" s="63">
        <f t="shared" si="758"/>
        <v>1.3806642784079948E-3</v>
      </c>
      <c r="L1679" s="64">
        <f t="shared" si="759"/>
        <v>-4.876252364417466E-2</v>
      </c>
      <c r="M1679" s="65">
        <f t="shared" si="760"/>
        <v>236.33557567567567</v>
      </c>
      <c r="N1679" s="65">
        <f t="shared" si="761"/>
        <v>17.515318418094157</v>
      </c>
      <c r="O1679" s="65">
        <f t="shared" si="762"/>
        <v>118450.07329442482</v>
      </c>
      <c r="P1679" s="66">
        <f t="shared" si="763"/>
        <v>6762.6560058457226</v>
      </c>
      <c r="Q1679" s="63">
        <f t="shared" si="737"/>
        <v>2.8129922145999187E-2</v>
      </c>
      <c r="R1679" s="63">
        <f t="shared" si="738"/>
        <v>4.9863579174161066E-2</v>
      </c>
      <c r="S1679" s="63">
        <f t="shared" si="739"/>
        <v>1.1481045618392027E-2</v>
      </c>
      <c r="T1679" s="64">
        <f t="shared" si="740"/>
        <v>3.7946863880481851E-2</v>
      </c>
      <c r="U1679" s="63">
        <f t="shared" si="750"/>
        <v>-2.9742608785931157E-2</v>
      </c>
      <c r="V1679" s="63">
        <f t="shared" si="751"/>
        <v>-9.0121253656113565E-3</v>
      </c>
      <c r="W1679" s="63">
        <f t="shared" si="752"/>
        <v>2.1379707065643627E-2</v>
      </c>
      <c r="X1679" s="64">
        <f t="shared" si="753"/>
        <v>-2.9755665029383538E-2</v>
      </c>
      <c r="Y1679" s="63">
        <f t="shared" si="746"/>
        <v>-3.6230486203620571E-2</v>
      </c>
      <c r="Z1679" s="63">
        <f t="shared" si="747"/>
        <v>-1.8337387002760996E-2</v>
      </c>
      <c r="AA1679" s="63">
        <f t="shared" si="748"/>
        <v>2.3654469545635326E-2</v>
      </c>
      <c r="AB1679" s="64">
        <f t="shared" si="749"/>
        <v>-4.1021514385645164E-2</v>
      </c>
      <c r="AC1679" s="63">
        <f t="shared" si="742"/>
        <v>6.0754977107110752E-2</v>
      </c>
      <c r="AD1679" s="63">
        <f t="shared" si="743"/>
        <v>8.290387818630407E-2</v>
      </c>
      <c r="AE1679" s="63">
        <f t="shared" si="744"/>
        <v>2.5630874598569386E-2</v>
      </c>
      <c r="AF1679" s="64">
        <f t="shared" si="745"/>
        <v>5.584173117853064E-2</v>
      </c>
      <c r="AG1679" s="69">
        <f t="shared" ca="1" si="754"/>
        <v>1656</v>
      </c>
      <c r="AH1679" s="75">
        <f t="shared" si="764"/>
        <v>0</v>
      </c>
      <c r="AI1679" s="76">
        <f t="shared" si="765"/>
        <v>1</v>
      </c>
      <c r="AJ1679" s="75">
        <f t="shared" si="766"/>
        <v>0</v>
      </c>
      <c r="AK1679" s="76">
        <f t="shared" si="767"/>
        <v>1</v>
      </c>
    </row>
    <row r="1680" spans="2:37" x14ac:dyDescent="0.25">
      <c r="B1680" s="43">
        <v>2010</v>
      </c>
      <c r="C1680" s="44">
        <v>9</v>
      </c>
      <c r="D1680" s="67">
        <f t="shared" si="741"/>
        <v>40451</v>
      </c>
      <c r="E1680" s="61">
        <f>Data!I1679</f>
        <v>1141.1999510000001</v>
      </c>
      <c r="F1680" s="61">
        <f>Data!H1679</f>
        <v>218.43899999999999</v>
      </c>
      <c r="G1680" s="62">
        <f>IF(MOD(C1680,3)=0,SUM(Data!G1677:G1679),0)</f>
        <v>5.5616666666666665</v>
      </c>
      <c r="H1680" s="63">
        <f t="shared" si="755"/>
        <v>8.7551102944020132E-2</v>
      </c>
      <c r="I1680" s="63">
        <f t="shared" si="756"/>
        <v>5.3002076561956711E-3</v>
      </c>
      <c r="J1680" s="63">
        <f t="shared" si="757"/>
        <v>9.2851310600215786E-2</v>
      </c>
      <c r="K1680" s="63">
        <f t="shared" si="758"/>
        <v>5.8173623071566816E-4</v>
      </c>
      <c r="L1680" s="64">
        <f t="shared" si="759"/>
        <v>9.2215929022538612E-2</v>
      </c>
      <c r="M1680" s="65">
        <f t="shared" si="760"/>
        <v>257.027015990991</v>
      </c>
      <c r="N1680" s="65">
        <f t="shared" si="761"/>
        <v>17.52550771341048</v>
      </c>
      <c r="O1680" s="65">
        <f t="shared" si="762"/>
        <v>129448.31784050378</v>
      </c>
      <c r="P1680" s="66">
        <f t="shared" si="763"/>
        <v>7386.2806120846362</v>
      </c>
      <c r="Q1680" s="63">
        <f t="shared" si="737"/>
        <v>7.9577703202613925E-2</v>
      </c>
      <c r="R1680" s="63">
        <f t="shared" si="738"/>
        <v>0.10139923803435691</v>
      </c>
      <c r="S1680" s="63">
        <f t="shared" si="739"/>
        <v>1.1436826581592507E-2</v>
      </c>
      <c r="T1680" s="64">
        <f t="shared" si="740"/>
        <v>8.8945161070330458E-2</v>
      </c>
      <c r="U1680" s="63">
        <f t="shared" si="750"/>
        <v>-1.4684312662455956E-2</v>
      </c>
      <c r="V1680" s="63">
        <f t="shared" si="751"/>
        <v>6.4765219529037132E-3</v>
      </c>
      <c r="W1680" s="63">
        <f t="shared" si="752"/>
        <v>1.9020122174000731E-2</v>
      </c>
      <c r="X1680" s="64">
        <f t="shared" si="753"/>
        <v>-1.2309472549311695E-2</v>
      </c>
      <c r="Y1680" s="63">
        <f t="shared" si="746"/>
        <v>-2.2750833323005315E-2</v>
      </c>
      <c r="Z1680" s="63">
        <f t="shared" si="747"/>
        <v>-4.408371460741134E-3</v>
      </c>
      <c r="AA1680" s="63">
        <f t="shared" si="748"/>
        <v>2.3182341079739599E-2</v>
      </c>
      <c r="AB1680" s="64">
        <f t="shared" si="749"/>
        <v>-2.6965587102847022E-2</v>
      </c>
      <c r="AC1680" s="63">
        <f t="shared" si="742"/>
        <v>6.8017745904827009E-2</v>
      </c>
      <c r="AD1680" s="63">
        <f t="shared" si="743"/>
        <v>9.0061287988573158E-2</v>
      </c>
      <c r="AE1680" s="63">
        <f t="shared" si="744"/>
        <v>2.5233911504337181E-2</v>
      </c>
      <c r="AF1680" s="64">
        <f t="shared" si="745"/>
        <v>6.323179106425969E-2</v>
      </c>
      <c r="AG1680" s="69">
        <f t="shared" ca="1" si="754"/>
        <v>32</v>
      </c>
      <c r="AH1680" s="75">
        <f t="shared" si="764"/>
        <v>1</v>
      </c>
      <c r="AI1680" s="76">
        <f t="shared" si="765"/>
        <v>0</v>
      </c>
      <c r="AJ1680" s="75">
        <f t="shared" si="766"/>
        <v>1</v>
      </c>
      <c r="AK1680" s="76">
        <f t="shared" si="767"/>
        <v>0</v>
      </c>
    </row>
    <row r="1681" spans="2:37" x14ac:dyDescent="0.25">
      <c r="B1681" s="43">
        <v>2010</v>
      </c>
      <c r="C1681" s="44">
        <v>10</v>
      </c>
      <c r="D1681" s="67">
        <f t="shared" si="741"/>
        <v>40482</v>
      </c>
      <c r="E1681" s="61">
        <f>Data!I1680</f>
        <v>1183.26001</v>
      </c>
      <c r="F1681" s="61">
        <f>Data!H1680</f>
        <v>218.71100000000001</v>
      </c>
      <c r="G1681" s="62">
        <f>IF(MOD(C1681,3)=0,SUM(Data!G1678:G1680),0)</f>
        <v>0</v>
      </c>
      <c r="H1681" s="63">
        <f t="shared" si="755"/>
        <v>3.6855994397076541E-2</v>
      </c>
      <c r="I1681" s="63">
        <f t="shared" si="756"/>
        <v>0</v>
      </c>
      <c r="J1681" s="63">
        <f t="shared" si="757"/>
        <v>3.6855994397076541E-2</v>
      </c>
      <c r="K1681" s="63">
        <f t="shared" si="758"/>
        <v>1.2451988884769616E-3</v>
      </c>
      <c r="L1681" s="64">
        <f t="shared" si="759"/>
        <v>3.5566508132206298E-2</v>
      </c>
      <c r="M1681" s="65">
        <f t="shared" si="760"/>
        <v>266.50000225225222</v>
      </c>
      <c r="N1681" s="65">
        <f t="shared" si="761"/>
        <v>17.547330456135214</v>
      </c>
      <c r="O1681" s="65">
        <f t="shared" si="762"/>
        <v>134219.26431754438</v>
      </c>
      <c r="P1681" s="66">
        <f t="shared" si="763"/>
        <v>7648.9848215411021</v>
      </c>
      <c r="Q1681" s="63">
        <f t="shared" ref="Q1681:Q1744" si="768">$M1681/$M1669-1</f>
        <v>0.14193350386905546</v>
      </c>
      <c r="R1681" s="63">
        <f t="shared" ref="R1681:R1744" si="769">$O1681/$O1669-1</f>
        <v>0.16501543827386089</v>
      </c>
      <c r="S1681" s="63">
        <f t="shared" ref="S1681:S1744" si="770">$N1681/$N1669-1</f>
        <v>1.1721876055269531E-2</v>
      </c>
      <c r="T1681" s="64">
        <f t="shared" ref="T1681:T1744" si="771">$P1681/$P1669-1</f>
        <v>0.15151749294607164</v>
      </c>
      <c r="U1681" s="63">
        <f t="shared" si="750"/>
        <v>-3.9666889925488169E-3</v>
      </c>
      <c r="V1681" s="63">
        <f t="shared" si="751"/>
        <v>1.7424319428894774E-2</v>
      </c>
      <c r="W1681" s="63">
        <f t="shared" si="752"/>
        <v>1.8864096326207225E-2</v>
      </c>
      <c r="X1681" s="64">
        <f t="shared" si="753"/>
        <v>-1.4131196717052097E-3</v>
      </c>
      <c r="Y1681" s="63">
        <f t="shared" si="746"/>
        <v>-1.8720693963938495E-2</v>
      </c>
      <c r="Z1681" s="63">
        <f t="shared" si="747"/>
        <v>-3.0258846849051668E-4</v>
      </c>
      <c r="AA1681" s="63">
        <f t="shared" si="748"/>
        <v>2.3133106556534777E-2</v>
      </c>
      <c r="AB1681" s="64">
        <f t="shared" si="749"/>
        <v>-2.290581242542411E-2</v>
      </c>
      <c r="AC1681" s="63">
        <f t="shared" si="742"/>
        <v>7.031184116532363E-2</v>
      </c>
      <c r="AD1681" s="63">
        <f t="shared" si="743"/>
        <v>9.2402732635924689E-2</v>
      </c>
      <c r="AE1681" s="63">
        <f t="shared" si="744"/>
        <v>2.4989621619064151E-2</v>
      </c>
      <c r="AF1681" s="64">
        <f t="shared" si="745"/>
        <v>6.5769554730100932E-2</v>
      </c>
      <c r="AG1681" s="69">
        <f t="shared" ca="1" si="754"/>
        <v>351</v>
      </c>
      <c r="AH1681" s="75">
        <f t="shared" si="764"/>
        <v>2</v>
      </c>
      <c r="AI1681" s="76">
        <f t="shared" si="765"/>
        <v>0</v>
      </c>
      <c r="AJ1681" s="75">
        <f t="shared" si="766"/>
        <v>2</v>
      </c>
      <c r="AK1681" s="76">
        <f t="shared" si="767"/>
        <v>0</v>
      </c>
    </row>
    <row r="1682" spans="2:37" x14ac:dyDescent="0.25">
      <c r="B1682" s="43">
        <v>2010</v>
      </c>
      <c r="C1682" s="44">
        <v>11</v>
      </c>
      <c r="D1682" s="67">
        <f t="shared" si="741"/>
        <v>40512</v>
      </c>
      <c r="E1682" s="61">
        <f>Data!I1681</f>
        <v>1180.5500489999999</v>
      </c>
      <c r="F1682" s="61">
        <f>Data!H1681</f>
        <v>218.803</v>
      </c>
      <c r="G1682" s="62">
        <f>IF(MOD(C1682,3)=0,SUM(Data!G1679:G1681),0)</f>
        <v>0</v>
      </c>
      <c r="H1682" s="63">
        <f t="shared" si="755"/>
        <v>-2.2902497989432113E-3</v>
      </c>
      <c r="I1682" s="63">
        <f t="shared" si="756"/>
        <v>0</v>
      </c>
      <c r="J1682" s="63">
        <f t="shared" si="757"/>
        <v>-2.2902497989433224E-3</v>
      </c>
      <c r="K1682" s="63">
        <f t="shared" si="758"/>
        <v>4.206464238194485E-4</v>
      </c>
      <c r="L1682" s="64">
        <f t="shared" si="759"/>
        <v>-2.7097563734348462E-3</v>
      </c>
      <c r="M1682" s="65">
        <f t="shared" si="760"/>
        <v>265.88965067567563</v>
      </c>
      <c r="N1682" s="65">
        <f t="shared" si="761"/>
        <v>17.554711677939167</v>
      </c>
      <c r="O1682" s="65">
        <f t="shared" si="762"/>
        <v>133911.86867442681</v>
      </c>
      <c r="P1682" s="66">
        <f t="shared" si="763"/>
        <v>7628.2579361706248</v>
      </c>
      <c r="Q1682" s="63">
        <f t="shared" si="768"/>
        <v>7.7507957624800339E-2</v>
      </c>
      <c r="R1682" s="63">
        <f t="shared" si="769"/>
        <v>9.92876566302896E-2</v>
      </c>
      <c r="S1682" s="63">
        <f t="shared" si="770"/>
        <v>1.1431609115702956E-2</v>
      </c>
      <c r="T1682" s="64">
        <f t="shared" si="771"/>
        <v>8.6863062932548862E-2</v>
      </c>
      <c r="U1682" s="63">
        <f t="shared" si="750"/>
        <v>-1.1285233709292575E-2</v>
      </c>
      <c r="V1682" s="63">
        <f t="shared" si="751"/>
        <v>9.9486001980675365E-3</v>
      </c>
      <c r="W1682" s="63">
        <f t="shared" si="752"/>
        <v>2.0594600642886984E-2</v>
      </c>
      <c r="X1682" s="64">
        <f t="shared" si="753"/>
        <v>-1.0431174570307955E-2</v>
      </c>
      <c r="Y1682" s="63">
        <f t="shared" si="746"/>
        <v>-1.0723897757864309E-2</v>
      </c>
      <c r="Z1682" s="63">
        <f t="shared" si="747"/>
        <v>7.8443034700046432E-3</v>
      </c>
      <c r="AA1682" s="63">
        <f t="shared" si="748"/>
        <v>2.3117351493828542E-2</v>
      </c>
      <c r="AB1682" s="64">
        <f t="shared" si="749"/>
        <v>-1.4927953280749362E-2</v>
      </c>
      <c r="AC1682" s="63">
        <f t="shared" si="742"/>
        <v>6.707905485170329E-2</v>
      </c>
      <c r="AD1682" s="63">
        <f t="shared" si="743"/>
        <v>8.9103222654626224E-2</v>
      </c>
      <c r="AE1682" s="63">
        <f t="shared" si="744"/>
        <v>2.4896141094977065E-2</v>
      </c>
      <c r="AF1682" s="64">
        <f t="shared" si="745"/>
        <v>6.2647402975926525E-2</v>
      </c>
      <c r="AG1682" s="69">
        <f t="shared" ca="1" si="754"/>
        <v>1100</v>
      </c>
      <c r="AH1682" s="75">
        <f t="shared" si="764"/>
        <v>0</v>
      </c>
      <c r="AI1682" s="76">
        <f t="shared" si="765"/>
        <v>1</v>
      </c>
      <c r="AJ1682" s="75">
        <f t="shared" si="766"/>
        <v>0</v>
      </c>
      <c r="AK1682" s="76">
        <f t="shared" si="767"/>
        <v>1</v>
      </c>
    </row>
    <row r="1683" spans="2:37" x14ac:dyDescent="0.25">
      <c r="B1683" s="43">
        <v>2010</v>
      </c>
      <c r="C1683" s="44">
        <v>12</v>
      </c>
      <c r="D1683" s="67">
        <f t="shared" si="741"/>
        <v>40543</v>
      </c>
      <c r="E1683" s="61">
        <f>Data!I1682</f>
        <v>1257.6400149999999</v>
      </c>
      <c r="F1683" s="61">
        <f>Data!H1682</f>
        <v>219.179</v>
      </c>
      <c r="G1683" s="62">
        <f>IF(MOD(C1683,3)=0,SUM(Data!G1680:G1682),0)</f>
        <v>5.6508333333333338</v>
      </c>
      <c r="H1683" s="63">
        <f t="shared" si="755"/>
        <v>6.5300040489854716E-2</v>
      </c>
      <c r="I1683" s="63">
        <f t="shared" si="756"/>
        <v>4.7866105618477968E-3</v>
      </c>
      <c r="J1683" s="63">
        <f t="shared" si="757"/>
        <v>7.0086651051702642E-2</v>
      </c>
      <c r="K1683" s="63">
        <f t="shared" si="758"/>
        <v>1.718440789203024E-3</v>
      </c>
      <c r="L1683" s="64">
        <f t="shared" si="759"/>
        <v>6.8250925088926051E-2</v>
      </c>
      <c r="M1683" s="65">
        <f t="shared" si="760"/>
        <v>283.2522556306306</v>
      </c>
      <c r="N1683" s="65">
        <f t="shared" si="761"/>
        <v>17.584878410529239</v>
      </c>
      <c r="O1683" s="65">
        <f t="shared" si="762"/>
        <v>143297.30308589278</v>
      </c>
      <c r="P1683" s="66">
        <f t="shared" si="763"/>
        <v>8148.8935971312121</v>
      </c>
      <c r="Q1683" s="63">
        <f t="shared" si="768"/>
        <v>0.12782713843408788</v>
      </c>
      <c r="R1683" s="63">
        <f t="shared" si="769"/>
        <v>0.14988860286937045</v>
      </c>
      <c r="S1683" s="63">
        <f t="shared" si="770"/>
        <v>1.4957235273143299E-2</v>
      </c>
      <c r="T1683" s="64">
        <f t="shared" si="771"/>
        <v>0.13294290922505203</v>
      </c>
      <c r="U1683" s="63">
        <f t="shared" si="750"/>
        <v>1.4935772249273782E-3</v>
      </c>
      <c r="V1683" s="63">
        <f t="shared" si="751"/>
        <v>2.3020832875274566E-2</v>
      </c>
      <c r="W1683" s="63">
        <f t="shared" si="752"/>
        <v>2.1773816378154009E-2</v>
      </c>
      <c r="X1683" s="64">
        <f t="shared" si="753"/>
        <v>1.2204427997000167E-3</v>
      </c>
      <c r="Y1683" s="63">
        <f t="shared" si="746"/>
        <v>-4.8488956199296274E-3</v>
      </c>
      <c r="Z1683" s="63">
        <f t="shared" si="747"/>
        <v>1.3971730911457536E-2</v>
      </c>
      <c r="AA1683" s="63">
        <f t="shared" si="748"/>
        <v>2.3351827082229049E-2</v>
      </c>
      <c r="AB1683" s="64">
        <f t="shared" si="749"/>
        <v>-9.1660521069435452E-3</v>
      </c>
      <c r="AC1683" s="63">
        <f t="shared" si="742"/>
        <v>6.9147558738280157E-2</v>
      </c>
      <c r="AD1683" s="63">
        <f t="shared" si="743"/>
        <v>9.0965204181997716E-2</v>
      </c>
      <c r="AE1683" s="63">
        <f t="shared" si="744"/>
        <v>2.498413046109027E-2</v>
      </c>
      <c r="AF1683" s="64">
        <f t="shared" si="745"/>
        <v>6.4372775889930844E-2</v>
      </c>
      <c r="AG1683" s="69">
        <f t="shared" ca="1" si="754"/>
        <v>94</v>
      </c>
      <c r="AH1683" s="75">
        <f t="shared" si="764"/>
        <v>1</v>
      </c>
      <c r="AI1683" s="76">
        <f t="shared" si="765"/>
        <v>0</v>
      </c>
      <c r="AJ1683" s="75">
        <f t="shared" si="766"/>
        <v>1</v>
      </c>
      <c r="AK1683" s="76">
        <f t="shared" si="767"/>
        <v>0</v>
      </c>
    </row>
    <row r="1684" spans="2:37" x14ac:dyDescent="0.25">
      <c r="B1684" s="43">
        <v>2011</v>
      </c>
      <c r="C1684" s="39">
        <v>1</v>
      </c>
      <c r="D1684" s="67">
        <f t="shared" si="741"/>
        <v>40574</v>
      </c>
      <c r="E1684" s="61">
        <f>Data!I1683</f>
        <v>1286.119995</v>
      </c>
      <c r="F1684" s="61">
        <f>Data!H1683</f>
        <v>220.22300000000001</v>
      </c>
      <c r="G1684" s="62">
        <f>IF(MOD(C1684,3)=0,SUM(Data!G1681:G1683),0)</f>
        <v>0</v>
      </c>
      <c r="H1684" s="63">
        <f t="shared" si="755"/>
        <v>2.2645573980086819E-2</v>
      </c>
      <c r="I1684" s="63">
        <f t="shared" si="756"/>
        <v>0</v>
      </c>
      <c r="J1684" s="63">
        <f t="shared" si="757"/>
        <v>2.2645573980086819E-2</v>
      </c>
      <c r="K1684" s="63">
        <f t="shared" si="758"/>
        <v>4.7632300539741657E-3</v>
      </c>
      <c r="L1684" s="64">
        <f t="shared" si="759"/>
        <v>1.7797570005773533E-2</v>
      </c>
      <c r="M1684" s="65">
        <f t="shared" si="760"/>
        <v>289.66666554054052</v>
      </c>
      <c r="N1684" s="65">
        <f t="shared" si="761"/>
        <v>17.668639231869751</v>
      </c>
      <c r="O1684" s="65">
        <f t="shared" si="762"/>
        <v>146542.35276407129</v>
      </c>
      <c r="P1684" s="66">
        <f t="shared" si="763"/>
        <v>8293.9241013957544</v>
      </c>
      <c r="Q1684" s="63">
        <f t="shared" si="768"/>
        <v>0.19764962331404012</v>
      </c>
      <c r="R1684" s="63">
        <f t="shared" si="769"/>
        <v>0.22107688771499889</v>
      </c>
      <c r="S1684" s="63">
        <f t="shared" si="770"/>
        <v>1.6318468574487488E-2</v>
      </c>
      <c r="T1684" s="64">
        <f t="shared" si="771"/>
        <v>0.20147072543875955</v>
      </c>
      <c r="U1684" s="63">
        <f t="shared" si="750"/>
        <v>9.4192104245682806E-4</v>
      </c>
      <c r="V1684" s="63">
        <f t="shared" si="751"/>
        <v>2.2457318759871558E-2</v>
      </c>
      <c r="W1684" s="63">
        <f t="shared" si="752"/>
        <v>2.1193383029785462E-2</v>
      </c>
      <c r="X1684" s="64">
        <f t="shared" si="753"/>
        <v>1.2377045827853816E-3</v>
      </c>
      <c r="Y1684" s="63">
        <f t="shared" si="746"/>
        <v>-6.0082934699420276E-3</v>
      </c>
      <c r="Z1684" s="63">
        <f t="shared" si="747"/>
        <v>1.2790406146185207E-2</v>
      </c>
      <c r="AA1684" s="63">
        <f t="shared" si="748"/>
        <v>2.3193217968098256E-2</v>
      </c>
      <c r="AB1684" s="64">
        <f t="shared" si="749"/>
        <v>-1.0167006230329956E-2</v>
      </c>
      <c r="AC1684" s="63">
        <f t="shared" si="742"/>
        <v>6.81704808472956E-2</v>
      </c>
      <c r="AD1684" s="63">
        <f t="shared" si="743"/>
        <v>8.9968187472631911E-2</v>
      </c>
      <c r="AE1684" s="63">
        <f t="shared" si="744"/>
        <v>2.4922154222399184E-2</v>
      </c>
      <c r="AF1684" s="64">
        <f t="shared" si="745"/>
        <v>6.3464364568821763E-2</v>
      </c>
      <c r="AG1684" s="69">
        <f t="shared" ca="1" si="754"/>
        <v>585</v>
      </c>
      <c r="AH1684" s="75">
        <f t="shared" si="764"/>
        <v>2</v>
      </c>
      <c r="AI1684" s="76">
        <f t="shared" si="765"/>
        <v>0</v>
      </c>
      <c r="AJ1684" s="75">
        <f t="shared" si="766"/>
        <v>2</v>
      </c>
      <c r="AK1684" s="76">
        <f t="shared" si="767"/>
        <v>0</v>
      </c>
    </row>
    <row r="1685" spans="2:37" x14ac:dyDescent="0.25">
      <c r="B1685" s="43">
        <v>2011</v>
      </c>
      <c r="C1685" s="44">
        <v>2</v>
      </c>
      <c r="D1685" s="67">
        <f t="shared" si="741"/>
        <v>40602</v>
      </c>
      <c r="E1685" s="61">
        <f>Data!I1684</f>
        <v>1327.219971</v>
      </c>
      <c r="F1685" s="61">
        <f>Data!H1684</f>
        <v>221.309</v>
      </c>
      <c r="G1685" s="62">
        <f>IF(MOD(C1685,3)=0,SUM(Data!G1682:G1684),0)</f>
        <v>0</v>
      </c>
      <c r="H1685" s="63">
        <f t="shared" si="755"/>
        <v>3.1956564052952219E-2</v>
      </c>
      <c r="I1685" s="63">
        <f t="shared" si="756"/>
        <v>0</v>
      </c>
      <c r="J1685" s="63">
        <f t="shared" si="757"/>
        <v>3.1956564052952219E-2</v>
      </c>
      <c r="K1685" s="63">
        <f t="shared" si="758"/>
        <v>4.9313650254514396E-3</v>
      </c>
      <c r="L1685" s="64">
        <f t="shared" si="759"/>
        <v>2.6892581889725653E-2</v>
      </c>
      <c r="M1685" s="65">
        <f t="shared" si="760"/>
        <v>298.92341689189186</v>
      </c>
      <c r="N1685" s="65">
        <f t="shared" si="761"/>
        <v>17.755769741425112</v>
      </c>
      <c r="O1685" s="65">
        <f t="shared" si="762"/>
        <v>151225.34284664664</v>
      </c>
      <c r="P1685" s="66">
        <f t="shared" si="763"/>
        <v>8516.9691344797084</v>
      </c>
      <c r="Q1685" s="63">
        <f t="shared" si="768"/>
        <v>0.20165866872184135</v>
      </c>
      <c r="R1685" s="63">
        <f t="shared" si="769"/>
        <v>0.22516435419431891</v>
      </c>
      <c r="S1685" s="63">
        <f t="shared" si="770"/>
        <v>2.1075846286581656E-2</v>
      </c>
      <c r="T1685" s="64">
        <f t="shared" si="771"/>
        <v>0.19987595304497741</v>
      </c>
      <c r="U1685" s="63">
        <f t="shared" si="750"/>
        <v>7.1677483442982304E-3</v>
      </c>
      <c r="V1685" s="63">
        <f t="shared" si="751"/>
        <v>2.8816971159556282E-2</v>
      </c>
      <c r="W1685" s="63">
        <f t="shared" si="752"/>
        <v>2.1786691320465401E-2</v>
      </c>
      <c r="X1685" s="64">
        <f t="shared" si="753"/>
        <v>6.8803791425442462E-3</v>
      </c>
      <c r="Y1685" s="63">
        <f t="shared" si="746"/>
        <v>6.8255449233807219E-3</v>
      </c>
      <c r="Z1685" s="63">
        <f t="shared" si="747"/>
        <v>2.5866962332114385E-2</v>
      </c>
      <c r="AA1685" s="63">
        <f t="shared" si="748"/>
        <v>2.3288328168483474E-2</v>
      </c>
      <c r="AB1685" s="64">
        <f t="shared" si="749"/>
        <v>2.5199487697140643E-3</v>
      </c>
      <c r="AC1685" s="63">
        <f t="shared" si="742"/>
        <v>6.6374374926634117E-2</v>
      </c>
      <c r="AD1685" s="63">
        <f t="shared" si="743"/>
        <v>8.8135429172384372E-2</v>
      </c>
      <c r="AE1685" s="63">
        <f t="shared" si="744"/>
        <v>2.5098172267954189E-2</v>
      </c>
      <c r="AF1685" s="64">
        <f t="shared" si="745"/>
        <v>6.1493873084335737E-2</v>
      </c>
      <c r="AG1685" s="69">
        <f t="shared" ca="1" si="754"/>
        <v>437</v>
      </c>
      <c r="AH1685" s="75">
        <f t="shared" si="764"/>
        <v>3</v>
      </c>
      <c r="AI1685" s="76">
        <f t="shared" si="765"/>
        <v>0</v>
      </c>
      <c r="AJ1685" s="75">
        <f t="shared" si="766"/>
        <v>3</v>
      </c>
      <c r="AK1685" s="76">
        <f t="shared" si="767"/>
        <v>0</v>
      </c>
    </row>
    <row r="1686" spans="2:37" x14ac:dyDescent="0.25">
      <c r="B1686" s="43">
        <v>2011</v>
      </c>
      <c r="C1686" s="44">
        <v>3</v>
      </c>
      <c r="D1686" s="67">
        <f t="shared" si="741"/>
        <v>40633</v>
      </c>
      <c r="E1686" s="61">
        <f>Data!I1685</f>
        <v>1325.829956</v>
      </c>
      <c r="F1686" s="61">
        <f>Data!H1685</f>
        <v>223.46700000000001</v>
      </c>
      <c r="G1686" s="62">
        <f>IF(MOD(C1686,3)=0,SUM(Data!G1683:G1685),0)</f>
        <v>5.7991666666666664</v>
      </c>
      <c r="H1686" s="63">
        <f t="shared" si="755"/>
        <v>-1.0473132038185673E-3</v>
      </c>
      <c r="I1686" s="63">
        <f t="shared" si="756"/>
        <v>4.3694088345410127E-3</v>
      </c>
      <c r="J1686" s="63">
        <f t="shared" si="757"/>
        <v>3.3220956307224991E-3</v>
      </c>
      <c r="K1686" s="63">
        <f t="shared" si="758"/>
        <v>9.7510720305094001E-3</v>
      </c>
      <c r="L1686" s="64">
        <f t="shared" si="759"/>
        <v>-6.3668923736410754E-3</v>
      </c>
      <c r="M1686" s="65">
        <f t="shared" si="760"/>
        <v>298.61035045045043</v>
      </c>
      <c r="N1686" s="65">
        <f t="shared" si="761"/>
        <v>17.928907531130889</v>
      </c>
      <c r="O1686" s="65">
        <f t="shared" si="762"/>
        <v>151727.72789737201</v>
      </c>
      <c r="P1686" s="66">
        <f t="shared" si="763"/>
        <v>8462.7425086508538</v>
      </c>
      <c r="Q1686" s="63">
        <f t="shared" si="768"/>
        <v>0.13374027926256815</v>
      </c>
      <c r="R1686" s="63">
        <f t="shared" si="769"/>
        <v>0.15552150384965846</v>
      </c>
      <c r="S1686" s="63">
        <f t="shared" si="770"/>
        <v>2.6816032642408505E-2</v>
      </c>
      <c r="T1686" s="64">
        <f t="shared" si="771"/>
        <v>0.12534423608096512</v>
      </c>
      <c r="U1686" s="63">
        <f t="shared" si="750"/>
        <v>4.7368525993267685E-3</v>
      </c>
      <c r="V1686" s="63">
        <f t="shared" si="751"/>
        <v>2.6336255917414064E-2</v>
      </c>
      <c r="W1686" s="63">
        <f t="shared" si="752"/>
        <v>2.264190038243763E-2</v>
      </c>
      <c r="X1686" s="64">
        <f t="shared" si="753"/>
        <v>3.6125603044376842E-3</v>
      </c>
      <c r="Y1686" s="63">
        <f t="shared" si="746"/>
        <v>1.3422710055329468E-2</v>
      </c>
      <c r="Z1686" s="63">
        <f t="shared" si="747"/>
        <v>3.2682664207877243E-2</v>
      </c>
      <c r="AA1686" s="63">
        <f t="shared" si="748"/>
        <v>2.4049027474588369E-2</v>
      </c>
      <c r="AB1686" s="64">
        <f t="shared" si="749"/>
        <v>8.4308822152592278E-3</v>
      </c>
      <c r="AC1686" s="63">
        <f t="shared" si="742"/>
        <v>6.5148333821764437E-2</v>
      </c>
      <c r="AD1686" s="63">
        <f t="shared" si="743"/>
        <v>8.668484755461181E-2</v>
      </c>
      <c r="AE1686" s="63">
        <f t="shared" si="744"/>
        <v>2.5519638672046652E-2</v>
      </c>
      <c r="AF1686" s="64">
        <f t="shared" si="745"/>
        <v>5.964313756269779E-2</v>
      </c>
      <c r="AG1686" s="69">
        <f t="shared" ca="1" si="754"/>
        <v>1065</v>
      </c>
      <c r="AH1686" s="75">
        <f t="shared" si="764"/>
        <v>0</v>
      </c>
      <c r="AI1686" s="76">
        <f t="shared" si="765"/>
        <v>1</v>
      </c>
      <c r="AJ1686" s="75">
        <f t="shared" si="766"/>
        <v>0</v>
      </c>
      <c r="AK1686" s="76">
        <f t="shared" si="767"/>
        <v>1</v>
      </c>
    </row>
    <row r="1687" spans="2:37" x14ac:dyDescent="0.25">
      <c r="B1687" s="43">
        <v>2011</v>
      </c>
      <c r="C1687" s="44">
        <v>4</v>
      </c>
      <c r="D1687" s="67">
        <f t="shared" si="741"/>
        <v>40663</v>
      </c>
      <c r="E1687" s="61">
        <f>Data!I1686</f>
        <v>1363.6099850000001</v>
      </c>
      <c r="F1687" s="61">
        <f>Data!H1686</f>
        <v>224.90600000000001</v>
      </c>
      <c r="G1687" s="62">
        <f>IF(MOD(C1687,3)=0,SUM(Data!G1684:G1686),0)</f>
        <v>0</v>
      </c>
      <c r="H1687" s="63">
        <f t="shared" si="755"/>
        <v>2.8495380443795071E-2</v>
      </c>
      <c r="I1687" s="63">
        <f t="shared" si="756"/>
        <v>0</v>
      </c>
      <c r="J1687" s="63">
        <f t="shared" si="757"/>
        <v>2.8495380443795071E-2</v>
      </c>
      <c r="K1687" s="63">
        <f t="shared" si="758"/>
        <v>6.4394295354570641E-3</v>
      </c>
      <c r="L1687" s="64">
        <f t="shared" si="759"/>
        <v>2.1914831892584363E-2</v>
      </c>
      <c r="M1687" s="65">
        <f t="shared" si="760"/>
        <v>307.11936599099096</v>
      </c>
      <c r="N1687" s="65">
        <f t="shared" si="761"/>
        <v>18.044359467825334</v>
      </c>
      <c r="O1687" s="65">
        <f t="shared" si="762"/>
        <v>156051.26722768025</v>
      </c>
      <c r="P1687" s="66">
        <f t="shared" si="763"/>
        <v>8648.2020880781656</v>
      </c>
      <c r="Q1687" s="63">
        <f t="shared" si="768"/>
        <v>0.14908700064560487</v>
      </c>
      <c r="R1687" s="63">
        <f t="shared" si="769"/>
        <v>0.1711630638224797</v>
      </c>
      <c r="S1687" s="63">
        <f t="shared" si="770"/>
        <v>3.1636308592764673E-2</v>
      </c>
      <c r="T1687" s="64">
        <f t="shared" si="771"/>
        <v>0.13524800752703348</v>
      </c>
      <c r="U1687" s="63">
        <f t="shared" si="750"/>
        <v>7.9600979597280741E-3</v>
      </c>
      <c r="V1687" s="63">
        <f t="shared" si="751"/>
        <v>2.96287932285908E-2</v>
      </c>
      <c r="W1687" s="63">
        <f t="shared" si="752"/>
        <v>2.2221940529010498E-2</v>
      </c>
      <c r="X1687" s="64">
        <f t="shared" si="753"/>
        <v>7.2458361593639165E-3</v>
      </c>
      <c r="Y1687" s="63">
        <f t="shared" si="746"/>
        <v>8.7807422256944712E-3</v>
      </c>
      <c r="Z1687" s="63">
        <f t="shared" si="747"/>
        <v>2.7952476441300611E-2</v>
      </c>
      <c r="AA1687" s="63">
        <f t="shared" si="748"/>
        <v>2.4300349426067402E-2</v>
      </c>
      <c r="AB1687" s="64">
        <f t="shared" si="749"/>
        <v>3.5654844961046095E-3</v>
      </c>
      <c r="AC1687" s="63">
        <f t="shared" si="742"/>
        <v>6.6628703012023172E-2</v>
      </c>
      <c r="AD1687" s="63">
        <f t="shared" si="743"/>
        <v>8.8195148718083649E-2</v>
      </c>
      <c r="AE1687" s="63">
        <f t="shared" si="744"/>
        <v>2.5772891237134887E-2</v>
      </c>
      <c r="AF1687" s="64">
        <f t="shared" si="745"/>
        <v>6.0853877124461997E-2</v>
      </c>
      <c r="AG1687" s="69">
        <f t="shared" ca="1" si="754"/>
        <v>482</v>
      </c>
      <c r="AH1687" s="75">
        <f t="shared" si="764"/>
        <v>1</v>
      </c>
      <c r="AI1687" s="76">
        <f t="shared" si="765"/>
        <v>0</v>
      </c>
      <c r="AJ1687" s="75">
        <f t="shared" si="766"/>
        <v>1</v>
      </c>
      <c r="AK1687" s="76">
        <f t="shared" si="767"/>
        <v>0</v>
      </c>
    </row>
    <row r="1688" spans="2:37" x14ac:dyDescent="0.25">
      <c r="B1688" s="43">
        <v>2011</v>
      </c>
      <c r="C1688" s="44">
        <v>5</v>
      </c>
      <c r="D1688" s="67">
        <f t="shared" si="741"/>
        <v>40694</v>
      </c>
      <c r="E1688" s="61">
        <f>Data!I1687</f>
        <v>1345.1999510000001</v>
      </c>
      <c r="F1688" s="61">
        <f>Data!H1687</f>
        <v>225.964</v>
      </c>
      <c r="G1688" s="62">
        <f>IF(MOD(C1688,3)=0,SUM(Data!G1685:G1687),0)</f>
        <v>0</v>
      </c>
      <c r="H1688" s="63">
        <f t="shared" si="755"/>
        <v>-1.3500952766930641E-2</v>
      </c>
      <c r="I1688" s="63">
        <f t="shared" si="756"/>
        <v>0</v>
      </c>
      <c r="J1688" s="63">
        <f t="shared" si="757"/>
        <v>-1.3500952766930752E-2</v>
      </c>
      <c r="K1688" s="63">
        <f t="shared" si="758"/>
        <v>4.7041875272335609E-3</v>
      </c>
      <c r="L1688" s="64">
        <f t="shared" si="759"/>
        <v>-1.8119900882438422E-2</v>
      </c>
      <c r="M1688" s="65">
        <f t="shared" si="760"/>
        <v>302.97296193693694</v>
      </c>
      <c r="N1688" s="65">
        <f t="shared" si="761"/>
        <v>18.129243518570796</v>
      </c>
      <c r="O1688" s="65">
        <f t="shared" si="762"/>
        <v>153944.42643961965</v>
      </c>
      <c r="P1688" s="66">
        <f t="shared" si="763"/>
        <v>8491.4975234308931</v>
      </c>
      <c r="Q1688" s="63">
        <f t="shared" si="768"/>
        <v>0.23479673310958349</v>
      </c>
      <c r="R1688" s="63">
        <f t="shared" si="769"/>
        <v>0.25851943702617963</v>
      </c>
      <c r="S1688" s="63">
        <f t="shared" si="770"/>
        <v>3.5686457846345609E-2</v>
      </c>
      <c r="T1688" s="64">
        <f t="shared" si="771"/>
        <v>0.21515486418853413</v>
      </c>
      <c r="U1688" s="63">
        <f t="shared" si="750"/>
        <v>1.1557260410026027E-2</v>
      </c>
      <c r="V1688" s="63">
        <f t="shared" si="751"/>
        <v>3.330328593940779E-2</v>
      </c>
      <c r="W1688" s="63">
        <f t="shared" si="752"/>
        <v>2.2169328580827097E-2</v>
      </c>
      <c r="X1688" s="64">
        <f t="shared" si="753"/>
        <v>1.0892478425310381E-2</v>
      </c>
      <c r="Y1688" s="63">
        <f t="shared" si="746"/>
        <v>6.8990859758339962E-3</v>
      </c>
      <c r="Z1688" s="63">
        <f t="shared" si="747"/>
        <v>2.6035059582620645E-2</v>
      </c>
      <c r="AA1688" s="63">
        <f t="shared" si="748"/>
        <v>2.431889182918523E-2</v>
      </c>
      <c r="AB1688" s="64">
        <f t="shared" si="749"/>
        <v>1.675423315068203E-3</v>
      </c>
      <c r="AC1688" s="63">
        <f t="shared" si="742"/>
        <v>6.3887190685345097E-2</v>
      </c>
      <c r="AD1688" s="63">
        <f t="shared" si="743"/>
        <v>8.5398205034102892E-2</v>
      </c>
      <c r="AE1688" s="63">
        <f t="shared" si="744"/>
        <v>2.5862083273163083E-2</v>
      </c>
      <c r="AF1688" s="64">
        <f t="shared" si="745"/>
        <v>5.8035210318897024E-2</v>
      </c>
      <c r="AG1688" s="69">
        <f t="shared" ca="1" si="754"/>
        <v>1289</v>
      </c>
      <c r="AH1688" s="75">
        <f t="shared" si="764"/>
        <v>0</v>
      </c>
      <c r="AI1688" s="76">
        <f t="shared" si="765"/>
        <v>1</v>
      </c>
      <c r="AJ1688" s="75">
        <f t="shared" si="766"/>
        <v>0</v>
      </c>
      <c r="AK1688" s="76">
        <f t="shared" si="767"/>
        <v>1</v>
      </c>
    </row>
    <row r="1689" spans="2:37" x14ac:dyDescent="0.25">
      <c r="B1689" s="43">
        <v>2011</v>
      </c>
      <c r="C1689" s="44">
        <v>6</v>
      </c>
      <c r="D1689" s="67">
        <f t="shared" si="741"/>
        <v>40724</v>
      </c>
      <c r="E1689" s="61">
        <f>Data!I1688</f>
        <v>1320.6400149999999</v>
      </c>
      <c r="F1689" s="61">
        <f>Data!H1688</f>
        <v>225.72200000000001</v>
      </c>
      <c r="G1689" s="62">
        <f>IF(MOD(C1689,3)=0,SUM(Data!G1686:G1688),0)</f>
        <v>6.0091666666666672</v>
      </c>
      <c r="H1689" s="63">
        <f t="shared" si="755"/>
        <v>-1.825746126569705E-2</v>
      </c>
      <c r="I1689" s="63">
        <f t="shared" si="756"/>
        <v>4.4671178156076713E-3</v>
      </c>
      <c r="J1689" s="63">
        <f t="shared" si="757"/>
        <v>-1.3790343450089337E-2</v>
      </c>
      <c r="K1689" s="63">
        <f t="shared" si="758"/>
        <v>-1.0709670566992902E-3</v>
      </c>
      <c r="L1689" s="64">
        <f t="shared" si="759"/>
        <v>-1.2733013030878593E-2</v>
      </c>
      <c r="M1689" s="65">
        <f t="shared" si="760"/>
        <v>297.44144481981976</v>
      </c>
      <c r="N1689" s="65">
        <f t="shared" si="761"/>
        <v>18.109827695999527</v>
      </c>
      <c r="O1689" s="65">
        <f t="shared" si="762"/>
        <v>151821.47992679029</v>
      </c>
      <c r="P1689" s="66">
        <f t="shared" si="763"/>
        <v>8383.3751748133745</v>
      </c>
      <c r="Q1689" s="63">
        <f t="shared" si="768"/>
        <v>0.28129159993632769</v>
      </c>
      <c r="R1689" s="63">
        <f t="shared" si="769"/>
        <v>0.30488874344055805</v>
      </c>
      <c r="S1689" s="63">
        <f t="shared" si="770"/>
        <v>3.5588282522423187E-2</v>
      </c>
      <c r="T1689" s="64">
        <f t="shared" si="771"/>
        <v>0.26004587485500474</v>
      </c>
      <c r="U1689" s="63">
        <f t="shared" si="750"/>
        <v>7.8188385397048865E-3</v>
      </c>
      <c r="V1689" s="63">
        <f t="shared" si="751"/>
        <v>2.9480407301296641E-2</v>
      </c>
      <c r="W1689" s="63">
        <f t="shared" si="752"/>
        <v>2.1547037151074422E-2</v>
      </c>
      <c r="X1689" s="64">
        <f t="shared" si="753"/>
        <v>7.766035103334179E-3</v>
      </c>
      <c r="Y1689" s="63">
        <f t="shared" si="746"/>
        <v>7.5968992637691635E-3</v>
      </c>
      <c r="Z1689" s="63">
        <f t="shared" si="747"/>
        <v>2.6881913849800876E-2</v>
      </c>
      <c r="AA1689" s="63">
        <f t="shared" si="748"/>
        <v>2.4036387168759221E-2</v>
      </c>
      <c r="AB1689" s="64">
        <f t="shared" si="749"/>
        <v>2.7787359088957686E-3</v>
      </c>
      <c r="AC1689" s="63">
        <f t="shared" si="742"/>
        <v>6.5518915964348778E-2</v>
      </c>
      <c r="AD1689" s="63">
        <f t="shared" si="743"/>
        <v>8.6867054581218905E-2</v>
      </c>
      <c r="AE1689" s="63">
        <f t="shared" si="744"/>
        <v>2.5656056939632466E-2</v>
      </c>
      <c r="AF1689" s="64">
        <f t="shared" si="745"/>
        <v>5.967984806157034E-2</v>
      </c>
      <c r="AG1689" s="69">
        <f t="shared" ca="1" si="754"/>
        <v>1370</v>
      </c>
      <c r="AH1689" s="75">
        <f t="shared" si="764"/>
        <v>0</v>
      </c>
      <c r="AI1689" s="76">
        <f t="shared" si="765"/>
        <v>2</v>
      </c>
      <c r="AJ1689" s="75">
        <f t="shared" si="766"/>
        <v>0</v>
      </c>
      <c r="AK1689" s="76">
        <f t="shared" si="767"/>
        <v>2</v>
      </c>
    </row>
    <row r="1690" spans="2:37" x14ac:dyDescent="0.25">
      <c r="B1690" s="43">
        <v>2011</v>
      </c>
      <c r="C1690" s="44">
        <v>7</v>
      </c>
      <c r="D1690" s="67">
        <f t="shared" si="741"/>
        <v>40755</v>
      </c>
      <c r="E1690" s="61">
        <f>Data!I1689</f>
        <v>1292.280029</v>
      </c>
      <c r="F1690" s="61">
        <f>Data!H1689</f>
        <v>225.922</v>
      </c>
      <c r="G1690" s="62">
        <f>IF(MOD(C1690,3)=0,SUM(Data!G1687:G1689),0)</f>
        <v>0</v>
      </c>
      <c r="H1690" s="63">
        <f t="shared" si="755"/>
        <v>-2.1474425791952023E-2</v>
      </c>
      <c r="I1690" s="63">
        <f t="shared" si="756"/>
        <v>0</v>
      </c>
      <c r="J1690" s="63">
        <f t="shared" si="757"/>
        <v>-2.1474425791952023E-2</v>
      </c>
      <c r="K1690" s="63">
        <f t="shared" si="758"/>
        <v>8.8604566679362229E-4</v>
      </c>
      <c r="L1690" s="64">
        <f t="shared" si="759"/>
        <v>-2.2340676599051812E-2</v>
      </c>
      <c r="M1690" s="65">
        <f t="shared" si="760"/>
        <v>291.05406058558555</v>
      </c>
      <c r="N1690" s="65">
        <f t="shared" si="761"/>
        <v>18.125873830355946</v>
      </c>
      <c r="O1690" s="65">
        <f t="shared" si="762"/>
        <v>148561.2008224781</v>
      </c>
      <c r="P1690" s="66">
        <f t="shared" si="763"/>
        <v>8196.0849012243489</v>
      </c>
      <c r="Q1690" s="63">
        <f t="shared" si="768"/>
        <v>0.17309373380015391</v>
      </c>
      <c r="R1690" s="63">
        <f t="shared" si="769"/>
        <v>0.19469823131014419</v>
      </c>
      <c r="S1690" s="63">
        <f t="shared" si="770"/>
        <v>3.6287159822210757E-2</v>
      </c>
      <c r="T1690" s="64">
        <f t="shared" si="771"/>
        <v>0.15286406859958723</v>
      </c>
      <c r="U1690" s="63">
        <f t="shared" si="750"/>
        <v>2.4351207774879757E-3</v>
      </c>
      <c r="V1690" s="63">
        <f t="shared" si="751"/>
        <v>2.3980974523603038E-2</v>
      </c>
      <c r="W1690" s="63">
        <f t="shared" si="752"/>
        <v>2.1124795504377181E-2</v>
      </c>
      <c r="X1690" s="64">
        <f t="shared" si="753"/>
        <v>2.7970910429366835E-3</v>
      </c>
      <c r="Y1690" s="63">
        <f t="shared" si="746"/>
        <v>6.498198960853685E-3</v>
      </c>
      <c r="Z1690" s="63">
        <f t="shared" si="747"/>
        <v>2.5762184848422187E-2</v>
      </c>
      <c r="AA1690" s="63">
        <f t="shared" si="748"/>
        <v>2.4415206778624965E-2</v>
      </c>
      <c r="AB1690" s="64">
        <f t="shared" si="749"/>
        <v>1.3148751218101662E-3</v>
      </c>
      <c r="AC1690" s="63">
        <f t="shared" si="742"/>
        <v>6.2030236705074682E-2</v>
      </c>
      <c r="AD1690" s="63">
        <f t="shared" si="743"/>
        <v>8.3308478103508721E-2</v>
      </c>
      <c r="AE1690" s="63">
        <f t="shared" si="744"/>
        <v>2.5626115675334793E-2</v>
      </c>
      <c r="AF1690" s="64">
        <f t="shared" si="745"/>
        <v>5.6241120956823876E-2</v>
      </c>
      <c r="AG1690" s="69">
        <f t="shared" ca="1" si="754"/>
        <v>1422</v>
      </c>
      <c r="AH1690" s="75">
        <f t="shared" si="764"/>
        <v>0</v>
      </c>
      <c r="AI1690" s="76">
        <f t="shared" si="765"/>
        <v>3</v>
      </c>
      <c r="AJ1690" s="75">
        <f t="shared" si="766"/>
        <v>0</v>
      </c>
      <c r="AK1690" s="76">
        <f t="shared" si="767"/>
        <v>3</v>
      </c>
    </row>
    <row r="1691" spans="2:37" x14ac:dyDescent="0.25">
      <c r="B1691" s="43">
        <v>2011</v>
      </c>
      <c r="C1691" s="44">
        <v>8</v>
      </c>
      <c r="D1691" s="67">
        <f t="shared" si="741"/>
        <v>40786</v>
      </c>
      <c r="E1691" s="61">
        <f>Data!I1690</f>
        <v>1218.8900149999999</v>
      </c>
      <c r="F1691" s="61">
        <f>Data!H1690</f>
        <v>226.54499999999999</v>
      </c>
      <c r="G1691" s="62">
        <f>IF(MOD(C1691,3)=0,SUM(Data!G1688:G1690),0)</f>
        <v>0</v>
      </c>
      <c r="H1691" s="63">
        <f t="shared" si="755"/>
        <v>-5.6791107463597612E-2</v>
      </c>
      <c r="I1691" s="63">
        <f t="shared" si="756"/>
        <v>0</v>
      </c>
      <c r="J1691" s="63">
        <f t="shared" si="757"/>
        <v>-5.6791107463597501E-2</v>
      </c>
      <c r="K1691" s="63">
        <f t="shared" si="758"/>
        <v>2.7575889023645495E-3</v>
      </c>
      <c r="L1691" s="64">
        <f t="shared" si="759"/>
        <v>-5.9384937122385795E-2</v>
      </c>
      <c r="M1691" s="65">
        <f t="shared" si="760"/>
        <v>274.52477815315314</v>
      </c>
      <c r="N1691" s="65">
        <f t="shared" si="761"/>
        <v>18.175857538876198</v>
      </c>
      <c r="O1691" s="65">
        <f t="shared" si="762"/>
        <v>140124.24570164765</v>
      </c>
      <c r="P1691" s="66">
        <f t="shared" si="763"/>
        <v>7709.3609147154057</v>
      </c>
      <c r="Q1691" s="63">
        <f t="shared" si="768"/>
        <v>0.16158888634644097</v>
      </c>
      <c r="R1691" s="63">
        <f t="shared" si="769"/>
        <v>0.18298150270746172</v>
      </c>
      <c r="S1691" s="63">
        <f t="shared" si="770"/>
        <v>3.7712081791197782E-2</v>
      </c>
      <c r="T1691" s="64">
        <f t="shared" si="771"/>
        <v>0.13999010271280099</v>
      </c>
      <c r="U1691" s="63">
        <f t="shared" si="750"/>
        <v>-1.3381215747176434E-2</v>
      </c>
      <c r="V1691" s="63">
        <f t="shared" si="751"/>
        <v>7.8246893414182228E-3</v>
      </c>
      <c r="W1691" s="63">
        <f t="shared" si="752"/>
        <v>2.1286170690026918E-2</v>
      </c>
      <c r="X1691" s="64">
        <f t="shared" si="753"/>
        <v>-1.3180910243319577E-2</v>
      </c>
      <c r="Y1691" s="63">
        <f t="shared" si="746"/>
        <v>7.2823778085904234E-3</v>
      </c>
      <c r="Z1691" s="63">
        <f t="shared" si="747"/>
        <v>2.6561372575729214E-2</v>
      </c>
      <c r="AA1691" s="63">
        <f t="shared" si="748"/>
        <v>2.4697348442122902E-2</v>
      </c>
      <c r="AB1691" s="64">
        <f t="shared" si="749"/>
        <v>1.8190972548532969E-3</v>
      </c>
      <c r="AC1691" s="63">
        <f t="shared" si="742"/>
        <v>5.7900312975205814E-2</v>
      </c>
      <c r="AD1691" s="63">
        <f t="shared" si="743"/>
        <v>7.9095809541106732E-2</v>
      </c>
      <c r="AE1691" s="63">
        <f t="shared" si="744"/>
        <v>2.5616948685886376E-2</v>
      </c>
      <c r="AF1691" s="64">
        <f t="shared" si="745"/>
        <v>5.214311339505695E-2</v>
      </c>
      <c r="AG1691" s="69">
        <f t="shared" ca="1" si="754"/>
        <v>1701</v>
      </c>
      <c r="AH1691" s="75">
        <f t="shared" si="764"/>
        <v>0</v>
      </c>
      <c r="AI1691" s="76">
        <f t="shared" si="765"/>
        <v>4</v>
      </c>
      <c r="AJ1691" s="75">
        <f t="shared" si="766"/>
        <v>0</v>
      </c>
      <c r="AK1691" s="76">
        <f t="shared" si="767"/>
        <v>4</v>
      </c>
    </row>
    <row r="1692" spans="2:37" x14ac:dyDescent="0.25">
      <c r="B1692" s="43">
        <v>2011</v>
      </c>
      <c r="C1692" s="44">
        <v>9</v>
      </c>
      <c r="D1692" s="67">
        <f t="shared" si="741"/>
        <v>40816</v>
      </c>
      <c r="E1692" s="61">
        <f>Data!I1691</f>
        <v>1131.420044</v>
      </c>
      <c r="F1692" s="61">
        <f>Data!H1691</f>
        <v>226.88900000000001</v>
      </c>
      <c r="G1692" s="62">
        <f>IF(MOD(C1692,3)=0,SUM(Data!G1689:G1691),0)</f>
        <v>6.2249999999999996</v>
      </c>
      <c r="H1692" s="63">
        <f t="shared" si="755"/>
        <v>-7.1761988303760127E-2</v>
      </c>
      <c r="I1692" s="63">
        <f t="shared" si="756"/>
        <v>5.107105582450768E-3</v>
      </c>
      <c r="J1692" s="63">
        <f t="shared" si="757"/>
        <v>-6.6654882721309372E-2</v>
      </c>
      <c r="K1692" s="63">
        <f t="shared" si="758"/>
        <v>1.5184621156945077E-3</v>
      </c>
      <c r="L1692" s="64">
        <f t="shared" si="759"/>
        <v>-6.8069983146380131E-2</v>
      </c>
      <c r="M1692" s="65">
        <f t="shared" si="760"/>
        <v>254.82433423423421</v>
      </c>
      <c r="N1692" s="65">
        <f t="shared" si="761"/>
        <v>18.203456889969242</v>
      </c>
      <c r="O1692" s="65">
        <f t="shared" si="762"/>
        <v>130784.2805379924</v>
      </c>
      <c r="P1692" s="66">
        <f t="shared" si="763"/>
        <v>7184.5848471813661</v>
      </c>
      <c r="Q1692" s="63">
        <f t="shared" si="768"/>
        <v>-8.5698452680709192E-3</v>
      </c>
      <c r="R1692" s="63">
        <f t="shared" si="769"/>
        <v>1.0320433048304878E-2</v>
      </c>
      <c r="S1692" s="63">
        <f t="shared" si="770"/>
        <v>3.8683568410403213E-2</v>
      </c>
      <c r="T1692" s="64">
        <f t="shared" si="771"/>
        <v>-2.7306810490421607E-2</v>
      </c>
      <c r="U1692" s="63">
        <f t="shared" si="750"/>
        <v>-3.267316412444865E-2</v>
      </c>
      <c r="V1692" s="63">
        <f t="shared" si="751"/>
        <v>-1.1678782861846204E-2</v>
      </c>
      <c r="W1692" s="63">
        <f t="shared" si="752"/>
        <v>2.2601154711094029E-2</v>
      </c>
      <c r="X1692" s="64">
        <f t="shared" si="753"/>
        <v>-3.3522294997432533E-2</v>
      </c>
      <c r="Y1692" s="63">
        <f t="shared" si="746"/>
        <v>8.3697748884954404E-3</v>
      </c>
      <c r="Z1692" s="63">
        <f t="shared" si="747"/>
        <v>2.7846123332067485E-2</v>
      </c>
      <c r="AA1692" s="63">
        <f t="shared" si="748"/>
        <v>2.4392074534978603E-2</v>
      </c>
      <c r="AB1692" s="64">
        <f t="shared" si="749"/>
        <v>3.3718035144474356E-3</v>
      </c>
      <c r="AC1692" s="63">
        <f t="shared" si="742"/>
        <v>5.4987817415699025E-2</v>
      </c>
      <c r="AD1692" s="63">
        <f t="shared" si="743"/>
        <v>7.5997474544978294E-2</v>
      </c>
      <c r="AE1692" s="63">
        <f t="shared" si="744"/>
        <v>2.5470016110810345E-2</v>
      </c>
      <c r="AF1692" s="64">
        <f t="shared" si="745"/>
        <v>4.9272487386611274E-2</v>
      </c>
      <c r="AG1692" s="69">
        <f t="shared" ca="1" si="754"/>
        <v>1749</v>
      </c>
      <c r="AH1692" s="75">
        <f t="shared" si="764"/>
        <v>0</v>
      </c>
      <c r="AI1692" s="76">
        <f t="shared" si="765"/>
        <v>5</v>
      </c>
      <c r="AJ1692" s="75">
        <f t="shared" si="766"/>
        <v>0</v>
      </c>
      <c r="AK1692" s="76">
        <f t="shared" si="767"/>
        <v>5</v>
      </c>
    </row>
    <row r="1693" spans="2:37" x14ac:dyDescent="0.25">
      <c r="B1693" s="43">
        <v>2011</v>
      </c>
      <c r="C1693" s="44">
        <v>10</v>
      </c>
      <c r="D1693" s="67">
        <f t="shared" si="741"/>
        <v>40847</v>
      </c>
      <c r="E1693" s="61">
        <f>Data!I1692</f>
        <v>1253.3000489999999</v>
      </c>
      <c r="F1693" s="61">
        <f>Data!H1692</f>
        <v>226.42099999999999</v>
      </c>
      <c r="G1693" s="62">
        <f>IF(MOD(C1693,3)=0,SUM(Data!G1690:G1692),0)</f>
        <v>0</v>
      </c>
      <c r="H1693" s="63">
        <f t="shared" si="755"/>
        <v>0.10772303853581011</v>
      </c>
      <c r="I1693" s="63">
        <f t="shared" si="756"/>
        <v>0</v>
      </c>
      <c r="J1693" s="63">
        <f t="shared" si="757"/>
        <v>0.10772303853581011</v>
      </c>
      <c r="K1693" s="63">
        <f t="shared" si="758"/>
        <v>-2.0626826333582926E-3</v>
      </c>
      <c r="L1693" s="64">
        <f t="shared" si="759"/>
        <v>0.11001264233596464</v>
      </c>
      <c r="M1693" s="65">
        <f t="shared" si="760"/>
        <v>282.27478581081078</v>
      </c>
      <c r="N1693" s="65">
        <f t="shared" si="761"/>
        <v>18.165908935575217</v>
      </c>
      <c r="O1693" s="65">
        <f t="shared" si="762"/>
        <v>144872.76063026476</v>
      </c>
      <c r="P1693" s="66">
        <f t="shared" si="763"/>
        <v>7974.9800103067209</v>
      </c>
      <c r="Q1693" s="63">
        <f t="shared" si="768"/>
        <v>5.9192433115355714E-2</v>
      </c>
      <c r="R1693" s="63">
        <f t="shared" si="769"/>
        <v>7.9373824367831913E-2</v>
      </c>
      <c r="S1693" s="63">
        <f t="shared" si="770"/>
        <v>3.5251999213574026E-2</v>
      </c>
      <c r="T1693" s="64">
        <f t="shared" si="771"/>
        <v>4.2619405891295425E-2</v>
      </c>
      <c r="U1693" s="63">
        <f t="shared" si="750"/>
        <v>-1.8783249348425124E-2</v>
      </c>
      <c r="V1693" s="63">
        <f t="shared" si="751"/>
        <v>2.5125917266191067E-3</v>
      </c>
      <c r="W1693" s="63">
        <f t="shared" si="752"/>
        <v>2.3290891593782614E-2</v>
      </c>
      <c r="X1693" s="64">
        <f t="shared" si="753"/>
        <v>-2.0305369702647624E-2</v>
      </c>
      <c r="Y1693" s="63">
        <f t="shared" si="746"/>
        <v>1.6913312000145675E-2</v>
      </c>
      <c r="Z1693" s="63">
        <f t="shared" si="747"/>
        <v>3.6554676204672676E-2</v>
      </c>
      <c r="AA1693" s="63">
        <f t="shared" si="748"/>
        <v>2.452586650117472E-2</v>
      </c>
      <c r="AB1693" s="64">
        <f t="shared" si="749"/>
        <v>1.1740855059694244E-2</v>
      </c>
      <c r="AC1693" s="63">
        <f t="shared" si="742"/>
        <v>5.9774670978495426E-2</v>
      </c>
      <c r="AD1693" s="63">
        <f t="shared" si="743"/>
        <v>8.0879656366947161E-2</v>
      </c>
      <c r="AE1693" s="63">
        <f t="shared" si="744"/>
        <v>2.5289473531924012E-2</v>
      </c>
      <c r="AF1693" s="64">
        <f t="shared" si="745"/>
        <v>5.4219012552158441E-2</v>
      </c>
      <c r="AG1693" s="69">
        <f t="shared" ca="1" si="754"/>
        <v>15</v>
      </c>
      <c r="AH1693" s="75">
        <f t="shared" si="764"/>
        <v>1</v>
      </c>
      <c r="AI1693" s="76">
        <f t="shared" si="765"/>
        <v>0</v>
      </c>
      <c r="AJ1693" s="75">
        <f t="shared" si="766"/>
        <v>1</v>
      </c>
      <c r="AK1693" s="76">
        <f t="shared" si="767"/>
        <v>0</v>
      </c>
    </row>
    <row r="1694" spans="2:37" x14ac:dyDescent="0.25">
      <c r="B1694" s="43">
        <v>2011</v>
      </c>
      <c r="C1694" s="44">
        <v>11</v>
      </c>
      <c r="D1694" s="67">
        <f t="shared" si="741"/>
        <v>40877</v>
      </c>
      <c r="E1694" s="61">
        <f>Data!I1693</f>
        <v>1246.959961</v>
      </c>
      <c r="F1694" s="61">
        <f>Data!H1693</f>
        <v>226.23</v>
      </c>
      <c r="G1694" s="62">
        <f>IF(MOD(C1694,3)=0,SUM(Data!G1691:G1693),0)</f>
        <v>0</v>
      </c>
      <c r="H1694" s="63">
        <f t="shared" si="755"/>
        <v>-5.0587151935872487E-3</v>
      </c>
      <c r="I1694" s="63">
        <f t="shared" si="756"/>
        <v>0</v>
      </c>
      <c r="J1694" s="63">
        <f t="shared" si="757"/>
        <v>-5.0587151935872487E-3</v>
      </c>
      <c r="K1694" s="63">
        <f t="shared" si="758"/>
        <v>-8.4356133044194426E-4</v>
      </c>
      <c r="L1694" s="64">
        <f t="shared" si="759"/>
        <v>-4.218712605963959E-3</v>
      </c>
      <c r="M1694" s="65">
        <f t="shared" si="760"/>
        <v>280.84683806306305</v>
      </c>
      <c r="N1694" s="65">
        <f t="shared" si="761"/>
        <v>18.150584877264833</v>
      </c>
      <c r="O1694" s="65">
        <f t="shared" si="762"/>
        <v>144139.89059492751</v>
      </c>
      <c r="P1694" s="66">
        <f t="shared" si="763"/>
        <v>7941.3358616049291</v>
      </c>
      <c r="Q1694" s="63">
        <f t="shared" si="768"/>
        <v>5.6253364316280807E-2</v>
      </c>
      <c r="R1694" s="63">
        <f t="shared" si="769"/>
        <v>7.6378755832073209E-2</v>
      </c>
      <c r="S1694" s="63">
        <f t="shared" si="770"/>
        <v>3.3943775908008567E-2</v>
      </c>
      <c r="T1694" s="64">
        <f t="shared" si="771"/>
        <v>4.1041864086660551E-2</v>
      </c>
      <c r="U1694" s="63">
        <f t="shared" si="750"/>
        <v>-2.2974684889222274E-2</v>
      </c>
      <c r="V1694" s="63">
        <f t="shared" si="751"/>
        <v>-1.7698126496508149E-3</v>
      </c>
      <c r="W1694" s="63">
        <f t="shared" si="752"/>
        <v>2.342266089595646E-2</v>
      </c>
      <c r="X1694" s="64">
        <f t="shared" si="753"/>
        <v>-2.4615903583327547E-2</v>
      </c>
      <c r="Y1694" s="63">
        <f t="shared" si="746"/>
        <v>9.0570602974289205E-3</v>
      </c>
      <c r="Z1694" s="63">
        <f t="shared" si="747"/>
        <v>2.8546683444822918E-2</v>
      </c>
      <c r="AA1694" s="63">
        <f t="shared" si="748"/>
        <v>2.4612519231249852E-2</v>
      </c>
      <c r="AB1694" s="64">
        <f t="shared" si="749"/>
        <v>3.839660495779107E-3</v>
      </c>
      <c r="AC1694" s="63">
        <f t="shared" si="742"/>
        <v>6.188705472524636E-2</v>
      </c>
      <c r="AD1694" s="63">
        <f t="shared" si="743"/>
        <v>8.3034107384534872E-2</v>
      </c>
      <c r="AE1694" s="63">
        <f t="shared" si="744"/>
        <v>2.5097203846679239E-2</v>
      </c>
      <c r="AF1694" s="64">
        <f t="shared" si="745"/>
        <v>5.6518448514391695E-2</v>
      </c>
      <c r="AG1694" s="69">
        <f t="shared" ca="1" si="754"/>
        <v>1147</v>
      </c>
      <c r="AH1694" s="75">
        <f t="shared" si="764"/>
        <v>0</v>
      </c>
      <c r="AI1694" s="76">
        <f t="shared" si="765"/>
        <v>1</v>
      </c>
      <c r="AJ1694" s="75">
        <f t="shared" si="766"/>
        <v>0</v>
      </c>
      <c r="AK1694" s="76">
        <f t="shared" si="767"/>
        <v>1</v>
      </c>
    </row>
    <row r="1695" spans="2:37" x14ac:dyDescent="0.25">
      <c r="B1695" s="43">
        <v>2011</v>
      </c>
      <c r="C1695" s="44">
        <v>12</v>
      </c>
      <c r="D1695" s="67">
        <f t="shared" si="741"/>
        <v>40908</v>
      </c>
      <c r="E1695" s="61">
        <f>Data!I1694</f>
        <v>1257.599976</v>
      </c>
      <c r="F1695" s="61">
        <f>Data!H1694</f>
        <v>225.672</v>
      </c>
      <c r="G1695" s="62">
        <f>IF(MOD(C1695,3)=0,SUM(Data!G1692:G1694),0)</f>
        <v>6.5033333333333339</v>
      </c>
      <c r="H1695" s="63">
        <f t="shared" si="755"/>
        <v>8.532763948144062E-3</v>
      </c>
      <c r="I1695" s="63">
        <f t="shared" si="756"/>
        <v>5.2153505619522726E-3</v>
      </c>
      <c r="J1695" s="63">
        <f t="shared" si="757"/>
        <v>1.3748114510096388E-2</v>
      </c>
      <c r="K1695" s="63">
        <f t="shared" si="758"/>
        <v>-2.4665163771382392E-3</v>
      </c>
      <c r="L1695" s="64">
        <f t="shared" si="759"/>
        <v>1.625472342877754E-2</v>
      </c>
      <c r="M1695" s="65">
        <f t="shared" si="760"/>
        <v>283.2432378378378</v>
      </c>
      <c r="N1695" s="65">
        <f t="shared" si="761"/>
        <v>18.105816162410424</v>
      </c>
      <c r="O1695" s="65">
        <f t="shared" si="762"/>
        <v>146121.54231629934</v>
      </c>
      <c r="P1695" s="66">
        <f t="shared" si="763"/>
        <v>8070.4200796903497</v>
      </c>
      <c r="Q1695" s="63">
        <f t="shared" si="768"/>
        <v>-3.1836614231783855E-5</v>
      </c>
      <c r="R1695" s="63">
        <f t="shared" si="769"/>
        <v>1.9708948944515026E-2</v>
      </c>
      <c r="S1695" s="63">
        <f t="shared" si="770"/>
        <v>2.9624188448710731E-2</v>
      </c>
      <c r="T1695" s="64">
        <f t="shared" si="771"/>
        <v>-9.6299597614685206E-3</v>
      </c>
      <c r="U1695" s="63">
        <f t="shared" si="750"/>
        <v>-2.3763861307646295E-2</v>
      </c>
      <c r="V1695" s="63">
        <f t="shared" si="751"/>
        <v>-2.4110121131051265E-3</v>
      </c>
      <c r="W1695" s="63">
        <f t="shared" si="752"/>
        <v>2.2612985344507841E-2</v>
      </c>
      <c r="X1695" s="64">
        <f t="shared" si="753"/>
        <v>-2.4470643162410766E-2</v>
      </c>
      <c r="Y1695" s="63">
        <f t="shared" si="746"/>
        <v>9.1530533305614892E-3</v>
      </c>
      <c r="Z1695" s="63">
        <f t="shared" si="747"/>
        <v>2.882314956557197E-2</v>
      </c>
      <c r="AA1695" s="63">
        <f t="shared" si="748"/>
        <v>2.4764596058240329E-2</v>
      </c>
      <c r="AB1695" s="64">
        <f t="shared" si="749"/>
        <v>3.9604739692831181E-3</v>
      </c>
      <c r="AC1695" s="63">
        <f t="shared" si="742"/>
        <v>5.673389403939888E-2</v>
      </c>
      <c r="AD1695" s="63">
        <f t="shared" si="743"/>
        <v>7.7662795706526566E-2</v>
      </c>
      <c r="AE1695" s="63">
        <f t="shared" si="744"/>
        <v>2.4933458188107327E-2</v>
      </c>
      <c r="AF1695" s="64">
        <f t="shared" si="745"/>
        <v>5.1446595968907882E-2</v>
      </c>
      <c r="AG1695" s="69">
        <f t="shared" ca="1" si="754"/>
        <v>875</v>
      </c>
      <c r="AH1695" s="75">
        <f t="shared" si="764"/>
        <v>1</v>
      </c>
      <c r="AI1695" s="76">
        <f t="shared" si="765"/>
        <v>0</v>
      </c>
      <c r="AJ1695" s="75">
        <f t="shared" si="766"/>
        <v>1</v>
      </c>
      <c r="AK1695" s="76">
        <f t="shared" si="767"/>
        <v>0</v>
      </c>
    </row>
    <row r="1696" spans="2:37" x14ac:dyDescent="0.25">
      <c r="B1696" s="43">
        <v>2012</v>
      </c>
      <c r="C1696" s="39">
        <v>1</v>
      </c>
      <c r="D1696" s="67">
        <f t="shared" ref="D1696:D1759" si="772">EOMONTH(DATE(B1696,C1696,1),0)</f>
        <v>40939</v>
      </c>
      <c r="E1696" s="61">
        <f>Data!I1695</f>
        <v>1312.410034</v>
      </c>
      <c r="F1696" s="61">
        <f>Data!H1695</f>
        <v>226.66499999999999</v>
      </c>
      <c r="G1696" s="62">
        <f>IF(MOD(C1696,3)=0,SUM(Data!G1693:G1695),0)</f>
        <v>0</v>
      </c>
      <c r="H1696" s="63">
        <f t="shared" si="755"/>
        <v>4.3583062218506274E-2</v>
      </c>
      <c r="I1696" s="63">
        <f t="shared" si="756"/>
        <v>0</v>
      </c>
      <c r="J1696" s="63">
        <f t="shared" si="757"/>
        <v>4.3583062218506274E-2</v>
      </c>
      <c r="K1696" s="63">
        <f t="shared" si="758"/>
        <v>4.4001914282676413E-3</v>
      </c>
      <c r="L1696" s="64">
        <f t="shared" si="759"/>
        <v>3.9011213980873594E-2</v>
      </c>
      <c r="M1696" s="65">
        <f t="shared" si="760"/>
        <v>295.58784549549546</v>
      </c>
      <c r="N1696" s="65">
        <f t="shared" si="761"/>
        <v>18.185485219490047</v>
      </c>
      <c r="O1696" s="65">
        <f t="shared" si="762"/>
        <v>152489.96658653472</v>
      </c>
      <c r="P1696" s="66">
        <f t="shared" si="763"/>
        <v>8385.2569643346887</v>
      </c>
      <c r="Q1696" s="63">
        <f t="shared" si="768"/>
        <v>2.0441357806586291E-2</v>
      </c>
      <c r="R1696" s="63">
        <f t="shared" si="769"/>
        <v>4.058631317349537E-2</v>
      </c>
      <c r="S1696" s="63">
        <f t="shared" si="770"/>
        <v>2.9252167121508466E-2</v>
      </c>
      <c r="T1696" s="64">
        <f t="shared" si="771"/>
        <v>1.101202058547468E-2</v>
      </c>
      <c r="U1696" s="63">
        <f t="shared" si="750"/>
        <v>-1.814436619727422E-2</v>
      </c>
      <c r="V1696" s="63">
        <f t="shared" si="751"/>
        <v>3.3313961192928954E-3</v>
      </c>
      <c r="W1696" s="63">
        <f t="shared" si="752"/>
        <v>2.2887626760849544E-2</v>
      </c>
      <c r="X1696" s="64">
        <f t="shared" si="753"/>
        <v>-1.9118650113585711E-2</v>
      </c>
      <c r="Y1696" s="63">
        <f t="shared" si="746"/>
        <v>1.5059326231900982E-2</v>
      </c>
      <c r="Z1696" s="63">
        <f t="shared" si="747"/>
        <v>3.4844545694231899E-2</v>
      </c>
      <c r="AA1696" s="63">
        <f t="shared" si="748"/>
        <v>2.4982829942548079E-2</v>
      </c>
      <c r="AB1696" s="64">
        <f t="shared" si="749"/>
        <v>9.6213472690429569E-3</v>
      </c>
      <c r="AC1696" s="63">
        <f t="shared" si="742"/>
        <v>6.0056455648287876E-2</v>
      </c>
      <c r="AD1696" s="63">
        <f t="shared" si="743"/>
        <v>8.1051161550131035E-2</v>
      </c>
      <c r="AE1696" s="63">
        <f t="shared" si="744"/>
        <v>2.5084199229055137E-2</v>
      </c>
      <c r="AF1696" s="64">
        <f t="shared" si="745"/>
        <v>5.4597429521562768E-2</v>
      </c>
      <c r="AG1696" s="69">
        <f t="shared" ca="1" si="754"/>
        <v>252</v>
      </c>
      <c r="AH1696" s="75">
        <f t="shared" si="764"/>
        <v>2</v>
      </c>
      <c r="AI1696" s="76">
        <f t="shared" si="765"/>
        <v>0</v>
      </c>
      <c r="AJ1696" s="75">
        <f t="shared" si="766"/>
        <v>2</v>
      </c>
      <c r="AK1696" s="76">
        <f t="shared" si="767"/>
        <v>0</v>
      </c>
    </row>
    <row r="1697" spans="2:37" x14ac:dyDescent="0.25">
      <c r="B1697" s="43">
        <v>2012</v>
      </c>
      <c r="C1697" s="44">
        <v>2</v>
      </c>
      <c r="D1697" s="67">
        <f t="shared" si="772"/>
        <v>40968</v>
      </c>
      <c r="E1697" s="61">
        <f>Data!I1696</f>
        <v>1365.6800539999999</v>
      </c>
      <c r="F1697" s="61">
        <f>Data!H1696</f>
        <v>227.66300000000001</v>
      </c>
      <c r="G1697" s="62">
        <f>IF(MOD(C1697,3)=0,SUM(Data!G1694:G1696),0)</f>
        <v>0</v>
      </c>
      <c r="H1697" s="63">
        <f t="shared" si="755"/>
        <v>4.0589464130841746E-2</v>
      </c>
      <c r="I1697" s="63">
        <f t="shared" si="756"/>
        <v>0</v>
      </c>
      <c r="J1697" s="63">
        <f t="shared" si="757"/>
        <v>4.0589464130841746E-2</v>
      </c>
      <c r="K1697" s="63">
        <f t="shared" si="758"/>
        <v>4.4029735512762791E-3</v>
      </c>
      <c r="L1697" s="64">
        <f t="shared" si="759"/>
        <v>3.6027860861085115E-2</v>
      </c>
      <c r="M1697" s="65">
        <f t="shared" si="760"/>
        <v>307.58559774774773</v>
      </c>
      <c r="N1697" s="65">
        <f t="shared" si="761"/>
        <v>18.265555429928586</v>
      </c>
      <c r="O1697" s="65">
        <f t="shared" si="762"/>
        <v>158679.45261561213</v>
      </c>
      <c r="P1697" s="66">
        <f t="shared" si="763"/>
        <v>8687.3598355301838</v>
      </c>
      <c r="Q1697" s="63">
        <f t="shared" si="768"/>
        <v>2.897792667407062E-2</v>
      </c>
      <c r="R1697" s="63">
        <f t="shared" si="769"/>
        <v>4.929140598163162E-2</v>
      </c>
      <c r="S1697" s="63">
        <f t="shared" si="770"/>
        <v>2.8710987804382082E-2</v>
      </c>
      <c r="T1697" s="64">
        <f t="shared" si="771"/>
        <v>2.000602542525054E-2</v>
      </c>
      <c r="U1697" s="63">
        <f t="shared" si="750"/>
        <v>-5.9182750369399795E-3</v>
      </c>
      <c r="V1697" s="63">
        <f t="shared" si="751"/>
        <v>1.5824904014614116E-2</v>
      </c>
      <c r="W1697" s="63">
        <f t="shared" si="752"/>
        <v>2.2694769995300179E-2</v>
      </c>
      <c r="X1697" s="64">
        <f t="shared" si="753"/>
        <v>-6.7174157747164065E-3</v>
      </c>
      <c r="Y1697" s="63">
        <f t="shared" si="746"/>
        <v>2.1246848145821673E-2</v>
      </c>
      <c r="Z1697" s="63">
        <f t="shared" si="747"/>
        <v>4.115267285341373E-2</v>
      </c>
      <c r="AA1697" s="63">
        <f t="shared" si="748"/>
        <v>2.5028804582875708E-2</v>
      </c>
      <c r="AB1697" s="64">
        <f t="shared" si="749"/>
        <v>1.57301611412759E-2</v>
      </c>
      <c r="AC1697" s="63">
        <f t="shared" si="742"/>
        <v>6.166065864073822E-2</v>
      </c>
      <c r="AD1697" s="63">
        <f t="shared" si="743"/>
        <v>8.2687136218376533E-2</v>
      </c>
      <c r="AE1697" s="63">
        <f t="shared" si="744"/>
        <v>2.5124141515124876E-2</v>
      </c>
      <c r="AF1697" s="64">
        <f t="shared" si="745"/>
        <v>5.6152218421247957E-2</v>
      </c>
      <c r="AG1697" s="69">
        <f t="shared" ca="1" si="754"/>
        <v>289</v>
      </c>
      <c r="AH1697" s="75">
        <f t="shared" si="764"/>
        <v>3</v>
      </c>
      <c r="AI1697" s="76">
        <f t="shared" si="765"/>
        <v>0</v>
      </c>
      <c r="AJ1697" s="75">
        <f t="shared" si="766"/>
        <v>3</v>
      </c>
      <c r="AK1697" s="76">
        <f t="shared" si="767"/>
        <v>0</v>
      </c>
    </row>
    <row r="1698" spans="2:37" x14ac:dyDescent="0.25">
      <c r="B1698" s="43">
        <v>2012</v>
      </c>
      <c r="C1698" s="44">
        <v>3</v>
      </c>
      <c r="D1698" s="67">
        <f t="shared" si="772"/>
        <v>40999</v>
      </c>
      <c r="E1698" s="61">
        <f>Data!I1697</f>
        <v>1408.469971</v>
      </c>
      <c r="F1698" s="61">
        <f>Data!H1697</f>
        <v>229.392</v>
      </c>
      <c r="G1698" s="62">
        <f>IF(MOD(C1698,3)=0,SUM(Data!G1695:G1697),0)</f>
        <v>6.7608333333333341</v>
      </c>
      <c r="H1698" s="63">
        <f t="shared" si="755"/>
        <v>3.1332314530530647E-2</v>
      </c>
      <c r="I1698" s="63">
        <f t="shared" si="756"/>
        <v>4.9505250615114677E-3</v>
      </c>
      <c r="J1698" s="63">
        <f t="shared" si="757"/>
        <v>3.6282839592042038E-2</v>
      </c>
      <c r="K1698" s="63">
        <f t="shared" si="758"/>
        <v>7.5945586239309915E-3</v>
      </c>
      <c r="L1698" s="64">
        <f t="shared" si="759"/>
        <v>2.8472048327941035E-2</v>
      </c>
      <c r="M1698" s="65">
        <f t="shared" si="760"/>
        <v>317.22296644144143</v>
      </c>
      <c r="N1698" s="65">
        <f t="shared" si="761"/>
        <v>18.404274261439841</v>
      </c>
      <c r="O1698" s="65">
        <f t="shared" si="762"/>
        <v>164436.79374141741</v>
      </c>
      <c r="P1698" s="66">
        <f t="shared" si="763"/>
        <v>8934.7067646096129</v>
      </c>
      <c r="Q1698" s="63">
        <f t="shared" si="768"/>
        <v>6.2330779770071842E-2</v>
      </c>
      <c r="R1698" s="63">
        <f t="shared" si="769"/>
        <v>8.3762315696454426E-2</v>
      </c>
      <c r="S1698" s="63">
        <f t="shared" si="770"/>
        <v>2.6513981930217811E-2</v>
      </c>
      <c r="T1698" s="64">
        <f t="shared" si="771"/>
        <v>5.576965806017431E-2</v>
      </c>
      <c r="U1698" s="63">
        <f t="shared" si="750"/>
        <v>-1.7501313855867728E-3</v>
      </c>
      <c r="V1698" s="63">
        <f t="shared" si="751"/>
        <v>2.0155487017225582E-2</v>
      </c>
      <c r="W1698" s="63">
        <f t="shared" si="752"/>
        <v>2.238828898093681E-2</v>
      </c>
      <c r="X1698" s="64">
        <f t="shared" si="753"/>
        <v>-2.183908000292778E-3</v>
      </c>
      <c r="Y1698" s="63">
        <f t="shared" si="746"/>
        <v>2.071301534772263E-2</v>
      </c>
      <c r="Z1698" s="63">
        <f t="shared" si="747"/>
        <v>4.0750636798390971E-2</v>
      </c>
      <c r="AA1698" s="63">
        <f t="shared" si="748"/>
        <v>2.5229455719789406E-2</v>
      </c>
      <c r="AB1698" s="64">
        <f t="shared" si="749"/>
        <v>1.513922663069045E-2</v>
      </c>
      <c r="AC1698" s="63">
        <f t="shared" si="742"/>
        <v>6.447380822417248E-2</v>
      </c>
      <c r="AD1698" s="63">
        <f t="shared" si="743"/>
        <v>8.5404715855223579E-2</v>
      </c>
      <c r="AE1698" s="63">
        <f t="shared" si="744"/>
        <v>2.5253729041853523E-2</v>
      </c>
      <c r="AF1698" s="64">
        <f t="shared" si="745"/>
        <v>5.8669366528014466E-2</v>
      </c>
      <c r="AG1698" s="69">
        <f t="shared" ca="1" si="754"/>
        <v>444</v>
      </c>
      <c r="AH1698" s="75">
        <f t="shared" si="764"/>
        <v>4</v>
      </c>
      <c r="AI1698" s="76">
        <f t="shared" si="765"/>
        <v>0</v>
      </c>
      <c r="AJ1698" s="75">
        <f t="shared" si="766"/>
        <v>4</v>
      </c>
      <c r="AK1698" s="76">
        <f t="shared" si="767"/>
        <v>0</v>
      </c>
    </row>
    <row r="1699" spans="2:37" x14ac:dyDescent="0.25">
      <c r="B1699" s="43">
        <v>2012</v>
      </c>
      <c r="C1699" s="44">
        <v>4</v>
      </c>
      <c r="D1699" s="67">
        <f t="shared" si="772"/>
        <v>41029</v>
      </c>
      <c r="E1699" s="61">
        <f>Data!I1698</f>
        <v>1397.910034</v>
      </c>
      <c r="F1699" s="61">
        <f>Data!H1698</f>
        <v>230.08500000000001</v>
      </c>
      <c r="G1699" s="62">
        <f>IF(MOD(C1699,3)=0,SUM(Data!G1696:G1698),0)</f>
        <v>0</v>
      </c>
      <c r="H1699" s="63">
        <f t="shared" si="755"/>
        <v>-7.4974527092703802E-3</v>
      </c>
      <c r="I1699" s="63">
        <f t="shared" si="756"/>
        <v>0</v>
      </c>
      <c r="J1699" s="63">
        <f t="shared" si="757"/>
        <v>-7.4974527092703802E-3</v>
      </c>
      <c r="K1699" s="63">
        <f t="shared" si="758"/>
        <v>3.0210295040804525E-3</v>
      </c>
      <c r="L1699" s="64">
        <f t="shared" si="759"/>
        <v>-1.0486801277288738E-2</v>
      </c>
      <c r="M1699" s="65">
        <f t="shared" si="760"/>
        <v>314.84460225225223</v>
      </c>
      <c r="N1699" s="65">
        <f t="shared" si="761"/>
        <v>18.459874116984839</v>
      </c>
      <c r="O1699" s="65">
        <f t="shared" si="762"/>
        <v>163203.93665667708</v>
      </c>
      <c r="P1699" s="66">
        <f t="shared" si="763"/>
        <v>8841.010270298304</v>
      </c>
      <c r="Q1699" s="63">
        <f t="shared" si="768"/>
        <v>2.5153855851238971E-2</v>
      </c>
      <c r="R1699" s="63">
        <f t="shared" si="769"/>
        <v>4.5835381897674887E-2</v>
      </c>
      <c r="S1699" s="63">
        <f t="shared" si="770"/>
        <v>2.3027398112989372E-2</v>
      </c>
      <c r="T1699" s="64">
        <f t="shared" si="771"/>
        <v>2.2294597218759593E-2</v>
      </c>
      <c r="U1699" s="63">
        <f t="shared" si="750"/>
        <v>-1.1664212728309198E-2</v>
      </c>
      <c r="V1699" s="63">
        <f t="shared" si="751"/>
        <v>1.0023850842254989E-2</v>
      </c>
      <c r="W1699" s="63">
        <f t="shared" si="752"/>
        <v>2.1681311113812329E-2</v>
      </c>
      <c r="X1699" s="64">
        <f t="shared" si="753"/>
        <v>-1.1410074888077215E-2</v>
      </c>
      <c r="Y1699" s="63">
        <f t="shared" si="746"/>
        <v>2.6430565551109231E-2</v>
      </c>
      <c r="Z1699" s="63">
        <f t="shared" si="747"/>
        <v>4.6580428253606421E-2</v>
      </c>
      <c r="AA1699" s="63">
        <f t="shared" si="748"/>
        <v>2.4966950220346895E-2</v>
      </c>
      <c r="AB1699" s="64">
        <f t="shared" si="749"/>
        <v>2.1086999955084451E-2</v>
      </c>
      <c r="AC1699" s="63">
        <f t="shared" si="742"/>
        <v>6.2610668913707146E-2</v>
      </c>
      <c r="AD1699" s="63">
        <f t="shared" si="743"/>
        <v>8.3504941357955387E-2</v>
      </c>
      <c r="AE1699" s="63">
        <f t="shared" si="744"/>
        <v>2.5334817253251929E-2</v>
      </c>
      <c r="AF1699" s="64">
        <f t="shared" si="745"/>
        <v>5.6732808762443243E-2</v>
      </c>
      <c r="AG1699" s="69">
        <f t="shared" ca="1" si="754"/>
        <v>1197</v>
      </c>
      <c r="AH1699" s="75">
        <f t="shared" si="764"/>
        <v>0</v>
      </c>
      <c r="AI1699" s="76">
        <f t="shared" si="765"/>
        <v>1</v>
      </c>
      <c r="AJ1699" s="75">
        <f t="shared" si="766"/>
        <v>0</v>
      </c>
      <c r="AK1699" s="76">
        <f t="shared" si="767"/>
        <v>1</v>
      </c>
    </row>
    <row r="1700" spans="2:37" x14ac:dyDescent="0.25">
      <c r="B1700" s="43">
        <v>2012</v>
      </c>
      <c r="C1700" s="44">
        <v>5</v>
      </c>
      <c r="D1700" s="67">
        <f t="shared" si="772"/>
        <v>41060</v>
      </c>
      <c r="E1700" s="61">
        <f>Data!I1699</f>
        <v>1310.329956</v>
      </c>
      <c r="F1700" s="61">
        <f>Data!H1699</f>
        <v>229.815</v>
      </c>
      <c r="G1700" s="62">
        <f>IF(MOD(C1700,3)=0,SUM(Data!G1697:G1699),0)</f>
        <v>0</v>
      </c>
      <c r="H1700" s="63">
        <f t="shared" si="755"/>
        <v>-6.265072563317764E-2</v>
      </c>
      <c r="I1700" s="63">
        <f t="shared" si="756"/>
        <v>0</v>
      </c>
      <c r="J1700" s="63">
        <f t="shared" si="757"/>
        <v>-6.2650725633177751E-2</v>
      </c>
      <c r="K1700" s="63">
        <f t="shared" si="758"/>
        <v>-1.1734793663211729E-3</v>
      </c>
      <c r="L1700" s="64">
        <f t="shared" si="759"/>
        <v>-6.1549473303786462E-2</v>
      </c>
      <c r="M1700" s="65">
        <f t="shared" si="760"/>
        <v>295.11935945945942</v>
      </c>
      <c r="N1700" s="65">
        <f t="shared" si="761"/>
        <v>18.438211835603671</v>
      </c>
      <c r="O1700" s="65">
        <f t="shared" si="762"/>
        <v>152979.09159894509</v>
      </c>
      <c r="P1700" s="66">
        <f t="shared" si="763"/>
        <v>8296.8507446880758</v>
      </c>
      <c r="Q1700" s="63">
        <f t="shared" si="768"/>
        <v>-2.5921793242765445E-2</v>
      </c>
      <c r="R1700" s="63">
        <f t="shared" si="769"/>
        <v>-6.2706709362627677E-3</v>
      </c>
      <c r="S1700" s="63">
        <f t="shared" si="770"/>
        <v>1.7042537749376141E-2</v>
      </c>
      <c r="T1700" s="64">
        <f t="shared" si="771"/>
        <v>-2.2922550257563068E-2</v>
      </c>
      <c r="U1700" s="63">
        <f t="shared" si="750"/>
        <v>-3.0600798911578075E-2</v>
      </c>
      <c r="V1700" s="63">
        <f t="shared" si="751"/>
        <v>-9.3282802299488043E-3</v>
      </c>
      <c r="W1700" s="63">
        <f t="shared" si="752"/>
        <v>2.0197622441627372E-2</v>
      </c>
      <c r="X1700" s="64">
        <f t="shared" si="753"/>
        <v>-2.8941356088354908E-2</v>
      </c>
      <c r="Y1700" s="63">
        <f t="shared" si="746"/>
        <v>2.0741862752836848E-2</v>
      </c>
      <c r="Z1700" s="63">
        <f t="shared" si="747"/>
        <v>4.0780050507035037E-2</v>
      </c>
      <c r="AA1700" s="63">
        <f t="shared" si="748"/>
        <v>2.4846608901818446E-2</v>
      </c>
      <c r="AB1700" s="64">
        <f t="shared" si="749"/>
        <v>1.5547147706611586E-2</v>
      </c>
      <c r="AC1700" s="63">
        <f t="shared" si="742"/>
        <v>5.9127689960018159E-2</v>
      </c>
      <c r="AD1700" s="63">
        <f t="shared" si="743"/>
        <v>7.9953476068390872E-2</v>
      </c>
      <c r="AE1700" s="63">
        <f t="shared" si="744"/>
        <v>2.520118210842992E-2</v>
      </c>
      <c r="AF1700" s="64">
        <f t="shared" si="745"/>
        <v>5.3406389804738108E-2</v>
      </c>
      <c r="AG1700" s="69">
        <f t="shared" ca="1" si="754"/>
        <v>1728</v>
      </c>
      <c r="AH1700" s="75">
        <f t="shared" si="764"/>
        <v>0</v>
      </c>
      <c r="AI1700" s="76">
        <f t="shared" si="765"/>
        <v>2</v>
      </c>
      <c r="AJ1700" s="75">
        <f t="shared" si="766"/>
        <v>0</v>
      </c>
      <c r="AK1700" s="76">
        <f t="shared" si="767"/>
        <v>2</v>
      </c>
    </row>
    <row r="1701" spans="2:37" x14ac:dyDescent="0.25">
      <c r="B1701" s="43">
        <v>2012</v>
      </c>
      <c r="C1701" s="44">
        <v>6</v>
      </c>
      <c r="D1701" s="67">
        <f t="shared" si="772"/>
        <v>41090</v>
      </c>
      <c r="E1701" s="61">
        <f>Data!I1700</f>
        <v>1362.160034</v>
      </c>
      <c r="F1701" s="61">
        <f>Data!H1700</f>
        <v>229.47800000000001</v>
      </c>
      <c r="G1701" s="62">
        <f>IF(MOD(C1701,3)=0,SUM(Data!G1698:G1700),0)</f>
        <v>6.9991666666666656</v>
      </c>
      <c r="H1701" s="63">
        <f t="shared" si="755"/>
        <v>3.9554982134591521E-2</v>
      </c>
      <c r="I1701" s="63">
        <f t="shared" si="756"/>
        <v>5.3415299212366211E-3</v>
      </c>
      <c r="J1701" s="63">
        <f t="shared" si="757"/>
        <v>4.4896512055828008E-2</v>
      </c>
      <c r="K1701" s="63">
        <f t="shared" si="758"/>
        <v>-1.4663968844504938E-3</v>
      </c>
      <c r="L1701" s="64">
        <f t="shared" si="759"/>
        <v>4.6430995206991899E-2</v>
      </c>
      <c r="M1701" s="65">
        <f t="shared" si="760"/>
        <v>306.79280045045044</v>
      </c>
      <c r="N1701" s="65">
        <f t="shared" si="761"/>
        <v>18.411174099213103</v>
      </c>
      <c r="O1701" s="65">
        <f t="shared" si="762"/>
        <v>159847.31922920674</v>
      </c>
      <c r="P1701" s="66">
        <f t="shared" si="763"/>
        <v>8682.0817818478154</v>
      </c>
      <c r="Q1701" s="63">
        <f t="shared" si="768"/>
        <v>3.1439316186402388E-2</v>
      </c>
      <c r="R1701" s="63">
        <f t="shared" si="769"/>
        <v>5.286366136258569E-2</v>
      </c>
      <c r="S1701" s="63">
        <f t="shared" si="770"/>
        <v>1.6639937622385137E-2</v>
      </c>
      <c r="T1701" s="64">
        <f t="shared" si="771"/>
        <v>3.5630828968726158E-2</v>
      </c>
      <c r="U1701" s="63">
        <f t="shared" si="750"/>
        <v>-1.9531585019384012E-2</v>
      </c>
      <c r="V1701" s="63">
        <f t="shared" si="751"/>
        <v>2.1482066664153532E-3</v>
      </c>
      <c r="W1701" s="63">
        <f t="shared" si="752"/>
        <v>1.9503395373516863E-2</v>
      </c>
      <c r="X1701" s="64">
        <f t="shared" si="753"/>
        <v>-1.7023178918146975E-2</v>
      </c>
      <c r="Y1701" s="63">
        <f t="shared" si="746"/>
        <v>3.2445630503409983E-2</v>
      </c>
      <c r="Z1701" s="63">
        <f t="shared" si="747"/>
        <v>5.2830229027758246E-2</v>
      </c>
      <c r="AA1701" s="63">
        <f t="shared" si="748"/>
        <v>2.4639252988648996E-2</v>
      </c>
      <c r="AB1701" s="64">
        <f t="shared" si="749"/>
        <v>2.7513074437547136E-2</v>
      </c>
      <c r="AC1701" s="63">
        <f t="shared" si="742"/>
        <v>6.2113546248525831E-2</v>
      </c>
      <c r="AD1701" s="63">
        <f t="shared" si="743"/>
        <v>8.2868472420125627E-2</v>
      </c>
      <c r="AE1701" s="63">
        <f t="shared" si="744"/>
        <v>2.4942854662009628E-2</v>
      </c>
      <c r="AF1701" s="64">
        <f t="shared" si="745"/>
        <v>5.6515948664491944E-2</v>
      </c>
      <c r="AG1701" s="69">
        <f t="shared" ca="1" si="754"/>
        <v>305</v>
      </c>
      <c r="AH1701" s="75">
        <f t="shared" si="764"/>
        <v>1</v>
      </c>
      <c r="AI1701" s="76">
        <f t="shared" si="765"/>
        <v>0</v>
      </c>
      <c r="AJ1701" s="75">
        <f t="shared" si="766"/>
        <v>1</v>
      </c>
      <c r="AK1701" s="76">
        <f t="shared" si="767"/>
        <v>0</v>
      </c>
    </row>
    <row r="1702" spans="2:37" x14ac:dyDescent="0.25">
      <c r="B1702" s="43">
        <v>2012</v>
      </c>
      <c r="C1702" s="44">
        <v>7</v>
      </c>
      <c r="D1702" s="67">
        <f t="shared" si="772"/>
        <v>41121</v>
      </c>
      <c r="E1702" s="61">
        <f>Data!I1701</f>
        <v>1379.3199460000001</v>
      </c>
      <c r="F1702" s="61">
        <f>Data!H1701</f>
        <v>229.10400000000001</v>
      </c>
      <c r="G1702" s="62">
        <f>IF(MOD(C1702,3)=0,SUM(Data!G1699:G1701),0)</f>
        <v>0</v>
      </c>
      <c r="H1702" s="63">
        <f t="shared" si="755"/>
        <v>1.2597574126154365E-2</v>
      </c>
      <c r="I1702" s="63">
        <f t="shared" si="756"/>
        <v>0</v>
      </c>
      <c r="J1702" s="63">
        <f t="shared" si="757"/>
        <v>1.2597574126154365E-2</v>
      </c>
      <c r="K1702" s="63">
        <f t="shared" si="758"/>
        <v>-1.6297858618254946E-3</v>
      </c>
      <c r="L1702" s="64">
        <f t="shared" si="759"/>
        <v>1.4250585390572112E-2</v>
      </c>
      <c r="M1702" s="65">
        <f t="shared" si="760"/>
        <v>310.6576454954955</v>
      </c>
      <c r="N1702" s="65">
        <f t="shared" si="761"/>
        <v>18.381167827966596</v>
      </c>
      <c r="O1702" s="65">
        <f t="shared" si="762"/>
        <v>161861.00768206373</v>
      </c>
      <c r="P1702" s="66">
        <f t="shared" si="763"/>
        <v>8805.806529647969</v>
      </c>
      <c r="Q1702" s="63">
        <f t="shared" si="768"/>
        <v>6.7353758509565376E-2</v>
      </c>
      <c r="R1702" s="63">
        <f t="shared" si="769"/>
        <v>8.9524093679601568E-2</v>
      </c>
      <c r="S1702" s="63">
        <f t="shared" si="770"/>
        <v>1.4084507042253724E-2</v>
      </c>
      <c r="T1702" s="64">
        <f t="shared" si="771"/>
        <v>7.4391814600717199E-2</v>
      </c>
      <c r="U1702" s="63">
        <f t="shared" si="750"/>
        <v>-1.0662919538473425E-2</v>
      </c>
      <c r="V1702" s="63">
        <f t="shared" si="751"/>
        <v>1.1212973130508619E-2</v>
      </c>
      <c r="W1702" s="63">
        <f t="shared" si="752"/>
        <v>1.9222722759906885E-2</v>
      </c>
      <c r="X1702" s="64">
        <f t="shared" si="753"/>
        <v>-7.8586843194676792E-3</v>
      </c>
      <c r="Y1702" s="63">
        <f t="shared" si="746"/>
        <v>4.2281711465464555E-2</v>
      </c>
      <c r="Z1702" s="63">
        <f t="shared" si="747"/>
        <v>6.2860513496070691E-2</v>
      </c>
      <c r="AA1702" s="63">
        <f t="shared" si="748"/>
        <v>2.4358312205697397E-2</v>
      </c>
      <c r="AB1702" s="64">
        <f t="shared" si="749"/>
        <v>3.7586653841338524E-2</v>
      </c>
      <c r="AC1702" s="63">
        <f t="shared" si="742"/>
        <v>6.0728422841092478E-2</v>
      </c>
      <c r="AD1702" s="63">
        <f t="shared" si="743"/>
        <v>8.1456282100532684E-2</v>
      </c>
      <c r="AE1702" s="63">
        <f t="shared" si="744"/>
        <v>2.4749741358853328E-2</v>
      </c>
      <c r="AF1702" s="64">
        <f t="shared" si="745"/>
        <v>5.5336965166231211E-2</v>
      </c>
      <c r="AG1702" s="69">
        <f t="shared" ca="1" si="754"/>
        <v>791</v>
      </c>
      <c r="AH1702" s="75">
        <f t="shared" si="764"/>
        <v>2</v>
      </c>
      <c r="AI1702" s="76">
        <f t="shared" si="765"/>
        <v>0</v>
      </c>
      <c r="AJ1702" s="75">
        <f t="shared" si="766"/>
        <v>2</v>
      </c>
      <c r="AK1702" s="76">
        <f t="shared" si="767"/>
        <v>0</v>
      </c>
    </row>
    <row r="1703" spans="2:37" x14ac:dyDescent="0.25">
      <c r="B1703" s="43">
        <v>2012</v>
      </c>
      <c r="C1703" s="44">
        <v>8</v>
      </c>
      <c r="D1703" s="67">
        <f t="shared" si="772"/>
        <v>41152</v>
      </c>
      <c r="E1703" s="61">
        <f>Data!I1702</f>
        <v>1406.579956</v>
      </c>
      <c r="F1703" s="61">
        <f>Data!H1702</f>
        <v>230.37899999999999</v>
      </c>
      <c r="G1703" s="62">
        <f>IF(MOD(C1703,3)=0,SUM(Data!G1700:G1702),0)</f>
        <v>0</v>
      </c>
      <c r="H1703" s="63">
        <f t="shared" si="755"/>
        <v>1.9763369680148246E-2</v>
      </c>
      <c r="I1703" s="63">
        <f t="shared" si="756"/>
        <v>0</v>
      </c>
      <c r="J1703" s="63">
        <f t="shared" si="757"/>
        <v>1.9763369680148246E-2</v>
      </c>
      <c r="K1703" s="63">
        <f t="shared" si="758"/>
        <v>5.5651581814371021E-3</v>
      </c>
      <c r="L1703" s="64">
        <f t="shared" si="759"/>
        <v>1.4119633504793061E-2</v>
      </c>
      <c r="M1703" s="65">
        <f t="shared" si="760"/>
        <v>316.79728738738737</v>
      </c>
      <c r="N1703" s="65">
        <f t="shared" si="761"/>
        <v>18.483461934488773</v>
      </c>
      <c r="O1703" s="65">
        <f t="shared" si="762"/>
        <v>165059.92661368567</v>
      </c>
      <c r="P1703" s="66">
        <f t="shared" si="763"/>
        <v>8930.1412905607122</v>
      </c>
      <c r="Q1703" s="63">
        <f t="shared" si="768"/>
        <v>0.15398431252224176</v>
      </c>
      <c r="R1703" s="63">
        <f t="shared" si="769"/>
        <v>0.17795407773420613</v>
      </c>
      <c r="S1703" s="63">
        <f t="shared" si="770"/>
        <v>1.692378997550148E-2</v>
      </c>
      <c r="T1703" s="64">
        <f t="shared" si="771"/>
        <v>0.15835039886576285</v>
      </c>
      <c r="U1703" s="63">
        <f t="shared" si="750"/>
        <v>-9.3186711224909624E-3</v>
      </c>
      <c r="V1703" s="63">
        <f t="shared" si="751"/>
        <v>1.258694512063907E-2</v>
      </c>
      <c r="W1703" s="63">
        <f t="shared" si="752"/>
        <v>2.0729291467589173E-2</v>
      </c>
      <c r="X1703" s="64">
        <f t="shared" si="753"/>
        <v>-7.9769890165916069E-3</v>
      </c>
      <c r="Y1703" s="63">
        <f t="shared" si="746"/>
        <v>4.3815102113122117E-2</v>
      </c>
      <c r="Z1703" s="63">
        <f t="shared" si="747"/>
        <v>6.4424179396787684E-2</v>
      </c>
      <c r="AA1703" s="63">
        <f t="shared" si="748"/>
        <v>2.4586132748272593E-2</v>
      </c>
      <c r="AB1703" s="64">
        <f t="shared" si="749"/>
        <v>3.8882086508097213E-2</v>
      </c>
      <c r="AC1703" s="63">
        <f t="shared" si="742"/>
        <v>6.3057193811809853E-2</v>
      </c>
      <c r="AD1703" s="63">
        <f t="shared" si="743"/>
        <v>8.3830559947363437E-2</v>
      </c>
      <c r="AE1703" s="63">
        <f t="shared" si="744"/>
        <v>2.4888440362709874E-2</v>
      </c>
      <c r="AF1703" s="64">
        <f t="shared" si="745"/>
        <v>5.7510766307202976E-2</v>
      </c>
      <c r="AG1703" s="69">
        <f t="shared" ca="1" si="754"/>
        <v>639</v>
      </c>
      <c r="AH1703" s="75">
        <f t="shared" si="764"/>
        <v>3</v>
      </c>
      <c r="AI1703" s="76">
        <f t="shared" si="765"/>
        <v>0</v>
      </c>
      <c r="AJ1703" s="75">
        <f t="shared" si="766"/>
        <v>3</v>
      </c>
      <c r="AK1703" s="76">
        <f t="shared" si="767"/>
        <v>0</v>
      </c>
    </row>
    <row r="1704" spans="2:37" x14ac:dyDescent="0.25">
      <c r="B1704" s="43">
        <v>2012</v>
      </c>
      <c r="C1704" s="44">
        <v>9</v>
      </c>
      <c r="D1704" s="67">
        <f t="shared" si="772"/>
        <v>41182</v>
      </c>
      <c r="E1704" s="61">
        <f>Data!I1703</f>
        <v>1440.670044</v>
      </c>
      <c r="F1704" s="61">
        <f>Data!H1703</f>
        <v>231.40700000000001</v>
      </c>
      <c r="G1704" s="62">
        <f>IF(MOD(C1704,3)=0,SUM(Data!G1701:G1703),0)</f>
        <v>7.291666666666667</v>
      </c>
      <c r="H1704" s="63">
        <f t="shared" si="755"/>
        <v>2.4236153696477025E-2</v>
      </c>
      <c r="I1704" s="63">
        <f t="shared" si="756"/>
        <v>5.1839688426973908E-3</v>
      </c>
      <c r="J1704" s="63">
        <f t="shared" si="757"/>
        <v>2.9420122539174587E-2</v>
      </c>
      <c r="K1704" s="63">
        <f t="shared" si="758"/>
        <v>4.4622122676112319E-3</v>
      </c>
      <c r="L1704" s="64">
        <f t="shared" si="759"/>
        <v>2.4847037515945969E-2</v>
      </c>
      <c r="M1704" s="65">
        <f t="shared" si="760"/>
        <v>324.47523513513511</v>
      </c>
      <c r="N1704" s="65">
        <f t="shared" si="761"/>
        <v>18.565939065080777</v>
      </c>
      <c r="O1704" s="65">
        <f t="shared" si="762"/>
        <v>169916.00988096747</v>
      </c>
      <c r="P1704" s="66">
        <f t="shared" si="763"/>
        <v>9152.0288462299723</v>
      </c>
      <c r="Q1704" s="63">
        <f t="shared" si="768"/>
        <v>0.27332908024740643</v>
      </c>
      <c r="R1704" s="63">
        <f t="shared" si="769"/>
        <v>0.29920820133737269</v>
      </c>
      <c r="S1704" s="63">
        <f t="shared" si="770"/>
        <v>1.9912820806649911E-2</v>
      </c>
      <c r="T1704" s="64">
        <f t="shared" si="771"/>
        <v>0.27384240577525754</v>
      </c>
      <c r="U1704" s="63">
        <f t="shared" si="750"/>
        <v>-1.1539499189389235E-2</v>
      </c>
      <c r="V1704" s="63">
        <f t="shared" si="751"/>
        <v>1.045531333630878E-2</v>
      </c>
      <c r="W1704" s="63">
        <f t="shared" si="752"/>
        <v>2.1076432997145123E-2</v>
      </c>
      <c r="X1704" s="64">
        <f t="shared" si="753"/>
        <v>-1.0401885027999658E-2</v>
      </c>
      <c r="Y1704" s="63">
        <f t="shared" si="746"/>
        <v>5.8585088683679842E-2</v>
      </c>
      <c r="Z1704" s="63">
        <f t="shared" si="747"/>
        <v>7.9506387958747426E-2</v>
      </c>
      <c r="AA1704" s="63">
        <f t="shared" si="748"/>
        <v>2.487238599224928E-2</v>
      </c>
      <c r="AB1704" s="64">
        <f t="shared" si="749"/>
        <v>5.3308102270316571E-2</v>
      </c>
      <c r="AC1704" s="63">
        <f t="shared" si="742"/>
        <v>6.3848547927053412E-2</v>
      </c>
      <c r="AD1704" s="63">
        <f t="shared" si="743"/>
        <v>8.4511238208457629E-2</v>
      </c>
      <c r="AE1704" s="63">
        <f t="shared" si="744"/>
        <v>2.4971327227978346E-2</v>
      </c>
      <c r="AF1704" s="64">
        <f t="shared" si="745"/>
        <v>5.8089342988260961E-2</v>
      </c>
      <c r="AG1704" s="69">
        <f t="shared" ca="1" si="754"/>
        <v>563</v>
      </c>
      <c r="AH1704" s="75">
        <f t="shared" si="764"/>
        <v>4</v>
      </c>
      <c r="AI1704" s="76">
        <f t="shared" si="765"/>
        <v>0</v>
      </c>
      <c r="AJ1704" s="75">
        <f t="shared" si="766"/>
        <v>4</v>
      </c>
      <c r="AK1704" s="76">
        <f t="shared" si="767"/>
        <v>0</v>
      </c>
    </row>
    <row r="1705" spans="2:37" x14ac:dyDescent="0.25">
      <c r="B1705" s="43">
        <v>2012</v>
      </c>
      <c r="C1705" s="44">
        <v>10</v>
      </c>
      <c r="D1705" s="67">
        <f t="shared" si="772"/>
        <v>41213</v>
      </c>
      <c r="E1705" s="61">
        <f>Data!I1704</f>
        <v>1412.160034</v>
      </c>
      <c r="F1705" s="61">
        <f>Data!H1704</f>
        <v>231.31700000000001</v>
      </c>
      <c r="G1705" s="62">
        <f>IF(MOD(C1705,3)=0,SUM(Data!G1702:G1704),0)</f>
        <v>0</v>
      </c>
      <c r="H1705" s="63">
        <f t="shared" si="755"/>
        <v>-1.9789409878227415E-2</v>
      </c>
      <c r="I1705" s="63">
        <f t="shared" si="756"/>
        <v>0</v>
      </c>
      <c r="J1705" s="63">
        <f t="shared" si="757"/>
        <v>-1.9789409878227304E-2</v>
      </c>
      <c r="K1705" s="63">
        <f t="shared" si="758"/>
        <v>-3.8892514055322014E-4</v>
      </c>
      <c r="L1705" s="64">
        <f t="shared" si="759"/>
        <v>-1.9408033009640224E-2</v>
      </c>
      <c r="M1705" s="65">
        <f t="shared" si="760"/>
        <v>318.05406171171171</v>
      </c>
      <c r="N1705" s="65">
        <f t="shared" si="761"/>
        <v>18.558718304620385</v>
      </c>
      <c r="O1705" s="65">
        <f t="shared" si="762"/>
        <v>166553.47231656007</v>
      </c>
      <c r="P1705" s="66">
        <f t="shared" si="763"/>
        <v>8974.4059682771622</v>
      </c>
      <c r="Q1705" s="63">
        <f t="shared" si="768"/>
        <v>0.12675335417624334</v>
      </c>
      <c r="R1705" s="63">
        <f t="shared" si="769"/>
        <v>0.14965347241243965</v>
      </c>
      <c r="S1705" s="63">
        <f t="shared" si="770"/>
        <v>2.1623435988711304E-2</v>
      </c>
      <c r="T1705" s="64">
        <f t="shared" si="771"/>
        <v>0.12532018345861706</v>
      </c>
      <c r="U1705" s="63">
        <f t="shared" si="750"/>
        <v>-1.8375941677472918E-2</v>
      </c>
      <c r="V1705" s="63">
        <f t="shared" si="751"/>
        <v>3.4667491693671781E-3</v>
      </c>
      <c r="W1705" s="63">
        <f t="shared" si="752"/>
        <v>2.0560734384025059E-2</v>
      </c>
      <c r="X1705" s="64">
        <f t="shared" si="753"/>
        <v>-1.674960111509205E-2</v>
      </c>
      <c r="Y1705" s="63">
        <f t="shared" si="746"/>
        <v>4.774786543036158E-2</v>
      </c>
      <c r="Z1705" s="63">
        <f t="shared" si="747"/>
        <v>6.8454983726103924E-2</v>
      </c>
      <c r="AA1705" s="63">
        <f t="shared" si="748"/>
        <v>2.4662812074136564E-2</v>
      </c>
      <c r="AB1705" s="64">
        <f t="shared" si="749"/>
        <v>4.273812920303266E-2</v>
      </c>
      <c r="AC1705" s="63">
        <f t="shared" si="742"/>
        <v>6.2674074366113608E-2</v>
      </c>
      <c r="AD1705" s="63">
        <f t="shared" si="743"/>
        <v>8.3313953333369106E-2</v>
      </c>
      <c r="AE1705" s="63">
        <f t="shared" si="744"/>
        <v>2.4770384632963216E-2</v>
      </c>
      <c r="AF1705" s="64">
        <f t="shared" si="745"/>
        <v>5.7128474415636399E-2</v>
      </c>
      <c r="AG1705" s="69">
        <f t="shared" ca="1" si="754"/>
        <v>1394</v>
      </c>
      <c r="AH1705" s="75">
        <f t="shared" si="764"/>
        <v>0</v>
      </c>
      <c r="AI1705" s="76">
        <f t="shared" si="765"/>
        <v>1</v>
      </c>
      <c r="AJ1705" s="75">
        <f t="shared" si="766"/>
        <v>0</v>
      </c>
      <c r="AK1705" s="76">
        <f t="shared" si="767"/>
        <v>1</v>
      </c>
    </row>
    <row r="1706" spans="2:37" x14ac:dyDescent="0.25">
      <c r="B1706" s="43">
        <v>2012</v>
      </c>
      <c r="C1706" s="44">
        <v>11</v>
      </c>
      <c r="D1706" s="67">
        <f t="shared" si="772"/>
        <v>41243</v>
      </c>
      <c r="E1706" s="61">
        <f>Data!I1705</f>
        <v>1416.1800539999999</v>
      </c>
      <c r="F1706" s="61">
        <f>Data!H1705</f>
        <v>230.221</v>
      </c>
      <c r="G1706" s="62">
        <f>IF(MOD(C1706,3)=0,SUM(Data!G1703:G1705),0)</f>
        <v>0</v>
      </c>
      <c r="H1706" s="63">
        <f t="shared" si="755"/>
        <v>2.8467170173434031E-3</v>
      </c>
      <c r="I1706" s="63">
        <f t="shared" si="756"/>
        <v>0</v>
      </c>
      <c r="J1706" s="63">
        <f t="shared" si="757"/>
        <v>2.8467170173434031E-3</v>
      </c>
      <c r="K1706" s="63">
        <f t="shared" si="758"/>
        <v>-4.73808669488196E-3</v>
      </c>
      <c r="L1706" s="64">
        <f t="shared" si="759"/>
        <v>7.6209122551844644E-3</v>
      </c>
      <c r="M1706" s="65">
        <f t="shared" si="760"/>
        <v>318.95947162162156</v>
      </c>
      <c r="N1706" s="65">
        <f t="shared" si="761"/>
        <v>18.470785488347204</v>
      </c>
      <c r="O1706" s="65">
        <f t="shared" si="762"/>
        <v>167027.60292050126</v>
      </c>
      <c r="P1706" s="66">
        <f t="shared" si="763"/>
        <v>9042.7991287038058</v>
      </c>
      <c r="Q1706" s="63">
        <f t="shared" si="768"/>
        <v>0.1357061159079187</v>
      </c>
      <c r="R1706" s="63">
        <f t="shared" si="769"/>
        <v>0.15878818993899801</v>
      </c>
      <c r="S1706" s="63">
        <f t="shared" si="770"/>
        <v>1.7641338460858691E-2</v>
      </c>
      <c r="T1706" s="64">
        <f t="shared" si="771"/>
        <v>0.13869999787117337</v>
      </c>
      <c r="U1706" s="63">
        <f t="shared" si="750"/>
        <v>-8.9296770249178703E-3</v>
      </c>
      <c r="V1706" s="63">
        <f t="shared" si="751"/>
        <v>1.3123208179643964E-2</v>
      </c>
      <c r="W1706" s="63">
        <f t="shared" si="752"/>
        <v>1.8384895811752511E-2</v>
      </c>
      <c r="X1706" s="64">
        <f t="shared" si="753"/>
        <v>-5.1666984199668642E-3</v>
      </c>
      <c r="Y1706" s="63">
        <f t="shared" si="746"/>
        <v>4.2245146156397517E-2</v>
      </c>
      <c r="Z1706" s="63">
        <f t="shared" si="747"/>
        <v>6.2843511704733901E-2</v>
      </c>
      <c r="AA1706" s="63">
        <f t="shared" si="748"/>
        <v>2.4176279692563529E-2</v>
      </c>
      <c r="AB1706" s="64">
        <f t="shared" si="749"/>
        <v>3.7754469400304469E-2</v>
      </c>
      <c r="AC1706" s="63">
        <f t="shared" si="742"/>
        <v>6.1242009382633578E-2</v>
      </c>
      <c r="AD1706" s="63">
        <f t="shared" si="743"/>
        <v>8.1854073944094052E-2</v>
      </c>
      <c r="AE1706" s="63">
        <f t="shared" si="744"/>
        <v>2.4454865909645518E-2</v>
      </c>
      <c r="AF1706" s="64">
        <f t="shared" si="745"/>
        <v>5.6029025723336234E-2</v>
      </c>
      <c r="AG1706" s="69">
        <f t="shared" ca="1" si="754"/>
        <v>976</v>
      </c>
      <c r="AH1706" s="75">
        <f t="shared" si="764"/>
        <v>1</v>
      </c>
      <c r="AI1706" s="76">
        <f t="shared" si="765"/>
        <v>0</v>
      </c>
      <c r="AJ1706" s="75">
        <f t="shared" si="766"/>
        <v>1</v>
      </c>
      <c r="AK1706" s="76">
        <f t="shared" si="767"/>
        <v>0</v>
      </c>
    </row>
    <row r="1707" spans="2:37" x14ac:dyDescent="0.25">
      <c r="B1707" s="43">
        <v>2012</v>
      </c>
      <c r="C1707" s="44">
        <v>12</v>
      </c>
      <c r="D1707" s="67">
        <f t="shared" si="772"/>
        <v>41274</v>
      </c>
      <c r="E1707" s="61">
        <f>Data!I1706</f>
        <v>1426.1899410000001</v>
      </c>
      <c r="F1707" s="61">
        <f>Data!H1706</f>
        <v>229.601</v>
      </c>
      <c r="G1707" s="62">
        <f>IF(MOD(C1707,3)=0,SUM(Data!G1704:G1706),0)</f>
        <v>7.6741666666666664</v>
      </c>
      <c r="H1707" s="63">
        <f t="shared" si="755"/>
        <v>7.068230463864511E-3</v>
      </c>
      <c r="I1707" s="63">
        <f t="shared" si="756"/>
        <v>5.4189201754331912E-3</v>
      </c>
      <c r="J1707" s="63">
        <f t="shared" si="757"/>
        <v>1.2487150639297839E-2</v>
      </c>
      <c r="K1707" s="63">
        <f t="shared" si="758"/>
        <v>-2.6930644902072309E-3</v>
      </c>
      <c r="L1707" s="64">
        <f t="shared" si="759"/>
        <v>1.522120682109307E-2</v>
      </c>
      <c r="M1707" s="65">
        <f t="shared" si="760"/>
        <v>321.21395067567568</v>
      </c>
      <c r="N1707" s="65">
        <f t="shared" si="761"/>
        <v>18.421042471842298</v>
      </c>
      <c r="O1707" s="65">
        <f t="shared" si="762"/>
        <v>169113.30175909039</v>
      </c>
      <c r="P1707" s="66">
        <f t="shared" si="763"/>
        <v>9180.4414444834074</v>
      </c>
      <c r="Q1707" s="63">
        <f t="shared" si="768"/>
        <v>0.13405690856978847</v>
      </c>
      <c r="R1707" s="63">
        <f t="shared" si="769"/>
        <v>0.15734681607057199</v>
      </c>
      <c r="S1707" s="63">
        <f t="shared" si="770"/>
        <v>1.7410223687475579E-2</v>
      </c>
      <c r="T1707" s="64">
        <f t="shared" si="771"/>
        <v>0.13754195615993847</v>
      </c>
      <c r="U1707" s="63">
        <f t="shared" si="750"/>
        <v>-5.8109725934020195E-3</v>
      </c>
      <c r="V1707" s="63">
        <f t="shared" si="751"/>
        <v>1.6453334623714566E-2</v>
      </c>
      <c r="W1707" s="63">
        <f t="shared" si="752"/>
        <v>1.7972409438103965E-2</v>
      </c>
      <c r="X1707" s="64">
        <f t="shared" si="753"/>
        <v>-1.4922553895424517E-3</v>
      </c>
      <c r="Y1707" s="63">
        <f t="shared" si="746"/>
        <v>4.9490117820633506E-2</v>
      </c>
      <c r="Z1707" s="63">
        <f t="shared" si="747"/>
        <v>7.0321148217919571E-2</v>
      </c>
      <c r="AA1707" s="63">
        <f t="shared" si="748"/>
        <v>2.4126303982012542E-2</v>
      </c>
      <c r="AB1707" s="64">
        <f t="shared" si="749"/>
        <v>4.5106588959088256E-2</v>
      </c>
      <c r="AC1707" s="63">
        <f t="shared" si="742"/>
        <v>6.1082110473648532E-2</v>
      </c>
      <c r="AD1707" s="63">
        <f t="shared" si="743"/>
        <v>8.1598287236336997E-2</v>
      </c>
      <c r="AE1707" s="63">
        <f t="shared" si="744"/>
        <v>2.4352823819765224E-2</v>
      </c>
      <c r="AF1707" s="64">
        <f t="shared" si="745"/>
        <v>5.5884517605082396E-2</v>
      </c>
      <c r="AG1707" s="69">
        <f t="shared" ca="1" si="754"/>
        <v>900</v>
      </c>
      <c r="AH1707" s="75">
        <f t="shared" si="764"/>
        <v>2</v>
      </c>
      <c r="AI1707" s="76">
        <f t="shared" si="765"/>
        <v>0</v>
      </c>
      <c r="AJ1707" s="75">
        <f t="shared" si="766"/>
        <v>2</v>
      </c>
      <c r="AK1707" s="76">
        <f t="shared" si="767"/>
        <v>0</v>
      </c>
    </row>
    <row r="1708" spans="2:37" x14ac:dyDescent="0.25">
      <c r="B1708" s="43">
        <v>2013</v>
      </c>
      <c r="C1708" s="39">
        <v>1</v>
      </c>
      <c r="D1708" s="67">
        <f t="shared" si="772"/>
        <v>41305</v>
      </c>
      <c r="E1708" s="61">
        <f>Data!I1707</f>
        <v>1498.1099850000001</v>
      </c>
      <c r="F1708" s="61">
        <f>Data!H1707</f>
        <v>230.28</v>
      </c>
      <c r="G1708" s="62">
        <f>IF(MOD(C1708,3)=0,SUM(Data!G1705:G1707),0)</f>
        <v>0</v>
      </c>
      <c r="H1708" s="63">
        <f t="shared" si="755"/>
        <v>5.0428096519578469E-2</v>
      </c>
      <c r="I1708" s="63">
        <f t="shared" si="756"/>
        <v>0</v>
      </c>
      <c r="J1708" s="63">
        <f t="shared" si="757"/>
        <v>5.0428096519578469E-2</v>
      </c>
      <c r="K1708" s="63">
        <f t="shared" si="758"/>
        <v>2.957304192926058E-3</v>
      </c>
      <c r="L1708" s="64">
        <f t="shared" si="759"/>
        <v>4.7330820692164766E-2</v>
      </c>
      <c r="M1708" s="65">
        <f t="shared" si="760"/>
        <v>337.41215878378375</v>
      </c>
      <c r="N1708" s="65">
        <f t="shared" si="761"/>
        <v>18.475519097982346</v>
      </c>
      <c r="O1708" s="65">
        <f t="shared" si="762"/>
        <v>177641.3636629424</v>
      </c>
      <c r="P1708" s="66">
        <f t="shared" si="763"/>
        <v>9614.9592723671703</v>
      </c>
      <c r="Q1708" s="63">
        <f t="shared" si="768"/>
        <v>0.14149537582703364</v>
      </c>
      <c r="R1708" s="63">
        <f t="shared" si="769"/>
        <v>0.16493804569190984</v>
      </c>
      <c r="S1708" s="63">
        <f t="shared" si="770"/>
        <v>1.5948646681225753E-2</v>
      </c>
      <c r="T1708" s="64">
        <f t="shared" si="771"/>
        <v>0.1466505216551881</v>
      </c>
      <c r="U1708" s="63">
        <f t="shared" si="750"/>
        <v>1.6773531308837741E-2</v>
      </c>
      <c r="V1708" s="63">
        <f t="shared" si="751"/>
        <v>3.9543605859292397E-2</v>
      </c>
      <c r="W1708" s="63">
        <f t="shared" si="752"/>
        <v>1.7564218404457099E-2</v>
      </c>
      <c r="X1708" s="64">
        <f t="shared" si="753"/>
        <v>2.160000033147691E-2</v>
      </c>
      <c r="Y1708" s="63">
        <f t="shared" si="746"/>
        <v>5.7601884645915646E-2</v>
      </c>
      <c r="Z1708" s="63">
        <f t="shared" si="747"/>
        <v>7.8593923192248338E-2</v>
      </c>
      <c r="AA1708" s="63">
        <f t="shared" si="748"/>
        <v>2.3976829009149547E-2</v>
      </c>
      <c r="AB1708" s="64">
        <f t="shared" si="749"/>
        <v>5.3338212971038468E-2</v>
      </c>
      <c r="AC1708" s="63">
        <f t="shared" si="742"/>
        <v>6.3322108516573383E-2</v>
      </c>
      <c r="AD1708" s="63">
        <f t="shared" si="743"/>
        <v>8.3881595966854405E-2</v>
      </c>
      <c r="AE1708" s="63">
        <f t="shared" si="744"/>
        <v>2.4252033288348684E-2</v>
      </c>
      <c r="AF1708" s="64">
        <f t="shared" si="745"/>
        <v>5.8217665906959981E-2</v>
      </c>
      <c r="AG1708" s="69">
        <f t="shared" ca="1" si="754"/>
        <v>195</v>
      </c>
      <c r="AH1708" s="75">
        <f t="shared" si="764"/>
        <v>3</v>
      </c>
      <c r="AI1708" s="76">
        <f t="shared" si="765"/>
        <v>0</v>
      </c>
      <c r="AJ1708" s="75">
        <f t="shared" si="766"/>
        <v>3</v>
      </c>
      <c r="AK1708" s="76">
        <f t="shared" si="767"/>
        <v>0</v>
      </c>
    </row>
    <row r="1709" spans="2:37" x14ac:dyDescent="0.25">
      <c r="B1709" s="43">
        <v>2013</v>
      </c>
      <c r="C1709" s="44">
        <v>2</v>
      </c>
      <c r="D1709" s="67">
        <f t="shared" si="772"/>
        <v>41333</v>
      </c>
      <c r="E1709" s="61">
        <f>Data!I1708</f>
        <v>1514.6800539999999</v>
      </c>
      <c r="F1709" s="61">
        <f>Data!H1708</f>
        <v>232.166</v>
      </c>
      <c r="G1709" s="62">
        <f>IF(MOD(C1709,3)=0,SUM(Data!G1706:G1708),0)</f>
        <v>0</v>
      </c>
      <c r="H1709" s="63">
        <f t="shared" si="755"/>
        <v>1.1060649195259176E-2</v>
      </c>
      <c r="I1709" s="63">
        <f t="shared" si="756"/>
        <v>0</v>
      </c>
      <c r="J1709" s="63">
        <f t="shared" si="757"/>
        <v>1.1060649195259176E-2</v>
      </c>
      <c r="K1709" s="63">
        <f t="shared" si="758"/>
        <v>8.1900295292687275E-3</v>
      </c>
      <c r="L1709" s="64">
        <f t="shared" si="759"/>
        <v>2.8473001933284614E-3</v>
      </c>
      <c r="M1709" s="65">
        <f t="shared" si="760"/>
        <v>341.14415630630629</v>
      </c>
      <c r="N1709" s="65">
        <f t="shared" si="761"/>
        <v>18.626834144963389</v>
      </c>
      <c r="O1709" s="65">
        <f t="shared" si="762"/>
        <v>179606.19246898565</v>
      </c>
      <c r="P1709" s="66">
        <f t="shared" si="763"/>
        <v>9642.3359477622271</v>
      </c>
      <c r="Q1709" s="63">
        <f t="shared" si="768"/>
        <v>0.10910315308742136</v>
      </c>
      <c r="R1709" s="63">
        <f t="shared" si="769"/>
        <v>0.13188059013580555</v>
      </c>
      <c r="S1709" s="63">
        <f t="shared" si="770"/>
        <v>1.9779235097490577E-2</v>
      </c>
      <c r="T1709" s="64">
        <f t="shared" si="771"/>
        <v>0.10992708145072028</v>
      </c>
      <c r="U1709" s="63">
        <f t="shared" si="750"/>
        <v>2.624893356437541E-2</v>
      </c>
      <c r="V1709" s="63">
        <f t="shared" si="751"/>
        <v>4.9231204448733967E-2</v>
      </c>
      <c r="W1709" s="63">
        <f t="shared" si="752"/>
        <v>1.8634601160550268E-2</v>
      </c>
      <c r="X1709" s="64">
        <f t="shared" si="753"/>
        <v>3.0036878045693882E-2</v>
      </c>
      <c r="Y1709" s="63">
        <f t="shared" si="746"/>
        <v>6.0583202483394993E-2</v>
      </c>
      <c r="Z1709" s="63">
        <f t="shared" si="747"/>
        <v>8.1634416358243644E-2</v>
      </c>
      <c r="AA1709" s="63">
        <f t="shared" si="748"/>
        <v>2.4026103648538522E-2</v>
      </c>
      <c r="AB1709" s="64">
        <f t="shared" si="749"/>
        <v>5.6256683793948659E-2</v>
      </c>
      <c r="AC1709" s="63">
        <f t="shared" si="742"/>
        <v>6.3352460008804012E-2</v>
      </c>
      <c r="AD1709" s="63">
        <f t="shared" si="743"/>
        <v>8.3912534309596776E-2</v>
      </c>
      <c r="AE1709" s="63">
        <f t="shared" si="744"/>
        <v>2.4490532257545272E-2</v>
      </c>
      <c r="AF1709" s="64">
        <f t="shared" si="745"/>
        <v>5.8001514099998985E-2</v>
      </c>
      <c r="AG1709" s="69">
        <f t="shared" ca="1" si="754"/>
        <v>827</v>
      </c>
      <c r="AH1709" s="75">
        <f t="shared" si="764"/>
        <v>4</v>
      </c>
      <c r="AI1709" s="76">
        <f t="shared" si="765"/>
        <v>0</v>
      </c>
      <c r="AJ1709" s="75">
        <f t="shared" si="766"/>
        <v>4</v>
      </c>
      <c r="AK1709" s="76">
        <f t="shared" si="767"/>
        <v>0</v>
      </c>
    </row>
    <row r="1710" spans="2:37" x14ac:dyDescent="0.25">
      <c r="B1710" s="43">
        <v>2013</v>
      </c>
      <c r="C1710" s="44">
        <v>3</v>
      </c>
      <c r="D1710" s="67">
        <f t="shared" si="772"/>
        <v>41364</v>
      </c>
      <c r="E1710" s="61">
        <f>Data!I1709</f>
        <v>1569.1899410000001</v>
      </c>
      <c r="F1710" s="61">
        <f>Data!H1709</f>
        <v>232.773</v>
      </c>
      <c r="G1710" s="62">
        <f>IF(MOD(C1710,3)=0,SUM(Data!G1707:G1709),0)</f>
        <v>7.9558333333333326</v>
      </c>
      <c r="H1710" s="63">
        <f t="shared" si="755"/>
        <v>3.5987723516956116E-2</v>
      </c>
      <c r="I1710" s="63">
        <f t="shared" si="756"/>
        <v>5.2524843859423614E-3</v>
      </c>
      <c r="J1710" s="63">
        <f t="shared" si="757"/>
        <v>4.1240207902898618E-2</v>
      </c>
      <c r="K1710" s="63">
        <f t="shared" si="758"/>
        <v>2.6145085843749527E-3</v>
      </c>
      <c r="L1710" s="64">
        <f t="shared" si="759"/>
        <v>3.8524975439524267E-2</v>
      </c>
      <c r="M1710" s="65">
        <f t="shared" si="760"/>
        <v>353.42115788288288</v>
      </c>
      <c r="N1710" s="65">
        <f t="shared" si="761"/>
        <v>18.675534162735126</v>
      </c>
      <c r="O1710" s="65">
        <f t="shared" si="762"/>
        <v>187013.18918705464</v>
      </c>
      <c r="P1710" s="66">
        <f t="shared" si="763"/>
        <v>10013.806703329408</v>
      </c>
      <c r="Q1710" s="63">
        <f t="shared" si="768"/>
        <v>0.11410961774775386</v>
      </c>
      <c r="R1710" s="63">
        <f t="shared" si="769"/>
        <v>0.13729527882390724</v>
      </c>
      <c r="S1710" s="63">
        <f t="shared" si="770"/>
        <v>1.4738962125967703E-2</v>
      </c>
      <c r="T1710" s="64">
        <f t="shared" si="771"/>
        <v>0.12077620084792384</v>
      </c>
      <c r="U1710" s="63">
        <f t="shared" si="750"/>
        <v>3.4767632667298987E-2</v>
      </c>
      <c r="V1710" s="63">
        <f t="shared" si="751"/>
        <v>5.7889532100900309E-2</v>
      </c>
      <c r="W1710" s="63">
        <f t="shared" si="752"/>
        <v>1.7408951349727975E-2</v>
      </c>
      <c r="X1710" s="64">
        <f t="shared" si="753"/>
        <v>3.9787914876775465E-2</v>
      </c>
      <c r="Y1710" s="63">
        <f t="shared" si="746"/>
        <v>6.3454098022350136E-2</v>
      </c>
      <c r="Z1710" s="63">
        <f t="shared" si="747"/>
        <v>8.4595098655335432E-2</v>
      </c>
      <c r="AA1710" s="63">
        <f t="shared" si="748"/>
        <v>2.3680187142883113E-2</v>
      </c>
      <c r="AB1710" s="64">
        <f t="shared" si="749"/>
        <v>5.9505802962219523E-2</v>
      </c>
      <c r="AC1710" s="63">
        <f t="shared" si="742"/>
        <v>6.4247681855583716E-2</v>
      </c>
      <c r="AD1710" s="63">
        <f t="shared" si="743"/>
        <v>8.4726979463970009E-2</v>
      </c>
      <c r="AE1710" s="63">
        <f t="shared" si="744"/>
        <v>2.4445615819987054E-2</v>
      </c>
      <c r="AF1710" s="64">
        <f t="shared" si="745"/>
        <v>5.8842912413396009E-2</v>
      </c>
      <c r="AG1710" s="69">
        <f t="shared" ca="1" si="754"/>
        <v>365</v>
      </c>
      <c r="AH1710" s="75">
        <f t="shared" si="764"/>
        <v>5</v>
      </c>
      <c r="AI1710" s="76">
        <f t="shared" si="765"/>
        <v>0</v>
      </c>
      <c r="AJ1710" s="75">
        <f t="shared" si="766"/>
        <v>5</v>
      </c>
      <c r="AK1710" s="76">
        <f t="shared" si="767"/>
        <v>0</v>
      </c>
    </row>
    <row r="1711" spans="2:37" x14ac:dyDescent="0.25">
      <c r="B1711" s="43">
        <v>2013</v>
      </c>
      <c r="C1711" s="44">
        <v>4</v>
      </c>
      <c r="D1711" s="67">
        <f t="shared" si="772"/>
        <v>41394</v>
      </c>
      <c r="E1711" s="61">
        <f>Data!I1710</f>
        <v>1597.5699460000001</v>
      </c>
      <c r="F1711" s="61">
        <f>Data!H1710</f>
        <v>232.53100000000001</v>
      </c>
      <c r="G1711" s="62">
        <f>IF(MOD(C1711,3)=0,SUM(Data!G1708:G1710),0)</f>
        <v>0</v>
      </c>
      <c r="H1711" s="63">
        <f t="shared" si="755"/>
        <v>1.8085767859252311E-2</v>
      </c>
      <c r="I1711" s="63">
        <f t="shared" si="756"/>
        <v>0</v>
      </c>
      <c r="J1711" s="63">
        <f t="shared" si="757"/>
        <v>1.8085767859252311E-2</v>
      </c>
      <c r="K1711" s="63">
        <f t="shared" si="758"/>
        <v>-1.0396394770870732E-3</v>
      </c>
      <c r="L1711" s="64">
        <f t="shared" si="759"/>
        <v>1.9145311558036227E-2</v>
      </c>
      <c r="M1711" s="65">
        <f t="shared" si="760"/>
        <v>359.81305090090086</v>
      </c>
      <c r="N1711" s="65">
        <f t="shared" si="761"/>
        <v>18.656118340163857</v>
      </c>
      <c r="O1711" s="65">
        <f t="shared" si="762"/>
        <v>190395.46631331014</v>
      </c>
      <c r="P1711" s="66">
        <f t="shared" si="763"/>
        <v>10205.524152546601</v>
      </c>
      <c r="Q1711" s="63">
        <f t="shared" si="768"/>
        <v>0.14282744035300343</v>
      </c>
      <c r="R1711" s="63">
        <f t="shared" si="769"/>
        <v>0.16661074612332638</v>
      </c>
      <c r="S1711" s="63">
        <f t="shared" si="770"/>
        <v>1.0630853814894481E-2</v>
      </c>
      <c r="T1711" s="64">
        <f t="shared" si="771"/>
        <v>0.15433913552079348</v>
      </c>
      <c r="U1711" s="63">
        <f t="shared" si="750"/>
        <v>2.8880723081573745E-2</v>
      </c>
      <c r="V1711" s="63">
        <f t="shared" si="751"/>
        <v>5.1871079425578559E-2</v>
      </c>
      <c r="W1711" s="63">
        <f t="shared" si="752"/>
        <v>1.5967970178021984E-2</v>
      </c>
      <c r="X1711" s="64">
        <f t="shared" si="753"/>
        <v>3.5338820023297801E-2</v>
      </c>
      <c r="Y1711" s="63">
        <f t="shared" si="746"/>
        <v>5.7092141878125613E-2</v>
      </c>
      <c r="Z1711" s="63">
        <f t="shared" si="747"/>
        <v>7.8106669615739088E-2</v>
      </c>
      <c r="AA1711" s="63">
        <f t="shared" si="748"/>
        <v>2.3796251786768918E-2</v>
      </c>
      <c r="AB1711" s="64">
        <f t="shared" si="749"/>
        <v>5.3048072538051771E-2</v>
      </c>
      <c r="AC1711" s="63">
        <f t="shared" si="742"/>
        <v>6.6573982201617588E-2</v>
      </c>
      <c r="AD1711" s="63">
        <f t="shared" si="743"/>
        <v>8.7098044762679017E-2</v>
      </c>
      <c r="AE1711" s="63">
        <f t="shared" si="744"/>
        <v>2.4249872019959096E-2</v>
      </c>
      <c r="AF1711" s="64">
        <f t="shared" si="745"/>
        <v>6.1360195846327015E-2</v>
      </c>
      <c r="AG1711" s="69">
        <f t="shared" ca="1" si="754"/>
        <v>677</v>
      </c>
      <c r="AH1711" s="75">
        <f t="shared" si="764"/>
        <v>6</v>
      </c>
      <c r="AI1711" s="76">
        <f t="shared" si="765"/>
        <v>0</v>
      </c>
      <c r="AJ1711" s="75">
        <f t="shared" si="766"/>
        <v>6</v>
      </c>
      <c r="AK1711" s="76">
        <f t="shared" si="767"/>
        <v>0</v>
      </c>
    </row>
    <row r="1712" spans="2:37" x14ac:dyDescent="0.25">
      <c r="B1712" s="43">
        <v>2013</v>
      </c>
      <c r="C1712" s="44">
        <v>5</v>
      </c>
      <c r="D1712" s="67">
        <f t="shared" si="772"/>
        <v>41425</v>
      </c>
      <c r="E1712" s="61">
        <f>Data!I1711</f>
        <v>1630.73999</v>
      </c>
      <c r="F1712" s="61">
        <f>Data!H1711</f>
        <v>232.94499999999999</v>
      </c>
      <c r="G1712" s="62">
        <f>IF(MOD(C1712,3)=0,SUM(Data!G1709:G1711),0)</f>
        <v>0</v>
      </c>
      <c r="H1712" s="63">
        <f t="shared" si="755"/>
        <v>2.0762811721046104E-2</v>
      </c>
      <c r="I1712" s="63">
        <f t="shared" si="756"/>
        <v>0</v>
      </c>
      <c r="J1712" s="63">
        <f t="shared" si="757"/>
        <v>2.0762811721046104E-2</v>
      </c>
      <c r="K1712" s="63">
        <f t="shared" si="758"/>
        <v>1.7804077735872337E-3</v>
      </c>
      <c r="L1712" s="64">
        <f t="shared" si="759"/>
        <v>1.8948667592378232E-2</v>
      </c>
      <c r="M1712" s="65">
        <f t="shared" si="760"/>
        <v>367.28378153153153</v>
      </c>
      <c r="N1712" s="65">
        <f t="shared" si="761"/>
        <v>18.689333838281648</v>
      </c>
      <c r="O1712" s="65">
        <f t="shared" si="762"/>
        <v>194348.61153291419</v>
      </c>
      <c r="P1712" s="66">
        <f t="shared" si="763"/>
        <v>10398.905237319193</v>
      </c>
      <c r="Q1712" s="63">
        <f t="shared" si="768"/>
        <v>0.24452622221818476</v>
      </c>
      <c r="R1712" s="63">
        <f t="shared" si="769"/>
        <v>0.27042597456667328</v>
      </c>
      <c r="S1712" s="63">
        <f t="shared" si="770"/>
        <v>1.3619650588516885E-2</v>
      </c>
      <c r="T1712" s="64">
        <f t="shared" si="771"/>
        <v>0.25335570776380711</v>
      </c>
      <c r="U1712" s="63">
        <f t="shared" si="750"/>
        <v>3.0926644132383441E-2</v>
      </c>
      <c r="V1712" s="63">
        <f t="shared" si="751"/>
        <v>5.3962716615250983E-2</v>
      </c>
      <c r="W1712" s="63">
        <f t="shared" si="752"/>
        <v>1.4626396588196977E-2</v>
      </c>
      <c r="X1712" s="64">
        <f t="shared" si="753"/>
        <v>3.8769265376228157E-2</v>
      </c>
      <c r="Y1712" s="63">
        <f t="shared" si="746"/>
        <v>5.4020948482285114E-2</v>
      </c>
      <c r="Z1712" s="63">
        <f t="shared" si="747"/>
        <v>7.4974422243383465E-2</v>
      </c>
      <c r="AA1712" s="63">
        <f t="shared" si="748"/>
        <v>2.4145668270374676E-2</v>
      </c>
      <c r="AB1712" s="64">
        <f t="shared" si="749"/>
        <v>4.963039492111565E-2</v>
      </c>
      <c r="AC1712" s="63">
        <f t="shared" si="742"/>
        <v>6.6471966001438565E-2</v>
      </c>
      <c r="AD1712" s="63">
        <f t="shared" si="743"/>
        <v>8.6994065466728276E-2</v>
      </c>
      <c r="AE1712" s="63">
        <f t="shared" si="744"/>
        <v>2.4269891151254663E-2</v>
      </c>
      <c r="AF1712" s="64">
        <f t="shared" si="745"/>
        <v>6.1237936267923621E-2</v>
      </c>
      <c r="AG1712" s="69">
        <f t="shared" ca="1" si="754"/>
        <v>625</v>
      </c>
      <c r="AH1712" s="75">
        <f t="shared" si="764"/>
        <v>7</v>
      </c>
      <c r="AI1712" s="76">
        <f t="shared" si="765"/>
        <v>0</v>
      </c>
      <c r="AJ1712" s="75">
        <f t="shared" si="766"/>
        <v>7</v>
      </c>
      <c r="AK1712" s="76">
        <f t="shared" si="767"/>
        <v>0</v>
      </c>
    </row>
    <row r="1713" spans="2:37" x14ac:dyDescent="0.25">
      <c r="B1713" s="43">
        <v>2013</v>
      </c>
      <c r="C1713" s="44">
        <v>6</v>
      </c>
      <c r="D1713" s="67">
        <f t="shared" si="772"/>
        <v>41455</v>
      </c>
      <c r="E1713" s="61">
        <f>Data!I1712</f>
        <v>1606.280029</v>
      </c>
      <c r="F1713" s="61">
        <f>Data!H1712</f>
        <v>233.50399999999999</v>
      </c>
      <c r="G1713" s="62">
        <f>IF(MOD(C1713,3)=0,SUM(Data!G1710:G1712),0)</f>
        <v>8.220833333333335</v>
      </c>
      <c r="H1713" s="63">
        <f t="shared" si="755"/>
        <v>-1.4999301636062778E-2</v>
      </c>
      <c r="I1713" s="63">
        <f t="shared" si="756"/>
        <v>5.0411674354863493E-3</v>
      </c>
      <c r="J1713" s="63">
        <f t="shared" si="757"/>
        <v>-9.9581342005764517E-3</v>
      </c>
      <c r="K1713" s="63">
        <f t="shared" si="758"/>
        <v>2.3997080855995279E-3</v>
      </c>
      <c r="L1713" s="64">
        <f t="shared" si="759"/>
        <v>-1.232825806561455E-2</v>
      </c>
      <c r="M1713" s="65">
        <f t="shared" si="760"/>
        <v>361.77478130630629</v>
      </c>
      <c r="N1713" s="65">
        <f t="shared" si="761"/>
        <v>18.734182783807842</v>
      </c>
      <c r="O1713" s="65">
        <f t="shared" si="762"/>
        <v>192413.26197757374</v>
      </c>
      <c r="P1713" s="66">
        <f t="shared" si="763"/>
        <v>10270.704849953652</v>
      </c>
      <c r="Q1713" s="63">
        <f t="shared" si="768"/>
        <v>0.17921535568999092</v>
      </c>
      <c r="R1713" s="63">
        <f t="shared" si="769"/>
        <v>0.20373155399416087</v>
      </c>
      <c r="S1713" s="63">
        <f t="shared" si="770"/>
        <v>1.7544165453768912E-2</v>
      </c>
      <c r="T1713" s="64">
        <f t="shared" si="771"/>
        <v>0.18297720616123114</v>
      </c>
      <c r="U1713" s="63">
        <f t="shared" si="750"/>
        <v>4.6459097746745392E-2</v>
      </c>
      <c r="V1713" s="63">
        <f t="shared" si="751"/>
        <v>6.9743750771876112E-2</v>
      </c>
      <c r="W1713" s="63">
        <f t="shared" si="752"/>
        <v>1.3079312352424655E-2</v>
      </c>
      <c r="X1713" s="64">
        <f t="shared" si="753"/>
        <v>5.5932874878151129E-2</v>
      </c>
      <c r="Y1713" s="63">
        <f t="shared" si="746"/>
        <v>5.1244996226768924E-2</v>
      </c>
      <c r="Z1713" s="63">
        <f t="shared" si="747"/>
        <v>7.2246314827673075E-2</v>
      </c>
      <c r="AA1713" s="63">
        <f t="shared" si="748"/>
        <v>2.4279584957850542E-2</v>
      </c>
      <c r="AB1713" s="64">
        <f t="shared" si="749"/>
        <v>4.6829723616717667E-2</v>
      </c>
      <c r="AC1713" s="63">
        <f t="shared" si="742"/>
        <v>6.5626169443345761E-2</v>
      </c>
      <c r="AD1713" s="63">
        <f t="shared" si="743"/>
        <v>8.6033641789619031E-2</v>
      </c>
      <c r="AE1713" s="63">
        <f t="shared" si="744"/>
        <v>2.4321660687176117E-2</v>
      </c>
      <c r="AF1713" s="64">
        <f t="shared" si="745"/>
        <v>6.0246681751358055E-2</v>
      </c>
      <c r="AG1713" s="69">
        <f t="shared" ca="1" si="754"/>
        <v>1313</v>
      </c>
      <c r="AH1713" s="75">
        <f t="shared" si="764"/>
        <v>0</v>
      </c>
      <c r="AI1713" s="76">
        <f t="shared" si="765"/>
        <v>1</v>
      </c>
      <c r="AJ1713" s="75">
        <f t="shared" si="766"/>
        <v>0</v>
      </c>
      <c r="AK1713" s="76">
        <f t="shared" si="767"/>
        <v>1</v>
      </c>
    </row>
    <row r="1714" spans="2:37" x14ac:dyDescent="0.25">
      <c r="B1714" s="43">
        <v>2013</v>
      </c>
      <c r="C1714" s="44">
        <v>7</v>
      </c>
      <c r="D1714" s="67">
        <f t="shared" si="772"/>
        <v>41486</v>
      </c>
      <c r="E1714" s="61">
        <f>Data!I1713</f>
        <v>1685.7299800000001</v>
      </c>
      <c r="F1714" s="61">
        <f>Data!H1713</f>
        <v>233.596</v>
      </c>
      <c r="G1714" s="62">
        <f>IF(MOD(C1714,3)=0,SUM(Data!G1711:G1713),0)</f>
        <v>0</v>
      </c>
      <c r="H1714" s="63">
        <f t="shared" si="755"/>
        <v>4.9462079815224991E-2</v>
      </c>
      <c r="I1714" s="63">
        <f t="shared" si="756"/>
        <v>0</v>
      </c>
      <c r="J1714" s="63">
        <f t="shared" si="757"/>
        <v>4.9462079815224991E-2</v>
      </c>
      <c r="K1714" s="63">
        <f t="shared" si="758"/>
        <v>3.9399753323299258E-4</v>
      </c>
      <c r="L1714" s="64">
        <f t="shared" si="759"/>
        <v>4.9048757192649894E-2</v>
      </c>
      <c r="M1714" s="65">
        <f t="shared" si="760"/>
        <v>379.66891441441442</v>
      </c>
      <c r="N1714" s="65">
        <f t="shared" si="761"/>
        <v>18.741564005611796</v>
      </c>
      <c r="O1714" s="65">
        <f t="shared" si="762"/>
        <v>201930.42209901629</v>
      </c>
      <c r="P1714" s="66">
        <f t="shared" si="763"/>
        <v>10774.4701583364</v>
      </c>
      <c r="Q1714" s="63">
        <f t="shared" si="768"/>
        <v>0.22214572832690704</v>
      </c>
      <c r="R1714" s="63">
        <f t="shared" si="769"/>
        <v>0.24755446040258877</v>
      </c>
      <c r="S1714" s="63">
        <f t="shared" si="770"/>
        <v>1.9606816118443948E-2</v>
      </c>
      <c r="T1714" s="64">
        <f t="shared" si="771"/>
        <v>0.22356426092944526</v>
      </c>
      <c r="U1714" s="63">
        <f t="shared" si="750"/>
        <v>5.8708090471537355E-2</v>
      </c>
      <c r="V1714" s="63">
        <f t="shared" si="751"/>
        <v>8.2265294565427638E-2</v>
      </c>
      <c r="W1714" s="63">
        <f t="shared" si="752"/>
        <v>1.2098447410919366E-2</v>
      </c>
      <c r="X1714" s="64">
        <f t="shared" si="753"/>
        <v>6.9328084964465742E-2</v>
      </c>
      <c r="Y1714" s="63">
        <f t="shared" si="746"/>
        <v>5.4633796988769134E-2</v>
      </c>
      <c r="Z1714" s="63">
        <f t="shared" si="747"/>
        <v>7.5702815587992633E-2</v>
      </c>
      <c r="AA1714" s="63">
        <f t="shared" si="748"/>
        <v>2.4208479944724415E-2</v>
      </c>
      <c r="AB1714" s="64">
        <f t="shared" si="749"/>
        <v>5.0277201030445751E-2</v>
      </c>
      <c r="AC1714" s="63">
        <f t="shared" si="742"/>
        <v>6.8486893642106361E-2</v>
      </c>
      <c r="AD1714" s="63">
        <f t="shared" si="743"/>
        <v>8.8949150819731093E-2</v>
      </c>
      <c r="AE1714" s="63">
        <f t="shared" si="744"/>
        <v>2.4341835922042199E-2</v>
      </c>
      <c r="AF1714" s="64">
        <f t="shared" si="745"/>
        <v>6.3072025989775016E-2</v>
      </c>
      <c r="AG1714" s="69">
        <f t="shared" ca="1" si="754"/>
        <v>200</v>
      </c>
      <c r="AH1714" s="75">
        <f t="shared" si="764"/>
        <v>1</v>
      </c>
      <c r="AI1714" s="76">
        <f t="shared" si="765"/>
        <v>0</v>
      </c>
      <c r="AJ1714" s="75">
        <f t="shared" si="766"/>
        <v>1</v>
      </c>
      <c r="AK1714" s="76">
        <f t="shared" si="767"/>
        <v>0</v>
      </c>
    </row>
    <row r="1715" spans="2:37" x14ac:dyDescent="0.25">
      <c r="B1715" s="43">
        <v>2013</v>
      </c>
      <c r="C1715" s="44">
        <v>8</v>
      </c>
      <c r="D1715" s="67">
        <f t="shared" si="772"/>
        <v>41517</v>
      </c>
      <c r="E1715" s="61">
        <f>Data!I1714</f>
        <v>1632.969971</v>
      </c>
      <c r="F1715" s="61">
        <f>Data!H1714</f>
        <v>233.87700000000001</v>
      </c>
      <c r="G1715" s="62">
        <f>IF(MOD(C1715,3)=0,SUM(Data!G1712:G1714),0)</f>
        <v>0</v>
      </c>
      <c r="H1715" s="63">
        <f t="shared" si="755"/>
        <v>-3.1298019033866864E-2</v>
      </c>
      <c r="I1715" s="63">
        <f t="shared" si="756"/>
        <v>0</v>
      </c>
      <c r="J1715" s="63">
        <f t="shared" si="757"/>
        <v>-3.1298019033866864E-2</v>
      </c>
      <c r="K1715" s="63">
        <f t="shared" si="758"/>
        <v>1.2029315570472043E-3</v>
      </c>
      <c r="L1715" s="64">
        <f t="shared" si="759"/>
        <v>-3.2461901145624306E-2</v>
      </c>
      <c r="M1715" s="65">
        <f t="shared" si="760"/>
        <v>367.78602950450448</v>
      </c>
      <c r="N1715" s="65">
        <f t="shared" si="761"/>
        <v>18.764108824382568</v>
      </c>
      <c r="O1715" s="65">
        <f t="shared" si="762"/>
        <v>195610.3999046445</v>
      </c>
      <c r="P1715" s="66">
        <f t="shared" si="763"/>
        <v>10424.710373160005</v>
      </c>
      <c r="Q1715" s="63">
        <f t="shared" si="768"/>
        <v>0.16095069038506904</v>
      </c>
      <c r="R1715" s="63">
        <f t="shared" si="769"/>
        <v>0.18508716147960391</v>
      </c>
      <c r="S1715" s="63">
        <f t="shared" si="770"/>
        <v>1.5183675595431989E-2</v>
      </c>
      <c r="T1715" s="64">
        <f t="shared" si="771"/>
        <v>0.16736231084933384</v>
      </c>
      <c r="U1715" s="63">
        <f t="shared" si="750"/>
        <v>4.9450167347477869E-2</v>
      </c>
      <c r="V1715" s="63">
        <f t="shared" si="751"/>
        <v>7.2801374352575055E-2</v>
      </c>
      <c r="W1715" s="63">
        <f t="shared" si="752"/>
        <v>1.3151933637542745E-2</v>
      </c>
      <c r="X1715" s="64">
        <f t="shared" si="753"/>
        <v>5.8875119056301273E-2</v>
      </c>
      <c r="Y1715" s="63">
        <f t="shared" si="746"/>
        <v>4.9424829318548635E-2</v>
      </c>
      <c r="Z1715" s="63">
        <f t="shared" si="747"/>
        <v>7.0389785410919004E-2</v>
      </c>
      <c r="AA1715" s="63">
        <f t="shared" si="748"/>
        <v>2.3942529396979273E-2</v>
      </c>
      <c r="AB1715" s="64">
        <f t="shared" si="749"/>
        <v>4.5361194286258844E-2</v>
      </c>
      <c r="AC1715" s="63">
        <f t="shared" si="742"/>
        <v>6.4985297700175915E-2</v>
      </c>
      <c r="AD1715" s="63">
        <f t="shared" si="743"/>
        <v>8.5380496912820236E-2</v>
      </c>
      <c r="AE1715" s="63">
        <f t="shared" si="744"/>
        <v>2.4261733224083315E-2</v>
      </c>
      <c r="AF1715" s="64">
        <f t="shared" si="745"/>
        <v>5.9671040815273413E-2</v>
      </c>
      <c r="AG1715" s="69">
        <f t="shared" ca="1" si="754"/>
        <v>1535</v>
      </c>
      <c r="AH1715" s="75">
        <f t="shared" si="764"/>
        <v>0</v>
      </c>
      <c r="AI1715" s="76">
        <f t="shared" si="765"/>
        <v>1</v>
      </c>
      <c r="AJ1715" s="75">
        <f t="shared" si="766"/>
        <v>0</v>
      </c>
      <c r="AK1715" s="76">
        <f t="shared" si="767"/>
        <v>1</v>
      </c>
    </row>
    <row r="1716" spans="2:37" x14ac:dyDescent="0.25">
      <c r="B1716" s="43">
        <v>2013</v>
      </c>
      <c r="C1716" s="44">
        <v>9</v>
      </c>
      <c r="D1716" s="67">
        <f t="shared" si="772"/>
        <v>41547</v>
      </c>
      <c r="E1716" s="61">
        <f>Data!I1715</f>
        <v>1681.5500489999999</v>
      </c>
      <c r="F1716" s="61">
        <f>Data!H1715</f>
        <v>234.149</v>
      </c>
      <c r="G1716" s="62">
        <f>IF(MOD(C1716,3)=0,SUM(Data!G1713:G1715),0)</f>
        <v>8.5058333333333334</v>
      </c>
      <c r="H1716" s="63">
        <f t="shared" si="755"/>
        <v>2.9749523177239112E-2</v>
      </c>
      <c r="I1716" s="63">
        <f t="shared" si="756"/>
        <v>5.2088118485880798E-3</v>
      </c>
      <c r="J1716" s="63">
        <f t="shared" si="757"/>
        <v>3.4958335025827125E-2</v>
      </c>
      <c r="K1716" s="63">
        <f t="shared" si="758"/>
        <v>1.1630044852635191E-3</v>
      </c>
      <c r="L1716" s="64">
        <f t="shared" si="759"/>
        <v>3.3756072077332888E-2</v>
      </c>
      <c r="M1716" s="65">
        <f t="shared" si="760"/>
        <v>378.72748851351349</v>
      </c>
      <c r="N1716" s="65">
        <f t="shared" si="761"/>
        <v>18.785931567107298</v>
      </c>
      <c r="O1716" s="65">
        <f t="shared" si="762"/>
        <v>202448.61379904707</v>
      </c>
      <c r="P1716" s="66">
        <f t="shared" si="763"/>
        <v>10776.607647901714</v>
      </c>
      <c r="Q1716" s="63">
        <f t="shared" si="768"/>
        <v>0.16719998170517947</v>
      </c>
      <c r="R1716" s="63">
        <f t="shared" si="769"/>
        <v>0.19146285238730543</v>
      </c>
      <c r="S1716" s="63">
        <f t="shared" si="770"/>
        <v>1.184925261552161E-2</v>
      </c>
      <c r="T1716" s="64">
        <f t="shared" si="771"/>
        <v>0.17751023614189765</v>
      </c>
      <c r="U1716" s="63">
        <f t="shared" si="750"/>
        <v>7.5908744497072522E-2</v>
      </c>
      <c r="V1716" s="63">
        <f t="shared" si="751"/>
        <v>9.9604713536334044E-2</v>
      </c>
      <c r="W1716" s="63">
        <f t="shared" si="752"/>
        <v>1.3668023706821186E-2</v>
      </c>
      <c r="X1716" s="64">
        <f t="shared" si="753"/>
        <v>8.4777942896192116E-2</v>
      </c>
      <c r="Y1716" s="63">
        <f t="shared" si="746"/>
        <v>5.3771273779427142E-2</v>
      </c>
      <c r="Z1716" s="63">
        <f t="shared" si="747"/>
        <v>7.4922480496757204E-2</v>
      </c>
      <c r="AA1716" s="63">
        <f t="shared" si="748"/>
        <v>2.3729298017727496E-2</v>
      </c>
      <c r="AB1716" s="64">
        <f t="shared" si="749"/>
        <v>5.0006561869584409E-2</v>
      </c>
      <c r="AC1716" s="63">
        <f t="shared" si="742"/>
        <v>6.7082918250411794E-2</v>
      </c>
      <c r="AD1716" s="63">
        <f t="shared" si="743"/>
        <v>8.7423054109154075E-2</v>
      </c>
      <c r="AE1716" s="63">
        <f t="shared" si="744"/>
        <v>2.4215266021528015E-2</v>
      </c>
      <c r="AF1716" s="64">
        <f t="shared" si="745"/>
        <v>6.1713382122442928E-2</v>
      </c>
      <c r="AG1716" s="69">
        <f t="shared" ca="1" si="754"/>
        <v>470</v>
      </c>
      <c r="AH1716" s="75">
        <f t="shared" si="764"/>
        <v>1</v>
      </c>
      <c r="AI1716" s="76">
        <f t="shared" si="765"/>
        <v>0</v>
      </c>
      <c r="AJ1716" s="75">
        <f t="shared" si="766"/>
        <v>1</v>
      </c>
      <c r="AK1716" s="76">
        <f t="shared" si="767"/>
        <v>0</v>
      </c>
    </row>
    <row r="1717" spans="2:37" x14ac:dyDescent="0.25">
      <c r="B1717" s="43">
        <v>2013</v>
      </c>
      <c r="C1717" s="44">
        <v>10</v>
      </c>
      <c r="D1717" s="67">
        <f t="shared" si="772"/>
        <v>41578</v>
      </c>
      <c r="E1717" s="61">
        <f>Data!I1716</f>
        <v>1756.540039</v>
      </c>
      <c r="F1717" s="61">
        <f>Data!H1716</f>
        <v>233.54599999999999</v>
      </c>
      <c r="G1717" s="62">
        <f>IF(MOD(C1717,3)=0,SUM(Data!G1714:G1716),0)</f>
        <v>0</v>
      </c>
      <c r="H1717" s="63">
        <f t="shared" si="755"/>
        <v>4.4595752618006079E-2</v>
      </c>
      <c r="I1717" s="63">
        <f t="shared" si="756"/>
        <v>0</v>
      </c>
      <c r="J1717" s="63">
        <f t="shared" si="757"/>
        <v>4.4595752618006079E-2</v>
      </c>
      <c r="K1717" s="63">
        <f t="shared" si="758"/>
        <v>-2.5752832598047171E-3</v>
      </c>
      <c r="L1717" s="64">
        <f t="shared" si="759"/>
        <v>4.7292828306858326E-2</v>
      </c>
      <c r="M1717" s="65">
        <f t="shared" si="760"/>
        <v>395.61712590090087</v>
      </c>
      <c r="N1717" s="65">
        <f t="shared" si="761"/>
        <v>18.737552472022688</v>
      </c>
      <c r="O1717" s="65">
        <f t="shared" si="762"/>
        <v>211476.96209788762</v>
      </c>
      <c r="P1717" s="66">
        <f t="shared" si="763"/>
        <v>11286.263903124305</v>
      </c>
      <c r="Q1717" s="63">
        <f t="shared" si="768"/>
        <v>0.24386754808839162</v>
      </c>
      <c r="R1717" s="63">
        <f t="shared" si="769"/>
        <v>0.26972412617098529</v>
      </c>
      <c r="S1717" s="63">
        <f t="shared" si="770"/>
        <v>9.6361270464340176E-3</v>
      </c>
      <c r="T1717" s="64">
        <f t="shared" si="771"/>
        <v>0.25760567808266366</v>
      </c>
      <c r="U1717" s="63">
        <f t="shared" si="750"/>
        <v>0.12639124867929996</v>
      </c>
      <c r="V1717" s="63">
        <f t="shared" si="751"/>
        <v>0.15119905165637904</v>
      </c>
      <c r="W1717" s="63">
        <f t="shared" si="752"/>
        <v>1.520471047808658E-2</v>
      </c>
      <c r="X1717" s="64">
        <f t="shared" si="753"/>
        <v>0.13395755533310028</v>
      </c>
      <c r="Y1717" s="63">
        <f t="shared" si="746"/>
        <v>5.273126307096887E-2</v>
      </c>
      <c r="Z1717" s="63">
        <f t="shared" si="747"/>
        <v>7.3861594782469897E-2</v>
      </c>
      <c r="AA1717" s="63">
        <f t="shared" si="748"/>
        <v>2.3575943813038291E-2</v>
      </c>
      <c r="AB1717" s="64">
        <f t="shared" si="749"/>
        <v>4.9127425545100856E-2</v>
      </c>
      <c r="AC1717" s="63">
        <f t="shared" ref="AC1717:AC1780" si="773">($M1717/$M1477)^(1/20)-1</f>
        <v>6.8386766177568337E-2</v>
      </c>
      <c r="AD1717" s="63">
        <f t="shared" ref="AD1717:AD1780" si="774">($O1717/$O1477)^(1/20)-1</f>
        <v>8.8751755253922759E-2</v>
      </c>
      <c r="AE1717" s="63">
        <f t="shared" ref="AE1717:AE1780" si="775">($N1717/$N1477)^(1/20)-1</f>
        <v>2.3871947299438201E-2</v>
      </c>
      <c r="AF1717" s="64">
        <f t="shared" ref="AF1717:AF1763" si="776">($P1717/$P1477)^(1/20)-1</f>
        <v>6.3367111605715287E-2</v>
      </c>
      <c r="AG1717" s="69">
        <f t="shared" ca="1" si="754"/>
        <v>240</v>
      </c>
      <c r="AH1717" s="75">
        <f t="shared" si="764"/>
        <v>2</v>
      </c>
      <c r="AI1717" s="76">
        <f t="shared" si="765"/>
        <v>0</v>
      </c>
      <c r="AJ1717" s="75">
        <f t="shared" si="766"/>
        <v>2</v>
      </c>
      <c r="AK1717" s="76">
        <f t="shared" si="767"/>
        <v>0</v>
      </c>
    </row>
    <row r="1718" spans="2:37" x14ac:dyDescent="0.25">
      <c r="B1718" s="43">
        <v>2013</v>
      </c>
      <c r="C1718" s="44">
        <v>11</v>
      </c>
      <c r="D1718" s="67">
        <f t="shared" si="772"/>
        <v>41608</v>
      </c>
      <c r="E1718" s="61">
        <f>Data!I1717</f>
        <v>1805.8100589999999</v>
      </c>
      <c r="F1718" s="61">
        <f>Data!H1717</f>
        <v>233.06899999999999</v>
      </c>
      <c r="G1718" s="62">
        <f>IF(MOD(C1718,3)=0,SUM(Data!G1715:G1717),0)</f>
        <v>0</v>
      </c>
      <c r="H1718" s="63">
        <f t="shared" si="755"/>
        <v>2.8049471635186451E-2</v>
      </c>
      <c r="I1718" s="63">
        <f t="shared" si="756"/>
        <v>0</v>
      </c>
      <c r="J1718" s="63">
        <f t="shared" si="757"/>
        <v>2.8049471635186451E-2</v>
      </c>
      <c r="K1718" s="63">
        <f t="shared" si="758"/>
        <v>-2.042424190523473E-3</v>
      </c>
      <c r="L1718" s="64">
        <f t="shared" si="759"/>
        <v>3.0153482026830103E-2</v>
      </c>
      <c r="M1718" s="65">
        <f t="shared" si="760"/>
        <v>406.71397725225222</v>
      </c>
      <c r="N1718" s="65">
        <f t="shared" si="761"/>
        <v>18.699282441582628</v>
      </c>
      <c r="O1718" s="65">
        <f t="shared" si="762"/>
        <v>217408.77914774773</v>
      </c>
      <c r="P1718" s="66">
        <f t="shared" si="763"/>
        <v>11626.584058877226</v>
      </c>
      <c r="Q1718" s="63">
        <f t="shared" si="768"/>
        <v>0.27512744858924565</v>
      </c>
      <c r="R1718" s="63">
        <f t="shared" si="769"/>
        <v>0.30163383384736697</v>
      </c>
      <c r="S1718" s="63">
        <f t="shared" si="770"/>
        <v>1.2370722045339066E-2</v>
      </c>
      <c r="T1718" s="64">
        <f t="shared" si="771"/>
        <v>0.28572844463302594</v>
      </c>
      <c r="U1718" s="63">
        <f t="shared" si="750"/>
        <v>0.15040179306688461</v>
      </c>
      <c r="V1718" s="63">
        <f t="shared" si="751"/>
        <v>0.17573840772927984</v>
      </c>
      <c r="W1718" s="63">
        <f t="shared" si="752"/>
        <v>1.8722215869639625E-2</v>
      </c>
      <c r="X1718" s="64">
        <f t="shared" si="753"/>
        <v>0.15413052686359863</v>
      </c>
      <c r="Y1718" s="63">
        <f t="shared" si="746"/>
        <v>5.4897912884623423E-2</v>
      </c>
      <c r="Z1718" s="63">
        <f t="shared" si="747"/>
        <v>7.607173340553941E-2</v>
      </c>
      <c r="AA1718" s="63">
        <f t="shared" si="748"/>
        <v>2.36436913074487E-2</v>
      </c>
      <c r="AB1718" s="64">
        <f t="shared" si="749"/>
        <v>5.1217081239593121E-2</v>
      </c>
      <c r="AC1718" s="63">
        <f t="shared" si="773"/>
        <v>7.0560897847751436E-2</v>
      </c>
      <c r="AD1718" s="63">
        <f t="shared" si="774"/>
        <v>9.0967329002120678E-2</v>
      </c>
      <c r="AE1718" s="63">
        <f t="shared" si="775"/>
        <v>2.3732166624192308E-2</v>
      </c>
      <c r="AF1718" s="64">
        <f t="shared" si="776"/>
        <v>6.5676516348645686E-2</v>
      </c>
      <c r="AG1718" s="69">
        <f t="shared" ca="1" si="754"/>
        <v>487</v>
      </c>
      <c r="AH1718" s="75">
        <f t="shared" si="764"/>
        <v>3</v>
      </c>
      <c r="AI1718" s="76">
        <f t="shared" si="765"/>
        <v>0</v>
      </c>
      <c r="AJ1718" s="75">
        <f t="shared" si="766"/>
        <v>3</v>
      </c>
      <c r="AK1718" s="76">
        <f t="shared" si="767"/>
        <v>0</v>
      </c>
    </row>
    <row r="1719" spans="2:37" x14ac:dyDescent="0.25">
      <c r="B1719" s="43">
        <v>2013</v>
      </c>
      <c r="C1719" s="44">
        <v>12</v>
      </c>
      <c r="D1719" s="67">
        <f t="shared" si="772"/>
        <v>41639</v>
      </c>
      <c r="E1719" s="61">
        <f>Data!I1718</f>
        <v>1848.3599850000001</v>
      </c>
      <c r="F1719" s="61">
        <f>Data!H1718</f>
        <v>233.04900000000001</v>
      </c>
      <c r="G1719" s="62">
        <f>IF(MOD(C1719,3)=0,SUM(Data!G1716:G1718),0)</f>
        <v>8.6983333333333341</v>
      </c>
      <c r="H1719" s="63">
        <f t="shared" si="755"/>
        <v>2.356279155049279E-2</v>
      </c>
      <c r="I1719" s="63">
        <f t="shared" si="756"/>
        <v>4.8168594974768242E-3</v>
      </c>
      <c r="J1719" s="63">
        <f t="shared" si="757"/>
        <v>2.837965104796969E-2</v>
      </c>
      <c r="K1719" s="63">
        <f t="shared" si="758"/>
        <v>-8.5811497882559706E-5</v>
      </c>
      <c r="L1719" s="64">
        <f t="shared" si="759"/>
        <v>2.8467905419457873E-2</v>
      </c>
      <c r="M1719" s="65">
        <f t="shared" si="760"/>
        <v>416.29729391891891</v>
      </c>
      <c r="N1719" s="65">
        <f t="shared" si="761"/>
        <v>18.697677828146986</v>
      </c>
      <c r="O1719" s="65">
        <f t="shared" si="762"/>
        <v>223578.76443472592</v>
      </c>
      <c r="P1719" s="66">
        <f t="shared" si="763"/>
        <v>11957.568554216719</v>
      </c>
      <c r="Q1719" s="63">
        <f t="shared" si="768"/>
        <v>0.29601249585590783</v>
      </c>
      <c r="R1719" s="63">
        <f t="shared" si="769"/>
        <v>0.32206492398347275</v>
      </c>
      <c r="S1719" s="63">
        <f t="shared" si="770"/>
        <v>1.501735619618394E-2</v>
      </c>
      <c r="T1719" s="64">
        <f t="shared" si="771"/>
        <v>0.3025047462616417</v>
      </c>
      <c r="U1719" s="63">
        <f t="shared" si="750"/>
        <v>0.15397318593331732</v>
      </c>
      <c r="V1719" s="63">
        <f t="shared" si="751"/>
        <v>0.17863997277861854</v>
      </c>
      <c r="W1719" s="63">
        <f t="shared" si="752"/>
        <v>2.0825093165110831E-2</v>
      </c>
      <c r="X1719" s="64">
        <f t="shared" si="753"/>
        <v>0.15459541567909119</v>
      </c>
      <c r="Y1719" s="63">
        <f t="shared" si="746"/>
        <v>5.2134592842378424E-2</v>
      </c>
      <c r="Z1719" s="63">
        <f t="shared" si="747"/>
        <v>7.3344434088908894E-2</v>
      </c>
      <c r="AA1719" s="63">
        <f t="shared" si="748"/>
        <v>2.3745936269054857E-2</v>
      </c>
      <c r="AB1719" s="64">
        <f t="shared" si="749"/>
        <v>4.8448053430728111E-2</v>
      </c>
      <c r="AC1719" s="63">
        <f t="shared" si="773"/>
        <v>7.1270319265206217E-2</v>
      </c>
      <c r="AD1719" s="63">
        <f t="shared" si="774"/>
        <v>9.1580334156888599E-2</v>
      </c>
      <c r="AE1719" s="63">
        <f t="shared" si="775"/>
        <v>2.3727774045613659E-2</v>
      </c>
      <c r="AF1719" s="64">
        <f t="shared" si="776"/>
        <v>6.6279885953598683E-2</v>
      </c>
      <c r="AG1719" s="69">
        <f t="shared" ca="1" si="754"/>
        <v>568</v>
      </c>
      <c r="AH1719" s="75">
        <f t="shared" si="764"/>
        <v>4</v>
      </c>
      <c r="AI1719" s="76">
        <f t="shared" si="765"/>
        <v>0</v>
      </c>
      <c r="AJ1719" s="75">
        <f t="shared" si="766"/>
        <v>4</v>
      </c>
      <c r="AK1719" s="76">
        <f t="shared" si="767"/>
        <v>0</v>
      </c>
    </row>
    <row r="1720" spans="2:37" x14ac:dyDescent="0.25">
      <c r="B1720" s="43">
        <v>2014</v>
      </c>
      <c r="C1720" s="39">
        <v>1</v>
      </c>
      <c r="D1720" s="67">
        <f t="shared" si="772"/>
        <v>41670</v>
      </c>
      <c r="E1720" s="61">
        <f>Data!I1719</f>
        <v>1782.589966</v>
      </c>
      <c r="F1720" s="61">
        <f>Data!H1719</f>
        <v>233.916</v>
      </c>
      <c r="G1720" s="62">
        <f>IF(MOD(C1720,3)=0,SUM(Data!G1717:G1719),0)</f>
        <v>0</v>
      </c>
      <c r="H1720" s="63">
        <f t="shared" si="755"/>
        <v>-3.5582905675162646E-2</v>
      </c>
      <c r="I1720" s="63">
        <f t="shared" si="756"/>
        <v>0</v>
      </c>
      <c r="J1720" s="63">
        <f t="shared" si="757"/>
        <v>-3.5582905675162646E-2</v>
      </c>
      <c r="K1720" s="63">
        <f t="shared" si="758"/>
        <v>3.7202476732360878E-3</v>
      </c>
      <c r="L1720" s="64">
        <f t="shared" si="759"/>
        <v>-3.915747783260215E-2</v>
      </c>
      <c r="M1720" s="65">
        <f t="shared" si="760"/>
        <v>401.48422657657653</v>
      </c>
      <c r="N1720" s="65">
        <f t="shared" si="761"/>
        <v>18.767237820582068</v>
      </c>
      <c r="O1720" s="65">
        <f t="shared" si="762"/>
        <v>215623.18234887565</v>
      </c>
      <c r="P1720" s="66">
        <f t="shared" si="763"/>
        <v>11489.340328623157</v>
      </c>
      <c r="Q1720" s="63">
        <f t="shared" si="768"/>
        <v>0.18989258722549662</v>
      </c>
      <c r="R1720" s="63">
        <f t="shared" si="769"/>
        <v>0.21381179418325202</v>
      </c>
      <c r="S1720" s="63">
        <f t="shared" si="770"/>
        <v>1.5789473684210575E-2</v>
      </c>
      <c r="T1720" s="64">
        <f t="shared" si="771"/>
        <v>0.19494425334102528</v>
      </c>
      <c r="U1720" s="63">
        <f t="shared" si="750"/>
        <v>0.16634464884304911</v>
      </c>
      <c r="V1720" s="63">
        <f t="shared" si="751"/>
        <v>0.19127588224766279</v>
      </c>
      <c r="W1720" s="63">
        <f t="shared" si="752"/>
        <v>2.0696553178031207E-2</v>
      </c>
      <c r="X1720" s="64">
        <f t="shared" si="753"/>
        <v>0.16712051053617971</v>
      </c>
      <c r="Y1720" s="63">
        <f t="shared" si="746"/>
        <v>4.653532806336047E-2</v>
      </c>
      <c r="Z1720" s="63">
        <f t="shared" si="747"/>
        <v>6.763229447632102E-2</v>
      </c>
      <c r="AA1720" s="63">
        <f t="shared" si="748"/>
        <v>2.3627381799807612E-2</v>
      </c>
      <c r="AB1720" s="64">
        <f t="shared" si="749"/>
        <v>4.2989190655627896E-2</v>
      </c>
      <c r="AC1720" s="63">
        <f t="shared" si="773"/>
        <v>6.7622698757475508E-2</v>
      </c>
      <c r="AD1720" s="63">
        <f t="shared" si="774"/>
        <v>8.786355908984711E-2</v>
      </c>
      <c r="AE1720" s="63">
        <f t="shared" si="775"/>
        <v>2.3777611193084525E-2</v>
      </c>
      <c r="AF1720" s="64">
        <f t="shared" si="776"/>
        <v>6.2597528209352715E-2</v>
      </c>
      <c r="AG1720" s="69">
        <f t="shared" ca="1" si="754"/>
        <v>1577</v>
      </c>
      <c r="AH1720" s="75">
        <f t="shared" si="764"/>
        <v>0</v>
      </c>
      <c r="AI1720" s="76">
        <f t="shared" si="765"/>
        <v>1</v>
      </c>
      <c r="AJ1720" s="75">
        <f t="shared" si="766"/>
        <v>0</v>
      </c>
      <c r="AK1720" s="76">
        <f t="shared" si="767"/>
        <v>1</v>
      </c>
    </row>
    <row r="1721" spans="2:37" x14ac:dyDescent="0.25">
      <c r="B1721" s="43">
        <v>2014</v>
      </c>
      <c r="C1721" s="44">
        <v>2</v>
      </c>
      <c r="D1721" s="67">
        <f t="shared" si="772"/>
        <v>41698</v>
      </c>
      <c r="E1721" s="61">
        <f>Data!I1720</f>
        <v>1859.4499510000001</v>
      </c>
      <c r="F1721" s="61">
        <f>Data!H1720</f>
        <v>234.78100000000001</v>
      </c>
      <c r="G1721" s="62">
        <f>IF(MOD(C1721,3)=0,SUM(Data!G1718:G1720),0)</f>
        <v>0</v>
      </c>
      <c r="H1721" s="63">
        <f t="shared" si="755"/>
        <v>4.3117029976595278E-2</v>
      </c>
      <c r="I1721" s="63">
        <f t="shared" si="756"/>
        <v>0</v>
      </c>
      <c r="J1721" s="63">
        <f t="shared" si="757"/>
        <v>4.3117029976595278E-2</v>
      </c>
      <c r="K1721" s="63">
        <f t="shared" si="758"/>
        <v>3.6979086509687509E-3</v>
      </c>
      <c r="L1721" s="64">
        <f t="shared" si="759"/>
        <v>3.9273890067787587E-2</v>
      </c>
      <c r="M1721" s="65">
        <f t="shared" si="760"/>
        <v>418.79503400900899</v>
      </c>
      <c r="N1721" s="65">
        <f t="shared" si="761"/>
        <v>18.836637351673588</v>
      </c>
      <c r="O1721" s="65">
        <f t="shared" si="762"/>
        <v>224920.21356586099</v>
      </c>
      <c r="P1721" s="66">
        <f t="shared" si="763"/>
        <v>11940.571417640902</v>
      </c>
      <c r="Q1721" s="63">
        <f t="shared" si="768"/>
        <v>0.22761895892767869</v>
      </c>
      <c r="R1721" s="63">
        <f t="shared" si="769"/>
        <v>0.25229654097088083</v>
      </c>
      <c r="S1721" s="63">
        <f t="shared" si="770"/>
        <v>1.1263492501055516E-2</v>
      </c>
      <c r="T1721" s="64">
        <f t="shared" si="771"/>
        <v>0.23834841290839326</v>
      </c>
      <c r="U1721" s="63">
        <f t="shared" si="750"/>
        <v>0.20395094663042834</v>
      </c>
      <c r="V1721" s="63">
        <f t="shared" si="751"/>
        <v>0.22968603452912362</v>
      </c>
      <c r="W1721" s="63">
        <f t="shared" si="752"/>
        <v>2.0437427005718822E-2</v>
      </c>
      <c r="X1721" s="64">
        <f t="shared" si="753"/>
        <v>0.20505775463117315</v>
      </c>
      <c r="Y1721" s="63">
        <f t="shared" si="746"/>
        <v>4.9687870342498774E-2</v>
      </c>
      <c r="Z1721" s="63">
        <f t="shared" si="747"/>
        <v>7.0848388435746701E-2</v>
      </c>
      <c r="AA1721" s="63">
        <f t="shared" si="748"/>
        <v>2.3453998671058907E-2</v>
      </c>
      <c r="AB1721" s="64">
        <f t="shared" si="749"/>
        <v>4.6308275531903309E-2</v>
      </c>
      <c r="AC1721" s="63">
        <f t="shared" si="773"/>
        <v>7.1511585568176939E-2</v>
      </c>
      <c r="AD1721" s="63">
        <f t="shared" si="774"/>
        <v>9.1826174582858799E-2</v>
      </c>
      <c r="AE1721" s="63">
        <f t="shared" si="775"/>
        <v>2.3791788070274933E-2</v>
      </c>
      <c r="AF1721" s="64">
        <f t="shared" si="776"/>
        <v>6.6453342667282644E-2</v>
      </c>
      <c r="AG1721" s="69">
        <f t="shared" ca="1" si="754"/>
        <v>256</v>
      </c>
      <c r="AH1721" s="75">
        <f t="shared" si="764"/>
        <v>1</v>
      </c>
      <c r="AI1721" s="76">
        <f t="shared" si="765"/>
        <v>0</v>
      </c>
      <c r="AJ1721" s="75">
        <f t="shared" si="766"/>
        <v>1</v>
      </c>
      <c r="AK1721" s="76">
        <f t="shared" si="767"/>
        <v>0</v>
      </c>
    </row>
    <row r="1722" spans="2:37" x14ac:dyDescent="0.25">
      <c r="B1722" s="43">
        <v>2014</v>
      </c>
      <c r="C1722" s="44">
        <v>3</v>
      </c>
      <c r="D1722" s="67">
        <f t="shared" si="772"/>
        <v>41729</v>
      </c>
      <c r="E1722" s="61">
        <f>Data!I1721</f>
        <v>1872.339966</v>
      </c>
      <c r="F1722" s="61">
        <f>Data!H1721</f>
        <v>236.29300000000001</v>
      </c>
      <c r="G1722" s="62">
        <f>IF(MOD(C1722,3)=0,SUM(Data!G1719:G1721),0)</f>
        <v>8.9541666666666675</v>
      </c>
      <c r="H1722" s="63">
        <f t="shared" si="755"/>
        <v>6.9321656079357474E-3</v>
      </c>
      <c r="I1722" s="63">
        <f t="shared" si="756"/>
        <v>4.815492163072835E-3</v>
      </c>
      <c r="J1722" s="63">
        <f t="shared" si="757"/>
        <v>1.1747657771008502E-2</v>
      </c>
      <c r="K1722" s="63">
        <f t="shared" si="758"/>
        <v>6.4400441262282282E-3</v>
      </c>
      <c r="L1722" s="64">
        <f t="shared" si="759"/>
        <v>5.273651098996357E-3</v>
      </c>
      <c r="M1722" s="65">
        <f t="shared" si="760"/>
        <v>421.69819054054051</v>
      </c>
      <c r="N1722" s="65">
        <f t="shared" si="761"/>
        <v>18.957946127408125</v>
      </c>
      <c r="O1722" s="65">
        <f t="shared" si="762"/>
        <v>227562.49926061486</v>
      </c>
      <c r="P1722" s="66">
        <f t="shared" si="763"/>
        <v>12003.541825220189</v>
      </c>
      <c r="Q1722" s="63">
        <f t="shared" si="768"/>
        <v>0.19318886584680173</v>
      </c>
      <c r="R1722" s="63">
        <f t="shared" si="769"/>
        <v>0.2168259375171766</v>
      </c>
      <c r="S1722" s="63">
        <f t="shared" si="770"/>
        <v>1.5122028757630801E-2</v>
      </c>
      <c r="T1722" s="64">
        <f t="shared" si="771"/>
        <v>0.19869917413417126</v>
      </c>
      <c r="U1722" s="63">
        <f t="shared" si="750"/>
        <v>0.18601590977407523</v>
      </c>
      <c r="V1722" s="63">
        <f t="shared" si="751"/>
        <v>0.21043491930021951</v>
      </c>
      <c r="W1722" s="63">
        <f t="shared" si="752"/>
        <v>2.1252183435954475E-2</v>
      </c>
      <c r="X1722" s="64">
        <f t="shared" si="753"/>
        <v>0.18524585693199547</v>
      </c>
      <c r="Y1722" s="63">
        <f t="shared" si="746"/>
        <v>5.2147274064303195E-2</v>
      </c>
      <c r="Z1722" s="63">
        <f t="shared" si="747"/>
        <v>7.3445949138460698E-2</v>
      </c>
      <c r="AA1722" s="63">
        <f t="shared" si="748"/>
        <v>2.3453526928950197E-2</v>
      </c>
      <c r="AB1722" s="64">
        <f t="shared" si="749"/>
        <v>4.8846792642867953E-2</v>
      </c>
      <c r="AC1722" s="63">
        <f t="shared" si="773"/>
        <v>7.439429616095028E-2</v>
      </c>
      <c r="AD1722" s="63">
        <f t="shared" si="774"/>
        <v>9.4637222733392923E-2</v>
      </c>
      <c r="AE1722" s="63">
        <f t="shared" si="775"/>
        <v>2.3946232285400271E-2</v>
      </c>
      <c r="AF1722" s="64">
        <f t="shared" si="776"/>
        <v>6.903779536374044E-2</v>
      </c>
      <c r="AG1722" s="69">
        <f t="shared" ca="1" si="754"/>
        <v>905</v>
      </c>
      <c r="AH1722" s="75">
        <f t="shared" si="764"/>
        <v>2</v>
      </c>
      <c r="AI1722" s="76">
        <f t="shared" si="765"/>
        <v>0</v>
      </c>
      <c r="AJ1722" s="75">
        <f t="shared" si="766"/>
        <v>2</v>
      </c>
      <c r="AK1722" s="76">
        <f t="shared" si="767"/>
        <v>0</v>
      </c>
    </row>
    <row r="1723" spans="2:37" x14ac:dyDescent="0.25">
      <c r="B1723" s="43">
        <v>2014</v>
      </c>
      <c r="C1723" s="44">
        <v>4</v>
      </c>
      <c r="D1723" s="67">
        <f t="shared" si="772"/>
        <v>41759</v>
      </c>
      <c r="E1723" s="61">
        <f>Data!I1722</f>
        <v>1883.9499510000001</v>
      </c>
      <c r="F1723" s="61">
        <f>Data!H1722</f>
        <v>237.072</v>
      </c>
      <c r="G1723" s="62">
        <f>IF(MOD(C1723,3)=0,SUM(Data!G1720:G1722),0)</f>
        <v>0</v>
      </c>
      <c r="H1723" s="63">
        <f t="shared" si="755"/>
        <v>6.2007889650528281E-3</v>
      </c>
      <c r="I1723" s="63">
        <f t="shared" si="756"/>
        <v>0</v>
      </c>
      <c r="J1723" s="63">
        <f t="shared" si="757"/>
        <v>6.2007889650528281E-3</v>
      </c>
      <c r="K1723" s="63">
        <f t="shared" si="758"/>
        <v>3.2967544531576909E-3</v>
      </c>
      <c r="L1723" s="64">
        <f t="shared" si="759"/>
        <v>2.8944920822333575E-3</v>
      </c>
      <c r="M1723" s="65">
        <f t="shared" si="760"/>
        <v>424.31305202702703</v>
      </c>
      <c r="N1723" s="65">
        <f t="shared" si="761"/>
        <v>19.02044582072638</v>
      </c>
      <c r="O1723" s="65">
        <f t="shared" si="762"/>
        <v>228973.56629488993</v>
      </c>
      <c r="P1723" s="66">
        <f t="shared" si="763"/>
        <v>12038.285981992045</v>
      </c>
      <c r="Q1723" s="63">
        <f t="shared" si="768"/>
        <v>0.17925975993541887</v>
      </c>
      <c r="R1723" s="63">
        <f t="shared" si="769"/>
        <v>0.2026208960149114</v>
      </c>
      <c r="S1723" s="63">
        <f t="shared" si="770"/>
        <v>1.9528578985167577E-2</v>
      </c>
      <c r="T1723" s="64">
        <f t="shared" si="771"/>
        <v>0.17958527186358308</v>
      </c>
      <c r="U1723" s="63">
        <f t="shared" si="750"/>
        <v>0.16635278242323448</v>
      </c>
      <c r="V1723" s="63">
        <f t="shared" si="751"/>
        <v>0.19036694569888835</v>
      </c>
      <c r="W1723" s="63">
        <f t="shared" si="752"/>
        <v>2.1415203520346537E-2</v>
      </c>
      <c r="X1723" s="64">
        <f t="shared" si="753"/>
        <v>0.16540946482511987</v>
      </c>
      <c r="Y1723" s="63">
        <f t="shared" si="746"/>
        <v>5.4582121032497488E-2</v>
      </c>
      <c r="Z1723" s="63">
        <f t="shared" si="747"/>
        <v>7.5930084847603219E-2</v>
      </c>
      <c r="AA1723" s="63">
        <f t="shared" si="748"/>
        <v>2.346322307603943E-2</v>
      </c>
      <c r="AB1723" s="64">
        <f t="shared" si="749"/>
        <v>5.1264042115625408E-2</v>
      </c>
      <c r="AC1723" s="63">
        <f t="shared" si="773"/>
        <v>7.4110530804119668E-2</v>
      </c>
      <c r="AD1723" s="63">
        <f t="shared" si="774"/>
        <v>9.4348110883843095E-2</v>
      </c>
      <c r="AE1723" s="63">
        <f t="shared" si="775"/>
        <v>2.4045230073555413E-2</v>
      </c>
      <c r="AF1723" s="64">
        <f t="shared" si="776"/>
        <v>6.8652124677381465E-2</v>
      </c>
      <c r="AG1723" s="69">
        <f t="shared" ca="1" si="754"/>
        <v>911</v>
      </c>
      <c r="AH1723" s="75">
        <f t="shared" si="764"/>
        <v>3</v>
      </c>
      <c r="AI1723" s="76">
        <f t="shared" si="765"/>
        <v>0</v>
      </c>
      <c r="AJ1723" s="75">
        <f t="shared" si="766"/>
        <v>3</v>
      </c>
      <c r="AK1723" s="76">
        <f t="shared" si="767"/>
        <v>0</v>
      </c>
    </row>
    <row r="1724" spans="2:37" x14ac:dyDescent="0.25">
      <c r="B1724" s="43">
        <v>2014</v>
      </c>
      <c r="C1724" s="44">
        <v>5</v>
      </c>
      <c r="D1724" s="67">
        <f t="shared" si="772"/>
        <v>41790</v>
      </c>
      <c r="E1724" s="61">
        <f>Data!I1723</f>
        <v>1923.5699460000001</v>
      </c>
      <c r="F1724" s="61">
        <f>Data!H1723</f>
        <v>237.9</v>
      </c>
      <c r="G1724" s="62">
        <f>IF(MOD(C1724,3)=0,SUM(Data!G1721:G1723),0)</f>
        <v>0</v>
      </c>
      <c r="H1724" s="63">
        <f t="shared" si="755"/>
        <v>2.1030280012996005E-2</v>
      </c>
      <c r="I1724" s="63">
        <f t="shared" si="756"/>
        <v>0</v>
      </c>
      <c r="J1724" s="63">
        <f t="shared" si="757"/>
        <v>2.1030280012996005E-2</v>
      </c>
      <c r="K1724" s="63">
        <f t="shared" si="758"/>
        <v>3.4926098400485106E-3</v>
      </c>
      <c r="L1724" s="64">
        <f t="shared" si="759"/>
        <v>1.7476631119129893E-2</v>
      </c>
      <c r="M1724" s="65">
        <f t="shared" si="760"/>
        <v>433.23647432432432</v>
      </c>
      <c r="N1724" s="65">
        <f t="shared" si="761"/>
        <v>19.086876816961961</v>
      </c>
      <c r="O1724" s="65">
        <f t="shared" si="762"/>
        <v>233788.94450964578</v>
      </c>
      <c r="P1724" s="66">
        <f t="shared" si="763"/>
        <v>12248.674665405912</v>
      </c>
      <c r="Q1724" s="63">
        <f t="shared" si="768"/>
        <v>0.17956875884303303</v>
      </c>
      <c r="R1724" s="63">
        <f t="shared" si="769"/>
        <v>0.20293601619094725</v>
      </c>
      <c r="S1724" s="63">
        <f t="shared" si="770"/>
        <v>2.1271115499366777E-2</v>
      </c>
      <c r="T1724" s="64">
        <f t="shared" si="771"/>
        <v>0.17788116978394375</v>
      </c>
      <c r="U1724" s="63">
        <f t="shared" si="750"/>
        <v>0.15916500631046993</v>
      </c>
      <c r="V1724" s="63">
        <f t="shared" si="751"/>
        <v>0.18303117968824556</v>
      </c>
      <c r="W1724" s="63">
        <f t="shared" si="752"/>
        <v>2.1538174087078588E-2</v>
      </c>
      <c r="X1724" s="64">
        <f t="shared" si="753"/>
        <v>0.15808807707601225</v>
      </c>
      <c r="Y1724" s="63">
        <f t="shared" si="746"/>
        <v>5.5510685017174932E-2</v>
      </c>
      <c r="Z1724" s="63">
        <f t="shared" si="747"/>
        <v>7.6877445804037992E-2</v>
      </c>
      <c r="AA1724" s="63">
        <f t="shared" si="748"/>
        <v>2.3222994511191031E-2</v>
      </c>
      <c r="AB1724" s="64">
        <f t="shared" si="749"/>
        <v>5.2436713776627508E-2</v>
      </c>
      <c r="AC1724" s="63">
        <f t="shared" si="773"/>
        <v>7.4566655634446199E-2</v>
      </c>
      <c r="AD1724" s="63">
        <f t="shared" si="774"/>
        <v>9.4812829674022936E-2</v>
      </c>
      <c r="AE1724" s="63">
        <f t="shared" si="775"/>
        <v>2.4189032955985956E-2</v>
      </c>
      <c r="AF1724" s="64">
        <f t="shared" si="776"/>
        <v>6.8955822065585703E-2</v>
      </c>
      <c r="AG1724" s="69">
        <f t="shared" ca="1" si="754"/>
        <v>618</v>
      </c>
      <c r="AH1724" s="75">
        <f t="shared" si="764"/>
        <v>4</v>
      </c>
      <c r="AI1724" s="76">
        <f t="shared" si="765"/>
        <v>0</v>
      </c>
      <c r="AJ1724" s="75">
        <f t="shared" si="766"/>
        <v>4</v>
      </c>
      <c r="AK1724" s="76">
        <f t="shared" si="767"/>
        <v>0</v>
      </c>
    </row>
    <row r="1725" spans="2:37" x14ac:dyDescent="0.25">
      <c r="B1725" s="43">
        <v>2014</v>
      </c>
      <c r="C1725" s="44">
        <v>6</v>
      </c>
      <c r="D1725" s="67">
        <f t="shared" si="772"/>
        <v>41820</v>
      </c>
      <c r="E1725" s="61">
        <f>Data!I1724</f>
        <v>1960.2299800000001</v>
      </c>
      <c r="F1725" s="61">
        <f>Data!H1724</f>
        <v>238.34299999999999</v>
      </c>
      <c r="G1725" s="62">
        <f>IF(MOD(C1725,3)=0,SUM(Data!G1722:G1724),0)</f>
        <v>9.2491666666666674</v>
      </c>
      <c r="H1725" s="63">
        <f t="shared" si="755"/>
        <v>1.9058331658920569E-2</v>
      </c>
      <c r="I1725" s="63">
        <f t="shared" si="756"/>
        <v>4.808333944861222E-3</v>
      </c>
      <c r="J1725" s="63">
        <f t="shared" si="757"/>
        <v>2.3866665603781811E-2</v>
      </c>
      <c r="K1725" s="63">
        <f t="shared" si="758"/>
        <v>1.8621269440941557E-3</v>
      </c>
      <c r="L1725" s="64">
        <f t="shared" si="759"/>
        <v>2.1963639574645422E-2</v>
      </c>
      <c r="M1725" s="65">
        <f t="shared" si="760"/>
        <v>441.49323873873874</v>
      </c>
      <c r="N1725" s="65">
        <f t="shared" si="761"/>
        <v>19.122419004561429</v>
      </c>
      <c r="O1725" s="65">
        <f t="shared" si="762"/>
        <v>239368.7070701186</v>
      </c>
      <c r="P1725" s="66">
        <f t="shared" si="763"/>
        <v>12517.700141023977</v>
      </c>
      <c r="Q1725" s="63">
        <f t="shared" si="768"/>
        <v>0.22035382661163627</v>
      </c>
      <c r="R1725" s="63">
        <f t="shared" si="769"/>
        <v>0.24403434882787667</v>
      </c>
      <c r="S1725" s="63">
        <f t="shared" si="770"/>
        <v>2.0723413731670526E-2</v>
      </c>
      <c r="T1725" s="64">
        <f t="shared" si="771"/>
        <v>0.21877712619504064</v>
      </c>
      <c r="U1725" s="63">
        <f t="shared" si="750"/>
        <v>0.16350448863894673</v>
      </c>
      <c r="V1725" s="63">
        <f t="shared" si="751"/>
        <v>0.18689542044011054</v>
      </c>
      <c r="W1725" s="63">
        <f t="shared" si="752"/>
        <v>2.0171695907170717E-2</v>
      </c>
      <c r="X1725" s="64">
        <f t="shared" si="753"/>
        <v>0.16342712231854573</v>
      </c>
      <c r="Y1725" s="63">
        <f t="shared" ref="Y1725:Y1788" si="777">($M1725/$M1605)^(1/10)-1</f>
        <v>5.5621507356482081E-2</v>
      </c>
      <c r="Z1725" s="63">
        <f t="shared" ref="Z1725:Z1788" si="778">($O1725/$O1605)^(1/10)-1</f>
        <v>7.7063948357445122E-2</v>
      </c>
      <c r="AA1725" s="63">
        <f t="shared" ref="AA1725:AA1788" si="779">($N1725/$N1605)^(1/10)-1</f>
        <v>2.3089216242693E-2</v>
      </c>
      <c r="AB1725" s="64">
        <f t="shared" ref="AB1725:AB1788" si="780">($P1725/$P1605)^(1/10)-1</f>
        <v>5.2756623037211625E-2</v>
      </c>
      <c r="AC1725" s="63">
        <f t="shared" si="773"/>
        <v>7.7042900867964281E-2</v>
      </c>
      <c r="AD1725" s="63">
        <f t="shared" si="774"/>
        <v>9.7200336554643441E-2</v>
      </c>
      <c r="AE1725" s="63">
        <f t="shared" si="775"/>
        <v>2.4111007951056029E-2</v>
      </c>
      <c r="AF1725" s="64">
        <f t="shared" si="776"/>
        <v>7.1368560669822001E-2</v>
      </c>
      <c r="AG1725" s="69">
        <f t="shared" ca="1" si="754"/>
        <v>660</v>
      </c>
      <c r="AH1725" s="75">
        <f t="shared" si="764"/>
        <v>5</v>
      </c>
      <c r="AI1725" s="76">
        <f t="shared" si="765"/>
        <v>0</v>
      </c>
      <c r="AJ1725" s="75">
        <f t="shared" si="766"/>
        <v>5</v>
      </c>
      <c r="AK1725" s="76">
        <f t="shared" si="767"/>
        <v>0</v>
      </c>
    </row>
    <row r="1726" spans="2:37" x14ac:dyDescent="0.25">
      <c r="B1726" s="43">
        <v>2014</v>
      </c>
      <c r="C1726" s="44">
        <v>7</v>
      </c>
      <c r="D1726" s="67">
        <f t="shared" si="772"/>
        <v>41851</v>
      </c>
      <c r="E1726" s="61">
        <f>Data!I1725</f>
        <v>1930.670044</v>
      </c>
      <c r="F1726" s="61">
        <f>Data!H1725</f>
        <v>238.25</v>
      </c>
      <c r="G1726" s="62">
        <f>IF(MOD(C1726,3)=0,SUM(Data!G1723:G1725),0)</f>
        <v>0</v>
      </c>
      <c r="H1726" s="63">
        <f t="shared" si="755"/>
        <v>-1.5079830581919862E-2</v>
      </c>
      <c r="I1726" s="63">
        <f t="shared" si="756"/>
        <v>0</v>
      </c>
      <c r="J1726" s="63">
        <f t="shared" si="757"/>
        <v>-1.5079830581919862E-2</v>
      </c>
      <c r="K1726" s="63">
        <f t="shared" si="758"/>
        <v>-3.901939641608454E-4</v>
      </c>
      <c r="L1726" s="64">
        <f t="shared" si="759"/>
        <v>-1.4695370662692664E-2</v>
      </c>
      <c r="M1726" s="65">
        <f t="shared" si="760"/>
        <v>434.83559549549545</v>
      </c>
      <c r="N1726" s="65">
        <f t="shared" si="761"/>
        <v>19.114957552085695</v>
      </c>
      <c r="O1726" s="65">
        <f t="shared" si="762"/>
        <v>235759.067520888</v>
      </c>
      <c r="P1726" s="66">
        <f t="shared" si="763"/>
        <v>12333.747897607189</v>
      </c>
      <c r="Q1726" s="63">
        <f t="shared" si="768"/>
        <v>0.1453020750096643</v>
      </c>
      <c r="R1726" s="63">
        <f t="shared" si="769"/>
        <v>0.16752624527909865</v>
      </c>
      <c r="S1726" s="63">
        <f t="shared" si="770"/>
        <v>1.9923286357643066E-2</v>
      </c>
      <c r="T1726" s="64">
        <f t="shared" si="771"/>
        <v>0.14471966754340571</v>
      </c>
      <c r="U1726" s="63">
        <f t="shared" si="750"/>
        <v>0.14349942805569404</v>
      </c>
      <c r="V1726" s="63">
        <f t="shared" si="751"/>
        <v>0.16648818091182571</v>
      </c>
      <c r="W1726" s="63">
        <f t="shared" si="752"/>
        <v>2.0415867550296563E-2</v>
      </c>
      <c r="X1726" s="64">
        <f t="shared" si="753"/>
        <v>0.14314978628488362</v>
      </c>
      <c r="Y1726" s="63">
        <f t="shared" si="777"/>
        <v>5.7702872036519359E-2</v>
      </c>
      <c r="Z1726" s="63">
        <f t="shared" si="778"/>
        <v>7.9187591012156222E-2</v>
      </c>
      <c r="AA1726" s="63">
        <f t="shared" si="779"/>
        <v>2.3211219342827993E-2</v>
      </c>
      <c r="AB1726" s="64">
        <f t="shared" si="780"/>
        <v>5.4706565576245092E-2</v>
      </c>
      <c r="AC1726" s="63">
        <f t="shared" si="773"/>
        <v>7.4557859205284682E-2</v>
      </c>
      <c r="AD1726" s="63">
        <f t="shared" si="774"/>
        <v>9.4668786004106442E-2</v>
      </c>
      <c r="AE1726" s="63">
        <f t="shared" si="775"/>
        <v>2.3952829474568782E-2</v>
      </c>
      <c r="AF1726" s="64">
        <f t="shared" si="776"/>
        <v>6.9061732624758454E-2</v>
      </c>
      <c r="AG1726" s="69">
        <f t="shared" ca="1" si="754"/>
        <v>1317</v>
      </c>
      <c r="AH1726" s="75">
        <f t="shared" si="764"/>
        <v>0</v>
      </c>
      <c r="AI1726" s="76">
        <f t="shared" si="765"/>
        <v>1</v>
      </c>
      <c r="AJ1726" s="75">
        <f t="shared" si="766"/>
        <v>0</v>
      </c>
      <c r="AK1726" s="76">
        <f t="shared" si="767"/>
        <v>1</v>
      </c>
    </row>
    <row r="1727" spans="2:37" x14ac:dyDescent="0.25">
      <c r="B1727" s="43">
        <v>2014</v>
      </c>
      <c r="C1727" s="44">
        <v>8</v>
      </c>
      <c r="D1727" s="67">
        <f t="shared" si="772"/>
        <v>41882</v>
      </c>
      <c r="E1727" s="61">
        <f>Data!I1726</f>
        <v>2003.369995</v>
      </c>
      <c r="F1727" s="61">
        <f>Data!H1726</f>
        <v>237.852</v>
      </c>
      <c r="G1727" s="62">
        <f>IF(MOD(C1727,3)=0,SUM(Data!G1724:G1726),0)</f>
        <v>0</v>
      </c>
      <c r="H1727" s="63">
        <f t="shared" si="755"/>
        <v>3.7655295489735119E-2</v>
      </c>
      <c r="I1727" s="63">
        <f t="shared" si="756"/>
        <v>0</v>
      </c>
      <c r="J1727" s="63">
        <f t="shared" si="757"/>
        <v>3.7655295489735119E-2</v>
      </c>
      <c r="K1727" s="63">
        <f t="shared" si="758"/>
        <v>-1.6705141657922251E-3</v>
      </c>
      <c r="L1727" s="64">
        <f t="shared" si="759"/>
        <v>3.9391613904568246E-2</v>
      </c>
      <c r="M1727" s="65">
        <f t="shared" si="760"/>
        <v>451.20945833333332</v>
      </c>
      <c r="N1727" s="65">
        <f t="shared" si="761"/>
        <v>19.083025744716419</v>
      </c>
      <c r="O1727" s="65">
        <f t="shared" si="762"/>
        <v>244636.64487277146</v>
      </c>
      <c r="P1727" s="66">
        <f t="shared" si="763"/>
        <v>12819.594132786011</v>
      </c>
      <c r="Q1727" s="63">
        <f t="shared" si="768"/>
        <v>0.22682598613443816</v>
      </c>
      <c r="R1727" s="63">
        <f t="shared" si="769"/>
        <v>0.25063209825257826</v>
      </c>
      <c r="S1727" s="63">
        <f t="shared" si="770"/>
        <v>1.6996113341628094E-2</v>
      </c>
      <c r="T1727" s="64">
        <f t="shared" si="771"/>
        <v>0.22973144326311412</v>
      </c>
      <c r="U1727" s="63">
        <f t="shared" si="750"/>
        <v>0.14440413545768482</v>
      </c>
      <c r="V1727" s="63">
        <f t="shared" si="751"/>
        <v>0.16741107642511865</v>
      </c>
      <c r="W1727" s="63">
        <f t="shared" si="752"/>
        <v>1.9617755509952595E-2</v>
      </c>
      <c r="X1727" s="64">
        <f t="shared" si="753"/>
        <v>0.14494973250171417</v>
      </c>
      <c r="Y1727" s="63">
        <f t="shared" si="777"/>
        <v>6.1377237401369023E-2</v>
      </c>
      <c r="Z1727" s="63">
        <f t="shared" si="778"/>
        <v>8.2936592372959694E-2</v>
      </c>
      <c r="AA1727" s="63">
        <f t="shared" si="779"/>
        <v>2.298616271799081E-2</v>
      </c>
      <c r="AB1727" s="64">
        <f t="shared" si="780"/>
        <v>5.8603363212348158E-2</v>
      </c>
      <c r="AC1727" s="63">
        <f t="shared" si="773"/>
        <v>7.4560789772213143E-2</v>
      </c>
      <c r="AD1727" s="63">
        <f t="shared" si="774"/>
        <v>9.467177141816685E-2</v>
      </c>
      <c r="AE1727" s="63">
        <f t="shared" si="775"/>
        <v>2.3660692040647024E-2</v>
      </c>
      <c r="AF1727" s="64">
        <f t="shared" si="776"/>
        <v>6.9369743245645932E-2</v>
      </c>
      <c r="AG1727" s="69">
        <f t="shared" ca="1" si="754"/>
        <v>335</v>
      </c>
      <c r="AH1727" s="75">
        <f t="shared" si="764"/>
        <v>1</v>
      </c>
      <c r="AI1727" s="76">
        <f t="shared" si="765"/>
        <v>0</v>
      </c>
      <c r="AJ1727" s="75">
        <f t="shared" si="766"/>
        <v>1</v>
      </c>
      <c r="AK1727" s="76">
        <f t="shared" si="767"/>
        <v>0</v>
      </c>
    </row>
    <row r="1728" spans="2:37" x14ac:dyDescent="0.25">
      <c r="B1728" s="43">
        <v>2014</v>
      </c>
      <c r="C1728" s="44">
        <v>9</v>
      </c>
      <c r="D1728" s="67">
        <f t="shared" si="772"/>
        <v>41912</v>
      </c>
      <c r="E1728" s="61">
        <f>Data!I1727</f>
        <v>1972.290039</v>
      </c>
      <c r="F1728" s="61">
        <f>Data!H1727</f>
        <v>238.03100000000001</v>
      </c>
      <c r="G1728" s="62">
        <f>IF(MOD(C1728,3)=0,SUM(Data!G1725:G1727),0)</f>
        <v>9.5300000000000011</v>
      </c>
      <c r="H1728" s="63">
        <f t="shared" si="755"/>
        <v>-1.5513837223063764E-2</v>
      </c>
      <c r="I1728" s="63">
        <f t="shared" si="756"/>
        <v>4.7569844930217204E-3</v>
      </c>
      <c r="J1728" s="63">
        <f t="shared" si="757"/>
        <v>-1.075685273004201E-2</v>
      </c>
      <c r="K1728" s="63">
        <f t="shared" si="758"/>
        <v>7.5256882431085081E-4</v>
      </c>
      <c r="L1728" s="64">
        <f t="shared" si="759"/>
        <v>-1.1500766436077337E-2</v>
      </c>
      <c r="M1728" s="65">
        <f t="shared" si="760"/>
        <v>444.20946824324318</v>
      </c>
      <c r="N1728" s="65">
        <f t="shared" si="761"/>
        <v>19.097387034965415</v>
      </c>
      <c r="O1728" s="65">
        <f t="shared" si="762"/>
        <v>242005.12451150347</v>
      </c>
      <c r="P1728" s="66">
        <f t="shared" si="763"/>
        <v>12672.158974859532</v>
      </c>
      <c r="Q1728" s="63">
        <f t="shared" si="768"/>
        <v>0.17289999198828476</v>
      </c>
      <c r="R1728" s="63">
        <f t="shared" si="769"/>
        <v>0.19539037571144191</v>
      </c>
      <c r="S1728" s="63">
        <f t="shared" si="770"/>
        <v>1.657918675715031E-2</v>
      </c>
      <c r="T1728" s="64">
        <f t="shared" si="771"/>
        <v>0.17589499301544098</v>
      </c>
      <c r="U1728" s="63">
        <f t="shared" si="750"/>
        <v>0.1328504686954306</v>
      </c>
      <c r="V1728" s="63">
        <f t="shared" si="751"/>
        <v>0.15540590973774249</v>
      </c>
      <c r="W1728" s="63">
        <f t="shared" si="752"/>
        <v>1.9643654257188947E-2</v>
      </c>
      <c r="X1728" s="64">
        <f t="shared" si="753"/>
        <v>0.13314676643523682</v>
      </c>
      <c r="Y1728" s="63">
        <f t="shared" si="777"/>
        <v>5.8731794025566053E-2</v>
      </c>
      <c r="Z1728" s="63">
        <f t="shared" si="778"/>
        <v>8.0299380135939735E-2</v>
      </c>
      <c r="AA1728" s="63">
        <f t="shared" si="779"/>
        <v>2.2847423745391282E-2</v>
      </c>
      <c r="AB1728" s="64">
        <f t="shared" si="780"/>
        <v>5.616864749991235E-2</v>
      </c>
      <c r="AC1728" s="63">
        <f t="shared" si="773"/>
        <v>7.5184748326740714E-2</v>
      </c>
      <c r="AD1728" s="63">
        <f t="shared" si="774"/>
        <v>9.5191117797696734E-2</v>
      </c>
      <c r="AE1728" s="63">
        <f t="shared" si="775"/>
        <v>2.3561981055609804E-2</v>
      </c>
      <c r="AF1728" s="64">
        <f t="shared" si="776"/>
        <v>6.9980263108458729E-2</v>
      </c>
      <c r="AG1728" s="69">
        <f t="shared" ca="1" si="754"/>
        <v>1323</v>
      </c>
      <c r="AH1728" s="75">
        <f t="shared" si="764"/>
        <v>0</v>
      </c>
      <c r="AI1728" s="76">
        <f t="shared" si="765"/>
        <v>1</v>
      </c>
      <c r="AJ1728" s="75">
        <f t="shared" si="766"/>
        <v>0</v>
      </c>
      <c r="AK1728" s="76">
        <f t="shared" si="767"/>
        <v>1</v>
      </c>
    </row>
    <row r="1729" spans="2:37" x14ac:dyDescent="0.25">
      <c r="B1729" s="43">
        <v>2014</v>
      </c>
      <c r="C1729" s="44">
        <v>10</v>
      </c>
      <c r="D1729" s="67">
        <f t="shared" si="772"/>
        <v>41943</v>
      </c>
      <c r="E1729" s="61">
        <f>Data!I1728</f>
        <v>2018.0500489999999</v>
      </c>
      <c r="F1729" s="61">
        <f>Data!H1728</f>
        <v>237.43299999999999</v>
      </c>
      <c r="G1729" s="62">
        <f>IF(MOD(C1729,3)=0,SUM(Data!G1726:G1728),0)</f>
        <v>0</v>
      </c>
      <c r="H1729" s="63">
        <f t="shared" si="755"/>
        <v>2.3201460786772321E-2</v>
      </c>
      <c r="I1729" s="63">
        <f t="shared" si="756"/>
        <v>0</v>
      </c>
      <c r="J1729" s="63">
        <f t="shared" si="757"/>
        <v>2.3201460786772321E-2</v>
      </c>
      <c r="K1729" s="63">
        <f t="shared" si="758"/>
        <v>-2.5122778125539202E-3</v>
      </c>
      <c r="L1729" s="64">
        <f t="shared" si="759"/>
        <v>2.5778501356324535E-2</v>
      </c>
      <c r="M1729" s="65">
        <f t="shared" si="760"/>
        <v>454.51577680180174</v>
      </c>
      <c r="N1729" s="65">
        <f t="shared" si="761"/>
        <v>19.049409093239717</v>
      </c>
      <c r="O1729" s="65">
        <f t="shared" si="762"/>
        <v>247619.99691805508</v>
      </c>
      <c r="P1729" s="66">
        <f t="shared" si="763"/>
        <v>12998.828242180509</v>
      </c>
      <c r="Q1729" s="63">
        <f t="shared" si="768"/>
        <v>0.14887791009243245</v>
      </c>
      <c r="R1729" s="63">
        <f t="shared" si="769"/>
        <v>0.17090766985501582</v>
      </c>
      <c r="S1729" s="63">
        <f t="shared" si="770"/>
        <v>1.664340215632043E-2</v>
      </c>
      <c r="T1729" s="64">
        <f t="shared" si="771"/>
        <v>0.15173881753572371</v>
      </c>
      <c r="U1729" s="63">
        <f t="shared" ref="U1729:U1792" si="781">($M1729/$M1669)^(1/5)-1</f>
        <v>0.14261129319545263</v>
      </c>
      <c r="V1729" s="63">
        <f t="shared" ref="V1729:V1792" si="782">($O1729/$O1669)^(1/5)-1</f>
        <v>0.16536107559844537</v>
      </c>
      <c r="W1729" s="63">
        <f t="shared" ref="W1729:W1792" si="783">($N1729/$N1669)^(1/5)-1</f>
        <v>1.8934621150299202E-2</v>
      </c>
      <c r="X1729" s="64">
        <f t="shared" ref="X1729:X1792" si="784">($P1729/$P1669)^(1/5)-1</f>
        <v>0.14370544626586734</v>
      </c>
      <c r="Y1729" s="63">
        <f t="shared" si="777"/>
        <v>5.9687142321155129E-2</v>
      </c>
      <c r="Z1729" s="63">
        <f t="shared" si="778"/>
        <v>8.1274189976697109E-2</v>
      </c>
      <c r="AA1729" s="63">
        <f t="shared" si="779"/>
        <v>2.20532301984393E-2</v>
      </c>
      <c r="AB1729" s="64">
        <f t="shared" si="780"/>
        <v>5.7943126667443279E-2</v>
      </c>
      <c r="AC1729" s="63">
        <f t="shared" si="773"/>
        <v>7.5309296260839487E-2</v>
      </c>
      <c r="AD1729" s="63">
        <f t="shared" si="774"/>
        <v>9.5317983242335202E-2</v>
      </c>
      <c r="AE1729" s="63">
        <f t="shared" si="775"/>
        <v>2.3399014353932657E-2</v>
      </c>
      <c r="AF1729" s="64">
        <f t="shared" si="776"/>
        <v>7.0274612228158784E-2</v>
      </c>
      <c r="AG1729" s="69">
        <f t="shared" ca="1" si="754"/>
        <v>572</v>
      </c>
      <c r="AH1729" s="75">
        <f t="shared" si="764"/>
        <v>1</v>
      </c>
      <c r="AI1729" s="76">
        <f t="shared" si="765"/>
        <v>0</v>
      </c>
      <c r="AJ1729" s="75">
        <f t="shared" si="766"/>
        <v>1</v>
      </c>
      <c r="AK1729" s="76">
        <f t="shared" si="767"/>
        <v>0</v>
      </c>
    </row>
    <row r="1730" spans="2:37" x14ac:dyDescent="0.25">
      <c r="B1730" s="43">
        <v>2014</v>
      </c>
      <c r="C1730" s="44">
        <v>11</v>
      </c>
      <c r="D1730" s="67">
        <f t="shared" si="772"/>
        <v>41973</v>
      </c>
      <c r="E1730" s="61">
        <f>Data!I1729</f>
        <v>2067.5600589999999</v>
      </c>
      <c r="F1730" s="61">
        <f>Data!H1729</f>
        <v>236.15100000000001</v>
      </c>
      <c r="G1730" s="62">
        <f>IF(MOD(C1730,3)=0,SUM(Data!G1727:G1729),0)</f>
        <v>0</v>
      </c>
      <c r="H1730" s="63">
        <f t="shared" si="755"/>
        <v>2.4533588760364822E-2</v>
      </c>
      <c r="I1730" s="63">
        <f t="shared" si="756"/>
        <v>0</v>
      </c>
      <c r="J1730" s="63">
        <f t="shared" si="757"/>
        <v>2.4533588760364822E-2</v>
      </c>
      <c r="K1730" s="63">
        <f t="shared" si="758"/>
        <v>-5.3994179410612464E-3</v>
      </c>
      <c r="L1730" s="64">
        <f t="shared" si="759"/>
        <v>3.0095504910585547E-2</v>
      </c>
      <c r="M1730" s="65">
        <f t="shared" si="760"/>
        <v>465.66667995495487</v>
      </c>
      <c r="N1730" s="65">
        <f t="shared" si="761"/>
        <v>18.946553372015067</v>
      </c>
      <c r="O1730" s="65">
        <f t="shared" si="762"/>
        <v>253695.00409128546</v>
      </c>
      <c r="P1730" s="66">
        <f t="shared" si="763"/>
        <v>13390.034541374911</v>
      </c>
      <c r="Q1730" s="63">
        <f t="shared" si="768"/>
        <v>0.14494879940194183</v>
      </c>
      <c r="R1730" s="63">
        <f t="shared" si="769"/>
        <v>0.16690321837867539</v>
      </c>
      <c r="S1730" s="63">
        <f t="shared" si="770"/>
        <v>1.3223551823708934E-2</v>
      </c>
      <c r="T1730" s="64">
        <f t="shared" si="771"/>
        <v>0.15167399758755806</v>
      </c>
      <c r="U1730" s="63">
        <f t="shared" si="781"/>
        <v>0.13542602206815757</v>
      </c>
      <c r="V1730" s="63">
        <f t="shared" si="782"/>
        <v>0.15803274326072336</v>
      </c>
      <c r="W1730" s="63">
        <f t="shared" si="783"/>
        <v>1.7687892546879747E-2</v>
      </c>
      <c r="X1730" s="64">
        <f t="shared" si="784"/>
        <v>0.1379055914309979</v>
      </c>
      <c r="Y1730" s="63">
        <f t="shared" si="777"/>
        <v>5.8243634722312088E-2</v>
      </c>
      <c r="Z1730" s="63">
        <f t="shared" si="778"/>
        <v>7.9801276465408133E-2</v>
      </c>
      <c r="AA1730" s="63">
        <f t="shared" si="779"/>
        <v>2.1446541209448222E-2</v>
      </c>
      <c r="AB1730" s="64">
        <f t="shared" si="780"/>
        <v>5.7129504973274958E-2</v>
      </c>
      <c r="AC1730" s="63">
        <f t="shared" si="773"/>
        <v>7.8785116981165748E-2</v>
      </c>
      <c r="AD1730" s="63">
        <f t="shared" si="774"/>
        <v>9.8858479874084138E-2</v>
      </c>
      <c r="AE1730" s="63">
        <f t="shared" si="775"/>
        <v>2.3053627071407234E-2</v>
      </c>
      <c r="AF1730" s="64">
        <f t="shared" si="776"/>
        <v>7.4096656125129945E-2</v>
      </c>
      <c r="AG1730" s="69">
        <f t="shared" ca="1" si="754"/>
        <v>553</v>
      </c>
      <c r="AH1730" s="75">
        <f t="shared" si="764"/>
        <v>2</v>
      </c>
      <c r="AI1730" s="76">
        <f t="shared" si="765"/>
        <v>0</v>
      </c>
      <c r="AJ1730" s="75">
        <f t="shared" si="766"/>
        <v>2</v>
      </c>
      <c r="AK1730" s="76">
        <f t="shared" si="767"/>
        <v>0</v>
      </c>
    </row>
    <row r="1731" spans="2:37" x14ac:dyDescent="0.25">
      <c r="B1731" s="43">
        <v>2014</v>
      </c>
      <c r="C1731" s="44">
        <v>12</v>
      </c>
      <c r="D1731" s="67">
        <f t="shared" si="772"/>
        <v>42004</v>
      </c>
      <c r="E1731" s="61">
        <f>Data!I1730</f>
        <v>2058.8999020000001</v>
      </c>
      <c r="F1731" s="61">
        <f>Data!H1730</f>
        <v>234.81200000000001</v>
      </c>
      <c r="G1731" s="62">
        <f>IF(MOD(C1731,3)=0,SUM(Data!G1728:G1730),0)</f>
        <v>9.7808333333333337</v>
      </c>
      <c r="H1731" s="63">
        <f t="shared" si="755"/>
        <v>-4.1885878779204244E-3</v>
      </c>
      <c r="I1731" s="63">
        <f t="shared" si="756"/>
        <v>4.7306163082217554E-3</v>
      </c>
      <c r="J1731" s="63">
        <f t="shared" si="757"/>
        <v>5.4202843030126679E-4</v>
      </c>
      <c r="K1731" s="63">
        <f t="shared" si="758"/>
        <v>-5.6701009100109667E-3</v>
      </c>
      <c r="L1731" s="64">
        <f t="shared" si="759"/>
        <v>6.2475535996631137E-3</v>
      </c>
      <c r="M1731" s="65">
        <f t="shared" si="760"/>
        <v>463.71619414414414</v>
      </c>
      <c r="N1731" s="65">
        <f t="shared" si="761"/>
        <v>18.83912450249883</v>
      </c>
      <c r="O1731" s="65">
        <f t="shared" si="762"/>
        <v>253832.51399612834</v>
      </c>
      <c r="P1731" s="66">
        <f t="shared" si="763"/>
        <v>13473.689499873492</v>
      </c>
      <c r="Q1731" s="63">
        <f t="shared" si="768"/>
        <v>0.11390633789337312</v>
      </c>
      <c r="R1731" s="63">
        <f t="shared" si="769"/>
        <v>0.13531584557188592</v>
      </c>
      <c r="S1731" s="63">
        <f t="shared" si="770"/>
        <v>7.564932696557225E-3</v>
      </c>
      <c r="T1731" s="64">
        <f t="shared" si="771"/>
        <v>0.12679174188151543</v>
      </c>
      <c r="U1731" s="63">
        <f t="shared" si="781"/>
        <v>0.13048364921208688</v>
      </c>
      <c r="V1731" s="63">
        <f t="shared" si="782"/>
        <v>0.15290361447068235</v>
      </c>
      <c r="W1731" s="63">
        <f t="shared" si="783"/>
        <v>1.6889628934692036E-2</v>
      </c>
      <c r="X1731" s="64">
        <f t="shared" si="784"/>
        <v>0.13375491465920475</v>
      </c>
      <c r="Y1731" s="63">
        <f t="shared" si="777"/>
        <v>5.4426049185971825E-2</v>
      </c>
      <c r="Z1731" s="63">
        <f t="shared" si="778"/>
        <v>7.598729576807095E-2</v>
      </c>
      <c r="AA1731" s="63">
        <f t="shared" si="779"/>
        <v>2.1240783030615606E-2</v>
      </c>
      <c r="AB1731" s="64">
        <f t="shared" si="780"/>
        <v>5.3607840234298543E-2</v>
      </c>
      <c r="AC1731" s="63">
        <f t="shared" si="773"/>
        <v>7.7899717935946633E-2</v>
      </c>
      <c r="AD1731" s="63">
        <f t="shared" si="774"/>
        <v>9.782690600075461E-2</v>
      </c>
      <c r="AE1731" s="63">
        <f t="shared" si="775"/>
        <v>2.2762802148718952E-2</v>
      </c>
      <c r="AF1731" s="64">
        <f t="shared" si="776"/>
        <v>7.3393462975319235E-2</v>
      </c>
      <c r="AG1731" s="69">
        <f t="shared" ca="1" si="754"/>
        <v>1130</v>
      </c>
      <c r="AH1731" s="75">
        <f t="shared" si="764"/>
        <v>0</v>
      </c>
      <c r="AI1731" s="76">
        <f t="shared" si="765"/>
        <v>1</v>
      </c>
      <c r="AJ1731" s="75">
        <f t="shared" si="766"/>
        <v>0</v>
      </c>
      <c r="AK1731" s="76">
        <f t="shared" si="767"/>
        <v>1</v>
      </c>
    </row>
    <row r="1732" spans="2:37" x14ac:dyDescent="0.25">
      <c r="B1732" s="43">
        <v>2015</v>
      </c>
      <c r="C1732" s="39">
        <v>1</v>
      </c>
      <c r="D1732" s="67">
        <f t="shared" si="772"/>
        <v>42035</v>
      </c>
      <c r="E1732" s="61">
        <f>Data!I1731</f>
        <v>1994.98999</v>
      </c>
      <c r="F1732" s="61">
        <f>Data!H1731</f>
        <v>233.70699999999999</v>
      </c>
      <c r="G1732" s="62">
        <f>IF(MOD(C1732,3)=0,SUM(Data!G1729:G1731),0)</f>
        <v>0</v>
      </c>
      <c r="H1732" s="63">
        <f t="shared" si="755"/>
        <v>-3.1040805790470194E-2</v>
      </c>
      <c r="I1732" s="63">
        <f t="shared" si="756"/>
        <v>0</v>
      </c>
      <c r="J1732" s="63">
        <f t="shared" si="757"/>
        <v>-3.1040805790470194E-2</v>
      </c>
      <c r="K1732" s="63">
        <f t="shared" si="758"/>
        <v>-4.7058923734732971E-3</v>
      </c>
      <c r="L1732" s="64">
        <f t="shared" si="759"/>
        <v>-2.6459428640442373E-2</v>
      </c>
      <c r="M1732" s="65">
        <f t="shared" si="760"/>
        <v>449.32206981981977</v>
      </c>
      <c r="N1732" s="65">
        <f t="shared" si="761"/>
        <v>18.750469610179607</v>
      </c>
      <c r="O1732" s="65">
        <f t="shared" si="762"/>
        <v>245953.34822586772</v>
      </c>
      <c r="P1732" s="66">
        <f t="shared" si="763"/>
        <v>13117.183374028111</v>
      </c>
      <c r="Q1732" s="63">
        <f t="shared" si="768"/>
        <v>0.11915248489623775</v>
      </c>
      <c r="R1732" s="63">
        <f t="shared" si="769"/>
        <v>0.14066282459331414</v>
      </c>
      <c r="S1732" s="63">
        <f t="shared" si="770"/>
        <v>-8.9348313069659291E-4</v>
      </c>
      <c r="T1732" s="64">
        <f t="shared" si="771"/>
        <v>0.14168289900417896</v>
      </c>
      <c r="U1732" s="63">
        <f t="shared" si="781"/>
        <v>0.1318732667008955</v>
      </c>
      <c r="V1732" s="63">
        <f t="shared" si="782"/>
        <v>0.15432079111600183</v>
      </c>
      <c r="W1732" s="63">
        <f t="shared" si="783"/>
        <v>1.5237784612665006E-2</v>
      </c>
      <c r="X1732" s="64">
        <f t="shared" si="784"/>
        <v>0.13699549860272375</v>
      </c>
      <c r="Y1732" s="63">
        <f t="shared" si="777"/>
        <v>5.3802328587019943E-2</v>
      </c>
      <c r="Z1732" s="63">
        <f t="shared" si="778"/>
        <v>7.5350821127578849E-2</v>
      </c>
      <c r="AA1732" s="63">
        <f t="shared" si="779"/>
        <v>2.0544867140539935E-2</v>
      </c>
      <c r="AB1732" s="64">
        <f t="shared" si="780"/>
        <v>5.3702640375429267E-2</v>
      </c>
      <c r="AC1732" s="63">
        <f t="shared" si="773"/>
        <v>7.4911592402586713E-2</v>
      </c>
      <c r="AD1732" s="63">
        <f t="shared" si="774"/>
        <v>9.4783538835474967E-2</v>
      </c>
      <c r="AE1732" s="63">
        <f t="shared" si="775"/>
        <v>2.2317127842111262E-2</v>
      </c>
      <c r="AF1732" s="64">
        <f t="shared" si="776"/>
        <v>7.0884473144184224E-2</v>
      </c>
      <c r="AG1732" s="69">
        <f t="shared" ca="1" si="754"/>
        <v>1531</v>
      </c>
      <c r="AH1732" s="75">
        <f t="shared" si="764"/>
        <v>0</v>
      </c>
      <c r="AI1732" s="76">
        <f t="shared" si="765"/>
        <v>2</v>
      </c>
      <c r="AJ1732" s="75">
        <f t="shared" si="766"/>
        <v>0</v>
      </c>
      <c r="AK1732" s="76">
        <f t="shared" si="767"/>
        <v>2</v>
      </c>
    </row>
    <row r="1733" spans="2:37" x14ac:dyDescent="0.25">
      <c r="B1733" s="43">
        <v>2015</v>
      </c>
      <c r="C1733" s="44">
        <v>2</v>
      </c>
      <c r="D1733" s="67">
        <f t="shared" si="772"/>
        <v>42063</v>
      </c>
      <c r="E1733" s="61">
        <f>Data!I1732</f>
        <v>2104.5</v>
      </c>
      <c r="F1733" s="61">
        <f>Data!H1732</f>
        <v>234.72200000000001</v>
      </c>
      <c r="G1733" s="62">
        <f>IF(MOD(C1733,3)=0,SUM(Data!G1730:G1732),0)</f>
        <v>0</v>
      </c>
      <c r="H1733" s="63">
        <f t="shared" si="755"/>
        <v>5.4892511014553946E-2</v>
      </c>
      <c r="I1733" s="63">
        <f t="shared" si="756"/>
        <v>0</v>
      </c>
      <c r="J1733" s="63">
        <f t="shared" si="757"/>
        <v>5.4892511014553946E-2</v>
      </c>
      <c r="K1733" s="63">
        <f t="shared" si="758"/>
        <v>4.3430449237722435E-3</v>
      </c>
      <c r="L1733" s="64">
        <f t="shared" si="759"/>
        <v>5.0330876831649052E-2</v>
      </c>
      <c r="M1733" s="65">
        <f t="shared" si="760"/>
        <v>473.98648648648646</v>
      </c>
      <c r="N1733" s="65">
        <f t="shared" si="761"/>
        <v>18.831903742038442</v>
      </c>
      <c r="O1733" s="65">
        <f t="shared" si="762"/>
        <v>259454.34510242258</v>
      </c>
      <c r="P1733" s="66">
        <f t="shared" si="763"/>
        <v>13777.382714804475</v>
      </c>
      <c r="Q1733" s="63">
        <f t="shared" si="768"/>
        <v>0.13178631071420543</v>
      </c>
      <c r="R1733" s="63">
        <f t="shared" si="769"/>
        <v>0.15353947512791821</v>
      </c>
      <c r="S1733" s="63">
        <f t="shared" si="770"/>
        <v>-2.5129801815315655E-4</v>
      </c>
      <c r="T1733" s="64">
        <f t="shared" si="771"/>
        <v>0.15382943017700845</v>
      </c>
      <c r="U1733" s="63">
        <f t="shared" si="781"/>
        <v>0.13762055160804021</v>
      </c>
      <c r="V1733" s="63">
        <f t="shared" si="782"/>
        <v>0.16018205726298063</v>
      </c>
      <c r="W1733" s="63">
        <f t="shared" si="783"/>
        <v>1.6067464042440749E-2</v>
      </c>
      <c r="X1733" s="64">
        <f t="shared" si="784"/>
        <v>0.14183565395075015</v>
      </c>
      <c r="Y1733" s="63">
        <f t="shared" si="777"/>
        <v>5.7466641055430978E-2</v>
      </c>
      <c r="Z1733" s="63">
        <f t="shared" si="778"/>
        <v>7.9090062648384141E-2</v>
      </c>
      <c r="AA1733" s="63">
        <f t="shared" si="779"/>
        <v>2.0400163248152747E-2</v>
      </c>
      <c r="AB1733" s="64">
        <f t="shared" si="780"/>
        <v>5.7516552342963934E-2</v>
      </c>
      <c r="AC1733" s="63">
        <f t="shared" si="773"/>
        <v>7.5879457022227648E-2</v>
      </c>
      <c r="AD1733" s="63">
        <f t="shared" si="774"/>
        <v>9.5769296418603878E-2</v>
      </c>
      <c r="AE1733" s="63">
        <f t="shared" si="775"/>
        <v>2.2334996675886121E-2</v>
      </c>
      <c r="AF1733" s="64">
        <f t="shared" si="776"/>
        <v>7.1829977435467818E-2</v>
      </c>
      <c r="AG1733" s="69">
        <f t="shared" ref="AG1733:AG1763" ca="1" si="785">RANK($H1733,OFFSET($H$5,0,0,$AN$3,1),0)</f>
        <v>155</v>
      </c>
      <c r="AH1733" s="75">
        <f t="shared" si="764"/>
        <v>1</v>
      </c>
      <c r="AI1733" s="76">
        <f t="shared" si="765"/>
        <v>0</v>
      </c>
      <c r="AJ1733" s="75">
        <f t="shared" si="766"/>
        <v>1</v>
      </c>
      <c r="AK1733" s="76">
        <f t="shared" si="767"/>
        <v>0</v>
      </c>
    </row>
    <row r="1734" spans="2:37" x14ac:dyDescent="0.25">
      <c r="B1734" s="43">
        <v>2015</v>
      </c>
      <c r="C1734" s="44">
        <v>3</v>
      </c>
      <c r="D1734" s="67">
        <f t="shared" si="772"/>
        <v>42094</v>
      </c>
      <c r="E1734" s="61">
        <f>Data!I1733</f>
        <v>2067.889893</v>
      </c>
      <c r="F1734" s="61">
        <f>Data!H1733</f>
        <v>236.119</v>
      </c>
      <c r="G1734" s="62">
        <f>IF(MOD(C1734,3)=0,SUM(Data!G1731:G1733),0)</f>
        <v>10.088333333333333</v>
      </c>
      <c r="H1734" s="63">
        <f t="shared" ref="H1734:H1763" si="786">E1734/E1733-1</f>
        <v>-1.739610691375626E-2</v>
      </c>
      <c r="I1734" s="63">
        <f t="shared" ref="I1734:I1763" si="787">G1734/E1733</f>
        <v>4.7936960481507881E-3</v>
      </c>
      <c r="J1734" s="63">
        <f t="shared" ref="J1734:J1763" si="788">O1734/O1733-1</f>
        <v>-1.260241086560554E-2</v>
      </c>
      <c r="K1734" s="63">
        <f t="shared" ref="K1734:K1763" si="789">F1734/F1733-1</f>
        <v>5.9517216110973603E-3</v>
      </c>
      <c r="L1734" s="64">
        <f t="shared" ref="L1734:L1763" si="790">(1+J1734)/(1+K1734)-1</f>
        <v>-1.8444356799735107E-2</v>
      </c>
      <c r="M1734" s="65">
        <f t="shared" ref="M1734:M1763" si="791">E1734/$E$4</f>
        <v>465.74096689189184</v>
      </c>
      <c r="N1734" s="65">
        <f t="shared" ref="N1734:N1763" si="792">F1734/$F$4</f>
        <v>18.943985990518037</v>
      </c>
      <c r="O1734" s="65">
        <f t="shared" ref="O1734:O1763" si="793">O1733*((E1734+G1734)/(E1733))</f>
        <v>256184.59484457524</v>
      </c>
      <c r="P1734" s="66">
        <f t="shared" ref="P1734:P1763" si="794">P1733*(1+L1734)</f>
        <v>13523.267752246118</v>
      </c>
      <c r="Q1734" s="63">
        <f t="shared" si="768"/>
        <v>0.10444146391734921</v>
      </c>
      <c r="R1734" s="63">
        <f t="shared" si="769"/>
        <v>0.12577685548786777</v>
      </c>
      <c r="S1734" s="63">
        <f t="shared" si="770"/>
        <v>-7.3637390866432284E-4</v>
      </c>
      <c r="T1734" s="64">
        <f t="shared" si="771"/>
        <v>0.12660645908967383</v>
      </c>
      <c r="U1734" s="63">
        <f t="shared" si="781"/>
        <v>0.12075486293205384</v>
      </c>
      <c r="V1734" s="63">
        <f t="shared" si="782"/>
        <v>0.14301838963534408</v>
      </c>
      <c r="W1734" s="63">
        <f t="shared" si="783"/>
        <v>1.6440674059958749E-2</v>
      </c>
      <c r="X1734" s="64">
        <f t="shared" si="784"/>
        <v>0.12453035263710688</v>
      </c>
      <c r="Y1734" s="63">
        <f t="shared" si="777"/>
        <v>5.7652090845840664E-2</v>
      </c>
      <c r="Z1734" s="63">
        <f t="shared" si="778"/>
        <v>7.9349190577030049E-2</v>
      </c>
      <c r="AA1734" s="63">
        <f t="shared" si="779"/>
        <v>2.0210779892893216E-2</v>
      </c>
      <c r="AB1734" s="64">
        <f t="shared" si="780"/>
        <v>5.7966855329979472E-2</v>
      </c>
      <c r="AC1734" s="63">
        <f t="shared" si="773"/>
        <v>7.3487662928262809E-2</v>
      </c>
      <c r="AD1734" s="63">
        <f t="shared" si="774"/>
        <v>9.3240861798872032E-2</v>
      </c>
      <c r="AE1734" s="63">
        <f t="shared" si="775"/>
        <v>2.2469243434009689E-2</v>
      </c>
      <c r="AF1734" s="64">
        <f t="shared" si="776"/>
        <v>6.9216378702182446E-2</v>
      </c>
      <c r="AG1734" s="69">
        <f t="shared" ca="1" si="785"/>
        <v>1354</v>
      </c>
      <c r="AH1734" s="75">
        <f t="shared" si="764"/>
        <v>0</v>
      </c>
      <c r="AI1734" s="76">
        <f t="shared" si="765"/>
        <v>1</v>
      </c>
      <c r="AJ1734" s="75">
        <f t="shared" si="766"/>
        <v>0</v>
      </c>
      <c r="AK1734" s="76">
        <f t="shared" si="767"/>
        <v>1</v>
      </c>
    </row>
    <row r="1735" spans="2:37" x14ac:dyDescent="0.25">
      <c r="B1735" s="43">
        <v>2015</v>
      </c>
      <c r="C1735" s="44">
        <v>4</v>
      </c>
      <c r="D1735" s="67">
        <f t="shared" si="772"/>
        <v>42124</v>
      </c>
      <c r="E1735" s="61">
        <f>Data!I1734</f>
        <v>2085.51001</v>
      </c>
      <c r="F1735" s="61">
        <f>Data!H1734</f>
        <v>236.59899999999999</v>
      </c>
      <c r="G1735" s="62">
        <f>IF(MOD(C1735,3)=0,SUM(Data!G1732:G1734),0)</f>
        <v>0</v>
      </c>
      <c r="H1735" s="63">
        <f t="shared" si="786"/>
        <v>8.5208197301247512E-3</v>
      </c>
      <c r="I1735" s="63">
        <f t="shared" si="787"/>
        <v>0</v>
      </c>
      <c r="J1735" s="63">
        <f t="shared" si="788"/>
        <v>8.5208197301247512E-3</v>
      </c>
      <c r="K1735" s="63">
        <f t="shared" si="789"/>
        <v>2.0328732545877859E-3</v>
      </c>
      <c r="L1735" s="64">
        <f t="shared" si="790"/>
        <v>6.4747840601917517E-3</v>
      </c>
      <c r="M1735" s="65">
        <f t="shared" si="791"/>
        <v>469.70946171171164</v>
      </c>
      <c r="N1735" s="65">
        <f t="shared" si="792"/>
        <v>18.982496712973447</v>
      </c>
      <c r="O1735" s="65">
        <f t="shared" si="793"/>
        <v>258367.49759488093</v>
      </c>
      <c r="P1735" s="66">
        <f t="shared" si="794"/>
        <v>13610.827990730066</v>
      </c>
      <c r="Q1735" s="63">
        <f t="shared" si="768"/>
        <v>0.10698801148778481</v>
      </c>
      <c r="R1735" s="63">
        <f t="shared" si="769"/>
        <v>0.12837259678322521</v>
      </c>
      <c r="S1735" s="63">
        <f t="shared" si="770"/>
        <v>-1.9951744617668909E-3</v>
      </c>
      <c r="T1735" s="64">
        <f t="shared" si="771"/>
        <v>0.13062839768804047</v>
      </c>
      <c r="U1735" s="63">
        <f t="shared" si="781"/>
        <v>0.11937345438633695</v>
      </c>
      <c r="V1735" s="63">
        <f t="shared" si="782"/>
        <v>0.14160953973999502</v>
      </c>
      <c r="W1735" s="63">
        <f t="shared" si="783"/>
        <v>1.650073355154591E-2</v>
      </c>
      <c r="X1735" s="64">
        <f t="shared" si="784"/>
        <v>0.12307793005847811</v>
      </c>
      <c r="Y1735" s="63">
        <f t="shared" si="777"/>
        <v>6.0702332029274109E-2</v>
      </c>
      <c r="Z1735" s="63">
        <f t="shared" si="778"/>
        <v>8.2462005633038293E-2</v>
      </c>
      <c r="AA1735" s="63">
        <f t="shared" si="779"/>
        <v>1.9734251417247606E-2</v>
      </c>
      <c r="AB1735" s="64">
        <f t="shared" si="780"/>
        <v>6.1513824929005034E-2</v>
      </c>
      <c r="AC1735" s="63">
        <f t="shared" si="773"/>
        <v>7.2463406872107283E-2</v>
      </c>
      <c r="AD1735" s="63">
        <f t="shared" si="774"/>
        <v>9.2197758452458478E-2</v>
      </c>
      <c r="AE1735" s="63">
        <f t="shared" si="775"/>
        <v>2.2404509947637097E-2</v>
      </c>
      <c r="AF1735" s="64">
        <f t="shared" si="776"/>
        <v>6.8263830827972383E-2</v>
      </c>
      <c r="AG1735" s="69">
        <f t="shared" ca="1" si="785"/>
        <v>876</v>
      </c>
      <c r="AH1735" s="75">
        <f t="shared" ref="AH1735:AH1763" si="795">IF($H1735&gt;0,IF($H1734&gt;0,AH1734+1,1),0)</f>
        <v>1</v>
      </c>
      <c r="AI1735" s="76">
        <f t="shared" ref="AI1735:AI1763" si="796">IF($H1735&lt;0,IF($H1734&lt;0,AI1734+1,1),0)</f>
        <v>0</v>
      </c>
      <c r="AJ1735" s="75">
        <f t="shared" ref="AJ1735:AJ1763" si="797">IF($H1735&gt;0,IF($H1734&gt;0,AJ1734+1,1),0)</f>
        <v>1</v>
      </c>
      <c r="AK1735" s="76">
        <f t="shared" ref="AK1735:AK1763" si="798">IF($H1735&lt;0,IF($H1734&lt;0,AK1734+1,1),0)</f>
        <v>0</v>
      </c>
    </row>
    <row r="1736" spans="2:37" x14ac:dyDescent="0.25">
      <c r="B1736" s="43">
        <v>2015</v>
      </c>
      <c r="C1736" s="44">
        <v>5</v>
      </c>
      <c r="D1736" s="67">
        <f t="shared" si="772"/>
        <v>42155</v>
      </c>
      <c r="E1736" s="61">
        <f>Data!I1735</f>
        <v>2107.389893</v>
      </c>
      <c r="F1736" s="61">
        <f>Data!H1735</f>
        <v>237.80500000000001</v>
      </c>
      <c r="G1736" s="62">
        <f>IF(MOD(C1736,3)=0,SUM(Data!G1733:G1735),0)</f>
        <v>0</v>
      </c>
      <c r="H1736" s="63">
        <f t="shared" si="786"/>
        <v>1.0491382393316817E-2</v>
      </c>
      <c r="I1736" s="63">
        <f t="shared" si="787"/>
        <v>0</v>
      </c>
      <c r="J1736" s="63">
        <f t="shared" si="788"/>
        <v>1.0491382393316817E-2</v>
      </c>
      <c r="K1736" s="63">
        <f t="shared" si="789"/>
        <v>5.0972320254947245E-3</v>
      </c>
      <c r="L1736" s="64">
        <f t="shared" si="790"/>
        <v>5.3667945706623588E-3</v>
      </c>
      <c r="M1736" s="65">
        <f t="shared" si="791"/>
        <v>474.63736328828827</v>
      </c>
      <c r="N1736" s="65">
        <f t="shared" si="792"/>
        <v>19.079254903142662</v>
      </c>
      <c r="O1736" s="65">
        <f t="shared" si="793"/>
        <v>261078.12981015319</v>
      </c>
      <c r="P1736" s="66">
        <f t="shared" si="794"/>
        <v>13683.874508492936</v>
      </c>
      <c r="Q1736" s="63">
        <f t="shared" si="768"/>
        <v>9.5561873059125002E-2</v>
      </c>
      <c r="R1736" s="63">
        <f t="shared" si="769"/>
        <v>0.11672573037080247</v>
      </c>
      <c r="S1736" s="63">
        <f t="shared" si="770"/>
        <v>-3.9932744850779134E-4</v>
      </c>
      <c r="T1736" s="64">
        <f t="shared" si="771"/>
        <v>0.11717184775431067</v>
      </c>
      <c r="U1736" s="63">
        <f t="shared" si="781"/>
        <v>0.14106584063813354</v>
      </c>
      <c r="V1736" s="63">
        <f t="shared" si="782"/>
        <v>0.16373284004494271</v>
      </c>
      <c r="W1736" s="63">
        <f t="shared" si="783"/>
        <v>1.7377210432326429E-2</v>
      </c>
      <c r="X1736" s="64">
        <f t="shared" si="784"/>
        <v>0.14385581681196036</v>
      </c>
      <c r="Y1736" s="63">
        <f t="shared" si="777"/>
        <v>5.8680916361932178E-2</v>
      </c>
      <c r="Z1736" s="63">
        <f t="shared" si="778"/>
        <v>8.039912183292186E-2</v>
      </c>
      <c r="AA1736" s="63">
        <f t="shared" si="779"/>
        <v>2.0357760929164748E-2</v>
      </c>
      <c r="AB1736" s="64">
        <f t="shared" si="780"/>
        <v>5.8843440215598397E-2</v>
      </c>
      <c r="AC1736" s="63">
        <f t="shared" si="773"/>
        <v>7.1111280385766973E-2</v>
      </c>
      <c r="AD1736" s="63">
        <f t="shared" si="774"/>
        <v>9.0820751546617062E-2</v>
      </c>
      <c r="AE1736" s="63">
        <f t="shared" si="775"/>
        <v>2.2563570084464635E-2</v>
      </c>
      <c r="AF1736" s="64">
        <f t="shared" si="776"/>
        <v>6.6751039699677994E-2</v>
      </c>
      <c r="AG1736" s="69">
        <f t="shared" ca="1" si="785"/>
        <v>832</v>
      </c>
      <c r="AH1736" s="75">
        <f t="shared" si="795"/>
        <v>2</v>
      </c>
      <c r="AI1736" s="76">
        <f t="shared" si="796"/>
        <v>0</v>
      </c>
      <c r="AJ1736" s="75">
        <f t="shared" si="797"/>
        <v>2</v>
      </c>
      <c r="AK1736" s="76">
        <f t="shared" si="798"/>
        <v>0</v>
      </c>
    </row>
    <row r="1737" spans="2:37" x14ac:dyDescent="0.25">
      <c r="B1737" s="43">
        <v>2015</v>
      </c>
      <c r="C1737" s="44">
        <v>6</v>
      </c>
      <c r="D1737" s="67">
        <f t="shared" si="772"/>
        <v>42185</v>
      </c>
      <c r="E1737" s="61">
        <f>Data!I1736</f>
        <v>2063.110107</v>
      </c>
      <c r="F1737" s="61">
        <f>Data!H1736</f>
        <v>238.63800000000001</v>
      </c>
      <c r="G1737" s="62">
        <f>IF(MOD(C1737,3)=0,SUM(Data!G1734:G1736),0)</f>
        <v>10.357500000000002</v>
      </c>
      <c r="H1737" s="63">
        <f t="shared" si="786"/>
        <v>-2.1011672375900514E-2</v>
      </c>
      <c r="I1737" s="63">
        <f t="shared" si="787"/>
        <v>4.9148475250849095E-3</v>
      </c>
      <c r="J1737" s="63">
        <f t="shared" si="788"/>
        <v>-1.6096824850815539E-2</v>
      </c>
      <c r="K1737" s="63">
        <f t="shared" si="789"/>
        <v>3.5028699985282241E-3</v>
      </c>
      <c r="L1737" s="64">
        <f t="shared" si="790"/>
        <v>-1.953127931699139E-2</v>
      </c>
      <c r="M1737" s="65">
        <f t="shared" si="791"/>
        <v>464.66443851351346</v>
      </c>
      <c r="N1737" s="65">
        <f t="shared" si="792"/>
        <v>19.146087052737151</v>
      </c>
      <c r="O1737" s="65">
        <f t="shared" si="793"/>
        <v>256875.60088222066</v>
      </c>
      <c r="P1737" s="66">
        <f t="shared" si="794"/>
        <v>13416.610933328902</v>
      </c>
      <c r="Q1737" s="63">
        <f t="shared" si="768"/>
        <v>5.248370244801559E-2</v>
      </c>
      <c r="R1737" s="63">
        <f t="shared" si="769"/>
        <v>7.3137771542433727E-2</v>
      </c>
      <c r="S1737" s="63">
        <f t="shared" si="770"/>
        <v>1.2377120368545214E-3</v>
      </c>
      <c r="T1737" s="64">
        <f t="shared" si="771"/>
        <v>7.1811177946254245E-2</v>
      </c>
      <c r="U1737" s="63">
        <f t="shared" si="781"/>
        <v>0.14888665979344085</v>
      </c>
      <c r="V1737" s="63">
        <f t="shared" si="782"/>
        <v>0.1716357744659851</v>
      </c>
      <c r="W1737" s="63">
        <f t="shared" si="783"/>
        <v>1.828786375470326E-2</v>
      </c>
      <c r="X1737" s="64">
        <f t="shared" si="784"/>
        <v>0.15059387052482998</v>
      </c>
      <c r="Y1737" s="63">
        <f t="shared" si="777"/>
        <v>5.6450211608866763E-2</v>
      </c>
      <c r="Z1737" s="63">
        <f t="shared" si="778"/>
        <v>7.819532260823614E-2</v>
      </c>
      <c r="AA1737" s="63">
        <f t="shared" si="779"/>
        <v>2.066212579347515E-2</v>
      </c>
      <c r="AB1737" s="64">
        <f t="shared" si="780"/>
        <v>5.6368503700511052E-2</v>
      </c>
      <c r="AC1737" s="63">
        <f t="shared" si="773"/>
        <v>6.8848761590096119E-2</v>
      </c>
      <c r="AD1737" s="63">
        <f t="shared" si="774"/>
        <v>8.8457881130528326E-2</v>
      </c>
      <c r="AE1737" s="63">
        <f t="shared" si="775"/>
        <v>2.264167640217174E-2</v>
      </c>
      <c r="AF1737" s="64">
        <f t="shared" si="776"/>
        <v>6.4359008875825685E-2</v>
      </c>
      <c r="AG1737" s="69">
        <f t="shared" ca="1" si="785"/>
        <v>1416</v>
      </c>
      <c r="AH1737" s="75">
        <f t="shared" si="795"/>
        <v>0</v>
      </c>
      <c r="AI1737" s="76">
        <f t="shared" si="796"/>
        <v>1</v>
      </c>
      <c r="AJ1737" s="75">
        <f t="shared" si="797"/>
        <v>0</v>
      </c>
      <c r="AK1737" s="76">
        <f t="shared" si="798"/>
        <v>1</v>
      </c>
    </row>
    <row r="1738" spans="2:37" x14ac:dyDescent="0.25">
      <c r="B1738" s="43">
        <v>2015</v>
      </c>
      <c r="C1738" s="44">
        <v>7</v>
      </c>
      <c r="D1738" s="67">
        <f t="shared" si="772"/>
        <v>42216</v>
      </c>
      <c r="E1738" s="61">
        <f>Data!I1737</f>
        <v>2103.8400879999999</v>
      </c>
      <c r="F1738" s="61">
        <f>Data!H1737</f>
        <v>238.654</v>
      </c>
      <c r="G1738" s="62">
        <f>IF(MOD(C1738,3)=0,SUM(Data!G1735:G1737),0)</f>
        <v>0</v>
      </c>
      <c r="H1738" s="63">
        <f t="shared" si="786"/>
        <v>1.9742029696721453E-2</v>
      </c>
      <c r="I1738" s="63">
        <f t="shared" si="787"/>
        <v>0</v>
      </c>
      <c r="J1738" s="63">
        <f t="shared" si="788"/>
        <v>1.9742029696721453E-2</v>
      </c>
      <c r="K1738" s="63">
        <f t="shared" si="789"/>
        <v>6.7047159295618997E-5</v>
      </c>
      <c r="L1738" s="64">
        <f t="shared" si="790"/>
        <v>1.9673663474176983E-2</v>
      </c>
      <c r="M1738" s="65">
        <f t="shared" si="791"/>
        <v>473.83785765765759</v>
      </c>
      <c r="N1738" s="65">
        <f t="shared" si="792"/>
        <v>19.147370743485666</v>
      </c>
      <c r="O1738" s="65">
        <f t="shared" si="793"/>
        <v>261946.84662320063</v>
      </c>
      <c r="P1738" s="66">
        <f t="shared" si="794"/>
        <v>13680.564821795178</v>
      </c>
      <c r="Q1738" s="63">
        <f t="shared" si="768"/>
        <v>8.9694271964370964E-2</v>
      </c>
      <c r="R1738" s="63">
        <f t="shared" si="769"/>
        <v>0.11107856583285991</v>
      </c>
      <c r="S1738" s="63">
        <f t="shared" si="770"/>
        <v>1.695697796432416E-3</v>
      </c>
      <c r="T1738" s="64">
        <f t="shared" si="771"/>
        <v>0.10919770173422139</v>
      </c>
      <c r="U1738" s="63">
        <f t="shared" si="781"/>
        <v>0.13814543727565654</v>
      </c>
      <c r="V1738" s="63">
        <f t="shared" si="782"/>
        <v>0.16068186490836323</v>
      </c>
      <c r="W1738" s="63">
        <f t="shared" si="783"/>
        <v>1.8258542398773114E-2</v>
      </c>
      <c r="X1738" s="64">
        <f t="shared" si="784"/>
        <v>0.13986950914654228</v>
      </c>
      <c r="Y1738" s="63">
        <f t="shared" si="777"/>
        <v>5.4783725354400348E-2</v>
      </c>
      <c r="Z1738" s="63">
        <f t="shared" si="778"/>
        <v>7.6494534757552524E-2</v>
      </c>
      <c r="AA1738" s="63">
        <f t="shared" si="779"/>
        <v>2.0197877943650688E-2</v>
      </c>
      <c r="AB1738" s="64">
        <f t="shared" si="780"/>
        <v>5.5182095582648527E-2</v>
      </c>
      <c r="AC1738" s="63">
        <f t="shared" si="773"/>
        <v>6.8221961696383726E-2</v>
      </c>
      <c r="AD1738" s="63">
        <f t="shared" si="774"/>
        <v>8.7819581954143633E-2</v>
      </c>
      <c r="AE1738" s="63">
        <f t="shared" si="775"/>
        <v>2.2645104553964401E-2</v>
      </c>
      <c r="AF1738" s="64">
        <f t="shared" si="776"/>
        <v>6.3731275991983249E-2</v>
      </c>
      <c r="AG1738" s="69">
        <f t="shared" ca="1" si="785"/>
        <v>640</v>
      </c>
      <c r="AH1738" s="75">
        <f t="shared" si="795"/>
        <v>1</v>
      </c>
      <c r="AI1738" s="76">
        <f t="shared" si="796"/>
        <v>0</v>
      </c>
      <c r="AJ1738" s="75">
        <f t="shared" si="797"/>
        <v>1</v>
      </c>
      <c r="AK1738" s="76">
        <f t="shared" si="798"/>
        <v>0</v>
      </c>
    </row>
    <row r="1739" spans="2:37" x14ac:dyDescent="0.25">
      <c r="B1739" s="43">
        <v>2015</v>
      </c>
      <c r="C1739" s="44">
        <v>8</v>
      </c>
      <c r="D1739" s="67">
        <f t="shared" si="772"/>
        <v>42247</v>
      </c>
      <c r="E1739" s="61">
        <f>Data!I1738</f>
        <v>1972.1800539999999</v>
      </c>
      <c r="F1739" s="61">
        <f>Data!H1738</f>
        <v>238.316</v>
      </c>
      <c r="G1739" s="62">
        <f>IF(MOD(C1739,3)=0,SUM(Data!G1736:G1738),0)</f>
        <v>0</v>
      </c>
      <c r="H1739" s="63">
        <f t="shared" si="786"/>
        <v>-6.2580818167202845E-2</v>
      </c>
      <c r="I1739" s="63">
        <f t="shared" si="787"/>
        <v>0</v>
      </c>
      <c r="J1739" s="63">
        <f t="shared" si="788"/>
        <v>-6.2580818167202845E-2</v>
      </c>
      <c r="K1739" s="63">
        <f t="shared" si="789"/>
        <v>-1.4162762828194841E-3</v>
      </c>
      <c r="L1739" s="64">
        <f t="shared" si="790"/>
        <v>-6.1251290634601219E-2</v>
      </c>
      <c r="M1739" s="65">
        <f t="shared" si="791"/>
        <v>444.1846968468468</v>
      </c>
      <c r="N1739" s="65">
        <f t="shared" si="792"/>
        <v>19.120252776423314</v>
      </c>
      <c r="O1739" s="65">
        <f t="shared" si="793"/>
        <v>245553.99864520194</v>
      </c>
      <c r="P1739" s="66">
        <f t="shared" si="794"/>
        <v>12842.6125698499</v>
      </c>
      <c r="Q1739" s="63">
        <f t="shared" si="768"/>
        <v>-1.5568737216711703E-2</v>
      </c>
      <c r="R1739" s="63">
        <f t="shared" si="769"/>
        <v>3.749862466056797E-3</v>
      </c>
      <c r="S1739" s="63">
        <f t="shared" si="770"/>
        <v>1.9507929300572879E-3</v>
      </c>
      <c r="T1739" s="64">
        <f t="shared" si="771"/>
        <v>1.7955667570643818E-3</v>
      </c>
      <c r="U1739" s="63">
        <f t="shared" si="781"/>
        <v>0.13450626421962664</v>
      </c>
      <c r="V1739" s="63">
        <f t="shared" si="782"/>
        <v>0.15697063255522248</v>
      </c>
      <c r="W1739" s="63">
        <f t="shared" si="783"/>
        <v>1.7689089451499607E-2</v>
      </c>
      <c r="X1739" s="64">
        <f t="shared" si="784"/>
        <v>0.13686060364348673</v>
      </c>
      <c r="Y1739" s="63">
        <f t="shared" si="777"/>
        <v>4.9172573144072418E-2</v>
      </c>
      <c r="Z1739" s="63">
        <f t="shared" si="778"/>
        <v>7.0767887158698972E-2</v>
      </c>
      <c r="AA1739" s="63">
        <f t="shared" si="779"/>
        <v>1.9532728296583146E-2</v>
      </c>
      <c r="AB1739" s="64">
        <f t="shared" si="780"/>
        <v>5.0253569542312304E-2</v>
      </c>
      <c r="AC1739" s="63">
        <f t="shared" si="773"/>
        <v>6.4792906402248995E-2</v>
      </c>
      <c r="AD1739" s="63">
        <f t="shared" si="774"/>
        <v>8.4327617146904732E-2</v>
      </c>
      <c r="AE1739" s="63">
        <f t="shared" si="775"/>
        <v>2.2438714847071273E-2</v>
      </c>
      <c r="AF1739" s="64">
        <f t="shared" si="776"/>
        <v>6.0530671815464565E-2</v>
      </c>
      <c r="AG1739" s="69">
        <f t="shared" ca="1" si="785"/>
        <v>1727</v>
      </c>
      <c r="AH1739" s="75">
        <f t="shared" si="795"/>
        <v>0</v>
      </c>
      <c r="AI1739" s="76">
        <f t="shared" si="796"/>
        <v>1</v>
      </c>
      <c r="AJ1739" s="75">
        <f t="shared" si="797"/>
        <v>0</v>
      </c>
      <c r="AK1739" s="76">
        <f t="shared" si="798"/>
        <v>1</v>
      </c>
    </row>
    <row r="1740" spans="2:37" x14ac:dyDescent="0.25">
      <c r="B1740" s="43">
        <v>2015</v>
      </c>
      <c r="C1740" s="44">
        <v>9</v>
      </c>
      <c r="D1740" s="67">
        <f t="shared" si="772"/>
        <v>42277</v>
      </c>
      <c r="E1740" s="61">
        <f>Data!I1739</f>
        <v>1920.030029</v>
      </c>
      <c r="F1740" s="61">
        <f>Data!H1739</f>
        <v>237.94499999999999</v>
      </c>
      <c r="G1740" s="62">
        <f>IF(MOD(C1740,3)=0,SUM(Data!G1737:G1739),0)</f>
        <v>10.563333333333334</v>
      </c>
      <c r="H1740" s="63">
        <f t="shared" si="786"/>
        <v>-2.6442831573227132E-2</v>
      </c>
      <c r="I1740" s="63">
        <f t="shared" si="787"/>
        <v>5.3561708586944944E-3</v>
      </c>
      <c r="J1740" s="63">
        <f t="shared" si="788"/>
        <v>-2.1086660714532579E-2</v>
      </c>
      <c r="K1740" s="63">
        <f t="shared" si="789"/>
        <v>-1.5567565753034085E-3</v>
      </c>
      <c r="L1740" s="64">
        <f t="shared" si="790"/>
        <v>-1.9560354850257533E-2</v>
      </c>
      <c r="M1740" s="65">
        <f t="shared" si="791"/>
        <v>432.4391957207207</v>
      </c>
      <c r="N1740" s="65">
        <f t="shared" si="792"/>
        <v>19.090487197192154</v>
      </c>
      <c r="O1740" s="65">
        <f t="shared" si="793"/>
        <v>240376.08478867376</v>
      </c>
      <c r="P1740" s="66">
        <f t="shared" si="794"/>
        <v>12591.406510779258</v>
      </c>
      <c r="Q1740" s="63">
        <f t="shared" si="768"/>
        <v>-2.6497122110141991E-2</v>
      </c>
      <c r="R1740" s="63">
        <f t="shared" si="769"/>
        <v>-6.7314265601523537E-3</v>
      </c>
      <c r="S1740" s="63">
        <f t="shared" si="770"/>
        <v>-3.6129747805957457E-4</v>
      </c>
      <c r="T1740" s="64">
        <f t="shared" si="771"/>
        <v>-6.372431425495928E-3</v>
      </c>
      <c r="U1740" s="63">
        <f t="shared" si="781"/>
        <v>0.10965827295286634</v>
      </c>
      <c r="V1740" s="63">
        <f t="shared" si="782"/>
        <v>0.13177206225149196</v>
      </c>
      <c r="W1740" s="63">
        <f t="shared" si="783"/>
        <v>1.7253705985397216E-2</v>
      </c>
      <c r="X1740" s="64">
        <f t="shared" si="784"/>
        <v>0.11257600300916337</v>
      </c>
      <c r="Y1740" s="63">
        <f t="shared" si="777"/>
        <v>4.5640332009216911E-2</v>
      </c>
      <c r="Z1740" s="63">
        <f t="shared" si="778"/>
        <v>6.728721947671934E-2</v>
      </c>
      <c r="AA1740" s="63">
        <f t="shared" si="779"/>
        <v>1.813653099925383E-2</v>
      </c>
      <c r="AB1740" s="64">
        <f t="shared" si="780"/>
        <v>4.8275144816998461E-2</v>
      </c>
      <c r="AC1740" s="63">
        <f t="shared" si="773"/>
        <v>6.1278876317564013E-2</v>
      </c>
      <c r="AD1740" s="63">
        <f t="shared" si="774"/>
        <v>8.0734197571488808E-2</v>
      </c>
      <c r="AE1740" s="63">
        <f t="shared" si="775"/>
        <v>2.2258877869353988E-2</v>
      </c>
      <c r="AF1740" s="64">
        <f t="shared" si="776"/>
        <v>5.7202065903318333E-2</v>
      </c>
      <c r="AG1740" s="69">
        <f t="shared" ca="1" si="785"/>
        <v>1485</v>
      </c>
      <c r="AH1740" s="75">
        <f t="shared" si="795"/>
        <v>0</v>
      </c>
      <c r="AI1740" s="76">
        <f t="shared" si="796"/>
        <v>2</v>
      </c>
      <c r="AJ1740" s="75">
        <f t="shared" si="797"/>
        <v>0</v>
      </c>
      <c r="AK1740" s="76">
        <f t="shared" si="798"/>
        <v>2</v>
      </c>
    </row>
    <row r="1741" spans="2:37" x14ac:dyDescent="0.25">
      <c r="B1741" s="43">
        <v>2015</v>
      </c>
      <c r="C1741" s="44">
        <v>10</v>
      </c>
      <c r="D1741" s="67">
        <f t="shared" si="772"/>
        <v>42308</v>
      </c>
      <c r="E1741" s="61">
        <f>Data!I1740</f>
        <v>2079.360107</v>
      </c>
      <c r="F1741" s="61">
        <f>Data!H1740</f>
        <v>237.83799999999999</v>
      </c>
      <c r="G1741" s="62">
        <f>IF(MOD(C1741,3)=0,SUM(Data!G1738:G1740),0)</f>
        <v>0</v>
      </c>
      <c r="H1741" s="63">
        <f t="shared" si="786"/>
        <v>8.2983117760394132E-2</v>
      </c>
      <c r="I1741" s="63">
        <f t="shared" si="787"/>
        <v>0</v>
      </c>
      <c r="J1741" s="63">
        <f t="shared" si="788"/>
        <v>8.2983117760394132E-2</v>
      </c>
      <c r="K1741" s="63">
        <f t="shared" si="789"/>
        <v>-4.4968375044651676E-4</v>
      </c>
      <c r="L1741" s="64">
        <f t="shared" si="790"/>
        <v>8.3470336764928099E-2</v>
      </c>
      <c r="M1741" s="65">
        <f t="shared" si="791"/>
        <v>468.32434842342337</v>
      </c>
      <c r="N1741" s="65">
        <f t="shared" si="792"/>
        <v>19.081902515311469</v>
      </c>
      <c r="O1741" s="65">
        <f t="shared" si="793"/>
        <v>260323.24173947476</v>
      </c>
      <c r="P1741" s="66">
        <f t="shared" si="794"/>
        <v>13642.41545257811</v>
      </c>
      <c r="Q1741" s="63">
        <f t="shared" si="768"/>
        <v>3.0380841164162842E-2</v>
      </c>
      <c r="R1741" s="63">
        <f t="shared" si="769"/>
        <v>5.1301368950519732E-2</v>
      </c>
      <c r="S1741" s="63">
        <f t="shared" si="770"/>
        <v>1.7057443573555986E-3</v>
      </c>
      <c r="T1741" s="64">
        <f t="shared" si="771"/>
        <v>4.9511171192276882E-2</v>
      </c>
      <c r="U1741" s="63">
        <f t="shared" si="781"/>
        <v>0.11936031094869914</v>
      </c>
      <c r="V1741" s="63">
        <f t="shared" si="782"/>
        <v>0.14166744700031764</v>
      </c>
      <c r="W1741" s="63">
        <f t="shared" si="783"/>
        <v>1.6909076266869993E-2</v>
      </c>
      <c r="X1741" s="64">
        <f t="shared" si="784"/>
        <v>0.12268389932307677</v>
      </c>
      <c r="Y1741" s="63">
        <f t="shared" si="777"/>
        <v>5.5897796533624255E-2</v>
      </c>
      <c r="Z1741" s="63">
        <f t="shared" si="778"/>
        <v>7.7757034436993111E-2</v>
      </c>
      <c r="AA1741" s="63">
        <f t="shared" si="779"/>
        <v>1.7886116928884421E-2</v>
      </c>
      <c r="AB1741" s="64">
        <f t="shared" si="780"/>
        <v>5.8818876210580351E-2</v>
      </c>
      <c r="AC1741" s="63">
        <f t="shared" si="773"/>
        <v>6.5783517260232571E-2</v>
      </c>
      <c r="AD1741" s="63">
        <f t="shared" si="774"/>
        <v>8.5321417408950273E-2</v>
      </c>
      <c r="AE1741" s="63">
        <f t="shared" si="775"/>
        <v>2.2069359538559929E-2</v>
      </c>
      <c r="AF1741" s="64">
        <f t="shared" si="776"/>
        <v>6.1886267580653298E-2</v>
      </c>
      <c r="AG1741" s="69">
        <f t="shared" ca="1" si="785"/>
        <v>39</v>
      </c>
      <c r="AH1741" s="75">
        <f t="shared" si="795"/>
        <v>1</v>
      </c>
      <c r="AI1741" s="76">
        <f t="shared" si="796"/>
        <v>0</v>
      </c>
      <c r="AJ1741" s="75">
        <f t="shared" si="797"/>
        <v>1</v>
      </c>
      <c r="AK1741" s="76">
        <f t="shared" si="798"/>
        <v>0</v>
      </c>
    </row>
    <row r="1742" spans="2:37" x14ac:dyDescent="0.25">
      <c r="B1742" s="43">
        <v>2015</v>
      </c>
      <c r="C1742" s="44">
        <v>11</v>
      </c>
      <c r="D1742" s="67">
        <f t="shared" si="772"/>
        <v>42338</v>
      </c>
      <c r="E1742" s="61">
        <f>Data!I1741</f>
        <v>2080.4099120000001</v>
      </c>
      <c r="F1742" s="61">
        <f>Data!H1741</f>
        <v>237.33600000000001</v>
      </c>
      <c r="G1742" s="62">
        <f>IF(MOD(C1742,3)=0,SUM(Data!G1739:G1741),0)</f>
        <v>0</v>
      </c>
      <c r="H1742" s="63">
        <f t="shared" si="786"/>
        <v>5.0486926072412786E-4</v>
      </c>
      <c r="I1742" s="63">
        <f t="shared" si="787"/>
        <v>0</v>
      </c>
      <c r="J1742" s="63">
        <f t="shared" si="788"/>
        <v>5.0486926072412786E-4</v>
      </c>
      <c r="K1742" s="63">
        <f t="shared" si="789"/>
        <v>-2.1106803790814643E-3</v>
      </c>
      <c r="L1742" s="64">
        <f t="shared" si="790"/>
        <v>2.6210819059564461E-3</v>
      </c>
      <c r="M1742" s="65">
        <f t="shared" si="791"/>
        <v>468.56079099099099</v>
      </c>
      <c r="N1742" s="65">
        <f t="shared" si="792"/>
        <v>19.041626718076856</v>
      </c>
      <c r="O1742" s="65">
        <f t="shared" si="793"/>
        <v>260454.67094208108</v>
      </c>
      <c r="P1742" s="66">
        <f t="shared" si="794"/>
        <v>13678.173340874404</v>
      </c>
      <c r="Q1742" s="63">
        <f t="shared" si="768"/>
        <v>6.2149841520033888E-3</v>
      </c>
      <c r="R1742" s="63">
        <f t="shared" si="769"/>
        <v>2.664485599552191E-2</v>
      </c>
      <c r="S1742" s="63">
        <f t="shared" si="770"/>
        <v>5.017975786678841E-3</v>
      </c>
      <c r="T1742" s="64">
        <f t="shared" si="771"/>
        <v>2.151889889523062E-2</v>
      </c>
      <c r="U1742" s="63">
        <f t="shared" si="781"/>
        <v>0.11998679477426766</v>
      </c>
      <c r="V1742" s="63">
        <f t="shared" si="782"/>
        <v>0.14230641568870861</v>
      </c>
      <c r="W1742" s="63">
        <f t="shared" si="783"/>
        <v>1.6393945264460585E-2</v>
      </c>
      <c r="X1742" s="64">
        <f t="shared" si="784"/>
        <v>0.12388156286338958</v>
      </c>
      <c r="Y1742" s="63">
        <f t="shared" si="777"/>
        <v>5.2305793029725045E-2</v>
      </c>
      <c r="Z1742" s="63">
        <f t="shared" si="778"/>
        <v>7.4090669134632581E-2</v>
      </c>
      <c r="AA1742" s="63">
        <f t="shared" si="779"/>
        <v>1.8492107315039696E-2</v>
      </c>
      <c r="AB1742" s="64">
        <f t="shared" si="780"/>
        <v>5.4589094427213825E-2</v>
      </c>
      <c r="AC1742" s="63">
        <f t="shared" si="773"/>
        <v>6.3668752556779395E-2</v>
      </c>
      <c r="AD1742" s="63">
        <f t="shared" si="774"/>
        <v>8.3167884924850499E-2</v>
      </c>
      <c r="AE1742" s="63">
        <f t="shared" si="775"/>
        <v>2.1994644851150102E-2</v>
      </c>
      <c r="AF1742" s="64">
        <f t="shared" si="776"/>
        <v>5.9856712930829614E-2</v>
      </c>
      <c r="AG1742" s="69">
        <f t="shared" ca="1" si="785"/>
        <v>1018</v>
      </c>
      <c r="AH1742" s="75">
        <f t="shared" si="795"/>
        <v>2</v>
      </c>
      <c r="AI1742" s="76">
        <f t="shared" si="796"/>
        <v>0</v>
      </c>
      <c r="AJ1742" s="75">
        <f t="shared" si="797"/>
        <v>2</v>
      </c>
      <c r="AK1742" s="76">
        <f t="shared" si="798"/>
        <v>0</v>
      </c>
    </row>
    <row r="1743" spans="2:37" x14ac:dyDescent="0.25">
      <c r="B1743" s="43">
        <v>2015</v>
      </c>
      <c r="C1743" s="44">
        <v>12</v>
      </c>
      <c r="D1743" s="67">
        <f t="shared" si="772"/>
        <v>42369</v>
      </c>
      <c r="E1743" s="61">
        <f>Data!I1742</f>
        <v>2043.9399410000001</v>
      </c>
      <c r="F1743" s="61">
        <f>Data!H1742</f>
        <v>236.52500000000001</v>
      </c>
      <c r="G1743" s="62">
        <f>IF(MOD(C1743,3)=0,SUM(Data!G1740:G1742),0)</f>
        <v>10.774166666666666</v>
      </c>
      <c r="H1743" s="63">
        <f t="shared" si="786"/>
        <v>-1.7530185176314439E-2</v>
      </c>
      <c r="I1743" s="63">
        <f t="shared" si="787"/>
        <v>5.1788672052177119E-3</v>
      </c>
      <c r="J1743" s="63">
        <f t="shared" si="788"/>
        <v>-1.2351317971096787E-2</v>
      </c>
      <c r="K1743" s="63">
        <f t="shared" si="789"/>
        <v>-3.4170964371187385E-3</v>
      </c>
      <c r="L1743" s="64">
        <f t="shared" si="790"/>
        <v>-8.9648553091140615E-3</v>
      </c>
      <c r="M1743" s="65">
        <f t="shared" si="791"/>
        <v>460.34683355855856</v>
      </c>
      <c r="N1743" s="65">
        <f t="shared" si="792"/>
        <v>18.97655964326157</v>
      </c>
      <c r="O1743" s="65">
        <f t="shared" si="793"/>
        <v>257237.71248421806</v>
      </c>
      <c r="P1743" s="66">
        <f t="shared" si="794"/>
        <v>13555.550495980484</v>
      </c>
      <c r="Q1743" s="63">
        <f t="shared" si="768"/>
        <v>-7.2659972373926296E-3</v>
      </c>
      <c r="R1743" s="63">
        <f t="shared" si="769"/>
        <v>1.3415139118630348E-2</v>
      </c>
      <c r="S1743" s="63">
        <f t="shared" si="770"/>
        <v>7.2951978604161027E-3</v>
      </c>
      <c r="T1743" s="64">
        <f t="shared" si="771"/>
        <v>6.0756184197179319E-3</v>
      </c>
      <c r="U1743" s="63">
        <f t="shared" si="781"/>
        <v>0.10200193389133272</v>
      </c>
      <c r="V1743" s="63">
        <f t="shared" si="782"/>
        <v>0.12413721207216044</v>
      </c>
      <c r="W1743" s="63">
        <f t="shared" si="783"/>
        <v>1.5349646622277779E-2</v>
      </c>
      <c r="X1743" s="64">
        <f t="shared" si="784"/>
        <v>0.10714295889281256</v>
      </c>
      <c r="Y1743" s="63">
        <f t="shared" si="777"/>
        <v>5.0546457269557754E-2</v>
      </c>
      <c r="Z1743" s="63">
        <f t="shared" si="778"/>
        <v>7.2387890159223423E-2</v>
      </c>
      <c r="AA1743" s="63">
        <f t="shared" si="779"/>
        <v>1.8556666753232198E-2</v>
      </c>
      <c r="AB1743" s="64">
        <f t="shared" si="780"/>
        <v>5.2850494393782199E-2</v>
      </c>
      <c r="AC1743" s="63">
        <f t="shared" si="773"/>
        <v>6.1810067776407962E-2</v>
      </c>
      <c r="AD1743" s="63">
        <f t="shared" si="774"/>
        <v>8.1259127457487645E-2</v>
      </c>
      <c r="AE1743" s="63">
        <f t="shared" si="775"/>
        <v>2.1853021825168684E-2</v>
      </c>
      <c r="AF1743" s="64">
        <f t="shared" si="776"/>
        <v>5.8135665661791069E-2</v>
      </c>
      <c r="AG1743" s="69">
        <f t="shared" ca="1" si="785"/>
        <v>1356</v>
      </c>
      <c r="AH1743" s="75">
        <f t="shared" si="795"/>
        <v>0</v>
      </c>
      <c r="AI1743" s="76">
        <f t="shared" si="796"/>
        <v>1</v>
      </c>
      <c r="AJ1743" s="75">
        <f t="shared" si="797"/>
        <v>0</v>
      </c>
      <c r="AK1743" s="76">
        <f t="shared" si="798"/>
        <v>1</v>
      </c>
    </row>
    <row r="1744" spans="2:37" x14ac:dyDescent="0.25">
      <c r="B1744" s="43">
        <v>2016</v>
      </c>
      <c r="C1744" s="39">
        <v>1</v>
      </c>
      <c r="D1744" s="67">
        <f t="shared" si="772"/>
        <v>42400</v>
      </c>
      <c r="E1744" s="61">
        <f>Data!I1743</f>
        <v>1940.23999</v>
      </c>
      <c r="F1744" s="61">
        <f>Data!H1743</f>
        <v>236.916</v>
      </c>
      <c r="G1744" s="62">
        <f>IF(MOD(C1744,3)=0,SUM(Data!G1741:G1743),0)</f>
        <v>0</v>
      </c>
      <c r="H1744" s="63">
        <f t="shared" si="786"/>
        <v>-5.073532197294639E-2</v>
      </c>
      <c r="I1744" s="63">
        <f t="shared" si="787"/>
        <v>0</v>
      </c>
      <c r="J1744" s="63">
        <f t="shared" si="788"/>
        <v>-5.0735321972946279E-2</v>
      </c>
      <c r="K1744" s="63">
        <f t="shared" si="789"/>
        <v>1.6531022090686687E-3</v>
      </c>
      <c r="L1744" s="64">
        <f t="shared" si="790"/>
        <v>-5.2301963690299935E-2</v>
      </c>
      <c r="M1744" s="65">
        <f t="shared" si="791"/>
        <v>436.99098873873874</v>
      </c>
      <c r="N1744" s="65">
        <f t="shared" si="792"/>
        <v>19.007929835928373</v>
      </c>
      <c r="O1744" s="65">
        <f t="shared" si="793"/>
        <v>244186.67431774706</v>
      </c>
      <c r="P1744" s="66">
        <f t="shared" si="794"/>
        <v>12846.568586137686</v>
      </c>
      <c r="Q1744" s="63">
        <f t="shared" si="768"/>
        <v>-2.7443746722759177E-2</v>
      </c>
      <c r="R1744" s="63">
        <f t="shared" si="769"/>
        <v>-7.1829634394660058E-3</v>
      </c>
      <c r="S1744" s="63">
        <f t="shared" si="770"/>
        <v>1.3730868138309926E-2</v>
      </c>
      <c r="T1744" s="64">
        <f t="shared" si="771"/>
        <v>-2.0630556131908562E-2</v>
      </c>
      <c r="U1744" s="63">
        <f t="shared" si="781"/>
        <v>8.5712385770960742E-2</v>
      </c>
      <c r="V1744" s="63">
        <f t="shared" si="782"/>
        <v>0.10752046518017533</v>
      </c>
      <c r="W1744" s="63">
        <f t="shared" si="783"/>
        <v>1.4720287522436815E-2</v>
      </c>
      <c r="X1744" s="64">
        <f t="shared" si="784"/>
        <v>9.1453949230010378E-2</v>
      </c>
      <c r="Y1744" s="63">
        <f t="shared" si="777"/>
        <v>4.2465846497224291E-2</v>
      </c>
      <c r="Z1744" s="63">
        <f t="shared" si="778"/>
        <v>6.4139279088883061E-2</v>
      </c>
      <c r="AA1744" s="63">
        <f t="shared" si="779"/>
        <v>1.7951690034450518E-2</v>
      </c>
      <c r="AB1744" s="64">
        <f t="shared" si="780"/>
        <v>4.5373065840550453E-2</v>
      </c>
      <c r="AC1744" s="63">
        <f t="shared" si="773"/>
        <v>5.7351128808572627E-2</v>
      </c>
      <c r="AD1744" s="63">
        <f t="shared" si="774"/>
        <v>7.6718514588894005E-2</v>
      </c>
      <c r="AE1744" s="63">
        <f t="shared" si="775"/>
        <v>2.163874469073046E-2</v>
      </c>
      <c r="AF1744" s="64">
        <f t="shared" si="776"/>
        <v>5.3913156861369105E-2</v>
      </c>
      <c r="AG1744" s="69">
        <f t="shared" ca="1" si="785"/>
        <v>1676</v>
      </c>
      <c r="AH1744" s="75">
        <f t="shared" si="795"/>
        <v>0</v>
      </c>
      <c r="AI1744" s="76">
        <f t="shared" si="796"/>
        <v>2</v>
      </c>
      <c r="AJ1744" s="75">
        <f t="shared" si="797"/>
        <v>0</v>
      </c>
      <c r="AK1744" s="76">
        <f t="shared" si="798"/>
        <v>2</v>
      </c>
    </row>
    <row r="1745" spans="2:37" x14ac:dyDescent="0.25">
      <c r="B1745" s="43">
        <v>2016</v>
      </c>
      <c r="C1745" s="44">
        <v>2</v>
      </c>
      <c r="D1745" s="67">
        <f t="shared" si="772"/>
        <v>42429</v>
      </c>
      <c r="E1745" s="61">
        <f>Data!I1744</f>
        <v>1932.2299800000001</v>
      </c>
      <c r="F1745" s="61">
        <f>Data!H1744</f>
        <v>237.11099999999999</v>
      </c>
      <c r="G1745" s="62">
        <f>IF(MOD(C1745,3)=0,SUM(Data!G1742:G1744),0)</f>
        <v>0</v>
      </c>
      <c r="H1745" s="63">
        <f t="shared" si="786"/>
        <v>-4.1283604302990717E-3</v>
      </c>
      <c r="I1745" s="63">
        <f t="shared" si="787"/>
        <v>0</v>
      </c>
      <c r="J1745" s="63">
        <f t="shared" si="788"/>
        <v>-4.1283604302990717E-3</v>
      </c>
      <c r="K1745" s="63">
        <f t="shared" si="789"/>
        <v>8.2307653345492504E-4</v>
      </c>
      <c r="L1745" s="64">
        <f t="shared" si="790"/>
        <v>-4.9473649037992118E-3</v>
      </c>
      <c r="M1745" s="65">
        <f t="shared" si="791"/>
        <v>435.1869324324324</v>
      </c>
      <c r="N1745" s="65">
        <f t="shared" si="792"/>
        <v>19.02357481692588</v>
      </c>
      <c r="O1745" s="65">
        <f t="shared" si="793"/>
        <v>243178.58371388735</v>
      </c>
      <c r="P1745" s="66">
        <f t="shared" si="794"/>
        <v>12783.01192358038</v>
      </c>
      <c r="Q1745" s="63">
        <f t="shared" ref="Q1745:Q1808" si="799">$M1745/$M1733-1</f>
        <v>-8.1857933000712757E-2</v>
      </c>
      <c r="R1745" s="63">
        <f t="shared" ref="R1745:R1808" si="800">$O1745/$O1733-1</f>
        <v>-6.2730733540462325E-2</v>
      </c>
      <c r="S1745" s="63">
        <f t="shared" ref="S1745:S1808" si="801">$N1745/$N1733-1</f>
        <v>1.0177997801654515E-2</v>
      </c>
      <c r="T1745" s="64">
        <f t="shared" ref="T1745:T1808" si="802">$P1745/$P1733-1</f>
        <v>-7.2174143072587738E-2</v>
      </c>
      <c r="U1745" s="63">
        <f t="shared" si="781"/>
        <v>7.8010973295923547E-2</v>
      </c>
      <c r="V1745" s="63">
        <f t="shared" si="782"/>
        <v>9.9664358868151615E-2</v>
      </c>
      <c r="W1745" s="63">
        <f t="shared" si="783"/>
        <v>1.388926610726493E-2</v>
      </c>
      <c r="X1745" s="64">
        <f t="shared" si="784"/>
        <v>8.4600060014652589E-2</v>
      </c>
      <c r="Y1745" s="63">
        <f t="shared" si="777"/>
        <v>4.1987468573831066E-2</v>
      </c>
      <c r="Z1745" s="63">
        <f t="shared" si="778"/>
        <v>6.3650955427976497E-2</v>
      </c>
      <c r="AA1745" s="63">
        <f t="shared" si="779"/>
        <v>1.7830319150042406E-2</v>
      </c>
      <c r="AB1745" s="64">
        <f t="shared" si="780"/>
        <v>4.5017951829335656E-2</v>
      </c>
      <c r="AC1745" s="63">
        <f t="shared" si="773"/>
        <v>5.6767279105074397E-2</v>
      </c>
      <c r="AD1745" s="63">
        <f t="shared" si="774"/>
        <v>7.612397057379261E-2</v>
      </c>
      <c r="AE1745" s="63">
        <f t="shared" si="775"/>
        <v>2.1515625646881587E-2</v>
      </c>
      <c r="AF1745" s="64">
        <f t="shared" si="776"/>
        <v>5.3458159186091869E-2</v>
      </c>
      <c r="AG1745" s="69">
        <f t="shared" ca="1" si="785"/>
        <v>1128</v>
      </c>
      <c r="AH1745" s="75">
        <f t="shared" si="795"/>
        <v>0</v>
      </c>
      <c r="AI1745" s="76">
        <f t="shared" si="796"/>
        <v>3</v>
      </c>
      <c r="AJ1745" s="75">
        <f t="shared" si="797"/>
        <v>0</v>
      </c>
      <c r="AK1745" s="76">
        <f t="shared" si="798"/>
        <v>3</v>
      </c>
    </row>
    <row r="1746" spans="2:37" x14ac:dyDescent="0.25">
      <c r="B1746" s="43">
        <v>2016</v>
      </c>
      <c r="C1746" s="44">
        <v>3</v>
      </c>
      <c r="D1746" s="67">
        <f t="shared" si="772"/>
        <v>42460</v>
      </c>
      <c r="E1746" s="61">
        <f>Data!I1745</f>
        <v>2059.73999</v>
      </c>
      <c r="F1746" s="61">
        <f>Data!H1745</f>
        <v>238.13200000000001</v>
      </c>
      <c r="G1746" s="62">
        <f>IF(MOD(C1746,3)=0,SUM(Data!G1743:G1745),0)</f>
        <v>10.929166666666667</v>
      </c>
      <c r="H1746" s="63">
        <f t="shared" si="786"/>
        <v>6.5991114577365062E-2</v>
      </c>
      <c r="I1746" s="63">
        <f t="shared" si="787"/>
        <v>5.6562452605495063E-3</v>
      </c>
      <c r="J1746" s="63">
        <f t="shared" si="788"/>
        <v>7.1647359837914815E-2</v>
      </c>
      <c r="K1746" s="63">
        <f t="shared" si="789"/>
        <v>4.3060001433927741E-3</v>
      </c>
      <c r="L1746" s="64">
        <f t="shared" si="790"/>
        <v>6.7052631055581902E-2</v>
      </c>
      <c r="M1746" s="65">
        <f t="shared" si="791"/>
        <v>463.90540315315315</v>
      </c>
      <c r="N1746" s="65">
        <f t="shared" si="792"/>
        <v>19.105490332815407</v>
      </c>
      <c r="O1746" s="65">
        <f t="shared" si="793"/>
        <v>260601.68720611071</v>
      </c>
      <c r="P1746" s="66">
        <f t="shared" si="794"/>
        <v>13640.146505871318</v>
      </c>
      <c r="Q1746" s="63">
        <f t="shared" si="799"/>
        <v>-3.9411687380397353E-3</v>
      </c>
      <c r="R1746" s="63">
        <f t="shared" si="800"/>
        <v>1.7241834405442136E-2</v>
      </c>
      <c r="S1746" s="63">
        <f t="shared" si="801"/>
        <v>8.5253622114271899E-3</v>
      </c>
      <c r="T1746" s="64">
        <f t="shared" si="802"/>
        <v>8.642789284844854E-3</v>
      </c>
      <c r="U1746" s="63">
        <f t="shared" si="781"/>
        <v>9.2106305814791067E-2</v>
      </c>
      <c r="V1746" s="63">
        <f t="shared" si="782"/>
        <v>0.11424951507381809</v>
      </c>
      <c r="W1746" s="63">
        <f t="shared" si="783"/>
        <v>1.2793422410001254E-2</v>
      </c>
      <c r="X1746" s="64">
        <f t="shared" si="784"/>
        <v>0.10017451774360464</v>
      </c>
      <c r="Y1746" s="63">
        <f t="shared" si="777"/>
        <v>4.7511075076646314E-2</v>
      </c>
      <c r="Z1746" s="63">
        <f t="shared" si="778"/>
        <v>6.9389861303470912E-2</v>
      </c>
      <c r="AA1746" s="63">
        <f t="shared" si="779"/>
        <v>1.7705748332098592E-2</v>
      </c>
      <c r="AB1746" s="64">
        <f t="shared" si="780"/>
        <v>5.0784927820321846E-2</v>
      </c>
      <c r="AC1746" s="63">
        <f t="shared" si="773"/>
        <v>5.9731412151826646E-2</v>
      </c>
      <c r="AD1746" s="63">
        <f t="shared" si="774"/>
        <v>7.9136237615287319E-2</v>
      </c>
      <c r="AE1746" s="63">
        <f t="shared" si="775"/>
        <v>2.1471978464758124E-2</v>
      </c>
      <c r="AF1746" s="64">
        <f t="shared" si="776"/>
        <v>5.6452120436232489E-2</v>
      </c>
      <c r="AG1746" s="69">
        <f t="shared" ca="1" si="785"/>
        <v>92</v>
      </c>
      <c r="AH1746" s="75">
        <f t="shared" si="795"/>
        <v>1</v>
      </c>
      <c r="AI1746" s="76">
        <f t="shared" si="796"/>
        <v>0</v>
      </c>
      <c r="AJ1746" s="75">
        <f t="shared" si="797"/>
        <v>1</v>
      </c>
      <c r="AK1746" s="76">
        <f t="shared" si="798"/>
        <v>0</v>
      </c>
    </row>
    <row r="1747" spans="2:37" x14ac:dyDescent="0.25">
      <c r="B1747" s="43">
        <v>2016</v>
      </c>
      <c r="C1747" s="44">
        <v>4</v>
      </c>
      <c r="D1747" s="67">
        <f t="shared" si="772"/>
        <v>42490</v>
      </c>
      <c r="E1747" s="61">
        <f>Data!I1746</f>
        <v>2065.3000489999999</v>
      </c>
      <c r="F1747" s="61">
        <f>Data!H1746</f>
        <v>239.261</v>
      </c>
      <c r="G1747" s="62">
        <f>IF(MOD(C1747,3)=0,SUM(Data!G1744:G1746),0)</f>
        <v>0</v>
      </c>
      <c r="H1747" s="63">
        <f t="shared" si="786"/>
        <v>2.6993984808731941E-3</v>
      </c>
      <c r="I1747" s="63">
        <f t="shared" si="787"/>
        <v>0</v>
      </c>
      <c r="J1747" s="63">
        <f t="shared" si="788"/>
        <v>2.6993984808731941E-3</v>
      </c>
      <c r="K1747" s="63">
        <f t="shared" si="789"/>
        <v>4.7410679791040078E-3</v>
      </c>
      <c r="L1747" s="64">
        <f t="shared" si="790"/>
        <v>-2.0320354798847307E-3</v>
      </c>
      <c r="M1747" s="65">
        <f t="shared" si="791"/>
        <v>465.15766869369367</v>
      </c>
      <c r="N1747" s="65">
        <f t="shared" si="792"/>
        <v>19.196070761257399</v>
      </c>
      <c r="O1747" s="65">
        <f t="shared" si="793"/>
        <v>261305.15500466787</v>
      </c>
      <c r="P1747" s="66">
        <f t="shared" si="794"/>
        <v>13612.429244220562</v>
      </c>
      <c r="Q1747" s="63">
        <f t="shared" si="799"/>
        <v>-9.6906564356408209E-3</v>
      </c>
      <c r="R1747" s="63">
        <f t="shared" si="800"/>
        <v>1.1370073392099833E-2</v>
      </c>
      <c r="S1747" s="63">
        <f t="shared" si="801"/>
        <v>1.1251104188944039E-2</v>
      </c>
      <c r="T1747" s="64">
        <f t="shared" si="802"/>
        <v>1.1764556069526755E-4</v>
      </c>
      <c r="U1747" s="63">
        <f t="shared" si="781"/>
        <v>8.6572217857126654E-2</v>
      </c>
      <c r="V1747" s="63">
        <f t="shared" si="782"/>
        <v>0.10860321966249087</v>
      </c>
      <c r="W1747" s="63">
        <f t="shared" si="783"/>
        <v>1.2451374672891369E-2</v>
      </c>
      <c r="X1747" s="64">
        <f t="shared" si="784"/>
        <v>9.4969346079128769E-2</v>
      </c>
      <c r="Y1747" s="63">
        <f t="shared" si="777"/>
        <v>4.6528279193442712E-2</v>
      </c>
      <c r="Z1747" s="63">
        <f t="shared" si="778"/>
        <v>6.83865383045692E-2</v>
      </c>
      <c r="AA1747" s="63">
        <f t="shared" si="779"/>
        <v>1.7324927891471331E-2</v>
      </c>
      <c r="AB1747" s="64">
        <f t="shared" si="780"/>
        <v>5.0192036991494327E-2</v>
      </c>
      <c r="AC1747" s="63">
        <f t="shared" si="773"/>
        <v>5.9167453533631287E-2</v>
      </c>
      <c r="AD1747" s="63">
        <f t="shared" si="774"/>
        <v>7.856195230635743E-2</v>
      </c>
      <c r="AE1747" s="63">
        <f t="shared" si="775"/>
        <v>2.1517113503924046E-2</v>
      </c>
      <c r="AF1747" s="64">
        <f t="shared" si="776"/>
        <v>5.5843253185218877E-2</v>
      </c>
      <c r="AG1747" s="69">
        <f t="shared" ca="1" si="785"/>
        <v>979</v>
      </c>
      <c r="AH1747" s="75">
        <f t="shared" si="795"/>
        <v>2</v>
      </c>
      <c r="AI1747" s="76">
        <f t="shared" si="796"/>
        <v>0</v>
      </c>
      <c r="AJ1747" s="75">
        <f t="shared" si="797"/>
        <v>2</v>
      </c>
      <c r="AK1747" s="76">
        <f t="shared" si="798"/>
        <v>0</v>
      </c>
    </row>
    <row r="1748" spans="2:37" x14ac:dyDescent="0.25">
      <c r="B1748" s="43">
        <v>2016</v>
      </c>
      <c r="C1748" s="44">
        <v>5</v>
      </c>
      <c r="D1748" s="67">
        <f t="shared" si="772"/>
        <v>42521</v>
      </c>
      <c r="E1748" s="61">
        <f>Data!I1747</f>
        <v>2096.9499510000001</v>
      </c>
      <c r="F1748" s="61">
        <f>Data!H1747</f>
        <v>240.22900000000001</v>
      </c>
      <c r="G1748" s="62">
        <f>IF(MOD(C1748,3)=0,SUM(Data!G1745:G1747),0)</f>
        <v>0</v>
      </c>
      <c r="H1748" s="63">
        <f t="shared" si="786"/>
        <v>1.5324602357572603E-2</v>
      </c>
      <c r="I1748" s="63">
        <f t="shared" si="787"/>
        <v>0</v>
      </c>
      <c r="J1748" s="63">
        <f t="shared" si="788"/>
        <v>1.5324602357572603E-2</v>
      </c>
      <c r="K1748" s="63">
        <f t="shared" si="789"/>
        <v>4.0457909981150841E-3</v>
      </c>
      <c r="L1748" s="64">
        <f t="shared" si="790"/>
        <v>1.1233363518456052E-2</v>
      </c>
      <c r="M1748" s="65">
        <f t="shared" si="791"/>
        <v>472.286025</v>
      </c>
      <c r="N1748" s="65">
        <f t="shared" si="792"/>
        <v>19.273734051542476</v>
      </c>
      <c r="O1748" s="65">
        <f t="shared" si="793"/>
        <v>265309.5525990983</v>
      </c>
      <c r="P1748" s="66">
        <f t="shared" si="794"/>
        <v>13765.342610290154</v>
      </c>
      <c r="Q1748" s="63">
        <f t="shared" si="799"/>
        <v>-4.9539679556581673E-3</v>
      </c>
      <c r="R1748" s="63">
        <f t="shared" si="800"/>
        <v>1.6207496169909241E-2</v>
      </c>
      <c r="S1748" s="63">
        <f t="shared" si="801"/>
        <v>1.0193225541935691E-2</v>
      </c>
      <c r="T1748" s="64">
        <f t="shared" si="802"/>
        <v>5.9535843994078519E-3</v>
      </c>
      <c r="U1748" s="63">
        <f t="shared" si="781"/>
        <v>9.2849214493298637E-2</v>
      </c>
      <c r="V1748" s="63">
        <f t="shared" si="782"/>
        <v>0.11500748673863104</v>
      </c>
      <c r="W1748" s="63">
        <f t="shared" si="783"/>
        <v>1.2318645202979317E-2</v>
      </c>
      <c r="X1748" s="64">
        <f t="shared" si="784"/>
        <v>0.1014392474368202</v>
      </c>
      <c r="Y1748" s="63">
        <f t="shared" si="777"/>
        <v>5.1417879557928314E-2</v>
      </c>
      <c r="Z1748" s="63">
        <f t="shared" si="778"/>
        <v>7.3378265055738856E-2</v>
      </c>
      <c r="AA1748" s="63">
        <f t="shared" si="779"/>
        <v>1.7232062941874515E-2</v>
      </c>
      <c r="AB1748" s="64">
        <f t="shared" si="780"/>
        <v>5.5195077071683363E-2</v>
      </c>
      <c r="AC1748" s="63">
        <f t="shared" si="773"/>
        <v>5.8776279306526069E-2</v>
      </c>
      <c r="AD1748" s="63">
        <f t="shared" si="774"/>
        <v>7.8163615257129893E-2</v>
      </c>
      <c r="AE1748" s="63">
        <f t="shared" si="775"/>
        <v>2.1625404279628002E-2</v>
      </c>
      <c r="AF1748" s="64">
        <f t="shared" si="776"/>
        <v>5.5341430176521822E-2</v>
      </c>
      <c r="AG1748" s="69">
        <f t="shared" ca="1" si="785"/>
        <v>730</v>
      </c>
      <c r="AH1748" s="75">
        <f t="shared" si="795"/>
        <v>3</v>
      </c>
      <c r="AI1748" s="76">
        <f t="shared" si="796"/>
        <v>0</v>
      </c>
      <c r="AJ1748" s="75">
        <f t="shared" si="797"/>
        <v>3</v>
      </c>
      <c r="AK1748" s="76">
        <f t="shared" si="798"/>
        <v>0</v>
      </c>
    </row>
    <row r="1749" spans="2:37" x14ac:dyDescent="0.25">
      <c r="B1749" s="43">
        <v>2016</v>
      </c>
      <c r="C1749" s="44">
        <v>6</v>
      </c>
      <c r="D1749" s="67">
        <f t="shared" si="772"/>
        <v>42551</v>
      </c>
      <c r="E1749" s="61">
        <f>Data!I1748</f>
        <v>2098.860107</v>
      </c>
      <c r="F1749" s="61">
        <f>Data!H1748</f>
        <v>241.018</v>
      </c>
      <c r="G1749" s="62">
        <f>IF(MOD(C1749,3)=0,SUM(Data!G1746:G1748),0)</f>
        <v>11.066666666666666</v>
      </c>
      <c r="H1749" s="63">
        <f t="shared" si="786"/>
        <v>9.1092112097812539E-4</v>
      </c>
      <c r="I1749" s="63">
        <f t="shared" si="787"/>
        <v>5.2775063426712494E-3</v>
      </c>
      <c r="J1749" s="63">
        <f t="shared" si="788"/>
        <v>6.1884274636492265E-3</v>
      </c>
      <c r="K1749" s="63">
        <f t="shared" si="789"/>
        <v>3.2843661672818936E-3</v>
      </c>
      <c r="L1749" s="64">
        <f t="shared" si="790"/>
        <v>2.8945545194343225E-3</v>
      </c>
      <c r="M1749" s="65">
        <f t="shared" si="791"/>
        <v>472.71624031531525</v>
      </c>
      <c r="N1749" s="65">
        <f t="shared" si="792"/>
        <v>19.337036051578554</v>
      </c>
      <c r="O1749" s="65">
        <f t="shared" si="793"/>
        <v>266951.40152077103</v>
      </c>
      <c r="P1749" s="66">
        <f t="shared" si="794"/>
        <v>13805.187144954331</v>
      </c>
      <c r="Q1749" s="63">
        <f t="shared" si="799"/>
        <v>1.7328207485728608E-2</v>
      </c>
      <c r="R1749" s="63">
        <f t="shared" si="800"/>
        <v>3.9224436279451158E-2</v>
      </c>
      <c r="S1749" s="63">
        <f t="shared" si="801"/>
        <v>9.9732649452308753E-3</v>
      </c>
      <c r="T1749" s="64">
        <f t="shared" si="802"/>
        <v>2.8962322419303854E-2</v>
      </c>
      <c r="U1749" s="63">
        <f t="shared" si="781"/>
        <v>9.7083815265629259E-2</v>
      </c>
      <c r="V1749" s="63">
        <f t="shared" si="782"/>
        <v>0.11948891327215816</v>
      </c>
      <c r="W1749" s="63">
        <f t="shared" si="783"/>
        <v>1.3199852108169319E-2</v>
      </c>
      <c r="X1749" s="64">
        <f t="shared" si="784"/>
        <v>0.10490433939842436</v>
      </c>
      <c r="Y1749" s="63">
        <f t="shared" si="777"/>
        <v>5.1504510918386259E-2</v>
      </c>
      <c r="Z1749" s="63">
        <f t="shared" si="778"/>
        <v>7.3541756246447765E-2</v>
      </c>
      <c r="AA1749" s="63">
        <f t="shared" si="779"/>
        <v>1.7364883885328197E-2</v>
      </c>
      <c r="AB1749" s="64">
        <f t="shared" si="780"/>
        <v>5.5218017892046278E-2</v>
      </c>
      <c r="AC1749" s="63">
        <f t="shared" si="773"/>
        <v>5.8705149860700745E-2</v>
      </c>
      <c r="AD1749" s="63">
        <f t="shared" si="774"/>
        <v>7.8089800088108507E-2</v>
      </c>
      <c r="AE1749" s="63">
        <f t="shared" si="775"/>
        <v>2.1760299337443056E-2</v>
      </c>
      <c r="AF1749" s="64">
        <f t="shared" si="776"/>
        <v>5.5129858526693942E-2</v>
      </c>
      <c r="AG1749" s="69">
        <f t="shared" ca="1" si="785"/>
        <v>1012</v>
      </c>
      <c r="AH1749" s="75">
        <f t="shared" si="795"/>
        <v>4</v>
      </c>
      <c r="AI1749" s="76">
        <f t="shared" si="796"/>
        <v>0</v>
      </c>
      <c r="AJ1749" s="75">
        <f t="shared" si="797"/>
        <v>4</v>
      </c>
      <c r="AK1749" s="76">
        <f t="shared" si="798"/>
        <v>0</v>
      </c>
    </row>
    <row r="1750" spans="2:37" x14ac:dyDescent="0.25">
      <c r="B1750" s="43">
        <v>2016</v>
      </c>
      <c r="C1750" s="44">
        <v>7</v>
      </c>
      <c r="D1750" s="67">
        <f t="shared" si="772"/>
        <v>42582</v>
      </c>
      <c r="E1750" s="61">
        <f>Data!I1749</f>
        <v>2173.6000979999999</v>
      </c>
      <c r="F1750" s="61">
        <f>Data!H1749</f>
        <v>240.62799999999999</v>
      </c>
      <c r="G1750" s="62">
        <f>IF(MOD(C1750,3)=0,SUM(Data!G1747:G1749),0)</f>
        <v>0</v>
      </c>
      <c r="H1750" s="63">
        <f t="shared" si="786"/>
        <v>3.5609801125254359E-2</v>
      </c>
      <c r="I1750" s="63">
        <f t="shared" si="787"/>
        <v>0</v>
      </c>
      <c r="J1750" s="63">
        <f t="shared" si="788"/>
        <v>3.5609801125254359E-2</v>
      </c>
      <c r="K1750" s="63">
        <f t="shared" si="789"/>
        <v>-1.618136404749948E-3</v>
      </c>
      <c r="L1750" s="64">
        <f t="shared" si="790"/>
        <v>3.7288275045325392E-2</v>
      </c>
      <c r="M1750" s="65">
        <f t="shared" si="791"/>
        <v>489.54957162162157</v>
      </c>
      <c r="N1750" s="65">
        <f t="shared" si="792"/>
        <v>19.305746089583533</v>
      </c>
      <c r="O1750" s="65">
        <f t="shared" si="793"/>
        <v>276457.48783903359</v>
      </c>
      <c r="P1750" s="66">
        <f t="shared" si="794"/>
        <v>14319.958760267578</v>
      </c>
      <c r="Q1750" s="63">
        <f t="shared" si="799"/>
        <v>3.3158418454853678E-2</v>
      </c>
      <c r="R1750" s="63">
        <f t="shared" si="800"/>
        <v>5.5395365139500718E-2</v>
      </c>
      <c r="S1750" s="63">
        <f t="shared" si="801"/>
        <v>8.2713887049870038E-3</v>
      </c>
      <c r="T1750" s="64">
        <f t="shared" si="802"/>
        <v>4.6737393287574758E-2</v>
      </c>
      <c r="U1750" s="63">
        <f t="shared" si="781"/>
        <v>0.10959528455099066</v>
      </c>
      <c r="V1750" s="63">
        <f t="shared" si="782"/>
        <v>0.13225589694178397</v>
      </c>
      <c r="W1750" s="63">
        <f t="shared" si="783"/>
        <v>1.2692345791050164E-2</v>
      </c>
      <c r="X1750" s="64">
        <f t="shared" si="784"/>
        <v>0.11806502897712567</v>
      </c>
      <c r="Y1750" s="63">
        <f t="shared" si="777"/>
        <v>5.4655054073607268E-2</v>
      </c>
      <c r="Z1750" s="63">
        <f t="shared" si="778"/>
        <v>7.6758327927183512E-2</v>
      </c>
      <c r="AA1750" s="63">
        <f t="shared" si="779"/>
        <v>1.6899830123269455E-2</v>
      </c>
      <c r="AB1750" s="64">
        <f t="shared" si="780"/>
        <v>5.8863711086133197E-2</v>
      </c>
      <c r="AC1750" s="63">
        <f t="shared" si="773"/>
        <v>6.3045074757280384E-2</v>
      </c>
      <c r="AD1750" s="63">
        <f t="shared" si="774"/>
        <v>8.2509188021346214E-2</v>
      </c>
      <c r="AE1750" s="63">
        <f t="shared" si="775"/>
        <v>2.1579867140234077E-2</v>
      </c>
      <c r="AF1750" s="64">
        <f t="shared" si="776"/>
        <v>5.9642249070231745E-2</v>
      </c>
      <c r="AG1750" s="69">
        <f t="shared" ca="1" si="785"/>
        <v>374</v>
      </c>
      <c r="AH1750" s="75">
        <f t="shared" si="795"/>
        <v>5</v>
      </c>
      <c r="AI1750" s="76">
        <f t="shared" si="796"/>
        <v>0</v>
      </c>
      <c r="AJ1750" s="75">
        <f t="shared" si="797"/>
        <v>5</v>
      </c>
      <c r="AK1750" s="76">
        <f t="shared" si="798"/>
        <v>0</v>
      </c>
    </row>
    <row r="1751" spans="2:37" x14ac:dyDescent="0.25">
      <c r="B1751" s="43">
        <v>2016</v>
      </c>
      <c r="C1751" s="44">
        <v>8</v>
      </c>
      <c r="D1751" s="67">
        <f t="shared" si="772"/>
        <v>42613</v>
      </c>
      <c r="E1751" s="61">
        <f>Data!I1750</f>
        <v>2170.9499510000001</v>
      </c>
      <c r="F1751" s="61">
        <f>Data!H1750</f>
        <v>240.84899999999999</v>
      </c>
      <c r="G1751" s="62">
        <f>IF(MOD(C1751,3)=0,SUM(Data!G1748:G1750),0)</f>
        <v>0</v>
      </c>
      <c r="H1751" s="63">
        <f t="shared" si="786"/>
        <v>-1.2192431360480427E-3</v>
      </c>
      <c r="I1751" s="63">
        <f t="shared" si="787"/>
        <v>0</v>
      </c>
      <c r="J1751" s="63">
        <f t="shared" si="788"/>
        <v>-1.2192431360480427E-3</v>
      </c>
      <c r="K1751" s="63">
        <f t="shared" si="789"/>
        <v>9.1843010788439372E-4</v>
      </c>
      <c r="L1751" s="64">
        <f t="shared" si="790"/>
        <v>-2.1357117419668059E-3</v>
      </c>
      <c r="M1751" s="65">
        <f t="shared" si="791"/>
        <v>488.95269166666662</v>
      </c>
      <c r="N1751" s="65">
        <f t="shared" si="792"/>
        <v>19.323477068047378</v>
      </c>
      <c r="O1751" s="65">
        <f t="shared" si="793"/>
        <v>276120.41894457676</v>
      </c>
      <c r="P1751" s="66">
        <f t="shared" si="794"/>
        <v>14289.375456198795</v>
      </c>
      <c r="Q1751" s="63">
        <f t="shared" si="799"/>
        <v>0.10078689143866582</v>
      </c>
      <c r="R1751" s="63">
        <f t="shared" si="800"/>
        <v>0.12447942394756062</v>
      </c>
      <c r="S1751" s="63">
        <f t="shared" si="801"/>
        <v>1.0628745027610353E-2</v>
      </c>
      <c r="T1751" s="64">
        <f t="shared" si="802"/>
        <v>0.11265331555242919</v>
      </c>
      <c r="U1751" s="63">
        <f t="shared" si="781"/>
        <v>0.12237260644152737</v>
      </c>
      <c r="V1751" s="63">
        <f t="shared" si="782"/>
        <v>0.14529416256810013</v>
      </c>
      <c r="W1751" s="63">
        <f t="shared" si="783"/>
        <v>1.2320596932320571E-2</v>
      </c>
      <c r="X1751" s="64">
        <f t="shared" si="784"/>
        <v>0.13135519126918416</v>
      </c>
      <c r="Y1751" s="63">
        <f t="shared" si="777"/>
        <v>5.2308840809585089E-2</v>
      </c>
      <c r="Z1751" s="63">
        <f t="shared" si="778"/>
        <v>7.436294314106684E-2</v>
      </c>
      <c r="AA1751" s="63">
        <f t="shared" si="779"/>
        <v>1.6793502119113679E-2</v>
      </c>
      <c r="AB1751" s="64">
        <f t="shared" si="780"/>
        <v>5.6618616171299152E-2</v>
      </c>
      <c r="AC1751" s="63">
        <f t="shared" si="773"/>
        <v>6.1990041180879807E-2</v>
      </c>
      <c r="AD1751" s="63">
        <f t="shared" si="774"/>
        <v>8.1434837020392115E-2</v>
      </c>
      <c r="AE1751" s="63">
        <f t="shared" si="775"/>
        <v>2.1529249310734411E-2</v>
      </c>
      <c r="AF1751" s="64">
        <f t="shared" si="776"/>
        <v>5.864304693191924E-2</v>
      </c>
      <c r="AG1751" s="69">
        <f t="shared" ca="1" si="785"/>
        <v>1069</v>
      </c>
      <c r="AH1751" s="75">
        <f t="shared" si="795"/>
        <v>0</v>
      </c>
      <c r="AI1751" s="76">
        <f t="shared" si="796"/>
        <v>1</v>
      </c>
      <c r="AJ1751" s="75">
        <f t="shared" si="797"/>
        <v>0</v>
      </c>
      <c r="AK1751" s="76">
        <f t="shared" si="798"/>
        <v>1</v>
      </c>
    </row>
    <row r="1752" spans="2:37" x14ac:dyDescent="0.25">
      <c r="B1752" s="43">
        <v>2016</v>
      </c>
      <c r="C1752" s="44">
        <v>9</v>
      </c>
      <c r="D1752" s="67">
        <f t="shared" si="772"/>
        <v>42643</v>
      </c>
      <c r="E1752" s="61">
        <f>Data!I1751</f>
        <v>2168.2700199999999</v>
      </c>
      <c r="F1752" s="61">
        <f>Data!H1751</f>
        <v>241.428</v>
      </c>
      <c r="G1752" s="62">
        <f>IF(MOD(C1752,3)=0,SUM(Data!G1749:G1751),0)</f>
        <v>11.209999999999999</v>
      </c>
      <c r="H1752" s="63">
        <f t="shared" si="786"/>
        <v>-1.2344508443253854E-3</v>
      </c>
      <c r="I1752" s="63">
        <f t="shared" si="787"/>
        <v>5.1636381551939331E-3</v>
      </c>
      <c r="J1752" s="63">
        <f t="shared" si="788"/>
        <v>3.9291873108686648E-3</v>
      </c>
      <c r="K1752" s="63">
        <f t="shared" si="789"/>
        <v>2.4039958646289161E-3</v>
      </c>
      <c r="L1752" s="64">
        <f t="shared" si="790"/>
        <v>1.5215336855518569E-3</v>
      </c>
      <c r="M1752" s="65">
        <f t="shared" si="791"/>
        <v>488.34910360360357</v>
      </c>
      <c r="N1752" s="65">
        <f t="shared" si="792"/>
        <v>19.369930627009214</v>
      </c>
      <c r="O1752" s="65">
        <f t="shared" si="793"/>
        <v>277205.34779096552</v>
      </c>
      <c r="P1752" s="66">
        <f t="shared" si="794"/>
        <v>14311.1172223009</v>
      </c>
      <c r="Q1752" s="63">
        <f t="shared" si="799"/>
        <v>0.12928963987573128</v>
      </c>
      <c r="R1752" s="63">
        <f t="shared" si="800"/>
        <v>0.15321517127908191</v>
      </c>
      <c r="S1752" s="63">
        <f t="shared" si="801"/>
        <v>1.4637836474815646E-2</v>
      </c>
      <c r="T1752" s="64">
        <f t="shared" si="802"/>
        <v>0.13657812652219836</v>
      </c>
      <c r="U1752" s="63">
        <f t="shared" si="781"/>
        <v>0.13893227288061816</v>
      </c>
      <c r="V1752" s="63">
        <f t="shared" si="782"/>
        <v>0.16211527954082694</v>
      </c>
      <c r="W1752" s="63">
        <f t="shared" si="783"/>
        <v>1.2499550631960288E-2</v>
      </c>
      <c r="X1752" s="64">
        <f t="shared" si="784"/>
        <v>0.14776868672730048</v>
      </c>
      <c r="Y1752" s="63">
        <f t="shared" si="777"/>
        <v>4.9628387479186964E-2</v>
      </c>
      <c r="Z1752" s="63">
        <f t="shared" si="778"/>
        <v>7.170107190887709E-2</v>
      </c>
      <c r="AA1752" s="63">
        <f t="shared" si="779"/>
        <v>1.7537817292657909E-2</v>
      </c>
      <c r="AB1752" s="64">
        <f t="shared" si="780"/>
        <v>5.3229721486254045E-2</v>
      </c>
      <c r="AC1752" s="63">
        <f t="shared" si="773"/>
        <v>5.9125447007763787E-2</v>
      </c>
      <c r="AD1752" s="63">
        <f t="shared" si="774"/>
        <v>7.851162771341702E-2</v>
      </c>
      <c r="AE1752" s="63">
        <f t="shared" si="775"/>
        <v>2.1489794146038577E-2</v>
      </c>
      <c r="AF1752" s="64">
        <f t="shared" si="776"/>
        <v>5.5822225434027706E-2</v>
      </c>
      <c r="AG1752" s="69">
        <f t="shared" ca="1" si="785"/>
        <v>1070</v>
      </c>
      <c r="AH1752" s="75">
        <f t="shared" si="795"/>
        <v>0</v>
      </c>
      <c r="AI1752" s="76">
        <f t="shared" si="796"/>
        <v>2</v>
      </c>
      <c r="AJ1752" s="75">
        <f t="shared" si="797"/>
        <v>0</v>
      </c>
      <c r="AK1752" s="76">
        <f t="shared" si="798"/>
        <v>2</v>
      </c>
    </row>
    <row r="1753" spans="2:37" x14ac:dyDescent="0.25">
      <c r="B1753" s="43">
        <v>2016</v>
      </c>
      <c r="C1753" s="44">
        <v>10</v>
      </c>
      <c r="D1753" s="67">
        <f t="shared" si="772"/>
        <v>42674</v>
      </c>
      <c r="E1753" s="61">
        <f>Data!I1752</f>
        <v>2126.1499020000001</v>
      </c>
      <c r="F1753" s="61">
        <f>Data!H1752</f>
        <v>241.72900000000001</v>
      </c>
      <c r="G1753" s="62">
        <f>IF(MOD(C1753,3)=0,SUM(Data!G1750:G1752),0)</f>
        <v>0</v>
      </c>
      <c r="H1753" s="63">
        <f t="shared" si="786"/>
        <v>-1.9425679279557517E-2</v>
      </c>
      <c r="I1753" s="63">
        <f t="shared" si="787"/>
        <v>0</v>
      </c>
      <c r="J1753" s="63">
        <f t="shared" si="788"/>
        <v>-1.9425679279557628E-2</v>
      </c>
      <c r="K1753" s="63">
        <f t="shared" si="789"/>
        <v>1.2467485130143174E-3</v>
      </c>
      <c r="L1753" s="64">
        <f t="shared" si="790"/>
        <v>-2.0646686566796135E-2</v>
      </c>
      <c r="M1753" s="65">
        <f t="shared" si="791"/>
        <v>478.86259054054051</v>
      </c>
      <c r="N1753" s="65">
        <f t="shared" si="792"/>
        <v>19.394080059215629</v>
      </c>
      <c r="O1753" s="65">
        <f t="shared" si="793"/>
        <v>271820.4456102</v>
      </c>
      <c r="P1753" s="66">
        <f t="shared" si="794"/>
        <v>14015.640070591375</v>
      </c>
      <c r="Q1753" s="63">
        <f t="shared" si="799"/>
        <v>2.2502016289764226E-2</v>
      </c>
      <c r="R1753" s="63">
        <f t="shared" si="800"/>
        <v>4.416510717176525E-2</v>
      </c>
      <c r="S1753" s="63">
        <f t="shared" si="801"/>
        <v>1.6359875209176034E-2</v>
      </c>
      <c r="T1753" s="64">
        <f t="shared" si="802"/>
        <v>2.7357663993639258E-2</v>
      </c>
      <c r="U1753" s="63">
        <f t="shared" si="781"/>
        <v>0.11149564349059982</v>
      </c>
      <c r="V1753" s="63">
        <f t="shared" si="782"/>
        <v>0.13412017659006392</v>
      </c>
      <c r="W1753" s="63">
        <f t="shared" si="783"/>
        <v>1.3170206283815045E-2</v>
      </c>
      <c r="X1753" s="64">
        <f t="shared" si="784"/>
        <v>0.11937774083377239</v>
      </c>
      <c r="Y1753" s="63">
        <f t="shared" si="777"/>
        <v>4.432664605918557E-2</v>
      </c>
      <c r="Z1753" s="63">
        <f t="shared" si="778"/>
        <v>6.6287839920701641E-2</v>
      </c>
      <c r="AA1753" s="63">
        <f t="shared" si="779"/>
        <v>1.8217974563610628E-2</v>
      </c>
      <c r="AB1753" s="64">
        <f t="shared" si="780"/>
        <v>4.7209798449779683E-2</v>
      </c>
      <c r="AC1753" s="63">
        <f t="shared" si="773"/>
        <v>5.6724855962270615E-2</v>
      </c>
      <c r="AD1753" s="63">
        <f t="shared" si="774"/>
        <v>7.6067096366102538E-2</v>
      </c>
      <c r="AE1753" s="63">
        <f t="shared" si="775"/>
        <v>2.1391859088734977E-2</v>
      </c>
      <c r="AF1753" s="64">
        <f t="shared" si="776"/>
        <v>5.3530128315441683E-2</v>
      </c>
      <c r="AG1753" s="69">
        <f t="shared" ca="1" si="785"/>
        <v>1387</v>
      </c>
      <c r="AH1753" s="75">
        <f t="shared" si="795"/>
        <v>0</v>
      </c>
      <c r="AI1753" s="76">
        <f t="shared" si="796"/>
        <v>3</v>
      </c>
      <c r="AJ1753" s="75">
        <f t="shared" si="797"/>
        <v>0</v>
      </c>
      <c r="AK1753" s="76">
        <f t="shared" si="798"/>
        <v>3</v>
      </c>
    </row>
    <row r="1754" spans="2:37" x14ac:dyDescent="0.25">
      <c r="B1754" s="43">
        <v>2016</v>
      </c>
      <c r="C1754" s="44">
        <v>11</v>
      </c>
      <c r="D1754" s="67">
        <f t="shared" si="772"/>
        <v>42704</v>
      </c>
      <c r="E1754" s="61">
        <f>Data!I1753</f>
        <v>2198.8100589999999</v>
      </c>
      <c r="F1754" s="61">
        <f>Data!H1753</f>
        <v>241.35300000000001</v>
      </c>
      <c r="G1754" s="62">
        <f>IF(MOD(C1754,3)=0,SUM(Data!G1751:G1753),0)</f>
        <v>0</v>
      </c>
      <c r="H1754" s="63">
        <f t="shared" si="786"/>
        <v>3.4174522187570444E-2</v>
      </c>
      <c r="I1754" s="63">
        <f t="shared" si="787"/>
        <v>0</v>
      </c>
      <c r="J1754" s="63">
        <f t="shared" si="788"/>
        <v>3.4174522187570444E-2</v>
      </c>
      <c r="K1754" s="63">
        <f t="shared" si="789"/>
        <v>-1.5554608673349346E-3</v>
      </c>
      <c r="L1754" s="64">
        <f t="shared" si="790"/>
        <v>3.5785646227224133E-2</v>
      </c>
      <c r="M1754" s="65">
        <f t="shared" si="791"/>
        <v>495.22749076576571</v>
      </c>
      <c r="N1754" s="65">
        <f t="shared" si="792"/>
        <v>19.363913326625557</v>
      </c>
      <c r="O1754" s="65">
        <f t="shared" si="793"/>
        <v>281109.77945974108</v>
      </c>
      <c r="P1754" s="66">
        <f t="shared" si="794"/>
        <v>14517.198807805664</v>
      </c>
      <c r="Q1754" s="63">
        <f t="shared" si="799"/>
        <v>5.6911931786642889E-2</v>
      </c>
      <c r="R1754" s="63">
        <f t="shared" si="800"/>
        <v>7.9304043359825993E-2</v>
      </c>
      <c r="S1754" s="63">
        <f t="shared" si="801"/>
        <v>1.6925371625037933E-2</v>
      </c>
      <c r="T1754" s="64">
        <f t="shared" si="802"/>
        <v>6.1340461626115284E-2</v>
      </c>
      <c r="U1754" s="63">
        <f t="shared" si="781"/>
        <v>0.12012642093057102</v>
      </c>
      <c r="V1754" s="63">
        <f t="shared" si="782"/>
        <v>0.1429266338098063</v>
      </c>
      <c r="W1754" s="63">
        <f t="shared" si="783"/>
        <v>1.3025788247899683E-2</v>
      </c>
      <c r="X1754" s="64">
        <f t="shared" si="784"/>
        <v>0.12823054167908143</v>
      </c>
      <c r="Y1754" s="63">
        <f t="shared" si="777"/>
        <v>4.6131860414163395E-2</v>
      </c>
      <c r="Z1754" s="63">
        <f t="shared" si="778"/>
        <v>6.8131016212742868E-2</v>
      </c>
      <c r="AA1754" s="63">
        <f t="shared" si="779"/>
        <v>1.8210954451428618E-2</v>
      </c>
      <c r="AB1754" s="64">
        <f t="shared" si="780"/>
        <v>4.902722912484192E-2</v>
      </c>
      <c r="AC1754" s="63">
        <f t="shared" si="773"/>
        <v>5.4760888805315711E-2</v>
      </c>
      <c r="AD1754" s="63">
        <f t="shared" si="774"/>
        <v>7.4067180849760827E-2</v>
      </c>
      <c r="AE1754" s="63">
        <f t="shared" si="775"/>
        <v>2.1215683465222179E-2</v>
      </c>
      <c r="AF1754" s="64">
        <f t="shared" si="776"/>
        <v>5.1753511271195318E-2</v>
      </c>
      <c r="AG1754" s="69">
        <f t="shared" ca="1" si="785"/>
        <v>398</v>
      </c>
      <c r="AH1754" s="75">
        <f t="shared" si="795"/>
        <v>1</v>
      </c>
      <c r="AI1754" s="76">
        <f t="shared" si="796"/>
        <v>0</v>
      </c>
      <c r="AJ1754" s="75">
        <f t="shared" si="797"/>
        <v>1</v>
      </c>
      <c r="AK1754" s="76">
        <f t="shared" si="798"/>
        <v>0</v>
      </c>
    </row>
    <row r="1755" spans="2:37" x14ac:dyDescent="0.25">
      <c r="B1755" s="43">
        <v>2016</v>
      </c>
      <c r="C1755" s="44">
        <v>12</v>
      </c>
      <c r="D1755" s="67">
        <f t="shared" si="772"/>
        <v>42735</v>
      </c>
      <c r="E1755" s="61">
        <f>Data!I1754</f>
        <v>2238.830078</v>
      </c>
      <c r="F1755" s="61">
        <f>Data!H1754</f>
        <v>241.43199999999999</v>
      </c>
      <c r="G1755" s="62">
        <f>IF(MOD(C1755,3)=0,SUM(Data!G1752:G1754),0)</f>
        <v>11.369166666666667</v>
      </c>
      <c r="H1755" s="63">
        <f t="shared" si="786"/>
        <v>1.8200762196895148E-2</v>
      </c>
      <c r="I1755" s="63">
        <f t="shared" si="787"/>
        <v>5.1705997160287993E-3</v>
      </c>
      <c r="J1755" s="63">
        <f t="shared" si="788"/>
        <v>2.3371361912924105E-2</v>
      </c>
      <c r="K1755" s="63">
        <f t="shared" si="789"/>
        <v>3.2732139231739232E-4</v>
      </c>
      <c r="L1755" s="64">
        <f t="shared" si="790"/>
        <v>2.3036500181293329E-2</v>
      </c>
      <c r="M1755" s="65">
        <f t="shared" si="791"/>
        <v>504.24100855855852</v>
      </c>
      <c r="N1755" s="65">
        <f t="shared" si="792"/>
        <v>19.370251549696341</v>
      </c>
      <c r="O1755" s="65">
        <f t="shared" si="793"/>
        <v>287679.69785275694</v>
      </c>
      <c r="P1755" s="66">
        <f t="shared" si="794"/>
        <v>14851.624260773549</v>
      </c>
      <c r="Q1755" s="63">
        <f t="shared" si="799"/>
        <v>9.5350226829389984E-2</v>
      </c>
      <c r="R1755" s="63">
        <f t="shared" si="800"/>
        <v>0.11834184449298646</v>
      </c>
      <c r="S1755" s="63">
        <f t="shared" si="801"/>
        <v>2.074622132966919E-2</v>
      </c>
      <c r="T1755" s="64">
        <f t="shared" si="802"/>
        <v>9.5612034729049222E-2</v>
      </c>
      <c r="U1755" s="63">
        <f t="shared" si="781"/>
        <v>0.12226578473957539</v>
      </c>
      <c r="V1755" s="63">
        <f t="shared" si="782"/>
        <v>0.14508834220879119</v>
      </c>
      <c r="W1755" s="63">
        <f t="shared" si="783"/>
        <v>1.3592599161252883E-2</v>
      </c>
      <c r="X1755" s="64">
        <f t="shared" si="784"/>
        <v>0.12973234330672012</v>
      </c>
      <c r="Y1755" s="63">
        <f t="shared" si="777"/>
        <v>4.6707416750596753E-2</v>
      </c>
      <c r="Z1755" s="63">
        <f t="shared" si="778"/>
        <v>6.8797230696800771E-2</v>
      </c>
      <c r="AA1755" s="63">
        <f t="shared" si="779"/>
        <v>1.8092802131214336E-2</v>
      </c>
      <c r="AB1755" s="64">
        <f t="shared" si="780"/>
        <v>4.9803346472389265E-2</v>
      </c>
      <c r="AC1755" s="63">
        <f t="shared" si="773"/>
        <v>5.6860744720804046E-2</v>
      </c>
      <c r="AD1755" s="63">
        <f t="shared" si="774"/>
        <v>7.6209563887745801E-2</v>
      </c>
      <c r="AE1755" s="63">
        <f t="shared" si="775"/>
        <v>2.1232394154200529E-2</v>
      </c>
      <c r="AF1755" s="64">
        <f t="shared" si="776"/>
        <v>5.3834142011406128E-2</v>
      </c>
      <c r="AG1755" s="69">
        <f t="shared" ca="1" si="785"/>
        <v>673</v>
      </c>
      <c r="AH1755" s="75">
        <f t="shared" si="795"/>
        <v>2</v>
      </c>
      <c r="AI1755" s="76">
        <f t="shared" si="796"/>
        <v>0</v>
      </c>
      <c r="AJ1755" s="75">
        <f t="shared" si="797"/>
        <v>2</v>
      </c>
      <c r="AK1755" s="76">
        <f t="shared" si="798"/>
        <v>0</v>
      </c>
    </row>
    <row r="1756" spans="2:37" x14ac:dyDescent="0.25">
      <c r="B1756" s="43">
        <v>2017</v>
      </c>
      <c r="C1756" s="39">
        <v>1</v>
      </c>
      <c r="D1756" s="67">
        <f t="shared" si="772"/>
        <v>42766</v>
      </c>
      <c r="E1756" s="61">
        <f>Data!I1755</f>
        <v>2278.8701169999999</v>
      </c>
      <c r="F1756" s="61">
        <f>Data!H1755</f>
        <v>242.839</v>
      </c>
      <c r="G1756" s="62">
        <f>IF(MOD(C1756,3)=0,SUM(Data!G1753:G1755),0)</f>
        <v>0</v>
      </c>
      <c r="H1756" s="63">
        <f t="shared" si="786"/>
        <v>1.7884358171464498E-2</v>
      </c>
      <c r="I1756" s="63">
        <f t="shared" si="787"/>
        <v>0</v>
      </c>
      <c r="J1756" s="63">
        <f t="shared" si="788"/>
        <v>1.7884358171464498E-2</v>
      </c>
      <c r="K1756" s="63">
        <f t="shared" si="789"/>
        <v>5.8277278902547636E-3</v>
      </c>
      <c r="L1756" s="64">
        <f t="shared" si="790"/>
        <v>1.1986774620440066E-2</v>
      </c>
      <c r="M1756" s="65">
        <f t="shared" si="791"/>
        <v>513.25903536036026</v>
      </c>
      <c r="N1756" s="65">
        <f t="shared" si="792"/>
        <v>19.483136104893759</v>
      </c>
      <c r="O1756" s="65">
        <f t="shared" si="793"/>
        <v>292824.66460781434</v>
      </c>
      <c r="P1756" s="66">
        <f t="shared" si="794"/>
        <v>15029.647333534902</v>
      </c>
      <c r="Q1756" s="63">
        <f t="shared" si="799"/>
        <v>0.17453002141245411</v>
      </c>
      <c r="R1756" s="63">
        <f t="shared" si="800"/>
        <v>0.19918363860747479</v>
      </c>
      <c r="S1756" s="63">
        <f t="shared" si="801"/>
        <v>2.5000422090529995E-2</v>
      </c>
      <c r="T1756" s="64">
        <f t="shared" si="802"/>
        <v>0.16993477540398638</v>
      </c>
      <c r="U1756" s="63">
        <f t="shared" si="781"/>
        <v>0.11668326134114015</v>
      </c>
      <c r="V1756" s="63">
        <f t="shared" si="782"/>
        <v>0.13939229181629043</v>
      </c>
      <c r="W1756" s="63">
        <f t="shared" si="783"/>
        <v>1.3880555794791638E-2</v>
      </c>
      <c r="X1756" s="64">
        <f t="shared" si="784"/>
        <v>0.12379341462279925</v>
      </c>
      <c r="Y1756" s="63">
        <f t="shared" si="777"/>
        <v>4.7101595510674388E-2</v>
      </c>
      <c r="Z1756" s="63">
        <f t="shared" si="778"/>
        <v>6.9199728243324765E-2</v>
      </c>
      <c r="AA1756" s="63">
        <f t="shared" si="779"/>
        <v>1.837413337923377E-2</v>
      </c>
      <c r="AB1756" s="64">
        <f t="shared" si="780"/>
        <v>4.990856817566458E-2</v>
      </c>
      <c r="AC1756" s="63">
        <f t="shared" si="773"/>
        <v>5.4655039660468585E-2</v>
      </c>
      <c r="AD1756" s="63">
        <f t="shared" si="774"/>
        <v>7.396347717016627E-2</v>
      </c>
      <c r="AE1756" s="63">
        <f t="shared" si="775"/>
        <v>2.1368389810960231E-2</v>
      </c>
      <c r="AF1756" s="64">
        <f t="shared" si="776"/>
        <v>5.1494727939387808E-2</v>
      </c>
      <c r="AG1756" s="69">
        <f t="shared" ca="1" si="785"/>
        <v>683</v>
      </c>
      <c r="AH1756" s="75">
        <f t="shared" si="795"/>
        <v>3</v>
      </c>
      <c r="AI1756" s="76">
        <f t="shared" si="796"/>
        <v>0</v>
      </c>
      <c r="AJ1756" s="75">
        <f t="shared" si="797"/>
        <v>3</v>
      </c>
      <c r="AK1756" s="76">
        <f t="shared" si="798"/>
        <v>0</v>
      </c>
    </row>
    <row r="1757" spans="2:37" x14ac:dyDescent="0.25">
      <c r="B1757" s="43">
        <v>2017</v>
      </c>
      <c r="C1757" s="44">
        <v>2</v>
      </c>
      <c r="D1757" s="67">
        <f t="shared" si="772"/>
        <v>42794</v>
      </c>
      <c r="E1757" s="61">
        <f>Data!I1756</f>
        <v>2363.639893</v>
      </c>
      <c r="F1757" s="61">
        <f>Data!H1756</f>
        <v>243.60300000000001</v>
      </c>
      <c r="G1757" s="62">
        <f>IF(MOD(C1757,3)=0,SUM(Data!G1754:G1756),0)</f>
        <v>0</v>
      </c>
      <c r="H1757" s="63">
        <f t="shared" si="786"/>
        <v>3.7198160337279074E-2</v>
      </c>
      <c r="I1757" s="63">
        <f t="shared" si="787"/>
        <v>0</v>
      </c>
      <c r="J1757" s="63">
        <f t="shared" si="788"/>
        <v>3.7198160337279074E-2</v>
      </c>
      <c r="K1757" s="63">
        <f t="shared" si="789"/>
        <v>3.1461173864164582E-3</v>
      </c>
      <c r="L1757" s="64">
        <f t="shared" si="790"/>
        <v>3.394524721840253E-2</v>
      </c>
      <c r="M1757" s="65">
        <f t="shared" si="791"/>
        <v>532.35132725225219</v>
      </c>
      <c r="N1757" s="65">
        <f t="shared" si="792"/>
        <v>19.544432338135287</v>
      </c>
      <c r="O1757" s="65">
        <f t="shared" si="793"/>
        <v>303717.20343260578</v>
      </c>
      <c r="P1757" s="66">
        <f t="shared" si="794"/>
        <v>15539.832427877149</v>
      </c>
      <c r="Q1757" s="63">
        <f t="shared" si="799"/>
        <v>0.22327047891059015</v>
      </c>
      <c r="R1757" s="63">
        <f t="shared" si="800"/>
        <v>0.24894716793788629</v>
      </c>
      <c r="S1757" s="63">
        <f t="shared" si="801"/>
        <v>2.7379581714893186E-2</v>
      </c>
      <c r="T1757" s="64">
        <f t="shared" si="802"/>
        <v>0.21566282819554905</v>
      </c>
      <c r="U1757" s="63">
        <f t="shared" si="781"/>
        <v>0.11595445160996443</v>
      </c>
      <c r="V1757" s="63">
        <f t="shared" si="782"/>
        <v>0.13864866090621031</v>
      </c>
      <c r="W1757" s="63">
        <f t="shared" si="783"/>
        <v>1.3626685510208736E-2</v>
      </c>
      <c r="X1757" s="64">
        <f t="shared" si="784"/>
        <v>0.12334124306629923</v>
      </c>
      <c r="Y1757" s="63">
        <f t="shared" si="777"/>
        <v>5.3256818746804546E-2</v>
      </c>
      <c r="Z1757" s="63">
        <f t="shared" si="778"/>
        <v>7.5484851902350103E-2</v>
      </c>
      <c r="AA1757" s="63">
        <f t="shared" si="779"/>
        <v>1.8150632273516543E-2</v>
      </c>
      <c r="AB1757" s="64">
        <f t="shared" si="780"/>
        <v>5.6312119063175459E-2</v>
      </c>
      <c r="AC1757" s="63">
        <f t="shared" si="773"/>
        <v>5.627057874628183E-2</v>
      </c>
      <c r="AD1757" s="63">
        <f t="shared" si="774"/>
        <v>7.5608593259179457E-2</v>
      </c>
      <c r="AE1757" s="63">
        <f t="shared" si="775"/>
        <v>2.1368564926774525E-2</v>
      </c>
      <c r="AF1757" s="64">
        <f t="shared" si="776"/>
        <v>5.3105245447115923E-2</v>
      </c>
      <c r="AG1757" s="69">
        <f t="shared" ca="1" si="785"/>
        <v>344</v>
      </c>
      <c r="AH1757" s="75">
        <f t="shared" si="795"/>
        <v>4</v>
      </c>
      <c r="AI1757" s="76">
        <f t="shared" si="796"/>
        <v>0</v>
      </c>
      <c r="AJ1757" s="75">
        <f t="shared" si="797"/>
        <v>4</v>
      </c>
      <c r="AK1757" s="76">
        <f t="shared" si="798"/>
        <v>0</v>
      </c>
    </row>
    <row r="1758" spans="2:37" x14ac:dyDescent="0.25">
      <c r="B1758" s="43">
        <v>2017</v>
      </c>
      <c r="C1758" s="44">
        <v>3</v>
      </c>
      <c r="D1758" s="67">
        <f t="shared" si="772"/>
        <v>42825</v>
      </c>
      <c r="E1758" s="61">
        <f>Data!I1757</f>
        <v>2362.719971</v>
      </c>
      <c r="F1758" s="61">
        <f>Data!H1757</f>
        <v>243.80099999999999</v>
      </c>
      <c r="G1758" s="62">
        <f>IF(MOD(C1758,3)=0,SUM(Data!G1755:G1757),0)</f>
        <v>11.538333333333334</v>
      </c>
      <c r="H1758" s="63">
        <f t="shared" si="786"/>
        <v>-3.8919718808450021E-4</v>
      </c>
      <c r="I1758" s="63">
        <f t="shared" si="787"/>
        <v>4.8815952749420508E-3</v>
      </c>
      <c r="J1758" s="63">
        <f t="shared" si="788"/>
        <v>4.4923980868576407E-3</v>
      </c>
      <c r="K1758" s="63">
        <f t="shared" si="789"/>
        <v>8.1279787194721287E-4</v>
      </c>
      <c r="L1758" s="64">
        <f t="shared" si="790"/>
        <v>3.6766118726043739E-3</v>
      </c>
      <c r="M1758" s="65">
        <f t="shared" si="791"/>
        <v>532.14413761261255</v>
      </c>
      <c r="N1758" s="65">
        <f t="shared" si="792"/>
        <v>19.560318011148141</v>
      </c>
      <c r="O1758" s="65">
        <f t="shared" si="793"/>
        <v>305081.62201625219</v>
      </c>
      <c r="P1758" s="66">
        <f t="shared" si="794"/>
        <v>15596.966360279765</v>
      </c>
      <c r="Q1758" s="63">
        <f t="shared" si="799"/>
        <v>0.14709622693687652</v>
      </c>
      <c r="R1758" s="63">
        <f t="shared" si="800"/>
        <v>0.17068168394075722</v>
      </c>
      <c r="S1758" s="63">
        <f t="shared" si="801"/>
        <v>2.3806124334402767E-2</v>
      </c>
      <c r="T1758" s="64">
        <f t="shared" si="802"/>
        <v>0.14346032526601848</v>
      </c>
      <c r="U1758" s="63">
        <f t="shared" si="781"/>
        <v>0.10900353890559766</v>
      </c>
      <c r="V1758" s="63">
        <f t="shared" si="782"/>
        <v>0.13157517024190302</v>
      </c>
      <c r="W1758" s="63">
        <f t="shared" si="783"/>
        <v>1.2258524923364877E-2</v>
      </c>
      <c r="X1758" s="64">
        <f t="shared" si="784"/>
        <v>0.11787171199923629</v>
      </c>
      <c r="Y1758" s="63">
        <f t="shared" si="777"/>
        <v>5.2170441043385418E-2</v>
      </c>
      <c r="Z1758" s="63">
        <f t="shared" si="778"/>
        <v>7.4421992931422043E-2</v>
      </c>
      <c r="AA1758" s="63">
        <f t="shared" si="779"/>
        <v>1.73107987742811E-2</v>
      </c>
      <c r="AB1758" s="64">
        <f t="shared" si="780"/>
        <v>5.6139376703709498E-2</v>
      </c>
      <c r="AC1758" s="63">
        <f t="shared" si="773"/>
        <v>5.8552438216556757E-2</v>
      </c>
      <c r="AD1758" s="63">
        <f t="shared" si="774"/>
        <v>7.7928383941468615E-2</v>
      </c>
      <c r="AE1758" s="63">
        <f t="shared" si="775"/>
        <v>2.1282229100013872E-2</v>
      </c>
      <c r="AF1758" s="64">
        <f t="shared" si="776"/>
        <v>5.5465720667021934E-2</v>
      </c>
      <c r="AG1758" s="69">
        <f t="shared" ca="1" si="785"/>
        <v>1054</v>
      </c>
      <c r="AH1758" s="75">
        <f t="shared" si="795"/>
        <v>0</v>
      </c>
      <c r="AI1758" s="76">
        <f t="shared" si="796"/>
        <v>1</v>
      </c>
      <c r="AJ1758" s="75">
        <f t="shared" si="797"/>
        <v>0</v>
      </c>
      <c r="AK1758" s="76">
        <f t="shared" si="798"/>
        <v>1</v>
      </c>
    </row>
    <row r="1759" spans="2:37" x14ac:dyDescent="0.25">
      <c r="B1759" s="43">
        <v>2017</v>
      </c>
      <c r="C1759" s="44">
        <v>4</v>
      </c>
      <c r="D1759" s="67">
        <f t="shared" si="772"/>
        <v>42855</v>
      </c>
      <c r="E1759" s="61">
        <f>Data!I1758</f>
        <v>2384.1999510000001</v>
      </c>
      <c r="F1759" s="61">
        <f>Data!H1758</f>
        <v>244.524</v>
      </c>
      <c r="G1759" s="62">
        <f>IF(MOD(C1759,3)=0,SUM(Data!G1756:G1758),0)</f>
        <v>0</v>
      </c>
      <c r="H1759" s="63">
        <f t="shared" si="786"/>
        <v>9.0912085493182193E-3</v>
      </c>
      <c r="I1759" s="63">
        <f t="shared" si="787"/>
        <v>0</v>
      </c>
      <c r="J1759" s="63">
        <f t="shared" si="788"/>
        <v>9.0912085493182193E-3</v>
      </c>
      <c r="K1759" s="63">
        <f t="shared" si="789"/>
        <v>2.965533365326678E-3</v>
      </c>
      <c r="L1759" s="64">
        <f t="shared" si="790"/>
        <v>6.1075630021278915E-3</v>
      </c>
      <c r="M1759" s="65">
        <f t="shared" si="791"/>
        <v>536.98197094594593</v>
      </c>
      <c r="N1759" s="65">
        <f t="shared" si="792"/>
        <v>19.6183247868466</v>
      </c>
      <c r="O1759" s="65">
        <f t="shared" si="793"/>
        <v>307855.18266656622</v>
      </c>
      <c r="P1759" s="66">
        <f t="shared" si="794"/>
        <v>15692.225814967243</v>
      </c>
      <c r="Q1759" s="63">
        <f t="shared" si="799"/>
        <v>0.15440850938555317</v>
      </c>
      <c r="R1759" s="63">
        <f t="shared" si="800"/>
        <v>0.17814431430205335</v>
      </c>
      <c r="S1759" s="63">
        <f t="shared" si="801"/>
        <v>2.1996898784172991E-2</v>
      </c>
      <c r="T1759" s="64">
        <f t="shared" si="802"/>
        <v>0.15278658448341997</v>
      </c>
      <c r="U1759" s="63">
        <f t="shared" si="781"/>
        <v>0.11268617110835821</v>
      </c>
      <c r="V1759" s="63">
        <f t="shared" si="782"/>
        <v>0.13533275533120714</v>
      </c>
      <c r="W1759" s="63">
        <f t="shared" si="783"/>
        <v>1.2247323227444706E-2</v>
      </c>
      <c r="X1759" s="64">
        <f t="shared" si="784"/>
        <v>0.12159620408905369</v>
      </c>
      <c r="Y1759" s="63">
        <f t="shared" si="777"/>
        <v>4.8669424989926213E-2</v>
      </c>
      <c r="Z1759" s="63">
        <f t="shared" si="778"/>
        <v>7.0846936553947248E-2</v>
      </c>
      <c r="AA1759" s="63">
        <f t="shared" si="779"/>
        <v>1.6953377675920089E-2</v>
      </c>
      <c r="AB1759" s="64">
        <f t="shared" si="780"/>
        <v>5.2995112717155068E-2</v>
      </c>
      <c r="AC1759" s="63">
        <f t="shared" si="773"/>
        <v>5.6030087502093373E-2</v>
      </c>
      <c r="AD1759" s="63">
        <f t="shared" si="774"/>
        <v>7.5359863638444269E-2</v>
      </c>
      <c r="AE1759" s="63">
        <f t="shared" si="775"/>
        <v>2.1369650793166217E-2</v>
      </c>
      <c r="AF1759" s="64">
        <f t="shared" si="776"/>
        <v>5.2860600276648961E-2</v>
      </c>
      <c r="AG1759" s="69">
        <f t="shared" ca="1" si="785"/>
        <v>864</v>
      </c>
      <c r="AH1759" s="75">
        <f t="shared" si="795"/>
        <v>1</v>
      </c>
      <c r="AI1759" s="76">
        <f t="shared" si="796"/>
        <v>0</v>
      </c>
      <c r="AJ1759" s="75">
        <f t="shared" si="797"/>
        <v>1</v>
      </c>
      <c r="AK1759" s="76">
        <f t="shared" si="798"/>
        <v>0</v>
      </c>
    </row>
    <row r="1760" spans="2:37" x14ac:dyDescent="0.25">
      <c r="B1760" s="43">
        <v>2017</v>
      </c>
      <c r="C1760" s="44">
        <v>5</v>
      </c>
      <c r="D1760" s="67">
        <f t="shared" ref="D1760:D1767" si="803">EOMONTH(DATE(B1760,C1760,1),0)</f>
        <v>42886</v>
      </c>
      <c r="E1760" s="61">
        <f>Data!I1759</f>
        <v>2411.8000489999999</v>
      </c>
      <c r="F1760" s="61">
        <f>Data!H1759</f>
        <v>244.733</v>
      </c>
      <c r="G1760" s="62">
        <f>IF(MOD(C1760,3)=0,SUM(Data!G1757:G1759),0)</f>
        <v>0</v>
      </c>
      <c r="H1760" s="63">
        <f t="shared" si="786"/>
        <v>1.157625139134133E-2</v>
      </c>
      <c r="I1760" s="63">
        <f t="shared" si="787"/>
        <v>0</v>
      </c>
      <c r="J1760" s="63">
        <f t="shared" si="788"/>
        <v>1.157625139134133E-2</v>
      </c>
      <c r="K1760" s="63">
        <f t="shared" si="789"/>
        <v>8.5472182689638743E-4</v>
      </c>
      <c r="L1760" s="64">
        <f t="shared" si="790"/>
        <v>1.0712373465026515E-2</v>
      </c>
      <c r="M1760" s="65">
        <f t="shared" si="791"/>
        <v>543.19820923423413</v>
      </c>
      <c r="N1760" s="65">
        <f t="shared" si="792"/>
        <v>19.63509299724906</v>
      </c>
      <c r="O1760" s="65">
        <f t="shared" si="793"/>
        <v>311418.99165324168</v>
      </c>
      <c r="P1760" s="66">
        <f t="shared" si="794"/>
        <v>15860.326798394703</v>
      </c>
      <c r="Q1760" s="63">
        <f t="shared" si="799"/>
        <v>0.15014669179388518</v>
      </c>
      <c r="R1760" s="63">
        <f t="shared" si="800"/>
        <v>0.17379486943622435</v>
      </c>
      <c r="S1760" s="63">
        <f t="shared" si="801"/>
        <v>1.8748777208413614E-2</v>
      </c>
      <c r="T1760" s="64">
        <f t="shared" si="802"/>
        <v>0.15219266584316338</v>
      </c>
      <c r="U1760" s="63">
        <f t="shared" si="781"/>
        <v>0.12977543099279498</v>
      </c>
      <c r="V1760" s="63">
        <f t="shared" si="782"/>
        <v>0.1527698341904169</v>
      </c>
      <c r="W1760" s="63">
        <f t="shared" si="783"/>
        <v>1.2658080384187587E-2</v>
      </c>
      <c r="X1760" s="64">
        <f t="shared" si="784"/>
        <v>0.13836037703177473</v>
      </c>
      <c r="Y1760" s="63">
        <f t="shared" si="777"/>
        <v>4.6519660691447751E-2</v>
      </c>
      <c r="Z1760" s="63">
        <f t="shared" si="778"/>
        <v>6.8651708526429545E-2</v>
      </c>
      <c r="AA1760" s="63">
        <f t="shared" si="779"/>
        <v>1.642086064496473E-2</v>
      </c>
      <c r="AB1760" s="64">
        <f t="shared" si="780"/>
        <v>5.1387028645124566E-2</v>
      </c>
      <c r="AC1760" s="63">
        <f t="shared" si="773"/>
        <v>5.3634791652266589E-2</v>
      </c>
      <c r="AD1760" s="63">
        <f t="shared" si="774"/>
        <v>7.2920723836531698E-2</v>
      </c>
      <c r="AE1760" s="63">
        <f t="shared" si="775"/>
        <v>2.1445172196105755E-2</v>
      </c>
      <c r="AF1760" s="64">
        <f t="shared" si="776"/>
        <v>5.0394825920762276E-2</v>
      </c>
      <c r="AG1760" s="69">
        <f t="shared" ca="1" si="785"/>
        <v>810</v>
      </c>
      <c r="AH1760" s="75">
        <f t="shared" si="795"/>
        <v>2</v>
      </c>
      <c r="AI1760" s="76">
        <f t="shared" si="796"/>
        <v>0</v>
      </c>
      <c r="AJ1760" s="75">
        <f t="shared" si="797"/>
        <v>2</v>
      </c>
      <c r="AK1760" s="76">
        <f t="shared" si="798"/>
        <v>0</v>
      </c>
    </row>
    <row r="1761" spans="2:37" x14ac:dyDescent="0.25">
      <c r="B1761" s="43">
        <v>2017</v>
      </c>
      <c r="C1761" s="44">
        <v>6</v>
      </c>
      <c r="D1761" s="67">
        <f t="shared" si="803"/>
        <v>42916</v>
      </c>
      <c r="E1761" s="61">
        <f>Data!I1760</f>
        <v>2423.4099120000001</v>
      </c>
      <c r="F1761" s="61">
        <f>Data!H1760</f>
        <v>244.95500000000001</v>
      </c>
      <c r="G1761" s="62">
        <f>IF(MOD(C1761,3)=0,SUM(Data!G1758:G1760),0)</f>
        <v>11.735000000000001</v>
      </c>
      <c r="H1761" s="63">
        <f t="shared" si="786"/>
        <v>4.8137750908554544E-3</v>
      </c>
      <c r="I1761" s="63">
        <f t="shared" si="787"/>
        <v>4.8656604036747004E-3</v>
      </c>
      <c r="J1761" s="63">
        <f t="shared" si="788"/>
        <v>9.6794354945302086E-3</v>
      </c>
      <c r="K1761" s="63">
        <f t="shared" si="789"/>
        <v>9.0711101486107282E-4</v>
      </c>
      <c r="L1761" s="64">
        <f t="shared" si="790"/>
        <v>8.7643742192764496E-3</v>
      </c>
      <c r="M1761" s="65">
        <f t="shared" si="791"/>
        <v>545.81304324324321</v>
      </c>
      <c r="N1761" s="65">
        <f t="shared" si="792"/>
        <v>19.652904206384687</v>
      </c>
      <c r="O1761" s="65">
        <f t="shared" si="793"/>
        <v>314433.35169472086</v>
      </c>
      <c r="P1761" s="66">
        <f t="shared" si="794"/>
        <v>15999.332637695852</v>
      </c>
      <c r="Q1761" s="63">
        <f t="shared" si="799"/>
        <v>0.1546314611048063</v>
      </c>
      <c r="R1761" s="63">
        <f t="shared" si="800"/>
        <v>0.17786739422776665</v>
      </c>
      <c r="S1761" s="63">
        <f t="shared" si="801"/>
        <v>1.6334879552564407E-2</v>
      </c>
      <c r="T1761" s="64">
        <f t="shared" si="802"/>
        <v>0.15893630920776491</v>
      </c>
      <c r="U1761" s="63">
        <f t="shared" si="781"/>
        <v>0.1221211527705226</v>
      </c>
      <c r="V1761" s="63">
        <f t="shared" si="782"/>
        <v>0.14489233968733761</v>
      </c>
      <c r="W1761" s="63">
        <f t="shared" si="783"/>
        <v>1.3139039644546768E-2</v>
      </c>
      <c r="X1761" s="64">
        <f t="shared" si="784"/>
        <v>0.13004463838350944</v>
      </c>
      <c r="Y1761" s="63">
        <f t="shared" si="777"/>
        <v>4.8906262767620223E-2</v>
      </c>
      <c r="Z1761" s="63">
        <f t="shared" si="778"/>
        <v>7.1145090566064217E-2</v>
      </c>
      <c r="AA1761" s="63">
        <f t="shared" si="779"/>
        <v>1.6316235678186741E-2</v>
      </c>
      <c r="AB1761" s="64">
        <f t="shared" si="780"/>
        <v>5.3948616545804073E-2</v>
      </c>
      <c r="AC1761" s="63">
        <f t="shared" si="773"/>
        <v>5.1648835487442701E-2</v>
      </c>
      <c r="AD1761" s="63">
        <f t="shared" si="774"/>
        <v>7.0928796615551182E-2</v>
      </c>
      <c r="AE1761" s="63">
        <f t="shared" si="775"/>
        <v>2.1427718923075822E-2</v>
      </c>
      <c r="AF1761" s="64">
        <f t="shared" si="776"/>
        <v>4.8462633993001436E-2</v>
      </c>
      <c r="AG1761" s="69">
        <f t="shared" ca="1" si="785"/>
        <v>938</v>
      </c>
      <c r="AH1761" s="75">
        <f t="shared" si="795"/>
        <v>3</v>
      </c>
      <c r="AI1761" s="76">
        <f t="shared" si="796"/>
        <v>0</v>
      </c>
      <c r="AJ1761" s="75">
        <f t="shared" si="797"/>
        <v>3</v>
      </c>
      <c r="AK1761" s="76">
        <f t="shared" si="798"/>
        <v>0</v>
      </c>
    </row>
    <row r="1762" spans="2:37" x14ac:dyDescent="0.25">
      <c r="B1762" s="43">
        <v>2017</v>
      </c>
      <c r="C1762" s="44">
        <v>7</v>
      </c>
      <c r="D1762" s="67">
        <f t="shared" si="803"/>
        <v>42947</v>
      </c>
      <c r="E1762" s="61">
        <f>Data!I1761</f>
        <v>2470.3000489999999</v>
      </c>
      <c r="F1762" s="61">
        <f>Data!H1761</f>
        <v>244.786</v>
      </c>
      <c r="G1762" s="62">
        <f>IF(MOD(C1762,3)=0,SUM(Data!G1759:G1761),0)</f>
        <v>0</v>
      </c>
      <c r="H1762" s="63">
        <f t="shared" si="786"/>
        <v>1.9348826118030571E-2</v>
      </c>
      <c r="I1762" s="63">
        <f t="shared" si="787"/>
        <v>0</v>
      </c>
      <c r="J1762" s="63">
        <f t="shared" si="788"/>
        <v>1.9348826118030571E-2</v>
      </c>
      <c r="K1762" s="63">
        <f t="shared" si="789"/>
        <v>-6.8992263885203631E-4</v>
      </c>
      <c r="L1762" s="64">
        <f t="shared" si="790"/>
        <v>2.0052583488198605E-2</v>
      </c>
      <c r="M1762" s="65">
        <f t="shared" si="791"/>
        <v>556.37388490990986</v>
      </c>
      <c r="N1762" s="65">
        <f t="shared" si="792"/>
        <v>19.63934522285351</v>
      </c>
      <c r="O1762" s="65">
        <f t="shared" si="793"/>
        <v>320517.26794237155</v>
      </c>
      <c r="P1762" s="66">
        <f t="shared" si="794"/>
        <v>16320.160591168709</v>
      </c>
      <c r="Q1762" s="63">
        <f t="shared" si="799"/>
        <v>0.13650162754087258</v>
      </c>
      <c r="R1762" s="63">
        <f t="shared" si="800"/>
        <v>0.15937271385823926</v>
      </c>
      <c r="S1762" s="63">
        <f t="shared" si="801"/>
        <v>1.727978456372492E-2</v>
      </c>
      <c r="T1762" s="64">
        <f t="shared" si="802"/>
        <v>0.1396793010641153</v>
      </c>
      <c r="U1762" s="63">
        <f t="shared" si="781"/>
        <v>0.12361347303288261</v>
      </c>
      <c r="V1762" s="63">
        <f t="shared" si="782"/>
        <v>0.14641494358132712</v>
      </c>
      <c r="W1762" s="63">
        <f t="shared" si="783"/>
        <v>1.3329721166890796E-2</v>
      </c>
      <c r="X1762" s="64">
        <f t="shared" si="784"/>
        <v>0.13133456922706621</v>
      </c>
      <c r="Y1762" s="63">
        <f t="shared" si="777"/>
        <v>5.4339828033442172E-2</v>
      </c>
      <c r="Z1762" s="63">
        <f t="shared" si="778"/>
        <v>7.6693857853808778E-2</v>
      </c>
      <c r="AA1762" s="63">
        <f t="shared" si="779"/>
        <v>1.6271950543384595E-2</v>
      </c>
      <c r="AB1762" s="64">
        <f t="shared" si="780"/>
        <v>5.9454467161194069E-2</v>
      </c>
      <c r="AC1762" s="63">
        <f t="shared" si="773"/>
        <v>4.8704210447198415E-2</v>
      </c>
      <c r="AD1762" s="63">
        <f t="shared" si="774"/>
        <v>6.7930187531967556E-2</v>
      </c>
      <c r="AE1762" s="63">
        <f t="shared" si="775"/>
        <v>2.1328796207218836E-2</v>
      </c>
      <c r="AF1762" s="64">
        <f t="shared" si="776"/>
        <v>4.5628196813608302E-2</v>
      </c>
      <c r="AG1762" s="69">
        <f t="shared" ca="1" si="785"/>
        <v>651</v>
      </c>
      <c r="AH1762" s="75">
        <f t="shared" si="795"/>
        <v>4</v>
      </c>
      <c r="AI1762" s="76">
        <f t="shared" si="796"/>
        <v>0</v>
      </c>
      <c r="AJ1762" s="75">
        <f t="shared" si="797"/>
        <v>4</v>
      </c>
      <c r="AK1762" s="76">
        <f t="shared" si="798"/>
        <v>0</v>
      </c>
    </row>
    <row r="1763" spans="2:37" x14ac:dyDescent="0.25">
      <c r="B1763" s="43">
        <v>2017</v>
      </c>
      <c r="C1763" s="44">
        <v>8</v>
      </c>
      <c r="D1763" s="67">
        <f t="shared" si="803"/>
        <v>42978</v>
      </c>
      <c r="E1763" s="61">
        <f>Data!I1762</f>
        <v>2471.6499020000001</v>
      </c>
      <c r="F1763" s="61">
        <f>Data!H1762</f>
        <v>245.51900000000001</v>
      </c>
      <c r="G1763" s="62">
        <f>IF(MOD(C1763,3)=0,SUM(Data!G1760:G1762),0)</f>
        <v>0</v>
      </c>
      <c r="H1763" s="63">
        <f t="shared" si="786"/>
        <v>5.4643281108557318E-4</v>
      </c>
      <c r="I1763" s="63">
        <f t="shared" si="787"/>
        <v>0</v>
      </c>
      <c r="J1763" s="63">
        <f t="shared" si="788"/>
        <v>5.4643281108557318E-4</v>
      </c>
      <c r="K1763" s="63">
        <f t="shared" si="789"/>
        <v>2.9944522971085963E-3</v>
      </c>
      <c r="L1763" s="64">
        <f t="shared" si="790"/>
        <v>-2.4407108936808086E-3</v>
      </c>
      <c r="M1763" s="65">
        <f t="shared" si="791"/>
        <v>556.67790585585578</v>
      </c>
      <c r="N1763" s="65">
        <f t="shared" si="792"/>
        <v>19.698154305269792</v>
      </c>
      <c r="O1763" s="65">
        <f t="shared" si="793"/>
        <v>320692.40909409476</v>
      </c>
      <c r="P1763" s="66">
        <f t="shared" si="794"/>
        <v>16280.327797427224</v>
      </c>
      <c r="Q1763" s="63">
        <f t="shared" si="799"/>
        <v>0.13851077076258211</v>
      </c>
      <c r="R1763" s="63">
        <f t="shared" si="800"/>
        <v>0.16142228930365543</v>
      </c>
      <c r="S1763" s="63">
        <f t="shared" si="801"/>
        <v>1.9389742120581754E-2</v>
      </c>
      <c r="T1763" s="64">
        <f t="shared" si="802"/>
        <v>0.13933095587916289</v>
      </c>
      <c r="U1763" s="63">
        <f t="shared" si="781"/>
        <v>0.11934639813372283</v>
      </c>
      <c r="V1763" s="63">
        <f t="shared" si="782"/>
        <v>0.14206127699830406</v>
      </c>
      <c r="W1763" s="63">
        <f t="shared" si="783"/>
        <v>1.2811079371891632E-2</v>
      </c>
      <c r="X1763" s="64">
        <f t="shared" si="784"/>
        <v>0.12761530778925634</v>
      </c>
      <c r="Y1763" s="63">
        <f t="shared" si="777"/>
        <v>5.3050605230997361E-2</v>
      </c>
      <c r="Z1763" s="63">
        <f t="shared" si="778"/>
        <v>7.5377301051258394E-2</v>
      </c>
      <c r="AA1763" s="63">
        <f t="shared" si="779"/>
        <v>1.676247739469372E-2</v>
      </c>
      <c r="AB1763" s="64">
        <f t="shared" si="780"/>
        <v>5.7648492110720539E-2</v>
      </c>
      <c r="AC1763" s="63">
        <f t="shared" si="773"/>
        <v>5.1840803844720673E-2</v>
      </c>
      <c r="AD1763" s="63">
        <f t="shared" si="774"/>
        <v>7.1124284343878852E-2</v>
      </c>
      <c r="AE1763" s="63">
        <f t="shared" si="775"/>
        <v>2.1386123146637681E-2</v>
      </c>
      <c r="AF1763" s="64">
        <f t="shared" si="776"/>
        <v>4.8696726996848572E-2</v>
      </c>
      <c r="AG1763" s="69">
        <f t="shared" ca="1" si="785"/>
        <v>1016</v>
      </c>
      <c r="AH1763" s="75">
        <f t="shared" si="795"/>
        <v>5</v>
      </c>
      <c r="AI1763" s="76">
        <f t="shared" si="796"/>
        <v>0</v>
      </c>
      <c r="AJ1763" s="75">
        <f t="shared" si="797"/>
        <v>5</v>
      </c>
      <c r="AK1763" s="76">
        <f t="shared" si="798"/>
        <v>0</v>
      </c>
    </row>
    <row r="1764" spans="2:37" x14ac:dyDescent="0.25">
      <c r="B1764" s="43">
        <v>2017</v>
      </c>
      <c r="C1764" s="44">
        <v>9</v>
      </c>
      <c r="D1764" s="67">
        <f t="shared" si="803"/>
        <v>43008</v>
      </c>
      <c r="E1764" s="61">
        <f>Data!I1763</f>
        <v>2519.360107</v>
      </c>
      <c r="F1764" s="61">
        <f>Data!H1763</f>
        <v>246.81899999999999</v>
      </c>
      <c r="G1764" s="62">
        <f>IF(MOD(C1764,3)=0,SUM(Data!G1761:G1763),0)</f>
        <v>11.963333333333335</v>
      </c>
      <c r="H1764" s="63">
        <f t="shared" ref="H1764:H1769" si="804">E1764/E1763-1</f>
        <v>1.9302978533243698E-2</v>
      </c>
      <c r="I1764" s="63">
        <f t="shared" ref="I1764:I1769" si="805">G1764/E1763</f>
        <v>4.840221636427105E-3</v>
      </c>
      <c r="J1764" s="63">
        <f t="shared" ref="J1764:J1769" si="806">O1764/O1763-1</f>
        <v>2.4143200169670642E-2</v>
      </c>
      <c r="K1764" s="63">
        <f t="shared" ref="K1764:K1769" si="807">F1764/F1763-1</f>
        <v>5.2949058932301174E-3</v>
      </c>
      <c r="L1764" s="64">
        <f t="shared" ref="L1764:L1769" si="808">(1+J1764)/(1+K1764)-1</f>
        <v>1.8749019980055737E-2</v>
      </c>
      <c r="M1764" s="65">
        <f t="shared" ref="M1764:M1769" si="809">E1764/$E$4</f>
        <v>567.42344752252245</v>
      </c>
      <c r="N1764" s="65">
        <f t="shared" ref="N1764:N1769" si="810">F1764/$F$4</f>
        <v>19.802454178586522</v>
      </c>
      <c r="O1764" s="65">
        <f t="shared" ref="O1764:O1769" si="811">O1763*((E1764+G1764)/(E1763))</f>
        <v>328434.95011974737</v>
      </c>
      <c r="P1764" s="66">
        <f t="shared" ref="P1764:P1769" si="812">P1763*(1+L1764)</f>
        <v>16585.567988583043</v>
      </c>
      <c r="Q1764" s="63">
        <f t="shared" si="799"/>
        <v>0.16192175502200601</v>
      </c>
      <c r="R1764" s="63">
        <f t="shared" si="800"/>
        <v>0.18480740987512623</v>
      </c>
      <c r="S1764" s="63">
        <f t="shared" si="801"/>
        <v>2.2329638650032235E-2</v>
      </c>
      <c r="T1764" s="64">
        <f t="shared" si="802"/>
        <v>0.15892894530539414</v>
      </c>
      <c r="U1764" s="63">
        <f t="shared" si="781"/>
        <v>0.11826606112232851</v>
      </c>
      <c r="V1764" s="63">
        <f t="shared" si="782"/>
        <v>0.14088800209208641</v>
      </c>
      <c r="W1764" s="63">
        <f t="shared" si="783"/>
        <v>1.297894667475652E-2</v>
      </c>
      <c r="X1764" s="64">
        <f t="shared" si="784"/>
        <v>0.12627020120922472</v>
      </c>
      <c r="Y1764" s="63">
        <f t="shared" si="777"/>
        <v>5.1361893363310873E-2</v>
      </c>
      <c r="Z1764" s="63">
        <f t="shared" si="778"/>
        <v>7.369285349004473E-2</v>
      </c>
      <c r="AA1764" s="63">
        <f t="shared" si="779"/>
        <v>1.7019630868483127E-2</v>
      </c>
      <c r="AB1764" s="64">
        <f t="shared" si="780"/>
        <v>5.5724806976602315E-2</v>
      </c>
      <c r="AC1764" s="63">
        <f t="shared" si="773"/>
        <v>5.0124022217151509E-2</v>
      </c>
      <c r="AD1764" s="63">
        <f t="shared" si="774"/>
        <v>6.9414237479707763E-2</v>
      </c>
      <c r="AE1764" s="63">
        <f t="shared" si="775"/>
        <v>2.1528946599341348E-2</v>
      </c>
      <c r="AF1764" s="64">
        <f t="shared" ref="AF1764" si="813">($P1764/$P1524)^(1/20)-1</f>
        <v>4.6876097872484257E-2</v>
      </c>
      <c r="AG1764" s="69">
        <f t="shared" ref="AG1764:AG1827" ca="1" si="814">RANK($H1764,OFFSET($H$5,0,0,$AN$3,1),0)</f>
        <v>652</v>
      </c>
      <c r="AH1764" s="75">
        <f t="shared" ref="AH1764:AH1827" si="815">IF($H1764&gt;0,IF($H1763&gt;0,AH1763+1,1),0)</f>
        <v>6</v>
      </c>
      <c r="AI1764" s="76">
        <f t="shared" ref="AI1764:AI1827" si="816">IF($H1764&lt;0,IF($H1763&lt;0,AI1763+1,1),0)</f>
        <v>0</v>
      </c>
      <c r="AJ1764" s="75">
        <f t="shared" ref="AJ1764:AJ1827" si="817">IF($H1764&gt;0,IF($H1763&gt;0,AJ1763+1,1),0)</f>
        <v>6</v>
      </c>
      <c r="AK1764" s="76">
        <f t="shared" ref="AK1764:AK1827" si="818">IF($H1764&lt;0,IF($H1763&lt;0,AK1763+1,1),0)</f>
        <v>0</v>
      </c>
    </row>
    <row r="1765" spans="2:37" x14ac:dyDescent="0.25">
      <c r="B1765" s="43">
        <v>2017</v>
      </c>
      <c r="C1765" s="44">
        <v>10</v>
      </c>
      <c r="D1765" s="67">
        <f t="shared" si="803"/>
        <v>43039</v>
      </c>
      <c r="E1765" s="61">
        <f>Data!I1764</f>
        <v>2575.26001</v>
      </c>
      <c r="F1765" s="61">
        <f>Data!H1764</f>
        <v>246.66300000000001</v>
      </c>
      <c r="G1765" s="62">
        <f>IF(MOD(C1765,3)=0,SUM(Data!G1762:G1764),0)</f>
        <v>0</v>
      </c>
      <c r="H1765" s="63">
        <f t="shared" si="804"/>
        <v>2.218813533034969E-2</v>
      </c>
      <c r="I1765" s="63">
        <f t="shared" si="805"/>
        <v>0</v>
      </c>
      <c r="J1765" s="63">
        <f t="shared" si="806"/>
        <v>2.218813533034969E-2</v>
      </c>
      <c r="K1765" s="63">
        <f t="shared" si="807"/>
        <v>-6.3204210372769243E-4</v>
      </c>
      <c r="L1765" s="64">
        <f t="shared" si="808"/>
        <v>2.2834609868936706E-2</v>
      </c>
      <c r="M1765" s="65">
        <f t="shared" si="809"/>
        <v>580.01351576576576</v>
      </c>
      <c r="N1765" s="65">
        <f t="shared" si="810"/>
        <v>19.789938193788519</v>
      </c>
      <c r="O1765" s="65">
        <f t="shared" si="811"/>
        <v>335722.30924022099</v>
      </c>
      <c r="P1765" s="66">
        <f t="shared" si="812"/>
        <v>16964.292963057062</v>
      </c>
      <c r="Q1765" s="63">
        <f t="shared" si="799"/>
        <v>0.2112316293303389</v>
      </c>
      <c r="R1765" s="63">
        <f t="shared" si="800"/>
        <v>0.23508851030896505</v>
      </c>
      <c r="S1765" s="63">
        <f t="shared" si="801"/>
        <v>2.0411287019761915E-2</v>
      </c>
      <c r="T1765" s="64">
        <f t="shared" si="802"/>
        <v>0.21038303478217624</v>
      </c>
      <c r="U1765" s="63">
        <f t="shared" si="781"/>
        <v>0.1276840389446896</v>
      </c>
      <c r="V1765" s="63">
        <f t="shared" si="782"/>
        <v>0.15049650070887988</v>
      </c>
      <c r="W1765" s="63">
        <f t="shared" si="783"/>
        <v>1.2929668243678583E-2</v>
      </c>
      <c r="X1765" s="64">
        <f t="shared" si="784"/>
        <v>0.13581084331721582</v>
      </c>
      <c r="Y1765" s="63">
        <f t="shared" si="777"/>
        <v>5.212251321527428E-2</v>
      </c>
      <c r="Z1765" s="63">
        <f t="shared" si="778"/>
        <v>7.4469628931908227E-2</v>
      </c>
      <c r="AA1765" s="63">
        <f t="shared" si="779"/>
        <v>1.6738042025641553E-2</v>
      </c>
      <c r="AB1765" s="64">
        <f t="shared" si="780"/>
        <v>5.6781181110572287E-2</v>
      </c>
      <c r="AC1765" s="63">
        <f t="shared" si="773"/>
        <v>5.3122810480868976E-2</v>
      </c>
      <c r="AD1765" s="63">
        <f t="shared" si="774"/>
        <v>7.2468111876024865E-2</v>
      </c>
      <c r="AE1765" s="63">
        <f t="shared" si="775"/>
        <v>2.1370082704704529E-2</v>
      </c>
      <c r="AF1765" s="64">
        <f t="shared" ref="AF1765" si="819">($P1765/$P1525)^(1/20)-1</f>
        <v>5.0028907285013524E-2</v>
      </c>
      <c r="AG1765" s="69">
        <f t="shared" ca="1" si="814"/>
        <v>594</v>
      </c>
      <c r="AH1765" s="75">
        <f t="shared" si="815"/>
        <v>7</v>
      </c>
      <c r="AI1765" s="76">
        <f t="shared" si="816"/>
        <v>0</v>
      </c>
      <c r="AJ1765" s="75">
        <f t="shared" si="817"/>
        <v>7</v>
      </c>
      <c r="AK1765" s="76">
        <f t="shared" si="818"/>
        <v>0</v>
      </c>
    </row>
    <row r="1766" spans="2:37" x14ac:dyDescent="0.25">
      <c r="B1766" s="43">
        <v>2017</v>
      </c>
      <c r="C1766" s="44">
        <v>11</v>
      </c>
      <c r="D1766" s="67">
        <f t="shared" si="803"/>
        <v>43069</v>
      </c>
      <c r="E1766" s="61">
        <f>Data!I1765</f>
        <v>2647.580078</v>
      </c>
      <c r="F1766" s="61">
        <f>Data!H1765</f>
        <v>246.66900000000001</v>
      </c>
      <c r="G1766" s="62">
        <f>IF(MOD(C1766,3)=0,SUM(Data!G1763:G1765),0)</f>
        <v>0</v>
      </c>
      <c r="H1766" s="63">
        <f t="shared" si="804"/>
        <v>2.808262766445857E-2</v>
      </c>
      <c r="I1766" s="63">
        <f t="shared" si="805"/>
        <v>0</v>
      </c>
      <c r="J1766" s="63">
        <f t="shared" si="806"/>
        <v>2.808262766445857E-2</v>
      </c>
      <c r="K1766" s="63">
        <f t="shared" si="807"/>
        <v>2.4324685907517463E-5</v>
      </c>
      <c r="L1766" s="64">
        <f t="shared" si="808"/>
        <v>2.8057620485745449E-2</v>
      </c>
      <c r="M1766" s="65">
        <f t="shared" si="809"/>
        <v>596.30181936936935</v>
      </c>
      <c r="N1766" s="65">
        <f t="shared" si="810"/>
        <v>19.790419577819211</v>
      </c>
      <c r="O1766" s="65">
        <f t="shared" si="811"/>
        <v>345150.27384926635</v>
      </c>
      <c r="P1766" s="66">
        <f t="shared" si="812"/>
        <v>17440.270656823519</v>
      </c>
      <c r="Q1766" s="63">
        <f t="shared" si="799"/>
        <v>0.20409676459461767</v>
      </c>
      <c r="R1766" s="63">
        <f t="shared" si="800"/>
        <v>0.22781311455120257</v>
      </c>
      <c r="S1766" s="63">
        <f t="shared" si="801"/>
        <v>2.2025829386831841E-2</v>
      </c>
      <c r="T1766" s="64">
        <f t="shared" si="802"/>
        <v>0.20135233303040301</v>
      </c>
      <c r="U1766" s="63">
        <f t="shared" si="781"/>
        <v>0.13330322921432236</v>
      </c>
      <c r="V1766" s="63">
        <f t="shared" si="782"/>
        <v>0.15622936427594758</v>
      </c>
      <c r="W1766" s="63">
        <f t="shared" si="783"/>
        <v>1.3897208719720666E-2</v>
      </c>
      <c r="X1766" s="64">
        <f t="shared" si="784"/>
        <v>0.1403812480517177</v>
      </c>
      <c r="Y1766" s="63">
        <f t="shared" si="777"/>
        <v>5.9803376766719873E-2</v>
      </c>
      <c r="Z1766" s="63">
        <f t="shared" si="778"/>
        <v>8.2313634270010594E-2</v>
      </c>
      <c r="AA1766" s="63">
        <f t="shared" si="779"/>
        <v>1.6138574834091868E-2</v>
      </c>
      <c r="AB1766" s="64">
        <f t="shared" si="780"/>
        <v>6.5124050080200391E-2</v>
      </c>
      <c r="AC1766" s="63">
        <f t="shared" si="773"/>
        <v>5.2284547208823584E-2</v>
      </c>
      <c r="AD1766" s="63">
        <f t="shared" si="774"/>
        <v>7.16144501571081E-2</v>
      </c>
      <c r="AE1766" s="63">
        <f t="shared" si="775"/>
        <v>2.1402937022251711E-2</v>
      </c>
      <c r="AF1766" s="64">
        <f t="shared" ref="AF1766" si="820">($P1766/$P1526)^(1/20)-1</f>
        <v>4.9159358481228432E-2</v>
      </c>
      <c r="AG1766" s="69">
        <f t="shared" ca="1" si="814"/>
        <v>486</v>
      </c>
      <c r="AH1766" s="75">
        <f t="shared" si="815"/>
        <v>8</v>
      </c>
      <c r="AI1766" s="76">
        <f t="shared" si="816"/>
        <v>0</v>
      </c>
      <c r="AJ1766" s="75">
        <f t="shared" si="817"/>
        <v>8</v>
      </c>
      <c r="AK1766" s="76">
        <f t="shared" si="818"/>
        <v>0</v>
      </c>
    </row>
    <row r="1767" spans="2:37" x14ac:dyDescent="0.25">
      <c r="B1767" s="43">
        <v>2017</v>
      </c>
      <c r="C1767" s="44">
        <v>12</v>
      </c>
      <c r="D1767" s="67">
        <f t="shared" si="803"/>
        <v>43100</v>
      </c>
      <c r="E1767" s="61">
        <f>Data!I1766</f>
        <v>2673.610107</v>
      </c>
      <c r="F1767" s="61">
        <f>Data!H1766</f>
        <v>246.524</v>
      </c>
      <c r="G1767" s="62">
        <f>IF(MOD(C1767,3)=0,SUM(Data!G1764:G1766),0)</f>
        <v>12.169166666666666</v>
      </c>
      <c r="H1767" s="63">
        <f t="shared" si="804"/>
        <v>9.8316304826040479E-3</v>
      </c>
      <c r="I1767" s="63">
        <f t="shared" si="805"/>
        <v>4.596335637885347E-3</v>
      </c>
      <c r="J1767" s="63">
        <f t="shared" si="806"/>
        <v>1.4427966120489355E-2</v>
      </c>
      <c r="K1767" s="63">
        <f t="shared" si="807"/>
        <v>-5.8783227726233456E-4</v>
      </c>
      <c r="L1767" s="64">
        <f t="shared" si="808"/>
        <v>1.5024630360431557E-2</v>
      </c>
      <c r="M1767" s="65">
        <f t="shared" si="809"/>
        <v>602.16443851351346</v>
      </c>
      <c r="N1767" s="65">
        <f t="shared" si="810"/>
        <v>19.778786130410804</v>
      </c>
      <c r="O1767" s="65">
        <f t="shared" si="811"/>
        <v>350130.09030684119</v>
      </c>
      <c r="P1767" s="66">
        <f t="shared" si="812"/>
        <v>17702.304276828174</v>
      </c>
      <c r="Q1767" s="63">
        <f t="shared" si="799"/>
        <v>0.19419965511111914</v>
      </c>
      <c r="R1767" s="63">
        <f t="shared" si="800"/>
        <v>0.21708307162519414</v>
      </c>
      <c r="S1767" s="63">
        <f t="shared" si="801"/>
        <v>2.1090824745684245E-2</v>
      </c>
      <c r="T1767" s="64">
        <f t="shared" si="802"/>
        <v>0.19194398982903893</v>
      </c>
      <c r="U1767" s="63">
        <f t="shared" si="781"/>
        <v>0.13392450556519453</v>
      </c>
      <c r="V1767" s="63">
        <f t="shared" si="782"/>
        <v>0.15667229517394388</v>
      </c>
      <c r="W1767" s="63">
        <f t="shared" si="783"/>
        <v>1.4324898325810631E-2</v>
      </c>
      <c r="X1767" s="64">
        <f t="shared" si="784"/>
        <v>0.14033708241125153</v>
      </c>
      <c r="Y1767" s="63">
        <f t="shared" si="777"/>
        <v>6.1760472677509393E-2</v>
      </c>
      <c r="Z1767" s="63">
        <f t="shared" si="778"/>
        <v>8.4298580417968116E-2</v>
      </c>
      <c r="AA1767" s="63">
        <f t="shared" si="779"/>
        <v>1.6147017267573061E-2</v>
      </c>
      <c r="AB1767" s="64">
        <f t="shared" si="780"/>
        <v>6.7068605223735478E-2</v>
      </c>
      <c r="AC1767" s="63">
        <f t="shared" si="773"/>
        <v>5.1978086373634769E-2</v>
      </c>
      <c r="AD1767" s="63">
        <f t="shared" si="774"/>
        <v>7.133292852490758E-2</v>
      </c>
      <c r="AE1767" s="63">
        <f t="shared" si="775"/>
        <v>2.1436192012962652E-2</v>
      </c>
      <c r="AF1767" s="64">
        <f t="shared" ref="AF1767" si="821">($P1767/$P1527)^(1/20)-1</f>
        <v>4.8849587377173709E-2</v>
      </c>
      <c r="AG1767" s="69">
        <f t="shared" ca="1" si="814"/>
        <v>846</v>
      </c>
      <c r="AH1767" s="75">
        <f t="shared" si="815"/>
        <v>9</v>
      </c>
      <c r="AI1767" s="76">
        <f t="shared" si="816"/>
        <v>0</v>
      </c>
      <c r="AJ1767" s="75">
        <f t="shared" si="817"/>
        <v>9</v>
      </c>
      <c r="AK1767" s="76">
        <f t="shared" si="818"/>
        <v>0</v>
      </c>
    </row>
    <row r="1768" spans="2:37" x14ac:dyDescent="0.25">
      <c r="B1768" s="43">
        <v>2018</v>
      </c>
      <c r="C1768" s="44">
        <v>1</v>
      </c>
      <c r="D1768" s="67">
        <f t="shared" ref="D1768:D1769" si="822">EOMONTH(DATE(B1768,C1768,1),0)</f>
        <v>43131</v>
      </c>
      <c r="E1768" s="61">
        <f>Data!I1767</f>
        <v>2823.81</v>
      </c>
      <c r="F1768" s="61">
        <f>Data!H1767</f>
        <v>247.86699999999999</v>
      </c>
      <c r="G1768" s="62">
        <f>IF(MOD(C1768,3)=0,SUM(Data!G1765:G1767),0)</f>
        <v>0</v>
      </c>
      <c r="H1768" s="63">
        <f t="shared" si="804"/>
        <v>5.6178682376592404E-2</v>
      </c>
      <c r="I1768" s="63">
        <f t="shared" si="805"/>
        <v>0</v>
      </c>
      <c r="J1768" s="63">
        <f t="shared" si="806"/>
        <v>5.6178682376592404E-2</v>
      </c>
      <c r="K1768" s="63">
        <f t="shared" si="807"/>
        <v>5.4477454527752656E-3</v>
      </c>
      <c r="L1768" s="64">
        <f t="shared" si="808"/>
        <v>5.0456065124470317E-2</v>
      </c>
      <c r="M1768" s="65">
        <f t="shared" si="809"/>
        <v>635.99324324324323</v>
      </c>
      <c r="N1768" s="65">
        <f t="shared" si="810"/>
        <v>19.886535922614165</v>
      </c>
      <c r="O1768" s="65">
        <f t="shared" si="811"/>
        <v>369799.93744067685</v>
      </c>
      <c r="P1768" s="66">
        <f t="shared" si="812"/>
        <v>18595.492894273004</v>
      </c>
      <c r="Q1768" s="63">
        <f t="shared" si="799"/>
        <v>0.23912722315099821</v>
      </c>
      <c r="R1768" s="63">
        <f t="shared" si="800"/>
        <v>0.26287154784572864</v>
      </c>
      <c r="S1768" s="63">
        <f t="shared" si="801"/>
        <v>2.0705076202751638E-2</v>
      </c>
      <c r="T1768" s="64">
        <f t="shared" si="802"/>
        <v>0.23725410727248453</v>
      </c>
      <c r="U1768" s="63">
        <f t="shared" si="781"/>
        <v>0.13516333339779951</v>
      </c>
      <c r="V1768" s="63">
        <f t="shared" si="782"/>
        <v>0.15793597527383785</v>
      </c>
      <c r="W1768" s="63">
        <f t="shared" si="783"/>
        <v>1.4828132363943203E-2</v>
      </c>
      <c r="X1768" s="64">
        <f t="shared" si="784"/>
        <v>0.14101682673748828</v>
      </c>
      <c r="Y1768" s="63">
        <f t="shared" si="777"/>
        <v>7.4338880945482799E-2</v>
      </c>
      <c r="Z1768" s="63">
        <f t="shared" si="778"/>
        <v>9.714399195837653E-2</v>
      </c>
      <c r="AA1768" s="63">
        <f t="shared" si="779"/>
        <v>1.6195254527283653E-2</v>
      </c>
      <c r="AB1768" s="64">
        <f t="shared" si="780"/>
        <v>7.965864539364409E-2</v>
      </c>
      <c r="AC1768" s="63">
        <f t="shared" si="773"/>
        <v>5.4324420462073419E-2</v>
      </c>
      <c r="AD1768" s="63">
        <f t="shared" si="774"/>
        <v>7.372243169310555E-2</v>
      </c>
      <c r="AE1768" s="63">
        <f t="shared" si="775"/>
        <v>2.1618779794703835E-2</v>
      </c>
      <c r="AF1768" s="64">
        <f t="shared" ref="AF1768" si="823">($P1768/$P1528)^(1/20)-1</f>
        <v>5.1001070975684515E-2</v>
      </c>
      <c r="AG1768" s="69">
        <f t="shared" ca="1" si="814"/>
        <v>145</v>
      </c>
      <c r="AH1768" s="75">
        <f t="shared" si="815"/>
        <v>10</v>
      </c>
      <c r="AI1768" s="76">
        <f t="shared" si="816"/>
        <v>0</v>
      </c>
      <c r="AJ1768" s="75">
        <f t="shared" si="817"/>
        <v>10</v>
      </c>
      <c r="AK1768" s="76">
        <f t="shared" si="818"/>
        <v>0</v>
      </c>
    </row>
    <row r="1769" spans="2:37" x14ac:dyDescent="0.25">
      <c r="B1769" s="43">
        <v>2018</v>
      </c>
      <c r="C1769" s="44">
        <v>2</v>
      </c>
      <c r="D1769" s="67">
        <f t="shared" si="822"/>
        <v>43159</v>
      </c>
      <c r="E1769" s="61">
        <f>Data!I1768</f>
        <v>2713.83</v>
      </c>
      <c r="F1769" s="61">
        <f>Data!H1768</f>
        <v>248.99100000000001</v>
      </c>
      <c r="G1769" s="62">
        <f>IF(MOD(C1769,3)=0,SUM(Data!G1766:G1768),0)</f>
        <v>0</v>
      </c>
      <c r="H1769" s="63">
        <f t="shared" si="804"/>
        <v>-3.8947379604151844E-2</v>
      </c>
      <c r="I1769" s="63">
        <f t="shared" si="805"/>
        <v>0</v>
      </c>
      <c r="J1769" s="63">
        <f t="shared" si="806"/>
        <v>-3.8947379604151844E-2</v>
      </c>
      <c r="K1769" s="63">
        <f t="shared" si="807"/>
        <v>4.5346899748657243E-3</v>
      </c>
      <c r="L1769" s="64">
        <f t="shared" si="808"/>
        <v>-4.3285781977430271E-2</v>
      </c>
      <c r="M1769" s="65">
        <f t="shared" si="809"/>
        <v>611.22297297297291</v>
      </c>
      <c r="N1769" s="65">
        <f t="shared" si="810"/>
        <v>19.976715197697249</v>
      </c>
      <c r="O1769" s="65">
        <f t="shared" si="811"/>
        <v>355397.19889958319</v>
      </c>
      <c r="P1769" s="66">
        <f t="shared" si="812"/>
        <v>17790.572443088648</v>
      </c>
      <c r="Q1769" s="63">
        <f t="shared" si="799"/>
        <v>0.148157131734449</v>
      </c>
      <c r="R1769" s="63">
        <f t="shared" si="800"/>
        <v>0.17015827514178028</v>
      </c>
      <c r="S1769" s="63">
        <f t="shared" si="801"/>
        <v>2.2117954212386381E-2</v>
      </c>
      <c r="T1769" s="64">
        <f t="shared" si="802"/>
        <v>0.14483682662972996</v>
      </c>
      <c r="U1769" s="63">
        <f t="shared" si="781"/>
        <v>0.12370508597654961</v>
      </c>
      <c r="V1769" s="63">
        <f t="shared" si="782"/>
        <v>0.14624786263639011</v>
      </c>
      <c r="W1769" s="63">
        <f t="shared" si="783"/>
        <v>1.4091181426127752E-2</v>
      </c>
      <c r="X1769" s="64">
        <f t="shared" si="784"/>
        <v>0.1303203140218705</v>
      </c>
      <c r="Y1769" s="63">
        <f t="shared" si="777"/>
        <v>7.3872034333839487E-2</v>
      </c>
      <c r="Z1769" s="63">
        <f t="shared" si="778"/>
        <v>9.6667235541741947E-2</v>
      </c>
      <c r="AA1769" s="63">
        <f t="shared" si="779"/>
        <v>1.6360352499267261E-2</v>
      </c>
      <c r="AB1769" s="64">
        <f t="shared" si="780"/>
        <v>7.9014183153639506E-2</v>
      </c>
      <c r="AC1769" s="63">
        <f t="shared" si="773"/>
        <v>4.8656664490444035E-2</v>
      </c>
      <c r="AD1769" s="63">
        <f t="shared" si="774"/>
        <v>6.7950397387541495E-2</v>
      </c>
      <c r="AE1769" s="63">
        <f t="shared" si="775"/>
        <v>2.1755160938931928E-2</v>
      </c>
      <c r="AF1769" s="64">
        <f t="shared" ref="AF1769:AF1827" si="824">($P1769/$P1529)^(1/20)-1</f>
        <v>4.5211649732367354E-2</v>
      </c>
      <c r="AG1769" s="69">
        <f t="shared" ca="1" si="814"/>
        <v>1604</v>
      </c>
      <c r="AH1769" s="75">
        <f t="shared" si="815"/>
        <v>0</v>
      </c>
      <c r="AI1769" s="76">
        <f t="shared" si="816"/>
        <v>1</v>
      </c>
      <c r="AJ1769" s="75">
        <f t="shared" si="817"/>
        <v>0</v>
      </c>
      <c r="AK1769" s="76">
        <f t="shared" si="818"/>
        <v>1</v>
      </c>
    </row>
    <row r="1770" spans="2:37" x14ac:dyDescent="0.25">
      <c r="B1770" s="43">
        <v>2018</v>
      </c>
      <c r="C1770" s="44">
        <v>3</v>
      </c>
      <c r="D1770" s="67">
        <f t="shared" ref="D1770:D1781" si="825">EOMONTH(DATE(B1770,C1770,1),0)</f>
        <v>43190</v>
      </c>
      <c r="E1770" s="61">
        <f>Data!I1769</f>
        <v>2640.87</v>
      </c>
      <c r="F1770" s="61">
        <f>Data!H1769</f>
        <v>249.554</v>
      </c>
      <c r="G1770" s="62">
        <f>IF(MOD(C1770,3)=0,SUM(Data!G1767:G1769),0)</f>
        <v>12.410833333333333</v>
      </c>
      <c r="H1770" s="63">
        <f t="shared" ref="H1770:H1781" si="826">E1770/E1769-1</f>
        <v>-2.6884513768364315E-2</v>
      </c>
      <c r="I1770" s="63">
        <f t="shared" ref="I1770:I1781" si="827">G1770/E1769</f>
        <v>4.5731800935700957E-3</v>
      </c>
      <c r="J1770" s="63">
        <f t="shared" ref="J1770:J1781" si="828">O1770/O1769-1</f>
        <v>-2.231133367479432E-2</v>
      </c>
      <c r="K1770" s="63">
        <f t="shared" ref="K1770:K1781" si="829">F1770/F1769-1</f>
        <v>2.2611259041491749E-3</v>
      </c>
      <c r="L1770" s="64">
        <f t="shared" ref="L1770:L1781" si="830">(1+J1770)/(1+K1770)-1</f>
        <v>-2.451702350201046E-2</v>
      </c>
      <c r="M1770" s="65">
        <f t="shared" ref="M1770:M1781" si="831">E1770/$E$4</f>
        <v>594.79054054054052</v>
      </c>
      <c r="N1770" s="65">
        <f t="shared" ref="N1770:N1781" si="832">F1770/$F$4</f>
        <v>20.02188506591057</v>
      </c>
      <c r="O1770" s="65">
        <f t="shared" ref="O1770:O1781" si="833">O1769*((E1770+G1770)/(E1769))</f>
        <v>347467.81340784737</v>
      </c>
      <c r="P1770" s="66">
        <f t="shared" ref="P1770:P1781" si="834">P1769*(1+L1770)</f>
        <v>17354.400560387225</v>
      </c>
      <c r="Q1770" s="63">
        <f t="shared" si="799"/>
        <v>0.11772450075083407</v>
      </c>
      <c r="R1770" s="63">
        <f t="shared" si="800"/>
        <v>0.13893393876520421</v>
      </c>
      <c r="S1770" s="63">
        <f t="shared" si="801"/>
        <v>2.3597114039729084E-2</v>
      </c>
      <c r="T1770" s="64">
        <f t="shared" si="802"/>
        <v>0.11267795028288674</v>
      </c>
      <c r="U1770" s="63">
        <f t="shared" si="781"/>
        <v>0.10972226982570232</v>
      </c>
      <c r="V1770" s="63">
        <f t="shared" si="782"/>
        <v>0.1319010661071387</v>
      </c>
      <c r="W1770" s="63">
        <f t="shared" si="783"/>
        <v>1.4019685793296377E-2</v>
      </c>
      <c r="X1770" s="64">
        <f t="shared" si="784"/>
        <v>0.11625156983182272</v>
      </c>
      <c r="Y1770" s="63">
        <f t="shared" si="777"/>
        <v>7.1589793748393138E-2</v>
      </c>
      <c r="Z1770" s="63">
        <f t="shared" si="778"/>
        <v>9.4269751573436977E-2</v>
      </c>
      <c r="AA1770" s="63">
        <f t="shared" si="779"/>
        <v>1.571290489534416E-2</v>
      </c>
      <c r="AB1770" s="64">
        <f t="shared" si="780"/>
        <v>7.7341585697571658E-2</v>
      </c>
      <c r="AC1770" s="63">
        <f t="shared" si="773"/>
        <v>4.4679802297565407E-2</v>
      </c>
      <c r="AD1770" s="63">
        <f t="shared" si="774"/>
        <v>6.396184592589238E-2</v>
      </c>
      <c r="AE1770" s="63">
        <f t="shared" si="775"/>
        <v>2.1775968806807988E-2</v>
      </c>
      <c r="AF1770" s="64">
        <f t="shared" si="824"/>
        <v>4.1286816686780581E-2</v>
      </c>
      <c r="AG1770" s="69">
        <f t="shared" ca="1" si="814"/>
        <v>1490</v>
      </c>
      <c r="AH1770" s="75">
        <f t="shared" si="815"/>
        <v>0</v>
      </c>
      <c r="AI1770" s="76">
        <f t="shared" si="816"/>
        <v>2</v>
      </c>
      <c r="AJ1770" s="75">
        <f t="shared" si="817"/>
        <v>0</v>
      </c>
      <c r="AK1770" s="76">
        <f t="shared" si="818"/>
        <v>2</v>
      </c>
    </row>
    <row r="1771" spans="2:37" x14ac:dyDescent="0.25">
      <c r="B1771" s="43">
        <v>2018</v>
      </c>
      <c r="C1771" s="44">
        <v>4</v>
      </c>
      <c r="D1771" s="67">
        <f t="shared" si="825"/>
        <v>43220</v>
      </c>
      <c r="E1771" s="61">
        <f>Data!I1770</f>
        <v>2648.0500489999999</v>
      </c>
      <c r="F1771" s="61">
        <f>Data!H1770</f>
        <v>250.54599999999999</v>
      </c>
      <c r="G1771" s="62">
        <f>IF(MOD(C1771,3)=0,SUM(Data!G1768:G1770),0)</f>
        <v>0</v>
      </c>
      <c r="H1771" s="63">
        <f t="shared" si="826"/>
        <v>2.7188195556766548E-3</v>
      </c>
      <c r="I1771" s="63">
        <f t="shared" si="827"/>
        <v>0</v>
      </c>
      <c r="J1771" s="63">
        <f t="shared" si="828"/>
        <v>2.7188195556766548E-3</v>
      </c>
      <c r="K1771" s="63">
        <f t="shared" si="829"/>
        <v>3.9750915633489647E-3</v>
      </c>
      <c r="L1771" s="64">
        <f t="shared" si="830"/>
        <v>-1.2512979836144522E-3</v>
      </c>
      <c r="M1771" s="65">
        <f t="shared" si="831"/>
        <v>596.40766869369361</v>
      </c>
      <c r="N1771" s="65">
        <f t="shared" si="832"/>
        <v>20.101473892318417</v>
      </c>
      <c r="O1771" s="65">
        <f t="shared" si="833"/>
        <v>348412.51569390885</v>
      </c>
      <c r="P1771" s="66">
        <f t="shared" si="834"/>
        <v>17332.685033959173</v>
      </c>
      <c r="Q1771" s="63">
        <f t="shared" si="799"/>
        <v>0.1106660948840863</v>
      </c>
      <c r="R1771" s="63">
        <f t="shared" si="800"/>
        <v>0.13174159575955469</v>
      </c>
      <c r="S1771" s="63">
        <f t="shared" si="801"/>
        <v>2.4627439433348108E-2</v>
      </c>
      <c r="T1771" s="64">
        <f t="shared" si="802"/>
        <v>0.1045396133305232</v>
      </c>
      <c r="U1771" s="63">
        <f t="shared" si="781"/>
        <v>0.10635183741152399</v>
      </c>
      <c r="V1771" s="63">
        <f t="shared" si="782"/>
        <v>0.12846327257394252</v>
      </c>
      <c r="W1771" s="63">
        <f t="shared" si="783"/>
        <v>1.503571329358433E-2</v>
      </c>
      <c r="X1771" s="64">
        <f t="shared" si="784"/>
        <v>0.11174735804350067</v>
      </c>
      <c r="Y1771" s="63">
        <f t="shared" si="777"/>
        <v>6.6913341588058284E-2</v>
      </c>
      <c r="Z1771" s="63">
        <f t="shared" si="778"/>
        <v>8.9494323351192895E-2</v>
      </c>
      <c r="AA1771" s="63">
        <f t="shared" si="779"/>
        <v>1.5501734756314223E-2</v>
      </c>
      <c r="AB1771" s="64">
        <f t="shared" si="780"/>
        <v>7.2863084387181587E-2</v>
      </c>
      <c r="AC1771" s="63">
        <f t="shared" si="773"/>
        <v>4.4349714985616462E-2</v>
      </c>
      <c r="AD1771" s="63">
        <f t="shared" si="774"/>
        <v>6.362566606966702E-2</v>
      </c>
      <c r="AE1771" s="63">
        <f t="shared" si="775"/>
        <v>2.1884249674307021E-2</v>
      </c>
      <c r="AF1771" s="64">
        <f t="shared" si="824"/>
        <v>4.0847499517351116E-2</v>
      </c>
      <c r="AG1771" s="69">
        <f t="shared" ca="1" si="814"/>
        <v>978</v>
      </c>
      <c r="AH1771" s="75">
        <f t="shared" si="815"/>
        <v>1</v>
      </c>
      <c r="AI1771" s="76">
        <f t="shared" si="816"/>
        <v>0</v>
      </c>
      <c r="AJ1771" s="75">
        <f t="shared" si="817"/>
        <v>1</v>
      </c>
      <c r="AK1771" s="76">
        <f t="shared" si="818"/>
        <v>0</v>
      </c>
    </row>
    <row r="1772" spans="2:37" x14ac:dyDescent="0.25">
      <c r="B1772" s="43">
        <v>2018</v>
      </c>
      <c r="C1772" s="44">
        <v>5</v>
      </c>
      <c r="D1772" s="67">
        <f t="shared" si="825"/>
        <v>43251</v>
      </c>
      <c r="E1772" s="61">
        <f>Data!I1771</f>
        <v>2705.2700199999999</v>
      </c>
      <c r="F1772" s="61">
        <f>Data!H1771</f>
        <v>251.58799999999999</v>
      </c>
      <c r="G1772" s="62">
        <f>IF(MOD(C1772,3)=0,SUM(Data!G1769:G1771),0)</f>
        <v>0</v>
      </c>
      <c r="H1772" s="63">
        <f t="shared" si="826"/>
        <v>2.1608341965291933E-2</v>
      </c>
      <c r="I1772" s="63">
        <f t="shared" si="827"/>
        <v>0</v>
      </c>
      <c r="J1772" s="63">
        <f t="shared" si="828"/>
        <v>2.1608341965291933E-2</v>
      </c>
      <c r="K1772" s="63">
        <f t="shared" si="829"/>
        <v>4.1589169254347969E-3</v>
      </c>
      <c r="L1772" s="64">
        <f t="shared" si="830"/>
        <v>1.7377154896243141E-2</v>
      </c>
      <c r="M1772" s="65">
        <f t="shared" si="831"/>
        <v>609.2950495495495</v>
      </c>
      <c r="N1772" s="65">
        <f t="shared" si="832"/>
        <v>20.185074252315367</v>
      </c>
      <c r="O1772" s="65">
        <f t="shared" si="833"/>
        <v>355941.13247801049</v>
      </c>
      <c r="P1772" s="66">
        <f t="shared" si="834"/>
        <v>17633.877786562076</v>
      </c>
      <c r="Q1772" s="63">
        <f t="shared" si="799"/>
        <v>0.12168088773432162</v>
      </c>
      <c r="R1772" s="63">
        <f t="shared" si="800"/>
        <v>0.14296540037077521</v>
      </c>
      <c r="S1772" s="63">
        <f t="shared" si="801"/>
        <v>2.8010117148075775E-2</v>
      </c>
      <c r="T1772" s="64">
        <f t="shared" si="802"/>
        <v>0.1118231049531011</v>
      </c>
      <c r="U1772" s="63">
        <f t="shared" si="781"/>
        <v>0.10653506198358809</v>
      </c>
      <c r="V1772" s="63">
        <f t="shared" si="782"/>
        <v>0.12865015905364618</v>
      </c>
      <c r="W1772" s="63">
        <f t="shared" si="783"/>
        <v>1.5517252383588254E-2</v>
      </c>
      <c r="X1772" s="64">
        <f t="shared" si="784"/>
        <v>0.11140421928284949</v>
      </c>
      <c r="Y1772" s="63">
        <f t="shared" si="777"/>
        <v>6.806201976549997E-2</v>
      </c>
      <c r="Z1772" s="63">
        <f t="shared" si="778"/>
        <v>9.0667313044823894E-2</v>
      </c>
      <c r="AA1772" s="63">
        <f t="shared" si="779"/>
        <v>1.5071726755851778E-2</v>
      </c>
      <c r="AB1772" s="64">
        <f t="shared" si="780"/>
        <v>7.4473147361294512E-2</v>
      </c>
      <c r="AC1772" s="63">
        <f t="shared" si="773"/>
        <v>4.6460590300583027E-2</v>
      </c>
      <c r="AD1772" s="63">
        <f t="shared" si="774"/>
        <v>6.5775502595358137E-2</v>
      </c>
      <c r="AE1772" s="63">
        <f t="shared" si="775"/>
        <v>2.2002071582639005E-2</v>
      </c>
      <c r="AF1772" s="64">
        <f t="shared" si="824"/>
        <v>4.2831058986928516E-2</v>
      </c>
      <c r="AG1772" s="69">
        <f t="shared" ca="1" si="814"/>
        <v>602</v>
      </c>
      <c r="AH1772" s="75">
        <f t="shared" si="815"/>
        <v>2</v>
      </c>
      <c r="AI1772" s="76">
        <f t="shared" si="816"/>
        <v>0</v>
      </c>
      <c r="AJ1772" s="75">
        <f t="shared" si="817"/>
        <v>2</v>
      </c>
      <c r="AK1772" s="76">
        <f t="shared" si="818"/>
        <v>0</v>
      </c>
    </row>
    <row r="1773" spans="2:37" x14ac:dyDescent="0.25">
      <c r="B1773" s="43">
        <v>2018</v>
      </c>
      <c r="C1773" s="44">
        <v>6</v>
      </c>
      <c r="D1773" s="67">
        <f t="shared" si="825"/>
        <v>43281</v>
      </c>
      <c r="E1773" s="61">
        <f>Data!I1772</f>
        <v>2718.37</v>
      </c>
      <c r="F1773" s="61">
        <f>Data!H1772</f>
        <v>251.989</v>
      </c>
      <c r="G1773" s="62">
        <f>IF(MOD(C1773,3)=0,SUM(Data!G1770:G1772),0)</f>
        <v>12.664999999999999</v>
      </c>
      <c r="H1773" s="63">
        <f t="shared" si="826"/>
        <v>4.8423927752689888E-3</v>
      </c>
      <c r="I1773" s="63">
        <f t="shared" si="827"/>
        <v>4.6816029107512157E-3</v>
      </c>
      <c r="J1773" s="63">
        <f t="shared" si="828"/>
        <v>9.5239956860202479E-3</v>
      </c>
      <c r="K1773" s="63">
        <f t="shared" si="829"/>
        <v>1.5938757015439009E-3</v>
      </c>
      <c r="L1773" s="64">
        <f t="shared" si="830"/>
        <v>7.9175004728557763E-3</v>
      </c>
      <c r="M1773" s="65">
        <f t="shared" si="831"/>
        <v>612.24549549549545</v>
      </c>
      <c r="N1773" s="65">
        <f t="shared" si="832"/>
        <v>20.217246751699989</v>
      </c>
      <c r="O1773" s="65">
        <f t="shared" si="833"/>
        <v>359331.11428820825</v>
      </c>
      <c r="P1773" s="66">
        <f t="shared" si="834"/>
        <v>17773.494022275463</v>
      </c>
      <c r="Q1773" s="63">
        <f t="shared" si="799"/>
        <v>0.12171283386250331</v>
      </c>
      <c r="R1773" s="63">
        <f t="shared" si="800"/>
        <v>0.14278944123293269</v>
      </c>
      <c r="S1773" s="63">
        <f t="shared" si="801"/>
        <v>2.8715478353166901E-2</v>
      </c>
      <c r="T1773" s="64">
        <f t="shared" si="802"/>
        <v>0.11088971176207241</v>
      </c>
      <c r="U1773" s="63">
        <f t="shared" si="781"/>
        <v>0.11095754241306377</v>
      </c>
      <c r="V1773" s="63">
        <f t="shared" si="782"/>
        <v>0.13305753793117958</v>
      </c>
      <c r="W1773" s="63">
        <f t="shared" si="783"/>
        <v>1.535392433104743E-2</v>
      </c>
      <c r="X1773" s="64">
        <f t="shared" si="784"/>
        <v>0.11592372943028662</v>
      </c>
      <c r="Y1773" s="63">
        <f t="shared" si="777"/>
        <v>7.8226148573904863E-2</v>
      </c>
      <c r="Z1773" s="63">
        <f t="shared" si="778"/>
        <v>0.10094560286457721</v>
      </c>
      <c r="AA1773" s="63">
        <f t="shared" si="779"/>
        <v>1.4215980674547213E-2</v>
      </c>
      <c r="AB1773" s="64">
        <f t="shared" si="780"/>
        <v>8.5513957423887899E-2</v>
      </c>
      <c r="AC1773" s="63">
        <f t="shared" si="773"/>
        <v>4.4690968965592548E-2</v>
      </c>
      <c r="AD1773" s="63">
        <f t="shared" si="774"/>
        <v>6.4034907181625522E-2</v>
      </c>
      <c r="AE1773" s="63">
        <f t="shared" si="775"/>
        <v>2.2020716115619177E-2</v>
      </c>
      <c r="AF1773" s="64">
        <f t="shared" si="824"/>
        <v>4.1108942708802498E-2</v>
      </c>
      <c r="AG1773" s="69">
        <f t="shared" ca="1" si="814"/>
        <v>937</v>
      </c>
      <c r="AH1773" s="75">
        <f t="shared" si="815"/>
        <v>3</v>
      </c>
      <c r="AI1773" s="76">
        <f t="shared" si="816"/>
        <v>0</v>
      </c>
      <c r="AJ1773" s="75">
        <f t="shared" si="817"/>
        <v>3</v>
      </c>
      <c r="AK1773" s="76">
        <f t="shared" si="818"/>
        <v>0</v>
      </c>
    </row>
    <row r="1774" spans="2:37" x14ac:dyDescent="0.25">
      <c r="B1774" s="43">
        <v>2018</v>
      </c>
      <c r="C1774" s="44">
        <v>7</v>
      </c>
      <c r="D1774" s="67">
        <f t="shared" si="825"/>
        <v>43312</v>
      </c>
      <c r="E1774" s="61">
        <f>Data!I1773</f>
        <v>2816.290039</v>
      </c>
      <c r="F1774" s="61">
        <f>Data!H1773</f>
        <v>252.006</v>
      </c>
      <c r="G1774" s="62">
        <f>IF(MOD(C1774,3)=0,SUM(Data!G1771:G1773),0)</f>
        <v>0</v>
      </c>
      <c r="H1774" s="63">
        <f t="shared" si="826"/>
        <v>3.6021600812251586E-2</v>
      </c>
      <c r="I1774" s="63">
        <f t="shared" si="827"/>
        <v>0</v>
      </c>
      <c r="J1774" s="63">
        <f t="shared" si="828"/>
        <v>3.6021600812251586E-2</v>
      </c>
      <c r="K1774" s="63">
        <f t="shared" si="829"/>
        <v>6.7463262285238912E-5</v>
      </c>
      <c r="L1774" s="64">
        <f t="shared" si="830"/>
        <v>3.5951712130181335E-2</v>
      </c>
      <c r="M1774" s="65">
        <f t="shared" si="831"/>
        <v>634.29955833333327</v>
      </c>
      <c r="N1774" s="65">
        <f t="shared" si="832"/>
        <v>20.218610673120285</v>
      </c>
      <c r="O1774" s="65">
        <f t="shared" si="833"/>
        <v>372274.79624651966</v>
      </c>
      <c r="P1774" s="66">
        <f t="shared" si="834"/>
        <v>18412.481562911809</v>
      </c>
      <c r="Q1774" s="63">
        <f t="shared" si="799"/>
        <v>0.14005990492533882</v>
      </c>
      <c r="R1774" s="63">
        <f t="shared" si="800"/>
        <v>0.16148124759834781</v>
      </c>
      <c r="S1774" s="63">
        <f t="shared" si="801"/>
        <v>2.9495150866471143E-2</v>
      </c>
      <c r="T1774" s="64">
        <f t="shared" si="802"/>
        <v>0.12820468034336097</v>
      </c>
      <c r="U1774" s="63">
        <f t="shared" si="781"/>
        <v>0.10809724137802212</v>
      </c>
      <c r="V1774" s="63">
        <f t="shared" si="782"/>
        <v>0.13014033765594069</v>
      </c>
      <c r="W1774" s="63">
        <f t="shared" si="783"/>
        <v>1.5287632220064795E-2</v>
      </c>
      <c r="X1774" s="64">
        <f t="shared" si="784"/>
        <v>0.11312331775847095</v>
      </c>
      <c r="Y1774" s="63">
        <f t="shared" si="777"/>
        <v>8.3121191038243891E-2</v>
      </c>
      <c r="Z1774" s="63">
        <f t="shared" si="778"/>
        <v>0.10594378945472571</v>
      </c>
      <c r="AA1774" s="63">
        <f t="shared" si="779"/>
        <v>1.3691785625905339E-2</v>
      </c>
      <c r="AB1774" s="64">
        <f t="shared" si="780"/>
        <v>9.1005969602347525E-2</v>
      </c>
      <c r="AC1774" s="63">
        <f t="shared" si="773"/>
        <v>4.715261304839613E-2</v>
      </c>
      <c r="AD1774" s="63">
        <f t="shared" si="774"/>
        <v>6.654213210360771E-2</v>
      </c>
      <c r="AE1774" s="63">
        <f t="shared" si="775"/>
        <v>2.1961502935106125E-2</v>
      </c>
      <c r="AF1774" s="64">
        <f t="shared" si="824"/>
        <v>4.3622611067505535E-2</v>
      </c>
      <c r="AG1774" s="69">
        <f t="shared" ca="1" si="814"/>
        <v>364</v>
      </c>
      <c r="AH1774" s="75">
        <f t="shared" si="815"/>
        <v>4</v>
      </c>
      <c r="AI1774" s="76">
        <f t="shared" si="816"/>
        <v>0</v>
      </c>
      <c r="AJ1774" s="75">
        <f t="shared" si="817"/>
        <v>4</v>
      </c>
      <c r="AK1774" s="76">
        <f t="shared" si="818"/>
        <v>0</v>
      </c>
    </row>
    <row r="1775" spans="2:37" x14ac:dyDescent="0.25">
      <c r="B1775" s="43">
        <v>2018</v>
      </c>
      <c r="C1775" s="44">
        <v>8</v>
      </c>
      <c r="D1775" s="67">
        <f t="shared" si="825"/>
        <v>43343</v>
      </c>
      <c r="E1775" s="61">
        <f>Data!I1774</f>
        <v>2901.5200199999999</v>
      </c>
      <c r="F1775" s="61">
        <f>Data!H1774</f>
        <v>252.14599999999999</v>
      </c>
      <c r="G1775" s="62">
        <f>IF(MOD(C1775,3)=0,SUM(Data!G1772:G1774),0)</f>
        <v>0</v>
      </c>
      <c r="H1775" s="63">
        <f t="shared" si="826"/>
        <v>3.0263211466054596E-2</v>
      </c>
      <c r="I1775" s="63">
        <f t="shared" si="827"/>
        <v>0</v>
      </c>
      <c r="J1775" s="63">
        <f t="shared" si="828"/>
        <v>3.0263211466054596E-2</v>
      </c>
      <c r="K1775" s="63">
        <f t="shared" si="829"/>
        <v>5.5554232835719475E-4</v>
      </c>
      <c r="L1775" s="64">
        <f t="shared" si="830"/>
        <v>2.9691174433520873E-2</v>
      </c>
      <c r="M1775" s="65">
        <f t="shared" si="831"/>
        <v>653.49549999999988</v>
      </c>
      <c r="N1775" s="65">
        <f t="shared" si="832"/>
        <v>20.229842967169777</v>
      </c>
      <c r="O1775" s="65">
        <f t="shared" si="833"/>
        <v>383541.02712881047</v>
      </c>
      <c r="P1775" s="66">
        <f t="shared" si="834"/>
        <v>18959.169764750211</v>
      </c>
      <c r="Q1775" s="63">
        <f t="shared" si="799"/>
        <v>0.17392031033689648</v>
      </c>
      <c r="R1775" s="63">
        <f t="shared" si="800"/>
        <v>0.19597787865404448</v>
      </c>
      <c r="S1775" s="63">
        <f t="shared" si="801"/>
        <v>2.6991801041874375E-2</v>
      </c>
      <c r="T1775" s="64">
        <f t="shared" si="802"/>
        <v>0.16454471928669179</v>
      </c>
      <c r="U1775" s="63">
        <f t="shared" si="781"/>
        <v>0.12183626368633593</v>
      </c>
      <c r="V1775" s="63">
        <f t="shared" si="782"/>
        <v>0.14415266683679051</v>
      </c>
      <c r="W1775" s="63">
        <f t="shared" si="783"/>
        <v>1.5156298935691703E-2</v>
      </c>
      <c r="X1775" s="64">
        <f t="shared" si="784"/>
        <v>0.12707045017239293</v>
      </c>
      <c r="Y1775" s="63">
        <f t="shared" si="777"/>
        <v>8.5039747964144707E-2</v>
      </c>
      <c r="Z1775" s="63">
        <f t="shared" si="778"/>
        <v>0.10790277256249903</v>
      </c>
      <c r="AA1775" s="63">
        <f t="shared" si="779"/>
        <v>1.4153621110247538E-2</v>
      </c>
      <c r="AB1775" s="64">
        <f t="shared" si="780"/>
        <v>9.244077968150366E-2</v>
      </c>
      <c r="AC1775" s="63">
        <f t="shared" si="773"/>
        <v>5.7010566130724305E-2</v>
      </c>
      <c r="AD1775" s="63">
        <f t="shared" si="774"/>
        <v>7.6582619199367707E-2</v>
      </c>
      <c r="AE1775" s="63">
        <f t="shared" si="775"/>
        <v>2.1927300917633952E-2</v>
      </c>
      <c r="AF1775" s="64">
        <f t="shared" si="824"/>
        <v>5.3482589449030504E-2</v>
      </c>
      <c r="AG1775" s="69">
        <f t="shared" ca="1" si="814"/>
        <v>461</v>
      </c>
      <c r="AH1775" s="75">
        <f t="shared" si="815"/>
        <v>5</v>
      </c>
      <c r="AI1775" s="76">
        <f t="shared" si="816"/>
        <v>0</v>
      </c>
      <c r="AJ1775" s="75">
        <f t="shared" si="817"/>
        <v>5</v>
      </c>
      <c r="AK1775" s="76">
        <f t="shared" si="818"/>
        <v>0</v>
      </c>
    </row>
    <row r="1776" spans="2:37" x14ac:dyDescent="0.25">
      <c r="B1776" s="43">
        <v>2018</v>
      </c>
      <c r="C1776" s="44">
        <v>9</v>
      </c>
      <c r="D1776" s="67">
        <f t="shared" si="825"/>
        <v>43373</v>
      </c>
      <c r="E1776" s="61">
        <f>Data!I1775</f>
        <v>2913.98</v>
      </c>
      <c r="F1776" s="61">
        <f>Data!H1775</f>
        <v>252.43899999999999</v>
      </c>
      <c r="G1776" s="62">
        <f>IF(MOD(C1776,3)=0,SUM(Data!G1773:G1775),0)</f>
        <v>12.9725</v>
      </c>
      <c r="H1776" s="63">
        <f t="shared" si="826"/>
        <v>4.294293995600329E-3</v>
      </c>
      <c r="I1776" s="63">
        <f t="shared" si="827"/>
        <v>4.4709324459529321E-3</v>
      </c>
      <c r="J1776" s="63">
        <f t="shared" si="828"/>
        <v>8.7652264415531977E-3</v>
      </c>
      <c r="K1776" s="63">
        <f t="shared" si="829"/>
        <v>1.1620251758901468E-3</v>
      </c>
      <c r="L1776" s="64">
        <f t="shared" si="830"/>
        <v>7.59437640908045E-3</v>
      </c>
      <c r="M1776" s="65">
        <f t="shared" si="831"/>
        <v>656.30180180180173</v>
      </c>
      <c r="N1776" s="65">
        <f t="shared" si="832"/>
        <v>20.253350554001933</v>
      </c>
      <c r="O1776" s="65">
        <f t="shared" si="833"/>
        <v>386902.85108122037</v>
      </c>
      <c r="P1776" s="66">
        <f t="shared" si="834"/>
        <v>19103.152836347381</v>
      </c>
      <c r="Q1776" s="63">
        <f t="shared" si="799"/>
        <v>0.15663496929381204</v>
      </c>
      <c r="R1776" s="63">
        <f t="shared" si="800"/>
        <v>0.17801972944765954</v>
      </c>
      <c r="S1776" s="63">
        <f t="shared" si="801"/>
        <v>2.2769721941989784E-2</v>
      </c>
      <c r="T1776" s="64">
        <f t="shared" si="802"/>
        <v>0.15179370700462957</v>
      </c>
      <c r="U1776" s="63">
        <f t="shared" si="781"/>
        <v>0.11623427483561466</v>
      </c>
      <c r="V1776" s="63">
        <f t="shared" si="782"/>
        <v>0.13830180503696865</v>
      </c>
      <c r="W1776" s="63">
        <f t="shared" si="783"/>
        <v>1.5156100336170431E-2</v>
      </c>
      <c r="X1776" s="64">
        <f t="shared" si="784"/>
        <v>0.12130716119424245</v>
      </c>
      <c r="Y1776" s="63">
        <f t="shared" si="777"/>
        <v>9.5886042069605937E-2</v>
      </c>
      <c r="Z1776" s="63">
        <f t="shared" si="778"/>
        <v>0.11878596266022567</v>
      </c>
      <c r="AA1776" s="63">
        <f t="shared" si="779"/>
        <v>1.4411789157484645E-2</v>
      </c>
      <c r="AB1776" s="64">
        <f t="shared" si="780"/>
        <v>0.10289132541472967</v>
      </c>
      <c r="AC1776" s="63">
        <f t="shared" si="773"/>
        <v>5.4042365446282492E-2</v>
      </c>
      <c r="AD1776" s="63">
        <f t="shared" si="774"/>
        <v>7.3586134369733935E-2</v>
      </c>
      <c r="AE1776" s="63">
        <f t="shared" si="775"/>
        <v>2.1924138507406932E-2</v>
      </c>
      <c r="AF1776" s="64">
        <f t="shared" si="824"/>
        <v>5.0553650623991642E-2</v>
      </c>
      <c r="AG1776" s="69">
        <f t="shared" ca="1" si="814"/>
        <v>947</v>
      </c>
      <c r="AH1776" s="75">
        <f t="shared" si="815"/>
        <v>6</v>
      </c>
      <c r="AI1776" s="76">
        <f t="shared" si="816"/>
        <v>0</v>
      </c>
      <c r="AJ1776" s="75">
        <f t="shared" si="817"/>
        <v>6</v>
      </c>
      <c r="AK1776" s="76">
        <f t="shared" si="818"/>
        <v>0</v>
      </c>
    </row>
    <row r="1777" spans="2:37" x14ac:dyDescent="0.25">
      <c r="B1777" s="43">
        <v>2018</v>
      </c>
      <c r="C1777" s="44">
        <v>10</v>
      </c>
      <c r="D1777" s="67">
        <f t="shared" si="825"/>
        <v>43404</v>
      </c>
      <c r="E1777" s="61">
        <f>Data!I1776</f>
        <v>2711.73999</v>
      </c>
      <c r="F1777" s="61">
        <f>Data!H1776</f>
        <v>252.88499999999999</v>
      </c>
      <c r="G1777" s="62">
        <f>IF(MOD(C1777,3)=0,SUM(Data!G1774:G1776),0)</f>
        <v>0</v>
      </c>
      <c r="H1777" s="63">
        <f t="shared" si="826"/>
        <v>-6.9403362411547098E-2</v>
      </c>
      <c r="I1777" s="63">
        <f t="shared" si="827"/>
        <v>0</v>
      </c>
      <c r="J1777" s="63">
        <f t="shared" si="828"/>
        <v>-6.9403362411547209E-2</v>
      </c>
      <c r="K1777" s="63">
        <f t="shared" si="829"/>
        <v>1.766763455725906E-3</v>
      </c>
      <c r="L1777" s="64">
        <f t="shared" si="830"/>
        <v>-7.1044606852160297E-2</v>
      </c>
      <c r="M1777" s="65">
        <f t="shared" si="831"/>
        <v>610.75225</v>
      </c>
      <c r="N1777" s="65">
        <f t="shared" si="832"/>
        <v>20.289133433616751</v>
      </c>
      <c r="O1777" s="65">
        <f t="shared" si="833"/>
        <v>360050.49228956958</v>
      </c>
      <c r="P1777" s="66">
        <f t="shared" si="834"/>
        <v>17745.97685345235</v>
      </c>
      <c r="Q1777" s="63">
        <f t="shared" si="799"/>
        <v>5.299658266351126E-2</v>
      </c>
      <c r="R1777" s="63">
        <f t="shared" si="800"/>
        <v>7.2465196323729941E-2</v>
      </c>
      <c r="S1777" s="63">
        <f t="shared" si="801"/>
        <v>2.5224699286070296E-2</v>
      </c>
      <c r="T1777" s="64">
        <f t="shared" si="802"/>
        <v>4.6078188586907265E-2</v>
      </c>
      <c r="U1777" s="63">
        <f t="shared" si="781"/>
        <v>9.0731858634121032E-2</v>
      </c>
      <c r="V1777" s="63">
        <f t="shared" si="782"/>
        <v>0.11229521569510359</v>
      </c>
      <c r="W1777" s="63">
        <f t="shared" si="783"/>
        <v>1.6038412497207721E-2</v>
      </c>
      <c r="X1777" s="64">
        <f t="shared" si="784"/>
        <v>9.4737366239251886E-2</v>
      </c>
      <c r="Y1777" s="63">
        <f t="shared" si="777"/>
        <v>0.10841816126459292</v>
      </c>
      <c r="Z1777" s="63">
        <f t="shared" si="778"/>
        <v>0.13157995628684183</v>
      </c>
      <c r="AA1777" s="63">
        <f t="shared" si="779"/>
        <v>1.5621475941623775E-2</v>
      </c>
      <c r="AB1777" s="64">
        <f t="shared" si="780"/>
        <v>0.11417489989339602</v>
      </c>
      <c r="AC1777" s="63">
        <f t="shared" si="773"/>
        <v>4.6210412623949537E-2</v>
      </c>
      <c r="AD1777" s="63">
        <f t="shared" si="774"/>
        <v>6.5608963592983738E-2</v>
      </c>
      <c r="AE1777" s="63">
        <f t="shared" si="775"/>
        <v>2.1889557226148382E-2</v>
      </c>
      <c r="AF1777" s="64">
        <f t="shared" si="824"/>
        <v>4.2782907465566788E-2</v>
      </c>
      <c r="AG1777" s="69">
        <f t="shared" ca="1" si="814"/>
        <v>1746</v>
      </c>
      <c r="AH1777" s="75">
        <f t="shared" si="815"/>
        <v>0</v>
      </c>
      <c r="AI1777" s="76">
        <f t="shared" si="816"/>
        <v>1</v>
      </c>
      <c r="AJ1777" s="75">
        <f t="shared" si="817"/>
        <v>0</v>
      </c>
      <c r="AK1777" s="76">
        <f t="shared" si="818"/>
        <v>1</v>
      </c>
    </row>
    <row r="1778" spans="2:37" x14ac:dyDescent="0.25">
      <c r="B1778" s="43">
        <v>2018</v>
      </c>
      <c r="C1778" s="44">
        <v>11</v>
      </c>
      <c r="D1778" s="67">
        <f t="shared" si="825"/>
        <v>43434</v>
      </c>
      <c r="E1778" s="61">
        <f>Data!I1777</f>
        <v>2760.169922</v>
      </c>
      <c r="F1778" s="61">
        <f>Data!H1777</f>
        <v>252.03800000000001</v>
      </c>
      <c r="G1778" s="62">
        <f>IF(MOD(C1778,3)=0,SUM(Data!G1775:G1777),0)</f>
        <v>0</v>
      </c>
      <c r="H1778" s="63">
        <f t="shared" si="826"/>
        <v>1.7859356788848979E-2</v>
      </c>
      <c r="I1778" s="63">
        <f t="shared" si="827"/>
        <v>0</v>
      </c>
      <c r="J1778" s="63">
        <f t="shared" si="828"/>
        <v>1.7859356788848979E-2</v>
      </c>
      <c r="K1778" s="63">
        <f t="shared" si="829"/>
        <v>-3.3493485181009808E-3</v>
      </c>
      <c r="L1778" s="64">
        <f t="shared" si="830"/>
        <v>2.1279979374332569E-2</v>
      </c>
      <c r="M1778" s="65">
        <f t="shared" si="831"/>
        <v>621.65989234234235</v>
      </c>
      <c r="N1778" s="65">
        <f t="shared" si="832"/>
        <v>20.221178054617312</v>
      </c>
      <c r="O1778" s="65">
        <f t="shared" si="833"/>
        <v>366480.76249336969</v>
      </c>
      <c r="P1778" s="66">
        <f t="shared" si="834"/>
        <v>18123.610874871199</v>
      </c>
      <c r="Q1778" s="63">
        <f t="shared" si="799"/>
        <v>4.2525567001943543E-2</v>
      </c>
      <c r="R1778" s="63">
        <f t="shared" si="800"/>
        <v>6.1800584441717099E-2</v>
      </c>
      <c r="S1778" s="63">
        <f t="shared" si="801"/>
        <v>2.176601032152381E-2</v>
      </c>
      <c r="T1778" s="64">
        <f t="shared" si="802"/>
        <v>3.9181743878517361E-2</v>
      </c>
      <c r="U1778" s="63">
        <f t="shared" si="781"/>
        <v>8.8560948574559983E-2</v>
      </c>
      <c r="V1778" s="63">
        <f t="shared" si="782"/>
        <v>0.11008138756324937</v>
      </c>
      <c r="W1778" s="63">
        <f t="shared" si="783"/>
        <v>1.5772152388103811E-2</v>
      </c>
      <c r="X1778" s="64">
        <f t="shared" si="784"/>
        <v>9.2844871710080046E-2</v>
      </c>
      <c r="Y1778" s="63">
        <f t="shared" si="777"/>
        <v>0.1190542735286626</v>
      </c>
      <c r="Z1778" s="63">
        <f t="shared" si="778"/>
        <v>0.1424383235271498</v>
      </c>
      <c r="AA1778" s="63">
        <f t="shared" si="779"/>
        <v>1.724611471338755E-2</v>
      </c>
      <c r="AB1778" s="64">
        <f t="shared" si="780"/>
        <v>0.12306973406237631</v>
      </c>
      <c r="AC1778" s="63">
        <f t="shared" si="773"/>
        <v>4.4133537230985898E-2</v>
      </c>
      <c r="AD1778" s="63">
        <f t="shared" si="774"/>
        <v>6.349357933728994E-2</v>
      </c>
      <c r="AE1778" s="63">
        <f t="shared" si="775"/>
        <v>2.1718151155467158E-2</v>
      </c>
      <c r="AF1778" s="64">
        <f t="shared" si="824"/>
        <v>4.0887428822301786E-2</v>
      </c>
      <c r="AG1778" s="69">
        <f t="shared" ca="1" si="814"/>
        <v>685</v>
      </c>
      <c r="AH1778" s="75">
        <f t="shared" si="815"/>
        <v>1</v>
      </c>
      <c r="AI1778" s="76">
        <f t="shared" si="816"/>
        <v>0</v>
      </c>
      <c r="AJ1778" s="75">
        <f t="shared" si="817"/>
        <v>1</v>
      </c>
      <c r="AK1778" s="76">
        <f t="shared" si="818"/>
        <v>0</v>
      </c>
    </row>
    <row r="1779" spans="2:37" x14ac:dyDescent="0.25">
      <c r="B1779" s="43">
        <v>2018</v>
      </c>
      <c r="C1779" s="44">
        <v>12</v>
      </c>
      <c r="D1779" s="67">
        <f t="shared" si="825"/>
        <v>43465</v>
      </c>
      <c r="E1779" s="61">
        <f>Data!I1778</f>
        <v>2506.8500979999999</v>
      </c>
      <c r="F1779" s="61">
        <f>Data!H1778</f>
        <v>251.233</v>
      </c>
      <c r="G1779" s="62">
        <f>IF(MOD(C1779,3)=0,SUM(Data!G1776:G1778),0)</f>
        <v>13.32</v>
      </c>
      <c r="H1779" s="63">
        <f t="shared" si="826"/>
        <v>-9.1776894596563907E-2</v>
      </c>
      <c r="I1779" s="63">
        <f t="shared" si="827"/>
        <v>4.8257898522234529E-3</v>
      </c>
      <c r="J1779" s="63">
        <f t="shared" si="828"/>
        <v>-8.6951104744340424E-2</v>
      </c>
      <c r="K1779" s="63">
        <f t="shared" si="829"/>
        <v>-3.1939628151310684E-3</v>
      </c>
      <c r="L1779" s="64">
        <f t="shared" si="830"/>
        <v>-8.4025516303805947E-2</v>
      </c>
      <c r="M1779" s="65">
        <f t="shared" si="831"/>
        <v>564.60587792792785</v>
      </c>
      <c r="N1779" s="65">
        <f t="shared" si="832"/>
        <v>20.156592363832722</v>
      </c>
      <c r="O1779" s="65">
        <f t="shared" si="833"/>
        <v>334614.85532702296</v>
      </c>
      <c r="P1779" s="66">
        <f t="shared" si="834"/>
        <v>16600.765113820875</v>
      </c>
      <c r="Q1779" s="63">
        <f t="shared" si="799"/>
        <v>-6.2372598219684994E-2</v>
      </c>
      <c r="R1779" s="63">
        <f t="shared" si="800"/>
        <v>-4.431277233619435E-2</v>
      </c>
      <c r="S1779" s="63">
        <f t="shared" si="801"/>
        <v>1.9101588486313714E-2</v>
      </c>
      <c r="T1779" s="64">
        <f t="shared" si="802"/>
        <v>-6.22257501498934E-2</v>
      </c>
      <c r="U1779" s="63">
        <f t="shared" si="781"/>
        <v>6.2841152022725E-2</v>
      </c>
      <c r="V1779" s="63">
        <f t="shared" si="782"/>
        <v>8.3984152946964263E-2</v>
      </c>
      <c r="W1779" s="63">
        <f t="shared" si="783"/>
        <v>1.5139876848222045E-2</v>
      </c>
      <c r="X1779" s="64">
        <f t="shared" si="784"/>
        <v>6.7817527090441976E-2</v>
      </c>
      <c r="Y1779" s="63">
        <f t="shared" si="777"/>
        <v>0.10747017582447849</v>
      </c>
      <c r="Z1779" s="63">
        <f t="shared" si="778"/>
        <v>0.13032165887496983</v>
      </c>
      <c r="AA1779" s="63">
        <f t="shared" si="779"/>
        <v>1.7978516157981295E-2</v>
      </c>
      <c r="AB1779" s="64">
        <f t="shared" si="780"/>
        <v>0.11035905074007846</v>
      </c>
      <c r="AC1779" s="63">
        <f t="shared" si="773"/>
        <v>3.6274379821307212E-2</v>
      </c>
      <c r="AD1779" s="63">
        <f t="shared" si="774"/>
        <v>5.5594962174006168E-2</v>
      </c>
      <c r="AE1779" s="63">
        <f t="shared" si="775"/>
        <v>2.1585891541881175E-2</v>
      </c>
      <c r="AF1779" s="64">
        <f t="shared" si="824"/>
        <v>3.329046623852161E-2</v>
      </c>
      <c r="AG1779" s="69">
        <f t="shared" ca="1" si="814"/>
        <v>1787</v>
      </c>
      <c r="AH1779" s="75">
        <f t="shared" si="815"/>
        <v>0</v>
      </c>
      <c r="AI1779" s="76">
        <f t="shared" si="816"/>
        <v>1</v>
      </c>
      <c r="AJ1779" s="75">
        <f t="shared" si="817"/>
        <v>0</v>
      </c>
      <c r="AK1779" s="76">
        <f t="shared" si="818"/>
        <v>1</v>
      </c>
    </row>
    <row r="1780" spans="2:37" x14ac:dyDescent="0.25">
      <c r="B1780" s="43">
        <v>2019</v>
      </c>
      <c r="C1780" s="44">
        <v>1</v>
      </c>
      <c r="D1780" s="67">
        <f t="shared" si="825"/>
        <v>43496</v>
      </c>
      <c r="E1780" s="61">
        <f>Data!I1779</f>
        <v>2704.1000979999999</v>
      </c>
      <c r="F1780" s="61">
        <f>Data!H1779</f>
        <v>251.71199999999999</v>
      </c>
      <c r="G1780" s="62">
        <f>IF(MOD(C1780,3)=0,SUM(Data!G1777:G1779),0)</f>
        <v>0</v>
      </c>
      <c r="H1780" s="63">
        <f t="shared" si="826"/>
        <v>7.8684401655036762E-2</v>
      </c>
      <c r="I1780" s="63">
        <f t="shared" si="827"/>
        <v>0</v>
      </c>
      <c r="J1780" s="63">
        <f t="shared" si="828"/>
        <v>7.8684401655036762E-2</v>
      </c>
      <c r="K1780" s="63">
        <f t="shared" si="829"/>
        <v>1.9065966652469513E-3</v>
      </c>
      <c r="L1780" s="64">
        <f t="shared" si="830"/>
        <v>7.6631699247552199E-2</v>
      </c>
      <c r="M1780" s="65">
        <f t="shared" si="831"/>
        <v>609.03155360360347</v>
      </c>
      <c r="N1780" s="65">
        <f t="shared" si="832"/>
        <v>20.195022855616347</v>
      </c>
      <c r="O1780" s="65">
        <f t="shared" si="833"/>
        <v>360943.82500331645</v>
      </c>
      <c r="P1780" s="66">
        <f t="shared" si="834"/>
        <v>17872.909953302453</v>
      </c>
      <c r="Q1780" s="63">
        <f t="shared" si="799"/>
        <v>-4.2393044149571124E-2</v>
      </c>
      <c r="R1780" s="63">
        <f t="shared" si="800"/>
        <v>-2.3948388143740784E-2</v>
      </c>
      <c r="S1780" s="63">
        <f t="shared" si="801"/>
        <v>1.5512351381991252E-2</v>
      </c>
      <c r="T1780" s="64">
        <f t="shared" si="802"/>
        <v>-3.8857961177952483E-2</v>
      </c>
      <c r="U1780" s="63">
        <f t="shared" si="781"/>
        <v>8.6911693848219729E-2</v>
      </c>
      <c r="V1780" s="63">
        <f t="shared" si="782"/>
        <v>0.1085335278389945</v>
      </c>
      <c r="W1780" s="63">
        <f t="shared" si="783"/>
        <v>1.4772754313600034E-2</v>
      </c>
      <c r="X1780" s="64">
        <f t="shared" si="784"/>
        <v>9.2395832590928206E-2</v>
      </c>
      <c r="Y1780" s="63">
        <f t="shared" si="777"/>
        <v>0.125927900837707</v>
      </c>
      <c r="Z1780" s="63">
        <f t="shared" si="778"/>
        <v>0.14916023964350256</v>
      </c>
      <c r="AA1780" s="63">
        <f t="shared" si="779"/>
        <v>1.7730343748710631E-2</v>
      </c>
      <c r="AB1780" s="64">
        <f t="shared" si="780"/>
        <v>0.12914019583093372</v>
      </c>
      <c r="AC1780" s="63">
        <f t="shared" si="773"/>
        <v>3.8118062658546004E-2</v>
      </c>
      <c r="AD1780" s="63">
        <f t="shared" si="774"/>
        <v>5.7473019137231907E-2</v>
      </c>
      <c r="AE1780" s="63">
        <f t="shared" si="775"/>
        <v>2.1558679007803727E-2</v>
      </c>
      <c r="AF1780" s="64">
        <f t="shared" si="824"/>
        <v>3.5156414278923576E-2</v>
      </c>
      <c r="AG1780" s="69">
        <f t="shared" ca="1" si="814"/>
        <v>48</v>
      </c>
      <c r="AH1780" s="75">
        <f t="shared" si="815"/>
        <v>1</v>
      </c>
      <c r="AI1780" s="76">
        <f t="shared" si="816"/>
        <v>0</v>
      </c>
      <c r="AJ1780" s="75">
        <f t="shared" si="817"/>
        <v>1</v>
      </c>
      <c r="AK1780" s="76">
        <f t="shared" si="818"/>
        <v>0</v>
      </c>
    </row>
    <row r="1781" spans="2:37" x14ac:dyDescent="0.25">
      <c r="B1781" s="43">
        <v>2019</v>
      </c>
      <c r="C1781" s="44">
        <v>2</v>
      </c>
      <c r="D1781" s="67">
        <f t="shared" si="825"/>
        <v>43524</v>
      </c>
      <c r="E1781" s="61">
        <f>Data!I1780</f>
        <v>2784.49</v>
      </c>
      <c r="F1781" s="61">
        <f>Data!H1780</f>
        <v>252.77600000000001</v>
      </c>
      <c r="G1781" s="62">
        <f>IF(MOD(C1781,3)=0,SUM(Data!G1778:G1780),0)</f>
        <v>0</v>
      </c>
      <c r="H1781" s="63">
        <f t="shared" si="826"/>
        <v>2.9728892824440134E-2</v>
      </c>
      <c r="I1781" s="63">
        <f t="shared" si="827"/>
        <v>0</v>
      </c>
      <c r="J1781" s="63">
        <f t="shared" si="828"/>
        <v>2.9728892824440134E-2</v>
      </c>
      <c r="K1781" s="63">
        <f t="shared" si="829"/>
        <v>4.2270531400967482E-3</v>
      </c>
      <c r="L1781" s="64">
        <f t="shared" si="830"/>
        <v>2.5394495801126071E-2</v>
      </c>
      <c r="M1781" s="65">
        <f t="shared" si="831"/>
        <v>627.13738738738732</v>
      </c>
      <c r="N1781" s="65">
        <f t="shared" si="832"/>
        <v>20.280388290392505</v>
      </c>
      <c r="O1781" s="65">
        <f t="shared" si="833"/>
        <v>371674.28529248352</v>
      </c>
      <c r="P1781" s="66">
        <f t="shared" si="834"/>
        <v>18326.783490065496</v>
      </c>
      <c r="Q1781" s="63">
        <f t="shared" si="799"/>
        <v>2.6037003054723451E-2</v>
      </c>
      <c r="R1781" s="63">
        <f t="shared" si="800"/>
        <v>4.5799703664798352E-2</v>
      </c>
      <c r="S1781" s="63">
        <f t="shared" si="801"/>
        <v>1.5201352659333089E-2</v>
      </c>
      <c r="T1781" s="64">
        <f t="shared" si="802"/>
        <v>3.0140179507554654E-2</v>
      </c>
      <c r="U1781" s="63">
        <f t="shared" si="781"/>
        <v>8.4107212668264708E-2</v>
      </c>
      <c r="V1781" s="63">
        <f t="shared" si="782"/>
        <v>0.10567325737381394</v>
      </c>
      <c r="W1781" s="63">
        <f t="shared" si="783"/>
        <v>1.4879728375914558E-2</v>
      </c>
      <c r="X1781" s="64">
        <f t="shared" si="784"/>
        <v>8.9462353478272805E-2</v>
      </c>
      <c r="Y1781" s="63">
        <f t="shared" si="777"/>
        <v>0.14245871038774638</v>
      </c>
      <c r="Z1781" s="63">
        <f t="shared" si="778"/>
        <v>0.16603214507358444</v>
      </c>
      <c r="AA1781" s="63">
        <f t="shared" si="779"/>
        <v>1.765478367871931E-2</v>
      </c>
      <c r="AB1781" s="64">
        <f t="shared" si="780"/>
        <v>0.14580323678968576</v>
      </c>
      <c r="AC1781" s="63">
        <f t="shared" ref="AC1781:AC1827" si="835">($M1781/$M1541)^(1/20)-1</f>
        <v>4.1346985530318792E-2</v>
      </c>
      <c r="AD1781" s="63">
        <f t="shared" ref="AD1781:AD1827" si="836">($O1781/$O1541)^(1/20)-1</f>
        <v>6.0762142928248997E-2</v>
      </c>
      <c r="AE1781" s="63">
        <f t="shared" ref="AE1781:AE1827" si="837">($N1781/$N1541)^(1/20)-1</f>
        <v>2.1712005993004935E-2</v>
      </c>
      <c r="AF1781" s="64">
        <f t="shared" si="824"/>
        <v>3.8220297604598441E-2</v>
      </c>
      <c r="AG1781" s="69">
        <f t="shared" ca="1" si="814"/>
        <v>472</v>
      </c>
      <c r="AH1781" s="75">
        <f t="shared" si="815"/>
        <v>2</v>
      </c>
      <c r="AI1781" s="76">
        <f t="shared" si="816"/>
        <v>0</v>
      </c>
      <c r="AJ1781" s="75">
        <f t="shared" si="817"/>
        <v>2</v>
      </c>
      <c r="AK1781" s="76">
        <f t="shared" si="818"/>
        <v>0</v>
      </c>
    </row>
    <row r="1782" spans="2:37" x14ac:dyDescent="0.25">
      <c r="B1782" s="43">
        <v>2019</v>
      </c>
      <c r="C1782" s="44">
        <f>C1781+1</f>
        <v>3</v>
      </c>
      <c r="D1782" s="67">
        <f t="shared" ref="D1782:D1824" si="838">EOMONTH(DATE(B1782,C1782,1),0)</f>
        <v>43555</v>
      </c>
      <c r="E1782" s="61">
        <f>Data!I1781</f>
        <v>2834.4</v>
      </c>
      <c r="F1782" s="61">
        <f>Data!H1781</f>
        <v>254.202</v>
      </c>
      <c r="G1782" s="62">
        <f>IF(MOD(C1782,3)=0,SUM(Data!G1779:G1781),0)</f>
        <v>13.635833333333334</v>
      </c>
      <c r="H1782" s="63">
        <f t="shared" ref="H1782:H1824" si="839">E1782/E1781-1</f>
        <v>1.7924287751078349E-2</v>
      </c>
      <c r="I1782" s="63">
        <f t="shared" ref="I1782:I1824" si="840">G1782/E1781</f>
        <v>4.8970667279585618E-3</v>
      </c>
      <c r="J1782" s="63">
        <f t="shared" ref="J1782:J1824" si="841">O1782/O1781-1</f>
        <v>2.2821354479036993E-2</v>
      </c>
      <c r="K1782" s="63">
        <f t="shared" ref="K1782:K1824" si="842">F1782/F1781-1</f>
        <v>5.6413583568060144E-3</v>
      </c>
      <c r="L1782" s="64">
        <f t="shared" ref="L1782:L1824" si="843">(1+J1782)/(1+K1782)-1</f>
        <v>1.7083621292488083E-2</v>
      </c>
      <c r="M1782" s="65">
        <f t="shared" ref="M1782:M1824" si="844">E1782/$E$4</f>
        <v>638.37837837837833</v>
      </c>
      <c r="N1782" s="65">
        <f t="shared" ref="N1782:N1824" si="845">F1782/$F$4</f>
        <v>20.394797228353781</v>
      </c>
      <c r="O1782" s="65">
        <f t="shared" ref="O1782:O1824" si="846">O1781*((E1782+G1782)/(E1781))</f>
        <v>380156.39590788604</v>
      </c>
      <c r="P1782" s="66">
        <f t="shared" ref="P1782:P1824" si="847">P1781*(1+L1782)</f>
        <v>18639.871318719197</v>
      </c>
      <c r="Q1782" s="63">
        <f t="shared" si="799"/>
        <v>7.3282668211612112E-2</v>
      </c>
      <c r="R1782" s="63">
        <f t="shared" si="800"/>
        <v>9.4076576991232841E-2</v>
      </c>
      <c r="S1782" s="63">
        <f t="shared" si="801"/>
        <v>1.8625227405691946E-2</v>
      </c>
      <c r="T1782" s="64">
        <f t="shared" si="802"/>
        <v>7.407174646332404E-2</v>
      </c>
      <c r="U1782" s="63">
        <f t="shared" si="781"/>
        <v>8.6463864406479685E-2</v>
      </c>
      <c r="V1782" s="63">
        <f t="shared" si="782"/>
        <v>0.1080830747308219</v>
      </c>
      <c r="W1782" s="63">
        <f t="shared" si="783"/>
        <v>1.4718600562427575E-2</v>
      </c>
      <c r="X1782" s="64">
        <f t="shared" si="784"/>
        <v>9.2010212601449481E-2</v>
      </c>
      <c r="Y1782" s="63">
        <f t="shared" si="777"/>
        <v>0.13514907769011053</v>
      </c>
      <c r="Z1782" s="63">
        <f t="shared" si="778"/>
        <v>0.15812885601721427</v>
      </c>
      <c r="AA1782" s="63">
        <f t="shared" si="779"/>
        <v>1.7980150296387221E-2</v>
      </c>
      <c r="AB1782" s="64">
        <f t="shared" si="780"/>
        <v>0.1376733187577599</v>
      </c>
      <c r="AC1782" s="63">
        <f t="shared" si="835"/>
        <v>4.029080994127443E-2</v>
      </c>
      <c r="AD1782" s="63">
        <f t="shared" si="836"/>
        <v>5.977230260857147E-2</v>
      </c>
      <c r="AE1782" s="63">
        <f t="shared" si="837"/>
        <v>2.184435701226195E-2</v>
      </c>
      <c r="AF1782" s="64">
        <f t="shared" si="824"/>
        <v>3.7117145420468622E-2</v>
      </c>
      <c r="AG1782" s="69">
        <f t="shared" ca="1" si="814"/>
        <v>681</v>
      </c>
      <c r="AH1782" s="75">
        <f t="shared" si="815"/>
        <v>3</v>
      </c>
      <c r="AI1782" s="76">
        <f t="shared" si="816"/>
        <v>0</v>
      </c>
      <c r="AJ1782" s="75">
        <f t="shared" si="817"/>
        <v>3</v>
      </c>
      <c r="AK1782" s="76">
        <f t="shared" si="818"/>
        <v>0</v>
      </c>
    </row>
    <row r="1783" spans="2:37" x14ac:dyDescent="0.25">
      <c r="B1783" s="43">
        <v>2019</v>
      </c>
      <c r="C1783" s="44">
        <f t="shared" ref="C1783:C1791" si="848">C1782+1</f>
        <v>4</v>
      </c>
      <c r="D1783" s="67">
        <f t="shared" si="838"/>
        <v>43585</v>
      </c>
      <c r="E1783" s="61">
        <f>Data!I1782</f>
        <v>2945.83</v>
      </c>
      <c r="F1783" s="61">
        <f>Data!H1782</f>
        <v>255.548</v>
      </c>
      <c r="G1783" s="62">
        <f>IF(MOD(C1783,3)=0,SUM(Data!G1780:G1782),0)</f>
        <v>0</v>
      </c>
      <c r="H1783" s="63">
        <f t="shared" si="839"/>
        <v>3.9313434942139347E-2</v>
      </c>
      <c r="I1783" s="63">
        <f t="shared" si="840"/>
        <v>0</v>
      </c>
      <c r="J1783" s="63">
        <f t="shared" si="841"/>
        <v>3.9313434942139347E-2</v>
      </c>
      <c r="K1783" s="63">
        <f t="shared" si="842"/>
        <v>5.2950016128905375E-3</v>
      </c>
      <c r="L1783" s="64">
        <f t="shared" si="843"/>
        <v>3.3839254422502574E-2</v>
      </c>
      <c r="M1783" s="65">
        <f t="shared" si="844"/>
        <v>663.47522522522513</v>
      </c>
      <c r="N1783" s="65">
        <f t="shared" si="845"/>
        <v>20.502787712572488</v>
      </c>
      <c r="O1783" s="65">
        <f t="shared" si="846"/>
        <v>395101.6496462489</v>
      </c>
      <c r="P1783" s="66">
        <f t="shared" si="847"/>
        <v>19270.630666676043</v>
      </c>
      <c r="Q1783" s="63">
        <f t="shared" si="799"/>
        <v>0.11245253884549977</v>
      </c>
      <c r="R1783" s="63">
        <f t="shared" si="800"/>
        <v>0.13400532945652821</v>
      </c>
      <c r="S1783" s="63">
        <f t="shared" si="801"/>
        <v>1.9964397755302343E-2</v>
      </c>
      <c r="T1783" s="64">
        <f t="shared" si="802"/>
        <v>0.1118087375914314</v>
      </c>
      <c r="U1783" s="63">
        <f t="shared" si="781"/>
        <v>9.3522350236438623E-2</v>
      </c>
      <c r="V1783" s="63">
        <f t="shared" si="782"/>
        <v>0.11528201519965897</v>
      </c>
      <c r="W1783" s="63">
        <f t="shared" si="783"/>
        <v>1.5122478099266035E-2</v>
      </c>
      <c r="X1783" s="64">
        <f t="shared" si="784"/>
        <v>9.8667440886476498E-2</v>
      </c>
      <c r="Y1783" s="63">
        <f t="shared" si="777"/>
        <v>0.12935062573155953</v>
      </c>
      <c r="Z1783" s="63">
        <f t="shared" si="778"/>
        <v>0.15221302111463708</v>
      </c>
      <c r="AA1783" s="63">
        <f t="shared" si="779"/>
        <v>1.8263979803783803E-2</v>
      </c>
      <c r="AB1783" s="64">
        <f t="shared" si="780"/>
        <v>0.1315464790737908</v>
      </c>
      <c r="AC1783" s="63">
        <f t="shared" si="835"/>
        <v>4.0359392133642924E-2</v>
      </c>
      <c r="AD1783" s="63">
        <f t="shared" si="836"/>
        <v>5.98421691374591E-2</v>
      </c>
      <c r="AE1783" s="63">
        <f t="shared" si="837"/>
        <v>2.1743946520089263E-2</v>
      </c>
      <c r="AF1783" s="64">
        <f t="shared" si="824"/>
        <v>3.7287446377467282E-2</v>
      </c>
      <c r="AG1783" s="69">
        <f t="shared" ca="1" si="814"/>
        <v>311</v>
      </c>
      <c r="AH1783" s="75">
        <f t="shared" si="815"/>
        <v>4</v>
      </c>
      <c r="AI1783" s="76">
        <f t="shared" si="816"/>
        <v>0</v>
      </c>
      <c r="AJ1783" s="75">
        <f t="shared" si="817"/>
        <v>4</v>
      </c>
      <c r="AK1783" s="76">
        <f t="shared" si="818"/>
        <v>0</v>
      </c>
    </row>
    <row r="1784" spans="2:37" x14ac:dyDescent="0.25">
      <c r="B1784" s="43">
        <v>2019</v>
      </c>
      <c r="C1784" s="44">
        <f t="shared" si="848"/>
        <v>5</v>
      </c>
      <c r="D1784" s="67">
        <f t="shared" si="838"/>
        <v>43616</v>
      </c>
      <c r="E1784" s="61">
        <f>Data!I1783</f>
        <v>2752.06</v>
      </c>
      <c r="F1784" s="61">
        <f>Data!H1783</f>
        <v>256.09199999999998</v>
      </c>
      <c r="G1784" s="62">
        <f>IF(MOD(C1784,3)=0,SUM(Data!G1781:G1783),0)</f>
        <v>0</v>
      </c>
      <c r="H1784" s="63">
        <f t="shared" si="839"/>
        <v>-6.5777726481161536E-2</v>
      </c>
      <c r="I1784" s="63">
        <f t="shared" si="840"/>
        <v>0</v>
      </c>
      <c r="J1784" s="63">
        <f t="shared" si="841"/>
        <v>-6.5777726481161536E-2</v>
      </c>
      <c r="K1784" s="63">
        <f t="shared" si="842"/>
        <v>2.1287585893843275E-3</v>
      </c>
      <c r="L1784" s="64">
        <f t="shared" si="843"/>
        <v>-6.7762235629413858E-2</v>
      </c>
      <c r="M1784" s="65">
        <f t="shared" si="844"/>
        <v>619.83333333333326</v>
      </c>
      <c r="N1784" s="65">
        <f t="shared" si="845"/>
        <v>20.546433198021951</v>
      </c>
      <c r="O1784" s="65">
        <f t="shared" si="846"/>
        <v>369112.76140356221</v>
      </c>
      <c r="P1784" s="66">
        <f t="shared" si="847"/>
        <v>17964.80965071333</v>
      </c>
      <c r="Q1784" s="63">
        <f t="shared" si="799"/>
        <v>1.7295863131621791E-2</v>
      </c>
      <c r="R1784" s="63">
        <f t="shared" si="800"/>
        <v>3.700507674921627E-2</v>
      </c>
      <c r="S1784" s="63">
        <f t="shared" si="801"/>
        <v>1.7902284687663972E-2</v>
      </c>
      <c r="T1784" s="64">
        <f t="shared" si="802"/>
        <v>1.8766823052581261E-2</v>
      </c>
      <c r="U1784" s="63">
        <f t="shared" si="781"/>
        <v>7.4261429506115695E-2</v>
      </c>
      <c r="V1784" s="63">
        <f t="shared" si="782"/>
        <v>9.5637827330914416E-2</v>
      </c>
      <c r="W1784" s="63">
        <f t="shared" si="783"/>
        <v>1.4846396477713908E-2</v>
      </c>
      <c r="X1784" s="64">
        <f t="shared" si="784"/>
        <v>7.9609516409190784E-2</v>
      </c>
      <c r="Y1784" s="63">
        <f t="shared" si="777"/>
        <v>0.11590602503640568</v>
      </c>
      <c r="Z1784" s="63">
        <f t="shared" si="778"/>
        <v>0.13849625005019583</v>
      </c>
      <c r="AA1784" s="63">
        <f t="shared" si="779"/>
        <v>1.8186787793229575E-2</v>
      </c>
      <c r="AB1784" s="64">
        <f t="shared" si="780"/>
        <v>0.11816050227652153</v>
      </c>
      <c r="AC1784" s="63">
        <f t="shared" si="835"/>
        <v>3.8137824670452458E-2</v>
      </c>
      <c r="AD1784" s="63">
        <f t="shared" si="836"/>
        <v>5.7578998451563779E-2</v>
      </c>
      <c r="AE1784" s="63">
        <f t="shared" si="837"/>
        <v>2.1852589016103652E-2</v>
      </c>
      <c r="AF1784" s="64">
        <f t="shared" si="824"/>
        <v>3.4962390680890021E-2</v>
      </c>
      <c r="AG1784" s="69">
        <f t="shared" ca="1" si="814"/>
        <v>1736</v>
      </c>
      <c r="AH1784" s="75">
        <f t="shared" si="815"/>
        <v>0</v>
      </c>
      <c r="AI1784" s="76">
        <f t="shared" si="816"/>
        <v>1</v>
      </c>
      <c r="AJ1784" s="75">
        <f t="shared" si="817"/>
        <v>0</v>
      </c>
      <c r="AK1784" s="76">
        <f t="shared" si="818"/>
        <v>1</v>
      </c>
    </row>
    <row r="1785" spans="2:37" x14ac:dyDescent="0.25">
      <c r="B1785" s="43">
        <v>2019</v>
      </c>
      <c r="C1785" s="44">
        <f t="shared" si="848"/>
        <v>6</v>
      </c>
      <c r="D1785" s="67">
        <f t="shared" si="838"/>
        <v>43646</v>
      </c>
      <c r="E1785" s="61">
        <f>Data!I1784</f>
        <v>2941.76</v>
      </c>
      <c r="F1785" s="61">
        <f>Data!H1784</f>
        <v>256.14299999999997</v>
      </c>
      <c r="G1785" s="62">
        <f>IF(MOD(C1785,3)=0,SUM(Data!G1782:G1784),0)</f>
        <v>13.924545790296353</v>
      </c>
      <c r="H1785" s="63">
        <f t="shared" si="839"/>
        <v>6.8930183208214979E-2</v>
      </c>
      <c r="I1785" s="63">
        <f t="shared" si="840"/>
        <v>5.0596810354048794E-3</v>
      </c>
      <c r="J1785" s="63">
        <f t="shared" si="841"/>
        <v>7.3989864243619863E-2</v>
      </c>
      <c r="K1785" s="63">
        <f t="shared" si="842"/>
        <v>1.9914718148150712E-4</v>
      </c>
      <c r="L1785" s="64">
        <f t="shared" si="843"/>
        <v>7.3776024774743654E-2</v>
      </c>
      <c r="M1785" s="65">
        <f t="shared" si="844"/>
        <v>662.5585585585585</v>
      </c>
      <c r="N1785" s="65">
        <f t="shared" si="845"/>
        <v>20.550524962282836</v>
      </c>
      <c r="O1785" s="65">
        <f t="shared" si="846"/>
        <v>396423.36451039941</v>
      </c>
      <c r="P1785" s="66">
        <f t="shared" si="847"/>
        <v>19290.181892577912</v>
      </c>
      <c r="Q1785" s="63">
        <f t="shared" si="799"/>
        <v>8.2177922799324676E-2</v>
      </c>
      <c r="R1785" s="63">
        <f t="shared" si="800"/>
        <v>0.10322582361303856</v>
      </c>
      <c r="S1785" s="63">
        <f t="shared" si="801"/>
        <v>1.6484846560762545E-2</v>
      </c>
      <c r="T1785" s="64">
        <f t="shared" si="802"/>
        <v>8.5334254952998512E-2</v>
      </c>
      <c r="U1785" s="63">
        <f t="shared" si="781"/>
        <v>8.4576130705906083E-2</v>
      </c>
      <c r="V1785" s="63">
        <f t="shared" si="782"/>
        <v>0.10616107992069512</v>
      </c>
      <c r="W1785" s="63">
        <f t="shared" si="783"/>
        <v>1.4509266122438191E-2</v>
      </c>
      <c r="X1785" s="64">
        <f t="shared" si="784"/>
        <v>9.0341031727152021E-2</v>
      </c>
      <c r="Y1785" s="63">
        <f t="shared" si="777"/>
        <v>0.12334731777263919</v>
      </c>
      <c r="Z1785" s="63">
        <f t="shared" si="778"/>
        <v>0.1458174025676866</v>
      </c>
      <c r="AA1785" s="63">
        <f t="shared" si="779"/>
        <v>1.7336541432414698E-2</v>
      </c>
      <c r="AB1785" s="64">
        <f t="shared" si="780"/>
        <v>0.12629140496061453</v>
      </c>
      <c r="AC1785" s="63">
        <f t="shared" si="835"/>
        <v>3.8846599837524032E-2</v>
      </c>
      <c r="AD1785" s="63">
        <f t="shared" si="836"/>
        <v>5.8392637178599216E-2</v>
      </c>
      <c r="AE1785" s="63">
        <f t="shared" si="837"/>
        <v>2.186276300687906E-2</v>
      </c>
      <c r="AF1785" s="64">
        <f t="shared" si="824"/>
        <v>3.5748317185205103E-2</v>
      </c>
      <c r="AG1785" s="69">
        <f t="shared" ca="1" si="814"/>
        <v>83</v>
      </c>
      <c r="AH1785" s="75">
        <f t="shared" si="815"/>
        <v>1</v>
      </c>
      <c r="AI1785" s="76">
        <f t="shared" si="816"/>
        <v>0</v>
      </c>
      <c r="AJ1785" s="75">
        <f t="shared" si="817"/>
        <v>1</v>
      </c>
      <c r="AK1785" s="76">
        <f t="shared" si="818"/>
        <v>0</v>
      </c>
    </row>
    <row r="1786" spans="2:37" x14ac:dyDescent="0.25">
      <c r="B1786" s="43">
        <v>2019</v>
      </c>
      <c r="C1786" s="44">
        <f t="shared" si="848"/>
        <v>7</v>
      </c>
      <c r="D1786" s="67">
        <f t="shared" si="838"/>
        <v>43677</v>
      </c>
      <c r="E1786" s="61">
        <f>Data!I1785</f>
        <v>2980.38</v>
      </c>
      <c r="F1786" s="61">
        <f>Data!H1785</f>
        <v>256.57100000000003</v>
      </c>
      <c r="G1786" s="62">
        <f>IF(MOD(C1786,3)=0,SUM(Data!G1783:G1785),0)</f>
        <v>0</v>
      </c>
      <c r="H1786" s="63">
        <f t="shared" si="839"/>
        <v>1.3128195366039375E-2</v>
      </c>
      <c r="I1786" s="63">
        <f t="shared" si="840"/>
        <v>0</v>
      </c>
      <c r="J1786" s="63">
        <f t="shared" si="841"/>
        <v>1.3128195366039375E-2</v>
      </c>
      <c r="K1786" s="63">
        <f t="shared" si="842"/>
        <v>1.6709416224534035E-3</v>
      </c>
      <c r="L1786" s="64">
        <f t="shared" si="843"/>
        <v>1.1438141277242408E-2</v>
      </c>
      <c r="M1786" s="65">
        <f t="shared" si="844"/>
        <v>671.25675675675677</v>
      </c>
      <c r="N1786" s="65">
        <f t="shared" si="845"/>
        <v>20.58486368980558</v>
      </c>
      <c r="O1786" s="65">
        <f t="shared" si="846"/>
        <v>401627.68788735458</v>
      </c>
      <c r="P1786" s="66">
        <f t="shared" si="847"/>
        <v>19510.825718328921</v>
      </c>
      <c r="Q1786" s="63">
        <f t="shared" si="799"/>
        <v>5.8264581675779636E-2</v>
      </c>
      <c r="R1786" s="63">
        <f t="shared" si="800"/>
        <v>7.8847378164697224E-2</v>
      </c>
      <c r="S1786" s="63">
        <f t="shared" si="801"/>
        <v>1.8114648063935146E-2</v>
      </c>
      <c r="T1786" s="64">
        <f t="shared" si="802"/>
        <v>5.9652152354601862E-2</v>
      </c>
      <c r="U1786" s="63">
        <f t="shared" si="781"/>
        <v>9.0718593033494388E-2</v>
      </c>
      <c r="V1786" s="63">
        <f t="shared" si="782"/>
        <v>0.11242578791978697</v>
      </c>
      <c r="W1786" s="63">
        <f t="shared" si="783"/>
        <v>1.492729296224149E-2</v>
      </c>
      <c r="X1786" s="64">
        <f t="shared" si="784"/>
        <v>9.6064511845946221E-2</v>
      </c>
      <c r="Y1786" s="63">
        <f t="shared" si="777"/>
        <v>0.1167972453867856</v>
      </c>
      <c r="Z1786" s="63">
        <f t="shared" si="778"/>
        <v>0.13913631043433816</v>
      </c>
      <c r="AA1786" s="63">
        <f t="shared" si="779"/>
        <v>1.7667880080991516E-2</v>
      </c>
      <c r="AB1786" s="64">
        <f t="shared" si="780"/>
        <v>0.11935959926698203</v>
      </c>
      <c r="AC1786" s="63">
        <f t="shared" si="835"/>
        <v>4.1218579100005925E-2</v>
      </c>
      <c r="AD1786" s="63">
        <f t="shared" si="836"/>
        <v>6.0809245547287949E-2</v>
      </c>
      <c r="AE1786" s="63">
        <f t="shared" si="837"/>
        <v>2.1794588631975031E-2</v>
      </c>
      <c r="AF1786" s="64">
        <f t="shared" si="824"/>
        <v>3.8182485354074425E-2</v>
      </c>
      <c r="AG1786" s="69">
        <f t="shared" ca="1" si="814"/>
        <v>781</v>
      </c>
      <c r="AH1786" s="75">
        <f t="shared" si="815"/>
        <v>2</v>
      </c>
      <c r="AI1786" s="76">
        <f t="shared" si="816"/>
        <v>0</v>
      </c>
      <c r="AJ1786" s="75">
        <f t="shared" si="817"/>
        <v>2</v>
      </c>
      <c r="AK1786" s="76">
        <f t="shared" si="818"/>
        <v>0</v>
      </c>
    </row>
    <row r="1787" spans="2:37" x14ac:dyDescent="0.25">
      <c r="B1787" s="43">
        <v>2019</v>
      </c>
      <c r="C1787" s="44">
        <f t="shared" si="848"/>
        <v>8</v>
      </c>
      <c r="D1787" s="67">
        <f t="shared" si="838"/>
        <v>43708</v>
      </c>
      <c r="E1787" s="61">
        <f>Data!I1786</f>
        <v>2926.46</v>
      </c>
      <c r="F1787" s="61">
        <f>Data!H1786</f>
        <v>256.55799999999999</v>
      </c>
      <c r="G1787" s="62">
        <f>IF(MOD(C1787,3)=0,SUM(Data!G1784:G1786),0)</f>
        <v>0</v>
      </c>
      <c r="H1787" s="63">
        <f t="shared" si="839"/>
        <v>-1.8091652742267761E-2</v>
      </c>
      <c r="I1787" s="63">
        <f t="shared" si="840"/>
        <v>0</v>
      </c>
      <c r="J1787" s="63">
        <f t="shared" si="841"/>
        <v>-1.8091652742267761E-2</v>
      </c>
      <c r="K1787" s="63">
        <f t="shared" si="842"/>
        <v>-5.0668236082906937E-5</v>
      </c>
      <c r="L1787" s="64">
        <f t="shared" si="843"/>
        <v>-1.8041898657365385E-2</v>
      </c>
      <c r="M1787" s="65">
        <f t="shared" si="844"/>
        <v>659.11261261261257</v>
      </c>
      <c r="N1787" s="65">
        <f t="shared" si="845"/>
        <v>20.583820691072411</v>
      </c>
      <c r="O1787" s="65">
        <f t="shared" si="846"/>
        <v>394361.57922641665</v>
      </c>
      <c r="P1787" s="66">
        <f t="shared" si="847"/>
        <v>19158.81337799731</v>
      </c>
      <c r="Q1787" s="63">
        <f t="shared" si="799"/>
        <v>8.5954878229654863E-3</v>
      </c>
      <c r="R1787" s="63">
        <f t="shared" si="800"/>
        <v>2.8212241539344207E-2</v>
      </c>
      <c r="S1787" s="63">
        <f t="shared" si="801"/>
        <v>1.7497798894291483E-2</v>
      </c>
      <c r="T1787" s="64">
        <f t="shared" si="802"/>
        <v>1.0530187541138325E-2</v>
      </c>
      <c r="U1787" s="63">
        <f t="shared" si="781"/>
        <v>7.8738764732608546E-2</v>
      </c>
      <c r="V1787" s="63">
        <f t="shared" si="782"/>
        <v>0.10020754022338285</v>
      </c>
      <c r="W1787" s="63">
        <f t="shared" si="783"/>
        <v>1.5256434772731087E-2</v>
      </c>
      <c r="X1787" s="64">
        <f t="shared" si="784"/>
        <v>8.3674530434932448E-2</v>
      </c>
      <c r="Y1787" s="63">
        <f t="shared" si="777"/>
        <v>0.11108645182924981</v>
      </c>
      <c r="Z1787" s="63">
        <f t="shared" si="778"/>
        <v>0.13331128505067458</v>
      </c>
      <c r="AA1787" s="63">
        <f t="shared" si="779"/>
        <v>1.7434758247431015E-2</v>
      </c>
      <c r="AB1787" s="64">
        <f t="shared" si="780"/>
        <v>0.11389086706929974</v>
      </c>
      <c r="AC1787" s="63">
        <f t="shared" si="835"/>
        <v>4.0594889823124536E-2</v>
      </c>
      <c r="AD1787" s="63">
        <f t="shared" si="836"/>
        <v>6.0173821473472167E-2</v>
      </c>
      <c r="AE1787" s="63">
        <f t="shared" si="837"/>
        <v>2.1669563601723896E-2</v>
      </c>
      <c r="AF1787" s="64">
        <f t="shared" si="824"/>
        <v>3.7687584365347915E-2</v>
      </c>
      <c r="AG1787" s="69">
        <f t="shared" ca="1" si="814"/>
        <v>1366</v>
      </c>
      <c r="AH1787" s="75">
        <f t="shared" si="815"/>
        <v>0</v>
      </c>
      <c r="AI1787" s="76">
        <f t="shared" si="816"/>
        <v>1</v>
      </c>
      <c r="AJ1787" s="75">
        <f t="shared" si="817"/>
        <v>0</v>
      </c>
      <c r="AK1787" s="76">
        <f t="shared" si="818"/>
        <v>1</v>
      </c>
    </row>
    <row r="1788" spans="2:37" x14ac:dyDescent="0.25">
      <c r="B1788" s="43">
        <v>2019</v>
      </c>
      <c r="C1788" s="44">
        <f t="shared" si="848"/>
        <v>9</v>
      </c>
      <c r="D1788" s="67">
        <f t="shared" si="838"/>
        <v>43738</v>
      </c>
      <c r="E1788" s="61">
        <f>Data!I1787</f>
        <v>2976.74</v>
      </c>
      <c r="F1788" s="61">
        <f>Data!H1787</f>
        <v>256.75900000000001</v>
      </c>
      <c r="G1788" s="62">
        <f>IF(MOD(C1788,3)=0,SUM(Data!G1785:G1787),0)</f>
        <v>14.209772895148177</v>
      </c>
      <c r="H1788" s="63">
        <f t="shared" si="839"/>
        <v>1.7181167690656807E-2</v>
      </c>
      <c r="I1788" s="63">
        <f t="shared" si="840"/>
        <v>4.8556183563582545E-3</v>
      </c>
      <c r="J1788" s="63">
        <f t="shared" si="841"/>
        <v>2.20367860470152E-2</v>
      </c>
      <c r="K1788" s="63">
        <f t="shared" si="842"/>
        <v>7.8344857693002368E-4</v>
      </c>
      <c r="L1788" s="64">
        <f t="shared" si="843"/>
        <v>2.1236699607998677E-2</v>
      </c>
      <c r="M1788" s="65">
        <f t="shared" si="844"/>
        <v>670.43693693693683</v>
      </c>
      <c r="N1788" s="65">
        <f t="shared" si="845"/>
        <v>20.599947056100614</v>
      </c>
      <c r="O1788" s="65">
        <f t="shared" si="846"/>
        <v>403052.04097299225</v>
      </c>
      <c r="P1788" s="66">
        <f t="shared" si="847"/>
        <v>19565.683342551547</v>
      </c>
      <c r="Q1788" s="63">
        <f t="shared" si="799"/>
        <v>2.1537553449234359E-2</v>
      </c>
      <c r="R1788" s="63">
        <f t="shared" si="800"/>
        <v>4.1739650784795579E-2</v>
      </c>
      <c r="S1788" s="63">
        <f t="shared" si="801"/>
        <v>1.7113045131695204E-2</v>
      </c>
      <c r="T1788" s="64">
        <f t="shared" si="802"/>
        <v>2.4212260152371989E-2</v>
      </c>
      <c r="U1788" s="63">
        <f t="shared" si="781"/>
        <v>8.5810468370555837E-2</v>
      </c>
      <c r="V1788" s="63">
        <f t="shared" si="782"/>
        <v>0.10740712257699259</v>
      </c>
      <c r="W1788" s="63">
        <f t="shared" si="783"/>
        <v>1.5262700153721998E-2</v>
      </c>
      <c r="X1788" s="64">
        <f t="shared" si="784"/>
        <v>9.0759192088233798E-2</v>
      </c>
      <c r="Y1788" s="63">
        <f t="shared" si="777"/>
        <v>0.10908110524343062</v>
      </c>
      <c r="Z1788" s="63">
        <f t="shared" si="778"/>
        <v>0.13115194996566482</v>
      </c>
      <c r="AA1788" s="63">
        <f t="shared" si="779"/>
        <v>1.7450819261433326E-2</v>
      </c>
      <c r="AB1788" s="64">
        <f t="shared" si="780"/>
        <v>0.11175098447192466</v>
      </c>
      <c r="AC1788" s="63">
        <f t="shared" si="835"/>
        <v>4.2991146253507084E-2</v>
      </c>
      <c r="AD1788" s="63">
        <f t="shared" si="836"/>
        <v>6.2696810966117456E-2</v>
      </c>
      <c r="AE1788" s="63">
        <f t="shared" si="837"/>
        <v>2.1465608316228124E-2</v>
      </c>
      <c r="AF1788" s="64">
        <f t="shared" si="824"/>
        <v>4.0364748763156433E-2</v>
      </c>
      <c r="AG1788" s="69">
        <f t="shared" ca="1" si="814"/>
        <v>703</v>
      </c>
      <c r="AH1788" s="75">
        <f t="shared" si="815"/>
        <v>1</v>
      </c>
      <c r="AI1788" s="76">
        <f t="shared" si="816"/>
        <v>0</v>
      </c>
      <c r="AJ1788" s="75">
        <f t="shared" si="817"/>
        <v>1</v>
      </c>
      <c r="AK1788" s="76">
        <f t="shared" si="818"/>
        <v>0</v>
      </c>
    </row>
    <row r="1789" spans="2:37" x14ac:dyDescent="0.25">
      <c r="B1789" s="43">
        <v>2019</v>
      </c>
      <c r="C1789" s="44">
        <f t="shared" si="848"/>
        <v>10</v>
      </c>
      <c r="D1789" s="67">
        <f t="shared" si="838"/>
        <v>43769</v>
      </c>
      <c r="E1789" s="61">
        <f>Data!I1788</f>
        <v>3037.56</v>
      </c>
      <c r="F1789" s="61">
        <f>Data!H1788</f>
        <v>257.346</v>
      </c>
      <c r="G1789" s="62">
        <f>IF(MOD(C1789,3)=0,SUM(Data!G1786:G1788),0)</f>
        <v>0</v>
      </c>
      <c r="H1789" s="63">
        <f t="shared" si="839"/>
        <v>2.0431747482144935E-2</v>
      </c>
      <c r="I1789" s="63">
        <f t="shared" si="840"/>
        <v>0</v>
      </c>
      <c r="J1789" s="63">
        <f t="shared" si="841"/>
        <v>2.0431747482144935E-2</v>
      </c>
      <c r="K1789" s="63">
        <f t="shared" si="842"/>
        <v>2.2861905522297832E-3</v>
      </c>
      <c r="L1789" s="64">
        <f t="shared" si="843"/>
        <v>1.8104167353555356E-2</v>
      </c>
      <c r="M1789" s="65">
        <f t="shared" si="844"/>
        <v>684.1351351351351</v>
      </c>
      <c r="N1789" s="65">
        <f t="shared" si="845"/>
        <v>20.647042460436708</v>
      </c>
      <c r="O1789" s="65">
        <f t="shared" si="846"/>
        <v>411287.09849631559</v>
      </c>
      <c r="P1789" s="66">
        <f t="shared" si="847"/>
        <v>19919.903748171771</v>
      </c>
      <c r="Q1789" s="63">
        <f t="shared" si="799"/>
        <v>0.12015164108709397</v>
      </c>
      <c r="R1789" s="63">
        <f t="shared" si="800"/>
        <v>0.14230394709622862</v>
      </c>
      <c r="S1789" s="63">
        <f t="shared" si="801"/>
        <v>1.7640429444213845E-2</v>
      </c>
      <c r="T1789" s="64">
        <f t="shared" si="802"/>
        <v>0.12250252058096756</v>
      </c>
      <c r="U1789" s="63">
        <f t="shared" si="781"/>
        <v>8.5221992806294722E-2</v>
      </c>
      <c r="V1789" s="63">
        <f t="shared" si="782"/>
        <v>0.10680694229663157</v>
      </c>
      <c r="W1789" s="63">
        <f t="shared" si="783"/>
        <v>1.6237621160852811E-2</v>
      </c>
      <c r="X1789" s="64">
        <f t="shared" si="784"/>
        <v>8.9122188797065904E-2</v>
      </c>
      <c r="Y1789" s="63">
        <f t="shared" ref="Y1789:Y1827" si="849">($M1789/$M1669)^(1/10)-1</f>
        <v>0.11354699254434086</v>
      </c>
      <c r="Z1789" s="63">
        <f t="shared" ref="Z1789:Z1827" si="850">($O1789/$O1669)^(1/10)-1</f>
        <v>0.13570670895025949</v>
      </c>
      <c r="AA1789" s="63">
        <f t="shared" ref="AA1789:AA1827" si="851">($N1789/$N1669)^(1/10)-1</f>
        <v>1.7585227642488377E-2</v>
      </c>
      <c r="AB1789" s="64">
        <f t="shared" ref="AB1789:AB1827" si="852">($P1789/$P1669)^(1/10)-1</f>
        <v>0.11608018483270577</v>
      </c>
      <c r="AC1789" s="63">
        <f t="shared" si="835"/>
        <v>4.0884556128065297E-2</v>
      </c>
      <c r="AD1789" s="63">
        <f t="shared" si="836"/>
        <v>6.055042015890777E-2</v>
      </c>
      <c r="AE1789" s="63">
        <f t="shared" si="837"/>
        <v>2.1491063440904012E-2</v>
      </c>
      <c r="AF1789" s="64">
        <f t="shared" si="824"/>
        <v>3.8237590240321806E-2</v>
      </c>
      <c r="AG1789" s="69">
        <f t="shared" ca="1" si="814"/>
        <v>631</v>
      </c>
      <c r="AH1789" s="75">
        <f t="shared" si="815"/>
        <v>2</v>
      </c>
      <c r="AI1789" s="76">
        <f t="shared" si="816"/>
        <v>0</v>
      </c>
      <c r="AJ1789" s="75">
        <f t="shared" si="817"/>
        <v>2</v>
      </c>
      <c r="AK1789" s="76">
        <f t="shared" si="818"/>
        <v>0</v>
      </c>
    </row>
    <row r="1790" spans="2:37" x14ac:dyDescent="0.25">
      <c r="B1790" s="43">
        <v>2019</v>
      </c>
      <c r="C1790" s="44">
        <f t="shared" si="848"/>
        <v>11</v>
      </c>
      <c r="D1790" s="67">
        <f t="shared" si="838"/>
        <v>43799</v>
      </c>
      <c r="E1790" s="61">
        <f>Data!I1789</f>
        <v>3140.98</v>
      </c>
      <c r="F1790" s="61">
        <f>Data!H1789</f>
        <v>257.20800000000003</v>
      </c>
      <c r="G1790" s="62">
        <f>IF(MOD(C1790,3)=0,SUM(Data!G1787:G1789),0)</f>
        <v>0</v>
      </c>
      <c r="H1790" s="63">
        <f t="shared" si="839"/>
        <v>3.404706409091518E-2</v>
      </c>
      <c r="I1790" s="63">
        <f t="shared" si="840"/>
        <v>0</v>
      </c>
      <c r="J1790" s="63">
        <f t="shared" si="841"/>
        <v>3.404706409091518E-2</v>
      </c>
      <c r="K1790" s="63">
        <f t="shared" si="842"/>
        <v>-5.3624303466914824E-4</v>
      </c>
      <c r="L1790" s="64">
        <f t="shared" si="843"/>
        <v>3.4601862133139871E-2</v>
      </c>
      <c r="M1790" s="65">
        <f t="shared" si="844"/>
        <v>707.42792792792784</v>
      </c>
      <c r="N1790" s="65">
        <f t="shared" si="845"/>
        <v>20.635970627730778</v>
      </c>
      <c r="O1790" s="65">
        <f t="shared" si="846"/>
        <v>425290.21669858618</v>
      </c>
      <c r="P1790" s="66">
        <f t="shared" si="847"/>
        <v>20609.169511371427</v>
      </c>
      <c r="Q1790" s="63">
        <f t="shared" si="799"/>
        <v>0.13796617192468608</v>
      </c>
      <c r="R1790" s="63">
        <f t="shared" si="800"/>
        <v>0.16047078107211821</v>
      </c>
      <c r="S1790" s="63">
        <f t="shared" si="801"/>
        <v>2.0512779818916194E-2</v>
      </c>
      <c r="T1790" s="64">
        <f t="shared" si="802"/>
        <v>0.13714478056613499</v>
      </c>
      <c r="U1790" s="63">
        <f t="shared" si="781"/>
        <v>8.7229950005909496E-2</v>
      </c>
      <c r="V1790" s="63">
        <f t="shared" si="782"/>
        <v>0.10885483755041392</v>
      </c>
      <c r="W1790" s="63">
        <f t="shared" si="783"/>
        <v>1.7229477320652498E-2</v>
      </c>
      <c r="X1790" s="64">
        <f t="shared" si="784"/>
        <v>9.0073441905261564E-2</v>
      </c>
      <c r="Y1790" s="63">
        <f t="shared" si="849"/>
        <v>0.11106668441123357</v>
      </c>
      <c r="Z1790" s="63">
        <f t="shared" si="850"/>
        <v>0.13317704239294814</v>
      </c>
      <c r="AA1790" s="63">
        <f t="shared" si="851"/>
        <v>1.7458659116437625E-2</v>
      </c>
      <c r="AB1790" s="64">
        <f t="shared" si="852"/>
        <v>0.11373276175859637</v>
      </c>
      <c r="AC1790" s="63">
        <f t="shared" si="835"/>
        <v>4.1644566452990084E-2</v>
      </c>
      <c r="AD1790" s="63">
        <f t="shared" si="836"/>
        <v>6.1324789674411129E-2</v>
      </c>
      <c r="AE1790" s="63">
        <f t="shared" si="837"/>
        <v>2.1433313006508303E-2</v>
      </c>
      <c r="AF1790" s="64">
        <f t="shared" si="824"/>
        <v>3.9054411247353427E-2</v>
      </c>
      <c r="AG1790" s="69">
        <f t="shared" ca="1" si="814"/>
        <v>401</v>
      </c>
      <c r="AH1790" s="75">
        <f t="shared" si="815"/>
        <v>3</v>
      </c>
      <c r="AI1790" s="76">
        <f t="shared" si="816"/>
        <v>0</v>
      </c>
      <c r="AJ1790" s="75">
        <f t="shared" si="817"/>
        <v>3</v>
      </c>
      <c r="AK1790" s="76">
        <f t="shared" si="818"/>
        <v>0</v>
      </c>
    </row>
    <row r="1791" spans="2:37" x14ac:dyDescent="0.25">
      <c r="B1791" s="43">
        <v>2019</v>
      </c>
      <c r="C1791" s="44">
        <f t="shared" si="848"/>
        <v>12</v>
      </c>
      <c r="D1791" s="67">
        <f t="shared" si="838"/>
        <v>43830</v>
      </c>
      <c r="E1791" s="61">
        <f>Data!I1790</f>
        <v>3230.78</v>
      </c>
      <c r="F1791" s="61">
        <f>Data!H1790</f>
        <v>256.97399999999999</v>
      </c>
      <c r="G1791" s="62">
        <f>IF(MOD(C1791,3)=0,SUM(Data!G1788:G1790),0)</f>
        <v>14.475</v>
      </c>
      <c r="H1791" s="63">
        <f t="shared" si="839"/>
        <v>2.8589803182446305E-2</v>
      </c>
      <c r="I1791" s="63">
        <f t="shared" si="840"/>
        <v>4.6084343103107942E-3</v>
      </c>
      <c r="J1791" s="63">
        <f t="shared" si="841"/>
        <v>3.3198237492757077E-2</v>
      </c>
      <c r="K1791" s="63">
        <f t="shared" si="842"/>
        <v>-9.0976952505383846E-4</v>
      </c>
      <c r="L1791" s="64">
        <f t="shared" si="843"/>
        <v>3.4139065699398063E-2</v>
      </c>
      <c r="M1791" s="65">
        <f t="shared" si="844"/>
        <v>727.65315315315308</v>
      </c>
      <c r="N1791" s="65">
        <f t="shared" si="845"/>
        <v>20.617196650533764</v>
      </c>
      <c r="O1791" s="65">
        <f t="shared" si="846"/>
        <v>439409.10231589194</v>
      </c>
      <c r="P1791" s="66">
        <f t="shared" si="847"/>
        <v>21312.747303330169</v>
      </c>
      <c r="Q1791" s="63">
        <f t="shared" si="799"/>
        <v>0.28878069038813359</v>
      </c>
      <c r="R1791" s="63">
        <f t="shared" si="800"/>
        <v>0.3131787047722443</v>
      </c>
      <c r="S1791" s="63">
        <f t="shared" si="801"/>
        <v>2.2851297401216941E-2</v>
      </c>
      <c r="T1791" s="64">
        <f t="shared" si="802"/>
        <v>0.28384126618274719</v>
      </c>
      <c r="U1791" s="63">
        <f t="shared" si="781"/>
        <v>9.4295039535331471E-2</v>
      </c>
      <c r="V1791" s="63">
        <f t="shared" si="782"/>
        <v>0.11600042396027765</v>
      </c>
      <c r="W1791" s="63">
        <f t="shared" si="783"/>
        <v>1.8201609991006285E-2</v>
      </c>
      <c r="X1791" s="64">
        <f t="shared" si="784"/>
        <v>9.6050539509690447E-2</v>
      </c>
      <c r="Y1791" s="63">
        <f t="shared" si="849"/>
        <v>0.1122421721947906</v>
      </c>
      <c r="Z1791" s="63">
        <f t="shared" si="850"/>
        <v>0.13430195386176513</v>
      </c>
      <c r="AA1791" s="63">
        <f t="shared" si="851"/>
        <v>1.7545408011092389E-2</v>
      </c>
      <c r="AB1791" s="64">
        <f t="shared" si="852"/>
        <v>0.11474332735566728</v>
      </c>
      <c r="AC1791" s="63">
        <f t="shared" si="835"/>
        <v>4.0184994209160774E-2</v>
      </c>
      <c r="AD1791" s="63">
        <f t="shared" si="836"/>
        <v>5.9924408487630254E-2</v>
      </c>
      <c r="AE1791" s="63">
        <f t="shared" si="837"/>
        <v>2.138682947088677E-2</v>
      </c>
      <c r="AF1791" s="64">
        <f t="shared" si="824"/>
        <v>3.7730640247933378E-2</v>
      </c>
      <c r="AG1791" s="69">
        <f t="shared" ca="1" si="814"/>
        <v>480</v>
      </c>
      <c r="AH1791" s="75">
        <f t="shared" si="815"/>
        <v>4</v>
      </c>
      <c r="AI1791" s="76">
        <f t="shared" si="816"/>
        <v>0</v>
      </c>
      <c r="AJ1791" s="75">
        <f t="shared" si="817"/>
        <v>4</v>
      </c>
      <c r="AK1791" s="76">
        <f t="shared" si="818"/>
        <v>0</v>
      </c>
    </row>
    <row r="1792" spans="2:37" x14ac:dyDescent="0.25">
      <c r="B1792" s="43">
        <v>2020</v>
      </c>
      <c r="C1792" s="44">
        <v>1</v>
      </c>
      <c r="D1792" s="67">
        <f t="shared" si="838"/>
        <v>43861</v>
      </c>
      <c r="E1792" s="61">
        <f>Data!I1791</f>
        <v>3225.52</v>
      </c>
      <c r="F1792" s="61">
        <f>Data!H1791</f>
        <v>257.971</v>
      </c>
      <c r="G1792" s="62">
        <f>IF(MOD(C1792,3)=0,SUM(Data!G1789:G1791),0)</f>
        <v>0</v>
      </c>
      <c r="H1792" s="63">
        <f t="shared" si="839"/>
        <v>-1.6280898111292741E-3</v>
      </c>
      <c r="I1792" s="63">
        <f t="shared" si="840"/>
        <v>0</v>
      </c>
      <c r="J1792" s="63">
        <f t="shared" si="841"/>
        <v>-1.6280898111292741E-3</v>
      </c>
      <c r="K1792" s="63">
        <f t="shared" si="842"/>
        <v>3.8797699378148032E-3</v>
      </c>
      <c r="L1792" s="64">
        <f t="shared" si="843"/>
        <v>-5.4865731075398605E-3</v>
      </c>
      <c r="M1792" s="65">
        <f t="shared" si="844"/>
        <v>726.46846846846836</v>
      </c>
      <c r="N1792" s="65">
        <f t="shared" si="845"/>
        <v>20.697186630300521</v>
      </c>
      <c r="O1792" s="65">
        <f t="shared" si="846"/>
        <v>438693.70483349398</v>
      </c>
      <c r="P1792" s="66">
        <f t="shared" si="847"/>
        <v>21195.813357127925</v>
      </c>
      <c r="Q1792" s="63">
        <f t="shared" si="799"/>
        <v>0.19282566587888206</v>
      </c>
      <c r="R1792" s="63">
        <f t="shared" si="800"/>
        <v>0.21540714771741309</v>
      </c>
      <c r="S1792" s="63">
        <f t="shared" si="801"/>
        <v>2.4865719552504384E-2</v>
      </c>
      <c r="T1792" s="64">
        <f t="shared" si="802"/>
        <v>0.18591843256120066</v>
      </c>
      <c r="U1792" s="63">
        <f t="shared" si="781"/>
        <v>0.10085926950192792</v>
      </c>
      <c r="V1792" s="63">
        <f t="shared" si="782"/>
        <v>0.12269485568209659</v>
      </c>
      <c r="W1792" s="63">
        <f t="shared" si="783"/>
        <v>1.9952233497445127E-2</v>
      </c>
      <c r="X1792" s="64">
        <f t="shared" si="784"/>
        <v>0.10073277827172777</v>
      </c>
      <c r="Y1792" s="63">
        <f t="shared" si="849"/>
        <v>0.11625856213921537</v>
      </c>
      <c r="Z1792" s="63">
        <f t="shared" si="850"/>
        <v>0.13839800333311514</v>
      </c>
      <c r="AA1792" s="63">
        <f t="shared" si="851"/>
        <v>1.7592278836020769E-2</v>
      </c>
      <c r="AB1792" s="64">
        <f t="shared" si="852"/>
        <v>0.11871721809375235</v>
      </c>
      <c r="AC1792" s="63">
        <f t="shared" si="835"/>
        <v>4.2820798875616406E-2</v>
      </c>
      <c r="AD1792" s="63">
        <f t="shared" si="836"/>
        <v>6.2610232372357633E-2</v>
      </c>
      <c r="AE1792" s="63">
        <f t="shared" si="837"/>
        <v>2.1433088212514884E-2</v>
      </c>
      <c r="AF1792" s="64">
        <f t="shared" si="824"/>
        <v>4.0313109723028262E-2</v>
      </c>
      <c r="AG1792" s="69">
        <f t="shared" ca="1" si="814"/>
        <v>1081</v>
      </c>
      <c r="AH1792" s="75">
        <f t="shared" si="815"/>
        <v>0</v>
      </c>
      <c r="AI1792" s="76">
        <f t="shared" si="816"/>
        <v>1</v>
      </c>
      <c r="AJ1792" s="75">
        <f t="shared" si="817"/>
        <v>0</v>
      </c>
      <c r="AK1792" s="76">
        <f t="shared" si="818"/>
        <v>1</v>
      </c>
    </row>
    <row r="1793" spans="2:37" x14ac:dyDescent="0.25">
      <c r="B1793" s="43">
        <v>2020</v>
      </c>
      <c r="C1793" s="44">
        <v>2</v>
      </c>
      <c r="D1793" s="67">
        <f t="shared" si="838"/>
        <v>43890</v>
      </c>
      <c r="E1793" s="61">
        <f>Data!I1792</f>
        <v>2954.22</v>
      </c>
      <c r="F1793" s="61">
        <f>Data!H1792</f>
        <v>258.678</v>
      </c>
      <c r="G1793" s="62">
        <f>IF(MOD(C1793,3)=0,SUM(Data!G1790:G1792),0)</f>
        <v>0</v>
      </c>
      <c r="H1793" s="63">
        <f t="shared" si="839"/>
        <v>-8.4110469009648137E-2</v>
      </c>
      <c r="I1793" s="63">
        <f t="shared" si="840"/>
        <v>0</v>
      </c>
      <c r="J1793" s="63">
        <f t="shared" si="841"/>
        <v>-8.4110469009648137E-2</v>
      </c>
      <c r="K1793" s="63">
        <f t="shared" si="842"/>
        <v>2.7406181314952871E-3</v>
      </c>
      <c r="L1793" s="64">
        <f t="shared" si="843"/>
        <v>-8.6613712031513801E-2</v>
      </c>
      <c r="M1793" s="65">
        <f t="shared" si="844"/>
        <v>665.36486486486478</v>
      </c>
      <c r="N1793" s="65">
        <f t="shared" si="845"/>
        <v>20.753909715250465</v>
      </c>
      <c r="O1793" s="65">
        <f t="shared" si="846"/>
        <v>401794.97156836867</v>
      </c>
      <c r="P1793" s="66">
        <f t="shared" si="847"/>
        <v>19359.965282739933</v>
      </c>
      <c r="Q1793" s="63">
        <f t="shared" si="799"/>
        <v>6.0955507112613105E-2</v>
      </c>
      <c r="R1793" s="63">
        <f t="shared" si="800"/>
        <v>8.1040544013374793E-2</v>
      </c>
      <c r="S1793" s="63">
        <f t="shared" si="801"/>
        <v>2.3348735639459273E-2</v>
      </c>
      <c r="T1793" s="64">
        <f t="shared" si="802"/>
        <v>5.637551146028974E-2</v>
      </c>
      <c r="U1793" s="63">
        <f t="shared" ref="U1793:U1827" si="853">($M1793/$M1733)^(1/5)-1</f>
        <v>7.0184806033246616E-2</v>
      </c>
      <c r="V1793" s="63">
        <f t="shared" ref="V1793:V1827" si="854">($O1793/$O1733)^(1/5)-1</f>
        <v>9.1411963044350175E-2</v>
      </c>
      <c r="W1793" s="63">
        <f t="shared" ref="W1793:W1827" si="855">($N1793/$N1733)^(1/5)-1</f>
        <v>1.96265593435061E-2</v>
      </c>
      <c r="X1793" s="64">
        <f t="shared" ref="X1793:X1827" si="856">($P1793/$P1733)^(1/5)-1</f>
        <v>7.0403622819577905E-2</v>
      </c>
      <c r="Y1793" s="63">
        <f t="shared" si="849"/>
        <v>0.10338761519335771</v>
      </c>
      <c r="Z1793" s="63">
        <f t="shared" si="850"/>
        <v>0.12527177899662201</v>
      </c>
      <c r="AA1793" s="63">
        <f t="shared" si="851"/>
        <v>1.7845456060238796E-2</v>
      </c>
      <c r="AB1793" s="64">
        <f t="shared" si="852"/>
        <v>0.10554286242254984</v>
      </c>
      <c r="AC1793" s="63">
        <f t="shared" si="835"/>
        <v>3.9304793846258512E-2</v>
      </c>
      <c r="AD1793" s="63">
        <f t="shared" si="836"/>
        <v>5.9027504711673506E-2</v>
      </c>
      <c r="AE1793" s="63">
        <f t="shared" si="837"/>
        <v>2.1271212975260134E-2</v>
      </c>
      <c r="AF1793" s="64">
        <f t="shared" si="824"/>
        <v>3.6969897179827793E-2</v>
      </c>
      <c r="AG1793" s="69">
        <f t="shared" ca="1" si="814"/>
        <v>1771</v>
      </c>
      <c r="AH1793" s="75">
        <f t="shared" si="815"/>
        <v>0</v>
      </c>
      <c r="AI1793" s="76">
        <f t="shared" si="816"/>
        <v>2</v>
      </c>
      <c r="AJ1793" s="75">
        <f t="shared" si="817"/>
        <v>0</v>
      </c>
      <c r="AK1793" s="76">
        <f t="shared" si="818"/>
        <v>2</v>
      </c>
    </row>
    <row r="1794" spans="2:37" x14ac:dyDescent="0.25">
      <c r="B1794" s="43">
        <v>2020</v>
      </c>
      <c r="C1794" s="44">
        <f>C1793+1</f>
        <v>3</v>
      </c>
      <c r="D1794" s="67">
        <f t="shared" si="838"/>
        <v>43921</v>
      </c>
      <c r="E1794" s="61">
        <f>Data!I1793</f>
        <v>2584.59</v>
      </c>
      <c r="F1794" s="61">
        <f>Data!H1793</f>
        <v>258.11500000000001</v>
      </c>
      <c r="G1794" s="62">
        <f>IF(MOD(C1794,3)=0,SUM(Data!G1791:G1793),0)</f>
        <v>14.783433931063353</v>
      </c>
      <c r="H1794" s="63">
        <f t="shared" si="839"/>
        <v>-0.12511932083595656</v>
      </c>
      <c r="I1794" s="63">
        <f t="shared" si="840"/>
        <v>5.0041750211776218E-3</v>
      </c>
      <c r="J1794" s="63">
        <f t="shared" si="841"/>
        <v>-0.12011514581477889</v>
      </c>
      <c r="K1794" s="63">
        <f t="shared" si="842"/>
        <v>-2.1764510317846542E-3</v>
      </c>
      <c r="L1794" s="64">
        <f t="shared" si="843"/>
        <v>-0.11819594246392262</v>
      </c>
      <c r="M1794" s="65">
        <f t="shared" si="844"/>
        <v>582.1148648648649</v>
      </c>
      <c r="N1794" s="65">
        <f t="shared" si="845"/>
        <v>20.708739847037144</v>
      </c>
      <c r="O1794" s="65">
        <f t="shared" si="846"/>
        <v>353533.30997078912</v>
      </c>
      <c r="P1794" s="66">
        <f t="shared" si="847"/>
        <v>17071.695940077665</v>
      </c>
      <c r="Q1794" s="63">
        <f t="shared" si="799"/>
        <v>-8.8135055038103149E-2</v>
      </c>
      <c r="R1794" s="63">
        <f t="shared" si="800"/>
        <v>-7.0031929552351491E-2</v>
      </c>
      <c r="S1794" s="63">
        <f t="shared" si="801"/>
        <v>1.5393269919198094E-2</v>
      </c>
      <c r="T1794" s="64">
        <f t="shared" si="802"/>
        <v>-8.4130161191975805E-2</v>
      </c>
      <c r="U1794" s="63">
        <f t="shared" si="853"/>
        <v>4.5617515910956419E-2</v>
      </c>
      <c r="V1794" s="63">
        <f t="shared" si="854"/>
        <v>6.6535868504701723E-2</v>
      </c>
      <c r="W1794" s="63">
        <f t="shared" si="855"/>
        <v>1.797347455866305E-2</v>
      </c>
      <c r="X1794" s="64">
        <f t="shared" si="856"/>
        <v>4.7704969883515469E-2</v>
      </c>
      <c r="Y1794" s="63">
        <f t="shared" si="849"/>
        <v>8.2534487083039121E-2</v>
      </c>
      <c r="Z1794" s="63">
        <f t="shared" si="850"/>
        <v>0.10411508046334439</v>
      </c>
      <c r="AA1794" s="63">
        <f t="shared" si="851"/>
        <v>1.7206785592568608E-2</v>
      </c>
      <c r="AB1794" s="64">
        <f t="shared" si="852"/>
        <v>8.5438178452720059E-2</v>
      </c>
      <c r="AC1794" s="63">
        <f t="shared" si="835"/>
        <v>2.7627190617220743E-2</v>
      </c>
      <c r="AD1794" s="63">
        <f t="shared" si="836"/>
        <v>4.7280945668070062E-2</v>
      </c>
      <c r="AE1794" s="63">
        <f t="shared" si="837"/>
        <v>2.07407997147806E-2</v>
      </c>
      <c r="AF1794" s="64">
        <f t="shared" si="824"/>
        <v>2.6000867174806208E-2</v>
      </c>
      <c r="AG1794" s="69">
        <f t="shared" ca="1" si="814"/>
        <v>1807</v>
      </c>
      <c r="AH1794" s="75">
        <f t="shared" si="815"/>
        <v>0</v>
      </c>
      <c r="AI1794" s="76">
        <f t="shared" si="816"/>
        <v>3</v>
      </c>
      <c r="AJ1794" s="75">
        <f t="shared" si="817"/>
        <v>0</v>
      </c>
      <c r="AK1794" s="76">
        <f t="shared" si="818"/>
        <v>3</v>
      </c>
    </row>
    <row r="1795" spans="2:37" x14ac:dyDescent="0.25">
      <c r="B1795" s="43">
        <v>2020</v>
      </c>
      <c r="C1795" s="44">
        <f t="shared" ref="C1795:C1803" si="857">C1794+1</f>
        <v>4</v>
      </c>
      <c r="D1795" s="67">
        <f t="shared" si="838"/>
        <v>43951</v>
      </c>
      <c r="E1795" s="61">
        <f>Data!I1794</f>
        <v>2912.43</v>
      </c>
      <c r="F1795" s="61">
        <f>Data!H1794</f>
        <v>256.38900000000001</v>
      </c>
      <c r="G1795" s="62">
        <f>IF(MOD(C1795,3)=0,SUM(Data!G1792:G1794),0)</f>
        <v>0</v>
      </c>
      <c r="H1795" s="63">
        <f t="shared" si="839"/>
        <v>0.12684410293315374</v>
      </c>
      <c r="I1795" s="63">
        <f t="shared" si="840"/>
        <v>0</v>
      </c>
      <c r="J1795" s="63">
        <f t="shared" si="841"/>
        <v>0.12684410293315374</v>
      </c>
      <c r="K1795" s="63">
        <f t="shared" si="842"/>
        <v>-6.6869418669972536E-3</v>
      </c>
      <c r="L1795" s="64">
        <f t="shared" si="843"/>
        <v>0.13442997019603409</v>
      </c>
      <c r="M1795" s="65">
        <f t="shared" si="844"/>
        <v>655.9527027027026</v>
      </c>
      <c r="N1795" s="65">
        <f t="shared" si="845"/>
        <v>20.570261707541238</v>
      </c>
      <c r="O1795" s="65">
        <f t="shared" si="846"/>
        <v>398376.92553102243</v>
      </c>
      <c r="P1795" s="66">
        <f t="shared" si="847"/>
        <v>19366.643516498061</v>
      </c>
      <c r="Q1795" s="63">
        <f t="shared" si="799"/>
        <v>-1.1338060920012327E-2</v>
      </c>
      <c r="R1795" s="63">
        <f t="shared" si="800"/>
        <v>8.2897044031733369E-3</v>
      </c>
      <c r="S1795" s="63">
        <f t="shared" si="801"/>
        <v>3.290966863368272E-3</v>
      </c>
      <c r="T1795" s="64">
        <f t="shared" si="802"/>
        <v>4.9823408212605891E-3</v>
      </c>
      <c r="U1795" s="63">
        <f t="shared" si="853"/>
        <v>6.9076156049505011E-2</v>
      </c>
      <c r="V1795" s="63">
        <f t="shared" si="854"/>
        <v>9.0463816108284689E-2</v>
      </c>
      <c r="W1795" s="63">
        <f t="shared" si="855"/>
        <v>1.6195568672419558E-2</v>
      </c>
      <c r="X1795" s="64">
        <f t="shared" si="856"/>
        <v>7.3084600765274788E-2</v>
      </c>
      <c r="Y1795" s="63">
        <f t="shared" si="849"/>
        <v>9.3935770417624243E-2</v>
      </c>
      <c r="Z1795" s="63">
        <f t="shared" si="850"/>
        <v>0.11574365120779317</v>
      </c>
      <c r="AA1795" s="63">
        <f t="shared" si="851"/>
        <v>1.6348139658525218E-2</v>
      </c>
      <c r="AB1795" s="64">
        <f t="shared" si="852"/>
        <v>9.7796717159007063E-2</v>
      </c>
      <c r="AC1795" s="63">
        <f t="shared" si="835"/>
        <v>3.539964908044535E-2</v>
      </c>
      <c r="AD1795" s="63">
        <f t="shared" si="836"/>
        <v>5.5202055311580622E-2</v>
      </c>
      <c r="AE1795" s="63">
        <f t="shared" si="837"/>
        <v>2.0368637027276648E-2</v>
      </c>
      <c r="AF1795" s="64">
        <f t="shared" si="824"/>
        <v>3.4138072281197251E-2</v>
      </c>
      <c r="AG1795" s="69">
        <f t="shared" ca="1" si="814"/>
        <v>7</v>
      </c>
      <c r="AH1795" s="75">
        <f t="shared" si="815"/>
        <v>1</v>
      </c>
      <c r="AI1795" s="76">
        <f t="shared" si="816"/>
        <v>0</v>
      </c>
      <c r="AJ1795" s="75">
        <f t="shared" si="817"/>
        <v>1</v>
      </c>
      <c r="AK1795" s="76">
        <f t="shared" si="818"/>
        <v>0</v>
      </c>
    </row>
    <row r="1796" spans="2:37" x14ac:dyDescent="0.25">
      <c r="B1796" s="43">
        <v>2020</v>
      </c>
      <c r="C1796" s="44">
        <f t="shared" si="857"/>
        <v>5</v>
      </c>
      <c r="D1796" s="67">
        <f t="shared" si="838"/>
        <v>43982</v>
      </c>
      <c r="E1796" s="61">
        <f>Data!I1795</f>
        <v>3044.31</v>
      </c>
      <c r="F1796" s="61">
        <f>Data!H1795</f>
        <v>256.39400000000001</v>
      </c>
      <c r="G1796" s="62">
        <f>IF(MOD(C1796,3)=0,SUM(Data!G1793:G1795),0)</f>
        <v>0</v>
      </c>
      <c r="H1796" s="63">
        <f t="shared" si="839"/>
        <v>4.528177501261843E-2</v>
      </c>
      <c r="I1796" s="63">
        <f t="shared" si="840"/>
        <v>0</v>
      </c>
      <c r="J1796" s="63">
        <f t="shared" si="841"/>
        <v>4.528177501261843E-2</v>
      </c>
      <c r="K1796" s="63">
        <f t="shared" si="842"/>
        <v>1.9501616683959E-5</v>
      </c>
      <c r="L1796" s="64">
        <f t="shared" si="843"/>
        <v>4.5261390725642059E-2</v>
      </c>
      <c r="M1796" s="65">
        <f t="shared" si="844"/>
        <v>685.6554054054053</v>
      </c>
      <c r="N1796" s="65">
        <f t="shared" si="845"/>
        <v>20.570662860900146</v>
      </c>
      <c r="O1796" s="65">
        <f t="shared" si="846"/>
        <v>416416.13984313683</v>
      </c>
      <c r="P1796" s="66">
        <f t="shared" si="847"/>
        <v>20243.204735742504</v>
      </c>
      <c r="Q1796" s="63">
        <f t="shared" si="799"/>
        <v>0.10619317892778501</v>
      </c>
      <c r="R1796" s="63">
        <f t="shared" si="800"/>
        <v>0.12815427529436296</v>
      </c>
      <c r="S1796" s="63">
        <f t="shared" si="801"/>
        <v>1.1792637021070806E-3</v>
      </c>
      <c r="T1796" s="64">
        <f t="shared" si="802"/>
        <v>0.12682545094145792</v>
      </c>
      <c r="U1796" s="63">
        <f t="shared" si="853"/>
        <v>7.6338304873357909E-2</v>
      </c>
      <c r="V1796" s="63">
        <f t="shared" si="854"/>
        <v>9.7871249596342302E-2</v>
      </c>
      <c r="W1796" s="63">
        <f t="shared" si="855"/>
        <v>1.5166727697928595E-2</v>
      </c>
      <c r="X1796" s="64">
        <f t="shared" si="856"/>
        <v>8.1468905197435992E-2</v>
      </c>
      <c r="Y1796" s="63">
        <f t="shared" si="849"/>
        <v>0.10822961188615676</v>
      </c>
      <c r="Z1796" s="63">
        <f t="shared" si="850"/>
        <v>0.13032244394970838</v>
      </c>
      <c r="AA1796" s="63">
        <f t="shared" si="851"/>
        <v>1.627136806515983E-2</v>
      </c>
      <c r="AB1796" s="64">
        <f t="shared" si="852"/>
        <v>0.11222502125754641</v>
      </c>
      <c r="AC1796" s="63">
        <f t="shared" si="835"/>
        <v>3.8845238527033921E-2</v>
      </c>
      <c r="AD1796" s="63">
        <f t="shared" si="836"/>
        <v>5.8713542947325115E-2</v>
      </c>
      <c r="AE1796" s="63">
        <f t="shared" si="837"/>
        <v>2.0310102206020142E-2</v>
      </c>
      <c r="AF1796" s="64">
        <f t="shared" si="824"/>
        <v>3.763898902723084E-2</v>
      </c>
      <c r="AG1796" s="69">
        <f t="shared" ca="1" si="814"/>
        <v>234</v>
      </c>
      <c r="AH1796" s="75">
        <f t="shared" si="815"/>
        <v>2</v>
      </c>
      <c r="AI1796" s="76">
        <f t="shared" si="816"/>
        <v>0</v>
      </c>
      <c r="AJ1796" s="75">
        <f t="shared" si="817"/>
        <v>2</v>
      </c>
      <c r="AK1796" s="76">
        <f t="shared" si="818"/>
        <v>0</v>
      </c>
    </row>
    <row r="1797" spans="2:37" x14ac:dyDescent="0.25">
      <c r="B1797" s="43">
        <v>2020</v>
      </c>
      <c r="C1797" s="44">
        <f t="shared" si="857"/>
        <v>6</v>
      </c>
      <c r="D1797" s="67">
        <f t="shared" si="838"/>
        <v>44012</v>
      </c>
      <c r="E1797" s="61">
        <f>Data!I1796</f>
        <v>3100.29</v>
      </c>
      <c r="F1797" s="61">
        <f>Data!H1796</f>
        <v>257.79700000000003</v>
      </c>
      <c r="G1797" s="62">
        <f>IF(MOD(C1797,3)=0,SUM(Data!G1794:G1796),0)</f>
        <v>14.911716965531678</v>
      </c>
      <c r="H1797" s="63">
        <f t="shared" si="839"/>
        <v>1.8388403283502663E-2</v>
      </c>
      <c r="I1797" s="63">
        <f t="shared" si="840"/>
        <v>4.8982255307546468E-3</v>
      </c>
      <c r="J1797" s="63">
        <f t="shared" si="841"/>
        <v>2.3286628814257249E-2</v>
      </c>
      <c r="K1797" s="63">
        <f t="shared" si="842"/>
        <v>5.4720469277753647E-3</v>
      </c>
      <c r="L1797" s="64">
        <f t="shared" si="843"/>
        <v>1.7717630182673361E-2</v>
      </c>
      <c r="M1797" s="65">
        <f t="shared" si="844"/>
        <v>698.26351351351343</v>
      </c>
      <c r="N1797" s="65">
        <f t="shared" si="845"/>
        <v>20.683226493410437</v>
      </c>
      <c r="O1797" s="65">
        <f t="shared" si="846"/>
        <v>426113.06792392978</v>
      </c>
      <c r="P1797" s="66">
        <f t="shared" si="847"/>
        <v>20601.866350962533</v>
      </c>
      <c r="Q1797" s="63">
        <f t="shared" si="799"/>
        <v>5.3889508321548929E-2</v>
      </c>
      <c r="R1797" s="63">
        <f t="shared" si="800"/>
        <v>7.4893929247077828E-2</v>
      </c>
      <c r="S1797" s="63">
        <f t="shared" si="801"/>
        <v>6.4573304755548566E-3</v>
      </c>
      <c r="T1797" s="64">
        <f t="shared" si="802"/>
        <v>6.7997516337018338E-2</v>
      </c>
      <c r="U1797" s="63">
        <f t="shared" si="853"/>
        <v>8.4865710396877514E-2</v>
      </c>
      <c r="V1797" s="63">
        <f t="shared" si="854"/>
        <v>0.10652288303740076</v>
      </c>
      <c r="W1797" s="63">
        <f t="shared" si="855"/>
        <v>1.5564828333768377E-2</v>
      </c>
      <c r="X1797" s="64">
        <f t="shared" si="856"/>
        <v>8.9564006320371314E-2</v>
      </c>
      <c r="Y1797" s="63">
        <f t="shared" si="849"/>
        <v>0.11641736924069157</v>
      </c>
      <c r="Z1797" s="63">
        <f t="shared" si="850"/>
        <v>0.1386139798157493</v>
      </c>
      <c r="AA1797" s="63">
        <f t="shared" si="851"/>
        <v>1.6925434605903122E-2</v>
      </c>
      <c r="AB1797" s="64">
        <f t="shared" si="852"/>
        <v>0.11966319365097311</v>
      </c>
      <c r="AC1797" s="63">
        <f t="shared" si="835"/>
        <v>3.8563217318645204E-2</v>
      </c>
      <c r="AD1797" s="63">
        <f t="shared" si="836"/>
        <v>5.8528203811920365E-2</v>
      </c>
      <c r="AE1797" s="63">
        <f t="shared" si="837"/>
        <v>2.032148066820727E-2</v>
      </c>
      <c r="AF1797" s="64">
        <f t="shared" si="824"/>
        <v>3.7445769659471884E-2</v>
      </c>
      <c r="AG1797" s="69">
        <f t="shared" ca="1" si="814"/>
        <v>670</v>
      </c>
      <c r="AH1797" s="75">
        <f t="shared" si="815"/>
        <v>3</v>
      </c>
      <c r="AI1797" s="76">
        <f t="shared" si="816"/>
        <v>0</v>
      </c>
      <c r="AJ1797" s="75">
        <f t="shared" si="817"/>
        <v>3</v>
      </c>
      <c r="AK1797" s="76">
        <f t="shared" si="818"/>
        <v>0</v>
      </c>
    </row>
    <row r="1798" spans="2:37" x14ac:dyDescent="0.25">
      <c r="B1798" s="43">
        <v>2020</v>
      </c>
      <c r="C1798" s="44">
        <f t="shared" si="857"/>
        <v>7</v>
      </c>
      <c r="D1798" s="67">
        <f t="shared" si="838"/>
        <v>44043</v>
      </c>
      <c r="E1798" s="61">
        <f>Data!I1797</f>
        <v>3271.12</v>
      </c>
      <c r="F1798" s="61">
        <f>Data!H1797</f>
        <v>259.101</v>
      </c>
      <c r="G1798" s="62">
        <f>IF(MOD(C1798,3)=0,SUM(Data!G1795:G1797),0)</f>
        <v>0</v>
      </c>
      <c r="H1798" s="63">
        <f t="shared" si="839"/>
        <v>5.5101296975444303E-2</v>
      </c>
      <c r="I1798" s="63">
        <f t="shared" si="840"/>
        <v>0</v>
      </c>
      <c r="J1798" s="63">
        <f t="shared" si="841"/>
        <v>5.5101296975444303E-2</v>
      </c>
      <c r="K1798" s="63">
        <f t="shared" si="842"/>
        <v>5.0582435016697236E-3</v>
      </c>
      <c r="L1798" s="64">
        <f t="shared" si="843"/>
        <v>4.9791197472717874E-2</v>
      </c>
      <c r="M1798" s="65">
        <f t="shared" si="844"/>
        <v>736.73873873873868</v>
      </c>
      <c r="N1798" s="65">
        <f t="shared" si="845"/>
        <v>20.787847289414294</v>
      </c>
      <c r="O1798" s="65">
        <f t="shared" si="846"/>
        <v>449592.45062472392</v>
      </c>
      <c r="P1798" s="66">
        <f t="shared" si="847"/>
        <v>21627.657946749849</v>
      </c>
      <c r="Q1798" s="63">
        <f t="shared" si="799"/>
        <v>9.7551318959327116E-2</v>
      </c>
      <c r="R1798" s="63">
        <f t="shared" si="800"/>
        <v>0.11942593646786159</v>
      </c>
      <c r="S1798" s="63">
        <f t="shared" si="801"/>
        <v>9.8608182530370847E-3</v>
      </c>
      <c r="T1798" s="64">
        <f t="shared" si="802"/>
        <v>0.10849526611435656</v>
      </c>
      <c r="U1798" s="63">
        <f t="shared" si="853"/>
        <v>9.2286962688777896E-2</v>
      </c>
      <c r="V1798" s="63">
        <f t="shared" si="854"/>
        <v>0.11409228577829622</v>
      </c>
      <c r="W1798" s="63">
        <f t="shared" si="855"/>
        <v>1.6576519385723243E-2</v>
      </c>
      <c r="X1798" s="64">
        <f t="shared" si="856"/>
        <v>9.5925652946910356E-2</v>
      </c>
      <c r="Y1798" s="63">
        <f t="shared" si="849"/>
        <v>0.11498045847446048</v>
      </c>
      <c r="Z1798" s="63">
        <f t="shared" si="850"/>
        <v>0.13714850038909776</v>
      </c>
      <c r="AA1798" s="63">
        <f t="shared" si="851"/>
        <v>1.7417183296274397E-2</v>
      </c>
      <c r="AB1798" s="64">
        <f t="shared" si="852"/>
        <v>0.11768163449423219</v>
      </c>
      <c r="AC1798" s="63">
        <f t="shared" si="835"/>
        <v>4.221044807245522E-2</v>
      </c>
      <c r="AD1798" s="63">
        <f t="shared" si="836"/>
        <v>6.2245547690789493E-2</v>
      </c>
      <c r="AE1798" s="63">
        <f t="shared" si="837"/>
        <v>2.0460661776662725E-2</v>
      </c>
      <c r="AF1798" s="64">
        <f t="shared" si="824"/>
        <v>4.0947081528236007E-2</v>
      </c>
      <c r="AG1798" s="69">
        <f t="shared" ca="1" si="814"/>
        <v>152</v>
      </c>
      <c r="AH1798" s="75">
        <f t="shared" si="815"/>
        <v>4</v>
      </c>
      <c r="AI1798" s="76">
        <f t="shared" si="816"/>
        <v>0</v>
      </c>
      <c r="AJ1798" s="75">
        <f t="shared" si="817"/>
        <v>4</v>
      </c>
      <c r="AK1798" s="76">
        <f t="shared" si="818"/>
        <v>0</v>
      </c>
    </row>
    <row r="1799" spans="2:37" x14ac:dyDescent="0.25">
      <c r="B1799" s="43">
        <v>2020</v>
      </c>
      <c r="C1799" s="44">
        <f t="shared" si="857"/>
        <v>8</v>
      </c>
      <c r="D1799" s="67">
        <f t="shared" si="838"/>
        <v>44074</v>
      </c>
      <c r="E1799" s="61">
        <f>Data!I1798</f>
        <v>3500.31</v>
      </c>
      <c r="F1799" s="61">
        <f>Data!H1798</f>
        <v>259.91800000000001</v>
      </c>
      <c r="G1799" s="62">
        <f>IF(MOD(C1799,3)=0,SUM(Data!G1796:G1798),0)</f>
        <v>0</v>
      </c>
      <c r="H1799" s="63">
        <f t="shared" si="839"/>
        <v>7.0064687324219221E-2</v>
      </c>
      <c r="I1799" s="63">
        <f t="shared" si="840"/>
        <v>0</v>
      </c>
      <c r="J1799" s="63">
        <f t="shared" si="841"/>
        <v>7.0064687324219221E-2</v>
      </c>
      <c r="K1799" s="63">
        <f t="shared" si="842"/>
        <v>3.1532105240814623E-3</v>
      </c>
      <c r="L1799" s="64">
        <f t="shared" si="843"/>
        <v>6.6701154019315645E-2</v>
      </c>
      <c r="M1799" s="65">
        <f t="shared" si="844"/>
        <v>788.35810810810801</v>
      </c>
      <c r="N1799" s="65">
        <f t="shared" si="845"/>
        <v>20.853395748260272</v>
      </c>
      <c r="O1799" s="65">
        <f t="shared" si="846"/>
        <v>481093.0051010747</v>
      </c>
      <c r="P1799" s="66">
        <f t="shared" si="847"/>
        <v>23070.247690533088</v>
      </c>
      <c r="Q1799" s="63">
        <f t="shared" si="799"/>
        <v>0.19609015670810459</v>
      </c>
      <c r="R1799" s="63">
        <f t="shared" si="800"/>
        <v>0.21992869093584422</v>
      </c>
      <c r="S1799" s="63">
        <f t="shared" si="801"/>
        <v>1.3096453823306931E-2</v>
      </c>
      <c r="T1799" s="64">
        <f t="shared" si="802"/>
        <v>0.20415848494186029</v>
      </c>
      <c r="U1799" s="63">
        <f t="shared" si="853"/>
        <v>0.12158447541925899</v>
      </c>
      <c r="V1799" s="63">
        <f t="shared" si="854"/>
        <v>0.14397466471393172</v>
      </c>
      <c r="W1799" s="63">
        <f t="shared" si="855"/>
        <v>1.7505185371168741E-2</v>
      </c>
      <c r="X1799" s="64">
        <f t="shared" si="856"/>
        <v>0.12429369516837308</v>
      </c>
      <c r="Y1799" s="63">
        <f t="shared" si="849"/>
        <v>0.12802686723970957</v>
      </c>
      <c r="Z1799" s="63">
        <f t="shared" si="850"/>
        <v>0.15045429785855724</v>
      </c>
      <c r="AA1799" s="63">
        <f t="shared" si="851"/>
        <v>1.7597133256852304E-2</v>
      </c>
      <c r="AB1799" s="64">
        <f t="shared" si="852"/>
        <v>0.1305596883675284</v>
      </c>
      <c r="AC1799" s="63">
        <f t="shared" si="835"/>
        <v>4.2668646017932188E-2</v>
      </c>
      <c r="AD1799" s="63">
        <f t="shared" si="836"/>
        <v>6.2712553877922073E-2</v>
      </c>
      <c r="AE1799" s="63">
        <f t="shared" si="837"/>
        <v>2.0621307662740396E-2</v>
      </c>
      <c r="AF1799" s="64">
        <f t="shared" si="824"/>
        <v>4.1240806848890976E-2</v>
      </c>
      <c r="AG1799" s="69">
        <f t="shared" ca="1" si="814"/>
        <v>79</v>
      </c>
      <c r="AH1799" s="75">
        <f t="shared" si="815"/>
        <v>5</v>
      </c>
      <c r="AI1799" s="76">
        <f t="shared" si="816"/>
        <v>0</v>
      </c>
      <c r="AJ1799" s="75">
        <f t="shared" si="817"/>
        <v>5</v>
      </c>
      <c r="AK1799" s="76">
        <f t="shared" si="818"/>
        <v>0</v>
      </c>
    </row>
    <row r="1800" spans="2:37" x14ac:dyDescent="0.25">
      <c r="B1800" s="43">
        <v>2020</v>
      </c>
      <c r="C1800" s="44">
        <f t="shared" si="857"/>
        <v>9</v>
      </c>
      <c r="D1800" s="67">
        <f t="shared" si="838"/>
        <v>44104</v>
      </c>
      <c r="E1800" s="61">
        <f>Data!I1799</f>
        <v>3363</v>
      </c>
      <c r="F1800" s="61">
        <f>Data!H1799</f>
        <v>260.27999999999997</v>
      </c>
      <c r="G1800" s="62">
        <f>IF(MOD(C1800,3)=0,SUM(Data!G1797:G1799),0)</f>
        <v>14.781666666666668</v>
      </c>
      <c r="H1800" s="63">
        <f t="shared" si="839"/>
        <v>-3.9227954095494399E-2</v>
      </c>
      <c r="I1800" s="63">
        <f t="shared" si="840"/>
        <v>4.2229592997953518E-3</v>
      </c>
      <c r="J1800" s="63">
        <f t="shared" si="841"/>
        <v>-3.5004994795698963E-2</v>
      </c>
      <c r="K1800" s="63">
        <f t="shared" si="842"/>
        <v>1.3927469432666317E-3</v>
      </c>
      <c r="L1800" s="64">
        <f t="shared" si="843"/>
        <v>-3.6347119399525396E-2</v>
      </c>
      <c r="M1800" s="65">
        <f t="shared" si="844"/>
        <v>757.43243243243239</v>
      </c>
      <c r="N1800" s="65">
        <f t="shared" si="845"/>
        <v>20.88243925144539</v>
      </c>
      <c r="O1800" s="65">
        <f t="shared" si="846"/>
        <v>464252.34696126438</v>
      </c>
      <c r="P1800" s="66">
        <f t="shared" si="847"/>
        <v>22231.710643148657</v>
      </c>
      <c r="Q1800" s="63">
        <f t="shared" si="799"/>
        <v>0.12975940122415808</v>
      </c>
      <c r="R1800" s="63">
        <f t="shared" si="800"/>
        <v>0.15184219348084893</v>
      </c>
      <c r="S1800" s="63">
        <f t="shared" si="801"/>
        <v>1.3713248610564666E-2</v>
      </c>
      <c r="T1800" s="64">
        <f t="shared" si="802"/>
        <v>0.13626037250633716</v>
      </c>
      <c r="U1800" s="63">
        <f t="shared" si="853"/>
        <v>0.11862306346764262</v>
      </c>
      <c r="V1800" s="63">
        <f t="shared" si="854"/>
        <v>0.14070296435090457</v>
      </c>
      <c r="W1800" s="63">
        <f t="shared" si="855"/>
        <v>1.8105639158139786E-2</v>
      </c>
      <c r="X1800" s="64">
        <f t="shared" si="856"/>
        <v>0.12041709669159606</v>
      </c>
      <c r="Y1800" s="63">
        <f t="shared" si="849"/>
        <v>0.11413165141860526</v>
      </c>
      <c r="Z1800" s="63">
        <f t="shared" si="850"/>
        <v>0.13622873858207507</v>
      </c>
      <c r="AA1800" s="63">
        <f t="shared" si="851"/>
        <v>1.7679583424099699E-2</v>
      </c>
      <c r="AB1800" s="64">
        <f t="shared" si="852"/>
        <v>0.11648966638310965</v>
      </c>
      <c r="AC1800" s="63">
        <f t="shared" si="835"/>
        <v>4.3448239213280893E-2</v>
      </c>
      <c r="AD1800" s="63">
        <f t="shared" si="836"/>
        <v>6.3588181693476686E-2</v>
      </c>
      <c r="AE1800" s="63">
        <f t="shared" si="837"/>
        <v>2.0427252986181532E-2</v>
      </c>
      <c r="AF1800" s="64">
        <f t="shared" si="824"/>
        <v>4.2296918845502018E-2</v>
      </c>
      <c r="AG1800" s="69">
        <f t="shared" ca="1" si="814"/>
        <v>1609</v>
      </c>
      <c r="AH1800" s="75">
        <f t="shared" si="815"/>
        <v>0</v>
      </c>
      <c r="AI1800" s="76">
        <f t="shared" si="816"/>
        <v>1</v>
      </c>
      <c r="AJ1800" s="75">
        <f t="shared" si="817"/>
        <v>0</v>
      </c>
      <c r="AK1800" s="76">
        <f t="shared" si="818"/>
        <v>1</v>
      </c>
    </row>
    <row r="1801" spans="2:37" x14ac:dyDescent="0.25">
      <c r="B1801" s="43">
        <v>2020</v>
      </c>
      <c r="C1801" s="44">
        <f t="shared" si="857"/>
        <v>10</v>
      </c>
      <c r="D1801" s="67">
        <f t="shared" si="838"/>
        <v>44135</v>
      </c>
      <c r="E1801" s="61">
        <f>Data!I1800</f>
        <v>3269.96</v>
      </c>
      <c r="F1801" s="61">
        <f>Data!H1800</f>
        <v>260.38799999999998</v>
      </c>
      <c r="G1801" s="62">
        <f>IF(MOD(C1801,3)=0,SUM(Data!G1798:G1800),0)</f>
        <v>0</v>
      </c>
      <c r="H1801" s="63">
        <f t="shared" si="839"/>
        <v>-2.7665774606006499E-2</v>
      </c>
      <c r="I1801" s="63">
        <f t="shared" si="840"/>
        <v>0</v>
      </c>
      <c r="J1801" s="63">
        <f t="shared" si="841"/>
        <v>-2.7665774606006499E-2</v>
      </c>
      <c r="K1801" s="63">
        <f t="shared" si="842"/>
        <v>4.1493775933609811E-4</v>
      </c>
      <c r="L1801" s="64">
        <f t="shared" si="843"/>
        <v>-2.8069065450218034E-2</v>
      </c>
      <c r="M1801" s="65">
        <f t="shared" si="844"/>
        <v>736.47747747747746</v>
      </c>
      <c r="N1801" s="65">
        <f t="shared" si="845"/>
        <v>20.891104163997859</v>
      </c>
      <c r="O1801" s="65">
        <f t="shared" si="846"/>
        <v>451408.44616992451</v>
      </c>
      <c r="P1801" s="66">
        <f t="shared" si="847"/>
        <v>21607.687302035807</v>
      </c>
      <c r="Q1801" s="63">
        <f t="shared" si="799"/>
        <v>7.6508776781363919E-2</v>
      </c>
      <c r="R1801" s="63">
        <f t="shared" si="800"/>
        <v>9.7550708058420588E-2</v>
      </c>
      <c r="S1801" s="63">
        <f t="shared" si="801"/>
        <v>1.1820661677274913E-2</v>
      </c>
      <c r="T1801" s="64">
        <f t="shared" si="802"/>
        <v>8.4728499454669315E-2</v>
      </c>
      <c r="U1801" s="63">
        <f t="shared" si="853"/>
        <v>9.4769139332307128E-2</v>
      </c>
      <c r="V1801" s="63">
        <f t="shared" si="854"/>
        <v>0.11637820039670088</v>
      </c>
      <c r="W1801" s="63">
        <f t="shared" si="855"/>
        <v>1.8281712658257065E-2</v>
      </c>
      <c r="X1801" s="64">
        <f t="shared" si="856"/>
        <v>9.6335313223253172E-2</v>
      </c>
      <c r="Y1801" s="63">
        <f t="shared" si="849"/>
        <v>0.10699644273143494</v>
      </c>
      <c r="Z1801" s="63">
        <f t="shared" si="850"/>
        <v>0.12895201400843881</v>
      </c>
      <c r="AA1801" s="63">
        <f t="shared" si="851"/>
        <v>1.7595163018552462E-2</v>
      </c>
      <c r="AB1801" s="64">
        <f t="shared" si="852"/>
        <v>0.10943138788077755</v>
      </c>
      <c r="AC1801" s="63">
        <f t="shared" si="835"/>
        <v>4.2244069835799536E-2</v>
      </c>
      <c r="AD1801" s="63">
        <f t="shared" si="836"/>
        <v>6.2360770241221219E-2</v>
      </c>
      <c r="AE1801" s="63">
        <f t="shared" si="837"/>
        <v>2.0360377688233955E-2</v>
      </c>
      <c r="AF1801" s="64">
        <f t="shared" si="824"/>
        <v>4.1162312327478912E-2</v>
      </c>
      <c r="AG1801" s="69">
        <f t="shared" ca="1" si="814"/>
        <v>1499</v>
      </c>
      <c r="AH1801" s="75">
        <f t="shared" si="815"/>
        <v>0</v>
      </c>
      <c r="AI1801" s="76">
        <f t="shared" si="816"/>
        <v>2</v>
      </c>
      <c r="AJ1801" s="75">
        <f t="shared" si="817"/>
        <v>0</v>
      </c>
      <c r="AK1801" s="76">
        <f t="shared" si="818"/>
        <v>2</v>
      </c>
    </row>
    <row r="1802" spans="2:37" x14ac:dyDescent="0.25">
      <c r="B1802" s="43">
        <v>2020</v>
      </c>
      <c r="C1802" s="44">
        <f t="shared" si="857"/>
        <v>11</v>
      </c>
      <c r="D1802" s="67">
        <f t="shared" si="838"/>
        <v>44165</v>
      </c>
      <c r="E1802" s="61">
        <f>Data!I1801</f>
        <v>3621.63</v>
      </c>
      <c r="F1802" s="61">
        <f>Data!H1801</f>
        <v>260.22899999999998</v>
      </c>
      <c r="G1802" s="62">
        <f>IF(MOD(C1802,3)=0,SUM(Data!G1799:G1801),0)</f>
        <v>0</v>
      </c>
      <c r="H1802" s="63">
        <f t="shared" si="839"/>
        <v>0.10754565805086314</v>
      </c>
      <c r="I1802" s="63">
        <f t="shared" si="840"/>
        <v>0</v>
      </c>
      <c r="J1802" s="63">
        <f t="shared" si="841"/>
        <v>0.10754565805086314</v>
      </c>
      <c r="K1802" s="63">
        <f t="shared" si="842"/>
        <v>-6.1062721784410634E-4</v>
      </c>
      <c r="L1802" s="64">
        <f t="shared" si="843"/>
        <v>0.10822236879267155</v>
      </c>
      <c r="M1802" s="65">
        <f t="shared" si="844"/>
        <v>815.68243243243239</v>
      </c>
      <c r="N1802" s="65">
        <f t="shared" si="845"/>
        <v>20.878347487184506</v>
      </c>
      <c r="O1802" s="65">
        <f t="shared" si="846"/>
        <v>499955.46456298669</v>
      </c>
      <c r="P1802" s="66">
        <f t="shared" si="847"/>
        <v>23946.122405993454</v>
      </c>
      <c r="Q1802" s="63">
        <f t="shared" si="799"/>
        <v>0.15302548886016476</v>
      </c>
      <c r="R1802" s="63">
        <f t="shared" si="800"/>
        <v>0.17556305067162548</v>
      </c>
      <c r="S1802" s="63">
        <f t="shared" si="801"/>
        <v>1.1745357842679827E-2</v>
      </c>
      <c r="T1802" s="64">
        <f t="shared" si="802"/>
        <v>0.16191593226407353</v>
      </c>
      <c r="U1802" s="63">
        <f t="shared" si="853"/>
        <v>0.11725172262339223</v>
      </c>
      <c r="V1802" s="63">
        <f t="shared" si="854"/>
        <v>0.13930455534499431</v>
      </c>
      <c r="W1802" s="63">
        <f t="shared" si="855"/>
        <v>1.8587670251456023E-2</v>
      </c>
      <c r="X1802" s="64">
        <f t="shared" si="856"/>
        <v>0.11851398619790632</v>
      </c>
      <c r="Y1802" s="63">
        <f t="shared" si="849"/>
        <v>0.11861842277740187</v>
      </c>
      <c r="Z1802" s="63">
        <f t="shared" si="850"/>
        <v>0.1408044981476706</v>
      </c>
      <c r="AA1802" s="63">
        <f t="shared" si="851"/>
        <v>1.7490216544912451E-2</v>
      </c>
      <c r="AB1802" s="64">
        <f t="shared" si="852"/>
        <v>0.12119456246124494</v>
      </c>
      <c r="AC1802" s="63">
        <f t="shared" si="835"/>
        <v>5.1961250798466141E-2</v>
      </c>
      <c r="AD1802" s="63">
        <f t="shared" si="836"/>
        <v>7.2265505754562254E-2</v>
      </c>
      <c r="AE1802" s="63">
        <f t="shared" si="837"/>
        <v>2.0299904695826543E-2</v>
      </c>
      <c r="AF1802" s="64">
        <f t="shared" si="824"/>
        <v>5.0931692553894514E-2</v>
      </c>
      <c r="AG1802" s="69">
        <f t="shared" ca="1" si="814"/>
        <v>16</v>
      </c>
      <c r="AH1802" s="75">
        <f t="shared" si="815"/>
        <v>1</v>
      </c>
      <c r="AI1802" s="76">
        <f t="shared" si="816"/>
        <v>0</v>
      </c>
      <c r="AJ1802" s="75">
        <f t="shared" si="817"/>
        <v>1</v>
      </c>
      <c r="AK1802" s="76">
        <f t="shared" si="818"/>
        <v>0</v>
      </c>
    </row>
    <row r="1803" spans="2:37" x14ac:dyDescent="0.25">
      <c r="B1803" s="43">
        <v>2020</v>
      </c>
      <c r="C1803" s="44">
        <f t="shared" si="857"/>
        <v>12</v>
      </c>
      <c r="D1803" s="67">
        <f t="shared" si="838"/>
        <v>44196</v>
      </c>
      <c r="E1803" s="61">
        <f>Data!I1802</f>
        <v>3756.07</v>
      </c>
      <c r="F1803" s="61">
        <f>Data!H1802</f>
        <v>260.47399999999999</v>
      </c>
      <c r="G1803" s="62">
        <f>IF(MOD(C1803,3)=0,SUM(Data!G1800:G1802),0)</f>
        <v>14.617307689335028</v>
      </c>
      <c r="H1803" s="63">
        <f t="shared" si="839"/>
        <v>3.712140665943231E-2</v>
      </c>
      <c r="I1803" s="63">
        <f t="shared" si="840"/>
        <v>4.0361129351521351E-3</v>
      </c>
      <c r="J1803" s="63">
        <f t="shared" si="841"/>
        <v>4.115751959458458E-2</v>
      </c>
      <c r="K1803" s="63">
        <f t="shared" si="842"/>
        <v>9.4147846704251137E-4</v>
      </c>
      <c r="L1803" s="64">
        <f t="shared" si="843"/>
        <v>4.0178214204024787E-2</v>
      </c>
      <c r="M1803" s="65">
        <f t="shared" si="844"/>
        <v>845.9617117117117</v>
      </c>
      <c r="N1803" s="65">
        <f t="shared" si="845"/>
        <v>20.89800400177112</v>
      </c>
      <c r="O1803" s="65">
        <f t="shared" si="846"/>
        <v>520532.39139215747</v>
      </c>
      <c r="P1803" s="66">
        <f t="shared" si="847"/>
        <v>24908.234841377256</v>
      </c>
      <c r="Q1803" s="63">
        <f t="shared" si="799"/>
        <v>0.16258921994069553</v>
      </c>
      <c r="R1803" s="63">
        <f t="shared" si="800"/>
        <v>0.1846190455516461</v>
      </c>
      <c r="S1803" s="63">
        <f t="shared" si="801"/>
        <v>1.3620054947193205E-2</v>
      </c>
      <c r="T1803" s="64">
        <f t="shared" si="802"/>
        <v>0.16870127003688928</v>
      </c>
      <c r="U1803" s="63">
        <f t="shared" si="853"/>
        <v>0.1294138505721143</v>
      </c>
      <c r="V1803" s="63">
        <f t="shared" si="854"/>
        <v>0.1513904531903667</v>
      </c>
      <c r="W1803" s="63">
        <f t="shared" si="855"/>
        <v>1.9477078308729912E-2</v>
      </c>
      <c r="X1803" s="64">
        <f t="shared" si="856"/>
        <v>0.12939317390095306</v>
      </c>
      <c r="Y1803" s="63">
        <f t="shared" si="849"/>
        <v>0.1156237033579588</v>
      </c>
      <c r="Z1803" s="63">
        <f t="shared" si="850"/>
        <v>0.13768222894440973</v>
      </c>
      <c r="AA1803" s="63">
        <f t="shared" si="851"/>
        <v>1.7411269448240896E-2</v>
      </c>
      <c r="AB1803" s="64">
        <f t="shared" si="852"/>
        <v>0.11821272587376952</v>
      </c>
      <c r="AC1803" s="63">
        <f t="shared" si="835"/>
        <v>5.3667006444283016E-2</v>
      </c>
      <c r="AD1803" s="63">
        <f t="shared" si="836"/>
        <v>7.4047307575401122E-2</v>
      </c>
      <c r="AE1803" s="63">
        <f t="shared" si="837"/>
        <v>2.0377225090754125E-2</v>
      </c>
      <c r="AF1803" s="64">
        <f t="shared" si="824"/>
        <v>5.2598275583692455E-2</v>
      </c>
      <c r="AG1803" s="69">
        <f t="shared" ca="1" si="814"/>
        <v>346</v>
      </c>
      <c r="AH1803" s="75">
        <f t="shared" si="815"/>
        <v>2</v>
      </c>
      <c r="AI1803" s="76">
        <f t="shared" si="816"/>
        <v>0</v>
      </c>
      <c r="AJ1803" s="75">
        <f t="shared" si="817"/>
        <v>2</v>
      </c>
      <c r="AK1803" s="76">
        <f t="shared" si="818"/>
        <v>0</v>
      </c>
    </row>
    <row r="1804" spans="2:37" x14ac:dyDescent="0.25">
      <c r="B1804" s="43">
        <v>2021</v>
      </c>
      <c r="C1804" s="44">
        <v>1</v>
      </c>
      <c r="D1804" s="67">
        <f t="shared" si="838"/>
        <v>44227</v>
      </c>
      <c r="E1804" s="61">
        <f>Data!I1803</f>
        <v>3714.24</v>
      </c>
      <c r="F1804" s="61">
        <f>Data!H1803</f>
        <v>261.58199999999999</v>
      </c>
      <c r="G1804" s="62">
        <f>IF(MOD(C1804,3)=0,SUM(Data!G1801:G1803),0)</f>
        <v>0</v>
      </c>
      <c r="H1804" s="63">
        <f t="shared" si="839"/>
        <v>-1.1136640158463607E-2</v>
      </c>
      <c r="I1804" s="63">
        <f t="shared" si="840"/>
        <v>0</v>
      </c>
      <c r="J1804" s="63">
        <f t="shared" si="841"/>
        <v>-1.1136640158463607E-2</v>
      </c>
      <c r="K1804" s="63">
        <f t="shared" si="842"/>
        <v>4.2537834870275404E-3</v>
      </c>
      <c r="L1804" s="64">
        <f t="shared" si="843"/>
        <v>-1.5325233420631634E-2</v>
      </c>
      <c r="M1804" s="65">
        <f t="shared" si="844"/>
        <v>836.54054054054041</v>
      </c>
      <c r="N1804" s="65">
        <f t="shared" si="845"/>
        <v>20.98689958610569</v>
      </c>
      <c r="O1804" s="65">
        <f t="shared" si="846"/>
        <v>514735.40945839847</v>
      </c>
      <c r="P1804" s="66">
        <f t="shared" si="847"/>
        <v>24526.510328337241</v>
      </c>
      <c r="Q1804" s="63">
        <f t="shared" si="799"/>
        <v>0.15151665467893549</v>
      </c>
      <c r="R1804" s="63">
        <f t="shared" si="800"/>
        <v>0.17333666698902395</v>
      </c>
      <c r="S1804" s="63">
        <f t="shared" si="801"/>
        <v>1.3997697415600863E-2</v>
      </c>
      <c r="T1804" s="64">
        <f t="shared" si="802"/>
        <v>0.15713938007900219</v>
      </c>
      <c r="U1804" s="63">
        <f t="shared" si="853"/>
        <v>0.13868317137183661</v>
      </c>
      <c r="V1804" s="63">
        <f t="shared" si="854"/>
        <v>0.16084014027447036</v>
      </c>
      <c r="W1804" s="63">
        <f t="shared" si="855"/>
        <v>2.0005921212101541E-2</v>
      </c>
      <c r="X1804" s="64">
        <f t="shared" si="856"/>
        <v>0.13807196226372054</v>
      </c>
      <c r="Y1804" s="63">
        <f t="shared" si="849"/>
        <v>0.11188237805415402</v>
      </c>
      <c r="Z1804" s="63">
        <f t="shared" si="850"/>
        <v>0.13386692876924555</v>
      </c>
      <c r="AA1804" s="63">
        <f t="shared" si="851"/>
        <v>1.7359671722312786E-2</v>
      </c>
      <c r="AB1804" s="64">
        <f t="shared" si="852"/>
        <v>0.11451924062381491</v>
      </c>
      <c r="AC1804" s="63">
        <f t="shared" si="835"/>
        <v>5.1285813859745621E-2</v>
      </c>
      <c r="AD1804" s="63">
        <f t="shared" si="836"/>
        <v>7.1620057344921051E-2</v>
      </c>
      <c r="AE1804" s="63">
        <f t="shared" si="837"/>
        <v>2.0272275591433075E-2</v>
      </c>
      <c r="AF1804" s="64">
        <f t="shared" si="824"/>
        <v>5.0327528231346452E-2</v>
      </c>
      <c r="AG1804" s="69">
        <f t="shared" ca="1" si="814"/>
        <v>1253</v>
      </c>
      <c r="AH1804" s="75">
        <f t="shared" si="815"/>
        <v>0</v>
      </c>
      <c r="AI1804" s="76">
        <f t="shared" si="816"/>
        <v>1</v>
      </c>
      <c r="AJ1804" s="75">
        <f t="shared" si="817"/>
        <v>0</v>
      </c>
      <c r="AK1804" s="76">
        <f t="shared" si="818"/>
        <v>1</v>
      </c>
    </row>
    <row r="1805" spans="2:37" x14ac:dyDescent="0.25">
      <c r="B1805" s="43">
        <v>2021</v>
      </c>
      <c r="C1805" s="44">
        <v>2</v>
      </c>
      <c r="D1805" s="67">
        <f t="shared" si="838"/>
        <v>44255</v>
      </c>
      <c r="E1805" s="61">
        <f>Data!I1804</f>
        <v>3811.15</v>
      </c>
      <c r="F1805" s="61">
        <f>Data!H1804</f>
        <v>263.01400000000001</v>
      </c>
      <c r="G1805" s="62">
        <f>IF(MOD(C1805,3)=0,SUM(Data!G1802:G1804),0)</f>
        <v>0</v>
      </c>
      <c r="H1805" s="63">
        <f t="shared" si="839"/>
        <v>2.6091474971999817E-2</v>
      </c>
      <c r="I1805" s="63">
        <f t="shared" si="840"/>
        <v>0</v>
      </c>
      <c r="J1805" s="63">
        <f t="shared" si="841"/>
        <v>2.6091474971999817E-2</v>
      </c>
      <c r="K1805" s="63">
        <f t="shared" si="842"/>
        <v>5.4743827939232048E-3</v>
      </c>
      <c r="L1805" s="64">
        <f t="shared" si="843"/>
        <v>2.0504840830243287E-2</v>
      </c>
      <c r="M1805" s="65">
        <f t="shared" si="844"/>
        <v>858.36711711711712</v>
      </c>
      <c r="N1805" s="65">
        <f t="shared" si="845"/>
        <v>21.101789908097661</v>
      </c>
      <c r="O1805" s="65">
        <f t="shared" si="846"/>
        <v>528165.61551148433</v>
      </c>
      <c r="P1805" s="66">
        <f t="shared" si="847"/>
        <v>25029.422518741114</v>
      </c>
      <c r="Q1805" s="63">
        <f t="shared" si="799"/>
        <v>0.29006979845779957</v>
      </c>
      <c r="R1805" s="63">
        <f t="shared" si="800"/>
        <v>0.3145152450510762</v>
      </c>
      <c r="S1805" s="63">
        <f t="shared" si="801"/>
        <v>1.6762152173745104E-2</v>
      </c>
      <c r="T1805" s="64">
        <f t="shared" si="802"/>
        <v>0.29284439063822565</v>
      </c>
      <c r="U1805" s="63">
        <f t="shared" si="853"/>
        <v>0.14551147804428743</v>
      </c>
      <c r="V1805" s="63">
        <f t="shared" si="854"/>
        <v>0.16780131496710693</v>
      </c>
      <c r="W1805" s="63">
        <f t="shared" si="855"/>
        <v>2.0952255249149898E-2</v>
      </c>
      <c r="X1805" s="64">
        <f t="shared" si="856"/>
        <v>0.14383538403773888</v>
      </c>
      <c r="Y1805" s="63">
        <f t="shared" si="849"/>
        <v>0.11124882153736126</v>
      </c>
      <c r="Z1805" s="63">
        <f t="shared" si="850"/>
        <v>0.13322084533805145</v>
      </c>
      <c r="AA1805" s="63">
        <f t="shared" si="851"/>
        <v>1.7414631703868144E-2</v>
      </c>
      <c r="AB1805" s="64">
        <f t="shared" si="852"/>
        <v>0.11382401041377022</v>
      </c>
      <c r="AC1805" s="63">
        <f t="shared" si="835"/>
        <v>5.7749356081022718E-2</v>
      </c>
      <c r="AD1805" s="63">
        <f t="shared" si="836"/>
        <v>7.8208619079989328E-2</v>
      </c>
      <c r="AE1805" s="63">
        <f t="shared" si="837"/>
        <v>2.0347253404645826E-2</v>
      </c>
      <c r="AF1805" s="64">
        <f t="shared" si="824"/>
        <v>5.6707523328234144E-2</v>
      </c>
      <c r="AG1805" s="69">
        <f t="shared" ca="1" si="814"/>
        <v>518</v>
      </c>
      <c r="AH1805" s="75">
        <f t="shared" si="815"/>
        <v>1</v>
      </c>
      <c r="AI1805" s="76">
        <f t="shared" si="816"/>
        <v>0</v>
      </c>
      <c r="AJ1805" s="75">
        <f t="shared" si="817"/>
        <v>1</v>
      </c>
      <c r="AK1805" s="76">
        <f t="shared" si="818"/>
        <v>0</v>
      </c>
    </row>
    <row r="1806" spans="2:37" x14ac:dyDescent="0.25">
      <c r="B1806" s="43">
        <v>2021</v>
      </c>
      <c r="C1806" s="44">
        <f>C1805+1</f>
        <v>3</v>
      </c>
      <c r="D1806" s="67">
        <f t="shared" si="838"/>
        <v>44286</v>
      </c>
      <c r="E1806" s="61">
        <f>Data!I1805</f>
        <v>3972.89</v>
      </c>
      <c r="F1806" s="61">
        <f>Data!H1805</f>
        <v>264.87700000000001</v>
      </c>
      <c r="G1806" s="62">
        <f>IF(MOD(C1806,3)=0,SUM(Data!G1803:G1805),0)</f>
        <v>14.462135022151291</v>
      </c>
      <c r="H1806" s="63">
        <f t="shared" si="839"/>
        <v>4.2438634008107767E-2</v>
      </c>
      <c r="I1806" s="63">
        <f t="shared" si="840"/>
        <v>3.7946905847713393E-3</v>
      </c>
      <c r="J1806" s="63">
        <f t="shared" si="841"/>
        <v>4.623332459287921E-2</v>
      </c>
      <c r="K1806" s="63">
        <f t="shared" si="842"/>
        <v>7.083273133749568E-3</v>
      </c>
      <c r="L1806" s="64">
        <f t="shared" si="843"/>
        <v>3.8874691401939554E-2</v>
      </c>
      <c r="M1806" s="65">
        <f t="shared" si="844"/>
        <v>894.79504504504496</v>
      </c>
      <c r="N1806" s="65">
        <f t="shared" si="845"/>
        <v>21.251259649627716</v>
      </c>
      <c r="O1806" s="65">
        <f t="shared" si="846"/>
        <v>552584.4678522246</v>
      </c>
      <c r="P1806" s="66">
        <f t="shared" si="847"/>
        <v>26002.433595125931</v>
      </c>
      <c r="Q1806" s="63">
        <f t="shared" si="799"/>
        <v>0.5371451564851677</v>
      </c>
      <c r="R1806" s="63">
        <f t="shared" si="800"/>
        <v>0.56303367254950376</v>
      </c>
      <c r="S1806" s="63">
        <f t="shared" si="801"/>
        <v>2.6197625089591892E-2</v>
      </c>
      <c r="T1806" s="64">
        <f t="shared" si="802"/>
        <v>0.52313125107168679</v>
      </c>
      <c r="U1806" s="63">
        <f t="shared" si="853"/>
        <v>0.14040425207876184</v>
      </c>
      <c r="V1806" s="63">
        <f t="shared" si="854"/>
        <v>0.16220914943674969</v>
      </c>
      <c r="W1806" s="63">
        <f t="shared" si="855"/>
        <v>2.1516292879108168E-2</v>
      </c>
      <c r="X1806" s="64">
        <f t="shared" si="856"/>
        <v>0.13772942980782377</v>
      </c>
      <c r="Y1806" s="63">
        <f t="shared" si="849"/>
        <v>0.11599402994515007</v>
      </c>
      <c r="Z1806" s="63">
        <f t="shared" si="850"/>
        <v>0.1379767050226699</v>
      </c>
      <c r="AA1806" s="63">
        <f t="shared" si="851"/>
        <v>1.7145506951984357E-2</v>
      </c>
      <c r="AB1806" s="64">
        <f t="shared" si="852"/>
        <v>0.118794407727143</v>
      </c>
      <c r="AC1806" s="63">
        <f t="shared" si="835"/>
        <v>6.3472469898766315E-2</v>
      </c>
      <c r="AD1806" s="63">
        <f t="shared" si="836"/>
        <v>8.4052035443554107E-2</v>
      </c>
      <c r="AE1806" s="63">
        <f t="shared" si="837"/>
        <v>2.0591430100374009E-2</v>
      </c>
      <c r="AF1806" s="64">
        <f t="shared" si="824"/>
        <v>6.2180225574634429E-2</v>
      </c>
      <c r="AG1806" s="69">
        <f t="shared" ca="1" si="814"/>
        <v>270</v>
      </c>
      <c r="AH1806" s="75">
        <f t="shared" si="815"/>
        <v>2</v>
      </c>
      <c r="AI1806" s="76">
        <f t="shared" si="816"/>
        <v>0</v>
      </c>
      <c r="AJ1806" s="75">
        <f t="shared" si="817"/>
        <v>2</v>
      </c>
      <c r="AK1806" s="76">
        <f t="shared" si="818"/>
        <v>0</v>
      </c>
    </row>
    <row r="1807" spans="2:37" x14ac:dyDescent="0.25">
      <c r="B1807" s="43">
        <v>2021</v>
      </c>
      <c r="C1807" s="44">
        <f t="shared" ref="C1807:C1815" si="858">C1806+1</f>
        <v>4</v>
      </c>
      <c r="D1807" s="67">
        <f t="shared" si="838"/>
        <v>44316</v>
      </c>
      <c r="E1807" s="61">
        <f>Data!I1806</f>
        <v>4181.17</v>
      </c>
      <c r="F1807" s="61">
        <f>Data!H1806</f>
        <v>267.05399999999997</v>
      </c>
      <c r="G1807" s="62">
        <f>IF(MOD(C1807,3)=0,SUM(Data!G1804:G1806),0)</f>
        <v>0</v>
      </c>
      <c r="H1807" s="63">
        <f t="shared" si="839"/>
        <v>5.242531255584737E-2</v>
      </c>
      <c r="I1807" s="63">
        <f t="shared" si="840"/>
        <v>0</v>
      </c>
      <c r="J1807" s="63">
        <f t="shared" si="841"/>
        <v>5.242531255584737E-2</v>
      </c>
      <c r="K1807" s="63">
        <f t="shared" si="842"/>
        <v>8.2189091540600945E-3</v>
      </c>
      <c r="L1807" s="64">
        <f t="shared" si="843"/>
        <v>4.384603680849275E-2</v>
      </c>
      <c r="M1807" s="65">
        <f t="shared" si="844"/>
        <v>941.70495495495493</v>
      </c>
      <c r="N1807" s="65">
        <f t="shared" si="845"/>
        <v>21.425921822097347</v>
      </c>
      <c r="O1807" s="65">
        <f t="shared" si="846"/>
        <v>581553.88129288401</v>
      </c>
      <c r="P1807" s="66">
        <f t="shared" si="847"/>
        <v>27142.537255648211</v>
      </c>
      <c r="Q1807" s="63">
        <f t="shared" si="799"/>
        <v>0.43562935418190318</v>
      </c>
      <c r="R1807" s="63">
        <f t="shared" si="800"/>
        <v>0.45980814656293956</v>
      </c>
      <c r="S1807" s="63">
        <f t="shared" si="801"/>
        <v>4.1596948387021104E-2</v>
      </c>
      <c r="T1807" s="64">
        <f t="shared" si="802"/>
        <v>0.40150962310665861</v>
      </c>
      <c r="U1807" s="63">
        <f t="shared" si="853"/>
        <v>0.15149732673761829</v>
      </c>
      <c r="V1807" s="63">
        <f t="shared" si="854"/>
        <v>0.17351432726330285</v>
      </c>
      <c r="W1807" s="63">
        <f t="shared" si="855"/>
        <v>2.2222497253301166E-2</v>
      </c>
      <c r="X1807" s="64">
        <f t="shared" si="856"/>
        <v>0.14800283736321695</v>
      </c>
      <c r="Y1807" s="63">
        <f t="shared" si="849"/>
        <v>0.11856381318628695</v>
      </c>
      <c r="Z1807" s="63">
        <f t="shared" si="850"/>
        <v>0.14059710745037379</v>
      </c>
      <c r="AA1807" s="63">
        <f t="shared" si="851"/>
        <v>1.732520492006917E-2</v>
      </c>
      <c r="AB1807" s="64">
        <f t="shared" si="852"/>
        <v>0.12117256304486257</v>
      </c>
      <c r="AC1807" s="63">
        <f t="shared" si="835"/>
        <v>6.2254975838129667E-2</v>
      </c>
      <c r="AD1807" s="63">
        <f t="shared" si="836"/>
        <v>8.2810981300705189E-2</v>
      </c>
      <c r="AE1807" s="63">
        <f t="shared" si="837"/>
        <v>2.0806819569487711E-2</v>
      </c>
      <c r="AF1807" s="64">
        <f t="shared" si="824"/>
        <v>6.074034826429453E-2</v>
      </c>
      <c r="AG1807" s="69">
        <f t="shared" ca="1" si="814"/>
        <v>179</v>
      </c>
      <c r="AH1807" s="75">
        <f t="shared" si="815"/>
        <v>3</v>
      </c>
      <c r="AI1807" s="76">
        <f t="shared" si="816"/>
        <v>0</v>
      </c>
      <c r="AJ1807" s="75">
        <f t="shared" si="817"/>
        <v>3</v>
      </c>
      <c r="AK1807" s="76">
        <f t="shared" si="818"/>
        <v>0</v>
      </c>
    </row>
    <row r="1808" spans="2:37" x14ac:dyDescent="0.25">
      <c r="B1808" s="43">
        <v>2021</v>
      </c>
      <c r="C1808" s="44">
        <f t="shared" si="858"/>
        <v>5</v>
      </c>
      <c r="D1808" s="67">
        <f t="shared" si="838"/>
        <v>44347</v>
      </c>
      <c r="E1808" s="61">
        <f>Data!I1807</f>
        <v>4204.1099999999997</v>
      </c>
      <c r="F1808" s="61">
        <f>Data!H1807</f>
        <v>269.19499999999999</v>
      </c>
      <c r="G1808" s="62">
        <f>IF(MOD(C1808,3)=0,SUM(Data!G1805:G1807),0)</f>
        <v>0</v>
      </c>
      <c r="H1808" s="63">
        <f t="shared" si="839"/>
        <v>5.4865025818131574E-3</v>
      </c>
      <c r="I1808" s="63">
        <f t="shared" si="840"/>
        <v>0</v>
      </c>
      <c r="J1808" s="63">
        <f t="shared" si="841"/>
        <v>5.4865025818131574E-3</v>
      </c>
      <c r="K1808" s="63">
        <f t="shared" si="842"/>
        <v>8.017105154762838E-3</v>
      </c>
      <c r="L1808" s="64">
        <f t="shared" si="843"/>
        <v>-2.5104758242779912E-3</v>
      </c>
      <c r="M1808" s="65">
        <f t="shared" si="844"/>
        <v>946.87162162162144</v>
      </c>
      <c r="N1808" s="65">
        <f t="shared" si="845"/>
        <v>21.597695690382828</v>
      </c>
      <c r="O1808" s="65">
        <f t="shared" si="846"/>
        <v>584744.57816406083</v>
      </c>
      <c r="P1808" s="66">
        <f t="shared" si="847"/>
        <v>27074.39657205834</v>
      </c>
      <c r="Q1808" s="63">
        <f t="shared" si="799"/>
        <v>0.38097302837096092</v>
      </c>
      <c r="R1808" s="63">
        <f t="shared" si="800"/>
        <v>0.40423130185187595</v>
      </c>
      <c r="S1808" s="63">
        <f t="shared" si="801"/>
        <v>4.9927065375944935E-2</v>
      </c>
      <c r="T1808" s="64">
        <f t="shared" si="802"/>
        <v>0.33745604638648508</v>
      </c>
      <c r="U1808" s="63">
        <f t="shared" si="853"/>
        <v>0.14925711503471173</v>
      </c>
      <c r="V1808" s="63">
        <f t="shared" si="854"/>
        <v>0.17123128198962245</v>
      </c>
      <c r="W1808" s="63">
        <f t="shared" si="855"/>
        <v>2.3029862648473287E-2</v>
      </c>
      <c r="X1808" s="64">
        <f t="shared" si="856"/>
        <v>0.14486519382481933</v>
      </c>
      <c r="Y1808" s="63">
        <f t="shared" si="849"/>
        <v>0.12069832489234988</v>
      </c>
      <c r="Z1808" s="63">
        <f t="shared" si="850"/>
        <v>0.14277366443268802</v>
      </c>
      <c r="AA1808" s="63">
        <f t="shared" si="851"/>
        <v>1.7660161624936777E-2</v>
      </c>
      <c r="AB1808" s="64">
        <f t="shared" si="852"/>
        <v>0.12294232153883056</v>
      </c>
      <c r="AC1808" s="63">
        <f t="shared" si="835"/>
        <v>6.2275914717431435E-2</v>
      </c>
      <c r="AD1808" s="63">
        <f t="shared" si="836"/>
        <v>8.2832325374359472E-2</v>
      </c>
      <c r="AE1808" s="63">
        <f t="shared" si="837"/>
        <v>2.0984098316112254E-2</v>
      </c>
      <c r="AF1808" s="64">
        <f t="shared" si="824"/>
        <v>6.0577071827320639E-2</v>
      </c>
      <c r="AG1808" s="69">
        <f t="shared" ca="1" si="814"/>
        <v>922</v>
      </c>
      <c r="AH1808" s="75">
        <f t="shared" si="815"/>
        <v>4</v>
      </c>
      <c r="AI1808" s="76">
        <f t="shared" si="816"/>
        <v>0</v>
      </c>
      <c r="AJ1808" s="75">
        <f t="shared" si="817"/>
        <v>4</v>
      </c>
      <c r="AK1808" s="76">
        <f t="shared" si="818"/>
        <v>0</v>
      </c>
    </row>
    <row r="1809" spans="2:37" x14ac:dyDescent="0.25">
      <c r="B1809" s="43">
        <v>2021</v>
      </c>
      <c r="C1809" s="44">
        <f t="shared" si="858"/>
        <v>6</v>
      </c>
      <c r="D1809" s="67">
        <f t="shared" si="838"/>
        <v>44377</v>
      </c>
      <c r="E1809" s="61">
        <f>Data!I1808</f>
        <v>4297.5</v>
      </c>
      <c r="F1809" s="61">
        <f>Data!H1808</f>
        <v>271.69600000000003</v>
      </c>
      <c r="G1809" s="62">
        <f>IF(MOD(C1809,3)=0,SUM(Data!G1806:G1808),0)</f>
        <v>14.446955944477914</v>
      </c>
      <c r="H1809" s="63">
        <f t="shared" si="839"/>
        <v>2.221397632316946E-2</v>
      </c>
      <c r="I1809" s="63">
        <f t="shared" si="840"/>
        <v>3.4363886635882302E-3</v>
      </c>
      <c r="J1809" s="63">
        <f t="shared" si="841"/>
        <v>2.5650364986757657E-2</v>
      </c>
      <c r="K1809" s="63">
        <f t="shared" si="842"/>
        <v>9.2906629023572496E-3</v>
      </c>
      <c r="L1809" s="64">
        <f t="shared" si="843"/>
        <v>1.6209108719341447E-2</v>
      </c>
      <c r="M1809" s="65">
        <f t="shared" si="844"/>
        <v>967.9054054054053</v>
      </c>
      <c r="N1809" s="65">
        <f t="shared" si="845"/>
        <v>21.798352600509865</v>
      </c>
      <c r="O1809" s="65">
        <f t="shared" si="846"/>
        <v>599743.49001799664</v>
      </c>
      <c r="P1809" s="66">
        <f t="shared" si="847"/>
        <v>27513.2484096054</v>
      </c>
      <c r="Q1809" s="63">
        <f t="shared" ref="Q1809:Q1827" si="859">$M1809/$M1797-1</f>
        <v>0.38616064948762863</v>
      </c>
      <c r="R1809" s="63">
        <f t="shared" ref="R1809:R1827" si="860">$O1809/$O1797-1</f>
        <v>0.40747499939397214</v>
      </c>
      <c r="S1809" s="63">
        <f t="shared" ref="S1809:S1827" si="861">$N1809/$N1797-1</f>
        <v>5.3914514133213354E-2</v>
      </c>
      <c r="T1809" s="64">
        <f t="shared" ref="T1809:T1827" si="862">$P1809/$P1797-1</f>
        <v>0.33547358966921759</v>
      </c>
      <c r="U1809" s="63">
        <f t="shared" si="853"/>
        <v>0.1541080717776524</v>
      </c>
      <c r="V1809" s="63">
        <f t="shared" si="854"/>
        <v>0.17572747587825499</v>
      </c>
      <c r="W1809" s="63">
        <f t="shared" si="855"/>
        <v>2.4251841087232107E-2</v>
      </c>
      <c r="X1809" s="64">
        <f t="shared" si="856"/>
        <v>0.14788905297961996</v>
      </c>
      <c r="Y1809" s="63">
        <f t="shared" si="849"/>
        <v>0.12523476955464075</v>
      </c>
      <c r="Z1809" s="63">
        <f t="shared" si="850"/>
        <v>0.14726364636693923</v>
      </c>
      <c r="AA1809" s="63">
        <f t="shared" si="851"/>
        <v>1.8710858836354927E-2</v>
      </c>
      <c r="AB1809" s="64">
        <f t="shared" si="852"/>
        <v>0.12619163368635</v>
      </c>
      <c r="AC1809" s="63">
        <f t="shared" si="835"/>
        <v>6.4792498446076374E-2</v>
      </c>
      <c r="AD1809" s="63">
        <f t="shared" si="836"/>
        <v>8.5405126610144544E-2</v>
      </c>
      <c r="AE1809" s="63">
        <f t="shared" si="837"/>
        <v>2.1370152027346379E-2</v>
      </c>
      <c r="AF1809" s="64">
        <f t="shared" si="824"/>
        <v>6.2695169283822461E-2</v>
      </c>
      <c r="AG1809" s="69">
        <f t="shared" ca="1" si="814"/>
        <v>592</v>
      </c>
      <c r="AH1809" s="75">
        <f t="shared" si="815"/>
        <v>5</v>
      </c>
      <c r="AI1809" s="76">
        <f t="shared" si="816"/>
        <v>0</v>
      </c>
      <c r="AJ1809" s="75">
        <f t="shared" si="817"/>
        <v>5</v>
      </c>
      <c r="AK1809" s="76">
        <f t="shared" si="818"/>
        <v>0</v>
      </c>
    </row>
    <row r="1810" spans="2:37" x14ac:dyDescent="0.25">
      <c r="B1810" s="43">
        <v>2021</v>
      </c>
      <c r="C1810" s="44">
        <f t="shared" si="858"/>
        <v>7</v>
      </c>
      <c r="D1810" s="67">
        <f t="shared" si="838"/>
        <v>44408</v>
      </c>
      <c r="E1810" s="61">
        <f>Data!I1809</f>
        <v>4395.26</v>
      </c>
      <c r="F1810" s="61">
        <f>Data!H1809</f>
        <v>273.00299999999999</v>
      </c>
      <c r="G1810" s="62">
        <f>IF(MOD(C1810,3)=0,SUM(Data!G1807:G1809),0)</f>
        <v>0</v>
      </c>
      <c r="H1810" s="63">
        <f t="shared" si="839"/>
        <v>2.274810936591054E-2</v>
      </c>
      <c r="I1810" s="63">
        <f t="shared" si="840"/>
        <v>0</v>
      </c>
      <c r="J1810" s="63">
        <f t="shared" si="841"/>
        <v>2.274810936591054E-2</v>
      </c>
      <c r="K1810" s="63">
        <f t="shared" si="842"/>
        <v>4.8105235262938528E-3</v>
      </c>
      <c r="L1810" s="64">
        <f t="shared" si="843"/>
        <v>1.7851709769784563E-2</v>
      </c>
      <c r="M1810" s="65">
        <f t="shared" si="844"/>
        <v>989.9234234234234</v>
      </c>
      <c r="N1810" s="65">
        <f t="shared" si="845"/>
        <v>21.903214088529069</v>
      </c>
      <c r="O1810" s="65">
        <f t="shared" si="846"/>
        <v>613386.52052041888</v>
      </c>
      <c r="P1810" s="66">
        <f t="shared" si="847"/>
        <v>28004.406935037663</v>
      </c>
      <c r="Q1810" s="63">
        <f t="shared" si="859"/>
        <v>0.34365599550001225</v>
      </c>
      <c r="R1810" s="63">
        <f t="shared" si="860"/>
        <v>0.36431677104030014</v>
      </c>
      <c r="S1810" s="63">
        <f t="shared" si="861"/>
        <v>5.3654752393853977E-2</v>
      </c>
      <c r="T1810" s="64">
        <f t="shared" si="862"/>
        <v>0.29484232661660426</v>
      </c>
      <c r="U1810" s="63">
        <f t="shared" si="853"/>
        <v>0.15122704899355832</v>
      </c>
      <c r="V1810" s="63">
        <f t="shared" si="854"/>
        <v>0.17279248414851756</v>
      </c>
      <c r="W1810" s="63">
        <f t="shared" si="855"/>
        <v>2.556750452596912E-2</v>
      </c>
      <c r="X1810" s="64">
        <f t="shared" si="856"/>
        <v>0.14355464557215836</v>
      </c>
      <c r="Y1810" s="63">
        <f t="shared" si="849"/>
        <v>0.13021949417394341</v>
      </c>
      <c r="Z1810" s="63">
        <f t="shared" si="850"/>
        <v>0.15234595762998304</v>
      </c>
      <c r="AA1810" s="63">
        <f t="shared" si="851"/>
        <v>1.9109592696230582E-2</v>
      </c>
      <c r="AB1810" s="64">
        <f t="shared" si="852"/>
        <v>0.13073801472249169</v>
      </c>
      <c r="AC1810" s="63">
        <f t="shared" si="835"/>
        <v>6.6566399862906467E-2</v>
      </c>
      <c r="AD1810" s="63">
        <f t="shared" si="836"/>
        <v>8.7213367835301536E-2</v>
      </c>
      <c r="AE1810" s="63">
        <f t="shared" si="837"/>
        <v>2.1758955983254058E-2</v>
      </c>
      <c r="AF1810" s="64">
        <f t="shared" si="824"/>
        <v>6.4060521778406709E-2</v>
      </c>
      <c r="AG1810" s="69">
        <f t="shared" ca="1" si="814"/>
        <v>581</v>
      </c>
      <c r="AH1810" s="75">
        <f t="shared" si="815"/>
        <v>6</v>
      </c>
      <c r="AI1810" s="76">
        <f t="shared" si="816"/>
        <v>0</v>
      </c>
      <c r="AJ1810" s="75">
        <f t="shared" si="817"/>
        <v>6</v>
      </c>
      <c r="AK1810" s="76">
        <f t="shared" si="818"/>
        <v>0</v>
      </c>
    </row>
    <row r="1811" spans="2:37" x14ac:dyDescent="0.25">
      <c r="B1811" s="43">
        <v>2021</v>
      </c>
      <c r="C1811" s="44">
        <f t="shared" si="858"/>
        <v>8</v>
      </c>
      <c r="D1811" s="67">
        <f t="shared" si="838"/>
        <v>44439</v>
      </c>
      <c r="E1811" s="61">
        <f>Data!I1810</f>
        <v>4522.68</v>
      </c>
      <c r="F1811" s="61">
        <f>Data!H1810</f>
        <v>273.56700000000001</v>
      </c>
      <c r="G1811" s="62">
        <f>IF(MOD(C1811,3)=0,SUM(Data!G1808:G1810),0)</f>
        <v>0</v>
      </c>
      <c r="H1811" s="63">
        <f t="shared" si="839"/>
        <v>2.8990321391681118E-2</v>
      </c>
      <c r="I1811" s="63">
        <f t="shared" si="840"/>
        <v>0</v>
      </c>
      <c r="J1811" s="63">
        <f t="shared" si="841"/>
        <v>2.8990321391681118E-2</v>
      </c>
      <c r="K1811" s="63">
        <f t="shared" si="842"/>
        <v>2.0659113636114501E-3</v>
      </c>
      <c r="L1811" s="64">
        <f t="shared" si="843"/>
        <v>2.6868901259629707E-2</v>
      </c>
      <c r="M1811" s="65">
        <f t="shared" si="844"/>
        <v>1018.6216216216216</v>
      </c>
      <c r="N1811" s="65">
        <f t="shared" si="845"/>
        <v>21.948464187414178</v>
      </c>
      <c r="O1811" s="65">
        <f t="shared" si="846"/>
        <v>631168.79288763087</v>
      </c>
      <c r="P1811" s="66">
        <f t="shared" si="847"/>
        <v>28756.854579809678</v>
      </c>
      <c r="Q1811" s="63">
        <f t="shared" si="859"/>
        <v>0.2920798443566428</v>
      </c>
      <c r="R1811" s="63">
        <f t="shared" si="860"/>
        <v>0.31194755732319601</v>
      </c>
      <c r="S1811" s="63">
        <f t="shared" si="861"/>
        <v>5.2512715548750144E-2</v>
      </c>
      <c r="T1811" s="64">
        <f t="shared" si="862"/>
        <v>0.24649093349830387</v>
      </c>
      <c r="U1811" s="63">
        <f t="shared" si="853"/>
        <v>0.15810839515534991</v>
      </c>
      <c r="V1811" s="63">
        <f t="shared" si="854"/>
        <v>0.17980273557236059</v>
      </c>
      <c r="W1811" s="63">
        <f t="shared" si="855"/>
        <v>2.5802544698627861E-2</v>
      </c>
      <c r="X1811" s="64">
        <f t="shared" si="856"/>
        <v>0.15012654401142722</v>
      </c>
      <c r="Y1811" s="63">
        <f t="shared" si="849"/>
        <v>0.14010049469874564</v>
      </c>
      <c r="Z1811" s="63">
        <f t="shared" si="850"/>
        <v>0.16242039986955681</v>
      </c>
      <c r="AA1811" s="63">
        <f t="shared" si="851"/>
        <v>1.903927519208426E-2</v>
      </c>
      <c r="AB1811" s="64">
        <f t="shared" si="852"/>
        <v>0.1407022557108466</v>
      </c>
      <c r="AC1811" s="63">
        <f t="shared" si="835"/>
        <v>7.1635729733244169E-2</v>
      </c>
      <c r="AD1811" s="63">
        <f t="shared" si="836"/>
        <v>9.2380831578493083E-2</v>
      </c>
      <c r="AE1811" s="63">
        <f t="shared" si="837"/>
        <v>2.1864395723675045E-2</v>
      </c>
      <c r="AF1811" s="64">
        <f t="shared" si="824"/>
        <v>6.9007625816025264E-2</v>
      </c>
      <c r="AG1811" s="69">
        <f t="shared" ca="1" si="814"/>
        <v>476</v>
      </c>
      <c r="AH1811" s="75">
        <f t="shared" si="815"/>
        <v>7</v>
      </c>
      <c r="AI1811" s="76">
        <f t="shared" si="816"/>
        <v>0</v>
      </c>
      <c r="AJ1811" s="75">
        <f t="shared" si="817"/>
        <v>7</v>
      </c>
      <c r="AK1811" s="76">
        <f t="shared" si="818"/>
        <v>0</v>
      </c>
    </row>
    <row r="1812" spans="2:37" x14ac:dyDescent="0.25">
      <c r="B1812" s="43">
        <v>2021</v>
      </c>
      <c r="C1812" s="44">
        <f t="shared" si="858"/>
        <v>9</v>
      </c>
      <c r="D1812" s="67">
        <f t="shared" si="838"/>
        <v>44469</v>
      </c>
      <c r="E1812" s="61">
        <f>Data!I1811</f>
        <v>4307.54</v>
      </c>
      <c r="F1812" s="61">
        <f>Data!H1811</f>
        <v>274.31</v>
      </c>
      <c r="G1812" s="62">
        <f>IF(MOD(C1812,3)=0,SUM(Data!G1809:G1811),0)</f>
        <v>14.697833969292047</v>
      </c>
      <c r="H1812" s="63">
        <f t="shared" si="839"/>
        <v>-4.7569140421166334E-2</v>
      </c>
      <c r="I1812" s="63">
        <f t="shared" si="840"/>
        <v>3.2498063027435161E-3</v>
      </c>
      <c r="J1812" s="63">
        <f t="shared" si="841"/>
        <v>-4.4319334118422593E-2</v>
      </c>
      <c r="K1812" s="63">
        <f t="shared" si="842"/>
        <v>2.715970859058281E-3</v>
      </c>
      <c r="L1812" s="64">
        <f t="shared" si="843"/>
        <v>-4.6907904475864903E-2</v>
      </c>
      <c r="M1812" s="65">
        <f t="shared" si="844"/>
        <v>970.16666666666663</v>
      </c>
      <c r="N1812" s="65">
        <f t="shared" si="845"/>
        <v>22.008075576548279</v>
      </c>
      <c r="O1812" s="65">
        <f t="shared" si="846"/>
        <v>603195.81227052247</v>
      </c>
      <c r="P1812" s="66">
        <f t="shared" si="847"/>
        <v>27407.930792153627</v>
      </c>
      <c r="Q1812" s="63">
        <f t="shared" si="859"/>
        <v>0.2808623253047875</v>
      </c>
      <c r="R1812" s="63">
        <f t="shared" si="860"/>
        <v>0.29928435735156556</v>
      </c>
      <c r="S1812" s="63">
        <f t="shared" si="861"/>
        <v>5.3903488550791634E-2</v>
      </c>
      <c r="T1812" s="64">
        <f t="shared" si="862"/>
        <v>0.23283049298773473</v>
      </c>
      <c r="U1812" s="63">
        <f t="shared" si="853"/>
        <v>0.14715787499223465</v>
      </c>
      <c r="V1812" s="63">
        <f t="shared" si="854"/>
        <v>0.1682380376136039</v>
      </c>
      <c r="W1812" s="63">
        <f t="shared" si="855"/>
        <v>2.5866388201210677E-2</v>
      </c>
      <c r="X1812" s="64">
        <f t="shared" si="856"/>
        <v>0.13878186384684321</v>
      </c>
      <c r="Y1812" s="63">
        <f t="shared" si="849"/>
        <v>0.14303767475871321</v>
      </c>
      <c r="Z1812" s="63">
        <f t="shared" si="850"/>
        <v>0.16517263684466976</v>
      </c>
      <c r="AA1812" s="63">
        <f t="shared" si="851"/>
        <v>1.916105550700764E-2</v>
      </c>
      <c r="AB1812" s="64">
        <f t="shared" si="852"/>
        <v>0.14326644503211017</v>
      </c>
      <c r="AC1812" s="63">
        <f t="shared" si="835"/>
        <v>7.359426357703347E-2</v>
      </c>
      <c r="AD1812" s="63">
        <f t="shared" si="836"/>
        <v>9.4357426891870988E-2</v>
      </c>
      <c r="AE1812" s="63">
        <f t="shared" si="837"/>
        <v>2.177321746857408E-2</v>
      </c>
      <c r="AF1812" s="64">
        <f t="shared" si="824"/>
        <v>7.1037494604843099E-2</v>
      </c>
      <c r="AG1812" s="69">
        <f t="shared" ca="1" si="814"/>
        <v>1658</v>
      </c>
      <c r="AH1812" s="75">
        <f t="shared" si="815"/>
        <v>0</v>
      </c>
      <c r="AI1812" s="76">
        <f t="shared" si="816"/>
        <v>1</v>
      </c>
      <c r="AJ1812" s="75">
        <f t="shared" si="817"/>
        <v>0</v>
      </c>
      <c r="AK1812" s="76">
        <f t="shared" si="818"/>
        <v>1</v>
      </c>
    </row>
    <row r="1813" spans="2:37" x14ac:dyDescent="0.25">
      <c r="B1813" s="43">
        <v>2021</v>
      </c>
      <c r="C1813" s="44">
        <f t="shared" si="858"/>
        <v>10</v>
      </c>
      <c r="D1813" s="67">
        <f t="shared" si="838"/>
        <v>44500</v>
      </c>
      <c r="E1813" s="61">
        <f>Data!I1812</f>
        <v>4605.38</v>
      </c>
      <c r="F1813" s="61">
        <f>Data!H1812</f>
        <v>276.589</v>
      </c>
      <c r="G1813" s="62">
        <f>IF(MOD(C1813,3)=0,SUM(Data!G1810:G1812),0)</f>
        <v>0</v>
      </c>
      <c r="H1813" s="63">
        <f t="shared" si="839"/>
        <v>6.9143873301234615E-2</v>
      </c>
      <c r="I1813" s="63">
        <f t="shared" si="840"/>
        <v>0</v>
      </c>
      <c r="J1813" s="63">
        <f t="shared" si="841"/>
        <v>6.9143873301234615E-2</v>
      </c>
      <c r="K1813" s="63">
        <f t="shared" si="842"/>
        <v>8.3081185520030854E-3</v>
      </c>
      <c r="L1813" s="64">
        <f t="shared" si="843"/>
        <v>6.0334488664631314E-2</v>
      </c>
      <c r="M1813" s="65">
        <f t="shared" si="844"/>
        <v>1037.2477477477478</v>
      </c>
      <c r="N1813" s="65">
        <f t="shared" si="845"/>
        <v>22.190921277539687</v>
      </c>
      <c r="O1813" s="65">
        <f t="shared" si="846"/>
        <v>644903.10708999075</v>
      </c>
      <c r="P1813" s="66">
        <f t="shared" si="847"/>
        <v>29061.57428185382</v>
      </c>
      <c r="Q1813" s="63">
        <f t="shared" si="859"/>
        <v>0.4083903167011218</v>
      </c>
      <c r="R1813" s="63">
        <f t="shared" si="860"/>
        <v>0.42864652303654216</v>
      </c>
      <c r="S1813" s="63">
        <f t="shared" si="861"/>
        <v>6.2218689033288754E-2</v>
      </c>
      <c r="T1813" s="64">
        <f t="shared" si="862"/>
        <v>0.34496458948273157</v>
      </c>
      <c r="U1813" s="63">
        <f t="shared" si="853"/>
        <v>0.16717054206470228</v>
      </c>
      <c r="V1813" s="63">
        <f t="shared" si="854"/>
        <v>0.18861845727320148</v>
      </c>
      <c r="W1813" s="63">
        <f t="shared" si="855"/>
        <v>2.7309323746834924E-2</v>
      </c>
      <c r="X1813" s="64">
        <f t="shared" si="856"/>
        <v>0.15702099630326982</v>
      </c>
      <c r="Y1813" s="63">
        <f t="shared" si="849"/>
        <v>0.13899296429586361</v>
      </c>
      <c r="Z1813" s="63">
        <f t="shared" si="850"/>
        <v>0.16104960043096028</v>
      </c>
      <c r="AA1813" s="63">
        <f t="shared" si="851"/>
        <v>2.0215271135394897E-2</v>
      </c>
      <c r="AB1813" s="64">
        <f t="shared" si="852"/>
        <v>0.13804373770923006</v>
      </c>
      <c r="AC1813" s="63">
        <f t="shared" si="835"/>
        <v>7.6223539821988151E-2</v>
      </c>
      <c r="AD1813" s="63">
        <f t="shared" si="836"/>
        <v>9.7037552972676799E-2</v>
      </c>
      <c r="AE1813" s="63">
        <f t="shared" si="837"/>
        <v>2.2368296983881208E-2</v>
      </c>
      <c r="AF1813" s="64">
        <f t="shared" si="824"/>
        <v>7.3035574566503669E-2</v>
      </c>
      <c r="AG1813" s="69">
        <f t="shared" ca="1" si="814"/>
        <v>81</v>
      </c>
      <c r="AH1813" s="75">
        <f t="shared" si="815"/>
        <v>1</v>
      </c>
      <c r="AI1813" s="76">
        <f t="shared" si="816"/>
        <v>0</v>
      </c>
      <c r="AJ1813" s="75">
        <f t="shared" si="817"/>
        <v>1</v>
      </c>
      <c r="AK1813" s="76">
        <f t="shared" si="818"/>
        <v>0</v>
      </c>
    </row>
    <row r="1814" spans="2:37" x14ac:dyDescent="0.25">
      <c r="B1814" s="43">
        <v>2021</v>
      </c>
      <c r="C1814" s="44">
        <f t="shared" si="858"/>
        <v>11</v>
      </c>
      <c r="D1814" s="67">
        <f t="shared" si="838"/>
        <v>44530</v>
      </c>
      <c r="E1814" s="61">
        <f>Data!I1813</f>
        <v>4567</v>
      </c>
      <c r="F1814" s="61">
        <f>Data!H1813</f>
        <v>277.94799999999998</v>
      </c>
      <c r="G1814" s="62">
        <f>IF(MOD(C1814,3)=0,SUM(Data!G1811:G1813),0)</f>
        <v>0</v>
      </c>
      <c r="H1814" s="63">
        <f t="shared" si="839"/>
        <v>-8.3337314184714906E-3</v>
      </c>
      <c r="I1814" s="63">
        <f t="shared" si="840"/>
        <v>0</v>
      </c>
      <c r="J1814" s="63">
        <f t="shared" si="841"/>
        <v>-8.3337314184714906E-3</v>
      </c>
      <c r="K1814" s="63">
        <f t="shared" si="842"/>
        <v>4.913427504347645E-3</v>
      </c>
      <c r="L1814" s="64">
        <f t="shared" si="843"/>
        <v>-1.3182388213995533E-2</v>
      </c>
      <c r="M1814" s="65">
        <f t="shared" si="844"/>
        <v>1028.6036036036035</v>
      </c>
      <c r="N1814" s="65">
        <f t="shared" si="845"/>
        <v>22.299954760491563</v>
      </c>
      <c r="O1814" s="65">
        <f t="shared" si="846"/>
        <v>639528.65780456504</v>
      </c>
      <c r="P1814" s="66">
        <f t="shared" si="847"/>
        <v>28678.473327560554</v>
      </c>
      <c r="Q1814" s="63">
        <f t="shared" si="859"/>
        <v>0.26103439611445656</v>
      </c>
      <c r="R1814" s="63">
        <f t="shared" si="860"/>
        <v>0.27917125251062092</v>
      </c>
      <c r="S1814" s="63">
        <f t="shared" si="861"/>
        <v>6.8090028398064772E-2</v>
      </c>
      <c r="T1814" s="64">
        <f t="shared" si="862"/>
        <v>0.1976249365693814</v>
      </c>
      <c r="U1814" s="63">
        <f t="shared" si="853"/>
        <v>0.1574138082469807</v>
      </c>
      <c r="V1814" s="63">
        <f t="shared" si="854"/>
        <v>0.17868243380406001</v>
      </c>
      <c r="W1814" s="63">
        <f t="shared" si="855"/>
        <v>2.8637067694813556E-2</v>
      </c>
      <c r="X1814" s="64">
        <f t="shared" si="856"/>
        <v>0.14586813057933012</v>
      </c>
      <c r="Y1814" s="63">
        <f t="shared" si="849"/>
        <v>0.13861748913641447</v>
      </c>
      <c r="Z1814" s="63">
        <f t="shared" si="850"/>
        <v>0.16066685418272542</v>
      </c>
      <c r="AA1814" s="63">
        <f t="shared" si="851"/>
        <v>2.0801585188104266E-2</v>
      </c>
      <c r="AB1814" s="64">
        <f t="shared" si="852"/>
        <v>0.13701513695126954</v>
      </c>
      <c r="AC1814" s="63">
        <f t="shared" si="835"/>
        <v>7.1881530949773342E-2</v>
      </c>
      <c r="AD1814" s="63">
        <f t="shared" si="836"/>
        <v>9.2611570254488074E-2</v>
      </c>
      <c r="AE1814" s="63">
        <f t="shared" si="837"/>
        <v>2.2705277113028721E-2</v>
      </c>
      <c r="AF1814" s="64">
        <f t="shared" si="824"/>
        <v>6.8354290044142729E-2</v>
      </c>
      <c r="AG1814" s="69">
        <f t="shared" ca="1" si="814"/>
        <v>1210</v>
      </c>
      <c r="AH1814" s="75">
        <f t="shared" si="815"/>
        <v>0</v>
      </c>
      <c r="AI1814" s="76">
        <f t="shared" si="816"/>
        <v>1</v>
      </c>
      <c r="AJ1814" s="75">
        <f t="shared" si="817"/>
        <v>0</v>
      </c>
      <c r="AK1814" s="76">
        <f t="shared" si="818"/>
        <v>1</v>
      </c>
    </row>
    <row r="1815" spans="2:37" x14ac:dyDescent="0.25">
      <c r="B1815" s="43">
        <v>2021</v>
      </c>
      <c r="C1815" s="44">
        <f t="shared" si="858"/>
        <v>12</v>
      </c>
      <c r="D1815" s="67">
        <f t="shared" si="838"/>
        <v>44561</v>
      </c>
      <c r="E1815" s="61">
        <f>Data!I1814</f>
        <v>4766.18</v>
      </c>
      <c r="F1815" s="61">
        <f>Data!H1814</f>
        <v>278.80200000000002</v>
      </c>
      <c r="G1815" s="62">
        <f>IF(MOD(C1815,3)=0,SUM(Data!G1812:G1814),0)</f>
        <v>15.004059776110779</v>
      </c>
      <c r="H1815" s="63">
        <f t="shared" si="839"/>
        <v>4.3612874972629889E-2</v>
      </c>
      <c r="I1815" s="63">
        <f t="shared" si="840"/>
        <v>3.2853207304818872E-3</v>
      </c>
      <c r="J1815" s="63">
        <f t="shared" si="841"/>
        <v>4.68981957031116E-2</v>
      </c>
      <c r="K1815" s="63">
        <f t="shared" si="842"/>
        <v>3.0725171614836011E-3</v>
      </c>
      <c r="L1815" s="64">
        <f t="shared" si="843"/>
        <v>4.3691435855153227E-2</v>
      </c>
      <c r="M1815" s="65">
        <f t="shared" si="844"/>
        <v>1073.463963963964</v>
      </c>
      <c r="N1815" s="65">
        <f t="shared" si="845"/>
        <v>22.368471754193479</v>
      </c>
      <c r="O1815" s="65">
        <f t="shared" si="846"/>
        <v>669521.39795603184</v>
      </c>
      <c r="P1815" s="66">
        <f t="shared" si="847"/>
        <v>29931.477005375389</v>
      </c>
      <c r="Q1815" s="63">
        <f t="shared" si="859"/>
        <v>0.268927362908572</v>
      </c>
      <c r="R1815" s="63">
        <f t="shared" si="860"/>
        <v>0.28622427542963291</v>
      </c>
      <c r="S1815" s="63">
        <f t="shared" si="861"/>
        <v>7.0364028655451216E-2</v>
      </c>
      <c r="T1815" s="64">
        <f t="shared" si="862"/>
        <v>0.20166993751213491</v>
      </c>
      <c r="U1815" s="63">
        <f t="shared" si="853"/>
        <v>0.16313429586957495</v>
      </c>
      <c r="V1815" s="63">
        <f t="shared" si="854"/>
        <v>0.18405274657933202</v>
      </c>
      <c r="W1815" s="63">
        <f t="shared" si="855"/>
        <v>2.9201026193214741E-2</v>
      </c>
      <c r="X1815" s="64">
        <f t="shared" si="856"/>
        <v>0.15045818692863078</v>
      </c>
      <c r="Y1815" s="63">
        <f t="shared" si="849"/>
        <v>0.14251731860465999</v>
      </c>
      <c r="Z1815" s="63">
        <f t="shared" si="850"/>
        <v>0.16440757326131017</v>
      </c>
      <c r="AA1815" s="63">
        <f t="shared" si="851"/>
        <v>2.1366997312234126E-2</v>
      </c>
      <c r="AB1815" s="64">
        <f t="shared" si="852"/>
        <v>0.14004816713824964</v>
      </c>
      <c r="AC1815" s="63">
        <f t="shared" si="835"/>
        <v>7.3766660198079759E-2</v>
      </c>
      <c r="AD1815" s="63">
        <f t="shared" si="836"/>
        <v>9.45179152945399E-2</v>
      </c>
      <c r="AE1815" s="63">
        <f t="shared" si="837"/>
        <v>2.3064386257233283E-2</v>
      </c>
      <c r="AF1815" s="64">
        <f t="shared" si="824"/>
        <v>6.9842651153864788E-2</v>
      </c>
      <c r="AG1815" s="69">
        <f t="shared" ca="1" si="814"/>
        <v>251</v>
      </c>
      <c r="AH1815" s="75">
        <f t="shared" si="815"/>
        <v>1</v>
      </c>
      <c r="AI1815" s="76">
        <f t="shared" si="816"/>
        <v>0</v>
      </c>
      <c r="AJ1815" s="75">
        <f t="shared" si="817"/>
        <v>1</v>
      </c>
      <c r="AK1815" s="76">
        <f t="shared" si="818"/>
        <v>0</v>
      </c>
    </row>
    <row r="1816" spans="2:37" x14ac:dyDescent="0.25">
      <c r="B1816" s="43">
        <v>2022</v>
      </c>
      <c r="C1816" s="44">
        <v>1</v>
      </c>
      <c r="D1816" s="67">
        <f t="shared" si="838"/>
        <v>44592</v>
      </c>
      <c r="E1816" s="61">
        <f>Data!I1815</f>
        <v>4515.55</v>
      </c>
      <c r="F1816" s="61">
        <f>Data!H1815</f>
        <v>281.14800000000002</v>
      </c>
      <c r="G1816" s="62">
        <f>IF(MOD(C1816,3)=0,SUM(Data!G1813:G1815),0)</f>
        <v>0</v>
      </c>
      <c r="H1816" s="63">
        <f t="shared" si="839"/>
        <v>-5.2585089106999772E-2</v>
      </c>
      <c r="I1816" s="63">
        <f t="shared" si="840"/>
        <v>0</v>
      </c>
      <c r="J1816" s="63">
        <f t="shared" si="841"/>
        <v>-5.2585089106999772E-2</v>
      </c>
      <c r="K1816" s="63">
        <f t="shared" si="842"/>
        <v>8.414573783545265E-3</v>
      </c>
      <c r="L1816" s="64">
        <f t="shared" si="843"/>
        <v>-6.0490659770689237E-2</v>
      </c>
      <c r="M1816" s="65">
        <f t="shared" si="844"/>
        <v>1017.0157657657658</v>
      </c>
      <c r="N1816" s="65">
        <f t="shared" si="845"/>
        <v>22.55669291019429</v>
      </c>
      <c r="O1816" s="65">
        <f t="shared" si="846"/>
        <v>634314.55558547087</v>
      </c>
      <c r="P1816" s="66">
        <f t="shared" si="847"/>
        <v>28120.902213409019</v>
      </c>
      <c r="Q1816" s="63">
        <f t="shared" si="859"/>
        <v>0.21573996295339049</v>
      </c>
      <c r="R1816" s="63">
        <f t="shared" si="860"/>
        <v>0.23231187116676666</v>
      </c>
      <c r="S1816" s="63">
        <f t="shared" si="861"/>
        <v>7.4798724682891171E-2</v>
      </c>
      <c r="T1816" s="64">
        <f t="shared" si="862"/>
        <v>0.14655129641165954</v>
      </c>
      <c r="U1816" s="63">
        <f t="shared" si="853"/>
        <v>0.14656377506206963</v>
      </c>
      <c r="V1816" s="63">
        <f t="shared" si="854"/>
        <v>0.16718421235757375</v>
      </c>
      <c r="W1816" s="63">
        <f t="shared" si="855"/>
        <v>2.9729874162583103E-2</v>
      </c>
      <c r="X1816" s="64">
        <f t="shared" si="856"/>
        <v>0.1334858215187491</v>
      </c>
      <c r="Y1816" s="63">
        <f t="shared" si="849"/>
        <v>0.13152488955034536</v>
      </c>
      <c r="Z1816" s="63">
        <f t="shared" si="850"/>
        <v>0.15320453289513547</v>
      </c>
      <c r="AA1816" s="63">
        <f t="shared" si="851"/>
        <v>2.1774484480044487E-2</v>
      </c>
      <c r="AB1816" s="64">
        <f t="shared" si="852"/>
        <v>0.12862921359988011</v>
      </c>
      <c r="AC1816" s="63">
        <f t="shared" si="835"/>
        <v>7.1711198038725277E-2</v>
      </c>
      <c r="AD1816" s="63">
        <f t="shared" si="836"/>
        <v>9.2422729961435524E-2</v>
      </c>
      <c r="AE1816" s="63">
        <f t="shared" si="837"/>
        <v>2.3377399919230379E-2</v>
      </c>
      <c r="AF1816" s="64">
        <f t="shared" si="824"/>
        <v>6.74681012573215E-2</v>
      </c>
      <c r="AG1816" s="69">
        <f t="shared" ca="1" si="814"/>
        <v>1684</v>
      </c>
      <c r="AH1816" s="75">
        <f t="shared" si="815"/>
        <v>0</v>
      </c>
      <c r="AI1816" s="76">
        <f t="shared" si="816"/>
        <v>1</v>
      </c>
      <c r="AJ1816" s="75">
        <f t="shared" si="817"/>
        <v>0</v>
      </c>
      <c r="AK1816" s="76">
        <f t="shared" si="818"/>
        <v>1</v>
      </c>
    </row>
    <row r="1817" spans="2:37" x14ac:dyDescent="0.25">
      <c r="B1817" s="43">
        <v>2022</v>
      </c>
      <c r="C1817" s="44">
        <v>2</v>
      </c>
      <c r="D1817" s="67">
        <f t="shared" si="838"/>
        <v>44620</v>
      </c>
      <c r="E1817" s="61">
        <f>Data!I1816</f>
        <v>4373.9399999999996</v>
      </c>
      <c r="F1817" s="61">
        <f>Data!H1816</f>
        <v>283.71600000000001</v>
      </c>
      <c r="G1817" s="62">
        <f>IF(MOD(C1817,3)=0,SUM(Data!G1814:G1816),0)</f>
        <v>0</v>
      </c>
      <c r="H1817" s="63">
        <f t="shared" si="839"/>
        <v>-3.1360520866782648E-2</v>
      </c>
      <c r="I1817" s="63">
        <f t="shared" si="840"/>
        <v>0</v>
      </c>
      <c r="J1817" s="63">
        <f t="shared" si="841"/>
        <v>-3.1360520866782648E-2</v>
      </c>
      <c r="K1817" s="63">
        <f t="shared" si="842"/>
        <v>9.133979256476854E-3</v>
      </c>
      <c r="L1817" s="64">
        <f t="shared" si="843"/>
        <v>-4.012797205886931E-2</v>
      </c>
      <c r="M1817" s="65">
        <f t="shared" si="844"/>
        <v>985.12162162162144</v>
      </c>
      <c r="N1817" s="65">
        <f t="shared" si="845"/>
        <v>22.762725275330727</v>
      </c>
      <c r="O1817" s="65">
        <f t="shared" si="846"/>
        <v>614422.12072892871</v>
      </c>
      <c r="P1817" s="66">
        <f t="shared" si="847"/>
        <v>26992.467435119146</v>
      </c>
      <c r="Q1817" s="63">
        <f t="shared" si="859"/>
        <v>0.14766933865106302</v>
      </c>
      <c r="R1817" s="63">
        <f t="shared" si="860"/>
        <v>0.16331336740638092</v>
      </c>
      <c r="S1817" s="63">
        <f t="shared" si="861"/>
        <v>7.8710638977392833E-2</v>
      </c>
      <c r="T1817" s="64">
        <f t="shared" si="862"/>
        <v>7.842949292610224E-2</v>
      </c>
      <c r="U1817" s="63">
        <f t="shared" si="853"/>
        <v>0.13098879425570642</v>
      </c>
      <c r="V1817" s="63">
        <f t="shared" si="854"/>
        <v>0.15132912247914532</v>
      </c>
      <c r="W1817" s="63">
        <f t="shared" si="855"/>
        <v>3.0956257994535274E-2</v>
      </c>
      <c r="X1817" s="64">
        <f t="shared" si="856"/>
        <v>0.11675845948960517</v>
      </c>
      <c r="Y1817" s="63">
        <f t="shared" si="849"/>
        <v>0.12344647387876995</v>
      </c>
      <c r="Z1817" s="63">
        <f t="shared" si="850"/>
        <v>0.14497133744613944</v>
      </c>
      <c r="AA1817" s="63">
        <f t="shared" si="851"/>
        <v>2.2254750391020872E-2</v>
      </c>
      <c r="AB1817" s="64">
        <f t="shared" si="852"/>
        <v>0.12004501520602218</v>
      </c>
      <c r="AC1817" s="63">
        <f t="shared" si="835"/>
        <v>7.1128456586431632E-2</v>
      </c>
      <c r="AD1817" s="63">
        <f t="shared" si="836"/>
        <v>9.1828726642872338E-2</v>
      </c>
      <c r="AE1817" s="63">
        <f t="shared" si="837"/>
        <v>2.3640837780749102E-2</v>
      </c>
      <c r="AF1817" s="64">
        <f t="shared" si="824"/>
        <v>6.6613099385478103E-2</v>
      </c>
      <c r="AG1817" s="69">
        <f t="shared" ca="1" si="814"/>
        <v>1537</v>
      </c>
      <c r="AH1817" s="75">
        <f t="shared" si="815"/>
        <v>0</v>
      </c>
      <c r="AI1817" s="76">
        <f t="shared" si="816"/>
        <v>2</v>
      </c>
      <c r="AJ1817" s="75">
        <f t="shared" si="817"/>
        <v>0</v>
      </c>
      <c r="AK1817" s="76">
        <f t="shared" si="818"/>
        <v>2</v>
      </c>
    </row>
    <row r="1818" spans="2:37" x14ac:dyDescent="0.25">
      <c r="B1818" s="43">
        <v>2022</v>
      </c>
      <c r="C1818" s="44">
        <f>C1817+1</f>
        <v>3</v>
      </c>
      <c r="D1818" s="67">
        <f t="shared" si="838"/>
        <v>44651</v>
      </c>
      <c r="E1818" s="61">
        <f>Data!I1817</f>
        <v>4530.41</v>
      </c>
      <c r="F1818" s="61">
        <f>Data!H1817</f>
        <v>287.50400000000002</v>
      </c>
      <c r="G1818" s="62">
        <f>IF(MOD(C1818,3)=0,SUM(Data!G1815:G1817),0)</f>
        <v>15.361422160878504</v>
      </c>
      <c r="H1818" s="63">
        <f t="shared" si="839"/>
        <v>3.5773238773280092E-2</v>
      </c>
      <c r="I1818" s="63">
        <f t="shared" si="840"/>
        <v>3.5120331236547613E-3</v>
      </c>
      <c r="J1818" s="63">
        <f t="shared" si="841"/>
        <v>3.9285271896934759E-2</v>
      </c>
      <c r="K1818" s="63">
        <f t="shared" si="842"/>
        <v>1.3351379548562692E-2</v>
      </c>
      <c r="L1818" s="64">
        <f t="shared" si="843"/>
        <v>2.5592201157238703E-2</v>
      </c>
      <c r="M1818" s="65">
        <f t="shared" si="844"/>
        <v>1020.3626126126125</v>
      </c>
      <c r="N1818" s="65">
        <f t="shared" si="845"/>
        <v>23.066639060041329</v>
      </c>
      <c r="O1818" s="65">
        <f t="shared" si="846"/>
        <v>638559.86080125591</v>
      </c>
      <c r="P1818" s="66">
        <f t="shared" si="847"/>
        <v>27683.264091448931</v>
      </c>
      <c r="Q1818" s="63">
        <f t="shared" si="859"/>
        <v>0.14033109398951393</v>
      </c>
      <c r="R1818" s="63">
        <f t="shared" si="860"/>
        <v>0.15558778422274333</v>
      </c>
      <c r="S1818" s="63">
        <f t="shared" si="861"/>
        <v>8.5424555548424319E-2</v>
      </c>
      <c r="T1818" s="64">
        <f t="shared" si="862"/>
        <v>6.464127637030348E-2</v>
      </c>
      <c r="U1818" s="63">
        <f t="shared" si="853"/>
        <v>0.13905593432179209</v>
      </c>
      <c r="V1818" s="63">
        <f t="shared" si="854"/>
        <v>0.15919664046168536</v>
      </c>
      <c r="W1818" s="63">
        <f t="shared" si="855"/>
        <v>3.3526655078514933E-2</v>
      </c>
      <c r="X1818" s="64">
        <f t="shared" si="856"/>
        <v>0.12159336652388864</v>
      </c>
      <c r="Y1818" s="63">
        <f t="shared" si="849"/>
        <v>0.12392929589644974</v>
      </c>
      <c r="Z1818" s="63">
        <f t="shared" si="850"/>
        <v>0.14530263938151911</v>
      </c>
      <c r="AA1818" s="63">
        <f t="shared" si="851"/>
        <v>2.2837312253887632E-2</v>
      </c>
      <c r="AB1818" s="64">
        <f t="shared" si="852"/>
        <v>0.11973099305281631</v>
      </c>
      <c r="AC1818" s="63">
        <f t="shared" si="835"/>
        <v>7.1078550178327538E-2</v>
      </c>
      <c r="AD1818" s="63">
        <f t="shared" si="836"/>
        <v>9.1775824637637671E-2</v>
      </c>
      <c r="AE1818" s="63">
        <f t="shared" si="837"/>
        <v>2.4032685480275706E-2</v>
      </c>
      <c r="AF1818" s="64">
        <f t="shared" si="824"/>
        <v>6.6153297758840601E-2</v>
      </c>
      <c r="AG1818" s="69">
        <f t="shared" ca="1" si="814"/>
        <v>372</v>
      </c>
      <c r="AH1818" s="75">
        <f t="shared" si="815"/>
        <v>1</v>
      </c>
      <c r="AI1818" s="76">
        <f t="shared" si="816"/>
        <v>0</v>
      </c>
      <c r="AJ1818" s="75">
        <f t="shared" si="817"/>
        <v>1</v>
      </c>
      <c r="AK1818" s="76">
        <f t="shared" si="818"/>
        <v>0</v>
      </c>
    </row>
    <row r="1819" spans="2:37" x14ac:dyDescent="0.25">
      <c r="B1819" s="43">
        <v>2022</v>
      </c>
      <c r="C1819" s="44">
        <f t="shared" ref="C1819:C1827" si="863">C1818+1</f>
        <v>4</v>
      </c>
      <c r="D1819" s="67">
        <f t="shared" si="838"/>
        <v>44681</v>
      </c>
      <c r="E1819" s="61">
        <f>Data!I1818</f>
        <v>4131.93</v>
      </c>
      <c r="F1819" s="61">
        <f>Data!H1818</f>
        <v>289.10899999999998</v>
      </c>
      <c r="G1819" s="62">
        <f>IF(MOD(C1819,3)=0,SUM(Data!G1816:G1818),0)</f>
        <v>0</v>
      </c>
      <c r="H1819" s="63">
        <f t="shared" si="839"/>
        <v>-8.7956719149039353E-2</v>
      </c>
      <c r="I1819" s="63">
        <f t="shared" si="840"/>
        <v>0</v>
      </c>
      <c r="J1819" s="63">
        <f t="shared" si="841"/>
        <v>-8.7956719149039353E-2</v>
      </c>
      <c r="K1819" s="63">
        <f t="shared" si="842"/>
        <v>5.5825310256552019E-3</v>
      </c>
      <c r="L1819" s="64">
        <f t="shared" si="843"/>
        <v>-9.3019963343325185E-2</v>
      </c>
      <c r="M1819" s="65">
        <f t="shared" si="844"/>
        <v>930.6148648648649</v>
      </c>
      <c r="N1819" s="65">
        <f t="shared" si="845"/>
        <v>23.195409288251597</v>
      </c>
      <c r="O1819" s="65">
        <f t="shared" si="846"/>
        <v>582394.23046491016</v>
      </c>
      <c r="P1819" s="66">
        <f t="shared" si="847"/>
        <v>25108.167880438763</v>
      </c>
      <c r="Q1819" s="63">
        <f t="shared" si="859"/>
        <v>-1.1776607982932896E-2</v>
      </c>
      <c r="R1819" s="63">
        <f t="shared" si="860"/>
        <v>1.4450065575315474E-3</v>
      </c>
      <c r="S1819" s="63">
        <f t="shared" si="861"/>
        <v>8.258629340882373E-2</v>
      </c>
      <c r="T1819" s="64">
        <f t="shared" si="862"/>
        <v>-7.4951333990933566E-2</v>
      </c>
      <c r="U1819" s="63">
        <f t="shared" si="853"/>
        <v>0.11625150166368048</v>
      </c>
      <c r="V1819" s="63">
        <f t="shared" si="854"/>
        <v>0.13598898144478433</v>
      </c>
      <c r="W1819" s="63">
        <f t="shared" si="855"/>
        <v>3.4065440952068871E-2</v>
      </c>
      <c r="X1819" s="64">
        <f t="shared" si="856"/>
        <v>9.8565851305188135E-2</v>
      </c>
      <c r="Y1819" s="63">
        <f t="shared" si="849"/>
        <v>0.11446741064066823</v>
      </c>
      <c r="Z1819" s="63">
        <f t="shared" si="850"/>
        <v>0.13566082098908328</v>
      </c>
      <c r="AA1819" s="63">
        <f t="shared" si="851"/>
        <v>2.3098223361637471E-2</v>
      </c>
      <c r="AB1819" s="64">
        <f t="shared" si="852"/>
        <v>0.11002130104145236</v>
      </c>
      <c r="AC1819" s="63">
        <f t="shared" si="835"/>
        <v>6.9543554322207823E-2</v>
      </c>
      <c r="AD1819" s="63">
        <f t="shared" si="836"/>
        <v>9.0211166876214444E-2</v>
      </c>
      <c r="AE1819" s="63">
        <f t="shared" si="837"/>
        <v>2.4032160517838852E-2</v>
      </c>
      <c r="AF1819" s="64">
        <f t="shared" si="824"/>
        <v>6.4625906206802863E-2</v>
      </c>
      <c r="AG1819" s="69">
        <f t="shared" ca="1" si="814"/>
        <v>1780</v>
      </c>
      <c r="AH1819" s="75">
        <f t="shared" si="815"/>
        <v>0</v>
      </c>
      <c r="AI1819" s="76">
        <f t="shared" si="816"/>
        <v>1</v>
      </c>
      <c r="AJ1819" s="75">
        <f t="shared" si="817"/>
        <v>0</v>
      </c>
      <c r="AK1819" s="76">
        <f t="shared" si="818"/>
        <v>1</v>
      </c>
    </row>
    <row r="1820" spans="2:37" x14ac:dyDescent="0.25">
      <c r="B1820" s="43">
        <v>2022</v>
      </c>
      <c r="C1820" s="44">
        <f t="shared" si="863"/>
        <v>5</v>
      </c>
      <c r="D1820" s="67">
        <f t="shared" si="838"/>
        <v>44712</v>
      </c>
      <c r="E1820" s="61">
        <f>Data!I1819</f>
        <v>4132.1499999999996</v>
      </c>
      <c r="F1820" s="61">
        <f>Data!H1819</f>
        <v>292.29599999999999</v>
      </c>
      <c r="G1820" s="62">
        <f>IF(MOD(C1820,3)=0,SUM(Data!G1817:G1819),0)</f>
        <v>0</v>
      </c>
      <c r="H1820" s="63">
        <f t="shared" si="839"/>
        <v>5.3243883608722342E-5</v>
      </c>
      <c r="I1820" s="63">
        <f t="shared" si="840"/>
        <v>0</v>
      </c>
      <c r="J1820" s="63">
        <f t="shared" si="841"/>
        <v>5.3243883608722342E-5</v>
      </c>
      <c r="K1820" s="63">
        <f t="shared" si="842"/>
        <v>1.1023523999598828E-2</v>
      </c>
      <c r="L1820" s="64">
        <f t="shared" si="843"/>
        <v>-1.0850667522148028E-2</v>
      </c>
      <c r="M1820" s="65">
        <f t="shared" si="844"/>
        <v>930.6644144144143</v>
      </c>
      <c r="N1820" s="65">
        <f t="shared" si="845"/>
        <v>23.451104439221155</v>
      </c>
      <c r="O1820" s="65">
        <f t="shared" si="846"/>
        <v>582425.23939553148</v>
      </c>
      <c r="P1820" s="66">
        <f t="shared" si="847"/>
        <v>24835.727498677847</v>
      </c>
      <c r="Q1820" s="63">
        <f t="shared" si="859"/>
        <v>-1.7116583533732355E-2</v>
      </c>
      <c r="R1820" s="63">
        <f t="shared" si="860"/>
        <v>-3.9664134651944405E-3</v>
      </c>
      <c r="S1820" s="63">
        <f t="shared" si="861"/>
        <v>8.581511543676501E-2</v>
      </c>
      <c r="T1820" s="64">
        <f t="shared" si="862"/>
        <v>-8.268583447177813E-2</v>
      </c>
      <c r="U1820" s="63">
        <f t="shared" si="853"/>
        <v>0.11369675881311414</v>
      </c>
      <c r="V1820" s="63">
        <f t="shared" si="854"/>
        <v>0.13338906581256094</v>
      </c>
      <c r="W1820" s="63">
        <f t="shared" si="855"/>
        <v>3.6158198482090897E-2</v>
      </c>
      <c r="X1820" s="64">
        <f t="shared" si="856"/>
        <v>9.3837859385668576E-2</v>
      </c>
      <c r="Y1820" s="63">
        <f t="shared" si="849"/>
        <v>0.12170728609711934</v>
      </c>
      <c r="Z1820" s="63">
        <f t="shared" si="850"/>
        <v>0.1430383744520467</v>
      </c>
      <c r="AA1820" s="63">
        <f t="shared" si="851"/>
        <v>2.4340750067677552E-2</v>
      </c>
      <c r="AB1820" s="64">
        <f t="shared" si="852"/>
        <v>0.11587708911954042</v>
      </c>
      <c r="AC1820" s="63">
        <f t="shared" si="835"/>
        <v>7.0034384809293471E-2</v>
      </c>
      <c r="AD1820" s="63">
        <f t="shared" si="836"/>
        <v>9.071148205823909E-2</v>
      </c>
      <c r="AE1820" s="63">
        <f t="shared" si="837"/>
        <v>2.4593648265889057E-2</v>
      </c>
      <c r="AF1820" s="64">
        <f t="shared" si="824"/>
        <v>6.4530786331004064E-2</v>
      </c>
      <c r="AG1820" s="69">
        <f t="shared" ca="1" si="814"/>
        <v>1024</v>
      </c>
      <c r="AH1820" s="75">
        <f t="shared" si="815"/>
        <v>1</v>
      </c>
      <c r="AI1820" s="76">
        <f t="shared" si="816"/>
        <v>0</v>
      </c>
      <c r="AJ1820" s="75">
        <f t="shared" si="817"/>
        <v>1</v>
      </c>
      <c r="AK1820" s="76">
        <f t="shared" si="818"/>
        <v>0</v>
      </c>
    </row>
    <row r="1821" spans="2:37" x14ac:dyDescent="0.25">
      <c r="B1821" s="43">
        <v>2022</v>
      </c>
      <c r="C1821" s="44">
        <f t="shared" si="863"/>
        <v>6</v>
      </c>
      <c r="D1821" s="67">
        <f t="shared" si="838"/>
        <v>44742</v>
      </c>
      <c r="E1821" s="61">
        <f>Data!I1820</f>
        <v>3785.38</v>
      </c>
      <c r="F1821" s="61">
        <f>Data!H1820</f>
        <v>296.31099999999998</v>
      </c>
      <c r="G1821" s="62">
        <f>IF(MOD(C1821,3)=0,SUM(Data!G1818:G1820),0)</f>
        <v>15.834164527006227</v>
      </c>
      <c r="H1821" s="63">
        <f t="shared" si="839"/>
        <v>-8.3919993223866451E-2</v>
      </c>
      <c r="I1821" s="63">
        <f t="shared" si="840"/>
        <v>3.8319433048186122E-3</v>
      </c>
      <c r="J1821" s="63">
        <f t="shared" si="841"/>
        <v>-8.0088049919047832E-2</v>
      </c>
      <c r="K1821" s="63">
        <f t="shared" si="842"/>
        <v>1.3736075758819855E-2</v>
      </c>
      <c r="L1821" s="64">
        <f t="shared" si="843"/>
        <v>-9.2552813223734542E-2</v>
      </c>
      <c r="M1821" s="65">
        <f t="shared" si="844"/>
        <v>852.56306306306305</v>
      </c>
      <c r="N1821" s="65">
        <f t="shared" si="845"/>
        <v>23.773230586426294</v>
      </c>
      <c r="O1821" s="65">
        <f t="shared" si="846"/>
        <v>535779.93774870876</v>
      </c>
      <c r="P1821" s="66">
        <f t="shared" si="847"/>
        <v>22537.111050217147</v>
      </c>
      <c r="Q1821" s="63">
        <f t="shared" si="859"/>
        <v>-0.11916695753344964</v>
      </c>
      <c r="R1821" s="63">
        <f t="shared" si="860"/>
        <v>-0.10665151574612086</v>
      </c>
      <c r="S1821" s="63">
        <f t="shared" si="861"/>
        <v>9.0597579647841542E-2</v>
      </c>
      <c r="T1821" s="64">
        <f t="shared" si="862"/>
        <v>-0.18086331665769384</v>
      </c>
      <c r="U1821" s="63">
        <f t="shared" si="853"/>
        <v>9.3292882187867798E-2</v>
      </c>
      <c r="V1821" s="63">
        <f t="shared" si="854"/>
        <v>0.11247835144803342</v>
      </c>
      <c r="W1821" s="63">
        <f t="shared" si="855"/>
        <v>3.8800842298602589E-2</v>
      </c>
      <c r="X1821" s="64">
        <f t="shared" si="856"/>
        <v>7.0925538514583053E-2</v>
      </c>
      <c r="Y1821" s="63">
        <f t="shared" si="849"/>
        <v>0.10761323090529085</v>
      </c>
      <c r="Z1821" s="63">
        <f t="shared" si="850"/>
        <v>0.1285689800100176</v>
      </c>
      <c r="AA1821" s="63">
        <f t="shared" si="851"/>
        <v>2.5889705450031553E-2</v>
      </c>
      <c r="AB1821" s="64">
        <f t="shared" si="852"/>
        <v>0.1000880250718017</v>
      </c>
      <c r="AC1821" s="63">
        <f t="shared" si="835"/>
        <v>6.9369178785293029E-2</v>
      </c>
      <c r="AD1821" s="63">
        <f t="shared" si="836"/>
        <v>9.0041988960778641E-2</v>
      </c>
      <c r="AE1821" s="63">
        <f t="shared" si="837"/>
        <v>2.5264288581761551E-2</v>
      </c>
      <c r="AF1821" s="64">
        <f t="shared" si="824"/>
        <v>6.318146559910276E-2</v>
      </c>
      <c r="AG1821" s="69">
        <f t="shared" ca="1" si="814"/>
        <v>1770</v>
      </c>
      <c r="AH1821" s="75">
        <f t="shared" si="815"/>
        <v>0</v>
      </c>
      <c r="AI1821" s="76">
        <f t="shared" si="816"/>
        <v>1</v>
      </c>
      <c r="AJ1821" s="75">
        <f t="shared" si="817"/>
        <v>0</v>
      </c>
      <c r="AK1821" s="76">
        <f t="shared" si="818"/>
        <v>1</v>
      </c>
    </row>
    <row r="1822" spans="2:37" x14ac:dyDescent="0.25">
      <c r="B1822" s="43">
        <v>2022</v>
      </c>
      <c r="C1822" s="44">
        <f t="shared" si="863"/>
        <v>7</v>
      </c>
      <c r="D1822" s="67">
        <f t="shared" si="838"/>
        <v>44773</v>
      </c>
      <c r="E1822" s="61">
        <f>Data!I1821</f>
        <v>4130.29</v>
      </c>
      <c r="F1822" s="61">
        <f>Data!H1821</f>
        <v>296.27600000000001</v>
      </c>
      <c r="G1822" s="62">
        <f>IF(MOD(C1822,3)=0,SUM(Data!G1819:G1821),0)</f>
        <v>0</v>
      </c>
      <c r="H1822" s="63">
        <f t="shared" si="839"/>
        <v>9.1116347632205885E-2</v>
      </c>
      <c r="I1822" s="63">
        <f t="shared" si="840"/>
        <v>0</v>
      </c>
      <c r="J1822" s="63">
        <f t="shared" si="841"/>
        <v>9.1116347632205885E-2</v>
      </c>
      <c r="K1822" s="63">
        <f t="shared" si="842"/>
        <v>-1.1811913833770227E-4</v>
      </c>
      <c r="L1822" s="64">
        <f t="shared" si="843"/>
        <v>9.1245244580210771E-2</v>
      </c>
      <c r="M1822" s="65">
        <f t="shared" si="844"/>
        <v>930.24549549549545</v>
      </c>
      <c r="N1822" s="65">
        <f t="shared" si="845"/>
        <v>23.770422512913921</v>
      </c>
      <c r="O1822" s="65">
        <f t="shared" si="846"/>
        <v>584598.24881098175</v>
      </c>
      <c r="P1822" s="66">
        <f t="shared" si="847"/>
        <v>24593.51526012558</v>
      </c>
      <c r="Q1822" s="63">
        <f t="shared" si="859"/>
        <v>-6.0285398360961584E-2</v>
      </c>
      <c r="R1822" s="63">
        <f t="shared" si="860"/>
        <v>-4.6933329550528979E-2</v>
      </c>
      <c r="S1822" s="63">
        <f t="shared" si="861"/>
        <v>8.5248147456255197E-2</v>
      </c>
      <c r="T1822" s="64">
        <f t="shared" si="862"/>
        <v>-0.12179838990428871</v>
      </c>
      <c r="U1822" s="63">
        <f t="shared" si="853"/>
        <v>0.1082715066023594</v>
      </c>
      <c r="V1822" s="63">
        <f t="shared" si="854"/>
        <v>0.12771982577488217</v>
      </c>
      <c r="W1822" s="63">
        <f t="shared" si="855"/>
        <v>3.8919695108368568E-2</v>
      </c>
      <c r="X1822" s="64">
        <f t="shared" si="856"/>
        <v>8.5473527053745224E-2</v>
      </c>
      <c r="Y1822" s="63">
        <f t="shared" si="849"/>
        <v>0.11591612435561771</v>
      </c>
      <c r="Z1822" s="63">
        <f t="shared" si="850"/>
        <v>0.13702896200635784</v>
      </c>
      <c r="AA1822" s="63">
        <f t="shared" si="851"/>
        <v>2.6044933206608611E-2</v>
      </c>
      <c r="AB1822" s="64">
        <f t="shared" si="852"/>
        <v>0.10816683091343826</v>
      </c>
      <c r="AC1822" s="63">
        <f t="shared" si="835"/>
        <v>7.8470661606184544E-2</v>
      </c>
      <c r="AD1822" s="63">
        <f t="shared" si="836"/>
        <v>9.9319419649258167E-2</v>
      </c>
      <c r="AE1822" s="63">
        <f t="shared" si="837"/>
        <v>2.5201275860857075E-2</v>
      </c>
      <c r="AF1822" s="64">
        <f t="shared" si="824"/>
        <v>7.2296187620488839E-2</v>
      </c>
      <c r="AG1822" s="69">
        <f t="shared" ca="1" si="814"/>
        <v>29</v>
      </c>
      <c r="AH1822" s="75">
        <f t="shared" si="815"/>
        <v>1</v>
      </c>
      <c r="AI1822" s="76">
        <f t="shared" si="816"/>
        <v>0</v>
      </c>
      <c r="AJ1822" s="75">
        <f t="shared" si="817"/>
        <v>1</v>
      </c>
      <c r="AK1822" s="76">
        <f t="shared" si="818"/>
        <v>0</v>
      </c>
    </row>
    <row r="1823" spans="2:37" x14ac:dyDescent="0.25">
      <c r="B1823" s="43">
        <v>2022</v>
      </c>
      <c r="C1823" s="44">
        <f t="shared" si="863"/>
        <v>8</v>
      </c>
      <c r="D1823" s="67">
        <f t="shared" si="838"/>
        <v>44804</v>
      </c>
      <c r="E1823" s="61">
        <f>Data!I1822</f>
        <v>3955</v>
      </c>
      <c r="F1823" s="61">
        <f>Data!H1822</f>
        <v>296.17099999999999</v>
      </c>
      <c r="G1823" s="62">
        <f>IF(MOD(C1823,3)=0,SUM(Data!G1820:G1822),0)</f>
        <v>0</v>
      </c>
      <c r="H1823" s="63">
        <f t="shared" si="839"/>
        <v>-4.2440119216810457E-2</v>
      </c>
      <c r="I1823" s="63">
        <f t="shared" si="840"/>
        <v>0</v>
      </c>
      <c r="J1823" s="63">
        <f t="shared" si="841"/>
        <v>-4.2440119216810346E-2</v>
      </c>
      <c r="K1823" s="63">
        <f t="shared" si="842"/>
        <v>-3.5439927635050328E-4</v>
      </c>
      <c r="L1823" s="64">
        <f t="shared" si="843"/>
        <v>-4.2100640376943277E-2</v>
      </c>
      <c r="M1823" s="65">
        <f t="shared" si="844"/>
        <v>890.76576576576565</v>
      </c>
      <c r="N1823" s="65">
        <f t="shared" si="845"/>
        <v>23.761998292376799</v>
      </c>
      <c r="O1823" s="65">
        <f t="shared" si="846"/>
        <v>559787.8294375051</v>
      </c>
      <c r="P1823" s="66">
        <f t="shared" si="847"/>
        <v>23558.112518554164</v>
      </c>
      <c r="Q1823" s="63">
        <f t="shared" si="859"/>
        <v>-0.12551849788178693</v>
      </c>
      <c r="R1823" s="63">
        <f t="shared" si="860"/>
        <v>-0.11309330286048214</v>
      </c>
      <c r="S1823" s="63">
        <f t="shared" si="861"/>
        <v>8.2626925031162202E-2</v>
      </c>
      <c r="T1823" s="64">
        <f t="shared" si="862"/>
        <v>-0.18078270858265477</v>
      </c>
      <c r="U1823" s="63">
        <f t="shared" si="853"/>
        <v>9.8580552189513559E-2</v>
      </c>
      <c r="V1823" s="63">
        <f t="shared" si="854"/>
        <v>0.11785881125186992</v>
      </c>
      <c r="W1823" s="63">
        <f t="shared" si="855"/>
        <v>3.8225006562972785E-2</v>
      </c>
      <c r="X1823" s="64">
        <f t="shared" si="856"/>
        <v>7.6701875013127863E-2</v>
      </c>
      <c r="Y1823" s="63">
        <f t="shared" si="849"/>
        <v>0.10891486785645021</v>
      </c>
      <c r="Z1823" s="63">
        <f t="shared" si="850"/>
        <v>0.12989524358770388</v>
      </c>
      <c r="AA1823" s="63">
        <f t="shared" si="851"/>
        <v>2.5439315380453742E-2</v>
      </c>
      <c r="AB1823" s="64">
        <f t="shared" si="852"/>
        <v>0.10186456345151496</v>
      </c>
      <c r="AC1823" s="63">
        <f t="shared" si="835"/>
        <v>7.5872709025719187E-2</v>
      </c>
      <c r="AD1823" s="63">
        <f t="shared" si="836"/>
        <v>9.6671244019909119E-2</v>
      </c>
      <c r="AE1823" s="63">
        <f t="shared" si="837"/>
        <v>2.5012635294655805E-2</v>
      </c>
      <c r="AF1823" s="64">
        <f t="shared" si="824"/>
        <v>6.9909975992299866E-2</v>
      </c>
      <c r="AG1823" s="69">
        <f t="shared" ca="1" si="814"/>
        <v>1629</v>
      </c>
      <c r="AH1823" s="75">
        <f t="shared" si="815"/>
        <v>0</v>
      </c>
      <c r="AI1823" s="76">
        <f t="shared" si="816"/>
        <v>1</v>
      </c>
      <c r="AJ1823" s="75">
        <f t="shared" si="817"/>
        <v>0</v>
      </c>
      <c r="AK1823" s="76">
        <f t="shared" si="818"/>
        <v>1</v>
      </c>
    </row>
    <row r="1824" spans="2:37" x14ac:dyDescent="0.25">
      <c r="B1824" s="43">
        <v>2022</v>
      </c>
      <c r="C1824" s="44">
        <f t="shared" si="863"/>
        <v>9</v>
      </c>
      <c r="D1824" s="67">
        <f t="shared" si="838"/>
        <v>44834</v>
      </c>
      <c r="E1824" s="61">
        <f>Data!I1823</f>
        <v>3585.62</v>
      </c>
      <c r="F1824" s="61">
        <f>Data!H1823</f>
        <v>296.80799999999999</v>
      </c>
      <c r="G1824" s="62">
        <f>IF(MOD(C1824,3)=0,SUM(Data!G1821:G1823),0)</f>
        <v>16.221384223917848</v>
      </c>
      <c r="H1824" s="63">
        <f t="shared" si="839"/>
        <v>-9.3395701643489315E-2</v>
      </c>
      <c r="I1824" s="63">
        <f t="shared" si="840"/>
        <v>4.1014877936581158E-3</v>
      </c>
      <c r="J1824" s="63">
        <f t="shared" si="841"/>
        <v>-8.9294213849831161E-2</v>
      </c>
      <c r="K1824" s="63">
        <f t="shared" si="842"/>
        <v>2.1507845130008807E-3</v>
      </c>
      <c r="L1824" s="64">
        <f t="shared" si="843"/>
        <v>-9.1248741981746928E-2</v>
      </c>
      <c r="M1824" s="65">
        <f t="shared" si="844"/>
        <v>807.57207207207193</v>
      </c>
      <c r="N1824" s="65">
        <f t="shared" si="845"/>
        <v>23.813105230302</v>
      </c>
      <c r="O1824" s="65">
        <f t="shared" si="846"/>
        <v>509802.01528517972</v>
      </c>
      <c r="P1824" s="66">
        <f t="shared" si="847"/>
        <v>21408.464387771652</v>
      </c>
      <c r="Q1824" s="63">
        <f t="shared" si="859"/>
        <v>-0.16759449709114727</v>
      </c>
      <c r="R1824" s="63">
        <f t="shared" si="860"/>
        <v>-0.15483164021612494</v>
      </c>
      <c r="S1824" s="63">
        <f t="shared" si="861"/>
        <v>8.2016696438336201E-2</v>
      </c>
      <c r="T1824" s="64">
        <f t="shared" si="862"/>
        <v>-0.21889526976255758</v>
      </c>
      <c r="U1824" s="63">
        <f t="shared" si="853"/>
        <v>7.3136095114525679E-2</v>
      </c>
      <c r="V1824" s="63">
        <f t="shared" si="854"/>
        <v>9.1919033612684942E-2</v>
      </c>
      <c r="W1824" s="63">
        <f t="shared" si="855"/>
        <v>3.7574770134317204E-2</v>
      </c>
      <c r="X1824" s="64">
        <f t="shared" si="856"/>
        <v>5.2376238361436345E-2</v>
      </c>
      <c r="Y1824" s="63">
        <f t="shared" si="849"/>
        <v>9.5468700662833639E-2</v>
      </c>
      <c r="Z1824" s="63">
        <f t="shared" si="850"/>
        <v>0.11613499394324966</v>
      </c>
      <c r="AA1824" s="63">
        <f t="shared" si="851"/>
        <v>2.5203100730271544E-2</v>
      </c>
      <c r="AB1824" s="64">
        <f t="shared" si="852"/>
        <v>8.8696467215330976E-2</v>
      </c>
      <c r="AC1824" s="63">
        <f t="shared" si="835"/>
        <v>7.6868994651327904E-2</v>
      </c>
      <c r="AD1824" s="63">
        <f t="shared" si="836"/>
        <v>9.7667916897472118E-2</v>
      </c>
      <c r="AE1824" s="63">
        <f t="shared" si="837"/>
        <v>2.503773002367371E-2</v>
      </c>
      <c r="AF1824" s="64">
        <f t="shared" si="824"/>
        <v>7.0856110703477304E-2</v>
      </c>
      <c r="AG1824" s="69">
        <f t="shared" ca="1" si="814"/>
        <v>1790</v>
      </c>
      <c r="AH1824" s="75">
        <f t="shared" si="815"/>
        <v>0</v>
      </c>
      <c r="AI1824" s="76">
        <f t="shared" si="816"/>
        <v>2</v>
      </c>
      <c r="AJ1824" s="75">
        <f t="shared" si="817"/>
        <v>0</v>
      </c>
      <c r="AK1824" s="76">
        <f t="shared" si="818"/>
        <v>2</v>
      </c>
    </row>
    <row r="1825" spans="2:37" x14ac:dyDescent="0.25">
      <c r="B1825" s="43">
        <v>2022</v>
      </c>
      <c r="C1825" s="44">
        <f t="shared" si="863"/>
        <v>10</v>
      </c>
      <c r="D1825" s="67">
        <f t="shared" ref="D1825:D1827" si="864">EOMONTH(DATE(B1825,C1825,1),0)</f>
        <v>44865</v>
      </c>
      <c r="E1825" s="61">
        <f>Data!I1824</f>
        <v>3871.98</v>
      </c>
      <c r="F1825" s="61">
        <f>Data!H1824</f>
        <v>298.012</v>
      </c>
      <c r="G1825" s="62">
        <f>IF(MOD(C1825,3)=0,SUM(Data!G1822:G1824),0)</f>
        <v>0</v>
      </c>
      <c r="H1825" s="63">
        <f t="shared" ref="H1825:H1827" si="865">E1825/E1824-1</f>
        <v>7.9863454576893256E-2</v>
      </c>
      <c r="I1825" s="63">
        <f t="shared" ref="I1825:I1827" si="866">G1825/E1824</f>
        <v>0</v>
      </c>
      <c r="J1825" s="63">
        <f t="shared" ref="J1825:J1827" si="867">O1825/O1824-1</f>
        <v>7.9863454576893256E-2</v>
      </c>
      <c r="K1825" s="63">
        <f t="shared" ref="K1825:K1827" si="868">F1825/F1824-1</f>
        <v>4.0564944341123788E-3</v>
      </c>
      <c r="L1825" s="64">
        <f t="shared" ref="L1825:L1827" si="869">(1+J1825)/(1+K1825)-1</f>
        <v>7.5500692005887382E-2</v>
      </c>
      <c r="M1825" s="65">
        <f t="shared" ref="M1825:M1827" si="870">E1825/$E$4</f>
        <v>872.06756756756749</v>
      </c>
      <c r="N1825" s="65">
        <f t="shared" ref="N1825:N1827" si="871">F1825/$F$4</f>
        <v>23.90970295912765</v>
      </c>
      <c r="O1825" s="65">
        <f t="shared" ref="O1825:O1827" si="872">O1824*((E1825+G1825)/(E1824))</f>
        <v>550516.56537611631</v>
      </c>
      <c r="P1825" s="66">
        <f t="shared" ref="P1825:P1827" si="873">P1824*(1+L1825)</f>
        <v>23024.818263831807</v>
      </c>
      <c r="Q1825" s="63">
        <f t="shared" si="859"/>
        <v>-0.15924853106584047</v>
      </c>
      <c r="R1825" s="63">
        <f t="shared" si="860"/>
        <v>-0.14635770967173145</v>
      </c>
      <c r="S1825" s="63">
        <f t="shared" si="861"/>
        <v>7.7454273308049215E-2</v>
      </c>
      <c r="T1825" s="64">
        <f t="shared" si="862"/>
        <v>-0.2077229526341039</v>
      </c>
      <c r="U1825" s="63">
        <f t="shared" si="853"/>
        <v>8.4981677840914482E-2</v>
      </c>
      <c r="V1825" s="63">
        <f t="shared" si="854"/>
        <v>0.10397194777898822</v>
      </c>
      <c r="W1825" s="63">
        <f t="shared" si="855"/>
        <v>3.8546505055895297E-2</v>
      </c>
      <c r="X1825" s="64">
        <f t="shared" si="856"/>
        <v>6.2997123773067543E-2</v>
      </c>
      <c r="Y1825" s="63">
        <f t="shared" si="849"/>
        <v>0.10612681038325267</v>
      </c>
      <c r="Z1825" s="63">
        <f t="shared" si="850"/>
        <v>0.12699417159118109</v>
      </c>
      <c r="AA1825" s="63">
        <f t="shared" si="851"/>
        <v>2.5658114003832999E-2</v>
      </c>
      <c r="AB1825" s="64">
        <f t="shared" si="852"/>
        <v>9.8801010008847001E-2</v>
      </c>
      <c r="AC1825" s="63">
        <f t="shared" si="835"/>
        <v>7.65416872905329E-2</v>
      </c>
      <c r="AD1825" s="63">
        <f t="shared" si="836"/>
        <v>9.7334287838883204E-2</v>
      </c>
      <c r="AE1825" s="63">
        <f t="shared" si="837"/>
        <v>2.5160342249846757E-2</v>
      </c>
      <c r="AF1825" s="64">
        <f t="shared" si="824"/>
        <v>7.0402592272191811E-2</v>
      </c>
      <c r="AG1825" s="69">
        <f t="shared" ca="1" si="814"/>
        <v>47</v>
      </c>
      <c r="AH1825" s="75">
        <f t="shared" si="815"/>
        <v>1</v>
      </c>
      <c r="AI1825" s="76">
        <f t="shared" si="816"/>
        <v>0</v>
      </c>
      <c r="AJ1825" s="75">
        <f t="shared" si="817"/>
        <v>1</v>
      </c>
      <c r="AK1825" s="76">
        <f t="shared" si="818"/>
        <v>0</v>
      </c>
    </row>
    <row r="1826" spans="2:37" x14ac:dyDescent="0.25">
      <c r="B1826" s="43">
        <v>2022</v>
      </c>
      <c r="C1826" s="44">
        <f t="shared" si="863"/>
        <v>11</v>
      </c>
      <c r="D1826" s="67">
        <f t="shared" si="864"/>
        <v>44895</v>
      </c>
      <c r="E1826" s="61">
        <f>Data!I1825</f>
        <v>4080.11</v>
      </c>
      <c r="F1826" s="61">
        <f>Data!H1825</f>
        <v>297.71100000000001</v>
      </c>
      <c r="G1826" s="62">
        <f>IF(MOD(C1826,3)=0,SUM(Data!G1823:G1825),0)</f>
        <v>0</v>
      </c>
      <c r="H1826" s="63">
        <f t="shared" si="865"/>
        <v>5.3752860293699856E-2</v>
      </c>
      <c r="I1826" s="63">
        <f t="shared" si="866"/>
        <v>0</v>
      </c>
      <c r="J1826" s="63">
        <f t="shared" si="867"/>
        <v>5.3752860293699856E-2</v>
      </c>
      <c r="K1826" s="63">
        <f t="shared" si="868"/>
        <v>-1.0100264418881899E-3</v>
      </c>
      <c r="L1826" s="64">
        <f t="shared" si="869"/>
        <v>5.4818254622254647E-2</v>
      </c>
      <c r="M1826" s="65">
        <f t="shared" si="870"/>
        <v>918.9436936936936</v>
      </c>
      <c r="N1826" s="65">
        <f t="shared" si="871"/>
        <v>23.885553526921239</v>
      </c>
      <c r="O1826" s="65">
        <f t="shared" si="872"/>
        <v>580108.40540414618</v>
      </c>
      <c r="P1826" s="66">
        <f t="shared" si="873"/>
        <v>24286.998614049677</v>
      </c>
      <c r="Q1826" s="63">
        <f t="shared" si="859"/>
        <v>-0.1066104663893146</v>
      </c>
      <c r="R1826" s="63">
        <f t="shared" si="860"/>
        <v>-9.2912571900065188E-2</v>
      </c>
      <c r="S1826" s="63">
        <f t="shared" si="861"/>
        <v>7.1103227941917257E-2</v>
      </c>
      <c r="T1826" s="64">
        <f t="shared" si="862"/>
        <v>-0.15312791107644452</v>
      </c>
      <c r="U1826" s="63">
        <f t="shared" si="853"/>
        <v>9.0346549281062449E-2</v>
      </c>
      <c r="V1826" s="63">
        <f t="shared" si="854"/>
        <v>0.10943071975120255</v>
      </c>
      <c r="W1826" s="63">
        <f t="shared" si="855"/>
        <v>3.8331576991359029E-2</v>
      </c>
      <c r="X1826" s="64">
        <f t="shared" si="856"/>
        <v>6.8474410617327397E-2</v>
      </c>
      <c r="Y1826" s="63">
        <f t="shared" si="849"/>
        <v>0.11161740957171107</v>
      </c>
      <c r="Z1826" s="63">
        <f t="shared" si="850"/>
        <v>0.13258835231788435</v>
      </c>
      <c r="AA1826" s="63">
        <f t="shared" si="851"/>
        <v>2.604165979607509E-2</v>
      </c>
      <c r="AB1826" s="64">
        <f t="shared" si="852"/>
        <v>0.10384246244249518</v>
      </c>
      <c r="AC1826" s="63">
        <f t="shared" si="835"/>
        <v>7.6372542156786904E-2</v>
      </c>
      <c r="AD1826" s="63">
        <f t="shared" si="836"/>
        <v>9.7161875792910912E-2</v>
      </c>
      <c r="AE1826" s="63">
        <f t="shared" si="837"/>
        <v>2.5108545442640962E-2</v>
      </c>
      <c r="AF1826" s="64">
        <f t="shared" si="824"/>
        <v>7.0288488639178581E-2</v>
      </c>
      <c r="AG1826" s="69">
        <f t="shared" ca="1" si="814"/>
        <v>166</v>
      </c>
      <c r="AH1826" s="75">
        <f t="shared" si="815"/>
        <v>2</v>
      </c>
      <c r="AI1826" s="76">
        <f t="shared" si="816"/>
        <v>0</v>
      </c>
      <c r="AJ1826" s="75">
        <f t="shared" si="817"/>
        <v>2</v>
      </c>
      <c r="AK1826" s="76">
        <f t="shared" si="818"/>
        <v>0</v>
      </c>
    </row>
    <row r="1827" spans="2:37" x14ac:dyDescent="0.25">
      <c r="B1827" s="43">
        <v>2022</v>
      </c>
      <c r="C1827" s="44">
        <f t="shared" si="863"/>
        <v>12</v>
      </c>
      <c r="D1827" s="67">
        <f t="shared" si="864"/>
        <v>44926</v>
      </c>
      <c r="E1827" s="61">
        <f>Data!I1826</f>
        <v>3839.5</v>
      </c>
      <c r="F1827" s="61">
        <f>Data!H1826</f>
        <v>297.56050000000005</v>
      </c>
      <c r="G1827" s="62">
        <f>IF(MOD(C1827,3)=0,SUM(Data!G1824:G1826),0)</f>
        <v>16.329576335876773</v>
      </c>
      <c r="H1827" s="63">
        <f t="shared" si="865"/>
        <v>-5.8971449299161094E-2</v>
      </c>
      <c r="I1827" s="63">
        <f t="shared" si="866"/>
        <v>4.0022392376374101E-3</v>
      </c>
      <c r="J1827" s="63">
        <f t="shared" si="867"/>
        <v>-5.4969210061523666E-2</v>
      </c>
      <c r="K1827" s="63">
        <f t="shared" si="868"/>
        <v>-5.055238133625517E-4</v>
      </c>
      <c r="L1827" s="64">
        <f t="shared" si="869"/>
        <v>-5.4491232863993377E-2</v>
      </c>
      <c r="M1827" s="65">
        <f t="shared" si="870"/>
        <v>864.75225225225222</v>
      </c>
      <c r="N1827" s="65">
        <f t="shared" si="871"/>
        <v>23.873478810818035</v>
      </c>
      <c r="O1827" s="65">
        <f t="shared" si="872"/>
        <v>548220.30460903014</v>
      </c>
      <c r="P1827" s="66">
        <f t="shared" si="873"/>
        <v>22963.570117004012</v>
      </c>
      <c r="Q1827" s="63">
        <f t="shared" si="859"/>
        <v>-0.19442824232404154</v>
      </c>
      <c r="R1827" s="63">
        <f t="shared" si="860"/>
        <v>-0.18117582756476391</v>
      </c>
      <c r="S1827" s="63">
        <f t="shared" si="861"/>
        <v>6.7282515907346685E-2</v>
      </c>
      <c r="T1827" s="64">
        <f t="shared" si="862"/>
        <v>-0.23279529062732229</v>
      </c>
      <c r="U1827" s="63">
        <f t="shared" si="853"/>
        <v>7.5066476344897159E-2</v>
      </c>
      <c r="V1827" s="63">
        <f t="shared" si="854"/>
        <v>9.3818176963730959E-2</v>
      </c>
      <c r="W1827" s="63">
        <f t="shared" si="855"/>
        <v>3.8348679176947398E-2</v>
      </c>
      <c r="X1827" s="64">
        <f t="shared" si="856"/>
        <v>5.3420877687013313E-2</v>
      </c>
      <c r="Y1827" s="63">
        <f t="shared" si="849"/>
        <v>0.10410335686433969</v>
      </c>
      <c r="Z1827" s="63">
        <f t="shared" si="850"/>
        <v>0.12480628610068578</v>
      </c>
      <c r="AA1827" s="63">
        <f t="shared" si="851"/>
        <v>2.6266494840836652E-2</v>
      </c>
      <c r="AB1827" s="64">
        <f t="shared" si="852"/>
        <v>9.6017741741760476E-2</v>
      </c>
      <c r="AC1827" s="63">
        <f t="shared" si="835"/>
        <v>7.6450445715785298E-2</v>
      </c>
      <c r="AD1827" s="63">
        <f t="shared" si="836"/>
        <v>9.7225571914006936E-2</v>
      </c>
      <c r="AE1827" s="63">
        <f t="shared" si="837"/>
        <v>2.5195840930854141E-2</v>
      </c>
      <c r="AF1827" s="64">
        <f t="shared" si="824"/>
        <v>7.0259484195479782E-2</v>
      </c>
      <c r="AG1827" s="69">
        <f t="shared" ca="1" si="814"/>
        <v>1709</v>
      </c>
      <c r="AH1827" s="75">
        <f t="shared" si="815"/>
        <v>0</v>
      </c>
      <c r="AI1827" s="76">
        <f t="shared" si="816"/>
        <v>1</v>
      </c>
      <c r="AJ1827" s="75">
        <f t="shared" si="817"/>
        <v>0</v>
      </c>
      <c r="AK1827" s="76">
        <f t="shared" si="818"/>
        <v>1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BB158"/>
  <sheetViews>
    <sheetView showGridLines="0" tabSelected="1" zoomScale="85" zoomScaleNormal="85" workbookViewId="0">
      <pane xSplit="2" ySplit="4" topLeftCell="E54" activePane="bottomRight" state="frozen"/>
      <selection pane="topRight" activeCell="C1" sqref="C1"/>
      <selection pane="bottomLeft" activeCell="A5" sqref="A5"/>
      <selection pane="bottomRight" activeCell="K4" sqref="K4:M156"/>
    </sheetView>
  </sheetViews>
  <sheetFormatPr defaultColWidth="15.7109375" defaultRowHeight="12.75" x14ac:dyDescent="0.2"/>
  <cols>
    <col min="1" max="1" width="2.7109375" style="1" customWidth="1"/>
    <col min="2" max="16384" width="15.7109375" style="1"/>
  </cols>
  <sheetData>
    <row r="1" spans="2:48" x14ac:dyDescent="0.2">
      <c r="AH1" s="35"/>
      <c r="AI1" s="35">
        <f>AH2</f>
        <v>-0.4</v>
      </c>
      <c r="AJ1" s="35">
        <f t="shared" ref="AJ1:AP1" si="0">AI2</f>
        <v>-0.30000000000000004</v>
      </c>
      <c r="AK1" s="35">
        <f t="shared" si="0"/>
        <v>-0.20000000000000004</v>
      </c>
      <c r="AL1" s="35">
        <f t="shared" si="0"/>
        <v>-0.10000000000000003</v>
      </c>
      <c r="AM1" s="35">
        <f t="shared" si="0"/>
        <v>0</v>
      </c>
      <c r="AN1" s="35">
        <f t="shared" si="0"/>
        <v>0.1</v>
      </c>
      <c r="AO1" s="35">
        <f t="shared" si="0"/>
        <v>0.2</v>
      </c>
      <c r="AP1" s="35">
        <f t="shared" si="0"/>
        <v>0.30000000000000004</v>
      </c>
      <c r="AQ1" s="35">
        <v>0.4</v>
      </c>
      <c r="AR1" s="35"/>
      <c r="AS1" s="35"/>
      <c r="AT1" s="35"/>
    </row>
    <row r="2" spans="2:48" x14ac:dyDescent="0.2">
      <c r="AH2" s="35">
        <v>-0.4</v>
      </c>
      <c r="AI2" s="35">
        <f>AI1+0.1</f>
        <v>-0.30000000000000004</v>
      </c>
      <c r="AJ2" s="35">
        <f t="shared" ref="AJ2:AN2" si="1">AJ1+0.1</f>
        <v>-0.20000000000000004</v>
      </c>
      <c r="AK2" s="35">
        <f t="shared" si="1"/>
        <v>-0.10000000000000003</v>
      </c>
      <c r="AL2" s="35">
        <f t="shared" si="1"/>
        <v>0</v>
      </c>
      <c r="AM2" s="35">
        <f t="shared" si="1"/>
        <v>0.1</v>
      </c>
      <c r="AN2" s="35">
        <f t="shared" si="1"/>
        <v>0.2</v>
      </c>
      <c r="AO2" s="35">
        <f t="shared" ref="AO2" si="2">AO1+0.1</f>
        <v>0.30000000000000004</v>
      </c>
      <c r="AP2" s="35">
        <f t="shared" ref="AP2" si="3">AP1+0.1</f>
        <v>0.4</v>
      </c>
      <c r="AQ2" s="35"/>
      <c r="AR2" s="35"/>
      <c r="AS2" s="35"/>
      <c r="AT2" s="35"/>
    </row>
    <row r="3" spans="2:48" x14ac:dyDescent="0.2">
      <c r="B3" s="12"/>
      <c r="C3" s="13" t="s">
        <v>12</v>
      </c>
      <c r="D3" s="13"/>
      <c r="E3" s="12"/>
      <c r="F3" s="13" t="s">
        <v>384</v>
      </c>
      <c r="G3" s="13"/>
      <c r="H3" s="13"/>
      <c r="I3" s="13"/>
      <c r="J3" s="13" t="s">
        <v>379</v>
      </c>
      <c r="K3" s="13"/>
      <c r="L3" s="13"/>
      <c r="M3" s="13"/>
      <c r="N3" s="13" t="s">
        <v>380</v>
      </c>
      <c r="O3" s="13"/>
      <c r="P3" s="13"/>
      <c r="Q3" s="13"/>
      <c r="R3" s="13" t="s">
        <v>381</v>
      </c>
      <c r="S3" s="13"/>
      <c r="T3" s="13"/>
      <c r="U3" s="13"/>
      <c r="V3" s="13" t="s">
        <v>382</v>
      </c>
      <c r="W3" s="13"/>
      <c r="X3" s="13"/>
      <c r="Y3" s="13"/>
      <c r="Z3" s="13" t="s">
        <v>2919</v>
      </c>
      <c r="AA3" s="13"/>
      <c r="AB3" s="13"/>
      <c r="AC3" s="13"/>
      <c r="AD3" s="13" t="s">
        <v>2920</v>
      </c>
      <c r="AE3" s="13"/>
      <c r="AF3" s="13"/>
      <c r="AG3" s="13"/>
      <c r="AH3" s="13" t="s">
        <v>2838</v>
      </c>
      <c r="AI3" s="13"/>
      <c r="AJ3" s="13"/>
      <c r="AK3" s="13"/>
      <c r="AL3" s="13"/>
      <c r="AM3" s="13"/>
      <c r="AN3" s="13"/>
      <c r="AO3" s="13"/>
      <c r="AP3" s="13"/>
      <c r="AQ3" s="13"/>
      <c r="AR3" s="85" t="s">
        <v>2881</v>
      </c>
      <c r="AS3" s="85" t="s">
        <v>2881</v>
      </c>
      <c r="AT3" s="85" t="s">
        <v>2881</v>
      </c>
    </row>
    <row r="4" spans="2:48" ht="39.950000000000003" customHeight="1" x14ac:dyDescent="0.2">
      <c r="B4" s="14" t="s">
        <v>0</v>
      </c>
      <c r="C4" s="14" t="s">
        <v>383</v>
      </c>
      <c r="D4" s="14" t="s">
        <v>3</v>
      </c>
      <c r="E4" s="14" t="s">
        <v>13</v>
      </c>
      <c r="F4" s="14" t="s">
        <v>383</v>
      </c>
      <c r="G4" s="14" t="s">
        <v>3</v>
      </c>
      <c r="H4" s="14" t="s">
        <v>385</v>
      </c>
      <c r="I4" s="14" t="s">
        <v>386</v>
      </c>
      <c r="J4" s="14" t="s">
        <v>370</v>
      </c>
      <c r="K4" s="14" t="s">
        <v>367</v>
      </c>
      <c r="L4" s="14" t="s">
        <v>368</v>
      </c>
      <c r="M4" s="14" t="s">
        <v>369</v>
      </c>
      <c r="N4" s="14" t="s">
        <v>370</v>
      </c>
      <c r="O4" s="14" t="s">
        <v>367</v>
      </c>
      <c r="P4" s="14" t="s">
        <v>368</v>
      </c>
      <c r="Q4" s="14" t="s">
        <v>369</v>
      </c>
      <c r="R4" s="14" t="s">
        <v>370</v>
      </c>
      <c r="S4" s="14" t="s">
        <v>367</v>
      </c>
      <c r="T4" s="14" t="s">
        <v>368</v>
      </c>
      <c r="U4" s="14" t="s">
        <v>369</v>
      </c>
      <c r="V4" s="14" t="s">
        <v>370</v>
      </c>
      <c r="W4" s="14" t="s">
        <v>367</v>
      </c>
      <c r="X4" s="14" t="s">
        <v>368</v>
      </c>
      <c r="Y4" s="14" t="s">
        <v>369</v>
      </c>
      <c r="Z4" s="14" t="s">
        <v>370</v>
      </c>
      <c r="AA4" s="14" t="s">
        <v>367</v>
      </c>
      <c r="AB4" s="14" t="s">
        <v>368</v>
      </c>
      <c r="AC4" s="14" t="s">
        <v>369</v>
      </c>
      <c r="AD4" s="14" t="s">
        <v>370</v>
      </c>
      <c r="AE4" s="14" t="s">
        <v>367</v>
      </c>
      <c r="AF4" s="14" t="s">
        <v>368</v>
      </c>
      <c r="AG4" s="14" t="s">
        <v>369</v>
      </c>
      <c r="AH4" s="14" t="str">
        <f>"&lt;= "&amp;TEXT(AH2,"#,##0%;(#,##0%)")</f>
        <v>&lt;= (40%)</v>
      </c>
      <c r="AI4" s="14" t="str">
        <f>TEXT(AI1,"#,##0%;(#,##0%)")&amp;" -"&amp;CHAR(10)&amp;TEXT(AI2,"#,##0%;(#,##0%)")</f>
        <v>(40%) -
(30%)</v>
      </c>
      <c r="AJ4" s="14" t="str">
        <f t="shared" ref="AJ4:AP4" si="4">TEXT(AJ1,"#,##0%;(#,##0%)")&amp;" -"&amp;CHAR(10)&amp;TEXT(AJ2,"#,##0%;(#,##0%)")</f>
        <v>(30%) -
(20%)</v>
      </c>
      <c r="AK4" s="14" t="str">
        <f t="shared" si="4"/>
        <v>(20%) -
(10%)</v>
      </c>
      <c r="AL4" s="14" t="str">
        <f t="shared" si="4"/>
        <v>(10%) -
0%</v>
      </c>
      <c r="AM4" s="14" t="str">
        <f t="shared" si="4"/>
        <v>0% -
10%</v>
      </c>
      <c r="AN4" s="14" t="str">
        <f t="shared" si="4"/>
        <v>10% -
20%</v>
      </c>
      <c r="AO4" s="14" t="str">
        <f t="shared" si="4"/>
        <v>20% -
30%</v>
      </c>
      <c r="AP4" s="14" t="str">
        <f t="shared" si="4"/>
        <v>30% -
40%</v>
      </c>
      <c r="AQ4" s="14" t="str">
        <f>"&gt;= "&amp;TEXT(AQ1,"#,##0%;(#,##0%)")</f>
        <v>&gt;= 40%</v>
      </c>
      <c r="AR4" s="14" t="s">
        <v>2882</v>
      </c>
      <c r="AS4" s="14" t="s">
        <v>2883</v>
      </c>
      <c r="AT4" s="14" t="s">
        <v>2884</v>
      </c>
      <c r="AV4" s="1" t="s">
        <v>9</v>
      </c>
    </row>
    <row r="5" spans="2:48" x14ac:dyDescent="0.2">
      <c r="B5" s="2">
        <v>1871</v>
      </c>
      <c r="C5" s="18">
        <f>INDEX('Monthly Returns'!$E:$E,MATCH("Dec-31-"&amp;'Annual Returns'!$B5,'Monthly Returns'!$D:$D,0),0)</f>
        <v>4.74</v>
      </c>
      <c r="D5" s="19">
        <f>INDEX('Monthly Returns'!$F:$F,MATCH("Dec-31-"&amp;'Annual Returns'!$B5,'Monthly Returns'!$D:$D,0),0)</f>
        <v>12.654391739999999</v>
      </c>
      <c r="E5" s="22">
        <f>SUMIFS(Data!$G:$G,Data!$B:$B,'Annual Returns'!$B5)</f>
        <v>0.26</v>
      </c>
      <c r="F5" s="19">
        <f>INDEX('Monthly Returns'!$M:$M,MATCH("Dec-31-"&amp;'Annual Returns'!$B5,'Monthly Returns'!$D:$D,0),0)</f>
        <v>1.0675675675675675</v>
      </c>
      <c r="G5" s="19">
        <f>INDEX('Monthly Returns'!$N:$N,MATCH("Dec-31-"&amp;'Annual Returns'!$B5,'Monthly Returns'!$D:$D,0),0)</f>
        <v>1.015270350294077</v>
      </c>
      <c r="H5" s="19">
        <f>INDEX('Monthly Returns'!$O:$O,MATCH("Dec-31-"&amp;'Annual Returns'!$B5,'Monthly Returns'!$D:$D,0),0)</f>
        <v>1.1272034039562819</v>
      </c>
      <c r="I5" s="22">
        <f>INDEX('Monthly Returns'!$P:$P,MATCH("Dec-31-"&amp;'Annual Returns'!$B5,'Monthly Returns'!$D:$D,0),0)</f>
        <v>1.1102495050995855</v>
      </c>
      <c r="J5" s="24"/>
      <c r="K5" s="25"/>
      <c r="L5" s="25"/>
      <c r="M5" s="26"/>
      <c r="N5" s="24"/>
      <c r="O5" s="24"/>
      <c r="P5" s="29"/>
      <c r="Q5" s="26"/>
      <c r="R5" s="24"/>
      <c r="S5" s="24"/>
      <c r="T5" s="24"/>
      <c r="U5" s="26"/>
      <c r="V5" s="24"/>
      <c r="W5" s="24"/>
      <c r="X5" s="24"/>
      <c r="Y5" s="26"/>
      <c r="Z5" s="24"/>
      <c r="AA5" s="24"/>
      <c r="AB5" s="24"/>
      <c r="AC5" s="26"/>
      <c r="AD5" s="24"/>
      <c r="AE5" s="24"/>
      <c r="AF5" s="24"/>
      <c r="AG5" s="26"/>
      <c r="AH5" s="50"/>
      <c r="AI5" s="50"/>
      <c r="AJ5" s="50"/>
      <c r="AK5" s="50"/>
      <c r="AV5" s="1" t="s">
        <v>363</v>
      </c>
    </row>
    <row r="6" spans="2:48" x14ac:dyDescent="0.2">
      <c r="B6" s="2">
        <f>B5+1</f>
        <v>1872</v>
      </c>
      <c r="C6" s="20">
        <f>INDEX('Monthly Returns'!$E:$E,MATCH("Dec-31-"&amp;'Annual Returns'!$B6,'Monthly Returns'!$D:$D,0),0)</f>
        <v>5.07</v>
      </c>
      <c r="D6" s="21">
        <f>INDEX('Monthly Returns'!$F:$F,MATCH("Dec-31-"&amp;'Annual Returns'!$B6,'Monthly Returns'!$D:$D,0),0)</f>
        <v>12.93980661</v>
      </c>
      <c r="E6" s="23">
        <f>SUMIFS(Data!$G:$G,Data!$B:$B,'Annual Returns'!$B6)</f>
        <v>0.28166666666666673</v>
      </c>
      <c r="F6" s="19">
        <f>INDEX('Monthly Returns'!$M:$M,MATCH("Dec-31-"&amp;'Annual Returns'!$B6,'Monthly Returns'!$D:$D,0),0)</f>
        <v>1.1418918918918919</v>
      </c>
      <c r="G6" s="19">
        <f>INDEX('Monthly Returns'!$N:$N,MATCH("Dec-31-"&amp;'Annual Returns'!$B6,'Monthly Returns'!$D:$D,0),0)</f>
        <v>1.0381693770507783</v>
      </c>
      <c r="H6" s="19">
        <f>INDEX('Monthly Returns'!$O:$O,MATCH("Dec-31-"&amp;'Annual Returns'!$B6,'Monthly Returns'!$D:$D,0),0)</f>
        <v>1.2743977962775481</v>
      </c>
      <c r="I6" s="22">
        <f>INDEX('Monthly Returns'!$P:$P,MATCH("Dec-31-"&amp;'Annual Returns'!$B6,'Monthly Returns'!$D:$D,0),0)</f>
        <v>1.2275432356691591</v>
      </c>
      <c r="J6" s="27">
        <f>F6/F5-1</f>
        <v>6.9620253164556889E-2</v>
      </c>
      <c r="K6" s="27">
        <f>H6/H5-1</f>
        <v>0.13058370104689199</v>
      </c>
      <c r="L6" s="27">
        <f>G6/G5-1</f>
        <v>2.2554609961837668E-2</v>
      </c>
      <c r="M6" s="28">
        <f>I6/I5-1</f>
        <v>0.10564628043590329</v>
      </c>
      <c r="N6" s="27"/>
      <c r="O6" s="27"/>
      <c r="P6" s="30"/>
      <c r="Q6" s="28"/>
      <c r="R6" s="27"/>
      <c r="S6" s="27"/>
      <c r="T6" s="27"/>
      <c r="U6" s="28"/>
      <c r="V6" s="27"/>
      <c r="W6" s="27"/>
      <c r="X6" s="27"/>
      <c r="Y6" s="28"/>
      <c r="Z6" s="27"/>
      <c r="AA6" s="27"/>
      <c r="AB6" s="27"/>
      <c r="AC6" s="28"/>
      <c r="AD6" s="27"/>
      <c r="AE6" s="27"/>
      <c r="AF6" s="27"/>
      <c r="AG6" s="28"/>
      <c r="AH6" s="51"/>
      <c r="AI6" s="51"/>
      <c r="AJ6" s="51"/>
      <c r="AK6" s="51"/>
      <c r="AL6" s="52"/>
      <c r="AM6" s="52"/>
      <c r="AN6" s="52"/>
      <c r="AO6" s="52"/>
      <c r="AP6" s="52"/>
      <c r="AQ6" s="52"/>
      <c r="AR6" s="101">
        <f>MEDIAN(M:M)</f>
        <v>8.6477508970883354E-2</v>
      </c>
      <c r="AS6" s="101">
        <f>AVERAGE(M:M)</f>
        <v>8.4220446829313164E-2</v>
      </c>
      <c r="AT6" s="100">
        <f>($I$156)^(1/($B$156-$B$5))-1</f>
        <v>6.8762127193829903E-2</v>
      </c>
      <c r="AV6" s="1" t="s">
        <v>2837</v>
      </c>
    </row>
    <row r="7" spans="2:48" x14ac:dyDescent="0.2">
      <c r="B7" s="2">
        <f t="shared" ref="B7:B70" si="5">B6+1</f>
        <v>1873</v>
      </c>
      <c r="C7" s="20">
        <f>INDEX('Monthly Returns'!$E:$E,MATCH("Dec-31-"&amp;'Annual Returns'!$B7,'Monthly Returns'!$D:$D,0),0)</f>
        <v>4.42</v>
      </c>
      <c r="D7" s="21">
        <f>INDEX('Monthly Returns'!$F:$F,MATCH("Dec-31-"&amp;'Annual Returns'!$B7,'Monthly Returns'!$D:$D,0),0)</f>
        <v>12.178646280000001</v>
      </c>
      <c r="E7" s="23">
        <f>SUMIFS(Data!$G:$G,Data!$B:$B,'Annual Returns'!$B7)</f>
        <v>0.31625000000000003</v>
      </c>
      <c r="F7" s="19">
        <f>INDEX('Monthly Returns'!$M:$M,MATCH("Dec-31-"&amp;'Annual Returns'!$B7,'Monthly Returns'!$D:$D,0),0)</f>
        <v>0.99549549549549543</v>
      </c>
      <c r="G7" s="19">
        <f>INDEX('Monthly Returns'!$N:$N,MATCH("Dec-31-"&amp;'Annual Returns'!$B7,'Monthly Returns'!$D:$D,0),0)</f>
        <v>0.97710097244099214</v>
      </c>
      <c r="H7" s="19">
        <f>INDEX('Monthly Returns'!$O:$O,MATCH("Dec-31-"&amp;'Annual Returns'!$B7,'Monthly Returns'!$D:$D,0),0)</f>
        <v>1.1868270668272716</v>
      </c>
      <c r="I7" s="22">
        <f>INDEX('Monthly Returns'!$P:$P,MATCH("Dec-31-"&amp;'Annual Returns'!$B7,'Monthly Returns'!$D:$D,0),0)</f>
        <v>1.2146411684171616</v>
      </c>
      <c r="J7" s="27">
        <f t="shared" ref="J7:J70" si="6">F7/F6-1</f>
        <v>-0.1282051282051283</v>
      </c>
      <c r="K7" s="27">
        <f t="shared" ref="K7:K70" si="7">H7/H6-1</f>
        <v>-6.8715380477011423E-2</v>
      </c>
      <c r="L7" s="27">
        <f t="shared" ref="L7:L70" si="8">G7/G6-1</f>
        <v>-5.8823161190969309E-2</v>
      </c>
      <c r="M7" s="28">
        <f t="shared" ref="M7:M70" si="9">I7/I6-1</f>
        <v>-1.0510478879356411E-2</v>
      </c>
      <c r="N7" s="27"/>
      <c r="O7" s="27"/>
      <c r="P7" s="30"/>
      <c r="Q7" s="28"/>
      <c r="R7" s="27"/>
      <c r="S7" s="27"/>
      <c r="T7" s="27"/>
      <c r="U7" s="28"/>
      <c r="V7" s="27"/>
      <c r="W7" s="27"/>
      <c r="X7" s="27"/>
      <c r="Y7" s="28"/>
      <c r="Z7" s="27"/>
      <c r="AA7" s="27"/>
      <c r="AB7" s="27"/>
      <c r="AC7" s="28"/>
      <c r="AD7" s="27"/>
      <c r="AE7" s="27"/>
      <c r="AF7" s="27"/>
      <c r="AG7" s="28"/>
      <c r="AH7" s="51" t="str">
        <f>IF($M6&lt;=AH$2,$M7,"na")</f>
        <v>na</v>
      </c>
      <c r="AI7" s="51" t="str">
        <f>IF(AND($M6&gt;AI$1,$M6&lt;=AI$2),$M7,"na")</f>
        <v>na</v>
      </c>
      <c r="AJ7" s="51" t="str">
        <f t="shared" ref="AJ7" si="10">IF(AND($M6&gt;AJ$1,$M6&lt;=AJ$2),$M7,"na")</f>
        <v>na</v>
      </c>
      <c r="AK7" s="51" t="str">
        <f t="shared" ref="AK7" si="11">IF(AND($M6&gt;AK$1,$M6&lt;=AK$2),$M7,"na")</f>
        <v>na</v>
      </c>
      <c r="AL7" s="52" t="str">
        <f t="shared" ref="AL7" si="12">IF(AND($M6&gt;AL$1,$M6&lt;=AL$2),$M7,"na")</f>
        <v>na</v>
      </c>
      <c r="AM7" s="52" t="str">
        <f t="shared" ref="AM7" si="13">IF(AND($M6&gt;AM$1,$M6&lt;=AM$2),$M7,"na")</f>
        <v>na</v>
      </c>
      <c r="AN7" s="52">
        <f t="shared" ref="AN7" si="14">IF(AND($M6&gt;AN$1,$M6&lt;=AN$2),$M7,"na")</f>
        <v>-1.0510478879356411E-2</v>
      </c>
      <c r="AO7" s="52" t="str">
        <f t="shared" ref="AO7" si="15">IF(AND($M6&gt;AO$1,$M6&lt;=AO$2),$M7,"na")</f>
        <v>na</v>
      </c>
      <c r="AP7" s="52" t="str">
        <f t="shared" ref="AP7" si="16">IF(AND($M6&gt;AP$1,$M6&lt;=AP$2),$M7,"na")</f>
        <v>na</v>
      </c>
      <c r="AQ7" s="52" t="str">
        <f>IF($M6&gt;=AQ$1,$M7,"na")</f>
        <v>na</v>
      </c>
      <c r="AR7" s="52">
        <f>AR6</f>
        <v>8.6477508970883354E-2</v>
      </c>
      <c r="AS7" s="52">
        <f t="shared" ref="AS7:AS70" si="17">AS6</f>
        <v>8.4220446829313164E-2</v>
      </c>
      <c r="AT7" s="52">
        <f t="shared" ref="AT7:AT70" si="18">AT6</f>
        <v>6.8762127193829903E-2</v>
      </c>
    </row>
    <row r="8" spans="2:48" x14ac:dyDescent="0.2">
      <c r="B8" s="2">
        <f t="shared" si="5"/>
        <v>1874</v>
      </c>
      <c r="C8" s="20">
        <f>INDEX('Monthly Returns'!$E:$E,MATCH("Dec-31-"&amp;'Annual Returns'!$B8,'Monthly Returns'!$D:$D,0),0)</f>
        <v>4.54</v>
      </c>
      <c r="D8" s="21">
        <f>INDEX('Monthly Returns'!$F:$F,MATCH("Dec-31-"&amp;'Annual Returns'!$B8,'Monthly Returns'!$D:$D,0),0)</f>
        <v>11.51265124</v>
      </c>
      <c r="E8" s="23">
        <f>SUMIFS(Data!$G:$G,Data!$B:$B,'Annual Returns'!$B8)</f>
        <v>0.33000000000000007</v>
      </c>
      <c r="F8" s="19">
        <f>INDEX('Monthly Returns'!$M:$M,MATCH("Dec-31-"&amp;'Annual Returns'!$B8,'Monthly Returns'!$D:$D,0),0)</f>
        <v>1.0225225225225225</v>
      </c>
      <c r="G8" s="19">
        <f>INDEX('Monthly Returns'!$N:$N,MATCH("Dec-31-"&amp;'Annual Returns'!$B8,'Monthly Returns'!$D:$D,0),0)</f>
        <v>0.9236677429782445</v>
      </c>
      <c r="H8" s="19">
        <f>INDEX('Monthly Returns'!$O:$O,MATCH("Dec-31-"&amp;'Annual Returns'!$B8,'Monthly Returns'!$D:$D,0),0)</f>
        <v>1.3095824271755827</v>
      </c>
      <c r="I8" s="22">
        <f>INDEX('Monthly Returns'!$P:$P,MATCH("Dec-31-"&amp;'Annual Returns'!$B8,'Monthly Returns'!$D:$D,0),0)</f>
        <v>1.4178068219130477</v>
      </c>
      <c r="J8" s="27">
        <f t="shared" si="6"/>
        <v>2.7149321266968451E-2</v>
      </c>
      <c r="K8" s="27">
        <f t="shared" si="7"/>
        <v>0.10343154767818974</v>
      </c>
      <c r="L8" s="27">
        <f t="shared" si="8"/>
        <v>-5.4685473630489589E-2</v>
      </c>
      <c r="M8" s="28">
        <f t="shared" si="9"/>
        <v>0.16726392845768423</v>
      </c>
      <c r="N8" s="27"/>
      <c r="O8" s="27"/>
      <c r="P8" s="30"/>
      <c r="Q8" s="28"/>
      <c r="R8" s="27"/>
      <c r="S8" s="27"/>
      <c r="T8" s="27"/>
      <c r="U8" s="28"/>
      <c r="V8" s="27"/>
      <c r="W8" s="27"/>
      <c r="X8" s="27"/>
      <c r="Y8" s="28"/>
      <c r="Z8" s="27"/>
      <c r="AA8" s="27"/>
      <c r="AB8" s="27"/>
      <c r="AC8" s="28"/>
      <c r="AD8" s="27"/>
      <c r="AE8" s="27"/>
      <c r="AF8" s="27"/>
      <c r="AG8" s="28"/>
      <c r="AH8" s="51" t="str">
        <f t="shared" ref="AH8:AH71" si="19">IF($M7&lt;=AH$2,$M8,"na")</f>
        <v>na</v>
      </c>
      <c r="AI8" s="51" t="str">
        <f t="shared" ref="AI8:AI71" si="20">IF(AND($M7&gt;AI$1,$M7&lt;=AI$2),$M8,"na")</f>
        <v>na</v>
      </c>
      <c r="AJ8" s="51" t="str">
        <f t="shared" ref="AJ8:AJ71" si="21">IF(AND($M7&gt;AJ$1,$M7&lt;=AJ$2),$M8,"na")</f>
        <v>na</v>
      </c>
      <c r="AK8" s="51" t="str">
        <f t="shared" ref="AK8:AK71" si="22">IF(AND($M7&gt;AK$1,$M7&lt;=AK$2),$M8,"na")</f>
        <v>na</v>
      </c>
      <c r="AL8" s="52">
        <f t="shared" ref="AL8:AL71" si="23">IF(AND($M7&gt;AL$1,$M7&lt;=AL$2),$M8,"na")</f>
        <v>0.16726392845768423</v>
      </c>
      <c r="AM8" s="52" t="str">
        <f t="shared" ref="AM8:AM71" si="24">IF(AND($M7&gt;AM$1,$M7&lt;=AM$2),$M8,"na")</f>
        <v>na</v>
      </c>
      <c r="AN8" s="52" t="str">
        <f t="shared" ref="AN8:AN71" si="25">IF(AND($M7&gt;AN$1,$M7&lt;=AN$2),$M8,"na")</f>
        <v>na</v>
      </c>
      <c r="AO8" s="52" t="str">
        <f t="shared" ref="AO8:AO71" si="26">IF(AND($M7&gt;AO$1,$M7&lt;=AO$2),$M8,"na")</f>
        <v>na</v>
      </c>
      <c r="AP8" s="52" t="str">
        <f t="shared" ref="AP8:AP71" si="27">IF(AND($M7&gt;AP$1,$M7&lt;=AP$2),$M8,"na")</f>
        <v>na</v>
      </c>
      <c r="AQ8" s="52" t="str">
        <f t="shared" ref="AQ8:AQ71" si="28">IF($M7&gt;=AQ$1,$M8,"na")</f>
        <v>na</v>
      </c>
      <c r="AR8" s="52">
        <f t="shared" ref="AR8:AR71" si="29">AR7</f>
        <v>8.6477508970883354E-2</v>
      </c>
      <c r="AS8" s="52">
        <f t="shared" si="17"/>
        <v>8.4220446829313164E-2</v>
      </c>
      <c r="AT8" s="52">
        <f t="shared" si="18"/>
        <v>6.8762127193829903E-2</v>
      </c>
    </row>
    <row r="9" spans="2:48" x14ac:dyDescent="0.2">
      <c r="B9" s="2">
        <f t="shared" si="5"/>
        <v>1875</v>
      </c>
      <c r="C9" s="20">
        <f>INDEX('Monthly Returns'!$E:$E,MATCH("Dec-31-"&amp;'Annual Returns'!$B9,'Monthly Returns'!$D:$D,0),0)</f>
        <v>4.37</v>
      </c>
      <c r="D9" s="21">
        <f>INDEX('Monthly Returns'!$F:$F,MATCH("Dec-31-"&amp;'Annual Returns'!$B9,'Monthly Returns'!$D:$D,0),0)</f>
        <v>10.9417405</v>
      </c>
      <c r="E9" s="23">
        <f>SUMIFS(Data!$G:$G,Data!$B:$B,'Annual Returns'!$B9)</f>
        <v>0.31375000000000003</v>
      </c>
      <c r="F9" s="19">
        <f>INDEX('Monthly Returns'!$M:$M,MATCH("Dec-31-"&amp;'Annual Returns'!$B9,'Monthly Returns'!$D:$D,0),0)</f>
        <v>0.98423423423423417</v>
      </c>
      <c r="G9" s="19">
        <f>INDEX('Monthly Returns'!$N:$N,MATCH("Dec-31-"&amp;'Annual Returns'!$B9,'Monthly Returns'!$D:$D,0),0)</f>
        <v>0.87786319078042774</v>
      </c>
      <c r="H9" s="19">
        <f>INDEX('Monthly Returns'!$O:$O,MATCH("Dec-31-"&amp;'Annual Returns'!$B9,'Monthly Returns'!$D:$D,0),0)</f>
        <v>1.3522738237323604</v>
      </c>
      <c r="I9" s="22">
        <f>INDEX('Monthly Returns'!$P:$P,MATCH("Dec-31-"&amp;'Annual Returns'!$B9,'Monthly Returns'!$D:$D,0),0)</f>
        <v>1.540415224074013</v>
      </c>
      <c r="J9" s="27">
        <f t="shared" si="6"/>
        <v>-3.7444933920704915E-2</v>
      </c>
      <c r="K9" s="27">
        <f t="shared" si="7"/>
        <v>3.2599243599237715E-2</v>
      </c>
      <c r="L9" s="27">
        <f t="shared" si="8"/>
        <v>-4.9589857983051377E-2</v>
      </c>
      <c r="M9" s="28">
        <f t="shared" si="9"/>
        <v>8.6477508970883354E-2</v>
      </c>
      <c r="N9" s="27"/>
      <c r="O9" s="27"/>
      <c r="P9" s="30"/>
      <c r="Q9" s="28"/>
      <c r="R9" s="27"/>
      <c r="S9" s="27"/>
      <c r="T9" s="27"/>
      <c r="U9" s="28"/>
      <c r="V9" s="27"/>
      <c r="W9" s="27"/>
      <c r="X9" s="27"/>
      <c r="Y9" s="28"/>
      <c r="Z9" s="27"/>
      <c r="AA9" s="27"/>
      <c r="AB9" s="27"/>
      <c r="AC9" s="28"/>
      <c r="AD9" s="27"/>
      <c r="AE9" s="27"/>
      <c r="AF9" s="27"/>
      <c r="AG9" s="28"/>
      <c r="AH9" s="51" t="str">
        <f t="shared" si="19"/>
        <v>na</v>
      </c>
      <c r="AI9" s="51" t="str">
        <f t="shared" si="20"/>
        <v>na</v>
      </c>
      <c r="AJ9" s="51" t="str">
        <f t="shared" si="21"/>
        <v>na</v>
      </c>
      <c r="AK9" s="51" t="str">
        <f t="shared" si="22"/>
        <v>na</v>
      </c>
      <c r="AL9" s="52" t="str">
        <f t="shared" si="23"/>
        <v>na</v>
      </c>
      <c r="AM9" s="52" t="str">
        <f t="shared" si="24"/>
        <v>na</v>
      </c>
      <c r="AN9" s="52">
        <f t="shared" si="25"/>
        <v>8.6477508970883354E-2</v>
      </c>
      <c r="AO9" s="52" t="str">
        <f t="shared" si="26"/>
        <v>na</v>
      </c>
      <c r="AP9" s="52" t="str">
        <f t="shared" si="27"/>
        <v>na</v>
      </c>
      <c r="AQ9" s="52" t="str">
        <f t="shared" si="28"/>
        <v>na</v>
      </c>
      <c r="AR9" s="52">
        <f t="shared" si="29"/>
        <v>8.6477508970883354E-2</v>
      </c>
      <c r="AS9" s="52">
        <f t="shared" si="17"/>
        <v>8.4220446829313164E-2</v>
      </c>
      <c r="AT9" s="52">
        <f t="shared" si="18"/>
        <v>6.8762127193829903E-2</v>
      </c>
    </row>
    <row r="10" spans="2:48" x14ac:dyDescent="0.2">
      <c r="B10" s="2">
        <f t="shared" si="5"/>
        <v>1876</v>
      </c>
      <c r="C10" s="20">
        <f>INDEX('Monthly Returns'!$E:$E,MATCH("Dec-31-"&amp;'Annual Returns'!$B10,'Monthly Returns'!$D:$D,0),0)</f>
        <v>3.58</v>
      </c>
      <c r="D10" s="21">
        <f>INDEX('Monthly Returns'!$F:$F,MATCH("Dec-31-"&amp;'Annual Returns'!$B10,'Monthly Returns'!$D:$D,0),0)</f>
        <v>10.751490909999999</v>
      </c>
      <c r="E10" s="23">
        <f>SUMIFS(Data!$G:$G,Data!$B:$B,'Annual Returns'!$B10)</f>
        <v>0.3</v>
      </c>
      <c r="F10" s="19">
        <f>INDEX('Monthly Returns'!$M:$M,MATCH("Dec-31-"&amp;'Annual Returns'!$B10,'Monthly Returns'!$D:$D,0),0)</f>
        <v>0.80630630630630629</v>
      </c>
      <c r="G10" s="19">
        <f>INDEX('Monthly Returns'!$N:$N,MATCH("Dec-31-"&amp;'Annual Returns'!$B10,'Monthly Returns'!$D:$D,0),0)</f>
        <v>0.86259933836845837</v>
      </c>
      <c r="H10" s="19">
        <f>INDEX('Monthly Returns'!$O:$O,MATCH("Dec-31-"&amp;'Annual Returns'!$B10,'Monthly Returns'!$D:$D,0),0)</f>
        <v>1.1944022553535827</v>
      </c>
      <c r="I10" s="22">
        <f>INDEX('Monthly Returns'!$P:$P,MATCH("Dec-31-"&amp;'Annual Returns'!$B10,'Monthly Returns'!$D:$D,0),0)</f>
        <v>1.38465473160773</v>
      </c>
      <c r="J10" s="27">
        <f t="shared" si="6"/>
        <v>-0.18077803203661325</v>
      </c>
      <c r="K10" s="27">
        <f t="shared" si="7"/>
        <v>-0.11674526682994002</v>
      </c>
      <c r="L10" s="27">
        <f t="shared" si="8"/>
        <v>-1.7387507042412431E-2</v>
      </c>
      <c r="M10" s="28">
        <f t="shared" si="9"/>
        <v>-0.1011159134446461</v>
      </c>
      <c r="N10" s="27">
        <f t="shared" ref="N10:N41" si="30">($F10/$F5)^(1/5)-1</f>
        <v>-5.4588377593035142E-2</v>
      </c>
      <c r="O10" s="27">
        <f t="shared" ref="O10:O41" si="31">($H10/$H5)^(1/5)-1</f>
        <v>1.1648552910116905E-2</v>
      </c>
      <c r="P10" s="27">
        <f t="shared" ref="P10:P41" si="32">($G10/$G5)^(1/5)-1</f>
        <v>-3.2066583575895979E-2</v>
      </c>
      <c r="Q10" s="28">
        <f t="shared" ref="Q10:Q41" si="33">($I10/$I5)^(1/5)-1</f>
        <v>4.5163371513210482E-2</v>
      </c>
      <c r="R10" s="31"/>
      <c r="S10" s="27"/>
      <c r="T10" s="27"/>
      <c r="U10" s="28"/>
      <c r="V10" s="27"/>
      <c r="W10" s="27"/>
      <c r="X10" s="27"/>
      <c r="Y10" s="28"/>
      <c r="Z10" s="27"/>
      <c r="AA10" s="27"/>
      <c r="AB10" s="27"/>
      <c r="AC10" s="28"/>
      <c r="AD10" s="27"/>
      <c r="AE10" s="27"/>
      <c r="AF10" s="27"/>
      <c r="AG10" s="28"/>
      <c r="AH10" s="51" t="str">
        <f t="shared" si="19"/>
        <v>na</v>
      </c>
      <c r="AI10" s="51" t="str">
        <f t="shared" si="20"/>
        <v>na</v>
      </c>
      <c r="AJ10" s="51" t="str">
        <f t="shared" si="21"/>
        <v>na</v>
      </c>
      <c r="AK10" s="51" t="str">
        <f t="shared" si="22"/>
        <v>na</v>
      </c>
      <c r="AL10" s="52" t="str">
        <f t="shared" si="23"/>
        <v>na</v>
      </c>
      <c r="AM10" s="52">
        <f t="shared" si="24"/>
        <v>-0.1011159134446461</v>
      </c>
      <c r="AN10" s="52" t="str">
        <f t="shared" si="25"/>
        <v>na</v>
      </c>
      <c r="AO10" s="52" t="str">
        <f t="shared" si="26"/>
        <v>na</v>
      </c>
      <c r="AP10" s="52" t="str">
        <f t="shared" si="27"/>
        <v>na</v>
      </c>
      <c r="AQ10" s="52" t="str">
        <f t="shared" si="28"/>
        <v>na</v>
      </c>
      <c r="AR10" s="52">
        <f t="shared" si="29"/>
        <v>8.6477508970883354E-2</v>
      </c>
      <c r="AS10" s="52">
        <f t="shared" si="17"/>
        <v>8.4220446829313164E-2</v>
      </c>
      <c r="AT10" s="52">
        <f t="shared" si="18"/>
        <v>6.8762127193829903E-2</v>
      </c>
    </row>
    <row r="11" spans="2:48" x14ac:dyDescent="0.2">
      <c r="B11" s="2">
        <f t="shared" si="5"/>
        <v>1877</v>
      </c>
      <c r="C11" s="20">
        <f>INDEX('Monthly Returns'!$E:$E,MATCH("Dec-31-"&amp;'Annual Returns'!$B11,'Monthly Returns'!$D:$D,0),0)</f>
        <v>3.25</v>
      </c>
      <c r="D11" s="21">
        <f>INDEX('Monthly Returns'!$F:$F,MATCH("Dec-31-"&amp;'Annual Returns'!$B11,'Monthly Returns'!$D:$D,0),0)</f>
        <v>9.5145851239999999</v>
      </c>
      <c r="E11" s="23">
        <f>SUMIFS(Data!$G:$G,Data!$B:$B,'Annual Returns'!$B11)</f>
        <v>0.2404166666666667</v>
      </c>
      <c r="F11" s="19">
        <f>INDEX('Monthly Returns'!$M:$M,MATCH("Dec-31-"&amp;'Annual Returns'!$B11,'Monthly Returns'!$D:$D,0),0)</f>
        <v>0.73198198198198194</v>
      </c>
      <c r="G11" s="19">
        <f>INDEX('Monthly Returns'!$N:$N,MATCH("Dec-31-"&amp;'Annual Returns'!$B11,'Monthly Returns'!$D:$D,0),0)</f>
        <v>0.76336155622651003</v>
      </c>
      <c r="H11" s="19">
        <f>INDEX('Monthly Returns'!$O:$O,MATCH("Dec-31-"&amp;'Annual Returns'!$B11,'Monthly Returns'!$D:$D,0),0)</f>
        <v>1.171704877088324</v>
      </c>
      <c r="I11" s="22">
        <f>INDEX('Monthly Returns'!$P:$P,MATCH("Dec-31-"&amp;'Annual Returns'!$B11,'Monthly Returns'!$D:$D,0),0)</f>
        <v>1.5349278039103242</v>
      </c>
      <c r="J11" s="27">
        <f t="shared" si="6"/>
        <v>-9.2178770949720712E-2</v>
      </c>
      <c r="K11" s="27">
        <f t="shared" si="7"/>
        <v>-1.9003127433428579E-2</v>
      </c>
      <c r="L11" s="27">
        <f t="shared" si="8"/>
        <v>-0.11504504783141745</v>
      </c>
      <c r="M11" s="28">
        <f t="shared" si="9"/>
        <v>0.108527468163931</v>
      </c>
      <c r="N11" s="27">
        <f t="shared" si="30"/>
        <v>-8.509693961379805E-2</v>
      </c>
      <c r="O11" s="27">
        <f t="shared" si="31"/>
        <v>-1.6662401098985424E-2</v>
      </c>
      <c r="P11" s="27">
        <f t="shared" si="32"/>
        <v>-5.9643752928413507E-2</v>
      </c>
      <c r="Q11" s="28">
        <f t="shared" si="33"/>
        <v>4.5707519850353151E-2</v>
      </c>
      <c r="R11" s="27"/>
      <c r="S11" s="27"/>
      <c r="T11" s="27"/>
      <c r="U11" s="28"/>
      <c r="V11" s="27"/>
      <c r="W11" s="27"/>
      <c r="X11" s="27"/>
      <c r="Y11" s="28"/>
      <c r="Z11" s="27"/>
      <c r="AA11" s="27"/>
      <c r="AB11" s="27"/>
      <c r="AC11" s="28"/>
      <c r="AD11" s="27"/>
      <c r="AE11" s="27"/>
      <c r="AF11" s="27"/>
      <c r="AG11" s="28"/>
      <c r="AH11" s="51" t="str">
        <f t="shared" si="19"/>
        <v>na</v>
      </c>
      <c r="AI11" s="51" t="str">
        <f t="shared" si="20"/>
        <v>na</v>
      </c>
      <c r="AJ11" s="51" t="str">
        <f t="shared" si="21"/>
        <v>na</v>
      </c>
      <c r="AK11" s="51">
        <f t="shared" si="22"/>
        <v>0.108527468163931</v>
      </c>
      <c r="AL11" s="52" t="str">
        <f t="shared" si="23"/>
        <v>na</v>
      </c>
      <c r="AM11" s="52" t="str">
        <f t="shared" si="24"/>
        <v>na</v>
      </c>
      <c r="AN11" s="52" t="str">
        <f t="shared" si="25"/>
        <v>na</v>
      </c>
      <c r="AO11" s="52" t="str">
        <f t="shared" si="26"/>
        <v>na</v>
      </c>
      <c r="AP11" s="52" t="str">
        <f t="shared" si="27"/>
        <v>na</v>
      </c>
      <c r="AQ11" s="52" t="str">
        <f t="shared" si="28"/>
        <v>na</v>
      </c>
      <c r="AR11" s="52">
        <f t="shared" si="29"/>
        <v>8.6477508970883354E-2</v>
      </c>
      <c r="AS11" s="52">
        <f t="shared" si="17"/>
        <v>8.4220446829313164E-2</v>
      </c>
      <c r="AT11" s="52">
        <f t="shared" si="18"/>
        <v>6.8762127193829903E-2</v>
      </c>
    </row>
    <row r="12" spans="2:48" x14ac:dyDescent="0.2">
      <c r="B12" s="2">
        <f t="shared" si="5"/>
        <v>1878</v>
      </c>
      <c r="C12" s="20">
        <f>INDEX('Monthly Returns'!$E:$E,MATCH("Dec-31-"&amp;'Annual Returns'!$B12,'Monthly Returns'!$D:$D,0),0)</f>
        <v>3.45</v>
      </c>
      <c r="D12" s="21">
        <f>INDEX('Monthly Returns'!$F:$F,MATCH("Dec-31-"&amp;'Annual Returns'!$B12,'Monthly Returns'!$D:$D,0),0)</f>
        <v>8.18251405</v>
      </c>
      <c r="E12" s="23">
        <f>SUMIFS(Data!$G:$G,Data!$B:$B,'Annual Returns'!$B12)</f>
        <v>0.18458333333333332</v>
      </c>
      <c r="F12" s="19">
        <f>INDEX('Monthly Returns'!$M:$M,MATCH("Dec-31-"&amp;'Annual Returns'!$B12,'Monthly Returns'!$D:$D,0),0)</f>
        <v>0.77702702702702697</v>
      </c>
      <c r="G12" s="19">
        <f>INDEX('Monthly Returns'!$N:$N,MATCH("Dec-31-"&amp;'Annual Returns'!$B12,'Monthly Returns'!$D:$D,0),0)</f>
        <v>0.65648859909798452</v>
      </c>
      <c r="H12" s="19">
        <f>INDEX('Monthly Returns'!$O:$O,MATCH("Dec-31-"&amp;'Annual Returns'!$B12,'Monthly Returns'!$D:$D,0),0)</f>
        <v>1.3127105386997735</v>
      </c>
      <c r="I12" s="22">
        <f>INDEX('Monthly Returns'!$P:$P,MATCH("Dec-31-"&amp;'Annual Returns'!$B12,'Monthly Returns'!$D:$D,0),0)</f>
        <v>1.9995938094026897</v>
      </c>
      <c r="J12" s="27">
        <f t="shared" si="6"/>
        <v>6.1538461538461542E-2</v>
      </c>
      <c r="K12" s="27">
        <f t="shared" si="7"/>
        <v>0.12034230152036862</v>
      </c>
      <c r="L12" s="27">
        <f t="shared" si="8"/>
        <v>-0.1400030644152761</v>
      </c>
      <c r="M12" s="28">
        <f t="shared" si="9"/>
        <v>0.30272824839617862</v>
      </c>
      <c r="N12" s="27">
        <f t="shared" si="30"/>
        <v>-4.8345369412977179E-2</v>
      </c>
      <c r="O12" s="27">
        <f t="shared" si="31"/>
        <v>2.0366768336301133E-2</v>
      </c>
      <c r="P12" s="27">
        <f t="shared" si="32"/>
        <v>-7.6456090606142668E-2</v>
      </c>
      <c r="Q12" s="28">
        <f t="shared" si="33"/>
        <v>0.10483839258491878</v>
      </c>
      <c r="R12" s="27"/>
      <c r="S12" s="27"/>
      <c r="T12" s="27"/>
      <c r="U12" s="28"/>
      <c r="V12" s="27"/>
      <c r="W12" s="27"/>
      <c r="X12" s="27"/>
      <c r="Y12" s="28"/>
      <c r="Z12" s="27"/>
      <c r="AA12" s="27"/>
      <c r="AB12" s="27"/>
      <c r="AC12" s="28"/>
      <c r="AD12" s="27"/>
      <c r="AE12" s="27"/>
      <c r="AF12" s="27"/>
      <c r="AG12" s="28"/>
      <c r="AH12" s="51" t="str">
        <f t="shared" si="19"/>
        <v>na</v>
      </c>
      <c r="AI12" s="51" t="str">
        <f t="shared" si="20"/>
        <v>na</v>
      </c>
      <c r="AJ12" s="51" t="str">
        <f t="shared" si="21"/>
        <v>na</v>
      </c>
      <c r="AK12" s="51" t="str">
        <f t="shared" si="22"/>
        <v>na</v>
      </c>
      <c r="AL12" s="52" t="str">
        <f t="shared" si="23"/>
        <v>na</v>
      </c>
      <c r="AM12" s="52" t="str">
        <f t="shared" si="24"/>
        <v>na</v>
      </c>
      <c r="AN12" s="52">
        <f t="shared" si="25"/>
        <v>0.30272824839617862</v>
      </c>
      <c r="AO12" s="52" t="str">
        <f t="shared" si="26"/>
        <v>na</v>
      </c>
      <c r="AP12" s="52" t="str">
        <f t="shared" si="27"/>
        <v>na</v>
      </c>
      <c r="AQ12" s="52" t="str">
        <f t="shared" si="28"/>
        <v>na</v>
      </c>
      <c r="AR12" s="52">
        <f t="shared" si="29"/>
        <v>8.6477508970883354E-2</v>
      </c>
      <c r="AS12" s="52">
        <f t="shared" si="17"/>
        <v>8.4220446829313164E-2</v>
      </c>
      <c r="AT12" s="52">
        <f t="shared" si="18"/>
        <v>6.8762127193829903E-2</v>
      </c>
    </row>
    <row r="13" spans="2:48" x14ac:dyDescent="0.2">
      <c r="B13" s="2">
        <f t="shared" si="5"/>
        <v>1879</v>
      </c>
      <c r="C13" s="20">
        <f>INDEX('Monthly Returns'!$E:$E,MATCH("Dec-31-"&amp;'Annual Returns'!$B13,'Monthly Returns'!$D:$D,0),0)</f>
        <v>4.92</v>
      </c>
      <c r="D13" s="21">
        <f>INDEX('Monthly Returns'!$F:$F,MATCH("Dec-31-"&amp;'Annual Returns'!$B13,'Monthly Returns'!$D:$D,0),0)</f>
        <v>9.7048347110000002</v>
      </c>
      <c r="E13" s="23">
        <f>SUMIFS(Data!$G:$G,Data!$B:$B,'Annual Returns'!$B13)</f>
        <v>0.19083333333333333</v>
      </c>
      <c r="F13" s="19">
        <f>INDEX('Monthly Returns'!$M:$M,MATCH("Dec-31-"&amp;'Annual Returns'!$B13,'Monthly Returns'!$D:$D,0),0)</f>
        <v>1.1081081081081079</v>
      </c>
      <c r="G13" s="19">
        <f>INDEX('Monthly Returns'!$N:$N,MATCH("Dec-31-"&amp;'Annual Returns'!$B13,'Monthly Returns'!$D:$D,0),0)</f>
        <v>0.77862540839778749</v>
      </c>
      <c r="H13" s="19">
        <f>INDEX('Monthly Returns'!$O:$O,MATCH("Dec-31-"&amp;'Annual Returns'!$B13,'Monthly Returns'!$D:$D,0),0)</f>
        <v>1.9596045245118845</v>
      </c>
      <c r="I13" s="22">
        <f>INDEX('Monthly Returns'!$P:$P,MATCH("Dec-31-"&amp;'Annual Returns'!$B13,'Monthly Returns'!$D:$D,0),0)</f>
        <v>2.5167487515521128</v>
      </c>
      <c r="J13" s="27">
        <f t="shared" si="6"/>
        <v>0.42608695652173889</v>
      </c>
      <c r="K13" s="27">
        <f t="shared" si="7"/>
        <v>0.49279255916757769</v>
      </c>
      <c r="L13" s="27">
        <f t="shared" si="8"/>
        <v>0.18604559084136274</v>
      </c>
      <c r="M13" s="28">
        <f t="shared" si="9"/>
        <v>0.25862999761131755</v>
      </c>
      <c r="N13" s="27">
        <f t="shared" si="30"/>
        <v>1.6206222732655595E-2</v>
      </c>
      <c r="O13" s="27">
        <f t="shared" si="31"/>
        <v>8.3944681871560345E-2</v>
      </c>
      <c r="P13" s="27">
        <f t="shared" si="32"/>
        <v>-3.3587454956533813E-2</v>
      </c>
      <c r="Q13" s="28">
        <f t="shared" si="33"/>
        <v>0.12161694033349701</v>
      </c>
      <c r="R13" s="27"/>
      <c r="S13" s="27"/>
      <c r="T13" s="27"/>
      <c r="U13" s="28"/>
      <c r="V13" s="27"/>
      <c r="W13" s="27"/>
      <c r="X13" s="27"/>
      <c r="Y13" s="28"/>
      <c r="Z13" s="27"/>
      <c r="AA13" s="27"/>
      <c r="AB13" s="27"/>
      <c r="AC13" s="28"/>
      <c r="AD13" s="27"/>
      <c r="AE13" s="27"/>
      <c r="AF13" s="27"/>
      <c r="AG13" s="28"/>
      <c r="AH13" s="51" t="str">
        <f t="shared" si="19"/>
        <v>na</v>
      </c>
      <c r="AI13" s="51" t="str">
        <f t="shared" si="20"/>
        <v>na</v>
      </c>
      <c r="AJ13" s="51" t="str">
        <f t="shared" si="21"/>
        <v>na</v>
      </c>
      <c r="AK13" s="51" t="str">
        <f t="shared" si="22"/>
        <v>na</v>
      </c>
      <c r="AL13" s="52" t="str">
        <f t="shared" si="23"/>
        <v>na</v>
      </c>
      <c r="AM13" s="52" t="str">
        <f t="shared" si="24"/>
        <v>na</v>
      </c>
      <c r="AN13" s="52" t="str">
        <f t="shared" si="25"/>
        <v>na</v>
      </c>
      <c r="AO13" s="52" t="str">
        <f t="shared" si="26"/>
        <v>na</v>
      </c>
      <c r="AP13" s="52">
        <f t="shared" si="27"/>
        <v>0.25862999761131755</v>
      </c>
      <c r="AQ13" s="52" t="str">
        <f t="shared" si="28"/>
        <v>na</v>
      </c>
      <c r="AR13" s="52">
        <f t="shared" si="29"/>
        <v>8.6477508970883354E-2</v>
      </c>
      <c r="AS13" s="52">
        <f t="shared" si="17"/>
        <v>8.4220446829313164E-2</v>
      </c>
      <c r="AT13" s="52">
        <f t="shared" si="18"/>
        <v>6.8762127193829903E-2</v>
      </c>
    </row>
    <row r="14" spans="2:48" x14ac:dyDescent="0.2">
      <c r="B14" s="2">
        <f t="shared" si="5"/>
        <v>1880</v>
      </c>
      <c r="C14" s="20">
        <f>INDEX('Monthly Returns'!$E:$E,MATCH("Dec-31-"&amp;'Annual Returns'!$B14,'Monthly Returns'!$D:$D,0),0)</f>
        <v>5.84</v>
      </c>
      <c r="D14" s="21">
        <f>INDEX('Monthly Returns'!$F:$F,MATCH("Dec-31-"&amp;'Annual Returns'!$B14,'Monthly Returns'!$D:$D,0),0)</f>
        <v>9.5145851239999999</v>
      </c>
      <c r="E14" s="23">
        <f>SUMIFS(Data!$G:$G,Data!$B:$B,'Annual Returns'!$B14)</f>
        <v>0.23249999999999998</v>
      </c>
      <c r="F14" s="19">
        <f>INDEX('Monthly Returns'!$M:$M,MATCH("Dec-31-"&amp;'Annual Returns'!$B14,'Monthly Returns'!$D:$D,0),0)</f>
        <v>1.3153153153153152</v>
      </c>
      <c r="G14" s="19">
        <f>INDEX('Monthly Returns'!$N:$N,MATCH("Dec-31-"&amp;'Annual Returns'!$B14,'Monthly Returns'!$D:$D,0),0)</f>
        <v>0.76336155622651003</v>
      </c>
      <c r="H14" s="19">
        <f>INDEX('Monthly Returns'!$O:$O,MATCH("Dec-31-"&amp;'Annual Returns'!$B14,'Monthly Returns'!$D:$D,0),0)</f>
        <v>2.430434512180752</v>
      </c>
      <c r="I14" s="22">
        <f>INDEX('Monthly Returns'!$P:$P,MATCH("Dec-31-"&amp;'Annual Returns'!$B14,'Monthly Returns'!$D:$D,0),0)</f>
        <v>3.1838576259918128</v>
      </c>
      <c r="J14" s="27">
        <f t="shared" si="6"/>
        <v>0.18699186991869943</v>
      </c>
      <c r="K14" s="27">
        <f t="shared" si="7"/>
        <v>0.24026786108087084</v>
      </c>
      <c r="L14" s="27">
        <f t="shared" si="8"/>
        <v>-1.9603588589135024E-2</v>
      </c>
      <c r="M14" s="28">
        <f t="shared" si="9"/>
        <v>0.26506772836513171</v>
      </c>
      <c r="N14" s="27">
        <f t="shared" si="30"/>
        <v>5.9708168567725206E-2</v>
      </c>
      <c r="O14" s="27">
        <f t="shared" si="31"/>
        <v>0.12440781758753383</v>
      </c>
      <c r="P14" s="27">
        <f t="shared" si="32"/>
        <v>-2.7564759433229002E-2</v>
      </c>
      <c r="Q14" s="28">
        <f t="shared" si="33"/>
        <v>0.15628040889611094</v>
      </c>
      <c r="R14" s="27"/>
      <c r="S14" s="27"/>
      <c r="T14" s="27"/>
      <c r="U14" s="28"/>
      <c r="V14" s="27"/>
      <c r="W14" s="27"/>
      <c r="X14" s="27"/>
      <c r="Y14" s="28"/>
      <c r="Z14" s="27"/>
      <c r="AA14" s="27"/>
      <c r="AB14" s="27"/>
      <c r="AC14" s="28"/>
      <c r="AD14" s="27"/>
      <c r="AE14" s="27"/>
      <c r="AF14" s="27"/>
      <c r="AG14" s="28"/>
      <c r="AH14" s="51" t="str">
        <f t="shared" si="19"/>
        <v>na</v>
      </c>
      <c r="AI14" s="51" t="str">
        <f t="shared" si="20"/>
        <v>na</v>
      </c>
      <c r="AJ14" s="51" t="str">
        <f t="shared" si="21"/>
        <v>na</v>
      </c>
      <c r="AK14" s="51" t="str">
        <f t="shared" si="22"/>
        <v>na</v>
      </c>
      <c r="AL14" s="52" t="str">
        <f t="shared" si="23"/>
        <v>na</v>
      </c>
      <c r="AM14" s="52" t="str">
        <f t="shared" si="24"/>
        <v>na</v>
      </c>
      <c r="AN14" s="52" t="str">
        <f t="shared" si="25"/>
        <v>na</v>
      </c>
      <c r="AO14" s="52">
        <f t="shared" si="26"/>
        <v>0.26506772836513171</v>
      </c>
      <c r="AP14" s="52" t="str">
        <f t="shared" si="27"/>
        <v>na</v>
      </c>
      <c r="AQ14" s="52" t="str">
        <f t="shared" si="28"/>
        <v>na</v>
      </c>
      <c r="AR14" s="52">
        <f t="shared" si="29"/>
        <v>8.6477508970883354E-2</v>
      </c>
      <c r="AS14" s="52">
        <f t="shared" si="17"/>
        <v>8.4220446829313164E-2</v>
      </c>
      <c r="AT14" s="52">
        <f t="shared" si="18"/>
        <v>6.8762127193829903E-2</v>
      </c>
    </row>
    <row r="15" spans="2:48" x14ac:dyDescent="0.2">
      <c r="B15" s="2">
        <f t="shared" si="5"/>
        <v>1881</v>
      </c>
      <c r="C15" s="20">
        <f>INDEX('Monthly Returns'!$E:$E,MATCH("Dec-31-"&amp;'Annual Returns'!$B15,'Monthly Returns'!$D:$D,0),0)</f>
        <v>6.01</v>
      </c>
      <c r="D15" s="21">
        <f>INDEX('Monthly Returns'!$F:$F,MATCH("Dec-31-"&amp;'Annual Returns'!$B15,'Monthly Returns'!$D:$D,0),0)</f>
        <v>10.180580170000001</v>
      </c>
      <c r="E15" s="23">
        <f>SUMIFS(Data!$G:$G,Data!$B:$B,'Annual Returns'!$B15)</f>
        <v>0.29249999999999998</v>
      </c>
      <c r="F15" s="19">
        <f>INDEX('Monthly Returns'!$M:$M,MATCH("Dec-31-"&amp;'Annual Returns'!$B15,'Monthly Returns'!$D:$D,0),0)</f>
        <v>1.3536036036036034</v>
      </c>
      <c r="G15" s="19">
        <f>INDEX('Monthly Returns'!$N:$N,MATCH("Dec-31-"&amp;'Annual Returns'!$B15,'Monthly Returns'!$D:$D,0),0)</f>
        <v>0.81679478617064172</v>
      </c>
      <c r="H15" s="19">
        <f>INDEX('Monthly Returns'!$O:$O,MATCH("Dec-31-"&amp;'Annual Returns'!$B15,'Monthly Returns'!$D:$D,0),0)</f>
        <v>2.6201718674143728</v>
      </c>
      <c r="I15" s="22">
        <f>INDEX('Monthly Returns'!$P:$P,MATCH("Dec-31-"&amp;'Annual Returns'!$B15,'Monthly Returns'!$D:$D,0),0)</f>
        <v>3.20787046119437</v>
      </c>
      <c r="J15" s="27">
        <f t="shared" si="6"/>
        <v>2.9109589041095951E-2</v>
      </c>
      <c r="K15" s="27">
        <f t="shared" si="7"/>
        <v>7.8067256814657204E-2</v>
      </c>
      <c r="L15" s="27">
        <f t="shared" si="8"/>
        <v>6.9997276530751273E-2</v>
      </c>
      <c r="M15" s="28">
        <f t="shared" si="9"/>
        <v>7.5420568452952974E-3</v>
      </c>
      <c r="N15" s="27">
        <f t="shared" si="30"/>
        <v>0.10917044561267941</v>
      </c>
      <c r="O15" s="27">
        <f t="shared" si="31"/>
        <v>0.17013463129360651</v>
      </c>
      <c r="P15" s="27">
        <f t="shared" si="32"/>
        <v>-1.0853161528396993E-2</v>
      </c>
      <c r="Q15" s="28">
        <f t="shared" si="33"/>
        <v>0.18297363524070875</v>
      </c>
      <c r="R15" s="27">
        <f t="shared" ref="R15:R46" si="34">($F15/$F5)^(1/10)-1</f>
        <v>2.4022768551822393E-2</v>
      </c>
      <c r="S15" s="27">
        <f t="shared" ref="S15:S46" si="35">($H15/$H5)^(1/10)-1</f>
        <v>8.8009653660384712E-2</v>
      </c>
      <c r="T15" s="27">
        <f t="shared" ref="T15:T46" si="36">($G15/$G5)^(1/10)-1</f>
        <v>-2.1517359016052784E-2</v>
      </c>
      <c r="U15" s="28">
        <f t="shared" ref="U15:U46" si="37">($I15/$I5)^(1/10)-1</f>
        <v>0.11193557053429037</v>
      </c>
      <c r="V15" s="27"/>
      <c r="W15" s="27"/>
      <c r="X15" s="27"/>
      <c r="Y15" s="28"/>
      <c r="Z15" s="27"/>
      <c r="AA15" s="27"/>
      <c r="AB15" s="27"/>
      <c r="AC15" s="28"/>
      <c r="AD15" s="27"/>
      <c r="AE15" s="27"/>
      <c r="AF15" s="27"/>
      <c r="AG15" s="28"/>
      <c r="AH15" s="51" t="str">
        <f t="shared" si="19"/>
        <v>na</v>
      </c>
      <c r="AI15" s="51" t="str">
        <f t="shared" si="20"/>
        <v>na</v>
      </c>
      <c r="AJ15" s="51" t="str">
        <f t="shared" si="21"/>
        <v>na</v>
      </c>
      <c r="AK15" s="51" t="str">
        <f t="shared" si="22"/>
        <v>na</v>
      </c>
      <c r="AL15" s="52" t="str">
        <f t="shared" si="23"/>
        <v>na</v>
      </c>
      <c r="AM15" s="52" t="str">
        <f t="shared" si="24"/>
        <v>na</v>
      </c>
      <c r="AN15" s="52" t="str">
        <f t="shared" si="25"/>
        <v>na</v>
      </c>
      <c r="AO15" s="52">
        <f t="shared" si="26"/>
        <v>7.5420568452952974E-3</v>
      </c>
      <c r="AP15" s="52" t="str">
        <f t="shared" si="27"/>
        <v>na</v>
      </c>
      <c r="AQ15" s="52" t="str">
        <f t="shared" si="28"/>
        <v>na</v>
      </c>
      <c r="AR15" s="52">
        <f t="shared" si="29"/>
        <v>8.6477508970883354E-2</v>
      </c>
      <c r="AS15" s="52">
        <f t="shared" si="17"/>
        <v>8.4220446829313164E-2</v>
      </c>
      <c r="AT15" s="52">
        <f t="shared" si="18"/>
        <v>6.8762127193829903E-2</v>
      </c>
    </row>
    <row r="16" spans="2:48" x14ac:dyDescent="0.2">
      <c r="B16" s="2">
        <f t="shared" si="5"/>
        <v>1882</v>
      </c>
      <c r="C16" s="20">
        <f>INDEX('Monthly Returns'!$E:$E,MATCH("Dec-31-"&amp;'Annual Returns'!$B16,'Monthly Returns'!$D:$D,0),0)</f>
        <v>5.84</v>
      </c>
      <c r="D16" s="21">
        <f>INDEX('Monthly Returns'!$F:$F,MATCH("Dec-31-"&amp;'Annual Returns'!$B16,'Monthly Returns'!$D:$D,0),0)</f>
        <v>9.9903305790000001</v>
      </c>
      <c r="E16" s="23">
        <f>SUMIFS(Data!$G:$G,Data!$B:$B,'Annual Returns'!$B16)</f>
        <v>0.32</v>
      </c>
      <c r="F16" s="19">
        <f>INDEX('Monthly Returns'!$M:$M,MATCH("Dec-31-"&amp;'Annual Returns'!$B16,'Monthly Returns'!$D:$D,0),0)</f>
        <v>1.3153153153153152</v>
      </c>
      <c r="G16" s="19">
        <f>INDEX('Monthly Returns'!$N:$N,MATCH("Dec-31-"&amp;'Annual Returns'!$B16,'Monthly Returns'!$D:$D,0),0)</f>
        <v>0.80153093367844164</v>
      </c>
      <c r="H16" s="19">
        <f>INDEX('Monthly Returns'!$O:$O,MATCH("Dec-31-"&amp;'Annual Returns'!$B16,'Monthly Returns'!$D:$D,0),0)</f>
        <v>2.6875306629995492</v>
      </c>
      <c r="I16" s="22">
        <f>INDEX('Monthly Returns'!$P:$P,MATCH("Dec-31-"&amp;'Annual Returns'!$B16,'Monthly Returns'!$D:$D,0),0)</f>
        <v>3.3529968090760347</v>
      </c>
      <c r="J16" s="27">
        <f t="shared" si="6"/>
        <v>-2.8286189683860208E-2</v>
      </c>
      <c r="K16" s="27">
        <f t="shared" si="7"/>
        <v>2.5707777578593438E-2</v>
      </c>
      <c r="L16" s="27">
        <f t="shared" si="8"/>
        <v>-1.8687499908956573E-2</v>
      </c>
      <c r="M16" s="28">
        <f t="shared" si="9"/>
        <v>4.5240713313476677E-2</v>
      </c>
      <c r="N16" s="27">
        <f t="shared" si="30"/>
        <v>0.12436132136088629</v>
      </c>
      <c r="O16" s="27">
        <f t="shared" si="31"/>
        <v>0.18061157835863395</v>
      </c>
      <c r="P16" s="27">
        <f t="shared" si="32"/>
        <v>9.8061251432910446E-3</v>
      </c>
      <c r="Q16" s="28">
        <f t="shared" si="33"/>
        <v>0.16914677873547812</v>
      </c>
      <c r="R16" s="27">
        <f t="shared" si="34"/>
        <v>1.4239426315576065E-2</v>
      </c>
      <c r="S16" s="27">
        <f t="shared" si="35"/>
        <v>7.7469143269502716E-2</v>
      </c>
      <c r="T16" s="27">
        <f t="shared" si="36"/>
        <v>-2.5537328519123825E-2</v>
      </c>
      <c r="U16" s="28">
        <f t="shared" si="37"/>
        <v>0.10570591855723843</v>
      </c>
      <c r="V16" s="27"/>
      <c r="W16" s="27"/>
      <c r="X16" s="27"/>
      <c r="Y16" s="28"/>
      <c r="Z16" s="27"/>
      <c r="AA16" s="27"/>
      <c r="AB16" s="27"/>
      <c r="AC16" s="28"/>
      <c r="AD16" s="27"/>
      <c r="AE16" s="27"/>
      <c r="AF16" s="27"/>
      <c r="AG16" s="28"/>
      <c r="AH16" s="51" t="str">
        <f t="shared" si="19"/>
        <v>na</v>
      </c>
      <c r="AI16" s="51" t="str">
        <f t="shared" si="20"/>
        <v>na</v>
      </c>
      <c r="AJ16" s="51" t="str">
        <f t="shared" si="21"/>
        <v>na</v>
      </c>
      <c r="AK16" s="51" t="str">
        <f t="shared" si="22"/>
        <v>na</v>
      </c>
      <c r="AL16" s="52" t="str">
        <f t="shared" si="23"/>
        <v>na</v>
      </c>
      <c r="AM16" s="52">
        <f t="shared" si="24"/>
        <v>4.5240713313476677E-2</v>
      </c>
      <c r="AN16" s="52" t="str">
        <f t="shared" si="25"/>
        <v>na</v>
      </c>
      <c r="AO16" s="52" t="str">
        <f t="shared" si="26"/>
        <v>na</v>
      </c>
      <c r="AP16" s="52" t="str">
        <f t="shared" si="27"/>
        <v>na</v>
      </c>
      <c r="AQ16" s="52" t="str">
        <f t="shared" si="28"/>
        <v>na</v>
      </c>
      <c r="AR16" s="52">
        <f t="shared" si="29"/>
        <v>8.6477508970883354E-2</v>
      </c>
      <c r="AS16" s="52">
        <f t="shared" si="17"/>
        <v>8.4220446829313164E-2</v>
      </c>
      <c r="AT16" s="52">
        <f t="shared" si="18"/>
        <v>6.8762127193829903E-2</v>
      </c>
    </row>
    <row r="17" spans="2:46" x14ac:dyDescent="0.2">
      <c r="B17" s="2">
        <f t="shared" si="5"/>
        <v>1883</v>
      </c>
      <c r="C17" s="20">
        <f>INDEX('Monthly Returns'!$E:$E,MATCH("Dec-31-"&amp;'Annual Returns'!$B17,'Monthly Returns'!$D:$D,0),0)</f>
        <v>5.34</v>
      </c>
      <c r="D17" s="21">
        <f>INDEX('Monthly Returns'!$F:$F,MATCH("Dec-31-"&amp;'Annual Returns'!$B17,'Monthly Returns'!$D:$D,0),0)</f>
        <v>9.229089256</v>
      </c>
      <c r="E17" s="23">
        <f>SUMIFS(Data!$G:$G,Data!$B:$B,'Annual Returns'!$B17)</f>
        <v>0.32541666666666663</v>
      </c>
      <c r="F17" s="19">
        <f>INDEX('Monthly Returns'!$M:$M,MATCH("Dec-31-"&amp;'Annual Returns'!$B17,'Monthly Returns'!$D:$D,0),0)</f>
        <v>1.2027027027027026</v>
      </c>
      <c r="G17" s="19">
        <f>INDEX('Monthly Returns'!$N:$N,MATCH("Dec-31-"&amp;'Annual Returns'!$B17,'Monthly Returns'!$D:$D,0),0)</f>
        <v>0.74045603094585588</v>
      </c>
      <c r="H17" s="19">
        <f>INDEX('Monthly Returns'!$O:$O,MATCH("Dec-31-"&amp;'Annual Returns'!$B17,'Monthly Returns'!$D:$D,0),0)</f>
        <v>2.6033204774520948</v>
      </c>
      <c r="I17" s="22">
        <f>INDEX('Monthly Returns'!$P:$P,MATCH("Dec-31-"&amp;'Annual Returns'!$B17,'Monthly Returns'!$D:$D,0),0)</f>
        <v>3.5158339842632138</v>
      </c>
      <c r="J17" s="27">
        <f t="shared" si="6"/>
        <v>-8.5616438356164393E-2</v>
      </c>
      <c r="K17" s="27">
        <f t="shared" si="7"/>
        <v>-3.1333665028203783E-2</v>
      </c>
      <c r="L17" s="27">
        <f t="shared" si="8"/>
        <v>-7.6197811171549668E-2</v>
      </c>
      <c r="M17" s="28">
        <f t="shared" si="9"/>
        <v>4.8564667507706716E-2</v>
      </c>
      <c r="N17" s="27">
        <f t="shared" si="30"/>
        <v>9.1300696521203095E-2</v>
      </c>
      <c r="O17" s="27">
        <f t="shared" si="31"/>
        <v>0.14675787852059696</v>
      </c>
      <c r="P17" s="27">
        <f t="shared" si="32"/>
        <v>2.4364259369639596E-2</v>
      </c>
      <c r="Q17" s="28">
        <f t="shared" si="33"/>
        <v>0.11948251613764249</v>
      </c>
      <c r="R17" s="27">
        <f t="shared" si="34"/>
        <v>1.9088495277640893E-2</v>
      </c>
      <c r="S17" s="27">
        <f t="shared" si="35"/>
        <v>8.1717907113612487E-2</v>
      </c>
      <c r="T17" s="27">
        <f t="shared" si="36"/>
        <v>-2.735136213451661E-2</v>
      </c>
      <c r="U17" s="28">
        <f t="shared" si="37"/>
        <v>0.11213635119819432</v>
      </c>
      <c r="V17" s="27"/>
      <c r="W17" s="27"/>
      <c r="X17" s="27"/>
      <c r="Y17" s="28"/>
      <c r="Z17" s="27"/>
      <c r="AA17" s="27"/>
      <c r="AB17" s="27"/>
      <c r="AC17" s="28"/>
      <c r="AD17" s="27"/>
      <c r="AE17" s="27"/>
      <c r="AF17" s="27"/>
      <c r="AG17" s="28"/>
      <c r="AH17" s="51" t="str">
        <f t="shared" si="19"/>
        <v>na</v>
      </c>
      <c r="AI17" s="51" t="str">
        <f t="shared" si="20"/>
        <v>na</v>
      </c>
      <c r="AJ17" s="51" t="str">
        <f t="shared" si="21"/>
        <v>na</v>
      </c>
      <c r="AK17" s="51" t="str">
        <f t="shared" si="22"/>
        <v>na</v>
      </c>
      <c r="AL17" s="52" t="str">
        <f t="shared" si="23"/>
        <v>na</v>
      </c>
      <c r="AM17" s="52">
        <f t="shared" si="24"/>
        <v>4.8564667507706716E-2</v>
      </c>
      <c r="AN17" s="52" t="str">
        <f t="shared" si="25"/>
        <v>na</v>
      </c>
      <c r="AO17" s="52" t="str">
        <f t="shared" si="26"/>
        <v>na</v>
      </c>
      <c r="AP17" s="52" t="str">
        <f t="shared" si="27"/>
        <v>na</v>
      </c>
      <c r="AQ17" s="52" t="str">
        <f t="shared" si="28"/>
        <v>na</v>
      </c>
      <c r="AR17" s="52">
        <f t="shared" si="29"/>
        <v>8.6477508970883354E-2</v>
      </c>
      <c r="AS17" s="52">
        <f t="shared" si="17"/>
        <v>8.4220446829313164E-2</v>
      </c>
      <c r="AT17" s="52">
        <f t="shared" si="18"/>
        <v>6.8762127193829903E-2</v>
      </c>
    </row>
    <row r="18" spans="2:46" x14ac:dyDescent="0.2">
      <c r="B18" s="2">
        <f t="shared" si="5"/>
        <v>1884</v>
      </c>
      <c r="C18" s="20">
        <f>INDEX('Monthly Returns'!$E:$E,MATCH("Dec-31-"&amp;'Annual Returns'!$B18,'Monthly Returns'!$D:$D,0),0)</f>
        <v>4.34</v>
      </c>
      <c r="D18" s="21">
        <f>INDEX('Monthly Returns'!$F:$F,MATCH("Dec-31-"&amp;'Annual Returns'!$B18,'Monthly Returns'!$D:$D,0),0)</f>
        <v>8.2776793390000005</v>
      </c>
      <c r="E18" s="23">
        <f>SUMIFS(Data!$G:$G,Data!$B:$B,'Annual Returns'!$B18)</f>
        <v>0.31916666666666665</v>
      </c>
      <c r="F18" s="19">
        <f>INDEX('Monthly Returns'!$M:$M,MATCH("Dec-31-"&amp;'Annual Returns'!$B18,'Monthly Returns'!$D:$D,0),0)</f>
        <v>0.97747747747747737</v>
      </c>
      <c r="G18" s="19">
        <f>INDEX('Monthly Returns'!$N:$N,MATCH("Dec-31-"&amp;'Annual Returns'!$B18,'Monthly Returns'!$D:$D,0),0)</f>
        <v>0.6641237741647924</v>
      </c>
      <c r="H18" s="19">
        <f>INDEX('Monthly Returns'!$O:$O,MATCH("Dec-31-"&amp;'Annual Returns'!$B18,'Monthly Returns'!$D:$D,0),0)</f>
        <v>2.2648130748287727</v>
      </c>
      <c r="I18" s="22">
        <f>INDEX('Monthly Returns'!$P:$P,MATCH("Dec-31-"&amp;'Annual Returns'!$B18,'Monthly Returns'!$D:$D,0),0)</f>
        <v>3.4102273746742773</v>
      </c>
      <c r="J18" s="27">
        <f t="shared" si="6"/>
        <v>-0.18726591760299627</v>
      </c>
      <c r="K18" s="27">
        <f t="shared" si="7"/>
        <v>-0.13002909382659789</v>
      </c>
      <c r="L18" s="27">
        <f t="shared" si="8"/>
        <v>-0.10308816944006371</v>
      </c>
      <c r="M18" s="28">
        <f t="shared" si="9"/>
        <v>-3.0037427836931196E-2</v>
      </c>
      <c r="N18" s="27">
        <f t="shared" si="30"/>
        <v>-2.4774776772665708E-2</v>
      </c>
      <c r="O18" s="27">
        <f t="shared" si="31"/>
        <v>2.9373031514872361E-2</v>
      </c>
      <c r="P18" s="27">
        <f t="shared" si="32"/>
        <v>-3.1311617812374237E-2</v>
      </c>
      <c r="Q18" s="28">
        <f t="shared" si="33"/>
        <v>6.2646203302449077E-2</v>
      </c>
      <c r="R18" s="27">
        <f t="shared" si="34"/>
        <v>-4.4951329051875488E-3</v>
      </c>
      <c r="S18" s="27">
        <f t="shared" si="35"/>
        <v>5.6306500582360197E-2</v>
      </c>
      <c r="T18" s="27">
        <f t="shared" si="36"/>
        <v>-3.2450205527394416E-2</v>
      </c>
      <c r="U18" s="28">
        <f t="shared" si="37"/>
        <v>9.1733476268406777E-2</v>
      </c>
      <c r="V18" s="27"/>
      <c r="W18" s="27"/>
      <c r="X18" s="27"/>
      <c r="Y18" s="28"/>
      <c r="Z18" s="27"/>
      <c r="AA18" s="27"/>
      <c r="AB18" s="27"/>
      <c r="AC18" s="28"/>
      <c r="AD18" s="27"/>
      <c r="AE18" s="27"/>
      <c r="AF18" s="27"/>
      <c r="AG18" s="28"/>
      <c r="AH18" s="51" t="str">
        <f t="shared" si="19"/>
        <v>na</v>
      </c>
      <c r="AI18" s="51" t="str">
        <f t="shared" si="20"/>
        <v>na</v>
      </c>
      <c r="AJ18" s="51" t="str">
        <f t="shared" si="21"/>
        <v>na</v>
      </c>
      <c r="AK18" s="51" t="str">
        <f t="shared" si="22"/>
        <v>na</v>
      </c>
      <c r="AL18" s="52" t="str">
        <f t="shared" si="23"/>
        <v>na</v>
      </c>
      <c r="AM18" s="52">
        <f t="shared" si="24"/>
        <v>-3.0037427836931196E-2</v>
      </c>
      <c r="AN18" s="52" t="str">
        <f t="shared" si="25"/>
        <v>na</v>
      </c>
      <c r="AO18" s="52" t="str">
        <f t="shared" si="26"/>
        <v>na</v>
      </c>
      <c r="AP18" s="52" t="str">
        <f t="shared" si="27"/>
        <v>na</v>
      </c>
      <c r="AQ18" s="52" t="str">
        <f t="shared" si="28"/>
        <v>na</v>
      </c>
      <c r="AR18" s="52">
        <f t="shared" si="29"/>
        <v>8.6477508970883354E-2</v>
      </c>
      <c r="AS18" s="52">
        <f t="shared" si="17"/>
        <v>8.4220446829313164E-2</v>
      </c>
      <c r="AT18" s="52">
        <f t="shared" si="18"/>
        <v>6.8762127193829903E-2</v>
      </c>
    </row>
    <row r="19" spans="2:46" x14ac:dyDescent="0.2">
      <c r="B19" s="2">
        <f t="shared" si="5"/>
        <v>1885</v>
      </c>
      <c r="C19" s="20">
        <f>INDEX('Monthly Returns'!$E:$E,MATCH("Dec-31-"&amp;'Annual Returns'!$B19,'Monthly Returns'!$D:$D,0),0)</f>
        <v>5.2</v>
      </c>
      <c r="D19" s="21">
        <f>INDEX('Monthly Returns'!$F:$F,MATCH("Dec-31-"&amp;'Annual Returns'!$B19,'Monthly Returns'!$D:$D,0),0)</f>
        <v>8.18251405</v>
      </c>
      <c r="E19" s="23">
        <f>SUMIFS(Data!$G:$G,Data!$B:$B,'Annual Returns'!$B19)</f>
        <v>0.27208333333333334</v>
      </c>
      <c r="F19" s="19">
        <f>INDEX('Monthly Returns'!$M:$M,MATCH("Dec-31-"&amp;'Annual Returns'!$B19,'Monthly Returns'!$D:$D,0),0)</f>
        <v>1.1711711711711712</v>
      </c>
      <c r="G19" s="19">
        <f>INDEX('Monthly Returns'!$N:$N,MATCH("Dec-31-"&amp;'Annual Returns'!$B19,'Monthly Returns'!$D:$D,0),0)</f>
        <v>0.65648859909798452</v>
      </c>
      <c r="H19" s="19">
        <f>INDEX('Monthly Returns'!$O:$O,MATCH("Dec-31-"&amp;'Annual Returns'!$B19,'Monthly Returns'!$D:$D,0),0)</f>
        <v>2.8781997232883483</v>
      </c>
      <c r="I19" s="22">
        <f>INDEX('Monthly Returns'!$P:$P,MATCH("Dec-31-"&amp;'Annual Returns'!$B19,'Monthly Returns'!$D:$D,0),0)</f>
        <v>4.3842341317777578</v>
      </c>
      <c r="J19" s="27">
        <f t="shared" si="6"/>
        <v>0.19815668202764991</v>
      </c>
      <c r="K19" s="27">
        <f t="shared" si="7"/>
        <v>0.27083323355767441</v>
      </c>
      <c r="L19" s="27">
        <f t="shared" si="8"/>
        <v>-1.1496614582740872E-2</v>
      </c>
      <c r="M19" s="28">
        <f t="shared" si="9"/>
        <v>0.28561343573066345</v>
      </c>
      <c r="N19" s="27">
        <f t="shared" si="30"/>
        <v>-2.2947052308363025E-2</v>
      </c>
      <c r="O19" s="27">
        <f t="shared" si="31"/>
        <v>3.4397353443665901E-2</v>
      </c>
      <c r="P19" s="27">
        <f t="shared" si="32"/>
        <v>-2.9714858722782678E-2</v>
      </c>
      <c r="Q19" s="28">
        <f t="shared" si="33"/>
        <v>6.6075640488584275E-2</v>
      </c>
      <c r="R19" s="27">
        <f t="shared" si="34"/>
        <v>1.7541640323383456E-2</v>
      </c>
      <c r="S19" s="27">
        <f t="shared" si="35"/>
        <v>7.8463940381834574E-2</v>
      </c>
      <c r="T19" s="27">
        <f t="shared" si="36"/>
        <v>-2.8640403981988638E-2</v>
      </c>
      <c r="U19" s="28">
        <f t="shared" si="37"/>
        <v>0.11026230121459291</v>
      </c>
      <c r="V19" s="27"/>
      <c r="W19" s="27"/>
      <c r="X19" s="27"/>
      <c r="Y19" s="28"/>
      <c r="Z19" s="27"/>
      <c r="AA19" s="27"/>
      <c r="AB19" s="27"/>
      <c r="AC19" s="28"/>
      <c r="AD19" s="27"/>
      <c r="AE19" s="27"/>
      <c r="AF19" s="27"/>
      <c r="AG19" s="28"/>
      <c r="AH19" s="51" t="str">
        <f t="shared" si="19"/>
        <v>na</v>
      </c>
      <c r="AI19" s="51" t="str">
        <f t="shared" si="20"/>
        <v>na</v>
      </c>
      <c r="AJ19" s="51" t="str">
        <f t="shared" si="21"/>
        <v>na</v>
      </c>
      <c r="AK19" s="51" t="str">
        <f t="shared" si="22"/>
        <v>na</v>
      </c>
      <c r="AL19" s="52">
        <f t="shared" si="23"/>
        <v>0.28561343573066345</v>
      </c>
      <c r="AM19" s="52" t="str">
        <f t="shared" si="24"/>
        <v>na</v>
      </c>
      <c r="AN19" s="52" t="str">
        <f t="shared" si="25"/>
        <v>na</v>
      </c>
      <c r="AO19" s="52" t="str">
        <f t="shared" si="26"/>
        <v>na</v>
      </c>
      <c r="AP19" s="52" t="str">
        <f t="shared" si="27"/>
        <v>na</v>
      </c>
      <c r="AQ19" s="52" t="str">
        <f t="shared" si="28"/>
        <v>na</v>
      </c>
      <c r="AR19" s="52">
        <f t="shared" si="29"/>
        <v>8.6477508970883354E-2</v>
      </c>
      <c r="AS19" s="52">
        <f t="shared" si="17"/>
        <v>8.4220446829313164E-2</v>
      </c>
      <c r="AT19" s="52">
        <f t="shared" si="18"/>
        <v>6.8762127193829903E-2</v>
      </c>
    </row>
    <row r="20" spans="2:46" x14ac:dyDescent="0.2">
      <c r="B20" s="2">
        <f t="shared" si="5"/>
        <v>1886</v>
      </c>
      <c r="C20" s="20">
        <f>INDEX('Monthly Returns'!$E:$E,MATCH("Dec-31-"&amp;'Annual Returns'!$B20,'Monthly Returns'!$D:$D,0),0)</f>
        <v>5.64</v>
      </c>
      <c r="D20" s="21">
        <f>INDEX('Monthly Returns'!$F:$F,MATCH("Dec-31-"&amp;'Annual Returns'!$B20,'Monthly Returns'!$D:$D,0),0)</f>
        <v>7.8019419829999999</v>
      </c>
      <c r="E20" s="23">
        <f>SUMIFS(Data!$G:$G,Data!$B:$B,'Annual Returns'!$B20)</f>
        <v>0.22916666666666666</v>
      </c>
      <c r="F20" s="19">
        <f>INDEX('Monthly Returns'!$M:$M,MATCH("Dec-31-"&amp;'Annual Returns'!$B20,'Monthly Returns'!$D:$D,0),0)</f>
        <v>1.2702702702702702</v>
      </c>
      <c r="G20" s="19">
        <f>INDEX('Monthly Returns'!$N:$N,MATCH("Dec-31-"&amp;'Annual Returns'!$B20,'Monthly Returns'!$D:$D,0),0)</f>
        <v>0.62595504650107159</v>
      </c>
      <c r="H20" s="19">
        <f>INDEX('Monthly Returns'!$O:$O,MATCH("Dec-31-"&amp;'Annual Returns'!$B20,'Monthly Returns'!$D:$D,0),0)</f>
        <v>3.2566755960814477</v>
      </c>
      <c r="I20" s="22">
        <f>INDEX('Monthly Returns'!$P:$P,MATCH("Dec-31-"&amp;'Annual Returns'!$B20,'Monthly Returns'!$D:$D,0),0)</f>
        <v>5.2027307939850171</v>
      </c>
      <c r="J20" s="27">
        <f t="shared" si="6"/>
        <v>8.4615384615384537E-2</v>
      </c>
      <c r="K20" s="27">
        <f t="shared" si="7"/>
        <v>0.13149743213813192</v>
      </c>
      <c r="L20" s="27">
        <f t="shared" si="8"/>
        <v>-4.6510408008404114E-2</v>
      </c>
      <c r="M20" s="28">
        <f t="shared" si="9"/>
        <v>0.18669091056853948</v>
      </c>
      <c r="N20" s="27">
        <f t="shared" si="30"/>
        <v>-1.2627729209216731E-2</v>
      </c>
      <c r="O20" s="27">
        <f t="shared" si="31"/>
        <v>4.4453102026692504E-2</v>
      </c>
      <c r="P20" s="27">
        <f t="shared" si="32"/>
        <v>-5.1830376655534249E-2</v>
      </c>
      <c r="Q20" s="28">
        <f t="shared" si="33"/>
        <v>0.10154668142880108</v>
      </c>
      <c r="R20" s="27">
        <f t="shared" si="34"/>
        <v>4.6500903763879275E-2</v>
      </c>
      <c r="S20" s="27">
        <f t="shared" si="35"/>
        <v>0.10550926972299379</v>
      </c>
      <c r="T20" s="27">
        <f t="shared" si="36"/>
        <v>-3.1558476073031527E-2</v>
      </c>
      <c r="U20" s="28">
        <f t="shared" si="37"/>
        <v>0.14153435433068218</v>
      </c>
      <c r="V20" s="27"/>
      <c r="W20" s="27"/>
      <c r="X20" s="27"/>
      <c r="Y20" s="28"/>
      <c r="Z20" s="27"/>
      <c r="AA20" s="27"/>
      <c r="AB20" s="27"/>
      <c r="AC20" s="28"/>
      <c r="AD20" s="27"/>
      <c r="AE20" s="27"/>
      <c r="AF20" s="27"/>
      <c r="AG20" s="28"/>
      <c r="AH20" s="51" t="str">
        <f t="shared" si="19"/>
        <v>na</v>
      </c>
      <c r="AI20" s="51" t="str">
        <f t="shared" si="20"/>
        <v>na</v>
      </c>
      <c r="AJ20" s="51" t="str">
        <f t="shared" si="21"/>
        <v>na</v>
      </c>
      <c r="AK20" s="51" t="str">
        <f t="shared" si="22"/>
        <v>na</v>
      </c>
      <c r="AL20" s="52" t="str">
        <f t="shared" si="23"/>
        <v>na</v>
      </c>
      <c r="AM20" s="52" t="str">
        <f t="shared" si="24"/>
        <v>na</v>
      </c>
      <c r="AN20" s="52" t="str">
        <f t="shared" si="25"/>
        <v>na</v>
      </c>
      <c r="AO20" s="52">
        <f t="shared" si="26"/>
        <v>0.18669091056853948</v>
      </c>
      <c r="AP20" s="52" t="str">
        <f t="shared" si="27"/>
        <v>na</v>
      </c>
      <c r="AQ20" s="52" t="str">
        <f t="shared" si="28"/>
        <v>na</v>
      </c>
      <c r="AR20" s="52">
        <f t="shared" si="29"/>
        <v>8.6477508970883354E-2</v>
      </c>
      <c r="AS20" s="52">
        <f t="shared" si="17"/>
        <v>8.4220446829313164E-2</v>
      </c>
      <c r="AT20" s="52">
        <f t="shared" si="18"/>
        <v>6.8762127193829903E-2</v>
      </c>
    </row>
    <row r="21" spans="2:46" x14ac:dyDescent="0.2">
      <c r="B21" s="2">
        <f t="shared" si="5"/>
        <v>1887</v>
      </c>
      <c r="C21" s="20">
        <f>INDEX('Monthly Returns'!$E:$E,MATCH("Dec-31-"&amp;'Annual Returns'!$B21,'Monthly Returns'!$D:$D,0),0)</f>
        <v>5.27</v>
      </c>
      <c r="D21" s="21">
        <f>INDEX('Monthly Returns'!$F:$F,MATCH("Dec-31-"&amp;'Annual Returns'!$B21,'Monthly Returns'!$D:$D,0),0)</f>
        <v>8.2776793390000005</v>
      </c>
      <c r="E21" s="23">
        <f>SUMIFS(Data!$G:$G,Data!$B:$B,'Annual Returns'!$B21)</f>
        <v>0.23624999999999999</v>
      </c>
      <c r="F21" s="19">
        <f>INDEX('Monthly Returns'!$M:$M,MATCH("Dec-31-"&amp;'Annual Returns'!$B21,'Monthly Returns'!$D:$D,0),0)</f>
        <v>1.1869369369369367</v>
      </c>
      <c r="G21" s="19">
        <f>INDEX('Monthly Returns'!$N:$N,MATCH("Dec-31-"&amp;'Annual Returns'!$B21,'Monthly Returns'!$D:$D,0),0)</f>
        <v>0.6641237741647924</v>
      </c>
      <c r="H21" s="19">
        <f>INDEX('Monthly Returns'!$O:$O,MATCH("Dec-31-"&amp;'Annual Returns'!$B21,'Monthly Returns'!$D:$D,0),0)</f>
        <v>3.1758684478681203</v>
      </c>
      <c r="I21" s="22">
        <f>INDEX('Monthly Returns'!$P:$P,MATCH("Dec-31-"&amp;'Annual Returns'!$B21,'Monthly Returns'!$D:$D,0),0)</f>
        <v>4.7820430037489903</v>
      </c>
      <c r="J21" s="27">
        <f t="shared" si="6"/>
        <v>-6.5602836879432691E-2</v>
      </c>
      <c r="K21" s="27">
        <f t="shared" si="7"/>
        <v>-2.481277174507579E-2</v>
      </c>
      <c r="L21" s="27">
        <f t="shared" si="8"/>
        <v>6.0976787194342741E-2</v>
      </c>
      <c r="M21" s="28">
        <f t="shared" si="9"/>
        <v>-8.0859034782732264E-2</v>
      </c>
      <c r="N21" s="27">
        <f t="shared" si="30"/>
        <v>-2.0330576181100901E-2</v>
      </c>
      <c r="O21" s="27">
        <f t="shared" si="31"/>
        <v>3.3955422847373296E-2</v>
      </c>
      <c r="P21" s="27">
        <f t="shared" si="32"/>
        <v>-3.6912496137899931E-2</v>
      </c>
      <c r="Q21" s="28">
        <f t="shared" si="33"/>
        <v>7.3584091477756575E-2</v>
      </c>
      <c r="R21" s="27">
        <f t="shared" si="34"/>
        <v>4.9524848615732253E-2</v>
      </c>
      <c r="S21" s="27">
        <f t="shared" si="35"/>
        <v>0.10485281541040847</v>
      </c>
      <c r="T21" s="27">
        <f t="shared" si="36"/>
        <v>-1.3829801480032766E-2</v>
      </c>
      <c r="U21" s="28">
        <f t="shared" si="37"/>
        <v>0.12034699189709697</v>
      </c>
      <c r="V21" s="27"/>
      <c r="W21" s="27"/>
      <c r="X21" s="27"/>
      <c r="Y21" s="28"/>
      <c r="Z21" s="27"/>
      <c r="AA21" s="27"/>
      <c r="AB21" s="27"/>
      <c r="AC21" s="28"/>
      <c r="AD21" s="27"/>
      <c r="AE21" s="27"/>
      <c r="AF21" s="27"/>
      <c r="AG21" s="28"/>
      <c r="AH21" s="51" t="str">
        <f t="shared" si="19"/>
        <v>na</v>
      </c>
      <c r="AI21" s="51" t="str">
        <f t="shared" si="20"/>
        <v>na</v>
      </c>
      <c r="AJ21" s="51" t="str">
        <f t="shared" si="21"/>
        <v>na</v>
      </c>
      <c r="AK21" s="51" t="str">
        <f t="shared" si="22"/>
        <v>na</v>
      </c>
      <c r="AL21" s="52" t="str">
        <f t="shared" si="23"/>
        <v>na</v>
      </c>
      <c r="AM21" s="52" t="str">
        <f t="shared" si="24"/>
        <v>na</v>
      </c>
      <c r="AN21" s="52">
        <f t="shared" si="25"/>
        <v>-8.0859034782732264E-2</v>
      </c>
      <c r="AO21" s="52" t="str">
        <f t="shared" si="26"/>
        <v>na</v>
      </c>
      <c r="AP21" s="52" t="str">
        <f t="shared" si="27"/>
        <v>na</v>
      </c>
      <c r="AQ21" s="52" t="str">
        <f t="shared" si="28"/>
        <v>na</v>
      </c>
      <c r="AR21" s="52">
        <f t="shared" si="29"/>
        <v>8.6477508970883354E-2</v>
      </c>
      <c r="AS21" s="52">
        <f t="shared" si="17"/>
        <v>8.4220446829313164E-2</v>
      </c>
      <c r="AT21" s="52">
        <f t="shared" si="18"/>
        <v>6.8762127193829903E-2</v>
      </c>
    </row>
    <row r="22" spans="2:46" x14ac:dyDescent="0.2">
      <c r="B22" s="2">
        <f t="shared" si="5"/>
        <v>1888</v>
      </c>
      <c r="C22" s="20">
        <f>INDEX('Monthly Returns'!$E:$E,MATCH("Dec-31-"&amp;'Annual Returns'!$B22,'Monthly Returns'!$D:$D,0),0)</f>
        <v>5.14</v>
      </c>
      <c r="D22" s="21">
        <f>INDEX('Monthly Returns'!$F:$F,MATCH("Dec-31-"&amp;'Annual Returns'!$B22,'Monthly Returns'!$D:$D,0),0)</f>
        <v>8.2776793390000005</v>
      </c>
      <c r="E22" s="23">
        <f>SUMIFS(Data!$G:$G,Data!$B:$B,'Annual Returns'!$B22)</f>
        <v>0.23916666666666667</v>
      </c>
      <c r="F22" s="19">
        <f>INDEX('Monthly Returns'!$M:$M,MATCH("Dec-31-"&amp;'Annual Returns'!$B22,'Monthly Returns'!$D:$D,0),0)</f>
        <v>1.1576576576576574</v>
      </c>
      <c r="G22" s="19">
        <f>INDEX('Monthly Returns'!$N:$N,MATCH("Dec-31-"&amp;'Annual Returns'!$B22,'Monthly Returns'!$D:$D,0),0)</f>
        <v>0.6641237741647924</v>
      </c>
      <c r="H22" s="19">
        <f>INDEX('Monthly Returns'!$O:$O,MATCH("Dec-31-"&amp;'Annual Returns'!$B22,'Monthly Returns'!$D:$D,0),0)</f>
        <v>3.2439744290443886</v>
      </c>
      <c r="I22" s="22">
        <f>INDEX('Monthly Returns'!$P:$P,MATCH("Dec-31-"&amp;'Annual Returns'!$B22,'Monthly Returns'!$D:$D,0),0)</f>
        <v>4.8845931364586956</v>
      </c>
      <c r="J22" s="27">
        <f t="shared" si="6"/>
        <v>-2.4667931688804545E-2</v>
      </c>
      <c r="K22" s="27">
        <f t="shared" si="7"/>
        <v>2.1444836993165239E-2</v>
      </c>
      <c r="L22" s="27">
        <f t="shared" si="8"/>
        <v>0</v>
      </c>
      <c r="M22" s="28">
        <f t="shared" si="9"/>
        <v>2.1444836993165683E-2</v>
      </c>
      <c r="N22" s="27">
        <f t="shared" si="30"/>
        <v>-7.6054458162952976E-3</v>
      </c>
      <c r="O22" s="27">
        <f t="shared" si="31"/>
        <v>4.4984761851473154E-2</v>
      </c>
      <c r="P22" s="27">
        <f t="shared" si="32"/>
        <v>-2.1524512040621224E-2</v>
      </c>
      <c r="Q22" s="28">
        <f t="shared" si="33"/>
        <v>6.7972345460385775E-2</v>
      </c>
      <c r="R22" s="27">
        <f t="shared" si="34"/>
        <v>4.0673276395875257E-2</v>
      </c>
      <c r="S22" s="27">
        <f t="shared" si="35"/>
        <v>9.4689229227704841E-2</v>
      </c>
      <c r="T22" s="27">
        <f t="shared" si="36"/>
        <v>1.1569899545504914E-3</v>
      </c>
      <c r="U22" s="28">
        <f t="shared" si="37"/>
        <v>9.3424148471860091E-2</v>
      </c>
      <c r="V22" s="27"/>
      <c r="W22" s="27"/>
      <c r="X22" s="27"/>
      <c r="Y22" s="28"/>
      <c r="Z22" s="27"/>
      <c r="AA22" s="27"/>
      <c r="AB22" s="27"/>
      <c r="AC22" s="28"/>
      <c r="AD22" s="27"/>
      <c r="AE22" s="27"/>
      <c r="AF22" s="27"/>
      <c r="AG22" s="28"/>
      <c r="AH22" s="51" t="str">
        <f t="shared" si="19"/>
        <v>na</v>
      </c>
      <c r="AI22" s="51" t="str">
        <f t="shared" si="20"/>
        <v>na</v>
      </c>
      <c r="AJ22" s="51" t="str">
        <f t="shared" si="21"/>
        <v>na</v>
      </c>
      <c r="AK22" s="51" t="str">
        <f t="shared" si="22"/>
        <v>na</v>
      </c>
      <c r="AL22" s="52">
        <f t="shared" si="23"/>
        <v>2.1444836993165683E-2</v>
      </c>
      <c r="AM22" s="52" t="str">
        <f t="shared" si="24"/>
        <v>na</v>
      </c>
      <c r="AN22" s="52" t="str">
        <f t="shared" si="25"/>
        <v>na</v>
      </c>
      <c r="AO22" s="52" t="str">
        <f t="shared" si="26"/>
        <v>na</v>
      </c>
      <c r="AP22" s="52" t="str">
        <f t="shared" si="27"/>
        <v>na</v>
      </c>
      <c r="AQ22" s="52" t="str">
        <f t="shared" si="28"/>
        <v>na</v>
      </c>
      <c r="AR22" s="52">
        <f t="shared" si="29"/>
        <v>8.6477508970883354E-2</v>
      </c>
      <c r="AS22" s="52">
        <f t="shared" si="17"/>
        <v>8.4220446829313164E-2</v>
      </c>
      <c r="AT22" s="52">
        <f t="shared" si="18"/>
        <v>6.8762127193829903E-2</v>
      </c>
    </row>
    <row r="23" spans="2:46" x14ac:dyDescent="0.2">
      <c r="B23" s="2">
        <f t="shared" si="5"/>
        <v>1889</v>
      </c>
      <c r="C23" s="20">
        <f>INDEX('Monthly Returns'!$E:$E,MATCH("Dec-31-"&amp;'Annual Returns'!$B23,'Monthly Returns'!$D:$D,0),0)</f>
        <v>5.32</v>
      </c>
      <c r="D23" s="21">
        <f>INDEX('Monthly Returns'!$F:$F,MATCH("Dec-31-"&amp;'Annual Returns'!$B23,'Monthly Returns'!$D:$D,0),0)</f>
        <v>7.8019419829999999</v>
      </c>
      <c r="E23" s="23">
        <f>SUMIFS(Data!$G:$G,Data!$B:$B,'Annual Returns'!$B23)</f>
        <v>0.22458333333333336</v>
      </c>
      <c r="F23" s="19">
        <f>INDEX('Monthly Returns'!$M:$M,MATCH("Dec-31-"&amp;'Annual Returns'!$B23,'Monthly Returns'!$D:$D,0),0)</f>
        <v>1.1981981981981982</v>
      </c>
      <c r="G23" s="19">
        <f>INDEX('Monthly Returns'!$N:$N,MATCH("Dec-31-"&amp;'Annual Returns'!$B23,'Monthly Returns'!$D:$D,0),0)</f>
        <v>0.62595504650107159</v>
      </c>
      <c r="H23" s="19">
        <f>INDEX('Monthly Returns'!$O:$O,MATCH("Dec-31-"&amp;'Annual Returns'!$B23,'Monthly Returns'!$D:$D,0),0)</f>
        <v>3.5007049205443104</v>
      </c>
      <c r="I23" s="22">
        <f>INDEX('Monthly Returns'!$P:$P,MATCH("Dec-31-"&amp;'Annual Returns'!$B23,'Monthly Returns'!$D:$D,0),0)</f>
        <v>5.5925819914902135</v>
      </c>
      <c r="J23" s="27">
        <f t="shared" si="6"/>
        <v>3.5019455252918608E-2</v>
      </c>
      <c r="K23" s="27">
        <f t="shared" si="7"/>
        <v>7.914072601846911E-2</v>
      </c>
      <c r="L23" s="27">
        <f t="shared" si="8"/>
        <v>-5.7472310356186385E-2</v>
      </c>
      <c r="M23" s="28">
        <f t="shared" si="9"/>
        <v>0.14494326042164607</v>
      </c>
      <c r="N23" s="27">
        <f t="shared" si="30"/>
        <v>4.1560210156864175E-2</v>
      </c>
      <c r="O23" s="27">
        <f t="shared" si="31"/>
        <v>9.0999692768132245E-2</v>
      </c>
      <c r="P23" s="27">
        <f t="shared" si="32"/>
        <v>-1.176820283057245E-2</v>
      </c>
      <c r="Q23" s="28">
        <f t="shared" si="33"/>
        <v>0.10399169091002824</v>
      </c>
      <c r="R23" s="27">
        <f t="shared" si="34"/>
        <v>7.8471056935853767E-3</v>
      </c>
      <c r="S23" s="27">
        <f t="shared" si="35"/>
        <v>5.9738487140354124E-2</v>
      </c>
      <c r="T23" s="27">
        <f t="shared" si="36"/>
        <v>-2.1588705693550092E-2</v>
      </c>
      <c r="U23" s="28">
        <f t="shared" si="37"/>
        <v>8.3121682371372518E-2</v>
      </c>
      <c r="V23" s="27"/>
      <c r="W23" s="27"/>
      <c r="X23" s="27"/>
      <c r="Y23" s="28"/>
      <c r="Z23" s="27"/>
      <c r="AA23" s="27"/>
      <c r="AB23" s="27"/>
      <c r="AC23" s="28"/>
      <c r="AD23" s="27"/>
      <c r="AE23" s="27"/>
      <c r="AF23" s="27"/>
      <c r="AG23" s="28"/>
      <c r="AH23" s="51" t="str">
        <f t="shared" si="19"/>
        <v>na</v>
      </c>
      <c r="AI23" s="51" t="str">
        <f t="shared" si="20"/>
        <v>na</v>
      </c>
      <c r="AJ23" s="51" t="str">
        <f t="shared" si="21"/>
        <v>na</v>
      </c>
      <c r="AK23" s="51" t="str">
        <f t="shared" si="22"/>
        <v>na</v>
      </c>
      <c r="AL23" s="52" t="str">
        <f t="shared" si="23"/>
        <v>na</v>
      </c>
      <c r="AM23" s="52">
        <f t="shared" si="24"/>
        <v>0.14494326042164607</v>
      </c>
      <c r="AN23" s="52" t="str">
        <f t="shared" si="25"/>
        <v>na</v>
      </c>
      <c r="AO23" s="52" t="str">
        <f t="shared" si="26"/>
        <v>na</v>
      </c>
      <c r="AP23" s="52" t="str">
        <f t="shared" si="27"/>
        <v>na</v>
      </c>
      <c r="AQ23" s="52" t="str">
        <f t="shared" si="28"/>
        <v>na</v>
      </c>
      <c r="AR23" s="52">
        <f t="shared" si="29"/>
        <v>8.6477508970883354E-2</v>
      </c>
      <c r="AS23" s="52">
        <f t="shared" si="17"/>
        <v>8.4220446829313164E-2</v>
      </c>
      <c r="AT23" s="52">
        <f t="shared" si="18"/>
        <v>6.8762127193829903E-2</v>
      </c>
    </row>
    <row r="24" spans="2:46" x14ac:dyDescent="0.2">
      <c r="B24" s="2">
        <f t="shared" si="5"/>
        <v>1890</v>
      </c>
      <c r="C24" s="20">
        <f>INDEX('Monthly Returns'!$E:$E,MATCH("Dec-31-"&amp;'Annual Returns'!$B24,'Monthly Returns'!$D:$D,0),0)</f>
        <v>4.5999999999999996</v>
      </c>
      <c r="D24" s="21">
        <f>INDEX('Monthly Returns'!$F:$F,MATCH("Dec-31-"&amp;'Annual Returns'!$B24,'Monthly Returns'!$D:$D,0),0)</f>
        <v>7.8970910740000004</v>
      </c>
      <c r="E24" s="23">
        <f>SUMIFS(Data!$G:$G,Data!$B:$B,'Annual Returns'!$B24)</f>
        <v>0.22000000000000006</v>
      </c>
      <c r="F24" s="19">
        <f>INDEX('Monthly Returns'!$M:$M,MATCH("Dec-31-"&amp;'Annual Returns'!$B24,'Monthly Returns'!$D:$D,0),0)</f>
        <v>1.0360360360360359</v>
      </c>
      <c r="G24" s="19">
        <f>INDEX('Monthly Returns'!$N:$N,MATCH("Dec-31-"&amp;'Annual Returns'!$B24,'Monthly Returns'!$D:$D,0),0)</f>
        <v>0.63358892199145789</v>
      </c>
      <c r="H24" s="19">
        <f>INDEX('Monthly Returns'!$O:$O,MATCH("Dec-31-"&amp;'Annual Returns'!$B24,'Monthly Returns'!$D:$D,0),0)</f>
        <v>3.1578436020975529</v>
      </c>
      <c r="I24" s="22">
        <f>INDEX('Monthly Returns'!$P:$P,MATCH("Dec-31-"&amp;'Annual Returns'!$B24,'Monthly Returns'!$D:$D,0),0)</f>
        <v>4.9840574740038273</v>
      </c>
      <c r="J24" s="27">
        <f t="shared" si="6"/>
        <v>-0.13533834586466176</v>
      </c>
      <c r="K24" s="27">
        <f t="shared" si="7"/>
        <v>-9.7940650877094582E-2</v>
      </c>
      <c r="L24" s="27">
        <f t="shared" si="8"/>
        <v>1.2195565053844781E-2</v>
      </c>
      <c r="M24" s="28">
        <f t="shared" si="9"/>
        <v>-0.10880922593755971</v>
      </c>
      <c r="N24" s="27">
        <f t="shared" si="30"/>
        <v>-2.4222280009510433E-2</v>
      </c>
      <c r="O24" s="27">
        <f t="shared" si="31"/>
        <v>1.8717901685318061E-2</v>
      </c>
      <c r="P24" s="27">
        <f t="shared" si="32"/>
        <v>-7.0758417689757991E-3</v>
      </c>
      <c r="Q24" s="28">
        <f t="shared" si="33"/>
        <v>2.5977556533872015E-2</v>
      </c>
      <c r="R24" s="27">
        <f t="shared" si="34"/>
        <v>-2.3584874344660389E-2</v>
      </c>
      <c r="S24" s="27">
        <f t="shared" si="35"/>
        <v>2.6527691496424088E-2</v>
      </c>
      <c r="T24" s="27">
        <f t="shared" si="36"/>
        <v>-1.8460618647039961E-2</v>
      </c>
      <c r="U24" s="28">
        <f t="shared" si="37"/>
        <v>4.5834442303733125E-2</v>
      </c>
      <c r="V24" s="27"/>
      <c r="W24" s="27"/>
      <c r="X24" s="27"/>
      <c r="Y24" s="28"/>
      <c r="Z24" s="27"/>
      <c r="AA24" s="27"/>
      <c r="AB24" s="27"/>
      <c r="AC24" s="28"/>
      <c r="AD24" s="27"/>
      <c r="AE24" s="27"/>
      <c r="AF24" s="27"/>
      <c r="AG24" s="28"/>
      <c r="AH24" s="51" t="str">
        <f t="shared" si="19"/>
        <v>na</v>
      </c>
      <c r="AI24" s="51" t="str">
        <f t="shared" si="20"/>
        <v>na</v>
      </c>
      <c r="AJ24" s="51" t="str">
        <f t="shared" si="21"/>
        <v>na</v>
      </c>
      <c r="AK24" s="51" t="str">
        <f t="shared" si="22"/>
        <v>na</v>
      </c>
      <c r="AL24" s="52" t="str">
        <f t="shared" si="23"/>
        <v>na</v>
      </c>
      <c r="AM24" s="52" t="str">
        <f t="shared" si="24"/>
        <v>na</v>
      </c>
      <c r="AN24" s="52">
        <f t="shared" si="25"/>
        <v>-0.10880922593755971</v>
      </c>
      <c r="AO24" s="52" t="str">
        <f t="shared" si="26"/>
        <v>na</v>
      </c>
      <c r="AP24" s="52" t="str">
        <f t="shared" si="27"/>
        <v>na</v>
      </c>
      <c r="AQ24" s="52" t="str">
        <f t="shared" si="28"/>
        <v>na</v>
      </c>
      <c r="AR24" s="52">
        <f t="shared" si="29"/>
        <v>8.6477508970883354E-2</v>
      </c>
      <c r="AS24" s="52">
        <f t="shared" si="17"/>
        <v>8.4220446829313164E-2</v>
      </c>
      <c r="AT24" s="52">
        <f t="shared" si="18"/>
        <v>6.8762127193829903E-2</v>
      </c>
    </row>
    <row r="25" spans="2:46" x14ac:dyDescent="0.2">
      <c r="B25" s="2">
        <f t="shared" si="5"/>
        <v>1891</v>
      </c>
      <c r="C25" s="20">
        <f>INDEX('Monthly Returns'!$E:$E,MATCH("Dec-31-"&amp;'Annual Returns'!$B25,'Monthly Returns'!$D:$D,0),0)</f>
        <v>5.41</v>
      </c>
      <c r="D25" s="21">
        <f>INDEX('Monthly Returns'!$F:$F,MATCH("Dec-31-"&amp;'Annual Returns'!$B25,'Monthly Returns'!$D:$D,0),0)</f>
        <v>7.5165028100000004</v>
      </c>
      <c r="E25" s="23">
        <f>SUMIFS(Data!$G:$G,Data!$B:$B,'Annual Returns'!$B25)</f>
        <v>0.22000000000000006</v>
      </c>
      <c r="F25" s="19">
        <f>INDEX('Monthly Returns'!$M:$M,MATCH("Dec-31-"&amp;'Annual Returns'!$B25,'Monthly Returns'!$D:$D,0),0)</f>
        <v>1.2184684684684683</v>
      </c>
      <c r="G25" s="19">
        <f>INDEX('Monthly Returns'!$N:$N,MATCH("Dec-31-"&amp;'Annual Returns'!$B25,'Monthly Returns'!$D:$D,0),0)</f>
        <v>0.60305406989835408</v>
      </c>
      <c r="H25" s="19">
        <f>INDEX('Monthly Returns'!$O:$O,MATCH("Dec-31-"&amp;'Annual Returns'!$B25,'Monthly Returns'!$D:$D,0),0)</f>
        <v>3.8771847113442837</v>
      </c>
      <c r="I25" s="22">
        <f>INDEX('Monthly Returns'!$P:$P,MATCH("Dec-31-"&amp;'Annual Returns'!$B25,'Monthly Returns'!$D:$D,0),0)</f>
        <v>6.4292488930516525</v>
      </c>
      <c r="J25" s="27">
        <f t="shared" si="6"/>
        <v>0.17608695652173911</v>
      </c>
      <c r="K25" s="27">
        <f t="shared" si="7"/>
        <v>0.22779503987116989</v>
      </c>
      <c r="L25" s="27">
        <f t="shared" si="8"/>
        <v>-4.8193475348540682E-2</v>
      </c>
      <c r="M25" s="28">
        <f t="shared" si="9"/>
        <v>0.28996283180636451</v>
      </c>
      <c r="N25" s="27">
        <f t="shared" si="30"/>
        <v>-8.2924211420538629E-3</v>
      </c>
      <c r="O25" s="27">
        <f t="shared" si="31"/>
        <v>3.5495935022161973E-2</v>
      </c>
      <c r="P25" s="27">
        <f t="shared" si="32"/>
        <v>-7.4266247110965633E-3</v>
      </c>
      <c r="Q25" s="28">
        <f t="shared" si="33"/>
        <v>4.3243714572502423E-2</v>
      </c>
      <c r="R25" s="27">
        <f t="shared" si="34"/>
        <v>-1.0462449374759708E-2</v>
      </c>
      <c r="S25" s="27">
        <f t="shared" si="35"/>
        <v>3.9964875113543075E-2</v>
      </c>
      <c r="T25" s="27">
        <f t="shared" si="36"/>
        <v>-2.9882520830892045E-2</v>
      </c>
      <c r="U25" s="28">
        <f t="shared" si="37"/>
        <v>7.1998904714363654E-2</v>
      </c>
      <c r="V25" s="27">
        <f t="shared" ref="V25:V56" si="38">($F25/$F5)^(1/20)-1</f>
        <v>6.6324960864554416E-3</v>
      </c>
      <c r="W25" s="27">
        <f t="shared" ref="W25:W56" si="39">($H25/$H5)^(1/20)-1</f>
        <v>6.3716044624340107E-2</v>
      </c>
      <c r="X25" s="27">
        <f t="shared" ref="X25:X56" si="40">($G25/$G5)^(1/20)-1</f>
        <v>-2.5708917683181176E-2</v>
      </c>
      <c r="Y25" s="28">
        <f t="shared" ref="Y25:Y56" si="41">($I25/$I5)^(1/20)-1</f>
        <v>9.1784646221818145E-2</v>
      </c>
      <c r="Z25" s="27"/>
      <c r="AA25" s="27"/>
      <c r="AB25" s="27"/>
      <c r="AC25" s="28"/>
      <c r="AD25" s="27"/>
      <c r="AE25" s="27"/>
      <c r="AF25" s="27"/>
      <c r="AG25" s="28"/>
      <c r="AH25" s="51" t="str">
        <f t="shared" si="19"/>
        <v>na</v>
      </c>
      <c r="AI25" s="51" t="str">
        <f t="shared" si="20"/>
        <v>na</v>
      </c>
      <c r="AJ25" s="51" t="str">
        <f t="shared" si="21"/>
        <v>na</v>
      </c>
      <c r="AK25" s="51">
        <f t="shared" si="22"/>
        <v>0.28996283180636451</v>
      </c>
      <c r="AL25" s="52" t="str">
        <f t="shared" si="23"/>
        <v>na</v>
      </c>
      <c r="AM25" s="52" t="str">
        <f t="shared" si="24"/>
        <v>na</v>
      </c>
      <c r="AN25" s="52" t="str">
        <f t="shared" si="25"/>
        <v>na</v>
      </c>
      <c r="AO25" s="52" t="str">
        <f t="shared" si="26"/>
        <v>na</v>
      </c>
      <c r="AP25" s="52" t="str">
        <f t="shared" si="27"/>
        <v>na</v>
      </c>
      <c r="AQ25" s="52" t="str">
        <f t="shared" si="28"/>
        <v>na</v>
      </c>
      <c r="AR25" s="52">
        <f t="shared" si="29"/>
        <v>8.6477508970883354E-2</v>
      </c>
      <c r="AS25" s="52">
        <f t="shared" si="17"/>
        <v>8.4220446829313164E-2</v>
      </c>
      <c r="AT25" s="52">
        <f t="shared" si="18"/>
        <v>6.8762127193829903E-2</v>
      </c>
    </row>
    <row r="26" spans="2:46" x14ac:dyDescent="0.2">
      <c r="B26" s="2">
        <f t="shared" si="5"/>
        <v>1892</v>
      </c>
      <c r="C26" s="20">
        <f>INDEX('Monthly Returns'!$E:$E,MATCH("Dec-31-"&amp;'Annual Returns'!$B26,'Monthly Returns'!$D:$D,0),0)</f>
        <v>5.51</v>
      </c>
      <c r="D26" s="21">
        <f>INDEX('Monthly Returns'!$F:$F,MATCH("Dec-31-"&amp;'Annual Returns'!$B26,'Monthly Returns'!$D:$D,0),0)</f>
        <v>7.6116519010000001</v>
      </c>
      <c r="E26" s="23">
        <f>SUMIFS(Data!$G:$G,Data!$B:$B,'Annual Returns'!$B26)</f>
        <v>0.23083333333333333</v>
      </c>
      <c r="F26" s="19">
        <f>INDEX('Monthly Returns'!$M:$M,MATCH("Dec-31-"&amp;'Annual Returns'!$B26,'Monthly Returns'!$D:$D,0),0)</f>
        <v>1.2409909909909909</v>
      </c>
      <c r="G26" s="19">
        <f>INDEX('Monthly Returns'!$N:$N,MATCH("Dec-31-"&amp;'Annual Returns'!$B26,'Monthly Returns'!$D:$D,0),0)</f>
        <v>0.61068794538874038</v>
      </c>
      <c r="H26" s="19">
        <f>INDEX('Monthly Returns'!$O:$O,MATCH("Dec-31-"&amp;'Annual Returns'!$B26,'Monthly Returns'!$D:$D,0),0)</f>
        <v>4.1163890658554898</v>
      </c>
      <c r="I26" s="22">
        <f>INDEX('Monthly Returns'!$P:$P,MATCH("Dec-31-"&amp;'Annual Returns'!$B26,'Monthly Returns'!$D:$D,0),0)</f>
        <v>6.74057691319772</v>
      </c>
      <c r="J26" s="27">
        <f t="shared" si="6"/>
        <v>1.8484288354898348E-2</v>
      </c>
      <c r="K26" s="27">
        <f t="shared" si="7"/>
        <v>6.1695372369368062E-2</v>
      </c>
      <c r="L26" s="27">
        <f t="shared" si="8"/>
        <v>1.2658691602351668E-2</v>
      </c>
      <c r="M26" s="28">
        <f t="shared" si="9"/>
        <v>4.8423700081440701E-2</v>
      </c>
      <c r="N26" s="27">
        <f t="shared" si="30"/>
        <v>8.946636158795318E-3</v>
      </c>
      <c r="O26" s="27">
        <f t="shared" si="31"/>
        <v>5.3248337450648275E-2</v>
      </c>
      <c r="P26" s="27">
        <f t="shared" si="32"/>
        <v>-1.6636545991425278E-2</v>
      </c>
      <c r="Q26" s="28">
        <f t="shared" si="33"/>
        <v>7.1067196118785647E-2</v>
      </c>
      <c r="R26" s="27">
        <f t="shared" si="34"/>
        <v>-5.7997336000641386E-3</v>
      </c>
      <c r="S26" s="27">
        <f t="shared" si="35"/>
        <v>4.3557296037011195E-2</v>
      </c>
      <c r="T26" s="27">
        <f t="shared" si="36"/>
        <v>-2.6827325542721936E-2</v>
      </c>
      <c r="U26" s="28">
        <f t="shared" si="37"/>
        <v>7.2324905360690916E-2</v>
      </c>
      <c r="V26" s="27">
        <f t="shared" si="38"/>
        <v>4.1698600517063866E-3</v>
      </c>
      <c r="W26" s="27">
        <f t="shared" si="39"/>
        <v>6.0377661832630825E-2</v>
      </c>
      <c r="X26" s="27">
        <f t="shared" si="40"/>
        <v>-2.6182540635141249E-2</v>
      </c>
      <c r="Y26" s="28">
        <f t="shared" si="41"/>
        <v>8.8887503130441248E-2</v>
      </c>
      <c r="Z26" s="27"/>
      <c r="AA26" s="27"/>
      <c r="AB26" s="27"/>
      <c r="AC26" s="28"/>
      <c r="AD26" s="27"/>
      <c r="AE26" s="27"/>
      <c r="AF26" s="27"/>
      <c r="AG26" s="28"/>
      <c r="AH26" s="51" t="str">
        <f t="shared" si="19"/>
        <v>na</v>
      </c>
      <c r="AI26" s="51" t="str">
        <f t="shared" si="20"/>
        <v>na</v>
      </c>
      <c r="AJ26" s="51" t="str">
        <f t="shared" si="21"/>
        <v>na</v>
      </c>
      <c r="AK26" s="51" t="str">
        <f t="shared" si="22"/>
        <v>na</v>
      </c>
      <c r="AL26" s="52" t="str">
        <f t="shared" si="23"/>
        <v>na</v>
      </c>
      <c r="AM26" s="52" t="str">
        <f t="shared" si="24"/>
        <v>na</v>
      </c>
      <c r="AN26" s="52" t="str">
        <f t="shared" si="25"/>
        <v>na</v>
      </c>
      <c r="AO26" s="52">
        <f t="shared" si="26"/>
        <v>4.8423700081440701E-2</v>
      </c>
      <c r="AP26" s="52" t="str">
        <f t="shared" si="27"/>
        <v>na</v>
      </c>
      <c r="AQ26" s="52" t="str">
        <f t="shared" si="28"/>
        <v>na</v>
      </c>
      <c r="AR26" s="52">
        <f t="shared" si="29"/>
        <v>8.6477508970883354E-2</v>
      </c>
      <c r="AS26" s="52">
        <f t="shared" si="17"/>
        <v>8.4220446829313164E-2</v>
      </c>
      <c r="AT26" s="52">
        <f t="shared" si="18"/>
        <v>6.8762127193829903E-2</v>
      </c>
    </row>
    <row r="27" spans="2:46" x14ac:dyDescent="0.2">
      <c r="B27" s="2">
        <f t="shared" si="5"/>
        <v>1893</v>
      </c>
      <c r="C27" s="20">
        <f>INDEX('Monthly Returns'!$E:$E,MATCH("Dec-31-"&amp;'Annual Returns'!$B27,'Monthly Returns'!$D:$D,0),0)</f>
        <v>4.41</v>
      </c>
      <c r="D27" s="21">
        <f>INDEX('Monthly Returns'!$F:$F,MATCH("Dec-31-"&amp;'Annual Returns'!$B27,'Monthly Returns'!$D:$D,0),0)</f>
        <v>7.0407735540000003</v>
      </c>
      <c r="E27" s="23">
        <f>SUMIFS(Data!$G:$G,Data!$B:$B,'Annual Returns'!$B27)</f>
        <v>0.24541666666666667</v>
      </c>
      <c r="F27" s="19">
        <f>INDEX('Monthly Returns'!$M:$M,MATCH("Dec-31-"&amp;'Annual Returns'!$B27,'Monthly Returns'!$D:$D,0),0)</f>
        <v>0.9932432432432432</v>
      </c>
      <c r="G27" s="19">
        <f>INDEX('Monthly Returns'!$N:$N,MATCH("Dec-31-"&amp;'Annual Returns'!$B27,'Monthly Returns'!$D:$D,0),0)</f>
        <v>0.56488599210307466</v>
      </c>
      <c r="H27" s="19">
        <f>INDEX('Monthly Returns'!$O:$O,MATCH("Dec-31-"&amp;'Annual Returns'!$B27,'Monthly Returns'!$D:$D,0),0)</f>
        <v>3.4722170297886361</v>
      </c>
      <c r="I27" s="22">
        <f>INDEX('Monthly Returns'!$P:$P,MATCH("Dec-31-"&amp;'Annual Returns'!$B27,'Monthly Returns'!$D:$D,0),0)</f>
        <v>6.1467571834478498</v>
      </c>
      <c r="J27" s="27">
        <f t="shared" si="6"/>
        <v>-0.19963702359346636</v>
      </c>
      <c r="K27" s="27">
        <f t="shared" si="7"/>
        <v>-0.15648958972564431</v>
      </c>
      <c r="L27" s="27">
        <f t="shared" si="8"/>
        <v>-7.5000585211338899E-2</v>
      </c>
      <c r="M27" s="28">
        <f t="shared" si="9"/>
        <v>-8.8096276831616582E-2</v>
      </c>
      <c r="N27" s="27">
        <f t="shared" si="30"/>
        <v>-3.0171161298541027E-2</v>
      </c>
      <c r="O27" s="27">
        <f t="shared" si="31"/>
        <v>1.3691694325598247E-2</v>
      </c>
      <c r="P27" s="27">
        <f t="shared" si="32"/>
        <v>-3.1850655808884465E-2</v>
      </c>
      <c r="Q27" s="28">
        <f t="shared" si="33"/>
        <v>4.704062488678673E-2</v>
      </c>
      <c r="R27" s="27">
        <f t="shared" si="34"/>
        <v>-1.8953182555677128E-2</v>
      </c>
      <c r="S27" s="27">
        <f t="shared" si="35"/>
        <v>2.9219303057250068E-2</v>
      </c>
      <c r="T27" s="27">
        <f t="shared" si="36"/>
        <v>-2.6701278139668827E-2</v>
      </c>
      <c r="U27" s="28">
        <f t="shared" si="37"/>
        <v>5.7454694988229527E-2</v>
      </c>
      <c r="V27" s="27">
        <f t="shared" si="38"/>
        <v>-1.1324391896583297E-4</v>
      </c>
      <c r="W27" s="27">
        <f t="shared" si="39"/>
        <v>5.5142147041818967E-2</v>
      </c>
      <c r="X27" s="27">
        <f t="shared" si="40"/>
        <v>-2.7026374430597855E-2</v>
      </c>
      <c r="Y27" s="28">
        <f t="shared" si="41"/>
        <v>8.4450923758935703E-2</v>
      </c>
      <c r="Z27" s="27"/>
      <c r="AA27" s="27"/>
      <c r="AB27" s="27"/>
      <c r="AC27" s="28"/>
      <c r="AD27" s="27"/>
      <c r="AE27" s="27"/>
      <c r="AF27" s="27"/>
      <c r="AG27" s="28"/>
      <c r="AH27" s="51" t="str">
        <f t="shared" si="19"/>
        <v>na</v>
      </c>
      <c r="AI27" s="51" t="str">
        <f t="shared" si="20"/>
        <v>na</v>
      </c>
      <c r="AJ27" s="51" t="str">
        <f t="shared" si="21"/>
        <v>na</v>
      </c>
      <c r="AK27" s="51" t="str">
        <f t="shared" si="22"/>
        <v>na</v>
      </c>
      <c r="AL27" s="52" t="str">
        <f t="shared" si="23"/>
        <v>na</v>
      </c>
      <c r="AM27" s="52">
        <f t="shared" si="24"/>
        <v>-8.8096276831616582E-2</v>
      </c>
      <c r="AN27" s="52" t="str">
        <f t="shared" si="25"/>
        <v>na</v>
      </c>
      <c r="AO27" s="52" t="str">
        <f t="shared" si="26"/>
        <v>na</v>
      </c>
      <c r="AP27" s="52" t="str">
        <f t="shared" si="27"/>
        <v>na</v>
      </c>
      <c r="AQ27" s="52" t="str">
        <f t="shared" si="28"/>
        <v>na</v>
      </c>
      <c r="AR27" s="52">
        <f t="shared" si="29"/>
        <v>8.6477508970883354E-2</v>
      </c>
      <c r="AS27" s="52">
        <f t="shared" si="17"/>
        <v>8.4220446829313164E-2</v>
      </c>
      <c r="AT27" s="52">
        <f t="shared" si="18"/>
        <v>6.8762127193829903E-2</v>
      </c>
    </row>
    <row r="28" spans="2:46" x14ac:dyDescent="0.2">
      <c r="B28" s="2">
        <f t="shared" si="5"/>
        <v>1894</v>
      </c>
      <c r="C28" s="20">
        <f>INDEX('Monthly Returns'!$E:$E,MATCH("Dec-31-"&amp;'Annual Returns'!$B28,'Monthly Returns'!$D:$D,0),0)</f>
        <v>4.3</v>
      </c>
      <c r="D28" s="21">
        <f>INDEX('Monthly Returns'!$F:$F,MATCH("Dec-31-"&amp;'Annual Returns'!$B28,'Monthly Returns'!$D:$D,0),0)</f>
        <v>6.5650523969999997</v>
      </c>
      <c r="E28" s="23">
        <f>SUMIFS(Data!$G:$G,Data!$B:$B,'Annual Returns'!$B28)</f>
        <v>0.22833333333333336</v>
      </c>
      <c r="F28" s="19">
        <f>INDEX('Monthly Returns'!$M:$M,MATCH("Dec-31-"&amp;'Annual Returns'!$B28,'Monthly Returns'!$D:$D,0),0)</f>
        <v>0.96846846846846835</v>
      </c>
      <c r="G28" s="19">
        <f>INDEX('Monthly Returns'!$N:$N,MATCH("Dec-31-"&amp;'Annual Returns'!$B28,'Monthly Returns'!$D:$D,0),0)</f>
        <v>0.52671856409600604</v>
      </c>
      <c r="H28" s="19">
        <f>INDEX('Monthly Returns'!$O:$O,MATCH("Dec-31-"&amp;'Annual Returns'!$B28,'Monthly Returns'!$D:$D,0),0)</f>
        <v>3.5644007314645854</v>
      </c>
      <c r="I28" s="22">
        <f>INDEX('Monthly Returns'!$P:$P,MATCH("Dec-31-"&amp;'Annual Returns'!$B28,'Monthly Returns'!$D:$D,0),0)</f>
        <v>6.767182655849771</v>
      </c>
      <c r="J28" s="27">
        <f t="shared" si="6"/>
        <v>-2.4943310657596474E-2</v>
      </c>
      <c r="K28" s="27">
        <f t="shared" si="7"/>
        <v>2.6548945784521161E-2</v>
      </c>
      <c r="L28" s="27">
        <f t="shared" si="8"/>
        <v>-6.7566603776048728E-2</v>
      </c>
      <c r="M28" s="28">
        <f t="shared" si="9"/>
        <v>0.10093541259001082</v>
      </c>
      <c r="N28" s="27">
        <f t="shared" si="30"/>
        <v>-4.1678206571197252E-2</v>
      </c>
      <c r="O28" s="27">
        <f t="shared" si="31"/>
        <v>3.6128281642193727E-3</v>
      </c>
      <c r="P28" s="27">
        <f t="shared" si="32"/>
        <v>-3.3933336368192957E-2</v>
      </c>
      <c r="Q28" s="28">
        <f t="shared" si="33"/>
        <v>3.8864983076076998E-2</v>
      </c>
      <c r="R28" s="27">
        <f t="shared" si="34"/>
        <v>-9.2550399802171501E-4</v>
      </c>
      <c r="S28" s="27">
        <f t="shared" si="35"/>
        <v>4.6394422378731814E-2</v>
      </c>
      <c r="T28" s="27">
        <f t="shared" si="36"/>
        <v>-2.2913619383458261E-2</v>
      </c>
      <c r="U28" s="28">
        <f t="shared" si="37"/>
        <v>7.0933382285460311E-2</v>
      </c>
      <c r="V28" s="27">
        <f t="shared" si="38"/>
        <v>-2.7119155628769764E-3</v>
      </c>
      <c r="W28" s="27">
        <f t="shared" si="39"/>
        <v>5.1338780095064429E-2</v>
      </c>
      <c r="X28" s="27">
        <f t="shared" si="40"/>
        <v>-2.7693604491096147E-2</v>
      </c>
      <c r="Y28" s="28">
        <f t="shared" si="41"/>
        <v>8.128341534233674E-2</v>
      </c>
      <c r="Z28" s="27"/>
      <c r="AA28" s="27"/>
      <c r="AB28" s="27"/>
      <c r="AC28" s="28"/>
      <c r="AD28" s="27"/>
      <c r="AE28" s="27"/>
      <c r="AF28" s="27"/>
      <c r="AG28" s="28"/>
      <c r="AH28" s="51" t="str">
        <f t="shared" si="19"/>
        <v>na</v>
      </c>
      <c r="AI28" s="51" t="str">
        <f t="shared" si="20"/>
        <v>na</v>
      </c>
      <c r="AJ28" s="51" t="str">
        <f t="shared" si="21"/>
        <v>na</v>
      </c>
      <c r="AK28" s="51" t="str">
        <f t="shared" si="22"/>
        <v>na</v>
      </c>
      <c r="AL28" s="52">
        <f t="shared" si="23"/>
        <v>0.10093541259001082</v>
      </c>
      <c r="AM28" s="52" t="str">
        <f t="shared" si="24"/>
        <v>na</v>
      </c>
      <c r="AN28" s="52" t="str">
        <f t="shared" si="25"/>
        <v>na</v>
      </c>
      <c r="AO28" s="52" t="str">
        <f t="shared" si="26"/>
        <v>na</v>
      </c>
      <c r="AP28" s="52" t="str">
        <f t="shared" si="27"/>
        <v>na</v>
      </c>
      <c r="AQ28" s="52" t="str">
        <f t="shared" si="28"/>
        <v>na</v>
      </c>
      <c r="AR28" s="52">
        <f t="shared" si="29"/>
        <v>8.6477508970883354E-2</v>
      </c>
      <c r="AS28" s="52">
        <f t="shared" si="17"/>
        <v>8.4220446829313164E-2</v>
      </c>
      <c r="AT28" s="52">
        <f t="shared" si="18"/>
        <v>6.8762127193829903E-2</v>
      </c>
    </row>
    <row r="29" spans="2:46" x14ac:dyDescent="0.2">
      <c r="B29" s="2">
        <f t="shared" si="5"/>
        <v>1895</v>
      </c>
      <c r="C29" s="20">
        <f>INDEX('Monthly Returns'!$E:$E,MATCH("Dec-31-"&amp;'Annual Returns'!$B29,'Monthly Returns'!$D:$D,0),0)</f>
        <v>4.32</v>
      </c>
      <c r="D29" s="21">
        <f>INDEX('Monthly Returns'!$F:$F,MATCH("Dec-31-"&amp;'Annual Returns'!$B29,'Monthly Returns'!$D:$D,0),0)</f>
        <v>6.7553424790000003</v>
      </c>
      <c r="E29" s="23">
        <f>SUMIFS(Data!$G:$G,Data!$B:$B,'Annual Returns'!$B29)</f>
        <v>0.19916666666666666</v>
      </c>
      <c r="F29" s="19">
        <f>INDEX('Monthly Returns'!$M:$M,MATCH("Dec-31-"&amp;'Annual Returns'!$B29,'Monthly Returns'!$D:$D,0),0)</f>
        <v>0.97297297297297292</v>
      </c>
      <c r="G29" s="19">
        <f>INDEX('Monthly Returns'!$N:$N,MATCH("Dec-31-"&amp;'Annual Returns'!$B29,'Monthly Returns'!$D:$D,0),0)</f>
        <v>0.54198566520833735</v>
      </c>
      <c r="H29" s="19">
        <f>INDEX('Monthly Returns'!$O:$O,MATCH("Dec-31-"&amp;'Annual Returns'!$B29,'Monthly Returns'!$D:$D,0),0)</f>
        <v>3.7424531644312369</v>
      </c>
      <c r="I29" s="22">
        <f>INDEX('Monthly Returns'!$P:$P,MATCH("Dec-31-"&amp;'Annual Returns'!$B29,'Monthly Returns'!$D:$D,0),0)</f>
        <v>6.9050777625136144</v>
      </c>
      <c r="J29" s="27">
        <f t="shared" si="6"/>
        <v>4.6511627906977715E-3</v>
      </c>
      <c r="K29" s="27">
        <f t="shared" si="7"/>
        <v>4.9952978461400788E-2</v>
      </c>
      <c r="L29" s="27">
        <f t="shared" si="8"/>
        <v>2.8985310473219839E-2</v>
      </c>
      <c r="M29" s="28">
        <f t="shared" si="9"/>
        <v>2.0377033350007512E-2</v>
      </c>
      <c r="N29" s="27">
        <f t="shared" si="30"/>
        <v>-1.2481630394579279E-2</v>
      </c>
      <c r="O29" s="27">
        <f t="shared" si="31"/>
        <v>3.4553969503028359E-2</v>
      </c>
      <c r="P29" s="27">
        <f t="shared" si="32"/>
        <v>-3.0749474826559875E-2</v>
      </c>
      <c r="Q29" s="28">
        <f t="shared" si="33"/>
        <v>6.7375196229997103E-2</v>
      </c>
      <c r="R29" s="27">
        <f t="shared" si="34"/>
        <v>-1.836950783795277E-2</v>
      </c>
      <c r="S29" s="27">
        <f t="shared" si="35"/>
        <v>2.6605400819780245E-2</v>
      </c>
      <c r="T29" s="27">
        <f t="shared" si="36"/>
        <v>-1.8984066478624273E-2</v>
      </c>
      <c r="U29" s="28">
        <f t="shared" si="37"/>
        <v>4.6471688930433741E-2</v>
      </c>
      <c r="V29" s="27">
        <f t="shared" si="38"/>
        <v>-5.7521484304789983E-4</v>
      </c>
      <c r="W29" s="27">
        <f t="shared" si="39"/>
        <v>5.2215237385095481E-2</v>
      </c>
      <c r="X29" s="27">
        <f t="shared" si="40"/>
        <v>-2.3824175226329514E-2</v>
      </c>
      <c r="Y29" s="28">
        <f t="shared" si="41"/>
        <v>7.7895201542258041E-2</v>
      </c>
      <c r="Z29" s="27"/>
      <c r="AA29" s="27"/>
      <c r="AB29" s="27"/>
      <c r="AC29" s="28"/>
      <c r="AD29" s="27"/>
      <c r="AE29" s="27"/>
      <c r="AF29" s="27"/>
      <c r="AG29" s="28"/>
      <c r="AH29" s="51" t="str">
        <f t="shared" si="19"/>
        <v>na</v>
      </c>
      <c r="AI29" s="51" t="str">
        <f t="shared" si="20"/>
        <v>na</v>
      </c>
      <c r="AJ29" s="51" t="str">
        <f t="shared" si="21"/>
        <v>na</v>
      </c>
      <c r="AK29" s="51" t="str">
        <f t="shared" si="22"/>
        <v>na</v>
      </c>
      <c r="AL29" s="52" t="str">
        <f t="shared" si="23"/>
        <v>na</v>
      </c>
      <c r="AM29" s="52" t="str">
        <f t="shared" si="24"/>
        <v>na</v>
      </c>
      <c r="AN29" s="52">
        <f t="shared" si="25"/>
        <v>2.0377033350007512E-2</v>
      </c>
      <c r="AO29" s="52" t="str">
        <f t="shared" si="26"/>
        <v>na</v>
      </c>
      <c r="AP29" s="52" t="str">
        <f t="shared" si="27"/>
        <v>na</v>
      </c>
      <c r="AQ29" s="52" t="str">
        <f t="shared" si="28"/>
        <v>na</v>
      </c>
      <c r="AR29" s="52">
        <f t="shared" si="29"/>
        <v>8.6477508970883354E-2</v>
      </c>
      <c r="AS29" s="52">
        <f t="shared" si="17"/>
        <v>8.4220446829313164E-2</v>
      </c>
      <c r="AT29" s="52">
        <f t="shared" si="18"/>
        <v>6.8762127193829903E-2</v>
      </c>
    </row>
    <row r="30" spans="2:46" x14ac:dyDescent="0.2">
      <c r="B30" s="2">
        <f t="shared" si="5"/>
        <v>1896</v>
      </c>
      <c r="C30" s="20">
        <f>INDEX('Monthly Returns'!$E:$E,MATCH("Dec-31-"&amp;'Annual Returns'!$B30,'Monthly Returns'!$D:$D,0),0)</f>
        <v>4.22</v>
      </c>
      <c r="D30" s="21">
        <f>INDEX('Monthly Returns'!$F:$F,MATCH("Dec-31-"&amp;'Annual Returns'!$B30,'Monthly Returns'!$D:$D,0),0)</f>
        <v>6.6601933879999997</v>
      </c>
      <c r="E30" s="23">
        <f>SUMIFS(Data!$G:$G,Data!$B:$B,'Annual Returns'!$B30)</f>
        <v>0.18458333333333332</v>
      </c>
      <c r="F30" s="19">
        <f>INDEX('Monthly Returns'!$M:$M,MATCH("Dec-31-"&amp;'Annual Returns'!$B30,'Monthly Returns'!$D:$D,0),0)</f>
        <v>0.95045045045045029</v>
      </c>
      <c r="G30" s="19">
        <f>INDEX('Monthly Returns'!$N:$N,MATCH("Dec-31-"&amp;'Annual Returns'!$B30,'Monthly Returns'!$D:$D,0),0)</f>
        <v>0.53435178971795094</v>
      </c>
      <c r="H30" s="19">
        <f>INDEX('Monthly Returns'!$O:$O,MATCH("Dec-31-"&amp;'Annual Returns'!$B30,'Monthly Returns'!$D:$D,0),0)</f>
        <v>3.8180161736343323</v>
      </c>
      <c r="I30" s="22">
        <f>INDEX('Monthly Returns'!$P:$P,MATCH("Dec-31-"&amp;'Annual Returns'!$B30,'Monthly Returns'!$D:$D,0),0)</f>
        <v>7.1451359331080608</v>
      </c>
      <c r="J30" s="27">
        <f t="shared" si="6"/>
        <v>-2.3148148148148251E-2</v>
      </c>
      <c r="K30" s="27">
        <f t="shared" si="7"/>
        <v>2.0190769498802608E-2</v>
      </c>
      <c r="L30" s="27">
        <f t="shared" si="8"/>
        <v>-1.4085013645982691E-2</v>
      </c>
      <c r="M30" s="28">
        <f t="shared" si="9"/>
        <v>3.476545505362405E-2</v>
      </c>
      <c r="N30" s="27">
        <f t="shared" si="30"/>
        <v>-4.8468790969613096E-2</v>
      </c>
      <c r="O30" s="27">
        <f t="shared" si="31"/>
        <v>-3.0709427711721471E-3</v>
      </c>
      <c r="P30" s="27">
        <f t="shared" si="32"/>
        <v>-2.3900246476120102E-2</v>
      </c>
      <c r="Q30" s="28">
        <f t="shared" si="33"/>
        <v>2.133931868105754E-2</v>
      </c>
      <c r="R30" s="27">
        <f t="shared" si="34"/>
        <v>-2.8588289387399324E-2</v>
      </c>
      <c r="S30" s="27">
        <f t="shared" si="35"/>
        <v>1.602952037129679E-2</v>
      </c>
      <c r="T30" s="27">
        <f t="shared" si="36"/>
        <v>-1.5697898522072595E-2</v>
      </c>
      <c r="U30" s="28">
        <f t="shared" si="37"/>
        <v>3.2233415783356367E-2</v>
      </c>
      <c r="V30" s="27">
        <f t="shared" si="38"/>
        <v>8.2575231967787488E-3</v>
      </c>
      <c r="W30" s="27">
        <f t="shared" si="39"/>
        <v>5.9825482370883698E-2</v>
      </c>
      <c r="X30" s="27">
        <f t="shared" si="40"/>
        <v>-2.3660393531123036E-2</v>
      </c>
      <c r="Y30" s="28">
        <f t="shared" si="41"/>
        <v>8.5509053764549758E-2</v>
      </c>
      <c r="Z30" s="27">
        <f>($F30/$F5)^(1/25)-1</f>
        <v>-4.6372946983568308E-3</v>
      </c>
      <c r="AA30" s="27">
        <f>($H30/$H5)^(1/25)-1</f>
        <v>5.0009960590051028E-2</v>
      </c>
      <c r="AB30" s="27">
        <f>($G30/$G5)^(1/25)-1</f>
        <v>-2.5347451751938976E-2</v>
      </c>
      <c r="AC30" s="28">
        <f>($I30/$I5)^(1/25)-1</f>
        <v>7.7317206503430436E-2</v>
      </c>
      <c r="AD30" s="27"/>
      <c r="AE30" s="27"/>
      <c r="AF30" s="27"/>
      <c r="AG30" s="28"/>
      <c r="AH30" s="51" t="str">
        <f t="shared" si="19"/>
        <v>na</v>
      </c>
      <c r="AI30" s="51" t="str">
        <f t="shared" si="20"/>
        <v>na</v>
      </c>
      <c r="AJ30" s="51" t="str">
        <f t="shared" si="21"/>
        <v>na</v>
      </c>
      <c r="AK30" s="51" t="str">
        <f t="shared" si="22"/>
        <v>na</v>
      </c>
      <c r="AL30" s="52" t="str">
        <f t="shared" si="23"/>
        <v>na</v>
      </c>
      <c r="AM30" s="52">
        <f t="shared" si="24"/>
        <v>3.476545505362405E-2</v>
      </c>
      <c r="AN30" s="52" t="str">
        <f t="shared" si="25"/>
        <v>na</v>
      </c>
      <c r="AO30" s="52" t="str">
        <f t="shared" si="26"/>
        <v>na</v>
      </c>
      <c r="AP30" s="52" t="str">
        <f t="shared" si="27"/>
        <v>na</v>
      </c>
      <c r="AQ30" s="52" t="str">
        <f t="shared" si="28"/>
        <v>na</v>
      </c>
      <c r="AR30" s="52">
        <f t="shared" si="29"/>
        <v>8.6477508970883354E-2</v>
      </c>
      <c r="AS30" s="52">
        <f t="shared" si="17"/>
        <v>8.4220446829313164E-2</v>
      </c>
      <c r="AT30" s="52">
        <f t="shared" si="18"/>
        <v>6.8762127193829903E-2</v>
      </c>
    </row>
    <row r="31" spans="2:46" x14ac:dyDescent="0.2">
      <c r="B31" s="2">
        <f t="shared" si="5"/>
        <v>1897</v>
      </c>
      <c r="C31" s="20">
        <f>INDEX('Monthly Returns'!$E:$E,MATCH("Dec-31-"&amp;'Annual Returns'!$B31,'Monthly Returns'!$D:$D,0),0)</f>
        <v>4.75</v>
      </c>
      <c r="D31" s="21">
        <f>INDEX('Monthly Returns'!$F:$F,MATCH("Dec-31-"&amp;'Annual Returns'!$B31,'Monthly Returns'!$D:$D,0),0)</f>
        <v>6.6601933879999997</v>
      </c>
      <c r="E31" s="23">
        <f>SUMIFS(Data!$G:$G,Data!$B:$B,'Annual Returns'!$B31)</f>
        <v>0.18000000000000005</v>
      </c>
      <c r="F31" s="19">
        <f>INDEX('Monthly Returns'!$M:$M,MATCH("Dec-31-"&amp;'Annual Returns'!$B31,'Monthly Returns'!$D:$D,0),0)</f>
        <v>1.0698198198198197</v>
      </c>
      <c r="G31" s="19">
        <f>INDEX('Monthly Returns'!$N:$N,MATCH("Dec-31-"&amp;'Annual Returns'!$B31,'Monthly Returns'!$D:$D,0),0)</f>
        <v>0.53435178971795094</v>
      </c>
      <c r="H31" s="19">
        <f>INDEX('Monthly Returns'!$O:$O,MATCH("Dec-31-"&amp;'Annual Returns'!$B31,'Monthly Returns'!$D:$D,0),0)</f>
        <v>4.4710853918059748</v>
      </c>
      <c r="I31" s="22">
        <f>INDEX('Monthly Returns'!$P:$P,MATCH("Dec-31-"&amp;'Annual Returns'!$B31,'Monthly Returns'!$D:$D,0),0)</f>
        <v>8.3673068525997962</v>
      </c>
      <c r="J31" s="27">
        <f t="shared" si="6"/>
        <v>0.12559241706161139</v>
      </c>
      <c r="K31" s="27">
        <f t="shared" si="7"/>
        <v>0.17104935874328486</v>
      </c>
      <c r="L31" s="27">
        <f t="shared" si="8"/>
        <v>0</v>
      </c>
      <c r="M31" s="28">
        <f t="shared" si="9"/>
        <v>0.17104935874328486</v>
      </c>
      <c r="N31" s="27">
        <f t="shared" si="30"/>
        <v>-2.9247758199096863E-2</v>
      </c>
      <c r="O31" s="27">
        <f t="shared" si="31"/>
        <v>1.6668364016726001E-2</v>
      </c>
      <c r="P31" s="27">
        <f t="shared" si="32"/>
        <v>-2.635287860234059E-2</v>
      </c>
      <c r="Q31" s="28">
        <f t="shared" si="33"/>
        <v>4.4185662005871151E-2</v>
      </c>
      <c r="R31" s="27">
        <f t="shared" si="34"/>
        <v>-1.0334799586935728E-2</v>
      </c>
      <c r="S31" s="27">
        <f t="shared" si="35"/>
        <v>3.4796725999501454E-2</v>
      </c>
      <c r="T31" s="27">
        <f t="shared" si="36"/>
        <v>-2.1506772489912174E-2</v>
      </c>
      <c r="U31" s="28">
        <f t="shared" si="37"/>
        <v>5.7541020117927388E-2</v>
      </c>
      <c r="V31" s="27">
        <f t="shared" si="38"/>
        <v>1.9155640539647578E-2</v>
      </c>
      <c r="W31" s="27">
        <f t="shared" si="39"/>
        <v>6.9251175401749077E-2</v>
      </c>
      <c r="X31" s="27">
        <f t="shared" si="40"/>
        <v>-1.7675786502202362E-2</v>
      </c>
      <c r="Y31" s="28">
        <f t="shared" si="41"/>
        <v>8.8491111905332653E-2</v>
      </c>
      <c r="Z31" s="27">
        <f t="shared" ref="Z31:Z94" si="42">($F31/$F6)^(1/25)-1</f>
        <v>-2.6044505007258856E-3</v>
      </c>
      <c r="AA31" s="27">
        <f t="shared" ref="AA31:AA94" si="43">($H31/$H6)^(1/25)-1</f>
        <v>5.1487993692654888E-2</v>
      </c>
      <c r="AB31" s="27">
        <f t="shared" ref="AB31:AB94" si="44">($G31/$G6)^(1/25)-1</f>
        <v>-2.6216610612442182E-2</v>
      </c>
      <c r="AC31" s="28">
        <f t="shared" ref="AC31:AC94" si="45">($I31/$I6)^(1/25)-1</f>
        <v>7.9796600714218346E-2</v>
      </c>
      <c r="AD31" s="27"/>
      <c r="AE31" s="27"/>
      <c r="AF31" s="27"/>
      <c r="AG31" s="28"/>
      <c r="AH31" s="51" t="str">
        <f t="shared" si="19"/>
        <v>na</v>
      </c>
      <c r="AI31" s="51" t="str">
        <f t="shared" si="20"/>
        <v>na</v>
      </c>
      <c r="AJ31" s="51" t="str">
        <f t="shared" si="21"/>
        <v>na</v>
      </c>
      <c r="AK31" s="51" t="str">
        <f t="shared" si="22"/>
        <v>na</v>
      </c>
      <c r="AL31" s="52" t="str">
        <f t="shared" si="23"/>
        <v>na</v>
      </c>
      <c r="AM31" s="52">
        <f t="shared" si="24"/>
        <v>0.17104935874328486</v>
      </c>
      <c r="AN31" s="52" t="str">
        <f t="shared" si="25"/>
        <v>na</v>
      </c>
      <c r="AO31" s="52" t="str">
        <f t="shared" si="26"/>
        <v>na</v>
      </c>
      <c r="AP31" s="52" t="str">
        <f t="shared" si="27"/>
        <v>na</v>
      </c>
      <c r="AQ31" s="52" t="str">
        <f t="shared" si="28"/>
        <v>na</v>
      </c>
      <c r="AR31" s="52">
        <f t="shared" si="29"/>
        <v>8.6477508970883354E-2</v>
      </c>
      <c r="AS31" s="52">
        <f t="shared" si="17"/>
        <v>8.4220446829313164E-2</v>
      </c>
      <c r="AT31" s="52">
        <f t="shared" si="18"/>
        <v>6.8762127193829903E-2</v>
      </c>
    </row>
    <row r="32" spans="2:46" x14ac:dyDescent="0.2">
      <c r="B32" s="2">
        <f t="shared" si="5"/>
        <v>1898</v>
      </c>
      <c r="C32" s="20">
        <f>INDEX('Monthly Returns'!$E:$E,MATCH("Dec-31-"&amp;'Annual Returns'!$B32,'Monthly Returns'!$D:$D,0),0)</f>
        <v>5.65</v>
      </c>
      <c r="D32" s="21">
        <f>INDEX('Monthly Returns'!$F:$F,MATCH("Dec-31-"&amp;'Annual Returns'!$B32,'Monthly Returns'!$D:$D,0),0)</f>
        <v>6.7553424790000003</v>
      </c>
      <c r="E32" s="23">
        <f>SUMIFS(Data!$G:$G,Data!$B:$B,'Annual Returns'!$B32)</f>
        <v>0.19083333333333333</v>
      </c>
      <c r="F32" s="19">
        <f>INDEX('Monthly Returns'!$M:$M,MATCH("Dec-31-"&amp;'Annual Returns'!$B32,'Monthly Returns'!$D:$D,0),0)</f>
        <v>1.2725225225225225</v>
      </c>
      <c r="G32" s="19">
        <f>INDEX('Monthly Returns'!$N:$N,MATCH("Dec-31-"&amp;'Annual Returns'!$B32,'Monthly Returns'!$D:$D,0),0)</f>
        <v>0.54198566520833735</v>
      </c>
      <c r="H32" s="19">
        <f>INDEX('Monthly Returns'!$O:$O,MATCH("Dec-31-"&amp;'Annual Returns'!$B32,'Monthly Returns'!$D:$D,0),0)</f>
        <v>5.5184492599980102</v>
      </c>
      <c r="I32" s="22">
        <f>INDEX('Monthly Returns'!$P:$P,MATCH("Dec-31-"&amp;'Annual Returns'!$B32,'Monthly Returns'!$D:$D,0),0)</f>
        <v>10.181909991801607</v>
      </c>
      <c r="J32" s="27">
        <f t="shared" si="6"/>
        <v>0.18947368421052646</v>
      </c>
      <c r="K32" s="27">
        <f t="shared" si="7"/>
        <v>0.2342527096690008</v>
      </c>
      <c r="L32" s="27">
        <f t="shared" si="8"/>
        <v>1.428623546749197E-2</v>
      </c>
      <c r="M32" s="28">
        <f t="shared" si="9"/>
        <v>0.21686824341072164</v>
      </c>
      <c r="N32" s="27">
        <f t="shared" si="30"/>
        <v>5.080461545018955E-2</v>
      </c>
      <c r="O32" s="27">
        <f t="shared" si="31"/>
        <v>9.7089448588347338E-2</v>
      </c>
      <c r="P32" s="27">
        <f t="shared" si="32"/>
        <v>-8.2427157328772704E-3</v>
      </c>
      <c r="Q32" s="28">
        <f t="shared" si="33"/>
        <v>0.1062076034047601</v>
      </c>
      <c r="R32" s="27">
        <f t="shared" si="34"/>
        <v>9.5051361455227301E-3</v>
      </c>
      <c r="S32" s="27">
        <f t="shared" si="35"/>
        <v>5.4566480581598187E-2</v>
      </c>
      <c r="T32" s="27">
        <f t="shared" si="36"/>
        <v>-2.0117780363386406E-2</v>
      </c>
      <c r="U32" s="28">
        <f t="shared" si="37"/>
        <v>7.6217589673870156E-2</v>
      </c>
      <c r="V32" s="27">
        <f t="shared" si="38"/>
        <v>2.4970739860912028E-2</v>
      </c>
      <c r="W32" s="27">
        <f t="shared" si="39"/>
        <v>7.444058365143813E-2</v>
      </c>
      <c r="X32" s="27">
        <f t="shared" si="40"/>
        <v>-9.5375153387303735E-3</v>
      </c>
      <c r="Y32" s="28">
        <f t="shared" si="41"/>
        <v>8.4786753956550331E-2</v>
      </c>
      <c r="Z32" s="27">
        <f t="shared" si="42"/>
        <v>9.869014635058404E-3</v>
      </c>
      <c r="AA32" s="27">
        <f t="shared" si="43"/>
        <v>6.340129401915906E-2</v>
      </c>
      <c r="AB32" s="27">
        <f t="shared" si="44"/>
        <v>-2.3298321239923037E-2</v>
      </c>
      <c r="AC32" s="28">
        <f t="shared" si="45"/>
        <v>8.8767754929168774E-2</v>
      </c>
      <c r="AD32" s="27"/>
      <c r="AE32" s="27"/>
      <c r="AF32" s="27"/>
      <c r="AG32" s="28"/>
      <c r="AH32" s="51" t="str">
        <f t="shared" si="19"/>
        <v>na</v>
      </c>
      <c r="AI32" s="51" t="str">
        <f t="shared" si="20"/>
        <v>na</v>
      </c>
      <c r="AJ32" s="51" t="str">
        <f t="shared" si="21"/>
        <v>na</v>
      </c>
      <c r="AK32" s="51" t="str">
        <f t="shared" si="22"/>
        <v>na</v>
      </c>
      <c r="AL32" s="52" t="str">
        <f t="shared" si="23"/>
        <v>na</v>
      </c>
      <c r="AM32" s="52" t="str">
        <f t="shared" si="24"/>
        <v>na</v>
      </c>
      <c r="AN32" s="52">
        <f t="shared" si="25"/>
        <v>0.21686824341072164</v>
      </c>
      <c r="AO32" s="52" t="str">
        <f t="shared" si="26"/>
        <v>na</v>
      </c>
      <c r="AP32" s="52" t="str">
        <f t="shared" si="27"/>
        <v>na</v>
      </c>
      <c r="AQ32" s="52" t="str">
        <f t="shared" si="28"/>
        <v>na</v>
      </c>
      <c r="AR32" s="52">
        <f t="shared" si="29"/>
        <v>8.6477508970883354E-2</v>
      </c>
      <c r="AS32" s="52">
        <f t="shared" si="17"/>
        <v>8.4220446829313164E-2</v>
      </c>
      <c r="AT32" s="52">
        <f t="shared" si="18"/>
        <v>6.8762127193829903E-2</v>
      </c>
    </row>
    <row r="33" spans="2:48" x14ac:dyDescent="0.2">
      <c r="B33" s="2">
        <f t="shared" si="5"/>
        <v>1899</v>
      </c>
      <c r="C33" s="20">
        <f>INDEX('Monthly Returns'!$E:$E,MATCH("Dec-31-"&amp;'Annual Returns'!$B33,'Monthly Returns'!$D:$D,0),0)</f>
        <v>6.02</v>
      </c>
      <c r="D33" s="21">
        <f>INDEX('Monthly Returns'!$F:$F,MATCH("Dec-31-"&amp;'Annual Returns'!$B33,'Monthly Returns'!$D:$D,0),0)</f>
        <v>7.8970910740000004</v>
      </c>
      <c r="E33" s="23">
        <f>SUMIFS(Data!$G:$G,Data!$B:$B,'Annual Returns'!$B33)</f>
        <v>0.20541666666666664</v>
      </c>
      <c r="F33" s="19">
        <f>INDEX('Monthly Returns'!$M:$M,MATCH("Dec-31-"&amp;'Annual Returns'!$B33,'Monthly Returns'!$D:$D,0),0)</f>
        <v>1.3558558558558556</v>
      </c>
      <c r="G33" s="19">
        <f>INDEX('Monthly Returns'!$N:$N,MATCH("Dec-31-"&amp;'Annual Returns'!$B33,'Monthly Returns'!$D:$D,0),0)</f>
        <v>0.63358892199145789</v>
      </c>
      <c r="H33" s="19">
        <f>INDEX('Monthly Returns'!$O:$O,MATCH("Dec-31-"&amp;'Annual Returns'!$B33,'Monthly Returns'!$D:$D,0),0)</f>
        <v>6.0767867410849634</v>
      </c>
      <c r="I33" s="22">
        <f>INDEX('Monthly Returns'!$P:$P,MATCH("Dec-31-"&amp;'Annual Returns'!$B33,'Monthly Returns'!$D:$D,0),0)</f>
        <v>9.5910558568239779</v>
      </c>
      <c r="J33" s="27">
        <f t="shared" si="6"/>
        <v>6.5486725663716605E-2</v>
      </c>
      <c r="K33" s="27">
        <f t="shared" si="7"/>
        <v>0.10117651803636485</v>
      </c>
      <c r="L33" s="27">
        <f t="shared" si="8"/>
        <v>0.16901416894099697</v>
      </c>
      <c r="M33" s="28">
        <f t="shared" si="9"/>
        <v>-5.802979357049709E-2</v>
      </c>
      <c r="N33" s="27">
        <f t="shared" si="30"/>
        <v>6.9610375725068785E-2</v>
      </c>
      <c r="O33" s="27">
        <f t="shared" si="31"/>
        <v>0.1125960000937789</v>
      </c>
      <c r="P33" s="27">
        <f t="shared" si="32"/>
        <v>3.7637813758055305E-2</v>
      </c>
      <c r="Q33" s="28">
        <f t="shared" si="33"/>
        <v>7.2239258575441001E-2</v>
      </c>
      <c r="R33" s="27">
        <f t="shared" si="34"/>
        <v>1.2438113434546372E-2</v>
      </c>
      <c r="S33" s="27">
        <f t="shared" si="35"/>
        <v>5.6700344590799867E-2</v>
      </c>
      <c r="T33" s="27">
        <f t="shared" si="36"/>
        <v>1.2129148165473946E-3</v>
      </c>
      <c r="U33" s="28">
        <f t="shared" si="37"/>
        <v>5.5420209780673524E-2</v>
      </c>
      <c r="V33" s="27">
        <f t="shared" si="38"/>
        <v>1.0140001345794403E-2</v>
      </c>
      <c r="W33" s="27">
        <f t="shared" si="39"/>
        <v>5.821832555354356E-2</v>
      </c>
      <c r="X33" s="27">
        <f t="shared" si="40"/>
        <v>-1.0253555771988943E-2</v>
      </c>
      <c r="Y33" s="28">
        <f t="shared" si="41"/>
        <v>6.9181234976741335E-2</v>
      </c>
      <c r="Z33" s="27">
        <f t="shared" si="42"/>
        <v>1.1350341708656009E-2</v>
      </c>
      <c r="AA33" s="27">
        <f t="shared" si="43"/>
        <v>6.3314279762011427E-2</v>
      </c>
      <c r="AB33" s="27">
        <f t="shared" si="44"/>
        <v>-1.4964977508776789E-2</v>
      </c>
      <c r="AC33" s="28">
        <f t="shared" si="45"/>
        <v>7.9468501610038711E-2</v>
      </c>
      <c r="AD33" s="27"/>
      <c r="AE33" s="27"/>
      <c r="AF33" s="27"/>
      <c r="AG33" s="28"/>
      <c r="AH33" s="51" t="str">
        <f t="shared" si="19"/>
        <v>na</v>
      </c>
      <c r="AI33" s="51" t="str">
        <f t="shared" si="20"/>
        <v>na</v>
      </c>
      <c r="AJ33" s="51" t="str">
        <f t="shared" si="21"/>
        <v>na</v>
      </c>
      <c r="AK33" s="51" t="str">
        <f t="shared" si="22"/>
        <v>na</v>
      </c>
      <c r="AL33" s="52" t="str">
        <f t="shared" si="23"/>
        <v>na</v>
      </c>
      <c r="AM33" s="52" t="str">
        <f t="shared" si="24"/>
        <v>na</v>
      </c>
      <c r="AN33" s="52" t="str">
        <f t="shared" si="25"/>
        <v>na</v>
      </c>
      <c r="AO33" s="52">
        <f t="shared" si="26"/>
        <v>-5.802979357049709E-2</v>
      </c>
      <c r="AP33" s="52" t="str">
        <f t="shared" si="27"/>
        <v>na</v>
      </c>
      <c r="AQ33" s="52" t="str">
        <f t="shared" si="28"/>
        <v>na</v>
      </c>
      <c r="AR33" s="52">
        <f t="shared" si="29"/>
        <v>8.6477508970883354E-2</v>
      </c>
      <c r="AS33" s="52">
        <f t="shared" si="17"/>
        <v>8.4220446829313164E-2</v>
      </c>
      <c r="AT33" s="52">
        <f t="shared" si="18"/>
        <v>6.8762127193829903E-2</v>
      </c>
    </row>
    <row r="34" spans="2:48" x14ac:dyDescent="0.2">
      <c r="B34" s="2">
        <f t="shared" si="5"/>
        <v>1900</v>
      </c>
      <c r="C34" s="20">
        <f>INDEX('Monthly Returns'!$E:$E,MATCH(DATE($B34,12,31),'Monthly Returns'!$D:$D,0),0)</f>
        <v>6.87</v>
      </c>
      <c r="D34" s="21">
        <f>INDEX('Monthly Returns'!$F:$F,MATCH(DATE($B34,12,31),'Monthly Returns'!$D:$D,0),0)</f>
        <v>7.6116519010000001</v>
      </c>
      <c r="E34" s="23">
        <f>SUMIFS(Data!$G:$G,Data!$B:$B,'Annual Returns'!$B34)</f>
        <v>0.25875000000000004</v>
      </c>
      <c r="F34" s="19">
        <f>INDEX('Monthly Returns'!$M:$M,MATCH(DATE($B34,12,31),'Monthly Returns'!$D:$D,0),0)</f>
        <v>1.5472972972972971</v>
      </c>
      <c r="G34" s="19">
        <f>INDEX('Monthly Returns'!$N:$N,MATCH(DATE($B34,12,31),'Monthly Returns'!$D:$D,0),0)</f>
        <v>0.61068794538874038</v>
      </c>
      <c r="H34" s="19">
        <f>INDEX('Monthly Returns'!$O:$O,MATCH(DATE($B34,12,31),'Monthly Returns'!$D:$D,0),0)</f>
        <v>7.2294322318957756</v>
      </c>
      <c r="I34" s="22">
        <f>INDEX('Monthly Returns'!$P:$P,MATCH(DATE($B34,12,31),'Monthly Returns'!$D:$D,0),0)</f>
        <v>11.838177397285618</v>
      </c>
      <c r="J34" s="27">
        <f t="shared" si="6"/>
        <v>0.14119601328903664</v>
      </c>
      <c r="K34" s="27">
        <f t="shared" si="7"/>
        <v>0.18968009573510503</v>
      </c>
      <c r="L34" s="27">
        <f t="shared" si="8"/>
        <v>-3.6144850087871716E-2</v>
      </c>
      <c r="M34" s="28">
        <f t="shared" si="9"/>
        <v>0.23429344735416446</v>
      </c>
      <c r="N34" s="27">
        <f t="shared" si="30"/>
        <v>9.7222230280970212E-2</v>
      </c>
      <c r="O34" s="27">
        <f t="shared" si="31"/>
        <v>0.14074759912666535</v>
      </c>
      <c r="P34" s="27">
        <f t="shared" si="32"/>
        <v>2.4156461704390342E-2</v>
      </c>
      <c r="Q34" s="28">
        <f t="shared" si="33"/>
        <v>0.11384113832396792</v>
      </c>
      <c r="R34" s="27">
        <f t="shared" si="34"/>
        <v>4.0926081881843768E-2</v>
      </c>
      <c r="S34" s="27">
        <f t="shared" si="35"/>
        <v>8.635397402390943E-2</v>
      </c>
      <c r="T34" s="27">
        <f t="shared" si="36"/>
        <v>-3.6746573700172647E-3</v>
      </c>
      <c r="U34" s="28">
        <f t="shared" si="37"/>
        <v>9.0360675917647182E-2</v>
      </c>
      <c r="V34" s="27">
        <f t="shared" si="38"/>
        <v>8.1547356624283029E-3</v>
      </c>
      <c r="W34" s="27">
        <f t="shared" si="39"/>
        <v>5.6017252275136764E-2</v>
      </c>
      <c r="X34" s="27">
        <f t="shared" si="40"/>
        <v>-1.109527231825358E-2</v>
      </c>
      <c r="Y34" s="28">
        <f t="shared" si="41"/>
        <v>6.7865510918043492E-2</v>
      </c>
      <c r="Z34" s="27">
        <f t="shared" si="42"/>
        <v>1.8260769413816824E-2</v>
      </c>
      <c r="AA34" s="27">
        <f t="shared" si="43"/>
        <v>6.9354206100230131E-2</v>
      </c>
      <c r="AB34" s="27">
        <f t="shared" si="44"/>
        <v>-1.4411334580733071E-2</v>
      </c>
      <c r="AC34" s="28">
        <f t="shared" si="45"/>
        <v>8.4990365271022439E-2</v>
      </c>
      <c r="AD34" s="27"/>
      <c r="AE34" s="27"/>
      <c r="AF34" s="27"/>
      <c r="AG34" s="28"/>
      <c r="AH34" s="51" t="str">
        <f t="shared" si="19"/>
        <v>na</v>
      </c>
      <c r="AI34" s="51" t="str">
        <f t="shared" si="20"/>
        <v>na</v>
      </c>
      <c r="AJ34" s="51" t="str">
        <f t="shared" si="21"/>
        <v>na</v>
      </c>
      <c r="AK34" s="51" t="str">
        <f t="shared" si="22"/>
        <v>na</v>
      </c>
      <c r="AL34" s="52">
        <f t="shared" si="23"/>
        <v>0.23429344735416446</v>
      </c>
      <c r="AM34" s="52" t="str">
        <f t="shared" si="24"/>
        <v>na</v>
      </c>
      <c r="AN34" s="52" t="str">
        <f t="shared" si="25"/>
        <v>na</v>
      </c>
      <c r="AO34" s="52" t="str">
        <f t="shared" si="26"/>
        <v>na</v>
      </c>
      <c r="AP34" s="52" t="str">
        <f t="shared" si="27"/>
        <v>na</v>
      </c>
      <c r="AQ34" s="52" t="str">
        <f t="shared" si="28"/>
        <v>na</v>
      </c>
      <c r="AR34" s="52">
        <f t="shared" si="29"/>
        <v>8.6477508970883354E-2</v>
      </c>
      <c r="AS34" s="52">
        <f t="shared" si="17"/>
        <v>8.4220446829313164E-2</v>
      </c>
      <c r="AT34" s="52">
        <f t="shared" si="18"/>
        <v>6.8762127193829903E-2</v>
      </c>
    </row>
    <row r="35" spans="2:48" x14ac:dyDescent="0.2">
      <c r="B35" s="2">
        <f t="shared" si="5"/>
        <v>1901</v>
      </c>
      <c r="C35" s="20">
        <f>INDEX('Monthly Returns'!$E:$E,MATCH(DATE($B35,12,31),'Monthly Returns'!$D:$D,0),0)</f>
        <v>7.95</v>
      </c>
      <c r="D35" s="21">
        <f>INDEX('Monthly Returns'!$F:$F,MATCH(DATE($B35,12,31),'Monthly Returns'!$D:$D,0),0)</f>
        <v>7.9922320659999997</v>
      </c>
      <c r="E35" s="23">
        <f>SUMIFS(Data!$G:$G,Data!$B:$B,'Annual Returns'!$B35)</f>
        <v>0.31083333333333335</v>
      </c>
      <c r="F35" s="19">
        <f>INDEX('Monthly Returns'!$M:$M,MATCH(DATE($B35,12,31),'Monthly Returns'!$D:$D,0),0)</f>
        <v>1.7905405405405403</v>
      </c>
      <c r="G35" s="19">
        <f>INDEX('Monthly Returns'!$N:$N,MATCH(DATE($B35,12,31),'Monthly Returns'!$D:$D,0),0)</f>
        <v>0.64122214769363339</v>
      </c>
      <c r="H35" s="19">
        <f>INDEX('Monthly Returns'!$O:$O,MATCH(DATE($B35,12,31),'Monthly Returns'!$D:$D,0),0)</f>
        <v>8.6967364579873419</v>
      </c>
      <c r="I35" s="22">
        <f>INDEX('Monthly Returns'!$P:$P,MATCH(DATE($B35,12,31),'Monthly Returns'!$D:$D,0),0)</f>
        <v>13.562751207624414</v>
      </c>
      <c r="J35" s="27">
        <f t="shared" si="6"/>
        <v>0.15720524017467241</v>
      </c>
      <c r="K35" s="27">
        <f t="shared" si="7"/>
        <v>0.20296258115788368</v>
      </c>
      <c r="L35" s="27">
        <f t="shared" si="8"/>
        <v>4.9999680746041442E-2</v>
      </c>
      <c r="M35" s="28">
        <f t="shared" si="9"/>
        <v>0.14567899706708443</v>
      </c>
      <c r="N35" s="27">
        <f t="shared" si="30"/>
        <v>0.13503939561467915</v>
      </c>
      <c r="O35" s="27">
        <f t="shared" si="31"/>
        <v>0.17897259240966301</v>
      </c>
      <c r="P35" s="27">
        <f t="shared" si="32"/>
        <v>3.7137289347029645E-2</v>
      </c>
      <c r="Q35" s="28">
        <f t="shared" si="33"/>
        <v>0.13675653601456328</v>
      </c>
      <c r="R35" s="27">
        <f t="shared" si="34"/>
        <v>3.9242709094634565E-2</v>
      </c>
      <c r="S35" s="27">
        <f t="shared" si="35"/>
        <v>8.4136538932985339E-2</v>
      </c>
      <c r="T35" s="27">
        <f t="shared" si="36"/>
        <v>6.1557794407685051E-3</v>
      </c>
      <c r="U35" s="28">
        <f t="shared" si="37"/>
        <v>7.7503664030593056E-2</v>
      </c>
      <c r="V35" s="27">
        <f t="shared" si="38"/>
        <v>1.4085639806936445E-2</v>
      </c>
      <c r="W35" s="27">
        <f t="shared" si="39"/>
        <v>6.1821039684875956E-2</v>
      </c>
      <c r="X35" s="27">
        <f t="shared" si="40"/>
        <v>-1.2027678321650859E-2</v>
      </c>
      <c r="Y35" s="28">
        <f t="shared" si="41"/>
        <v>7.4747760019302945E-2</v>
      </c>
      <c r="Z35" s="27">
        <f t="shared" si="42"/>
        <v>3.2427024732602838E-2</v>
      </c>
      <c r="AA35" s="27">
        <f t="shared" si="43"/>
        <v>8.2650367858357665E-2</v>
      </c>
      <c r="AB35" s="27">
        <f t="shared" si="44"/>
        <v>-1.1792886586089901E-2</v>
      </c>
      <c r="AC35" s="28">
        <f t="shared" si="45"/>
        <v>9.5570304202910572E-2</v>
      </c>
      <c r="AD35" s="27">
        <f>($F35/$F5)^(1/30)-1</f>
        <v>1.7387255135917767E-2</v>
      </c>
      <c r="AE35" s="27">
        <f>($H35/$H5)^(1/30)-1</f>
        <v>7.0479777113413355E-2</v>
      </c>
      <c r="AF35" s="27">
        <f>($G35/$G5)^(1/30)-1</f>
        <v>-1.5201087431206406E-2</v>
      </c>
      <c r="AG35" s="28">
        <f>($I35/$I5)^(1/30)-1</f>
        <v>8.7003411002075648E-2</v>
      </c>
      <c r="AH35" s="51" t="str">
        <f t="shared" si="19"/>
        <v>na</v>
      </c>
      <c r="AI35" s="51" t="str">
        <f t="shared" si="20"/>
        <v>na</v>
      </c>
      <c r="AJ35" s="51" t="str">
        <f t="shared" si="21"/>
        <v>na</v>
      </c>
      <c r="AK35" s="51" t="str">
        <f t="shared" si="22"/>
        <v>na</v>
      </c>
      <c r="AL35" s="52" t="str">
        <f t="shared" si="23"/>
        <v>na</v>
      </c>
      <c r="AM35" s="52" t="str">
        <f t="shared" si="24"/>
        <v>na</v>
      </c>
      <c r="AN35" s="52" t="str">
        <f t="shared" si="25"/>
        <v>na</v>
      </c>
      <c r="AO35" s="52">
        <f t="shared" si="26"/>
        <v>0.14567899706708443</v>
      </c>
      <c r="AP35" s="52" t="str">
        <f t="shared" si="27"/>
        <v>na</v>
      </c>
      <c r="AQ35" s="52" t="str">
        <f t="shared" si="28"/>
        <v>na</v>
      </c>
      <c r="AR35" s="52">
        <f t="shared" si="29"/>
        <v>8.6477508970883354E-2</v>
      </c>
      <c r="AS35" s="52">
        <f t="shared" si="17"/>
        <v>8.4220446829313164E-2</v>
      </c>
      <c r="AT35" s="52">
        <f t="shared" si="18"/>
        <v>6.8762127193829903E-2</v>
      </c>
    </row>
    <row r="36" spans="2:48" x14ac:dyDescent="0.2">
      <c r="B36" s="2">
        <f t="shared" si="5"/>
        <v>1902</v>
      </c>
      <c r="C36" s="20">
        <f>INDEX('Monthly Returns'!$E:$E,MATCH(DATE($B36,12,31),'Monthly Returns'!$D:$D,0),0)</f>
        <v>8.0500000000000007</v>
      </c>
      <c r="D36" s="21">
        <f>INDEX('Monthly Returns'!$F:$F,MATCH(DATE($B36,12,31),'Monthly Returns'!$D:$D,0),0)</f>
        <v>8.5630942149999996</v>
      </c>
      <c r="E36" s="23">
        <f>SUMIFS(Data!$G:$G,Data!$B:$B,'Annual Returns'!$B36)</f>
        <v>0.32541666666666663</v>
      </c>
      <c r="F36" s="19">
        <f>INDEX('Monthly Returns'!$M:$M,MATCH(DATE($B36,12,31),'Monthly Returns'!$D:$D,0),0)</f>
        <v>1.8130630630630631</v>
      </c>
      <c r="G36" s="19">
        <f>INDEX('Monthly Returns'!$N:$N,MATCH(DATE($B36,12,31),'Monthly Returns'!$D:$D,0),0)</f>
        <v>0.68702280140287753</v>
      </c>
      <c r="H36" s="19">
        <f>INDEX('Monthly Returns'!$O:$O,MATCH(DATE($B36,12,31),'Monthly Returns'!$D:$D,0),0)</f>
        <v>9.1536579088941252</v>
      </c>
      <c r="I36" s="22">
        <f>INDEX('Monthly Returns'!$P:$P,MATCH(DATE($B36,12,31),'Monthly Returns'!$D:$D,0),0)</f>
        <v>13.323659549876171</v>
      </c>
      <c r="J36" s="27">
        <f t="shared" si="6"/>
        <v>1.2578616352201477E-2</v>
      </c>
      <c r="K36" s="27">
        <f t="shared" si="7"/>
        <v>5.253941557434838E-2</v>
      </c>
      <c r="L36" s="27">
        <f t="shared" si="8"/>
        <v>7.1427123772909606E-2</v>
      </c>
      <c r="M36" s="28">
        <f t="shared" si="9"/>
        <v>-1.7628551470724951E-2</v>
      </c>
      <c r="N36" s="27">
        <f t="shared" si="30"/>
        <v>0.11127221058769332</v>
      </c>
      <c r="O36" s="27">
        <f t="shared" si="31"/>
        <v>0.15408113697450432</v>
      </c>
      <c r="P36" s="27">
        <f t="shared" si="32"/>
        <v>5.1547212648964225E-2</v>
      </c>
      <c r="Q36" s="28">
        <f t="shared" si="33"/>
        <v>9.7507675444496344E-2</v>
      </c>
      <c r="R36" s="27">
        <f t="shared" si="34"/>
        <v>3.8638526956827679E-2</v>
      </c>
      <c r="S36" s="27">
        <f t="shared" si="35"/>
        <v>8.3197941961870692E-2</v>
      </c>
      <c r="T36" s="27">
        <f t="shared" si="36"/>
        <v>1.184777343699106E-2</v>
      </c>
      <c r="U36" s="28">
        <f t="shared" si="37"/>
        <v>7.0514726026940755E-2</v>
      </c>
      <c r="V36" s="27">
        <f t="shared" si="38"/>
        <v>1.617651035325296E-2</v>
      </c>
      <c r="W36" s="27">
        <f t="shared" si="39"/>
        <v>6.3192887197137448E-2</v>
      </c>
      <c r="X36" s="27">
        <f t="shared" si="40"/>
        <v>-7.6781752781416301E-3</v>
      </c>
      <c r="Y36" s="28">
        <f t="shared" si="41"/>
        <v>7.1419433403214549E-2</v>
      </c>
      <c r="Z36" s="27">
        <f t="shared" si="42"/>
        <v>3.6946859836348045E-2</v>
      </c>
      <c r="AA36" s="27">
        <f t="shared" si="43"/>
        <v>8.5703049361462336E-2</v>
      </c>
      <c r="AB36" s="27">
        <f t="shared" si="44"/>
        <v>-4.2057031127500366E-3</v>
      </c>
      <c r="AC36" s="28">
        <f t="shared" si="45"/>
        <v>9.0288479011436218E-2</v>
      </c>
      <c r="AD36" s="27">
        <f t="shared" ref="AD36:AD99" si="46">($F36/$F6)^(1/30)-1</f>
        <v>1.5530404954327226E-2</v>
      </c>
      <c r="AE36" s="27">
        <f t="shared" ref="AE36:AE99" si="47">($H36/$H6)^(1/30)-1</f>
        <v>6.7930496975979748E-2</v>
      </c>
      <c r="AF36" s="27">
        <f t="shared" ref="AF36:AF99" si="48">($G36/$G6)^(1/30)-1</f>
        <v>-1.3667300805671578E-2</v>
      </c>
      <c r="AG36" s="28">
        <f t="shared" ref="AG36:AG99" si="49">($I36/$I6)^(1/30)-1</f>
        <v>8.2728472703280875E-2</v>
      </c>
      <c r="AH36" s="51" t="str">
        <f t="shared" si="19"/>
        <v>na</v>
      </c>
      <c r="AI36" s="51" t="str">
        <f t="shared" si="20"/>
        <v>na</v>
      </c>
      <c r="AJ36" s="51" t="str">
        <f t="shared" si="21"/>
        <v>na</v>
      </c>
      <c r="AK36" s="51" t="str">
        <f t="shared" si="22"/>
        <v>na</v>
      </c>
      <c r="AL36" s="52" t="str">
        <f t="shared" si="23"/>
        <v>na</v>
      </c>
      <c r="AM36" s="52" t="str">
        <f t="shared" si="24"/>
        <v>na</v>
      </c>
      <c r="AN36" s="52">
        <f t="shared" si="25"/>
        <v>-1.7628551470724951E-2</v>
      </c>
      <c r="AO36" s="52" t="str">
        <f t="shared" si="26"/>
        <v>na</v>
      </c>
      <c r="AP36" s="52" t="str">
        <f t="shared" si="27"/>
        <v>na</v>
      </c>
      <c r="AQ36" s="52" t="str">
        <f t="shared" si="28"/>
        <v>na</v>
      </c>
      <c r="AR36" s="52">
        <f t="shared" si="29"/>
        <v>8.6477508970883354E-2</v>
      </c>
      <c r="AS36" s="52">
        <f t="shared" si="17"/>
        <v>8.4220446829313164E-2</v>
      </c>
      <c r="AT36" s="52">
        <f t="shared" si="18"/>
        <v>6.8762127193829903E-2</v>
      </c>
    </row>
    <row r="37" spans="2:48" x14ac:dyDescent="0.2">
      <c r="B37" s="2">
        <f t="shared" si="5"/>
        <v>1903</v>
      </c>
      <c r="C37" s="20">
        <f>INDEX('Monthly Returns'!$E:$E,MATCH(DATE($B37,12,31),'Monthly Returns'!$D:$D,0),0)</f>
        <v>6.57</v>
      </c>
      <c r="D37" s="21">
        <f>INDEX('Monthly Returns'!$F:$F,MATCH(DATE($B37,12,31),'Monthly Returns'!$D:$D,0),0)</f>
        <v>8.0873811569999994</v>
      </c>
      <c r="E37" s="23">
        <f>SUMIFS(Data!$G:$G,Data!$B:$B,'Annual Returns'!$B37)</f>
        <v>0.34083333333333332</v>
      </c>
      <c r="F37" s="19">
        <f>INDEX('Monthly Returns'!$M:$M,MATCH(DATE($B37,12,31),'Monthly Returns'!$D:$D,0),0)</f>
        <v>1.4797297297297296</v>
      </c>
      <c r="G37" s="19">
        <f>INDEX('Monthly Returns'!$N:$N,MATCH(DATE($B37,12,31),'Monthly Returns'!$D:$D,0),0)</f>
        <v>0.64885602318401969</v>
      </c>
      <c r="H37" s="19">
        <f>INDEX('Monthly Returns'!$O:$O,MATCH(DATE($B37,12,31),'Monthly Returns'!$D:$D,0),0)</f>
        <v>7.8405919053346569</v>
      </c>
      <c r="I37" s="22">
        <f>INDEX('Monthly Returns'!$P:$P,MATCH(DATE($B37,12,31),'Monthly Returns'!$D:$D,0),0)</f>
        <v>12.083715994281556</v>
      </c>
      <c r="J37" s="27">
        <f t="shared" si="6"/>
        <v>-0.18385093167701871</v>
      </c>
      <c r="K37" s="27">
        <f t="shared" si="7"/>
        <v>-0.14344713519211061</v>
      </c>
      <c r="L37" s="27">
        <f t="shared" si="8"/>
        <v>-5.5553874108577705E-2</v>
      </c>
      <c r="M37" s="28">
        <f t="shared" si="9"/>
        <v>-9.3063287226228919E-2</v>
      </c>
      <c r="N37" s="27">
        <f t="shared" si="30"/>
        <v>3.0631434352029974E-2</v>
      </c>
      <c r="O37" s="27">
        <f t="shared" si="31"/>
        <v>7.2769355917383649E-2</v>
      </c>
      <c r="P37" s="27">
        <f t="shared" si="32"/>
        <v>3.6649895038975977E-2</v>
      </c>
      <c r="Q37" s="28">
        <f t="shared" si="33"/>
        <v>3.4842487373280218E-2</v>
      </c>
      <c r="R37" s="27">
        <f t="shared" si="34"/>
        <v>4.0669144370660382E-2</v>
      </c>
      <c r="S37" s="27">
        <f t="shared" si="35"/>
        <v>8.4861254329731794E-2</v>
      </c>
      <c r="T37" s="27">
        <f t="shared" si="36"/>
        <v>1.3955168949620012E-2</v>
      </c>
      <c r="U37" s="28">
        <f t="shared" si="37"/>
        <v>6.9930197657126048E-2</v>
      </c>
      <c r="V37" s="27">
        <f t="shared" si="38"/>
        <v>1.0418305503885339E-2</v>
      </c>
      <c r="W37" s="27">
        <f t="shared" si="39"/>
        <v>5.6674095497311061E-2</v>
      </c>
      <c r="X37" s="27">
        <f t="shared" si="40"/>
        <v>-6.5810199304920936E-3</v>
      </c>
      <c r="Y37" s="28">
        <f t="shared" si="41"/>
        <v>6.3674156319599717E-2</v>
      </c>
      <c r="Z37" s="27">
        <f t="shared" si="42"/>
        <v>2.6100385990268204E-2</v>
      </c>
      <c r="AA37" s="27">
        <f t="shared" si="43"/>
        <v>7.410612995079302E-2</v>
      </c>
      <c r="AB37" s="27">
        <f t="shared" si="44"/>
        <v>-4.6766978454071406E-4</v>
      </c>
      <c r="AC37" s="28">
        <f t="shared" si="45"/>
        <v>7.4608691966230545E-2</v>
      </c>
      <c r="AD37" s="27">
        <f t="shared" si="46"/>
        <v>1.3300141599999815E-2</v>
      </c>
      <c r="AE37" s="27">
        <f t="shared" si="47"/>
        <v>6.4956937207415244E-2</v>
      </c>
      <c r="AF37" s="27">
        <f t="shared" si="48"/>
        <v>-1.3553287403141989E-2</v>
      </c>
      <c r="AG37" s="28">
        <f t="shared" si="49"/>
        <v>7.9588916064078141E-2</v>
      </c>
      <c r="AH37" s="51" t="str">
        <f t="shared" si="19"/>
        <v>na</v>
      </c>
      <c r="AI37" s="51" t="str">
        <f t="shared" si="20"/>
        <v>na</v>
      </c>
      <c r="AJ37" s="51" t="str">
        <f t="shared" si="21"/>
        <v>na</v>
      </c>
      <c r="AK37" s="51" t="str">
        <f t="shared" si="22"/>
        <v>na</v>
      </c>
      <c r="AL37" s="52">
        <f t="shared" si="23"/>
        <v>-9.3063287226228919E-2</v>
      </c>
      <c r="AM37" s="52" t="str">
        <f t="shared" si="24"/>
        <v>na</v>
      </c>
      <c r="AN37" s="52" t="str">
        <f t="shared" si="25"/>
        <v>na</v>
      </c>
      <c r="AO37" s="52" t="str">
        <f t="shared" si="26"/>
        <v>na</v>
      </c>
      <c r="AP37" s="52" t="str">
        <f t="shared" si="27"/>
        <v>na</v>
      </c>
      <c r="AQ37" s="52" t="str">
        <f t="shared" si="28"/>
        <v>na</v>
      </c>
      <c r="AR37" s="52">
        <f t="shared" si="29"/>
        <v>8.6477508970883354E-2</v>
      </c>
      <c r="AS37" s="52">
        <f t="shared" si="17"/>
        <v>8.4220446829313164E-2</v>
      </c>
      <c r="AT37" s="52">
        <f t="shared" si="18"/>
        <v>6.8762127193829903E-2</v>
      </c>
    </row>
    <row r="38" spans="2:48" x14ac:dyDescent="0.2">
      <c r="B38" s="2">
        <f t="shared" si="5"/>
        <v>1904</v>
      </c>
      <c r="C38" s="20">
        <f>INDEX('Monthly Returns'!$E:$E,MATCH(DATE($B38,12,31),'Monthly Returns'!$D:$D,0),0)</f>
        <v>8.25</v>
      </c>
      <c r="D38" s="21">
        <f>INDEX('Monthly Returns'!$F:$F,MATCH(DATE($B38,12,31),'Monthly Returns'!$D:$D,0),0)</f>
        <v>8.4679289260000008</v>
      </c>
      <c r="E38" s="23">
        <f>SUMIFS(Data!$G:$G,Data!$B:$B,'Annual Returns'!$B38)</f>
        <v>0.32833333333333331</v>
      </c>
      <c r="F38" s="19">
        <f>INDEX('Monthly Returns'!$M:$M,MATCH(DATE($B38,12,31),'Monthly Returns'!$D:$D,0),0)</f>
        <v>1.8581081081081079</v>
      </c>
      <c r="G38" s="19">
        <f>INDEX('Monthly Returns'!$N:$N,MATCH(DATE($B38,12,31),'Monthly Returns'!$D:$D,0),0)</f>
        <v>0.67938762633606986</v>
      </c>
      <c r="H38" s="19">
        <f>INDEX('Monthly Returns'!$O:$O,MATCH(DATE($B38,12,31),'Monthly Returns'!$D:$D,0),0)</f>
        <v>10.312168835191295</v>
      </c>
      <c r="I38" s="22">
        <f>INDEX('Monthly Returns'!$P:$P,MATCH(DATE($B38,12,31),'Monthly Returns'!$D:$D,0),0)</f>
        <v>15.178623271084149</v>
      </c>
      <c r="J38" s="27">
        <f t="shared" si="6"/>
        <v>0.25570776255707761</v>
      </c>
      <c r="K38" s="27">
        <f t="shared" si="7"/>
        <v>0.31522836026894896</v>
      </c>
      <c r="L38" s="27">
        <f t="shared" si="8"/>
        <v>4.7054511418769929E-2</v>
      </c>
      <c r="M38" s="28">
        <f t="shared" si="9"/>
        <v>0.25612214638834718</v>
      </c>
      <c r="N38" s="27">
        <f t="shared" si="30"/>
        <v>6.5053665683699302E-2</v>
      </c>
      <c r="O38" s="27">
        <f t="shared" si="31"/>
        <v>0.11156587085137315</v>
      </c>
      <c r="P38" s="27">
        <f t="shared" si="32"/>
        <v>1.4056169239232252E-2</v>
      </c>
      <c r="Q38" s="28">
        <f t="shared" si="33"/>
        <v>9.6158087263839453E-2</v>
      </c>
      <c r="R38" s="27">
        <f t="shared" si="34"/>
        <v>6.732958898332031E-2</v>
      </c>
      <c r="S38" s="27">
        <f t="shared" si="35"/>
        <v>0.11208081619547583</v>
      </c>
      <c r="T38" s="27">
        <f t="shared" si="36"/>
        <v>2.5779228916858798E-2</v>
      </c>
      <c r="U38" s="28">
        <f t="shared" si="37"/>
        <v>8.41327108658112E-2</v>
      </c>
      <c r="V38" s="27">
        <f t="shared" si="38"/>
        <v>3.2638257659239223E-2</v>
      </c>
      <c r="W38" s="27">
        <f t="shared" si="39"/>
        <v>7.8737763917317238E-2</v>
      </c>
      <c r="X38" s="27">
        <f t="shared" si="40"/>
        <v>1.1368108775147157E-3</v>
      </c>
      <c r="Y38" s="28">
        <f t="shared" si="41"/>
        <v>7.7512835605139552E-2</v>
      </c>
      <c r="Z38" s="27">
        <f t="shared" si="42"/>
        <v>2.0891419984975235E-2</v>
      </c>
      <c r="AA38" s="27">
        <f t="shared" si="43"/>
        <v>6.8678970106065718E-2</v>
      </c>
      <c r="AB38" s="27">
        <f t="shared" si="44"/>
        <v>-5.4386855124738398E-3</v>
      </c>
      <c r="AC38" s="28">
        <f t="shared" si="45"/>
        <v>7.4522962575445106E-2</v>
      </c>
      <c r="AD38" s="27">
        <f t="shared" si="46"/>
        <v>2.0109056389501667E-2</v>
      </c>
      <c r="AE38" s="27">
        <f t="shared" si="47"/>
        <v>7.1208242838284752E-2</v>
      </c>
      <c r="AF38" s="27">
        <f t="shared" si="48"/>
        <v>-1.0186449037055012E-2</v>
      </c>
      <c r="AG38" s="28">
        <f t="shared" si="49"/>
        <v>8.2232347492267044E-2</v>
      </c>
      <c r="AH38" s="51" t="str">
        <f t="shared" si="19"/>
        <v>na</v>
      </c>
      <c r="AI38" s="51" t="str">
        <f t="shared" si="20"/>
        <v>na</v>
      </c>
      <c r="AJ38" s="51" t="str">
        <f t="shared" si="21"/>
        <v>na</v>
      </c>
      <c r="AK38" s="51" t="str">
        <f t="shared" si="22"/>
        <v>na</v>
      </c>
      <c r="AL38" s="52">
        <f t="shared" si="23"/>
        <v>0.25612214638834718</v>
      </c>
      <c r="AM38" s="52" t="str">
        <f t="shared" si="24"/>
        <v>na</v>
      </c>
      <c r="AN38" s="52" t="str">
        <f t="shared" si="25"/>
        <v>na</v>
      </c>
      <c r="AO38" s="52" t="str">
        <f t="shared" si="26"/>
        <v>na</v>
      </c>
      <c r="AP38" s="52" t="str">
        <f t="shared" si="27"/>
        <v>na</v>
      </c>
      <c r="AQ38" s="52" t="str">
        <f t="shared" si="28"/>
        <v>na</v>
      </c>
      <c r="AR38" s="52">
        <f t="shared" si="29"/>
        <v>8.6477508970883354E-2</v>
      </c>
      <c r="AS38" s="52">
        <f t="shared" si="17"/>
        <v>8.4220446829313164E-2</v>
      </c>
      <c r="AT38" s="52">
        <f t="shared" si="18"/>
        <v>6.8762127193829903E-2</v>
      </c>
    </row>
    <row r="39" spans="2:48" x14ac:dyDescent="0.2">
      <c r="B39" s="2">
        <f t="shared" si="5"/>
        <v>1905</v>
      </c>
      <c r="C39" s="20">
        <f>INDEX('Monthly Returns'!$E:$E,MATCH(DATE($B39,12,31),'Monthly Returns'!$D:$D,0),0)</f>
        <v>9.5399999999999991</v>
      </c>
      <c r="D39" s="21">
        <f>INDEX('Monthly Returns'!$F:$F,MATCH(DATE($B39,12,31),'Monthly Returns'!$D:$D,0),0)</f>
        <v>8.4679289260000008</v>
      </c>
      <c r="E39" s="23">
        <f>SUMIFS(Data!$G:$G,Data!$B:$B,'Annual Returns'!$B39)</f>
        <v>0.3208333333333333</v>
      </c>
      <c r="F39" s="19">
        <f>INDEX('Monthly Returns'!$M:$M,MATCH(DATE($B39,12,31),'Monthly Returns'!$D:$D,0),0)</f>
        <v>2.1486486486486482</v>
      </c>
      <c r="G39" s="19">
        <f>INDEX('Monthly Returns'!$N:$N,MATCH(DATE($B39,12,31),'Monthly Returns'!$D:$D,0),0)</f>
        <v>0.67938762633606986</v>
      </c>
      <c r="H39" s="19">
        <f>INDEX('Monthly Returns'!$O:$O,MATCH(DATE($B39,12,31),'Monthly Returns'!$D:$D,0),0)</f>
        <v>12.350807963699216</v>
      </c>
      <c r="I39" s="22">
        <f>INDEX('Monthly Returns'!$P:$P,MATCH(DATE($B39,12,31),'Monthly Returns'!$D:$D,0),0)</f>
        <v>18.179324269279068</v>
      </c>
      <c r="J39" s="27">
        <f t="shared" si="6"/>
        <v>0.15636363636363626</v>
      </c>
      <c r="K39" s="27">
        <f t="shared" si="7"/>
        <v>0.19769256701372684</v>
      </c>
      <c r="L39" s="27">
        <f t="shared" si="8"/>
        <v>0</v>
      </c>
      <c r="M39" s="28">
        <f t="shared" si="9"/>
        <v>0.19769256701372706</v>
      </c>
      <c r="N39" s="27">
        <f t="shared" si="30"/>
        <v>6.7869856438186549E-2</v>
      </c>
      <c r="O39" s="27">
        <f t="shared" si="31"/>
        <v>0.1130591281410791</v>
      </c>
      <c r="P39" s="27">
        <f t="shared" si="32"/>
        <v>2.1550068112839105E-2</v>
      </c>
      <c r="Q39" s="28">
        <f t="shared" si="33"/>
        <v>8.9578634356404008E-2</v>
      </c>
      <c r="R39" s="27">
        <f t="shared" si="34"/>
        <v>8.244655550790414E-2</v>
      </c>
      <c r="S39" s="27">
        <f t="shared" si="35"/>
        <v>0.12681832080994981</v>
      </c>
      <c r="T39" s="27">
        <f t="shared" si="36"/>
        <v>2.2852434719849546E-2</v>
      </c>
      <c r="U39" s="28">
        <f t="shared" si="37"/>
        <v>0.1016430939215347</v>
      </c>
      <c r="V39" s="27">
        <f t="shared" si="38"/>
        <v>3.0806744750118797E-2</v>
      </c>
      <c r="W39" s="27">
        <f t="shared" si="39"/>
        <v>7.5545337903600407E-2</v>
      </c>
      <c r="X39" s="27">
        <f t="shared" si="40"/>
        <v>1.7157960725713295E-3</v>
      </c>
      <c r="Y39" s="28">
        <f t="shared" si="41"/>
        <v>7.3703082371759265E-2</v>
      </c>
      <c r="Z39" s="27">
        <f t="shared" si="42"/>
        <v>1.9824452961584749E-2</v>
      </c>
      <c r="AA39" s="27">
        <f t="shared" si="43"/>
        <v>6.7186831928221169E-2</v>
      </c>
      <c r="AB39" s="27">
        <f t="shared" si="44"/>
        <v>-4.6507491175771243E-3</v>
      </c>
      <c r="AC39" s="28">
        <f t="shared" si="45"/>
        <v>7.2173240681209228E-2</v>
      </c>
      <c r="AD39" s="27">
        <f t="shared" si="46"/>
        <v>2.636593937078402E-2</v>
      </c>
      <c r="AE39" s="27">
        <f t="shared" si="47"/>
        <v>7.651732672871292E-2</v>
      </c>
      <c r="AF39" s="27">
        <f t="shared" si="48"/>
        <v>-8.5069070538884572E-3</v>
      </c>
      <c r="AG39" s="28">
        <f t="shared" si="49"/>
        <v>8.5753732817201334E-2</v>
      </c>
      <c r="AH39" s="51" t="str">
        <f t="shared" si="19"/>
        <v>na</v>
      </c>
      <c r="AI39" s="51" t="str">
        <f t="shared" si="20"/>
        <v>na</v>
      </c>
      <c r="AJ39" s="51" t="str">
        <f t="shared" si="21"/>
        <v>na</v>
      </c>
      <c r="AK39" s="51" t="str">
        <f t="shared" si="22"/>
        <v>na</v>
      </c>
      <c r="AL39" s="52" t="str">
        <f t="shared" si="23"/>
        <v>na</v>
      </c>
      <c r="AM39" s="52" t="str">
        <f t="shared" si="24"/>
        <v>na</v>
      </c>
      <c r="AN39" s="52" t="str">
        <f t="shared" si="25"/>
        <v>na</v>
      </c>
      <c r="AO39" s="52">
        <f t="shared" si="26"/>
        <v>0.19769256701372706</v>
      </c>
      <c r="AP39" s="52" t="str">
        <f t="shared" si="27"/>
        <v>na</v>
      </c>
      <c r="AQ39" s="52" t="str">
        <f t="shared" si="28"/>
        <v>na</v>
      </c>
      <c r="AR39" s="52">
        <f t="shared" si="29"/>
        <v>8.6477508970883354E-2</v>
      </c>
      <c r="AS39" s="52">
        <f t="shared" si="17"/>
        <v>8.4220446829313164E-2</v>
      </c>
      <c r="AT39" s="52">
        <f t="shared" si="18"/>
        <v>6.8762127193829903E-2</v>
      </c>
    </row>
    <row r="40" spans="2:48" x14ac:dyDescent="0.2">
      <c r="B40" s="2">
        <f t="shared" si="5"/>
        <v>1906</v>
      </c>
      <c r="C40" s="20">
        <f>INDEX('Monthly Returns'!$E:$E,MATCH(DATE($B40,12,31),'Monthly Returns'!$D:$D,0),0)</f>
        <v>9.84</v>
      </c>
      <c r="D40" s="21">
        <f>INDEX('Monthly Returns'!$F:$F,MATCH(DATE($B40,12,31),'Monthly Returns'!$D:$D,0),0)</f>
        <v>8.9436743799999991</v>
      </c>
      <c r="E40" s="23">
        <f>SUMIFS(Data!$G:$G,Data!$B:$B,'Annual Returns'!$B40)</f>
        <v>0.36791666666666667</v>
      </c>
      <c r="F40" s="19">
        <f>INDEX('Monthly Returns'!$M:$M,MATCH(DATE($B40,12,31),'Monthly Returns'!$D:$D,0),0)</f>
        <v>2.2162162162162158</v>
      </c>
      <c r="G40" s="19">
        <f>INDEX('Monthly Returns'!$N:$N,MATCH(DATE($B40,12,31),'Monthly Returns'!$D:$D,0),0)</f>
        <v>0.71755700370777054</v>
      </c>
      <c r="H40" s="19">
        <f>INDEX('Monthly Returns'!$O:$O,MATCH(DATE($B40,12,31),'Monthly Returns'!$D:$D,0),0)</f>
        <v>13.230130231902489</v>
      </c>
      <c r="I40" s="22">
        <f>INDEX('Monthly Returns'!$P:$P,MATCH(DATE($B40,12,31),'Monthly Returns'!$D:$D,0),0)</f>
        <v>18.437741062437645</v>
      </c>
      <c r="J40" s="27">
        <f t="shared" si="6"/>
        <v>3.1446540880503138E-2</v>
      </c>
      <c r="K40" s="27">
        <f t="shared" si="7"/>
        <v>7.1195525894963918E-2</v>
      </c>
      <c r="L40" s="27">
        <f t="shared" si="8"/>
        <v>5.618203201248706E-2</v>
      </c>
      <c r="M40" s="28">
        <f t="shared" si="9"/>
        <v>1.4214873409528872E-2</v>
      </c>
      <c r="N40" s="27">
        <f t="shared" si="30"/>
        <v>4.3579631421806431E-2</v>
      </c>
      <c r="O40" s="27">
        <f t="shared" si="31"/>
        <v>8.7530791115319362E-2</v>
      </c>
      <c r="P40" s="27">
        <f t="shared" si="32"/>
        <v>2.2750213114872686E-2</v>
      </c>
      <c r="Q40" s="28">
        <f t="shared" si="33"/>
        <v>6.333958885537827E-2</v>
      </c>
      <c r="R40" s="27">
        <f t="shared" si="34"/>
        <v>8.8349205965069233E-2</v>
      </c>
      <c r="S40" s="27">
        <f t="shared" si="35"/>
        <v>0.13232901407963582</v>
      </c>
      <c r="T40" s="27">
        <f t="shared" si="36"/>
        <v>2.9918629654331452E-2</v>
      </c>
      <c r="U40" s="28">
        <f t="shared" si="37"/>
        <v>9.9435413125477545E-2</v>
      </c>
      <c r="V40" s="27">
        <f t="shared" si="38"/>
        <v>2.8219414283932709E-2</v>
      </c>
      <c r="W40" s="27">
        <f t="shared" si="39"/>
        <v>7.2604169802558571E-2</v>
      </c>
      <c r="X40" s="27">
        <f t="shared" si="40"/>
        <v>6.8520603941899516E-3</v>
      </c>
      <c r="Y40" s="28">
        <f t="shared" si="41"/>
        <v>6.5304638084194844E-2</v>
      </c>
      <c r="Z40" s="27">
        <f t="shared" si="42"/>
        <v>1.9916986806809867E-2</v>
      </c>
      <c r="AA40" s="27">
        <f t="shared" si="43"/>
        <v>6.6913900837619389E-2</v>
      </c>
      <c r="AB40" s="27">
        <f t="shared" si="44"/>
        <v>-5.1680192570060512E-3</v>
      </c>
      <c r="AC40" s="28">
        <f t="shared" si="45"/>
        <v>7.245637604129973E-2</v>
      </c>
      <c r="AD40" s="27">
        <f t="shared" si="46"/>
        <v>3.4277481072613192E-2</v>
      </c>
      <c r="AE40" s="27">
        <f t="shared" si="47"/>
        <v>8.3462248137794459E-2</v>
      </c>
      <c r="AF40" s="27">
        <f t="shared" si="48"/>
        <v>-6.1178070429954712E-3</v>
      </c>
      <c r="AG40" s="28">
        <f t="shared" si="49"/>
        <v>9.0131462074263258E-2</v>
      </c>
      <c r="AH40" s="51" t="str">
        <f t="shared" si="19"/>
        <v>na</v>
      </c>
      <c r="AI40" s="51" t="str">
        <f t="shared" si="20"/>
        <v>na</v>
      </c>
      <c r="AJ40" s="51" t="str">
        <f t="shared" si="21"/>
        <v>na</v>
      </c>
      <c r="AK40" s="51" t="str">
        <f t="shared" si="22"/>
        <v>na</v>
      </c>
      <c r="AL40" s="52" t="str">
        <f t="shared" si="23"/>
        <v>na</v>
      </c>
      <c r="AM40" s="52" t="str">
        <f t="shared" si="24"/>
        <v>na</v>
      </c>
      <c r="AN40" s="52">
        <f t="shared" si="25"/>
        <v>1.4214873409528872E-2</v>
      </c>
      <c r="AO40" s="52" t="str">
        <f t="shared" si="26"/>
        <v>na</v>
      </c>
      <c r="AP40" s="52" t="str">
        <f t="shared" si="27"/>
        <v>na</v>
      </c>
      <c r="AQ40" s="52" t="str">
        <f t="shared" si="28"/>
        <v>na</v>
      </c>
      <c r="AR40" s="52">
        <f t="shared" si="29"/>
        <v>8.6477508970883354E-2</v>
      </c>
      <c r="AS40" s="52">
        <f t="shared" si="17"/>
        <v>8.4220446829313164E-2</v>
      </c>
      <c r="AT40" s="52">
        <f t="shared" si="18"/>
        <v>6.8762127193829903E-2</v>
      </c>
    </row>
    <row r="41" spans="2:48" x14ac:dyDescent="0.2">
      <c r="B41" s="2">
        <f t="shared" si="5"/>
        <v>1907</v>
      </c>
      <c r="C41" s="20">
        <f>INDEX('Monthly Returns'!$E:$E,MATCH(DATE($B41,12,31),'Monthly Returns'!$D:$D,0),0)</f>
        <v>6.57</v>
      </c>
      <c r="D41" s="21">
        <f>INDEX('Monthly Returns'!$F:$F,MATCH(DATE($B41,12,31),'Monthly Returns'!$D:$D,0),0)</f>
        <v>8.7534247930000006</v>
      </c>
      <c r="E41" s="23">
        <f>SUMIFS(Data!$G:$G,Data!$B:$B,'Annual Returns'!$B41)</f>
        <v>0.42166666666666669</v>
      </c>
      <c r="F41" s="19">
        <f>INDEX('Monthly Returns'!$M:$M,MATCH(DATE($B41,12,31),'Monthly Returns'!$D:$D,0),0)</f>
        <v>1.4797297297297296</v>
      </c>
      <c r="G41" s="19">
        <f>INDEX('Monthly Returns'!$N:$N,MATCH(DATE($B41,12,31),'Monthly Returns'!$D:$D,0),0)</f>
        <v>0.7022931515364933</v>
      </c>
      <c r="H41" s="19">
        <f>INDEX('Monthly Returns'!$O:$O,MATCH(DATE($B41,12,31),'Monthly Returns'!$D:$D,0),0)</f>
        <v>9.3422925531806413</v>
      </c>
      <c r="I41" s="22">
        <f>INDEX('Monthly Returns'!$P:$P,MATCH(DATE($B41,12,31),'Monthly Returns'!$D:$D,0),0)</f>
        <v>13.302553972997391</v>
      </c>
      <c r="J41" s="27">
        <f t="shared" si="6"/>
        <v>-0.33231707317073167</v>
      </c>
      <c r="K41" s="27">
        <f t="shared" si="7"/>
        <v>-0.29386238915070584</v>
      </c>
      <c r="L41" s="27">
        <f t="shared" si="8"/>
        <v>-2.12719715540447E-2</v>
      </c>
      <c r="M41" s="28">
        <f t="shared" si="9"/>
        <v>-0.27851498033573829</v>
      </c>
      <c r="N41" s="27">
        <f t="shared" si="30"/>
        <v>-3.981725358419963E-2</v>
      </c>
      <c r="O41" s="27">
        <f t="shared" si="31"/>
        <v>4.0879543090779347E-3</v>
      </c>
      <c r="P41" s="27">
        <f t="shared" si="32"/>
        <v>4.4063656353205971E-3</v>
      </c>
      <c r="Q41" s="28">
        <f t="shared" si="33"/>
        <v>-3.1701444468779094E-4</v>
      </c>
      <c r="R41" s="27">
        <f t="shared" si="34"/>
        <v>3.2968732913852161E-2</v>
      </c>
      <c r="S41" s="27">
        <f t="shared" si="35"/>
        <v>7.6475251889900564E-2</v>
      </c>
      <c r="T41" s="27">
        <f t="shared" si="36"/>
        <v>2.7706531141403978E-2</v>
      </c>
      <c r="U41" s="28">
        <f t="shared" si="37"/>
        <v>4.7453936771553185E-2</v>
      </c>
      <c r="V41" s="27">
        <f t="shared" si="38"/>
        <v>1.1085163613637761E-2</v>
      </c>
      <c r="W41" s="27">
        <f t="shared" si="39"/>
        <v>5.5430275420957242E-2</v>
      </c>
      <c r="X41" s="27">
        <f t="shared" si="40"/>
        <v>2.7980258206281583E-3</v>
      </c>
      <c r="Y41" s="28">
        <f t="shared" si="41"/>
        <v>5.2485394112396833E-2</v>
      </c>
      <c r="Z41" s="27">
        <f t="shared" si="42"/>
        <v>4.7224371507739171E-3</v>
      </c>
      <c r="AA41" s="27">
        <f t="shared" si="43"/>
        <v>5.1099916056549732E-2</v>
      </c>
      <c r="AB41" s="27">
        <f t="shared" si="44"/>
        <v>-5.2729550843717554E-3</v>
      </c>
      <c r="AC41" s="28">
        <f t="shared" si="45"/>
        <v>5.6671698461463915E-2</v>
      </c>
      <c r="AD41" s="27">
        <f t="shared" si="46"/>
        <v>2.3739358194556637E-2</v>
      </c>
      <c r="AE41" s="27">
        <f t="shared" si="47"/>
        <v>7.1653798126409818E-2</v>
      </c>
      <c r="AF41" s="27">
        <f t="shared" si="48"/>
        <v>-2.7755034411822699E-3</v>
      </c>
      <c r="AG41" s="28">
        <f t="shared" si="49"/>
        <v>7.4636455306131833E-2</v>
      </c>
      <c r="AH41" s="51" t="str">
        <f t="shared" si="19"/>
        <v>na</v>
      </c>
      <c r="AI41" s="51" t="str">
        <f t="shared" si="20"/>
        <v>na</v>
      </c>
      <c r="AJ41" s="51" t="str">
        <f t="shared" si="21"/>
        <v>na</v>
      </c>
      <c r="AK41" s="51" t="str">
        <f t="shared" si="22"/>
        <v>na</v>
      </c>
      <c r="AL41" s="52" t="str">
        <f t="shared" si="23"/>
        <v>na</v>
      </c>
      <c r="AM41" s="52">
        <f t="shared" si="24"/>
        <v>-0.27851498033573829</v>
      </c>
      <c r="AN41" s="52" t="str">
        <f t="shared" si="25"/>
        <v>na</v>
      </c>
      <c r="AO41" s="52" t="str">
        <f t="shared" si="26"/>
        <v>na</v>
      </c>
      <c r="AP41" s="52" t="str">
        <f t="shared" si="27"/>
        <v>na</v>
      </c>
      <c r="AQ41" s="52" t="str">
        <f t="shared" si="28"/>
        <v>na</v>
      </c>
      <c r="AR41" s="52">
        <f t="shared" si="29"/>
        <v>8.6477508970883354E-2</v>
      </c>
      <c r="AS41" s="52">
        <f t="shared" si="17"/>
        <v>8.4220446829313164E-2</v>
      </c>
      <c r="AT41" s="52">
        <f t="shared" si="18"/>
        <v>6.8762127193829903E-2</v>
      </c>
    </row>
    <row r="42" spans="2:48" x14ac:dyDescent="0.2">
      <c r="B42" s="2">
        <f t="shared" si="5"/>
        <v>1908</v>
      </c>
      <c r="C42" s="20">
        <f>INDEX('Monthly Returns'!$E:$E,MATCH(DATE($B42,12,31),'Monthly Returns'!$D:$D,0),0)</f>
        <v>9.0299999999999994</v>
      </c>
      <c r="D42" s="21">
        <f>INDEX('Monthly Returns'!$F:$F,MATCH(DATE($B42,12,31),'Monthly Returns'!$D:$D,0),0)</f>
        <v>9.0388396689999997</v>
      </c>
      <c r="E42" s="23">
        <f>SUMIFS(Data!$G:$G,Data!$B:$B,'Annual Returns'!$B42)</f>
        <v>0.41833333333333333</v>
      </c>
      <c r="F42" s="19">
        <f>INDEX('Monthly Returns'!$M:$M,MATCH(DATE($B42,12,31),'Monthly Returns'!$D:$D,0),0)</f>
        <v>2.0337837837837833</v>
      </c>
      <c r="G42" s="19">
        <f>INDEX('Monthly Returns'!$N:$N,MATCH(DATE($B42,12,31),'Monthly Returns'!$D:$D,0),0)</f>
        <v>0.72519217877457842</v>
      </c>
      <c r="H42" s="19">
        <f>INDEX('Monthly Returns'!$O:$O,MATCH(DATE($B42,12,31),'Monthly Returns'!$D:$D,0),0)</f>
        <v>13.540251712957492</v>
      </c>
      <c r="I42" s="22">
        <f>INDEX('Monthly Returns'!$P:$P,MATCH(DATE($B42,12,31),'Monthly Returns'!$D:$D,0),0)</f>
        <v>18.671259990472667</v>
      </c>
      <c r="J42" s="27">
        <f t="shared" si="6"/>
        <v>0.37442922374429211</v>
      </c>
      <c r="K42" s="27">
        <f t="shared" si="7"/>
        <v>0.44935000010758919</v>
      </c>
      <c r="L42" s="27">
        <f t="shared" si="8"/>
        <v>3.2606080791171221E-2</v>
      </c>
      <c r="M42" s="28">
        <f t="shared" si="9"/>
        <v>0.40358460701404497</v>
      </c>
      <c r="N42" s="27">
        <f t="shared" ref="N42:N73" si="50">($F42/$F37)^(1/5)-1</f>
        <v>6.5674260183482769E-2</v>
      </c>
      <c r="O42" s="27">
        <f t="shared" ref="O42:O73" si="51">($H42/$H37)^(1/5)-1</f>
        <v>0.11546404880389649</v>
      </c>
      <c r="P42" s="27">
        <f t="shared" ref="P42:P73" si="52">($G42/$G37)^(1/5)-1</f>
        <v>2.2494437865810069E-2</v>
      </c>
      <c r="Q42" s="28">
        <f t="shared" ref="Q42:Q73" si="53">($I42/$I37)^(1/5)-1</f>
        <v>9.0924319482985183E-2</v>
      </c>
      <c r="R42" s="27">
        <f t="shared" si="34"/>
        <v>4.800638897143239E-2</v>
      </c>
      <c r="S42" s="27">
        <f t="shared" si="35"/>
        <v>9.3908428153084866E-2</v>
      </c>
      <c r="T42" s="27">
        <f t="shared" si="36"/>
        <v>2.9547838466736254E-2</v>
      </c>
      <c r="U42" s="28">
        <f t="shared" si="37"/>
        <v>6.2513452295910987E-2</v>
      </c>
      <c r="V42" s="27">
        <f t="shared" si="38"/>
        <v>2.8575632795169614E-2</v>
      </c>
      <c r="W42" s="27">
        <f t="shared" si="39"/>
        <v>7.4057336065420198E-2</v>
      </c>
      <c r="X42" s="27">
        <f t="shared" si="40"/>
        <v>4.4080949389362356E-3</v>
      </c>
      <c r="Y42" s="28">
        <f t="shared" si="41"/>
        <v>6.9343568094916819E-2</v>
      </c>
      <c r="Z42" s="27">
        <f t="shared" si="42"/>
        <v>2.123539764504967E-2</v>
      </c>
      <c r="AA42" s="27">
        <f t="shared" si="43"/>
        <v>6.8178824111070124E-2</v>
      </c>
      <c r="AB42" s="27">
        <f t="shared" si="44"/>
        <v>-8.3283542084866546E-4</v>
      </c>
      <c r="AC42" s="28">
        <f t="shared" si="45"/>
        <v>6.9069182793838335E-2</v>
      </c>
      <c r="AD42" s="27">
        <f t="shared" si="46"/>
        <v>3.2592473491504403E-2</v>
      </c>
      <c r="AE42" s="27">
        <f t="shared" si="47"/>
        <v>8.0891061764110761E-2</v>
      </c>
      <c r="AF42" s="27">
        <f t="shared" si="48"/>
        <v>3.3232219152183884E-3</v>
      </c>
      <c r="AG42" s="28">
        <f t="shared" si="49"/>
        <v>7.7310918510213655E-2</v>
      </c>
      <c r="AH42" s="51" t="str">
        <f t="shared" si="19"/>
        <v>na</v>
      </c>
      <c r="AI42" s="51" t="str">
        <f t="shared" si="20"/>
        <v>na</v>
      </c>
      <c r="AJ42" s="51">
        <f t="shared" si="21"/>
        <v>0.40358460701404497</v>
      </c>
      <c r="AK42" s="51" t="str">
        <f t="shared" si="22"/>
        <v>na</v>
      </c>
      <c r="AL42" s="52" t="str">
        <f t="shared" si="23"/>
        <v>na</v>
      </c>
      <c r="AM42" s="52" t="str">
        <f t="shared" si="24"/>
        <v>na</v>
      </c>
      <c r="AN42" s="52" t="str">
        <f t="shared" si="25"/>
        <v>na</v>
      </c>
      <c r="AO42" s="52" t="str">
        <f t="shared" si="26"/>
        <v>na</v>
      </c>
      <c r="AP42" s="52" t="str">
        <f t="shared" si="27"/>
        <v>na</v>
      </c>
      <c r="AQ42" s="52" t="str">
        <f t="shared" si="28"/>
        <v>na</v>
      </c>
      <c r="AR42" s="52">
        <f t="shared" si="29"/>
        <v>8.6477508970883354E-2</v>
      </c>
      <c r="AS42" s="52">
        <f t="shared" si="17"/>
        <v>8.4220446829313164E-2</v>
      </c>
      <c r="AT42" s="52">
        <f t="shared" si="18"/>
        <v>6.8762127193829903E-2</v>
      </c>
    </row>
    <row r="43" spans="2:48" x14ac:dyDescent="0.2">
      <c r="B43" s="2">
        <f t="shared" si="5"/>
        <v>1909</v>
      </c>
      <c r="C43" s="20">
        <f>INDEX('Monthly Returns'!$E:$E,MATCH(DATE($B43,12,31),'Monthly Returns'!$D:$D,0),0)</f>
        <v>10.3</v>
      </c>
      <c r="D43" s="21">
        <f>INDEX('Monthly Returns'!$F:$F,MATCH(DATE($B43,12,31),'Monthly Returns'!$D:$D,0),0)</f>
        <v>9.9903305790000001</v>
      </c>
      <c r="E43" s="23">
        <f>SUMIFS(Data!$G:$G,Data!$B:$B,'Annual Returns'!$B43)</f>
        <v>0.42166666666666669</v>
      </c>
      <c r="F43" s="19">
        <f>INDEX('Monthly Returns'!$M:$M,MATCH(DATE($B43,12,31),'Monthly Returns'!$D:$D,0),0)</f>
        <v>2.3198198198198199</v>
      </c>
      <c r="G43" s="19">
        <f>INDEX('Monthly Returns'!$N:$N,MATCH(DATE($B43,12,31),'Monthly Returns'!$D:$D,0),0)</f>
        <v>0.80153093367844164</v>
      </c>
      <c r="H43" s="19">
        <f>INDEX('Monthly Returns'!$O:$O,MATCH(DATE($B43,12,31),'Monthly Returns'!$D:$D,0),0)</f>
        <v>16.120971350728205</v>
      </c>
      <c r="I43" s="22">
        <f>INDEX('Monthly Returns'!$P:$P,MATCH(DATE($B43,12,31),'Monthly Returns'!$D:$D,0),0)</f>
        <v>20.11272512808047</v>
      </c>
      <c r="J43" s="27">
        <f t="shared" si="6"/>
        <v>0.14064230343300133</v>
      </c>
      <c r="K43" s="27">
        <f t="shared" si="7"/>
        <v>0.1905961345830125</v>
      </c>
      <c r="L43" s="27">
        <f t="shared" si="8"/>
        <v>0.10526693080565153</v>
      </c>
      <c r="M43" s="28">
        <f t="shared" si="9"/>
        <v>7.720234940455728E-2</v>
      </c>
      <c r="N43" s="27">
        <f t="shared" si="50"/>
        <v>4.5385941221972148E-2</v>
      </c>
      <c r="O43" s="27">
        <f t="shared" si="51"/>
        <v>9.3473438963730393E-2</v>
      </c>
      <c r="P43" s="27">
        <f t="shared" si="52"/>
        <v>3.3619112036198162E-2</v>
      </c>
      <c r="Q43" s="28">
        <f t="shared" si="53"/>
        <v>5.7907527280161464E-2</v>
      </c>
      <c r="R43" s="27">
        <f t="shared" si="34"/>
        <v>5.5173980323939498E-2</v>
      </c>
      <c r="S43" s="27">
        <f t="shared" si="35"/>
        <v>0.10248254200897211</v>
      </c>
      <c r="T43" s="27">
        <f t="shared" si="36"/>
        <v>2.3790914788700324E-2</v>
      </c>
      <c r="U43" s="28">
        <f t="shared" si="37"/>
        <v>7.6862986459020233E-2</v>
      </c>
      <c r="V43" s="27">
        <f t="shared" si="38"/>
        <v>3.3585194352352632E-2</v>
      </c>
      <c r="W43" s="27">
        <f t="shared" si="39"/>
        <v>7.9348730506605847E-2</v>
      </c>
      <c r="X43" s="27">
        <f t="shared" si="40"/>
        <v>1.2438978881341711E-2</v>
      </c>
      <c r="Y43" s="28">
        <f t="shared" si="41"/>
        <v>6.6087688266599276E-2</v>
      </c>
      <c r="Z43" s="27">
        <f t="shared" si="42"/>
        <v>3.5175297441809361E-2</v>
      </c>
      <c r="AA43" s="27">
        <f t="shared" si="43"/>
        <v>8.1668926387247209E-2</v>
      </c>
      <c r="AB43" s="27">
        <f t="shared" si="44"/>
        <v>7.5505639092523502E-3</v>
      </c>
      <c r="AC43" s="28">
        <f t="shared" si="45"/>
        <v>7.3562920942070509E-2</v>
      </c>
      <c r="AD43" s="27">
        <f t="shared" si="46"/>
        <v>2.4933615872968051E-2</v>
      </c>
      <c r="AE43" s="27">
        <f t="shared" si="47"/>
        <v>7.277199039863147E-2</v>
      </c>
      <c r="AF43" s="27">
        <f t="shared" si="48"/>
        <v>9.6691709495577705E-4</v>
      </c>
      <c r="AG43" s="28">
        <f t="shared" si="49"/>
        <v>7.1735710818566334E-2</v>
      </c>
      <c r="AH43" s="51" t="str">
        <f t="shared" si="19"/>
        <v>na</v>
      </c>
      <c r="AI43" s="51" t="str">
        <f t="shared" si="20"/>
        <v>na</v>
      </c>
      <c r="AJ43" s="51" t="str">
        <f t="shared" si="21"/>
        <v>na</v>
      </c>
      <c r="AK43" s="51" t="str">
        <f t="shared" si="22"/>
        <v>na</v>
      </c>
      <c r="AL43" s="52" t="str">
        <f t="shared" si="23"/>
        <v>na</v>
      </c>
      <c r="AM43" s="52" t="str">
        <f t="shared" si="24"/>
        <v>na</v>
      </c>
      <c r="AN43" s="52" t="str">
        <f t="shared" si="25"/>
        <v>na</v>
      </c>
      <c r="AO43" s="52" t="str">
        <f t="shared" si="26"/>
        <v>na</v>
      </c>
      <c r="AP43" s="52" t="str">
        <f t="shared" si="27"/>
        <v>na</v>
      </c>
      <c r="AQ43" s="52">
        <f t="shared" si="28"/>
        <v>7.720234940455728E-2</v>
      </c>
      <c r="AR43" s="52">
        <f t="shared" si="29"/>
        <v>8.6477508970883354E-2</v>
      </c>
      <c r="AS43" s="52">
        <f t="shared" si="17"/>
        <v>8.4220446829313164E-2</v>
      </c>
      <c r="AT43" s="52">
        <f t="shared" si="18"/>
        <v>6.8762127193829903E-2</v>
      </c>
    </row>
    <row r="44" spans="2:48" x14ac:dyDescent="0.2">
      <c r="B44" s="2">
        <f t="shared" si="5"/>
        <v>1910</v>
      </c>
      <c r="C44" s="20">
        <f>INDEX('Monthly Returns'!$E:$E,MATCH(DATE($B44,12,31),'Monthly Returns'!$D:$D,0),0)</f>
        <v>9.0500000000000007</v>
      </c>
      <c r="D44" s="21">
        <f>INDEX('Monthly Returns'!$F:$F,MATCH(DATE($B44,12,31),'Monthly Returns'!$D:$D,0),0)</f>
        <v>9.229089256</v>
      </c>
      <c r="E44" s="23">
        <f>SUMIFS(Data!$G:$G,Data!$B:$B,'Annual Returns'!$B44)</f>
        <v>0.45624999999999999</v>
      </c>
      <c r="F44" s="19">
        <f>INDEX('Monthly Returns'!$M:$M,MATCH(DATE($B44,12,31),'Monthly Returns'!$D:$D,0),0)</f>
        <v>2.0382882882882885</v>
      </c>
      <c r="G44" s="19">
        <f>INDEX('Monthly Returns'!$N:$N,MATCH(DATE($B44,12,31),'Monthly Returns'!$D:$D,0),0)</f>
        <v>0.74045603094585588</v>
      </c>
      <c r="H44" s="19">
        <f>INDEX('Monthly Returns'!$O:$O,MATCH(DATE($B44,12,31),'Monthly Returns'!$D:$D,0),0)</f>
        <v>14.877652369357467</v>
      </c>
      <c r="I44" s="22">
        <f>INDEX('Monthly Returns'!$P:$P,MATCH(DATE($B44,12,31),'Monthly Returns'!$D:$D,0),0)</f>
        <v>20.092553436768966</v>
      </c>
      <c r="J44" s="27">
        <f t="shared" si="6"/>
        <v>-0.12135922330097082</v>
      </c>
      <c r="K44" s="27">
        <f t="shared" si="7"/>
        <v>-7.7124321749667768E-2</v>
      </c>
      <c r="L44" s="27">
        <f t="shared" si="8"/>
        <v>-7.6197811171549668E-2</v>
      </c>
      <c r="M44" s="28">
        <f t="shared" si="9"/>
        <v>-1.002931784879868E-3</v>
      </c>
      <c r="N44" s="27">
        <f t="shared" si="50"/>
        <v>-1.0490334131038836E-2</v>
      </c>
      <c r="O44" s="27">
        <f t="shared" si="51"/>
        <v>3.7929385033875995E-2</v>
      </c>
      <c r="P44" s="27">
        <f t="shared" si="52"/>
        <v>1.7363912335869314E-2</v>
      </c>
      <c r="Q44" s="28">
        <f t="shared" si="53"/>
        <v>2.0214470405961693E-2</v>
      </c>
      <c r="R44" s="27">
        <f t="shared" si="34"/>
        <v>2.794335682258553E-2</v>
      </c>
      <c r="S44" s="27">
        <f t="shared" si="35"/>
        <v>7.4838023321566416E-2</v>
      </c>
      <c r="T44" s="27">
        <f t="shared" si="36"/>
        <v>1.945484154142485E-2</v>
      </c>
      <c r="U44" s="28">
        <f t="shared" si="37"/>
        <v>5.4326272752210913E-2</v>
      </c>
      <c r="V44" s="27">
        <f t="shared" si="38"/>
        <v>3.4414351608582416E-2</v>
      </c>
      <c r="W44" s="27">
        <f t="shared" si="39"/>
        <v>8.0580657825868762E-2</v>
      </c>
      <c r="X44" s="27">
        <f t="shared" si="40"/>
        <v>7.8237416803370596E-3</v>
      </c>
      <c r="Y44" s="28">
        <f t="shared" si="41"/>
        <v>7.21921037742419E-2</v>
      </c>
      <c r="Z44" s="27">
        <f t="shared" si="42"/>
        <v>2.2411696981177398E-2</v>
      </c>
      <c r="AA44" s="27">
        <f t="shared" si="43"/>
        <v>6.7914637317959992E-2</v>
      </c>
      <c r="AB44" s="27">
        <f t="shared" si="44"/>
        <v>4.8260451042045904E-3</v>
      </c>
      <c r="AC44" s="28">
        <f t="shared" si="45"/>
        <v>6.2785586143134786E-2</v>
      </c>
      <c r="AD44" s="27">
        <f t="shared" si="46"/>
        <v>1.4708249266663032E-2</v>
      </c>
      <c r="AE44" s="27">
        <f t="shared" si="47"/>
        <v>6.2253937156657502E-2</v>
      </c>
      <c r="AF44" s="27">
        <f t="shared" si="48"/>
        <v>-1.0150020697399231E-3</v>
      </c>
      <c r="AG44" s="28">
        <f t="shared" si="49"/>
        <v>6.3333222578397796E-2</v>
      </c>
      <c r="AH44" s="51" t="str">
        <f t="shared" si="19"/>
        <v>na</v>
      </c>
      <c r="AI44" s="51" t="str">
        <f t="shared" si="20"/>
        <v>na</v>
      </c>
      <c r="AJ44" s="51" t="str">
        <f t="shared" si="21"/>
        <v>na</v>
      </c>
      <c r="AK44" s="51" t="str">
        <f t="shared" si="22"/>
        <v>na</v>
      </c>
      <c r="AL44" s="52" t="str">
        <f t="shared" si="23"/>
        <v>na</v>
      </c>
      <c r="AM44" s="52">
        <f t="shared" si="24"/>
        <v>-1.002931784879868E-3</v>
      </c>
      <c r="AN44" s="52" t="str">
        <f t="shared" si="25"/>
        <v>na</v>
      </c>
      <c r="AO44" s="52" t="str">
        <f t="shared" si="26"/>
        <v>na</v>
      </c>
      <c r="AP44" s="52" t="str">
        <f t="shared" si="27"/>
        <v>na</v>
      </c>
      <c r="AQ44" s="52" t="str">
        <f t="shared" si="28"/>
        <v>na</v>
      </c>
      <c r="AR44" s="52">
        <f t="shared" si="29"/>
        <v>8.6477508970883354E-2</v>
      </c>
      <c r="AS44" s="52">
        <f t="shared" si="17"/>
        <v>8.4220446829313164E-2</v>
      </c>
      <c r="AT44" s="52">
        <f t="shared" si="18"/>
        <v>6.8762127193829903E-2</v>
      </c>
    </row>
    <row r="45" spans="2:48" x14ac:dyDescent="0.2">
      <c r="B45" s="2">
        <f t="shared" si="5"/>
        <v>1911</v>
      </c>
      <c r="C45" s="20">
        <f>INDEX('Monthly Returns'!$E:$E,MATCH(DATE($B45,12,31),'Monthly Returns'!$D:$D,0),0)</f>
        <v>9.11</v>
      </c>
      <c r="D45" s="21">
        <f>INDEX('Monthly Returns'!$F:$F,MATCH(DATE($B45,12,31),'Monthly Returns'!$D:$D,0),0)</f>
        <v>9.0388396689999997</v>
      </c>
      <c r="E45" s="23">
        <f>SUMIFS(Data!$G:$G,Data!$B:$B,'Annual Returns'!$B45)</f>
        <v>0.47000000000000003</v>
      </c>
      <c r="F45" s="19">
        <f>INDEX('Monthly Returns'!$M:$M,MATCH(DATE($B45,12,31),'Monthly Returns'!$D:$D,0),0)</f>
        <v>2.0518018018018016</v>
      </c>
      <c r="G45" s="19">
        <f>INDEX('Monthly Returns'!$N:$N,MATCH(DATE($B45,12,31),'Monthly Returns'!$D:$D,0),0)</f>
        <v>0.72519217877457842</v>
      </c>
      <c r="H45" s="19">
        <f>INDEX('Monthly Returns'!$O:$O,MATCH(DATE($B45,12,31),'Monthly Returns'!$D:$D,0),0)</f>
        <v>15.7580500402652</v>
      </c>
      <c r="I45" s="22">
        <f>INDEX('Monthly Returns'!$P:$P,MATCH(DATE($B45,12,31),'Monthly Returns'!$D:$D,0),0)</f>
        <v>21.729481510532803</v>
      </c>
      <c r="J45" s="27">
        <f t="shared" si="6"/>
        <v>6.6298342541435407E-3</v>
      </c>
      <c r="K45" s="27">
        <f t="shared" si="7"/>
        <v>5.9175846366798401E-2</v>
      </c>
      <c r="L45" s="27">
        <f t="shared" si="8"/>
        <v>-2.0614123639157156E-2</v>
      </c>
      <c r="M45" s="28">
        <f t="shared" si="9"/>
        <v>8.1469390085995297E-2</v>
      </c>
      <c r="N45" s="27">
        <f t="shared" si="50"/>
        <v>-1.5298372516113212E-2</v>
      </c>
      <c r="O45" s="27">
        <f t="shared" si="51"/>
        <v>3.5589578215063922E-2</v>
      </c>
      <c r="P45" s="27">
        <f t="shared" si="52"/>
        <v>2.1191024799311897E-3</v>
      </c>
      <c r="Q45" s="28">
        <f t="shared" si="53"/>
        <v>3.3399698351527007E-2</v>
      </c>
      <c r="R45" s="27">
        <f t="shared" si="34"/>
        <v>1.3713254066497482E-2</v>
      </c>
      <c r="S45" s="27">
        <f t="shared" si="35"/>
        <v>6.1242457342811196E-2</v>
      </c>
      <c r="T45" s="27">
        <f t="shared" si="36"/>
        <v>1.2382104557283613E-2</v>
      </c>
      <c r="U45" s="28">
        <f t="shared" si="37"/>
        <v>4.8262758266449435E-2</v>
      </c>
      <c r="V45" s="27">
        <f t="shared" si="38"/>
        <v>2.6398610872600869E-2</v>
      </c>
      <c r="W45" s="27">
        <f t="shared" si="39"/>
        <v>7.2628418732401334E-2</v>
      </c>
      <c r="X45" s="27">
        <f t="shared" si="40"/>
        <v>9.2641406008238114E-3</v>
      </c>
      <c r="Y45" s="28">
        <f t="shared" si="41"/>
        <v>6.2782650827023501E-2</v>
      </c>
      <c r="Z45" s="27">
        <f t="shared" si="42"/>
        <v>1.9364654861427244E-2</v>
      </c>
      <c r="AA45" s="27">
        <f t="shared" si="43"/>
        <v>6.5096895980181424E-2</v>
      </c>
      <c r="AB45" s="27">
        <f t="shared" si="44"/>
        <v>5.9036838992774232E-3</v>
      </c>
      <c r="AC45" s="28">
        <f t="shared" si="45"/>
        <v>5.8845805049095645E-2</v>
      </c>
      <c r="AD45" s="27">
        <f t="shared" si="46"/>
        <v>1.3961496029801124E-2</v>
      </c>
      <c r="AE45" s="27">
        <f t="shared" si="47"/>
        <v>6.1628143863871943E-2</v>
      </c>
      <c r="AF45" s="27">
        <f t="shared" si="48"/>
        <v>-3.9571892657539465E-3</v>
      </c>
      <c r="AG45" s="28">
        <f t="shared" si="49"/>
        <v>6.5845897809631904E-2</v>
      </c>
      <c r="AH45" s="51" t="str">
        <f t="shared" si="19"/>
        <v>na</v>
      </c>
      <c r="AI45" s="51" t="str">
        <f t="shared" si="20"/>
        <v>na</v>
      </c>
      <c r="AJ45" s="51" t="str">
        <f t="shared" si="21"/>
        <v>na</v>
      </c>
      <c r="AK45" s="51" t="str">
        <f t="shared" si="22"/>
        <v>na</v>
      </c>
      <c r="AL45" s="52">
        <f t="shared" si="23"/>
        <v>8.1469390085995297E-2</v>
      </c>
      <c r="AM45" s="52" t="str">
        <f t="shared" si="24"/>
        <v>na</v>
      </c>
      <c r="AN45" s="52" t="str">
        <f t="shared" si="25"/>
        <v>na</v>
      </c>
      <c r="AO45" s="52" t="str">
        <f t="shared" si="26"/>
        <v>na</v>
      </c>
      <c r="AP45" s="52" t="str">
        <f t="shared" si="27"/>
        <v>na</v>
      </c>
      <c r="AQ45" s="52" t="str">
        <f t="shared" si="28"/>
        <v>na</v>
      </c>
      <c r="AR45" s="52">
        <f t="shared" si="29"/>
        <v>8.6477508970883354E-2</v>
      </c>
      <c r="AS45" s="52">
        <f t="shared" si="17"/>
        <v>8.4220446829313164E-2</v>
      </c>
      <c r="AT45" s="52">
        <f t="shared" si="18"/>
        <v>6.8762127193829903E-2</v>
      </c>
      <c r="AV45" s="89"/>
    </row>
    <row r="46" spans="2:48" x14ac:dyDescent="0.2">
      <c r="B46" s="2">
        <f t="shared" si="5"/>
        <v>1912</v>
      </c>
      <c r="C46" s="20">
        <f>INDEX('Monthly Returns'!$E:$E,MATCH(DATE($B46,12,31),'Monthly Returns'!$D:$D,0),0)</f>
        <v>9.3800000000000008</v>
      </c>
      <c r="D46" s="21">
        <f>INDEX('Monthly Returns'!$F:$F,MATCH(DATE($B46,12,31),'Monthly Returns'!$D:$D,0),0)</f>
        <v>9.7048347110000002</v>
      </c>
      <c r="E46" s="23">
        <f>SUMIFS(Data!$G:$G,Data!$B:$B,'Annual Returns'!$B46)</f>
        <v>0.47541666666666665</v>
      </c>
      <c r="F46" s="19">
        <f>INDEX('Monthly Returns'!$M:$M,MATCH(DATE($B46,12,31),'Monthly Returns'!$D:$D,0),0)</f>
        <v>2.1126126126126126</v>
      </c>
      <c r="G46" s="19">
        <f>INDEX('Monthly Returns'!$N:$N,MATCH(DATE($B46,12,31),'Monthly Returns'!$D:$D,0),0)</f>
        <v>0.77862540839778749</v>
      </c>
      <c r="H46" s="19">
        <f>INDEX('Monthly Returns'!$O:$O,MATCH(DATE($B46,12,31),'Monthly Returns'!$D:$D,0),0)</f>
        <v>17.050156207586188</v>
      </c>
      <c r="I46" s="22">
        <f>INDEX('Monthly Returns'!$P:$P,MATCH(DATE($B46,12,31),'Monthly Returns'!$D:$D,0),0)</f>
        <v>21.897764989035061</v>
      </c>
      <c r="J46" s="27">
        <f t="shared" si="6"/>
        <v>2.9637760702524885E-2</v>
      </c>
      <c r="K46" s="27">
        <f t="shared" si="7"/>
        <v>8.199657724270315E-2</v>
      </c>
      <c r="L46" s="27">
        <f t="shared" si="8"/>
        <v>7.3681475320789946E-2</v>
      </c>
      <c r="M46" s="28">
        <f t="shared" si="9"/>
        <v>7.7444774013906148E-3</v>
      </c>
      <c r="N46" s="27">
        <f t="shared" si="50"/>
        <v>7.3810122865537009E-2</v>
      </c>
      <c r="O46" s="27">
        <f t="shared" si="51"/>
        <v>0.12785944248512848</v>
      </c>
      <c r="P46" s="27">
        <f t="shared" si="52"/>
        <v>2.0850222228173454E-2</v>
      </c>
      <c r="Q46" s="28">
        <f t="shared" si="53"/>
        <v>0.10482362439358628</v>
      </c>
      <c r="R46" s="27">
        <f t="shared" si="34"/>
        <v>1.540826907314452E-2</v>
      </c>
      <c r="S46" s="27">
        <f t="shared" si="35"/>
        <v>6.4175775120383971E-2</v>
      </c>
      <c r="T46" s="27">
        <f t="shared" si="36"/>
        <v>1.259491484315145E-2</v>
      </c>
      <c r="U46" s="28">
        <f t="shared" si="37"/>
        <v>5.0939284328938461E-2</v>
      </c>
      <c r="V46" s="27">
        <f t="shared" si="38"/>
        <v>2.6957715220014666E-2</v>
      </c>
      <c r="W46" s="27">
        <f t="shared" si="39"/>
        <v>7.364473150855555E-2</v>
      </c>
      <c r="X46" s="27">
        <f t="shared" si="40"/>
        <v>1.2221275205012816E-2</v>
      </c>
      <c r="Y46" s="28">
        <f t="shared" si="41"/>
        <v>6.0681846754408575E-2</v>
      </c>
      <c r="Z46" s="27">
        <f t="shared" si="42"/>
        <v>2.3329959498537223E-2</v>
      </c>
      <c r="AA46" s="27">
        <f t="shared" si="43"/>
        <v>6.9534096420997171E-2</v>
      </c>
      <c r="AB46" s="27">
        <f t="shared" si="44"/>
        <v>6.3827446150186429E-3</v>
      </c>
      <c r="AC46" s="28">
        <f t="shared" si="45"/>
        <v>6.2750829288251042E-2</v>
      </c>
      <c r="AD46" s="27">
        <f t="shared" si="46"/>
        <v>1.5920365366170142E-2</v>
      </c>
      <c r="AE46" s="27">
        <f t="shared" si="47"/>
        <v>6.3520415595757829E-2</v>
      </c>
      <c r="AF46" s="27">
        <f t="shared" si="48"/>
        <v>-9.6598306941253487E-4</v>
      </c>
      <c r="AG46" s="28">
        <f t="shared" si="49"/>
        <v>6.4548751666431814E-2</v>
      </c>
      <c r="AH46" s="51" t="str">
        <f t="shared" si="19"/>
        <v>na</v>
      </c>
      <c r="AI46" s="51" t="str">
        <f t="shared" si="20"/>
        <v>na</v>
      </c>
      <c r="AJ46" s="51" t="str">
        <f t="shared" si="21"/>
        <v>na</v>
      </c>
      <c r="AK46" s="51" t="str">
        <f t="shared" si="22"/>
        <v>na</v>
      </c>
      <c r="AL46" s="52" t="str">
        <f t="shared" si="23"/>
        <v>na</v>
      </c>
      <c r="AM46" s="52">
        <f t="shared" si="24"/>
        <v>7.7444774013906148E-3</v>
      </c>
      <c r="AN46" s="52" t="str">
        <f t="shared" si="25"/>
        <v>na</v>
      </c>
      <c r="AO46" s="52" t="str">
        <f t="shared" si="26"/>
        <v>na</v>
      </c>
      <c r="AP46" s="52" t="str">
        <f t="shared" si="27"/>
        <v>na</v>
      </c>
      <c r="AQ46" s="52" t="str">
        <f t="shared" si="28"/>
        <v>na</v>
      </c>
      <c r="AR46" s="52">
        <f t="shared" si="29"/>
        <v>8.6477508970883354E-2</v>
      </c>
      <c r="AS46" s="52">
        <f t="shared" si="17"/>
        <v>8.4220446829313164E-2</v>
      </c>
      <c r="AT46" s="52">
        <f t="shared" si="18"/>
        <v>6.8762127193829903E-2</v>
      </c>
      <c r="AV46" s="89"/>
    </row>
    <row r="47" spans="2:48" x14ac:dyDescent="0.2">
      <c r="B47" s="2">
        <f t="shared" si="5"/>
        <v>1913</v>
      </c>
      <c r="C47" s="20">
        <f>INDEX('Monthly Returns'!$E:$E,MATCH(DATE($B47,12,31),'Monthly Returns'!$D:$D,0),0)</f>
        <v>8.0399999999999991</v>
      </c>
      <c r="D47" s="21">
        <f>INDEX('Monthly Returns'!$F:$F,MATCH(DATE($B47,12,31),'Monthly Returns'!$D:$D,0),0)</f>
        <v>10</v>
      </c>
      <c r="E47" s="23">
        <f>SUMIFS(Data!$G:$G,Data!$B:$B,'Annual Returns'!$B47)</f>
        <v>0.47999999999999993</v>
      </c>
      <c r="F47" s="19">
        <f>INDEX('Monthly Returns'!$M:$M,MATCH(DATE($B47,12,31),'Monthly Returns'!$D:$D,0),0)</f>
        <v>1.8108108108108105</v>
      </c>
      <c r="G47" s="19">
        <f>INDEX('Monthly Returns'!$N:$N,MATCH(DATE($B47,12,31),'Monthly Returns'!$D:$D,0),0)</f>
        <v>0.80230671782101559</v>
      </c>
      <c r="H47" s="19">
        <f>INDEX('Monthly Returns'!$O:$O,MATCH(DATE($B47,12,31),'Monthly Returns'!$D:$D,0),0)</f>
        <v>15.471631878549777</v>
      </c>
      <c r="I47" s="22">
        <f>INDEX('Monthly Returns'!$P:$P,MATCH(DATE($B47,12,31),'Monthly Returns'!$D:$D,0),0)</f>
        <v>19.283936597925017</v>
      </c>
      <c r="J47" s="27">
        <f t="shared" si="6"/>
        <v>-0.14285714285714302</v>
      </c>
      <c r="K47" s="27">
        <f t="shared" si="7"/>
        <v>-9.2581223879583674E-2</v>
      </c>
      <c r="L47" s="27">
        <f t="shared" si="8"/>
        <v>3.0414252049593582E-2</v>
      </c>
      <c r="M47" s="28">
        <f t="shared" si="9"/>
        <v>-0.11936507640934468</v>
      </c>
      <c r="N47" s="27">
        <f t="shared" si="50"/>
        <v>-2.295704027589518E-2</v>
      </c>
      <c r="O47" s="27">
        <f t="shared" si="51"/>
        <v>2.7027037838024848E-2</v>
      </c>
      <c r="P47" s="27">
        <f t="shared" si="52"/>
        <v>2.0416478695047369E-2</v>
      </c>
      <c r="Q47" s="28">
        <f t="shared" si="53"/>
        <v>6.4782951677060385E-3</v>
      </c>
      <c r="R47" s="27">
        <f t="shared" ref="R47:R78" si="54">($F47/$F37)^(1/10)-1</f>
        <v>2.0396752871874702E-2</v>
      </c>
      <c r="S47" s="27">
        <f t="shared" ref="S47:S78" si="55">($H47/$H37)^(1/10)-1</f>
        <v>7.0332536111032962E-2</v>
      </c>
      <c r="T47" s="27">
        <f t="shared" ref="T47:T78" si="56">($G47/$G37)^(1/10)-1</f>
        <v>2.1454929878113482E-2</v>
      </c>
      <c r="U47" s="28">
        <f t="shared" ref="U47:U78" si="57">($I47/$I37)^(1/10)-1</f>
        <v>4.7850967089416052E-2</v>
      </c>
      <c r="V47" s="27">
        <f t="shared" si="38"/>
        <v>3.0483098226154359E-2</v>
      </c>
      <c r="W47" s="27">
        <f t="shared" si="39"/>
        <v>7.757240948130173E-2</v>
      </c>
      <c r="X47" s="27">
        <f t="shared" si="40"/>
        <v>1.7698140903767534E-2</v>
      </c>
      <c r="Y47" s="28">
        <f t="shared" si="41"/>
        <v>5.8833033265013768E-2</v>
      </c>
      <c r="Z47" s="27">
        <f t="shared" si="42"/>
        <v>1.8056115763585234E-2</v>
      </c>
      <c r="AA47" s="27">
        <f t="shared" si="43"/>
        <v>6.4482063675613821E-2</v>
      </c>
      <c r="AB47" s="27">
        <f t="shared" si="44"/>
        <v>7.5895532388323694E-3</v>
      </c>
      <c r="AC47" s="28">
        <f t="shared" si="45"/>
        <v>5.6463974099278946E-2</v>
      </c>
      <c r="AD47" s="27">
        <f t="shared" si="46"/>
        <v>1.373356510989332E-2</v>
      </c>
      <c r="AE47" s="27">
        <f t="shared" si="47"/>
        <v>6.1207432327718303E-2</v>
      </c>
      <c r="AF47" s="27">
        <f t="shared" si="48"/>
        <v>2.6777361316472348E-3</v>
      </c>
      <c r="AG47" s="28">
        <f t="shared" si="49"/>
        <v>5.8373387666789123E-2</v>
      </c>
      <c r="AH47" s="51" t="str">
        <f t="shared" si="19"/>
        <v>na</v>
      </c>
      <c r="AI47" s="51" t="str">
        <f t="shared" si="20"/>
        <v>na</v>
      </c>
      <c r="AJ47" s="51" t="str">
        <f t="shared" si="21"/>
        <v>na</v>
      </c>
      <c r="AK47" s="51" t="str">
        <f t="shared" si="22"/>
        <v>na</v>
      </c>
      <c r="AL47" s="52" t="str">
        <f t="shared" si="23"/>
        <v>na</v>
      </c>
      <c r="AM47" s="52">
        <f t="shared" si="24"/>
        <v>-0.11936507640934468</v>
      </c>
      <c r="AN47" s="52" t="str">
        <f t="shared" si="25"/>
        <v>na</v>
      </c>
      <c r="AO47" s="52" t="str">
        <f t="shared" si="26"/>
        <v>na</v>
      </c>
      <c r="AP47" s="52" t="str">
        <f t="shared" si="27"/>
        <v>na</v>
      </c>
      <c r="AQ47" s="52" t="str">
        <f t="shared" si="28"/>
        <v>na</v>
      </c>
      <c r="AR47" s="52">
        <f t="shared" si="29"/>
        <v>8.6477508970883354E-2</v>
      </c>
      <c r="AS47" s="52">
        <f t="shared" si="17"/>
        <v>8.4220446829313164E-2</v>
      </c>
      <c r="AT47" s="52">
        <f t="shared" si="18"/>
        <v>6.8762127193829903E-2</v>
      </c>
      <c r="AV47" s="89"/>
    </row>
    <row r="48" spans="2:48" x14ac:dyDescent="0.2">
      <c r="B48" s="2">
        <f t="shared" si="5"/>
        <v>1914</v>
      </c>
      <c r="C48" s="20">
        <f>INDEX('Monthly Returns'!$E:$E,MATCH(DATE($B48,12,31),'Monthly Returns'!$D:$D,0),0)</f>
        <v>7.35</v>
      </c>
      <c r="D48" s="21">
        <f>INDEX('Monthly Returns'!$F:$F,MATCH(DATE($B48,12,31),'Monthly Returns'!$D:$D,0),0)</f>
        <v>10.1</v>
      </c>
      <c r="E48" s="23">
        <f>SUMIFS(Data!$G:$G,Data!$B:$B,'Annual Returns'!$B48)</f>
        <v>0.44749999999999995</v>
      </c>
      <c r="F48" s="19">
        <f>INDEX('Monthly Returns'!$M:$M,MATCH(DATE($B48,12,31),'Monthly Returns'!$D:$D,0),0)</f>
        <v>1.6554054054054053</v>
      </c>
      <c r="G48" s="19">
        <f>INDEX('Monthly Returns'!$N:$N,MATCH(DATE($B48,12,31),'Monthly Returns'!$D:$D,0),0)</f>
        <v>0.8103297849992257</v>
      </c>
      <c r="H48" s="19">
        <f>INDEX('Monthly Returns'!$O:$O,MATCH(DATE($B48,12,31),'Monthly Returns'!$D:$D,0),0)</f>
        <v>14.9658538682576</v>
      </c>
      <c r="I48" s="22">
        <f>INDEX('Monthly Returns'!$P:$P,MATCH(DATE($B48,12,31),'Monthly Returns'!$D:$D,0),0)</f>
        <v>18.468843358968851</v>
      </c>
      <c r="J48" s="27">
        <f t="shared" si="6"/>
        <v>-8.582089552238803E-2</v>
      </c>
      <c r="K48" s="27">
        <f t="shared" si="7"/>
        <v>-3.2690669882948775E-2</v>
      </c>
      <c r="L48" s="27">
        <f t="shared" si="8"/>
        <v>1.0000000000000009E-2</v>
      </c>
      <c r="M48" s="28">
        <f t="shared" si="9"/>
        <v>-4.2267989983117427E-2</v>
      </c>
      <c r="N48" s="27">
        <f t="shared" si="50"/>
        <v>-6.5261732232786751E-2</v>
      </c>
      <c r="O48" s="27">
        <f t="shared" si="51"/>
        <v>-1.4759947202313772E-2</v>
      </c>
      <c r="P48" s="27">
        <f t="shared" si="52"/>
        <v>2.1859338260075134E-3</v>
      </c>
      <c r="Q48" s="28">
        <f t="shared" si="53"/>
        <v>-1.6908919249771781E-2</v>
      </c>
      <c r="R48" s="27">
        <f t="shared" si="54"/>
        <v>-1.1484828722379214E-2</v>
      </c>
      <c r="S48" s="27">
        <f t="shared" si="55"/>
        <v>3.7946929634407267E-2</v>
      </c>
      <c r="T48" s="27">
        <f t="shared" si="56"/>
        <v>1.778118228645087E-2</v>
      </c>
      <c r="U48" s="28">
        <f t="shared" si="57"/>
        <v>1.9813440942830107E-2</v>
      </c>
      <c r="V48" s="27">
        <f t="shared" si="38"/>
        <v>2.7166730119078331E-2</v>
      </c>
      <c r="W48" s="27">
        <f t="shared" si="39"/>
        <v>7.4374640744754306E-2</v>
      </c>
      <c r="X48" s="27">
        <f t="shared" si="40"/>
        <v>2.1772379922203822E-2</v>
      </c>
      <c r="Y48" s="28">
        <f t="shared" si="41"/>
        <v>5.1481388473776812E-2</v>
      </c>
      <c r="Z48" s="27">
        <f t="shared" si="42"/>
        <v>1.3013022328670854E-2</v>
      </c>
      <c r="AA48" s="27">
        <f t="shared" si="43"/>
        <v>5.983398054601885E-2</v>
      </c>
      <c r="AB48" s="27">
        <f t="shared" si="44"/>
        <v>1.0380012368183866E-2</v>
      </c>
      <c r="AC48" s="28">
        <f t="shared" si="45"/>
        <v>4.8945909036662405E-2</v>
      </c>
      <c r="AD48" s="27">
        <f t="shared" si="46"/>
        <v>1.7715964060504685E-2</v>
      </c>
      <c r="AE48" s="27">
        <f t="shared" si="47"/>
        <v>6.4965742861419207E-2</v>
      </c>
      <c r="AF48" s="27">
        <f t="shared" si="48"/>
        <v>6.6544688344480907E-3</v>
      </c>
      <c r="AG48" s="28">
        <f t="shared" si="49"/>
        <v>5.7925808539335932E-2</v>
      </c>
      <c r="AH48" s="51" t="str">
        <f t="shared" si="19"/>
        <v>na</v>
      </c>
      <c r="AI48" s="51" t="str">
        <f t="shared" si="20"/>
        <v>na</v>
      </c>
      <c r="AJ48" s="51" t="str">
        <f t="shared" si="21"/>
        <v>na</v>
      </c>
      <c r="AK48" s="51">
        <f t="shared" si="22"/>
        <v>-4.2267989983117427E-2</v>
      </c>
      <c r="AL48" s="52" t="str">
        <f t="shared" si="23"/>
        <v>na</v>
      </c>
      <c r="AM48" s="52" t="str">
        <f t="shared" si="24"/>
        <v>na</v>
      </c>
      <c r="AN48" s="52" t="str">
        <f t="shared" si="25"/>
        <v>na</v>
      </c>
      <c r="AO48" s="52" t="str">
        <f t="shared" si="26"/>
        <v>na</v>
      </c>
      <c r="AP48" s="52" t="str">
        <f t="shared" si="27"/>
        <v>na</v>
      </c>
      <c r="AQ48" s="52" t="str">
        <f t="shared" si="28"/>
        <v>na</v>
      </c>
      <c r="AR48" s="52">
        <f t="shared" si="29"/>
        <v>8.6477508970883354E-2</v>
      </c>
      <c r="AS48" s="52">
        <f t="shared" si="17"/>
        <v>8.4220446829313164E-2</v>
      </c>
      <c r="AT48" s="52">
        <f t="shared" si="18"/>
        <v>6.8762127193829903E-2</v>
      </c>
      <c r="AV48" s="89"/>
    </row>
    <row r="49" spans="2:48" x14ac:dyDescent="0.2">
      <c r="B49" s="2">
        <f t="shared" si="5"/>
        <v>1915</v>
      </c>
      <c r="C49" s="20">
        <f>INDEX('Monthly Returns'!$E:$E,MATCH(DATE($B49,12,31),'Monthly Returns'!$D:$D,0),0)</f>
        <v>9.48</v>
      </c>
      <c r="D49" s="21">
        <f>INDEX('Monthly Returns'!$F:$F,MATCH(DATE($B49,12,31),'Monthly Returns'!$D:$D,0),0)</f>
        <v>10.3</v>
      </c>
      <c r="E49" s="23">
        <f>SUMIFS(Data!$G:$G,Data!$B:$B,'Annual Returns'!$B49)</f>
        <v>0.42541666666666672</v>
      </c>
      <c r="F49" s="19">
        <f>INDEX('Monthly Returns'!$M:$M,MATCH(DATE($B49,12,31),'Monthly Returns'!$D:$D,0),0)</f>
        <v>2.1351351351351351</v>
      </c>
      <c r="G49" s="19">
        <f>INDEX('Monthly Returns'!$N:$N,MATCH(DATE($B49,12,31),'Monthly Returns'!$D:$D,0),0)</f>
        <v>0.82637591935564614</v>
      </c>
      <c r="H49" s="19">
        <f>INDEX('Monthly Returns'!$O:$O,MATCH(DATE($B49,12,31),'Monthly Returns'!$D:$D,0),0)</f>
        <v>20.301277258920134</v>
      </c>
      <c r="I49" s="22">
        <f>INDEX('Monthly Returns'!$P:$P,MATCH(DATE($B49,12,31),'Monthly Returns'!$D:$D,0),0)</f>
        <v>24.566637027310449</v>
      </c>
      <c r="J49" s="27">
        <f t="shared" si="6"/>
        <v>0.28979591836734708</v>
      </c>
      <c r="K49" s="27">
        <f t="shared" si="7"/>
        <v>0.3565064471181898</v>
      </c>
      <c r="L49" s="27">
        <f t="shared" si="8"/>
        <v>1.9801980198020042E-2</v>
      </c>
      <c r="M49" s="28">
        <f t="shared" si="9"/>
        <v>0.33016651610618508</v>
      </c>
      <c r="N49" s="27">
        <f t="shared" si="50"/>
        <v>9.3271408944257672E-3</v>
      </c>
      <c r="O49" s="27">
        <f t="shared" si="51"/>
        <v>6.4137605919758922E-2</v>
      </c>
      <c r="P49" s="27">
        <f t="shared" si="52"/>
        <v>2.2199527127332752E-2</v>
      </c>
      <c r="Q49" s="28">
        <f t="shared" si="53"/>
        <v>4.1027292303963181E-2</v>
      </c>
      <c r="R49" s="27">
        <f t="shared" si="54"/>
        <v>-6.3071793309699142E-4</v>
      </c>
      <c r="S49" s="27">
        <f t="shared" si="55"/>
        <v>5.0951802369507471E-2</v>
      </c>
      <c r="T49" s="27">
        <f t="shared" si="56"/>
        <v>1.9778853529596852E-2</v>
      </c>
      <c r="U49" s="28">
        <f t="shared" si="57"/>
        <v>3.056834207928194E-2</v>
      </c>
      <c r="V49" s="27">
        <f t="shared" si="38"/>
        <v>4.0078764831647851E-2</v>
      </c>
      <c r="W49" s="27">
        <f t="shared" si="39"/>
        <v>8.8224124524998171E-2</v>
      </c>
      <c r="X49" s="27">
        <f t="shared" si="40"/>
        <v>2.1314487906915369E-2</v>
      </c>
      <c r="Y49" s="28">
        <f t="shared" si="41"/>
        <v>6.5513255133790915E-2</v>
      </c>
      <c r="Z49" s="27">
        <f t="shared" si="42"/>
        <v>2.9347514573291988E-2</v>
      </c>
      <c r="AA49" s="27">
        <f t="shared" si="43"/>
        <v>7.7271845779698367E-2</v>
      </c>
      <c r="AB49" s="27">
        <f t="shared" si="44"/>
        <v>1.0682633072423231E-2</v>
      </c>
      <c r="AC49" s="28">
        <f t="shared" si="45"/>
        <v>6.5885383332300318E-2</v>
      </c>
      <c r="AD49" s="27">
        <f t="shared" si="46"/>
        <v>2.0219217194576977E-2</v>
      </c>
      <c r="AE49" s="27">
        <f t="shared" si="47"/>
        <v>6.7284202386317826E-2</v>
      </c>
      <c r="AF49" s="27">
        <f t="shared" si="48"/>
        <v>7.7009828989045293E-3</v>
      </c>
      <c r="AG49" s="28">
        <f t="shared" si="49"/>
        <v>5.912787671994435E-2</v>
      </c>
      <c r="AH49" s="51" t="str">
        <f t="shared" si="19"/>
        <v>na</v>
      </c>
      <c r="AI49" s="51" t="str">
        <f t="shared" si="20"/>
        <v>na</v>
      </c>
      <c r="AJ49" s="51" t="str">
        <f t="shared" si="21"/>
        <v>na</v>
      </c>
      <c r="AK49" s="51" t="str">
        <f t="shared" si="22"/>
        <v>na</v>
      </c>
      <c r="AL49" s="52">
        <f t="shared" si="23"/>
        <v>0.33016651610618508</v>
      </c>
      <c r="AM49" s="52" t="str">
        <f t="shared" si="24"/>
        <v>na</v>
      </c>
      <c r="AN49" s="52" t="str">
        <f t="shared" si="25"/>
        <v>na</v>
      </c>
      <c r="AO49" s="52" t="str">
        <f t="shared" si="26"/>
        <v>na</v>
      </c>
      <c r="AP49" s="52" t="str">
        <f t="shared" si="27"/>
        <v>na</v>
      </c>
      <c r="AQ49" s="52" t="str">
        <f t="shared" si="28"/>
        <v>na</v>
      </c>
      <c r="AR49" s="52">
        <f t="shared" si="29"/>
        <v>8.6477508970883354E-2</v>
      </c>
      <c r="AS49" s="52">
        <f t="shared" si="17"/>
        <v>8.4220446829313164E-2</v>
      </c>
      <c r="AT49" s="52">
        <f t="shared" si="18"/>
        <v>6.8762127193829903E-2</v>
      </c>
      <c r="AV49" s="89"/>
    </row>
    <row r="50" spans="2:48" x14ac:dyDescent="0.2">
      <c r="B50" s="2">
        <f t="shared" si="5"/>
        <v>1916</v>
      </c>
      <c r="C50" s="20">
        <f>INDEX('Monthly Returns'!$E:$E,MATCH(DATE($B50,12,31),'Monthly Returns'!$D:$D,0),0)</f>
        <v>9.8000000000000007</v>
      </c>
      <c r="D50" s="21">
        <f>INDEX('Monthly Returns'!$F:$F,MATCH(DATE($B50,12,31),'Monthly Returns'!$D:$D,0),0)</f>
        <v>11.6</v>
      </c>
      <c r="E50" s="23">
        <f>SUMIFS(Data!$G:$G,Data!$B:$B,'Annual Returns'!$B50)</f>
        <v>0.50041666666666673</v>
      </c>
      <c r="F50" s="19">
        <f>INDEX('Monthly Returns'!$M:$M,MATCH(DATE($B50,12,31),'Monthly Returns'!$D:$D,0),0)</f>
        <v>2.2072072072072073</v>
      </c>
      <c r="G50" s="19">
        <f>INDEX('Monthly Returns'!$N:$N,MATCH(DATE($B50,12,31),'Monthly Returns'!$D:$D,0),0)</f>
        <v>0.93067579267237799</v>
      </c>
      <c r="H50" s="19">
        <f>INDEX('Monthly Returns'!$O:$O,MATCH(DATE($B50,12,31),'Monthly Returns'!$D:$D,0),0)</f>
        <v>22.112362273594279</v>
      </c>
      <c r="I50" s="22">
        <f>INDEX('Monthly Returns'!$P:$P,MATCH(DATE($B50,12,31),'Monthly Returns'!$D:$D,0),0)</f>
        <v>23.759468600875486</v>
      </c>
      <c r="J50" s="27">
        <f t="shared" si="6"/>
        <v>3.3755274261603407E-2</v>
      </c>
      <c r="K50" s="27">
        <f t="shared" si="7"/>
        <v>8.921039753192761E-2</v>
      </c>
      <c r="L50" s="27">
        <f t="shared" si="8"/>
        <v>0.12621359223300943</v>
      </c>
      <c r="M50" s="28">
        <f t="shared" si="9"/>
        <v>-3.2856284950098957E-2</v>
      </c>
      <c r="N50" s="27">
        <f t="shared" si="50"/>
        <v>1.4709063927410782E-2</v>
      </c>
      <c r="O50" s="27">
        <f t="shared" si="51"/>
        <v>7.0105344607690689E-2</v>
      </c>
      <c r="P50" s="27">
        <f t="shared" si="52"/>
        <v>5.1160568840932008E-2</v>
      </c>
      <c r="Q50" s="28">
        <f t="shared" si="53"/>
        <v>1.8022723005723273E-2</v>
      </c>
      <c r="R50" s="27">
        <f t="shared" si="54"/>
        <v>-4.0724959012794493E-4</v>
      </c>
      <c r="S50" s="27">
        <f t="shared" si="55"/>
        <v>5.270600951451021E-2</v>
      </c>
      <c r="T50" s="27">
        <f t="shared" si="56"/>
        <v>2.6346961708938244E-2</v>
      </c>
      <c r="U50" s="28">
        <f t="shared" si="57"/>
        <v>2.568239473489764E-2</v>
      </c>
      <c r="V50" s="27">
        <f t="shared" si="38"/>
        <v>4.3027313255517674E-2</v>
      </c>
      <c r="W50" s="27">
        <f t="shared" si="39"/>
        <v>9.1791902273172576E-2</v>
      </c>
      <c r="X50" s="27">
        <f t="shared" si="40"/>
        <v>2.8131244712053416E-2</v>
      </c>
      <c r="Y50" s="28">
        <f t="shared" si="41"/>
        <v>6.1918804518919623E-2</v>
      </c>
      <c r="Z50" s="27">
        <f t="shared" si="42"/>
        <v>2.4049977637270903E-2</v>
      </c>
      <c r="AA50" s="27">
        <f t="shared" si="43"/>
        <v>7.2123328447200485E-2</v>
      </c>
      <c r="AB50" s="27">
        <f t="shared" si="44"/>
        <v>1.7507658214775734E-2</v>
      </c>
      <c r="AC50" s="28">
        <f t="shared" si="45"/>
        <v>5.3675930388817239E-2</v>
      </c>
      <c r="AD50" s="27">
        <f t="shared" si="46"/>
        <v>1.8587242322536834E-2</v>
      </c>
      <c r="AE50" s="27">
        <f t="shared" si="47"/>
        <v>6.5930006586260692E-2</v>
      </c>
      <c r="AF50" s="27">
        <f t="shared" si="48"/>
        <v>1.3308865706557427E-2</v>
      </c>
      <c r="AG50" s="28">
        <f t="shared" si="49"/>
        <v>5.1930011332735893E-2</v>
      </c>
      <c r="AH50" s="51" t="str">
        <f t="shared" si="19"/>
        <v>na</v>
      </c>
      <c r="AI50" s="51" t="str">
        <f t="shared" si="20"/>
        <v>na</v>
      </c>
      <c r="AJ50" s="51" t="str">
        <f t="shared" si="21"/>
        <v>na</v>
      </c>
      <c r="AK50" s="51" t="str">
        <f t="shared" si="22"/>
        <v>na</v>
      </c>
      <c r="AL50" s="52" t="str">
        <f t="shared" si="23"/>
        <v>na</v>
      </c>
      <c r="AM50" s="52" t="str">
        <f t="shared" si="24"/>
        <v>na</v>
      </c>
      <c r="AN50" s="52" t="str">
        <f t="shared" si="25"/>
        <v>na</v>
      </c>
      <c r="AO50" s="52" t="str">
        <f t="shared" si="26"/>
        <v>na</v>
      </c>
      <c r="AP50" s="52">
        <f t="shared" si="27"/>
        <v>-3.2856284950098957E-2</v>
      </c>
      <c r="AQ50" s="52" t="str">
        <f t="shared" si="28"/>
        <v>na</v>
      </c>
      <c r="AR50" s="52">
        <f t="shared" si="29"/>
        <v>8.6477508970883354E-2</v>
      </c>
      <c r="AS50" s="52">
        <f t="shared" si="17"/>
        <v>8.4220446829313164E-2</v>
      </c>
      <c r="AT50" s="52">
        <f t="shared" si="18"/>
        <v>6.8762127193829903E-2</v>
      </c>
      <c r="AV50" s="89"/>
    </row>
    <row r="51" spans="2:48" x14ac:dyDescent="0.2">
      <c r="B51" s="2">
        <f t="shared" si="5"/>
        <v>1917</v>
      </c>
      <c r="C51" s="20">
        <f>INDEX('Monthly Returns'!$E:$E,MATCH(DATE($B51,12,31),'Monthly Returns'!$D:$D,0),0)</f>
        <v>6.8</v>
      </c>
      <c r="D51" s="21">
        <f>INDEX('Monthly Returns'!$F:$F,MATCH(DATE($B51,12,31),'Monthly Returns'!$D:$D,0),0)</f>
        <v>13.7</v>
      </c>
      <c r="E51" s="23">
        <f>SUMIFS(Data!$G:$G,Data!$B:$B,'Annual Returns'!$B51)</f>
        <v>0.63041666666666663</v>
      </c>
      <c r="F51" s="19">
        <f>INDEX('Monthly Returns'!$M:$M,MATCH(DATE($B51,12,31),'Monthly Returns'!$D:$D,0),0)</f>
        <v>1.5315315315315314</v>
      </c>
      <c r="G51" s="19">
        <f>INDEX('Monthly Returns'!$N:$N,MATCH(DATE($B51,12,31),'Monthly Returns'!$D:$D,0),0)</f>
        <v>1.0991602034147914</v>
      </c>
      <c r="H51" s="19">
        <f>INDEX('Monthly Returns'!$O:$O,MATCH(DATE($B51,12,31),'Monthly Returns'!$D:$D,0),0)</f>
        <v>16.5666992380485</v>
      </c>
      <c r="I51" s="22">
        <f>INDEX('Monthly Returns'!$P:$P,MATCH(DATE($B51,12,31),'Monthly Returns'!$D:$D,0),0)</f>
        <v>15.072142519880419</v>
      </c>
      <c r="J51" s="27">
        <f t="shared" si="6"/>
        <v>-0.30612244897959195</v>
      </c>
      <c r="K51" s="27">
        <f t="shared" si="7"/>
        <v>-0.25079468972739261</v>
      </c>
      <c r="L51" s="27">
        <f t="shared" si="8"/>
        <v>0.18103448275862077</v>
      </c>
      <c r="M51" s="28">
        <f t="shared" si="9"/>
        <v>-0.36563637962319395</v>
      </c>
      <c r="N51" s="27">
        <f t="shared" si="50"/>
        <v>-6.2305832110776227E-2</v>
      </c>
      <c r="O51" s="27">
        <f t="shared" si="51"/>
        <v>-5.7364344477925933E-3</v>
      </c>
      <c r="P51" s="27">
        <f t="shared" si="52"/>
        <v>7.138727727737848E-2</v>
      </c>
      <c r="Q51" s="28">
        <f t="shared" si="53"/>
        <v>-7.1984905328686621E-2</v>
      </c>
      <c r="R51" s="27">
        <f t="shared" si="54"/>
        <v>3.4468045847895201E-3</v>
      </c>
      <c r="S51" s="27">
        <f t="shared" si="55"/>
        <v>5.8956821937036663E-2</v>
      </c>
      <c r="T51" s="27">
        <f t="shared" si="56"/>
        <v>4.5813530272509784E-2</v>
      </c>
      <c r="U51" s="28">
        <f t="shared" si="57"/>
        <v>1.2567528803248518E-2</v>
      </c>
      <c r="V51" s="27">
        <f t="shared" si="38"/>
        <v>1.8100768233873632E-2</v>
      </c>
      <c r="W51" s="27">
        <f t="shared" si="39"/>
        <v>6.7680107352010133E-2</v>
      </c>
      <c r="X51" s="27">
        <f t="shared" si="40"/>
        <v>3.6720500143170964E-2</v>
      </c>
      <c r="Y51" s="28">
        <f t="shared" si="41"/>
        <v>2.9863022101485948E-2</v>
      </c>
      <c r="Z51" s="27">
        <f t="shared" si="42"/>
        <v>8.4498194467965693E-3</v>
      </c>
      <c r="AA51" s="27">
        <f t="shared" si="43"/>
        <v>5.727699563809896E-2</v>
      </c>
      <c r="AB51" s="27">
        <f t="shared" si="44"/>
        <v>2.3787130452395333E-2</v>
      </c>
      <c r="AC51" s="28">
        <f t="shared" si="45"/>
        <v>3.2711746601957081E-2</v>
      </c>
      <c r="AD51" s="27">
        <f t="shared" si="46"/>
        <v>8.5326052401146768E-3</v>
      </c>
      <c r="AE51" s="27">
        <f t="shared" si="47"/>
        <v>5.6604484087452001E-2</v>
      </c>
      <c r="AF51" s="27">
        <f t="shared" si="48"/>
        <v>1.6936258634180357E-2</v>
      </c>
      <c r="AG51" s="28">
        <f t="shared" si="49"/>
        <v>3.9007582939907026E-2</v>
      </c>
      <c r="AH51" s="51" t="str">
        <f t="shared" si="19"/>
        <v>na</v>
      </c>
      <c r="AI51" s="51" t="str">
        <f t="shared" si="20"/>
        <v>na</v>
      </c>
      <c r="AJ51" s="51" t="str">
        <f t="shared" si="21"/>
        <v>na</v>
      </c>
      <c r="AK51" s="51" t="str">
        <f t="shared" si="22"/>
        <v>na</v>
      </c>
      <c r="AL51" s="52">
        <f t="shared" si="23"/>
        <v>-0.36563637962319395</v>
      </c>
      <c r="AM51" s="52" t="str">
        <f t="shared" si="24"/>
        <v>na</v>
      </c>
      <c r="AN51" s="52" t="str">
        <f t="shared" si="25"/>
        <v>na</v>
      </c>
      <c r="AO51" s="52" t="str">
        <f t="shared" si="26"/>
        <v>na</v>
      </c>
      <c r="AP51" s="52" t="str">
        <f t="shared" si="27"/>
        <v>na</v>
      </c>
      <c r="AQ51" s="52" t="str">
        <f t="shared" si="28"/>
        <v>na</v>
      </c>
      <c r="AR51" s="52">
        <f t="shared" si="29"/>
        <v>8.6477508970883354E-2</v>
      </c>
      <c r="AS51" s="52">
        <f t="shared" si="17"/>
        <v>8.4220446829313164E-2</v>
      </c>
      <c r="AT51" s="52">
        <f t="shared" si="18"/>
        <v>6.8762127193829903E-2</v>
      </c>
      <c r="AV51" s="89"/>
    </row>
    <row r="52" spans="2:48" x14ac:dyDescent="0.2">
      <c r="B52" s="2">
        <f t="shared" si="5"/>
        <v>1918</v>
      </c>
      <c r="C52" s="20">
        <f>INDEX('Monthly Returns'!$E:$E,MATCH(DATE($B52,12,31),'Monthly Returns'!$D:$D,0),0)</f>
        <v>7.9</v>
      </c>
      <c r="D52" s="21">
        <f>INDEX('Monthly Returns'!$F:$F,MATCH(DATE($B52,12,31),'Monthly Returns'!$D:$D,0),0)</f>
        <v>16.5</v>
      </c>
      <c r="E52" s="23">
        <f>SUMIFS(Data!$G:$G,Data!$B:$B,'Annual Returns'!$B52)</f>
        <v>0.625</v>
      </c>
      <c r="F52" s="19">
        <f>INDEX('Monthly Returns'!$M:$M,MATCH(DATE($B52,12,31),'Monthly Returns'!$D:$D,0),0)</f>
        <v>1.7792792792792793</v>
      </c>
      <c r="G52" s="19">
        <f>INDEX('Monthly Returns'!$N:$N,MATCH(DATE($B52,12,31),'Monthly Returns'!$D:$D,0),0)</f>
        <v>1.3238060844046757</v>
      </c>
      <c r="H52" s="19">
        <f>INDEX('Monthly Returns'!$O:$O,MATCH(DATE($B52,12,31),'Monthly Returns'!$D:$D,0),0)</f>
        <v>20.895693975164171</v>
      </c>
      <c r="I52" s="22">
        <f>INDEX('Monthly Returns'!$P:$P,MATCH(DATE($B52,12,31),'Monthly Returns'!$D:$D,0),0)</f>
        <v>15.784558041641796</v>
      </c>
      <c r="J52" s="27">
        <f t="shared" si="6"/>
        <v>0.16176470588235303</v>
      </c>
      <c r="K52" s="27">
        <f t="shared" si="7"/>
        <v>0.2613070156530235</v>
      </c>
      <c r="L52" s="27">
        <f t="shared" si="8"/>
        <v>0.20437956204379559</v>
      </c>
      <c r="M52" s="28">
        <f t="shared" si="9"/>
        <v>4.7267037239177467E-2</v>
      </c>
      <c r="N52" s="27">
        <f t="shared" si="50"/>
        <v>-3.5071004500453196E-3</v>
      </c>
      <c r="O52" s="27">
        <f t="shared" si="51"/>
        <v>6.1950161099992851E-2</v>
      </c>
      <c r="P52" s="27">
        <f t="shared" si="52"/>
        <v>0.10534229649286941</v>
      </c>
      <c r="Q52" s="28">
        <f t="shared" si="53"/>
        <v>-3.92567402247751E-2</v>
      </c>
      <c r="R52" s="27">
        <f t="shared" si="54"/>
        <v>-1.3279993148845204E-2</v>
      </c>
      <c r="S52" s="27">
        <f t="shared" si="55"/>
        <v>4.4342629737069927E-2</v>
      </c>
      <c r="T52" s="27">
        <f t="shared" si="56"/>
        <v>6.2030834740663732E-2</v>
      </c>
      <c r="U52" s="28">
        <f t="shared" si="57"/>
        <v>-1.6655076693618764E-2</v>
      </c>
      <c r="V52" s="27">
        <f t="shared" si="38"/>
        <v>1.6901603551664035E-2</v>
      </c>
      <c r="W52" s="27">
        <f t="shared" si="39"/>
        <v>6.8838249946612473E-2</v>
      </c>
      <c r="X52" s="27">
        <f t="shared" si="40"/>
        <v>4.5663210738655424E-2</v>
      </c>
      <c r="Y52" s="28">
        <f t="shared" si="41"/>
        <v>2.2163005229557831E-2</v>
      </c>
      <c r="Z52" s="27">
        <f t="shared" si="42"/>
        <v>2.3593548778332529E-2</v>
      </c>
      <c r="AA52" s="27">
        <f t="shared" si="43"/>
        <v>7.4429681730704189E-2</v>
      </c>
      <c r="AB52" s="27">
        <f t="shared" si="44"/>
        <v>3.4652574421438098E-2</v>
      </c>
      <c r="AC52" s="28">
        <f t="shared" si="45"/>
        <v>3.8444892800376884E-2</v>
      </c>
      <c r="AD52" s="27">
        <f t="shared" si="46"/>
        <v>1.4430112538354134E-2</v>
      </c>
      <c r="AE52" s="27">
        <f t="shared" si="47"/>
        <v>6.4059661095323683E-2</v>
      </c>
      <c r="AF52" s="27">
        <f t="shared" si="48"/>
        <v>2.3259640191087394E-2</v>
      </c>
      <c r="AG52" s="28">
        <f t="shared" si="49"/>
        <v>3.98725986071502E-2</v>
      </c>
      <c r="AH52" s="51" t="str">
        <f t="shared" si="19"/>
        <v>na</v>
      </c>
      <c r="AI52" s="51">
        <f t="shared" si="20"/>
        <v>4.7267037239177467E-2</v>
      </c>
      <c r="AJ52" s="51" t="str">
        <f t="shared" si="21"/>
        <v>na</v>
      </c>
      <c r="AK52" s="51" t="str">
        <f t="shared" si="22"/>
        <v>na</v>
      </c>
      <c r="AL52" s="52" t="str">
        <f t="shared" si="23"/>
        <v>na</v>
      </c>
      <c r="AM52" s="52" t="str">
        <f t="shared" si="24"/>
        <v>na</v>
      </c>
      <c r="AN52" s="52" t="str">
        <f t="shared" si="25"/>
        <v>na</v>
      </c>
      <c r="AO52" s="52" t="str">
        <f t="shared" si="26"/>
        <v>na</v>
      </c>
      <c r="AP52" s="52" t="str">
        <f t="shared" si="27"/>
        <v>na</v>
      </c>
      <c r="AQ52" s="52" t="str">
        <f t="shared" si="28"/>
        <v>na</v>
      </c>
      <c r="AR52" s="52">
        <f t="shared" si="29"/>
        <v>8.6477508970883354E-2</v>
      </c>
      <c r="AS52" s="52">
        <f t="shared" si="17"/>
        <v>8.4220446829313164E-2</v>
      </c>
      <c r="AT52" s="52">
        <f t="shared" si="18"/>
        <v>6.8762127193829903E-2</v>
      </c>
      <c r="AV52" s="89"/>
    </row>
    <row r="53" spans="2:48" x14ac:dyDescent="0.2">
      <c r="B53" s="2">
        <f t="shared" si="5"/>
        <v>1919</v>
      </c>
      <c r="C53" s="20">
        <f>INDEX('Monthly Returns'!$E:$E,MATCH(DATE($B53,12,31),'Monthly Returns'!$D:$D,0),0)</f>
        <v>8.92</v>
      </c>
      <c r="D53" s="21">
        <f>INDEX('Monthly Returns'!$F:$F,MATCH(DATE($B53,12,31),'Monthly Returns'!$D:$D,0),0)</f>
        <v>18.899999999999999</v>
      </c>
      <c r="E53" s="23">
        <f>SUMIFS(Data!$G:$G,Data!$B:$B,'Annual Returns'!$B53)</f>
        <v>0.54833333333333334</v>
      </c>
      <c r="F53" s="19">
        <f>INDEX('Monthly Returns'!$M:$M,MATCH(DATE($B53,12,31),'Monthly Returns'!$D:$D,0),0)</f>
        <v>2.0090090090090089</v>
      </c>
      <c r="G53" s="19">
        <f>INDEX('Monthly Returns'!$N:$N,MATCH(DATE($B53,12,31),'Monthly Returns'!$D:$D,0),0)</f>
        <v>1.5163596966817192</v>
      </c>
      <c r="H53" s="19">
        <f>INDEX('Monthly Returns'!$O:$O,MATCH(DATE($B53,12,31),'Monthly Returns'!$D:$D,0),0)</f>
        <v>25.100310913470519</v>
      </c>
      <c r="I53" s="22">
        <f>INDEX('Monthly Returns'!$P:$P,MATCH(DATE($B53,12,31),'Monthly Returns'!$D:$D,0),0)</f>
        <v>16.553005839180525</v>
      </c>
      <c r="J53" s="27">
        <f t="shared" si="6"/>
        <v>0.12911392405063293</v>
      </c>
      <c r="K53" s="27">
        <f t="shared" si="7"/>
        <v>0.20121930112987862</v>
      </c>
      <c r="L53" s="27">
        <f t="shared" si="8"/>
        <v>0.14545454545454528</v>
      </c>
      <c r="M53" s="28">
        <f t="shared" si="9"/>
        <v>4.8683516859417963E-2</v>
      </c>
      <c r="N53" s="27">
        <f t="shared" si="50"/>
        <v>3.9478480865366761E-2</v>
      </c>
      <c r="O53" s="27">
        <f t="shared" si="51"/>
        <v>0.10895907729069276</v>
      </c>
      <c r="P53" s="27">
        <f t="shared" si="52"/>
        <v>0.13351712581614761</v>
      </c>
      <c r="Q53" s="28">
        <f t="shared" si="53"/>
        <v>-2.1665352879227884E-2</v>
      </c>
      <c r="R53" s="27">
        <f t="shared" si="54"/>
        <v>-1.4281828013002817E-2</v>
      </c>
      <c r="S53" s="27">
        <f t="shared" si="55"/>
        <v>4.5270730414066263E-2</v>
      </c>
      <c r="T53" s="27">
        <f t="shared" si="56"/>
        <v>6.5830624088005774E-2</v>
      </c>
      <c r="U53" s="28">
        <f t="shared" si="57"/>
        <v>-1.92900196422221E-2</v>
      </c>
      <c r="V53" s="27">
        <f t="shared" si="38"/>
        <v>1.985497351984189E-2</v>
      </c>
      <c r="W53" s="27">
        <f t="shared" si="39"/>
        <v>7.3495566807089574E-2</v>
      </c>
      <c r="X53" s="27">
        <f t="shared" si="40"/>
        <v>4.4599305784218224E-2</v>
      </c>
      <c r="Y53" s="28">
        <f t="shared" si="41"/>
        <v>2.766253132934815E-2</v>
      </c>
      <c r="Z53" s="27">
        <f t="shared" si="42"/>
        <v>2.9617358848063047E-2</v>
      </c>
      <c r="AA53" s="27">
        <f t="shared" si="43"/>
        <v>8.1204147732377496E-2</v>
      </c>
      <c r="AB53" s="27">
        <f t="shared" si="44"/>
        <v>4.3203281007785144E-2</v>
      </c>
      <c r="AC53" s="28">
        <f t="shared" si="45"/>
        <v>3.6427096632481559E-2</v>
      </c>
      <c r="AD53" s="27">
        <f t="shared" si="46"/>
        <v>1.7376669286066404E-2</v>
      </c>
      <c r="AE53" s="27">
        <f t="shared" si="47"/>
        <v>6.7867706590891919E-2</v>
      </c>
      <c r="AF53" s="27">
        <f t="shared" si="48"/>
        <v>2.9932200075923454E-2</v>
      </c>
      <c r="AG53" s="28">
        <f t="shared" si="49"/>
        <v>3.6833013388815283E-2</v>
      </c>
      <c r="AH53" s="51" t="str">
        <f t="shared" si="19"/>
        <v>na</v>
      </c>
      <c r="AI53" s="51" t="str">
        <f t="shared" si="20"/>
        <v>na</v>
      </c>
      <c r="AJ53" s="51" t="str">
        <f t="shared" si="21"/>
        <v>na</v>
      </c>
      <c r="AK53" s="51" t="str">
        <f t="shared" si="22"/>
        <v>na</v>
      </c>
      <c r="AL53" s="52" t="str">
        <f t="shared" si="23"/>
        <v>na</v>
      </c>
      <c r="AM53" s="52">
        <f t="shared" si="24"/>
        <v>4.8683516859417963E-2</v>
      </c>
      <c r="AN53" s="52" t="str">
        <f t="shared" si="25"/>
        <v>na</v>
      </c>
      <c r="AO53" s="52" t="str">
        <f t="shared" si="26"/>
        <v>na</v>
      </c>
      <c r="AP53" s="52" t="str">
        <f t="shared" si="27"/>
        <v>na</v>
      </c>
      <c r="AQ53" s="52" t="str">
        <f t="shared" si="28"/>
        <v>na</v>
      </c>
      <c r="AR53" s="52">
        <f t="shared" si="29"/>
        <v>8.6477508970883354E-2</v>
      </c>
      <c r="AS53" s="52">
        <f t="shared" si="17"/>
        <v>8.4220446829313164E-2</v>
      </c>
      <c r="AT53" s="52">
        <f t="shared" si="18"/>
        <v>6.8762127193829903E-2</v>
      </c>
      <c r="AV53" s="89"/>
    </row>
    <row r="54" spans="2:48" x14ac:dyDescent="0.2">
      <c r="B54" s="2">
        <f t="shared" si="5"/>
        <v>1920</v>
      </c>
      <c r="C54" s="20">
        <f>INDEX('Monthly Returns'!$E:$E,MATCH(DATE($B54,12,31),'Monthly Returns'!$D:$D,0),0)</f>
        <v>6.81</v>
      </c>
      <c r="D54" s="21">
        <f>INDEX('Monthly Returns'!$F:$F,MATCH(DATE($B54,12,31),'Monthly Returns'!$D:$D,0),0)</f>
        <v>19.399999999999999</v>
      </c>
      <c r="E54" s="23">
        <f>SUMIFS(Data!$G:$G,Data!$B:$B,'Annual Returns'!$B54)</f>
        <v>0.51916666666666678</v>
      </c>
      <c r="F54" s="19">
        <f>INDEX('Monthly Returns'!$M:$M,MATCH(DATE($B54,12,31),'Monthly Returns'!$D:$D,0),0)</f>
        <v>1.5337837837837835</v>
      </c>
      <c r="G54" s="19">
        <f>INDEX('Monthly Returns'!$N:$N,MATCH(DATE($B54,12,31),'Monthly Returns'!$D:$D,0),0)</f>
        <v>1.5564750325727701</v>
      </c>
      <c r="H54" s="19">
        <f>INDEX('Monthly Returns'!$O:$O,MATCH(DATE($B54,12,31),'Monthly Returns'!$D:$D,0),0)</f>
        <v>20.476340173668362</v>
      </c>
      <c r="I54" s="22">
        <f>INDEX('Monthly Returns'!$P:$P,MATCH(DATE($B54,12,31),'Monthly Returns'!$D:$D,0),0)</f>
        <v>13.15558537410141</v>
      </c>
      <c r="J54" s="27">
        <f t="shared" si="6"/>
        <v>-0.23654708520179379</v>
      </c>
      <c r="K54" s="27">
        <f t="shared" si="7"/>
        <v>-0.1842196598975443</v>
      </c>
      <c r="L54" s="27">
        <f t="shared" si="8"/>
        <v>2.6455026455026509E-2</v>
      </c>
      <c r="M54" s="28">
        <f t="shared" si="9"/>
        <v>-0.20524492639503045</v>
      </c>
      <c r="N54" s="27">
        <f t="shared" si="50"/>
        <v>-6.4017443804149199E-2</v>
      </c>
      <c r="O54" s="27">
        <f t="shared" si="51"/>
        <v>1.7187310314557003E-3</v>
      </c>
      <c r="P54" s="27">
        <f t="shared" si="52"/>
        <v>0.13499226299624834</v>
      </c>
      <c r="Q54" s="28">
        <f t="shared" si="53"/>
        <v>-0.11742241450436508</v>
      </c>
      <c r="R54" s="27">
        <f t="shared" si="54"/>
        <v>-2.8036730440797797E-2</v>
      </c>
      <c r="S54" s="27">
        <f t="shared" si="55"/>
        <v>3.2456571602308193E-2</v>
      </c>
      <c r="T54" s="27">
        <f t="shared" si="56"/>
        <v>7.7120492112162209E-2</v>
      </c>
      <c r="U54" s="28">
        <f t="shared" si="57"/>
        <v>-4.1466039163614021E-2</v>
      </c>
      <c r="V54" s="27">
        <f t="shared" si="38"/>
        <v>-4.3850313302795652E-4</v>
      </c>
      <c r="W54" s="27">
        <f t="shared" si="39"/>
        <v>5.3434184268949192E-2</v>
      </c>
      <c r="X54" s="27">
        <f t="shared" si="40"/>
        <v>4.7891072873142759E-2</v>
      </c>
      <c r="Y54" s="28">
        <f t="shared" si="41"/>
        <v>5.2897782406029492E-3</v>
      </c>
      <c r="Z54" s="27">
        <f t="shared" si="42"/>
        <v>1.8372198523016747E-2</v>
      </c>
      <c r="AA54" s="27">
        <f t="shared" si="43"/>
        <v>7.0345132669274557E-2</v>
      </c>
      <c r="AB54" s="27">
        <f t="shared" si="44"/>
        <v>4.3100549854604875E-2</v>
      </c>
      <c r="AC54" s="28">
        <f t="shared" si="45"/>
        <v>2.6118846182630273E-2</v>
      </c>
      <c r="AD54" s="27">
        <f t="shared" si="46"/>
        <v>1.316374978127155E-2</v>
      </c>
      <c r="AE54" s="27">
        <f t="shared" si="47"/>
        <v>6.4295086831568815E-2</v>
      </c>
      <c r="AF54" s="27">
        <f t="shared" si="48"/>
        <v>3.0412581324275934E-2</v>
      </c>
      <c r="AG54" s="28">
        <f t="shared" si="49"/>
        <v>3.288246487028279E-2</v>
      </c>
      <c r="AH54" s="51" t="str">
        <f t="shared" si="19"/>
        <v>na</v>
      </c>
      <c r="AI54" s="51" t="str">
        <f t="shared" si="20"/>
        <v>na</v>
      </c>
      <c r="AJ54" s="51" t="str">
        <f t="shared" si="21"/>
        <v>na</v>
      </c>
      <c r="AK54" s="51" t="str">
        <f t="shared" si="22"/>
        <v>na</v>
      </c>
      <c r="AL54" s="52" t="str">
        <f t="shared" si="23"/>
        <v>na</v>
      </c>
      <c r="AM54" s="52">
        <f t="shared" si="24"/>
        <v>-0.20524492639503045</v>
      </c>
      <c r="AN54" s="52" t="str">
        <f t="shared" si="25"/>
        <v>na</v>
      </c>
      <c r="AO54" s="52" t="str">
        <f t="shared" si="26"/>
        <v>na</v>
      </c>
      <c r="AP54" s="52" t="str">
        <f t="shared" si="27"/>
        <v>na</v>
      </c>
      <c r="AQ54" s="52" t="str">
        <f t="shared" si="28"/>
        <v>na</v>
      </c>
      <c r="AR54" s="52">
        <f t="shared" si="29"/>
        <v>8.6477508970883354E-2</v>
      </c>
      <c r="AS54" s="52">
        <f t="shared" si="17"/>
        <v>8.4220446829313164E-2</v>
      </c>
      <c r="AT54" s="52">
        <f t="shared" si="18"/>
        <v>6.8762127193829903E-2</v>
      </c>
      <c r="AV54" s="89"/>
    </row>
    <row r="55" spans="2:48" x14ac:dyDescent="0.2">
      <c r="B55" s="2">
        <f t="shared" si="5"/>
        <v>1921</v>
      </c>
      <c r="C55" s="20">
        <f>INDEX('Monthly Returns'!$E:$E,MATCH(DATE($B55,12,31),'Monthly Returns'!$D:$D,0),0)</f>
        <v>7.31</v>
      </c>
      <c r="D55" s="21">
        <f>INDEX('Monthly Returns'!$F:$F,MATCH(DATE($B55,12,31),'Monthly Returns'!$D:$D,0),0)</f>
        <v>17.3</v>
      </c>
      <c r="E55" s="23">
        <f>SUMIFS(Data!$G:$G,Data!$B:$B,'Annual Returns'!$B55)</f>
        <v>0.48291666666666666</v>
      </c>
      <c r="F55" s="19">
        <f>INDEX('Monthly Returns'!$M:$M,MATCH(DATE($B55,12,31),'Monthly Returns'!$D:$D,0),0)</f>
        <v>1.6463963963963961</v>
      </c>
      <c r="G55" s="19">
        <f>INDEX('Monthly Returns'!$N:$N,MATCH(DATE($B55,12,31),'Monthly Returns'!$D:$D,0),0)</f>
        <v>1.387990621830357</v>
      </c>
      <c r="H55" s="19">
        <f>INDEX('Monthly Returns'!$O:$O,MATCH(DATE($B55,12,31),'Monthly Returns'!$D:$D,0),0)</f>
        <v>23.57771352195542</v>
      </c>
      <c r="I55" s="22">
        <f>INDEX('Monthly Returns'!$P:$P,MATCH(DATE($B55,12,31),'Monthly Returns'!$D:$D,0),0)</f>
        <v>16.986940078070006</v>
      </c>
      <c r="J55" s="27">
        <f t="shared" si="6"/>
        <v>7.3421439060205484E-2</v>
      </c>
      <c r="K55" s="27">
        <f t="shared" si="7"/>
        <v>0.15146131203052016</v>
      </c>
      <c r="L55" s="27">
        <f t="shared" si="8"/>
        <v>-0.10824742268041221</v>
      </c>
      <c r="M55" s="28">
        <f t="shared" si="9"/>
        <v>0.29123407245040944</v>
      </c>
      <c r="N55" s="27">
        <f t="shared" si="50"/>
        <v>-5.6942311185825045E-2</v>
      </c>
      <c r="O55" s="27">
        <f t="shared" si="51"/>
        <v>1.2915715061014854E-2</v>
      </c>
      <c r="P55" s="27">
        <f t="shared" si="52"/>
        <v>8.3222376437729784E-2</v>
      </c>
      <c r="Q55" s="28">
        <f t="shared" si="53"/>
        <v>-6.4905104349786802E-2</v>
      </c>
      <c r="R55" s="27">
        <f t="shared" si="54"/>
        <v>-2.177242696488102E-2</v>
      </c>
      <c r="S55" s="27">
        <f t="shared" si="55"/>
        <v>4.1117918549053112E-2</v>
      </c>
      <c r="T55" s="27">
        <f t="shared" si="56"/>
        <v>6.7071061081458661E-2</v>
      </c>
      <c r="U55" s="28">
        <f t="shared" si="57"/>
        <v>-2.4321850230014319E-2</v>
      </c>
      <c r="V55" s="27">
        <f t="shared" si="38"/>
        <v>-4.1876400249880597E-3</v>
      </c>
      <c r="W55" s="27">
        <f t="shared" si="39"/>
        <v>5.113202703781683E-2</v>
      </c>
      <c r="X55" s="27">
        <f t="shared" si="40"/>
        <v>3.9366945082351945E-2</v>
      </c>
      <c r="Y55" s="28">
        <f t="shared" si="41"/>
        <v>1.1319469039428265E-2</v>
      </c>
      <c r="Z55" s="27">
        <f t="shared" si="42"/>
        <v>2.2219583982286073E-2</v>
      </c>
      <c r="AA55" s="27">
        <f t="shared" si="43"/>
        <v>7.5539975743443621E-2</v>
      </c>
      <c r="AB55" s="27">
        <f t="shared" si="44"/>
        <v>3.8920630796446698E-2</v>
      </c>
      <c r="AC55" s="28">
        <f t="shared" si="45"/>
        <v>3.5247490387137814E-2</v>
      </c>
      <c r="AD55" s="27">
        <f t="shared" si="46"/>
        <v>1.0083640058384358E-2</v>
      </c>
      <c r="AE55" s="27">
        <f t="shared" si="47"/>
        <v>6.2020353020381558E-2</v>
      </c>
      <c r="AF55" s="27">
        <f t="shared" si="48"/>
        <v>2.8176506049077288E-2</v>
      </c>
      <c r="AG55" s="28">
        <f t="shared" si="49"/>
        <v>3.2916378435210669E-2</v>
      </c>
      <c r="AH55" s="51" t="str">
        <f t="shared" si="19"/>
        <v>na</v>
      </c>
      <c r="AI55" s="51" t="str">
        <f t="shared" si="20"/>
        <v>na</v>
      </c>
      <c r="AJ55" s="51">
        <f t="shared" si="21"/>
        <v>0.29123407245040944</v>
      </c>
      <c r="AK55" s="51" t="str">
        <f t="shared" si="22"/>
        <v>na</v>
      </c>
      <c r="AL55" s="52" t="str">
        <f t="shared" si="23"/>
        <v>na</v>
      </c>
      <c r="AM55" s="52" t="str">
        <f t="shared" si="24"/>
        <v>na</v>
      </c>
      <c r="AN55" s="52" t="str">
        <f t="shared" si="25"/>
        <v>na</v>
      </c>
      <c r="AO55" s="52" t="str">
        <f t="shared" si="26"/>
        <v>na</v>
      </c>
      <c r="AP55" s="52" t="str">
        <f t="shared" si="27"/>
        <v>na</v>
      </c>
      <c r="AQ55" s="52" t="str">
        <f t="shared" si="28"/>
        <v>na</v>
      </c>
      <c r="AR55" s="52">
        <f t="shared" si="29"/>
        <v>8.6477508970883354E-2</v>
      </c>
      <c r="AS55" s="52">
        <f t="shared" si="17"/>
        <v>8.4220446829313164E-2</v>
      </c>
      <c r="AT55" s="52">
        <f t="shared" si="18"/>
        <v>6.8762127193829903E-2</v>
      </c>
      <c r="AV55" s="89"/>
    </row>
    <row r="56" spans="2:48" x14ac:dyDescent="0.2">
      <c r="B56" s="2">
        <f t="shared" si="5"/>
        <v>1922</v>
      </c>
      <c r="C56" s="20">
        <f>INDEX('Monthly Returns'!$E:$E,MATCH(DATE($B56,12,31),'Monthly Returns'!$D:$D,0),0)</f>
        <v>8.7799999999999994</v>
      </c>
      <c r="D56" s="21">
        <f>INDEX('Monthly Returns'!$F:$F,MATCH(DATE($B56,12,31),'Monthly Returns'!$D:$D,0),0)</f>
        <v>16.899999999999999</v>
      </c>
      <c r="E56" s="23">
        <f>SUMIFS(Data!$G:$G,Data!$B:$B,'Annual Returns'!$B56)</f>
        <v>0.48708333333333331</v>
      </c>
      <c r="F56" s="19">
        <f>INDEX('Monthly Returns'!$M:$M,MATCH(DATE($B56,12,31),'Monthly Returns'!$D:$D,0),0)</f>
        <v>1.9774774774774773</v>
      </c>
      <c r="G56" s="19">
        <f>INDEX('Monthly Returns'!$N:$N,MATCH(DATE($B56,12,31),'Monthly Returns'!$D:$D,0),0)</f>
        <v>1.3558983531175162</v>
      </c>
      <c r="H56" s="19">
        <f>INDEX('Monthly Returns'!$O:$O,MATCH(DATE($B56,12,31),'Monthly Returns'!$D:$D,0),0)</f>
        <v>29.978960502263796</v>
      </c>
      <c r="I56" s="22">
        <f>INDEX('Monthly Returns'!$P:$P,MATCH(DATE($B56,12,31),'Monthly Returns'!$D:$D,0),0)</f>
        <v>22.110035338073359</v>
      </c>
      <c r="J56" s="27">
        <f t="shared" si="6"/>
        <v>0.20109439124487016</v>
      </c>
      <c r="K56" s="27">
        <f t="shared" si="7"/>
        <v>0.27149566366338163</v>
      </c>
      <c r="L56" s="27">
        <f t="shared" si="8"/>
        <v>-2.3121387283237205E-2</v>
      </c>
      <c r="M56" s="28">
        <f t="shared" si="9"/>
        <v>0.30159023558440778</v>
      </c>
      <c r="N56" s="27">
        <f t="shared" si="50"/>
        <v>5.2439454067363833E-2</v>
      </c>
      <c r="O56" s="27">
        <f t="shared" si="51"/>
        <v>0.12594225117806235</v>
      </c>
      <c r="P56" s="27">
        <f t="shared" si="52"/>
        <v>4.2877331431939059E-2</v>
      </c>
      <c r="Q56" s="28">
        <f t="shared" si="53"/>
        <v>7.9649750975092859E-2</v>
      </c>
      <c r="R56" s="27">
        <f t="shared" si="54"/>
        <v>-6.5885353311622152E-3</v>
      </c>
      <c r="S56" s="27">
        <f t="shared" si="55"/>
        <v>5.8056405520130694E-2</v>
      </c>
      <c r="T56" s="27">
        <f t="shared" si="56"/>
        <v>5.7036188906114837E-2</v>
      </c>
      <c r="U56" s="28">
        <f t="shared" si="57"/>
        <v>9.6516715768424355E-4</v>
      </c>
      <c r="V56" s="27">
        <f t="shared" si="38"/>
        <v>4.3496481887181915E-3</v>
      </c>
      <c r="W56" s="27">
        <f t="shared" si="39"/>
        <v>6.1111679073165392E-2</v>
      </c>
      <c r="X56" s="27">
        <f t="shared" si="40"/>
        <v>3.4576952039584441E-2</v>
      </c>
      <c r="Y56" s="28">
        <f t="shared" si="41"/>
        <v>2.5647900797780121E-2</v>
      </c>
      <c r="Z56" s="27">
        <f t="shared" si="42"/>
        <v>2.4877682767364684E-2</v>
      </c>
      <c r="AA56" s="27">
        <f t="shared" si="43"/>
        <v>7.9086214077763062E-2</v>
      </c>
      <c r="AB56" s="27">
        <f t="shared" si="44"/>
        <v>3.7948951666645359E-2</v>
      </c>
      <c r="AC56" s="28">
        <f t="shared" si="45"/>
        <v>3.9633223141719132E-2</v>
      </c>
      <c r="AD56" s="27">
        <f t="shared" si="46"/>
        <v>1.5651616101987731E-2</v>
      </c>
      <c r="AE56" s="27">
        <f t="shared" si="47"/>
        <v>6.8423270457233176E-2</v>
      </c>
      <c r="AF56" s="27">
        <f t="shared" si="48"/>
        <v>2.6944388615026904E-2</v>
      </c>
      <c r="AG56" s="28">
        <f t="shared" si="49"/>
        <v>4.0390582296424116E-2</v>
      </c>
      <c r="AH56" s="51" t="str">
        <f t="shared" si="19"/>
        <v>na</v>
      </c>
      <c r="AI56" s="51" t="str">
        <f t="shared" si="20"/>
        <v>na</v>
      </c>
      <c r="AJ56" s="51" t="str">
        <f t="shared" si="21"/>
        <v>na</v>
      </c>
      <c r="AK56" s="51" t="str">
        <f t="shared" si="22"/>
        <v>na</v>
      </c>
      <c r="AL56" s="52" t="str">
        <f t="shared" si="23"/>
        <v>na</v>
      </c>
      <c r="AM56" s="52" t="str">
        <f t="shared" si="24"/>
        <v>na</v>
      </c>
      <c r="AN56" s="52" t="str">
        <f t="shared" si="25"/>
        <v>na</v>
      </c>
      <c r="AO56" s="52">
        <f t="shared" si="26"/>
        <v>0.30159023558440778</v>
      </c>
      <c r="AP56" s="52" t="str">
        <f t="shared" si="27"/>
        <v>na</v>
      </c>
      <c r="AQ56" s="52" t="str">
        <f t="shared" si="28"/>
        <v>na</v>
      </c>
      <c r="AR56" s="52">
        <f t="shared" si="29"/>
        <v>8.6477508970883354E-2</v>
      </c>
      <c r="AS56" s="52">
        <f t="shared" si="17"/>
        <v>8.4220446829313164E-2</v>
      </c>
      <c r="AT56" s="52">
        <f t="shared" si="18"/>
        <v>6.8762127193829903E-2</v>
      </c>
      <c r="AV56" s="89"/>
    </row>
    <row r="57" spans="2:48" x14ac:dyDescent="0.2">
      <c r="B57" s="2">
        <f t="shared" si="5"/>
        <v>1923</v>
      </c>
      <c r="C57" s="20">
        <f>INDEX('Monthly Returns'!$E:$E,MATCH(DATE($B57,12,31),'Monthly Returns'!$D:$D,0),0)</f>
        <v>8.5500000000000007</v>
      </c>
      <c r="D57" s="21">
        <f>INDEX('Monthly Returns'!$F:$F,MATCH(DATE($B57,12,31),'Monthly Returns'!$D:$D,0),0)</f>
        <v>17.3</v>
      </c>
      <c r="E57" s="23">
        <f>SUMIFS(Data!$G:$G,Data!$B:$B,'Annual Returns'!$B57)</f>
        <v>0.52083333333333326</v>
      </c>
      <c r="F57" s="19">
        <f>INDEX('Monthly Returns'!$M:$M,MATCH(DATE($B57,12,31),'Monthly Returns'!$D:$D,0),0)</f>
        <v>1.9256756756756757</v>
      </c>
      <c r="G57" s="19">
        <f>INDEX('Monthly Returns'!$N:$N,MATCH(DATE($B57,12,31),'Monthly Returns'!$D:$D,0),0)</f>
        <v>1.387990621830357</v>
      </c>
      <c r="H57" s="19">
        <f>INDEX('Monthly Returns'!$O:$O,MATCH(DATE($B57,12,31),'Monthly Returns'!$D:$D,0),0)</f>
        <v>31.004798485996787</v>
      </c>
      <c r="I57" s="22">
        <f>INDEX('Monthly Returns'!$P:$P,MATCH(DATE($B57,12,31),'Monthly Returns'!$D:$D,0),0)</f>
        <v>22.337901999013809</v>
      </c>
      <c r="J57" s="27">
        <f t="shared" si="6"/>
        <v>-2.6195899772209486E-2</v>
      </c>
      <c r="K57" s="27">
        <f t="shared" si="7"/>
        <v>3.4218597527940542E-2</v>
      </c>
      <c r="L57" s="27">
        <f t="shared" si="8"/>
        <v>2.3668639053254559E-2</v>
      </c>
      <c r="M57" s="28">
        <f t="shared" si="9"/>
        <v>1.0306028798970912E-2</v>
      </c>
      <c r="N57" s="27">
        <f t="shared" si="50"/>
        <v>1.5939403034624711E-2</v>
      </c>
      <c r="O57" s="27">
        <f t="shared" si="51"/>
        <v>8.2117505609337282E-2</v>
      </c>
      <c r="P57" s="27">
        <f t="shared" si="52"/>
        <v>9.5141990693543566E-3</v>
      </c>
      <c r="Q57" s="28">
        <f t="shared" si="53"/>
        <v>7.1919054340111366E-2</v>
      </c>
      <c r="R57" s="27">
        <f t="shared" si="54"/>
        <v>6.1691714105651663E-3</v>
      </c>
      <c r="S57" s="27">
        <f t="shared" si="55"/>
        <v>7.1986408221185405E-2</v>
      </c>
      <c r="T57" s="27">
        <f t="shared" si="56"/>
        <v>5.6342152496756004E-2</v>
      </c>
      <c r="U57" s="28">
        <f t="shared" si="57"/>
        <v>1.4809837596135633E-2</v>
      </c>
      <c r="V57" s="27">
        <f t="shared" ref="V57:V88" si="58">($F57/$F37)^(1/20)-1</f>
        <v>1.325799051728449E-2</v>
      </c>
      <c r="W57" s="27">
        <f t="shared" ref="W57:W88" si="59">($H57/$H37)^(1/20)-1</f>
        <v>7.1159152968380601E-2</v>
      </c>
      <c r="X57" s="27">
        <f t="shared" ref="X57:X88" si="60">($G57/$G37)^(1/20)-1</f>
        <v>3.8752087509752897E-2</v>
      </c>
      <c r="Y57" s="28">
        <f t="shared" ref="Y57:Y88" si="61">($I57/$I37)^(1/20)-1</f>
        <v>3.1198074928848962E-2</v>
      </c>
      <c r="Z57" s="27">
        <f t="shared" si="42"/>
        <v>1.6709090571525698E-2</v>
      </c>
      <c r="AA57" s="27">
        <f t="shared" si="43"/>
        <v>7.1481000091693669E-2</v>
      </c>
      <c r="AB57" s="27">
        <f t="shared" si="44"/>
        <v>3.8331308253875651E-2</v>
      </c>
      <c r="AC57" s="28">
        <f t="shared" si="45"/>
        <v>3.1925929204200232E-2</v>
      </c>
      <c r="AD57" s="27">
        <f t="shared" si="46"/>
        <v>2.231386486960063E-2</v>
      </c>
      <c r="AE57" s="27">
        <f t="shared" si="47"/>
        <v>7.5707182303577092E-2</v>
      </c>
      <c r="AF57" s="27">
        <f t="shared" si="48"/>
        <v>3.0419789588823631E-2</v>
      </c>
      <c r="AG57" s="28">
        <f t="shared" si="49"/>
        <v>4.3950429885303954E-2</v>
      </c>
      <c r="AH57" s="51" t="str">
        <f t="shared" si="19"/>
        <v>na</v>
      </c>
      <c r="AI57" s="51" t="str">
        <f t="shared" si="20"/>
        <v>na</v>
      </c>
      <c r="AJ57" s="51" t="str">
        <f t="shared" si="21"/>
        <v>na</v>
      </c>
      <c r="AK57" s="51" t="str">
        <f t="shared" si="22"/>
        <v>na</v>
      </c>
      <c r="AL57" s="52" t="str">
        <f t="shared" si="23"/>
        <v>na</v>
      </c>
      <c r="AM57" s="52" t="str">
        <f t="shared" si="24"/>
        <v>na</v>
      </c>
      <c r="AN57" s="52" t="str">
        <f t="shared" si="25"/>
        <v>na</v>
      </c>
      <c r="AO57" s="52" t="str">
        <f t="shared" si="26"/>
        <v>na</v>
      </c>
      <c r="AP57" s="52">
        <f t="shared" si="27"/>
        <v>1.0306028798970912E-2</v>
      </c>
      <c r="AQ57" s="52" t="str">
        <f t="shared" si="28"/>
        <v>na</v>
      </c>
      <c r="AR57" s="52">
        <f t="shared" si="29"/>
        <v>8.6477508970883354E-2</v>
      </c>
      <c r="AS57" s="52">
        <f t="shared" si="17"/>
        <v>8.4220446829313164E-2</v>
      </c>
      <c r="AT57" s="52">
        <f t="shared" si="18"/>
        <v>6.8762127193829903E-2</v>
      </c>
      <c r="AV57" s="89"/>
    </row>
    <row r="58" spans="2:48" x14ac:dyDescent="0.2">
      <c r="B58" s="2">
        <f t="shared" si="5"/>
        <v>1924</v>
      </c>
      <c r="C58" s="20">
        <f>INDEX('Monthly Returns'!$E:$E,MATCH(DATE($B58,12,31),'Monthly Returns'!$D:$D,0),0)</f>
        <v>10.16</v>
      </c>
      <c r="D58" s="21">
        <f>INDEX('Monthly Returns'!$F:$F,MATCH(DATE($B58,12,31),'Monthly Returns'!$D:$D,0),0)</f>
        <v>17.3</v>
      </c>
      <c r="E58" s="23">
        <f>SUMIFS(Data!$G:$G,Data!$B:$B,'Annual Returns'!$B58)</f>
        <v>0.54083333333333328</v>
      </c>
      <c r="F58" s="19">
        <f>INDEX('Monthly Returns'!$M:$M,MATCH(DATE($B58,12,31),'Monthly Returns'!$D:$D,0),0)</f>
        <v>2.288288288288288</v>
      </c>
      <c r="G58" s="19">
        <f>INDEX('Monthly Returns'!$N:$N,MATCH(DATE($B58,12,31),'Monthly Returns'!$D:$D,0),0)</f>
        <v>1.387990621830357</v>
      </c>
      <c r="H58" s="19">
        <f>INDEX('Monthly Returns'!$O:$O,MATCH(DATE($B58,12,31),'Monthly Returns'!$D:$D,0),0)</f>
        <v>39.069151251742994</v>
      </c>
      <c r="I58" s="22">
        <f>INDEX('Monthly Returns'!$P:$P,MATCH(DATE($B58,12,31),'Monthly Returns'!$D:$D,0),0)</f>
        <v>28.147993680405474</v>
      </c>
      <c r="J58" s="27">
        <f t="shared" si="6"/>
        <v>0.18830409356725131</v>
      </c>
      <c r="K58" s="27">
        <f t="shared" si="7"/>
        <v>0.26010015092949068</v>
      </c>
      <c r="L58" s="27">
        <f t="shared" si="8"/>
        <v>0</v>
      </c>
      <c r="M58" s="28">
        <f t="shared" si="9"/>
        <v>0.26010015092949068</v>
      </c>
      <c r="N58" s="27">
        <f t="shared" si="50"/>
        <v>2.6374304184564545E-2</v>
      </c>
      <c r="O58" s="27">
        <f t="shared" si="51"/>
        <v>9.2523972347389849E-2</v>
      </c>
      <c r="P58" s="27">
        <f t="shared" si="52"/>
        <v>-1.7535515626434184E-2</v>
      </c>
      <c r="Q58" s="28">
        <f t="shared" si="53"/>
        <v>0.11202388455191792</v>
      </c>
      <c r="R58" s="27">
        <f t="shared" si="54"/>
        <v>3.2905611618515351E-2</v>
      </c>
      <c r="S58" s="27">
        <f t="shared" si="55"/>
        <v>0.10071085044725714</v>
      </c>
      <c r="T58" s="27">
        <f t="shared" si="56"/>
        <v>5.5291579869548579E-2</v>
      </c>
      <c r="U58" s="28">
        <f t="shared" si="57"/>
        <v>4.3039546078177615E-2</v>
      </c>
      <c r="V58" s="27">
        <f t="shared" si="58"/>
        <v>1.046665832311966E-2</v>
      </c>
      <c r="W58" s="27">
        <f t="shared" si="59"/>
        <v>6.8868302288456862E-2</v>
      </c>
      <c r="X58" s="27">
        <f t="shared" si="60"/>
        <v>3.6366687913387929E-2</v>
      </c>
      <c r="Y58" s="28">
        <f t="shared" si="61"/>
        <v>3.1361114511029964E-2</v>
      </c>
      <c r="Z58" s="27">
        <f t="shared" si="42"/>
        <v>2.115551844446073E-2</v>
      </c>
      <c r="AA58" s="27">
        <f t="shared" si="43"/>
        <v>7.7274548112296282E-2</v>
      </c>
      <c r="AB58" s="27">
        <f t="shared" si="44"/>
        <v>3.1865656868795611E-2</v>
      </c>
      <c r="AC58" s="28">
        <f t="shared" si="45"/>
        <v>4.4006592274128176E-2</v>
      </c>
      <c r="AD58" s="27">
        <f t="shared" si="46"/>
        <v>2.9076139003290313E-2</v>
      </c>
      <c r="AE58" s="27">
        <f t="shared" si="47"/>
        <v>8.3082607260963171E-2</v>
      </c>
      <c r="AF58" s="27">
        <f t="shared" si="48"/>
        <v>3.2825448368078325E-2</v>
      </c>
      <c r="AG58" s="28">
        <f t="shared" si="49"/>
        <v>4.8659876625129383E-2</v>
      </c>
      <c r="AH58" s="51" t="str">
        <f t="shared" si="19"/>
        <v>na</v>
      </c>
      <c r="AI58" s="51" t="str">
        <f t="shared" si="20"/>
        <v>na</v>
      </c>
      <c r="AJ58" s="51" t="str">
        <f t="shared" si="21"/>
        <v>na</v>
      </c>
      <c r="AK58" s="51" t="str">
        <f t="shared" si="22"/>
        <v>na</v>
      </c>
      <c r="AL58" s="52" t="str">
        <f t="shared" si="23"/>
        <v>na</v>
      </c>
      <c r="AM58" s="52">
        <f t="shared" si="24"/>
        <v>0.26010015092949068</v>
      </c>
      <c r="AN58" s="52" t="str">
        <f t="shared" si="25"/>
        <v>na</v>
      </c>
      <c r="AO58" s="52" t="str">
        <f t="shared" si="26"/>
        <v>na</v>
      </c>
      <c r="AP58" s="52" t="str">
        <f t="shared" si="27"/>
        <v>na</v>
      </c>
      <c r="AQ58" s="52" t="str">
        <f t="shared" si="28"/>
        <v>na</v>
      </c>
      <c r="AR58" s="52">
        <f t="shared" si="29"/>
        <v>8.6477508970883354E-2</v>
      </c>
      <c r="AS58" s="52">
        <f t="shared" si="17"/>
        <v>8.4220446829313164E-2</v>
      </c>
      <c r="AT58" s="52">
        <f t="shared" si="18"/>
        <v>6.8762127193829903E-2</v>
      </c>
      <c r="AV58" s="89"/>
    </row>
    <row r="59" spans="2:48" x14ac:dyDescent="0.2">
      <c r="B59" s="2">
        <f t="shared" si="5"/>
        <v>1925</v>
      </c>
      <c r="C59" s="20">
        <f>INDEX('Monthly Returns'!$E:$E,MATCH(DATE($B59,12,31),'Monthly Returns'!$D:$D,0),0)</f>
        <v>12.46</v>
      </c>
      <c r="D59" s="21">
        <f>INDEX('Monthly Returns'!$F:$F,MATCH(DATE($B59,12,31),'Monthly Returns'!$D:$D,0),0)</f>
        <v>17.899999999999999</v>
      </c>
      <c r="E59" s="23">
        <f>SUMIFS(Data!$G:$G,Data!$B:$B,'Annual Returns'!$B59)</f>
        <v>0.57708333333333339</v>
      </c>
      <c r="F59" s="19">
        <f>INDEX('Monthly Returns'!$M:$M,MATCH(DATE($B59,12,31),'Monthly Returns'!$D:$D,0),0)</f>
        <v>2.8063063063063063</v>
      </c>
      <c r="G59" s="19">
        <f>INDEX('Monthly Returns'!$N:$N,MATCH(DATE($B59,12,31),'Monthly Returns'!$D:$D,0),0)</f>
        <v>1.4361290248996177</v>
      </c>
      <c r="H59" s="19">
        <f>INDEX('Monthly Returns'!$O:$O,MATCH(DATE($B59,12,31),'Monthly Returns'!$D:$D,0),0)</f>
        <v>50.417834710612141</v>
      </c>
      <c r="I59" s="22">
        <f>INDEX('Monthly Returns'!$P:$P,MATCH(DATE($B59,12,31),'Monthly Returns'!$D:$D,0),0)</f>
        <v>35.106758401555304</v>
      </c>
      <c r="J59" s="27">
        <f t="shared" si="6"/>
        <v>0.22637795275590555</v>
      </c>
      <c r="K59" s="27">
        <f t="shared" si="7"/>
        <v>0.2904768364621908</v>
      </c>
      <c r="L59" s="27">
        <f t="shared" si="8"/>
        <v>3.4682080924855363E-2</v>
      </c>
      <c r="M59" s="28">
        <f t="shared" si="9"/>
        <v>0.2472206296534023</v>
      </c>
      <c r="N59" s="27">
        <f t="shared" si="50"/>
        <v>0.12842886314162261</v>
      </c>
      <c r="O59" s="27">
        <f t="shared" si="51"/>
        <v>0.1974747671515622</v>
      </c>
      <c r="P59" s="27">
        <f t="shared" si="52"/>
        <v>-1.5965646695541347E-2</v>
      </c>
      <c r="Q59" s="28">
        <f t="shared" si="53"/>
        <v>0.21690341717273909</v>
      </c>
      <c r="R59" s="27">
        <f t="shared" si="54"/>
        <v>2.7710918404817653E-2</v>
      </c>
      <c r="S59" s="27">
        <f t="shared" si="55"/>
        <v>9.5231895167982694E-2</v>
      </c>
      <c r="T59" s="27">
        <f t="shared" si="56"/>
        <v>5.6821355538899665E-2</v>
      </c>
      <c r="U59" s="28">
        <f t="shared" si="57"/>
        <v>3.6345347704954678E-2</v>
      </c>
      <c r="V59" s="27">
        <f t="shared" si="58"/>
        <v>1.3441030696182299E-2</v>
      </c>
      <c r="W59" s="27">
        <f t="shared" si="59"/>
        <v>7.2863427580306173E-2</v>
      </c>
      <c r="X59" s="27">
        <f t="shared" si="60"/>
        <v>3.8134899874314732E-2</v>
      </c>
      <c r="Y59" s="28">
        <f t="shared" si="61"/>
        <v>3.3452808214227137E-2</v>
      </c>
      <c r="Z59" s="27">
        <f t="shared" si="42"/>
        <v>2.4100202962043626E-2</v>
      </c>
      <c r="AA59" s="27">
        <f t="shared" si="43"/>
        <v>8.0784729725905224E-2</v>
      </c>
      <c r="AB59" s="27">
        <f t="shared" si="44"/>
        <v>3.4796531832605337E-2</v>
      </c>
      <c r="AC59" s="28">
        <f t="shared" si="45"/>
        <v>4.4441778145366762E-2</v>
      </c>
      <c r="AD59" s="27">
        <f t="shared" si="46"/>
        <v>3.5939699509632828E-2</v>
      </c>
      <c r="AE59" s="27">
        <f t="shared" si="47"/>
        <v>9.0555051766364691E-2</v>
      </c>
      <c r="AF59" s="27">
        <f t="shared" si="48"/>
        <v>3.3015541206634413E-2</v>
      </c>
      <c r="AG59" s="28">
        <f t="shared" si="49"/>
        <v>5.5700527498860231E-2</v>
      </c>
      <c r="AH59" s="51" t="str">
        <f t="shared" si="19"/>
        <v>na</v>
      </c>
      <c r="AI59" s="51" t="str">
        <f t="shared" si="20"/>
        <v>na</v>
      </c>
      <c r="AJ59" s="51" t="str">
        <f t="shared" si="21"/>
        <v>na</v>
      </c>
      <c r="AK59" s="51" t="str">
        <f t="shared" si="22"/>
        <v>na</v>
      </c>
      <c r="AL59" s="52" t="str">
        <f t="shared" si="23"/>
        <v>na</v>
      </c>
      <c r="AM59" s="52" t="str">
        <f t="shared" si="24"/>
        <v>na</v>
      </c>
      <c r="AN59" s="52" t="str">
        <f t="shared" si="25"/>
        <v>na</v>
      </c>
      <c r="AO59" s="52">
        <f t="shared" si="26"/>
        <v>0.2472206296534023</v>
      </c>
      <c r="AP59" s="52" t="str">
        <f t="shared" si="27"/>
        <v>na</v>
      </c>
      <c r="AQ59" s="52" t="str">
        <f t="shared" si="28"/>
        <v>na</v>
      </c>
      <c r="AR59" s="52">
        <f t="shared" si="29"/>
        <v>8.6477508970883354E-2</v>
      </c>
      <c r="AS59" s="52">
        <f t="shared" si="17"/>
        <v>8.4220446829313164E-2</v>
      </c>
      <c r="AT59" s="52">
        <f t="shared" si="18"/>
        <v>6.8762127193829903E-2</v>
      </c>
      <c r="AV59" s="89"/>
    </row>
    <row r="60" spans="2:48" x14ac:dyDescent="0.2">
      <c r="B60" s="2">
        <f t="shared" si="5"/>
        <v>1926</v>
      </c>
      <c r="C60" s="20">
        <f>INDEX('Monthly Returns'!$E:$E,MATCH(DATE($B60,12,31),'Monthly Returns'!$D:$D,0),0)</f>
        <v>13.49</v>
      </c>
      <c r="D60" s="21">
        <f>INDEX('Monthly Returns'!$F:$F,MATCH(DATE($B60,12,31),'Monthly Returns'!$D:$D,0),0)</f>
        <v>17.7</v>
      </c>
      <c r="E60" s="23">
        <f>SUMIFS(Data!$G:$G,Data!$B:$B,'Annual Returns'!$B60)</f>
        <v>0.64874999999999994</v>
      </c>
      <c r="F60" s="19">
        <f>INDEX('Monthly Returns'!$M:$M,MATCH(DATE($B60,12,31),'Monthly Returns'!$D:$D,0),0)</f>
        <v>3.038288288288288</v>
      </c>
      <c r="G60" s="19">
        <f>INDEX('Monthly Returns'!$N:$N,MATCH(DATE($B60,12,31),'Monthly Returns'!$D:$D,0),0)</f>
        <v>1.4200828905431975</v>
      </c>
      <c r="H60" s="19">
        <f>INDEX('Monthly Returns'!$O:$O,MATCH(DATE($B60,12,31),'Monthly Returns'!$D:$D,0),0)</f>
        <v>57.435336820919161</v>
      </c>
      <c r="I60" s="22">
        <f>INDEX('Monthly Returns'!$P:$P,MATCH(DATE($B60,12,31),'Monthly Returns'!$D:$D,0),0)</f>
        <v>40.445059371815567</v>
      </c>
      <c r="J60" s="27">
        <f t="shared" si="6"/>
        <v>8.26645264847512E-2</v>
      </c>
      <c r="K60" s="27">
        <f t="shared" si="7"/>
        <v>0.13918689984577926</v>
      </c>
      <c r="L60" s="27">
        <f t="shared" si="8"/>
        <v>-1.1173184357541888E-2</v>
      </c>
      <c r="M60" s="28">
        <f t="shared" si="9"/>
        <v>0.15205906820561843</v>
      </c>
      <c r="N60" s="27">
        <f t="shared" si="50"/>
        <v>0.13036555373646497</v>
      </c>
      <c r="O60" s="27">
        <f t="shared" si="51"/>
        <v>0.19491082943429583</v>
      </c>
      <c r="P60" s="27">
        <f t="shared" si="52"/>
        <v>4.5820934472873276E-3</v>
      </c>
      <c r="Q60" s="28">
        <f t="shared" si="53"/>
        <v>0.18946060976846923</v>
      </c>
      <c r="R60" s="27">
        <f t="shared" si="54"/>
        <v>3.2472724396080954E-2</v>
      </c>
      <c r="S60" s="27">
        <f t="shared" si="55"/>
        <v>0.10015633308661642</v>
      </c>
      <c r="T60" s="27">
        <f t="shared" si="56"/>
        <v>4.3161446081458665E-2</v>
      </c>
      <c r="U60" s="28">
        <f t="shared" si="57"/>
        <v>5.4636688519551502E-2</v>
      </c>
      <c r="V60" s="27">
        <f t="shared" si="58"/>
        <v>1.5899724531044601E-2</v>
      </c>
      <c r="W60" s="27">
        <f t="shared" si="59"/>
        <v>7.6169681437703529E-2</v>
      </c>
      <c r="X60" s="27">
        <f t="shared" si="60"/>
        <v>3.4720049461499203E-2</v>
      </c>
      <c r="Y60" s="28">
        <f t="shared" si="61"/>
        <v>4.0058788846099924E-2</v>
      </c>
      <c r="Z60" s="27">
        <f t="shared" si="42"/>
        <v>2.1376338961609953E-2</v>
      </c>
      <c r="AA60" s="27">
        <f t="shared" si="43"/>
        <v>7.8432368577782352E-2</v>
      </c>
      <c r="AB60" s="27">
        <f t="shared" si="44"/>
        <v>3.2314927130107307E-2</v>
      </c>
      <c r="AC60" s="28">
        <f t="shared" si="45"/>
        <v>4.4673810516218992E-2</v>
      </c>
      <c r="AD60" s="27">
        <f t="shared" si="46"/>
        <v>3.949718270565894E-2</v>
      </c>
      <c r="AE60" s="27">
        <f t="shared" si="47"/>
        <v>9.457295585800396E-2</v>
      </c>
      <c r="AF60" s="27">
        <f t="shared" si="48"/>
        <v>3.3117094227743671E-2</v>
      </c>
      <c r="AG60" s="28">
        <f t="shared" si="49"/>
        <v>5.9485862709685033E-2</v>
      </c>
      <c r="AH60" s="51" t="str">
        <f t="shared" si="19"/>
        <v>na</v>
      </c>
      <c r="AI60" s="51" t="str">
        <f t="shared" si="20"/>
        <v>na</v>
      </c>
      <c r="AJ60" s="51" t="str">
        <f t="shared" si="21"/>
        <v>na</v>
      </c>
      <c r="AK60" s="51" t="str">
        <f t="shared" si="22"/>
        <v>na</v>
      </c>
      <c r="AL60" s="52" t="str">
        <f t="shared" si="23"/>
        <v>na</v>
      </c>
      <c r="AM60" s="52" t="str">
        <f t="shared" si="24"/>
        <v>na</v>
      </c>
      <c r="AN60" s="52" t="str">
        <f t="shared" si="25"/>
        <v>na</v>
      </c>
      <c r="AO60" s="52">
        <f t="shared" si="26"/>
        <v>0.15205906820561843</v>
      </c>
      <c r="AP60" s="52" t="str">
        <f t="shared" si="27"/>
        <v>na</v>
      </c>
      <c r="AQ60" s="52" t="str">
        <f t="shared" si="28"/>
        <v>na</v>
      </c>
      <c r="AR60" s="52">
        <f t="shared" si="29"/>
        <v>8.6477508970883354E-2</v>
      </c>
      <c r="AS60" s="52">
        <f t="shared" si="17"/>
        <v>8.4220446829313164E-2</v>
      </c>
      <c r="AT60" s="52">
        <f t="shared" si="18"/>
        <v>6.8762127193829903E-2</v>
      </c>
      <c r="AV60" s="89"/>
    </row>
    <row r="61" spans="2:48" x14ac:dyDescent="0.2">
      <c r="B61" s="2">
        <f t="shared" si="5"/>
        <v>1927</v>
      </c>
      <c r="C61" s="20">
        <f>INDEX('Monthly Returns'!$E:$E,MATCH(DATE($B61,12,31),'Monthly Returns'!$D:$D,0),0)</f>
        <v>17.46</v>
      </c>
      <c r="D61" s="21">
        <f>INDEX('Monthly Returns'!$F:$F,MATCH(DATE($B61,12,31),'Monthly Returns'!$D:$D,0),0)</f>
        <v>17.3</v>
      </c>
      <c r="E61" s="23">
        <f>SUMIFS(Data!$G:$G,Data!$B:$B,'Annual Returns'!$B61)</f>
        <v>0.73333333333333339</v>
      </c>
      <c r="F61" s="19">
        <f>INDEX('Monthly Returns'!$M:$M,MATCH(DATE($B61,12,31),'Monthly Returns'!$D:$D,0),0)</f>
        <v>3.9324324324324325</v>
      </c>
      <c r="G61" s="19">
        <f>INDEX('Monthly Returns'!$N:$N,MATCH(DATE($B61,12,31),'Monthly Returns'!$D:$D,0),0)</f>
        <v>1.387990621830357</v>
      </c>
      <c r="H61" s="19">
        <f>INDEX('Monthly Returns'!$O:$O,MATCH(DATE($B61,12,31),'Monthly Returns'!$D:$D,0),0)</f>
        <v>77.872544038444602</v>
      </c>
      <c r="I61" s="22">
        <f>INDEX('Monthly Returns'!$P:$P,MATCH(DATE($B61,12,31),'Monthly Returns'!$D:$D,0),0)</f>
        <v>56.104517432367977</v>
      </c>
      <c r="J61" s="27">
        <f t="shared" si="6"/>
        <v>0.29429206819866582</v>
      </c>
      <c r="K61" s="27">
        <f t="shared" si="7"/>
        <v>0.35582984881324453</v>
      </c>
      <c r="L61" s="27">
        <f t="shared" si="8"/>
        <v>-2.2598870056497078E-2</v>
      </c>
      <c r="M61" s="28">
        <f t="shared" si="9"/>
        <v>0.38717851583782847</v>
      </c>
      <c r="N61" s="27">
        <f t="shared" si="50"/>
        <v>0.14738705208544189</v>
      </c>
      <c r="O61" s="27">
        <f t="shared" si="51"/>
        <v>0.21035720171222838</v>
      </c>
      <c r="P61" s="27">
        <f t="shared" si="52"/>
        <v>4.6895375395008543E-3</v>
      </c>
      <c r="Q61" s="28">
        <f t="shared" si="53"/>
        <v>0.20470767982357096</v>
      </c>
      <c r="R61" s="27">
        <f t="shared" si="54"/>
        <v>9.8888257604368368E-2</v>
      </c>
      <c r="S61" s="27">
        <f t="shared" si="55"/>
        <v>0.16738695916368984</v>
      </c>
      <c r="T61" s="27">
        <f t="shared" si="56"/>
        <v>2.3605365278427826E-2</v>
      </c>
      <c r="U61" s="28">
        <f t="shared" si="57"/>
        <v>0.14046584627480185</v>
      </c>
      <c r="V61" s="27">
        <f t="shared" si="58"/>
        <v>5.0083763653571811E-2</v>
      </c>
      <c r="W61" s="27">
        <f t="shared" si="59"/>
        <v>0.11185088219901251</v>
      </c>
      <c r="X61" s="27">
        <f t="shared" si="60"/>
        <v>3.4649863803071446E-2</v>
      </c>
      <c r="Y61" s="28">
        <f t="shared" si="61"/>
        <v>7.4615598084720514E-2</v>
      </c>
      <c r="Z61" s="27">
        <f t="shared" si="42"/>
        <v>3.1454166140542306E-2</v>
      </c>
      <c r="AA61" s="27">
        <f t="shared" si="43"/>
        <v>8.9410576789015872E-2</v>
      </c>
      <c r="AB61" s="27">
        <f t="shared" si="44"/>
        <v>2.8529174852155004E-2</v>
      </c>
      <c r="AC61" s="28">
        <f t="shared" si="45"/>
        <v>5.9192683518785261E-2</v>
      </c>
      <c r="AD61" s="27">
        <f t="shared" si="46"/>
        <v>4.4347474861850644E-2</v>
      </c>
      <c r="AE61" s="27">
        <f t="shared" si="47"/>
        <v>9.9931686589956215E-2</v>
      </c>
      <c r="AF61" s="27">
        <f t="shared" si="48"/>
        <v>3.233022293307064E-2</v>
      </c>
      <c r="AG61" s="28">
        <f t="shared" si="49"/>
        <v>6.5484340335222768E-2</v>
      </c>
      <c r="AH61" s="51" t="str">
        <f t="shared" si="19"/>
        <v>na</v>
      </c>
      <c r="AI61" s="51" t="str">
        <f t="shared" si="20"/>
        <v>na</v>
      </c>
      <c r="AJ61" s="51" t="str">
        <f t="shared" si="21"/>
        <v>na</v>
      </c>
      <c r="AK61" s="51" t="str">
        <f t="shared" si="22"/>
        <v>na</v>
      </c>
      <c r="AL61" s="52" t="str">
        <f t="shared" si="23"/>
        <v>na</v>
      </c>
      <c r="AM61" s="52" t="str">
        <f t="shared" si="24"/>
        <v>na</v>
      </c>
      <c r="AN61" s="52">
        <f t="shared" si="25"/>
        <v>0.38717851583782847</v>
      </c>
      <c r="AO61" s="52" t="str">
        <f t="shared" si="26"/>
        <v>na</v>
      </c>
      <c r="AP61" s="52" t="str">
        <f t="shared" si="27"/>
        <v>na</v>
      </c>
      <c r="AQ61" s="52" t="str">
        <f t="shared" si="28"/>
        <v>na</v>
      </c>
      <c r="AR61" s="52">
        <f t="shared" si="29"/>
        <v>8.6477508970883354E-2</v>
      </c>
      <c r="AS61" s="52">
        <f t="shared" si="17"/>
        <v>8.4220446829313164E-2</v>
      </c>
      <c r="AT61" s="52">
        <f t="shared" si="18"/>
        <v>6.8762127193829903E-2</v>
      </c>
      <c r="AV61" s="89"/>
    </row>
    <row r="62" spans="2:48" x14ac:dyDescent="0.2">
      <c r="B62" s="2">
        <f t="shared" si="5"/>
        <v>1928</v>
      </c>
      <c r="C62" s="20">
        <f>INDEX('Monthly Returns'!$E:$E,MATCH(DATE($B62,12,31),'Monthly Returns'!$D:$D,0),0)</f>
        <v>23.15</v>
      </c>
      <c r="D62" s="21">
        <f>INDEX('Monthly Returns'!$F:$F,MATCH(DATE($B62,12,31),'Monthly Returns'!$D:$D,0),0)</f>
        <v>17.100000000000001</v>
      </c>
      <c r="E62" s="23">
        <f>SUMIFS(Data!$G:$G,Data!$B:$B,'Annual Returns'!$B62)</f>
        <v>0.81333333333333346</v>
      </c>
      <c r="F62" s="19">
        <f>INDEX('Monthly Returns'!$M:$M,MATCH(DATE($B62,12,31),'Monthly Returns'!$D:$D,0),0)</f>
        <v>5.2139639639639634</v>
      </c>
      <c r="G62" s="19">
        <f>INDEX('Monthly Returns'!$N:$N,MATCH(DATE($B62,12,31),'Monthly Returns'!$D:$D,0),0)</f>
        <v>1.3719444874739368</v>
      </c>
      <c r="H62" s="19">
        <f>INDEX('Monthly Returns'!$O:$O,MATCH(DATE($B62,12,31),'Monthly Returns'!$D:$D,0),0)</f>
        <v>107.45528070135404</v>
      </c>
      <c r="I62" s="22">
        <f>INDEX('Monthly Returns'!$P:$P,MATCH(DATE($B62,12,31),'Monthly Returns'!$D:$D,0),0)</f>
        <v>78.323344481090245</v>
      </c>
      <c r="J62" s="27">
        <f t="shared" si="6"/>
        <v>0.32588774341351656</v>
      </c>
      <c r="K62" s="27">
        <f t="shared" si="7"/>
        <v>0.3798866086653705</v>
      </c>
      <c r="L62" s="27">
        <f t="shared" si="8"/>
        <v>-1.156069364161838E-2</v>
      </c>
      <c r="M62" s="28">
        <f t="shared" si="9"/>
        <v>0.39602563332812335</v>
      </c>
      <c r="N62" s="27">
        <f t="shared" si="50"/>
        <v>0.22044152561745833</v>
      </c>
      <c r="O62" s="27">
        <f t="shared" si="51"/>
        <v>0.28221180201555818</v>
      </c>
      <c r="P62" s="27">
        <f t="shared" si="52"/>
        <v>-2.3229054687755601E-3</v>
      </c>
      <c r="Q62" s="28">
        <f t="shared" si="53"/>
        <v>0.28519719360503837</v>
      </c>
      <c r="R62" s="27">
        <f t="shared" si="54"/>
        <v>0.11350556126786682</v>
      </c>
      <c r="S62" s="27">
        <f t="shared" si="55"/>
        <v>0.17792352759418528</v>
      </c>
      <c r="T62" s="27">
        <f t="shared" si="56"/>
        <v>3.5781947688626747E-3</v>
      </c>
      <c r="U62" s="28">
        <f t="shared" si="57"/>
        <v>0.17372371553516697</v>
      </c>
      <c r="V62" s="27">
        <f t="shared" si="58"/>
        <v>4.8197603051556515E-2</v>
      </c>
      <c r="W62" s="27">
        <f t="shared" si="59"/>
        <v>0.10912386794121298</v>
      </c>
      <c r="X62" s="27">
        <f t="shared" si="60"/>
        <v>3.2390908482781811E-2</v>
      </c>
      <c r="Y62" s="28">
        <f t="shared" si="61"/>
        <v>7.4325489335429262E-2</v>
      </c>
      <c r="Z62" s="27">
        <f t="shared" si="42"/>
        <v>5.16698538486704E-2</v>
      </c>
      <c r="AA62" s="27">
        <f t="shared" si="43"/>
        <v>0.11038901458468531</v>
      </c>
      <c r="AB62" s="27">
        <f t="shared" si="44"/>
        <v>3.0403981029929916E-2</v>
      </c>
      <c r="AC62" s="28">
        <f t="shared" si="45"/>
        <v>7.7624926754268797E-2</v>
      </c>
      <c r="AD62" s="27">
        <f t="shared" si="46"/>
        <v>4.8133861148720758E-2</v>
      </c>
      <c r="AE62" s="27">
        <f t="shared" si="47"/>
        <v>0.10402868384686492</v>
      </c>
      <c r="AF62" s="27">
        <f t="shared" si="48"/>
        <v>3.1442347205786536E-2</v>
      </c>
      <c r="AG62" s="28">
        <f t="shared" si="49"/>
        <v>7.0373624699157977E-2</v>
      </c>
      <c r="AH62" s="51" t="str">
        <f t="shared" si="19"/>
        <v>na</v>
      </c>
      <c r="AI62" s="51" t="str">
        <f t="shared" si="20"/>
        <v>na</v>
      </c>
      <c r="AJ62" s="51" t="str">
        <f t="shared" si="21"/>
        <v>na</v>
      </c>
      <c r="AK62" s="51" t="str">
        <f t="shared" si="22"/>
        <v>na</v>
      </c>
      <c r="AL62" s="52" t="str">
        <f t="shared" si="23"/>
        <v>na</v>
      </c>
      <c r="AM62" s="52" t="str">
        <f t="shared" si="24"/>
        <v>na</v>
      </c>
      <c r="AN62" s="52" t="str">
        <f t="shared" si="25"/>
        <v>na</v>
      </c>
      <c r="AO62" s="52" t="str">
        <f t="shared" si="26"/>
        <v>na</v>
      </c>
      <c r="AP62" s="52">
        <f t="shared" si="27"/>
        <v>0.39602563332812335</v>
      </c>
      <c r="AQ62" s="52" t="str">
        <f t="shared" si="28"/>
        <v>na</v>
      </c>
      <c r="AR62" s="52">
        <f t="shared" si="29"/>
        <v>8.6477508970883354E-2</v>
      </c>
      <c r="AS62" s="52">
        <f t="shared" si="17"/>
        <v>8.4220446829313164E-2</v>
      </c>
      <c r="AT62" s="52">
        <f t="shared" si="18"/>
        <v>6.8762127193829903E-2</v>
      </c>
      <c r="AV62" s="89"/>
    </row>
    <row r="63" spans="2:48" x14ac:dyDescent="0.2">
      <c r="B63" s="2">
        <f t="shared" si="5"/>
        <v>1929</v>
      </c>
      <c r="C63" s="20">
        <f>INDEX('Monthly Returns'!$E:$E,MATCH(DATE($B63,12,31),'Monthly Returns'!$D:$D,0),0)</f>
        <v>21.4</v>
      </c>
      <c r="D63" s="21">
        <f>INDEX('Monthly Returns'!$F:$F,MATCH(DATE($B63,12,31),'Monthly Returns'!$D:$D,0),0)</f>
        <v>17.2</v>
      </c>
      <c r="E63" s="23">
        <f>SUMIFS(Data!$G:$G,Data!$B:$B,'Annual Returns'!$B63)</f>
        <v>0.91499999999999992</v>
      </c>
      <c r="F63" s="19">
        <f>INDEX('Monthly Returns'!$M:$M,MATCH(DATE($B63,12,31),'Monthly Returns'!$D:$D,0),0)</f>
        <v>4.819819819819819</v>
      </c>
      <c r="G63" s="19">
        <f>INDEX('Monthly Returns'!$N:$N,MATCH(DATE($B63,12,31),'Monthly Returns'!$D:$D,0),0)</f>
        <v>1.3799675546521468</v>
      </c>
      <c r="H63" s="19">
        <f>INDEX('Monthly Returns'!$O:$O,MATCH(DATE($B63,12,31),'Monthly Returns'!$D:$D,0),0)</f>
        <v>102.9360607703551</v>
      </c>
      <c r="I63" s="22">
        <f>INDEX('Monthly Returns'!$P:$P,MATCH(DATE($B63,12,31),'Monthly Returns'!$D:$D,0),0)</f>
        <v>74.5931021518129</v>
      </c>
      <c r="J63" s="27">
        <f t="shared" si="6"/>
        <v>-7.5593952483801408E-2</v>
      </c>
      <c r="K63" s="27">
        <f t="shared" si="7"/>
        <v>-4.205675050590596E-2</v>
      </c>
      <c r="L63" s="27">
        <f t="shared" si="8"/>
        <v>5.8479532163742132E-3</v>
      </c>
      <c r="M63" s="28">
        <f t="shared" si="9"/>
        <v>-4.7626188002964365E-2</v>
      </c>
      <c r="N63" s="27">
        <f t="shared" si="50"/>
        <v>0.16065731555842477</v>
      </c>
      <c r="O63" s="27">
        <f t="shared" si="51"/>
        <v>0.21379882725324983</v>
      </c>
      <c r="P63" s="27">
        <f t="shared" si="52"/>
        <v>-1.1587516650827245E-3</v>
      </c>
      <c r="Q63" s="28">
        <f t="shared" si="53"/>
        <v>0.2152069503303653</v>
      </c>
      <c r="R63" s="27">
        <f t="shared" si="54"/>
        <v>9.1452630512658839E-2</v>
      </c>
      <c r="S63" s="27">
        <f t="shared" si="55"/>
        <v>0.15156602779924166</v>
      </c>
      <c r="T63" s="27">
        <f t="shared" si="56"/>
        <v>-9.380975340967268E-3</v>
      </c>
      <c r="U63" s="28">
        <f t="shared" si="57"/>
        <v>0.16247114090667325</v>
      </c>
      <c r="V63" s="27">
        <f t="shared" si="58"/>
        <v>3.7238975241162819E-2</v>
      </c>
      <c r="W63" s="27">
        <f t="shared" si="59"/>
        <v>9.7131834830134878E-2</v>
      </c>
      <c r="X63" s="27">
        <f t="shared" si="60"/>
        <v>2.7536906045611875E-2</v>
      </c>
      <c r="Y63" s="28">
        <f t="shared" si="61"/>
        <v>6.7729858047000047E-2</v>
      </c>
      <c r="Z63" s="27">
        <f t="shared" si="42"/>
        <v>3.8863273220456129E-2</v>
      </c>
      <c r="AA63" s="27">
        <f t="shared" si="43"/>
        <v>9.6399177783478285E-2</v>
      </c>
      <c r="AB63" s="27">
        <f t="shared" si="44"/>
        <v>2.8750477282443399E-2</v>
      </c>
      <c r="AC63" s="28">
        <f t="shared" si="45"/>
        <v>6.5758123077362951E-2</v>
      </c>
      <c r="AD63" s="27">
        <f t="shared" si="46"/>
        <v>4.3183180169927393E-2</v>
      </c>
      <c r="AE63" s="27">
        <f t="shared" si="47"/>
        <v>9.8912512234107686E-2</v>
      </c>
      <c r="AF63" s="27">
        <f t="shared" si="48"/>
        <v>2.6286721835331317E-2</v>
      </c>
      <c r="AG63" s="28">
        <f t="shared" si="49"/>
        <v>7.0765594890381145E-2</v>
      </c>
      <c r="AH63" s="51" t="str">
        <f t="shared" si="19"/>
        <v>na</v>
      </c>
      <c r="AI63" s="51" t="str">
        <f t="shared" si="20"/>
        <v>na</v>
      </c>
      <c r="AJ63" s="51" t="str">
        <f t="shared" si="21"/>
        <v>na</v>
      </c>
      <c r="AK63" s="51" t="str">
        <f t="shared" si="22"/>
        <v>na</v>
      </c>
      <c r="AL63" s="52" t="str">
        <f t="shared" si="23"/>
        <v>na</v>
      </c>
      <c r="AM63" s="52" t="str">
        <f t="shared" si="24"/>
        <v>na</v>
      </c>
      <c r="AN63" s="52" t="str">
        <f t="shared" si="25"/>
        <v>na</v>
      </c>
      <c r="AO63" s="52" t="str">
        <f t="shared" si="26"/>
        <v>na</v>
      </c>
      <c r="AP63" s="52">
        <f t="shared" si="27"/>
        <v>-4.7626188002964365E-2</v>
      </c>
      <c r="AQ63" s="52" t="str">
        <f t="shared" si="28"/>
        <v>na</v>
      </c>
      <c r="AR63" s="52">
        <f t="shared" si="29"/>
        <v>8.6477508970883354E-2</v>
      </c>
      <c r="AS63" s="52">
        <f t="shared" si="17"/>
        <v>8.4220446829313164E-2</v>
      </c>
      <c r="AT63" s="52">
        <f t="shared" si="18"/>
        <v>6.8762127193829903E-2</v>
      </c>
      <c r="AV63" s="89"/>
    </row>
    <row r="64" spans="2:48" x14ac:dyDescent="0.2">
      <c r="B64" s="2">
        <f t="shared" si="5"/>
        <v>1930</v>
      </c>
      <c r="C64" s="20">
        <f>INDEX('Monthly Returns'!$E:$E,MATCH(DATE($B64,12,31),'Monthly Returns'!$D:$D,0),0)</f>
        <v>15.51</v>
      </c>
      <c r="D64" s="21">
        <f>INDEX('Monthly Returns'!$F:$F,MATCH(DATE($B64,12,31),'Monthly Returns'!$D:$D,0),0)</f>
        <v>16.100000000000001</v>
      </c>
      <c r="E64" s="23">
        <f>SUMIFS(Data!$G:$G,Data!$B:$B,'Annual Returns'!$B64)</f>
        <v>0.9754166666666666</v>
      </c>
      <c r="F64" s="19">
        <f>INDEX('Monthly Returns'!$M:$M,MATCH(DATE($B64,12,31),'Monthly Returns'!$D:$D,0),0)</f>
        <v>3.493243243243243</v>
      </c>
      <c r="G64" s="19">
        <f>INDEX('Monthly Returns'!$N:$N,MATCH(DATE($B64,12,31),'Monthly Returns'!$D:$D,0),0)</f>
        <v>1.2917138156918351</v>
      </c>
      <c r="H64" s="19">
        <f>INDEX('Monthly Returns'!$O:$O,MATCH(DATE($B64,12,31),'Monthly Returns'!$D:$D,0),0)</f>
        <v>78.327004988588968</v>
      </c>
      <c r="I64" s="22">
        <f>INDEX('Monthly Returns'!$P:$P,MATCH(DATE($B64,12,31),'Monthly Returns'!$D:$D,0),0)</f>
        <v>60.638048488037107</v>
      </c>
      <c r="J64" s="27">
        <f t="shared" si="6"/>
        <v>-0.27523364485981305</v>
      </c>
      <c r="K64" s="27">
        <f t="shared" si="7"/>
        <v>-0.23907127975945797</v>
      </c>
      <c r="L64" s="27">
        <f t="shared" si="8"/>
        <v>-6.3953488372093026E-2</v>
      </c>
      <c r="M64" s="28">
        <f t="shared" si="9"/>
        <v>-0.18708236098525943</v>
      </c>
      <c r="N64" s="27">
        <f t="shared" si="50"/>
        <v>4.476532703365943E-2</v>
      </c>
      <c r="O64" s="27">
        <f t="shared" si="51"/>
        <v>9.2107692328860402E-2</v>
      </c>
      <c r="P64" s="27">
        <f t="shared" si="52"/>
        <v>-2.0973225667405115E-2</v>
      </c>
      <c r="Q64" s="28">
        <f t="shared" si="53"/>
        <v>0.11550339680276189</v>
      </c>
      <c r="R64" s="27">
        <f t="shared" si="54"/>
        <v>8.5791577713871359E-2</v>
      </c>
      <c r="S64" s="27">
        <f t="shared" si="55"/>
        <v>0.14357833337989234</v>
      </c>
      <c r="T64" s="27">
        <f t="shared" si="56"/>
        <v>-1.8472629649012196E-2</v>
      </c>
      <c r="U64" s="28">
        <f t="shared" si="57"/>
        <v>0.16510080913072889</v>
      </c>
      <c r="V64" s="27">
        <f t="shared" si="58"/>
        <v>2.7302064601555598E-2</v>
      </c>
      <c r="W64" s="27">
        <f t="shared" si="59"/>
        <v>8.6597885806927621E-2</v>
      </c>
      <c r="X64" s="27">
        <f t="shared" si="60"/>
        <v>2.8213617967595583E-2</v>
      </c>
      <c r="Y64" s="28">
        <f t="shared" si="61"/>
        <v>5.6782235538502812E-2</v>
      </c>
      <c r="Z64" s="27">
        <f t="shared" si="42"/>
        <v>1.9629840202485038E-2</v>
      </c>
      <c r="AA64" s="27">
        <f t="shared" si="43"/>
        <v>7.6684958853640461E-2</v>
      </c>
      <c r="AB64" s="27">
        <f t="shared" si="44"/>
        <v>2.6034459539035604E-2</v>
      </c>
      <c r="AC64" s="28">
        <f t="shared" si="45"/>
        <v>4.9365300398741319E-2</v>
      </c>
      <c r="AD64" s="27">
        <f t="shared" si="46"/>
        <v>2.7515784209986904E-2</v>
      </c>
      <c r="AE64" s="27">
        <f t="shared" si="47"/>
        <v>8.2663704577041974E-2</v>
      </c>
      <c r="AF64" s="27">
        <f t="shared" si="48"/>
        <v>2.5285696244711886E-2</v>
      </c>
      <c r="AG64" s="28">
        <f t="shared" si="49"/>
        <v>5.5962946271938652E-2</v>
      </c>
      <c r="AH64" s="51" t="str">
        <f t="shared" si="19"/>
        <v>na</v>
      </c>
      <c r="AI64" s="51" t="str">
        <f t="shared" si="20"/>
        <v>na</v>
      </c>
      <c r="AJ64" s="51" t="str">
        <f t="shared" si="21"/>
        <v>na</v>
      </c>
      <c r="AK64" s="51" t="str">
        <f t="shared" si="22"/>
        <v>na</v>
      </c>
      <c r="AL64" s="52">
        <f t="shared" si="23"/>
        <v>-0.18708236098525943</v>
      </c>
      <c r="AM64" s="52" t="str">
        <f t="shared" si="24"/>
        <v>na</v>
      </c>
      <c r="AN64" s="52" t="str">
        <f t="shared" si="25"/>
        <v>na</v>
      </c>
      <c r="AO64" s="52" t="str">
        <f t="shared" si="26"/>
        <v>na</v>
      </c>
      <c r="AP64" s="52" t="str">
        <f t="shared" si="27"/>
        <v>na</v>
      </c>
      <c r="AQ64" s="52" t="str">
        <f t="shared" si="28"/>
        <v>na</v>
      </c>
      <c r="AR64" s="52">
        <f t="shared" si="29"/>
        <v>8.6477508970883354E-2</v>
      </c>
      <c r="AS64" s="52">
        <f t="shared" si="17"/>
        <v>8.4220446829313164E-2</v>
      </c>
      <c r="AT64" s="52">
        <f t="shared" si="18"/>
        <v>6.8762127193829903E-2</v>
      </c>
      <c r="AV64" s="89"/>
    </row>
    <row r="65" spans="2:49" x14ac:dyDescent="0.2">
      <c r="B65" s="2">
        <f t="shared" si="5"/>
        <v>1931</v>
      </c>
      <c r="C65" s="20">
        <f>INDEX('Monthly Returns'!$E:$E,MATCH(DATE($B65,12,31),'Monthly Returns'!$D:$D,0),0)</f>
        <v>8.44</v>
      </c>
      <c r="D65" s="21">
        <f>INDEX('Monthly Returns'!$F:$F,MATCH(DATE($B65,12,31),'Monthly Returns'!$D:$D,0),0)</f>
        <v>14.6</v>
      </c>
      <c r="E65" s="23">
        <f>SUMIFS(Data!$G:$G,Data!$B:$B,'Annual Returns'!$B65)</f>
        <v>0.89333333333333331</v>
      </c>
      <c r="F65" s="19">
        <f>INDEX('Monthly Returns'!$M:$M,MATCH(DATE($B65,12,31),'Monthly Returns'!$D:$D,0),0)</f>
        <v>1.9009009009009006</v>
      </c>
      <c r="G65" s="19">
        <f>INDEX('Monthly Returns'!$N:$N,MATCH(DATE($B65,12,31),'Monthly Returns'!$D:$D,0),0)</f>
        <v>1.1713678080186827</v>
      </c>
      <c r="H65" s="19">
        <f>INDEX('Monthly Returns'!$O:$O,MATCH(DATE($B65,12,31),'Monthly Returns'!$D:$D,0),0)</f>
        <v>45.827953444311348</v>
      </c>
      <c r="I65" s="22">
        <f>INDEX('Monthly Returns'!$P:$P,MATCH(DATE($B65,12,31),'Monthly Returns'!$D:$D,0),0)</f>
        <v>39.123453052570497</v>
      </c>
      <c r="J65" s="27">
        <f t="shared" si="6"/>
        <v>-0.45583494519664736</v>
      </c>
      <c r="K65" s="27">
        <f t="shared" si="7"/>
        <v>-0.41491502897387977</v>
      </c>
      <c r="L65" s="27">
        <f t="shared" si="8"/>
        <v>-9.3167701863354102E-2</v>
      </c>
      <c r="M65" s="28">
        <f t="shared" si="9"/>
        <v>-0.35480355934790819</v>
      </c>
      <c r="N65" s="27">
        <f t="shared" si="50"/>
        <v>-8.9529037665385225E-2</v>
      </c>
      <c r="O65" s="27">
        <f t="shared" si="51"/>
        <v>-4.4148869377295785E-2</v>
      </c>
      <c r="P65" s="27">
        <f t="shared" si="52"/>
        <v>-3.7776591752734734E-2</v>
      </c>
      <c r="Q65" s="28">
        <f t="shared" si="53"/>
        <v>-6.6224512622991005E-3</v>
      </c>
      <c r="R65" s="27">
        <f t="shared" si="54"/>
        <v>1.4477704782287937E-2</v>
      </c>
      <c r="S65" s="27">
        <f t="shared" si="55"/>
        <v>6.8717393564867946E-2</v>
      </c>
      <c r="T65" s="27">
        <f t="shared" si="56"/>
        <v>-1.6825343175984053E-2</v>
      </c>
      <c r="U65" s="28">
        <f t="shared" si="57"/>
        <v>8.7006653545346424E-2</v>
      </c>
      <c r="V65" s="27">
        <f t="shared" si="58"/>
        <v>-3.8122350443088315E-3</v>
      </c>
      <c r="W65" s="27">
        <f t="shared" si="59"/>
        <v>5.4827392659777541E-2</v>
      </c>
      <c r="X65" s="27">
        <f t="shared" si="60"/>
        <v>2.4264235578691729E-2</v>
      </c>
      <c r="Y65" s="28">
        <f t="shared" si="61"/>
        <v>2.983913332072774E-2</v>
      </c>
      <c r="Z65" s="27">
        <f t="shared" si="42"/>
        <v>-6.1201313301435523E-3</v>
      </c>
      <c r="AA65" s="27">
        <f t="shared" si="43"/>
        <v>5.0951450093244866E-2</v>
      </c>
      <c r="AB65" s="27">
        <f t="shared" si="44"/>
        <v>1.9796401275771869E-2</v>
      </c>
      <c r="AC65" s="28">
        <f t="shared" si="45"/>
        <v>3.0550263541328393E-2</v>
      </c>
      <c r="AD65" s="27">
        <f t="shared" si="46"/>
        <v>1.9956680314161535E-3</v>
      </c>
      <c r="AE65" s="27">
        <f t="shared" si="47"/>
        <v>5.6961427250326269E-2</v>
      </c>
      <c r="AF65" s="27">
        <f t="shared" si="48"/>
        <v>2.0288110157247852E-2</v>
      </c>
      <c r="AG65" s="28">
        <f t="shared" si="49"/>
        <v>3.5944079645725102E-2</v>
      </c>
      <c r="AH65" s="51" t="str">
        <f t="shared" si="19"/>
        <v>na</v>
      </c>
      <c r="AI65" s="51" t="str">
        <f t="shared" si="20"/>
        <v>na</v>
      </c>
      <c r="AJ65" s="51" t="str">
        <f t="shared" si="21"/>
        <v>na</v>
      </c>
      <c r="AK65" s="51">
        <f t="shared" si="22"/>
        <v>-0.35480355934790819</v>
      </c>
      <c r="AL65" s="52" t="str">
        <f t="shared" si="23"/>
        <v>na</v>
      </c>
      <c r="AM65" s="52" t="str">
        <f t="shared" si="24"/>
        <v>na</v>
      </c>
      <c r="AN65" s="52" t="str">
        <f t="shared" si="25"/>
        <v>na</v>
      </c>
      <c r="AO65" s="52" t="str">
        <f t="shared" si="26"/>
        <v>na</v>
      </c>
      <c r="AP65" s="52" t="str">
        <f t="shared" si="27"/>
        <v>na</v>
      </c>
      <c r="AQ65" s="52" t="str">
        <f t="shared" si="28"/>
        <v>na</v>
      </c>
      <c r="AR65" s="52">
        <f t="shared" si="29"/>
        <v>8.6477508970883354E-2</v>
      </c>
      <c r="AS65" s="52">
        <f t="shared" si="17"/>
        <v>8.4220446829313164E-2</v>
      </c>
      <c r="AT65" s="52">
        <f t="shared" si="18"/>
        <v>6.8762127193829903E-2</v>
      </c>
      <c r="AV65" s="89"/>
      <c r="AW65" s="89"/>
    </row>
    <row r="66" spans="2:49" x14ac:dyDescent="0.2">
      <c r="B66" s="2">
        <f t="shared" si="5"/>
        <v>1932</v>
      </c>
      <c r="C66" s="20">
        <f>INDEX('Monthly Returns'!$E:$E,MATCH(DATE($B66,12,31),'Monthly Returns'!$D:$D,0),0)</f>
        <v>6.82</v>
      </c>
      <c r="D66" s="21">
        <f>INDEX('Monthly Returns'!$F:$F,MATCH(DATE($B66,12,31),'Monthly Returns'!$D:$D,0),0)</f>
        <v>13.1</v>
      </c>
      <c r="E66" s="23">
        <f>SUMIFS(Data!$G:$G,Data!$B:$B,'Annual Returns'!$B66)</f>
        <v>0.64666666666666661</v>
      </c>
      <c r="F66" s="19">
        <f>INDEX('Monthly Returns'!$M:$M,MATCH(DATE($B66,12,31),'Monthly Returns'!$D:$D,0),0)</f>
        <v>1.5360360360360359</v>
      </c>
      <c r="G66" s="19">
        <f>INDEX('Monthly Returns'!$N:$N,MATCH(DATE($B66,12,31),'Monthly Returns'!$D:$D,0),0)</f>
        <v>1.0510218003455303</v>
      </c>
      <c r="H66" s="19">
        <f>INDEX('Monthly Returns'!$O:$O,MATCH(DATE($B66,12,31),'Monthly Returns'!$D:$D,0),0)</f>
        <v>40.747066137847469</v>
      </c>
      <c r="I66" s="22">
        <f>INDEX('Monthly Returns'!$P:$P,MATCH(DATE($B66,12,31),'Monthly Returns'!$D:$D,0),0)</f>
        <v>38.769001865091276</v>
      </c>
      <c r="J66" s="27">
        <f t="shared" si="6"/>
        <v>-0.19194312796208524</v>
      </c>
      <c r="K66" s="27">
        <f t="shared" si="7"/>
        <v>-0.11086873675557019</v>
      </c>
      <c r="L66" s="27">
        <f t="shared" si="8"/>
        <v>-0.10273972602739734</v>
      </c>
      <c r="M66" s="28">
        <f t="shared" si="9"/>
        <v>-9.0598134833073107E-3</v>
      </c>
      <c r="N66" s="27">
        <f t="shared" si="50"/>
        <v>-0.17139408905507214</v>
      </c>
      <c r="O66" s="27">
        <f t="shared" si="51"/>
        <v>-0.12149872479142021</v>
      </c>
      <c r="P66" s="27">
        <f t="shared" si="52"/>
        <v>-5.4100407206375101E-2</v>
      </c>
      <c r="Q66" s="28">
        <f t="shared" si="53"/>
        <v>-7.1253141558070165E-2</v>
      </c>
      <c r="R66" s="27">
        <f t="shared" si="54"/>
        <v>-2.4945286919922038E-2</v>
      </c>
      <c r="S66" s="27">
        <f t="shared" si="55"/>
        <v>3.1164557751128807E-2</v>
      </c>
      <c r="T66" s="27">
        <f t="shared" si="56"/>
        <v>-2.5148511596443601E-2</v>
      </c>
      <c r="U66" s="28">
        <f t="shared" si="57"/>
        <v>5.7765793064328497E-2</v>
      </c>
      <c r="V66" s="27">
        <f t="shared" si="58"/>
        <v>-1.5809708108673881E-2</v>
      </c>
      <c r="W66" s="27">
        <f t="shared" si="59"/>
        <v>4.4523942030011421E-2</v>
      </c>
      <c r="X66" s="27">
        <f t="shared" si="60"/>
        <v>1.511245783486892E-2</v>
      </c>
      <c r="Y66" s="28">
        <f t="shared" si="61"/>
        <v>2.8973621560978602E-2</v>
      </c>
      <c r="Z66" s="27">
        <f t="shared" si="42"/>
        <v>1.4949418875671583E-3</v>
      </c>
      <c r="AA66" s="27">
        <f t="shared" si="43"/>
        <v>6.0683261214830031E-2</v>
      </c>
      <c r="AB66" s="27">
        <f t="shared" si="44"/>
        <v>1.6257424932757614E-2</v>
      </c>
      <c r="AC66" s="28">
        <f t="shared" si="45"/>
        <v>4.3715140664297492E-2</v>
      </c>
      <c r="AD66" s="27">
        <f t="shared" si="46"/>
        <v>-5.5118410740953028E-3</v>
      </c>
      <c r="AE66" s="27">
        <f t="shared" si="47"/>
        <v>5.1033895743927138E-2</v>
      </c>
      <c r="AF66" s="27">
        <f t="shared" si="48"/>
        <v>1.4272582139581491E-2</v>
      </c>
      <c r="AG66" s="28">
        <f t="shared" si="49"/>
        <v>3.6244017882055335E-2</v>
      </c>
      <c r="AH66" s="51" t="str">
        <f t="shared" si="19"/>
        <v>na</v>
      </c>
      <c r="AI66" s="51">
        <f t="shared" si="20"/>
        <v>-9.0598134833073107E-3</v>
      </c>
      <c r="AJ66" s="51" t="str">
        <f t="shared" si="21"/>
        <v>na</v>
      </c>
      <c r="AK66" s="51" t="str">
        <f t="shared" si="22"/>
        <v>na</v>
      </c>
      <c r="AL66" s="52" t="str">
        <f t="shared" si="23"/>
        <v>na</v>
      </c>
      <c r="AM66" s="52" t="str">
        <f t="shared" si="24"/>
        <v>na</v>
      </c>
      <c r="AN66" s="52" t="str">
        <f t="shared" si="25"/>
        <v>na</v>
      </c>
      <c r="AO66" s="52" t="str">
        <f t="shared" si="26"/>
        <v>na</v>
      </c>
      <c r="AP66" s="52" t="str">
        <f t="shared" si="27"/>
        <v>na</v>
      </c>
      <c r="AQ66" s="52" t="str">
        <f t="shared" si="28"/>
        <v>na</v>
      </c>
      <c r="AR66" s="52">
        <f t="shared" si="29"/>
        <v>8.6477508970883354E-2</v>
      </c>
      <c r="AS66" s="52">
        <f t="shared" si="17"/>
        <v>8.4220446829313164E-2</v>
      </c>
      <c r="AT66" s="52">
        <f t="shared" si="18"/>
        <v>6.8762127193829903E-2</v>
      </c>
      <c r="AV66" s="89"/>
      <c r="AW66" s="89"/>
    </row>
    <row r="67" spans="2:49" x14ac:dyDescent="0.2">
      <c r="B67" s="2">
        <f t="shared" si="5"/>
        <v>1933</v>
      </c>
      <c r="C67" s="20">
        <f>INDEX('Monthly Returns'!$E:$E,MATCH(DATE($B67,12,31),'Monthly Returns'!$D:$D,0),0)</f>
        <v>9.9700000000000006</v>
      </c>
      <c r="D67" s="21">
        <f>INDEX('Monthly Returns'!$F:$F,MATCH(DATE($B67,12,31),'Monthly Returns'!$D:$D,0),0)</f>
        <v>13.2</v>
      </c>
      <c r="E67" s="23">
        <f>SUMIFS(Data!$G:$G,Data!$B:$B,'Annual Returns'!$B67)</f>
        <v>0.46749999999999997</v>
      </c>
      <c r="F67" s="19">
        <f>INDEX('Monthly Returns'!$M:$M,MATCH(DATE($B67,12,31),'Monthly Returns'!$D:$D,0),0)</f>
        <v>2.2454954954954953</v>
      </c>
      <c r="G67" s="19">
        <f>INDEX('Monthly Returns'!$N:$N,MATCH(DATE($B67,12,31),'Monthly Returns'!$D:$D,0),0)</f>
        <v>1.0590448675237405</v>
      </c>
      <c r="H67" s="19">
        <f>INDEX('Monthly Returns'!$O:$O,MATCH(DATE($B67,12,31),'Monthly Returns'!$D:$D,0),0)</f>
        <v>62.793344552020791</v>
      </c>
      <c r="I67" s="22">
        <f>INDEX('Monthly Returns'!$P:$P,MATCH(DATE($B67,12,31),'Monthly Returns'!$D:$D,0),0)</f>
        <v>59.292430828586369</v>
      </c>
      <c r="J67" s="27">
        <f t="shared" si="6"/>
        <v>0.46187683284457481</v>
      </c>
      <c r="K67" s="27">
        <f t="shared" si="7"/>
        <v>0.5410519211270497</v>
      </c>
      <c r="L67" s="27">
        <f t="shared" si="8"/>
        <v>7.6335877862596657E-3</v>
      </c>
      <c r="M67" s="28">
        <f t="shared" si="9"/>
        <v>0.5293772853609362</v>
      </c>
      <c r="N67" s="27">
        <f t="shared" si="50"/>
        <v>-0.15505423685460418</v>
      </c>
      <c r="O67" s="27">
        <f t="shared" si="51"/>
        <v>-0.1018742037959165</v>
      </c>
      <c r="P67" s="27">
        <f t="shared" si="52"/>
        <v>-5.0454971794107406E-2</v>
      </c>
      <c r="Q67" s="28">
        <f t="shared" si="53"/>
        <v>-5.4151441452926607E-2</v>
      </c>
      <c r="R67" s="27">
        <f t="shared" si="54"/>
        <v>1.5483577531992587E-2</v>
      </c>
      <c r="S67" s="27">
        <f t="shared" si="55"/>
        <v>7.3120447847069725E-2</v>
      </c>
      <c r="T67" s="27">
        <f t="shared" si="56"/>
        <v>-2.6686420074689132E-2</v>
      </c>
      <c r="U67" s="28">
        <f t="shared" si="57"/>
        <v>0.10254338373601857</v>
      </c>
      <c r="V67" s="27">
        <f t="shared" si="58"/>
        <v>1.0815645796206086E-2</v>
      </c>
      <c r="W67" s="27">
        <f t="shared" si="59"/>
        <v>7.2553278152787337E-2</v>
      </c>
      <c r="X67" s="27">
        <f t="shared" si="60"/>
        <v>1.3978383434591013E-2</v>
      </c>
      <c r="Y67" s="28">
        <f t="shared" si="61"/>
        <v>5.7767399853031476E-2</v>
      </c>
      <c r="Z67" s="27">
        <f t="shared" si="42"/>
        <v>3.9689843009060866E-3</v>
      </c>
      <c r="AA67" s="27">
        <f t="shared" si="43"/>
        <v>6.3289377255693946E-2</v>
      </c>
      <c r="AB67" s="27">
        <f t="shared" si="44"/>
        <v>1.5262744676447726E-2</v>
      </c>
      <c r="AC67" s="28">
        <f t="shared" si="45"/>
        <v>4.7304634028063175E-2</v>
      </c>
      <c r="AD67" s="27">
        <f t="shared" si="46"/>
        <v>1.3999310358807415E-2</v>
      </c>
      <c r="AE67" s="27">
        <f t="shared" si="47"/>
        <v>7.1812519318287027E-2</v>
      </c>
      <c r="AF67" s="27">
        <f t="shared" si="48"/>
        <v>1.64644652021122E-2</v>
      </c>
      <c r="AG67" s="28">
        <f t="shared" si="49"/>
        <v>5.4451538652823706E-2</v>
      </c>
      <c r="AH67" s="51" t="str">
        <f t="shared" si="19"/>
        <v>na</v>
      </c>
      <c r="AI67" s="51" t="str">
        <f t="shared" si="20"/>
        <v>na</v>
      </c>
      <c r="AJ67" s="51" t="str">
        <f t="shared" si="21"/>
        <v>na</v>
      </c>
      <c r="AK67" s="51" t="str">
        <f t="shared" si="22"/>
        <v>na</v>
      </c>
      <c r="AL67" s="52">
        <f t="shared" si="23"/>
        <v>0.5293772853609362</v>
      </c>
      <c r="AM67" s="52" t="str">
        <f t="shared" si="24"/>
        <v>na</v>
      </c>
      <c r="AN67" s="52" t="str">
        <f t="shared" si="25"/>
        <v>na</v>
      </c>
      <c r="AO67" s="52" t="str">
        <f t="shared" si="26"/>
        <v>na</v>
      </c>
      <c r="AP67" s="52" t="str">
        <f t="shared" si="27"/>
        <v>na</v>
      </c>
      <c r="AQ67" s="52" t="str">
        <f t="shared" si="28"/>
        <v>na</v>
      </c>
      <c r="AR67" s="52">
        <f t="shared" si="29"/>
        <v>8.6477508970883354E-2</v>
      </c>
      <c r="AS67" s="52">
        <f t="shared" si="17"/>
        <v>8.4220446829313164E-2</v>
      </c>
      <c r="AT67" s="52">
        <f t="shared" si="18"/>
        <v>6.8762127193829903E-2</v>
      </c>
      <c r="AV67" s="89"/>
      <c r="AW67" s="89"/>
    </row>
    <row r="68" spans="2:49" x14ac:dyDescent="0.2">
      <c r="B68" s="2">
        <f t="shared" si="5"/>
        <v>1934</v>
      </c>
      <c r="C68" s="20">
        <f>INDEX('Monthly Returns'!$E:$E,MATCH(DATE($B68,12,31),'Monthly Returns'!$D:$D,0),0)</f>
        <v>9.26</v>
      </c>
      <c r="D68" s="21">
        <f>INDEX('Monthly Returns'!$F:$F,MATCH(DATE($B68,12,31),'Monthly Returns'!$D:$D,0),0)</f>
        <v>13.4</v>
      </c>
      <c r="E68" s="23">
        <f>SUMIFS(Data!$G:$G,Data!$B:$B,'Annual Returns'!$B68)</f>
        <v>0.44541666666666663</v>
      </c>
      <c r="F68" s="19">
        <f>INDEX('Monthly Returns'!$M:$M,MATCH(DATE($B68,12,31),'Monthly Returns'!$D:$D,0),0)</f>
        <v>2.0855855855855854</v>
      </c>
      <c r="G68" s="19">
        <f>INDEX('Monthly Returns'!$N:$N,MATCH(DATE($B68,12,31),'Monthly Returns'!$D:$D,0),0)</f>
        <v>1.0750910018801609</v>
      </c>
      <c r="H68" s="19">
        <f>INDEX('Monthly Returns'!$O:$O,MATCH(DATE($B68,12,31),'Monthly Returns'!$D:$D,0),0)</f>
        <v>61.060212142707101</v>
      </c>
      <c r="I68" s="22">
        <f>INDEX('Monthly Returns'!$P:$P,MATCH(DATE($B68,12,31),'Monthly Returns'!$D:$D,0),0)</f>
        <v>56.795389446960883</v>
      </c>
      <c r="J68" s="27">
        <f t="shared" si="6"/>
        <v>-7.1213640922768273E-2</v>
      </c>
      <c r="K68" s="27">
        <f t="shared" si="7"/>
        <v>-2.7600574896562313E-2</v>
      </c>
      <c r="L68" s="27">
        <f t="shared" si="8"/>
        <v>1.515151515151536E-2</v>
      </c>
      <c r="M68" s="28">
        <f t="shared" si="9"/>
        <v>-4.2113999151837778E-2</v>
      </c>
      <c r="N68" s="27">
        <f t="shared" si="50"/>
        <v>-0.15425499274574506</v>
      </c>
      <c r="O68" s="27">
        <f t="shared" si="51"/>
        <v>-9.9179723959461175E-2</v>
      </c>
      <c r="P68" s="27">
        <f t="shared" si="52"/>
        <v>-4.8704876924726026E-2</v>
      </c>
      <c r="Q68" s="28">
        <f t="shared" si="53"/>
        <v>-5.3059083149258446E-2</v>
      </c>
      <c r="R68" s="27">
        <f t="shared" si="54"/>
        <v>-9.2325551540038964E-3</v>
      </c>
      <c r="S68" s="27">
        <f t="shared" si="55"/>
        <v>4.5664666431812995E-2</v>
      </c>
      <c r="T68" s="27">
        <f t="shared" si="56"/>
        <v>-2.5221661982876564E-2</v>
      </c>
      <c r="U68" s="28">
        <f t="shared" si="57"/>
        <v>7.2720459257317183E-2</v>
      </c>
      <c r="V68" s="27">
        <f t="shared" si="58"/>
        <v>1.161714773444178E-2</v>
      </c>
      <c r="W68" s="27">
        <f t="shared" si="59"/>
        <v>7.2834770256262837E-2</v>
      </c>
      <c r="X68" s="27">
        <f t="shared" si="60"/>
        <v>1.4236349352902522E-2</v>
      </c>
      <c r="Y68" s="28">
        <f t="shared" si="61"/>
        <v>5.7775902964577242E-2</v>
      </c>
      <c r="Z68" s="27">
        <f t="shared" si="42"/>
        <v>-4.2485431596444023E-3</v>
      </c>
      <c r="AA68" s="27">
        <f t="shared" si="43"/>
        <v>5.4713935268112301E-2</v>
      </c>
      <c r="AB68" s="27">
        <f t="shared" si="44"/>
        <v>1.1814729970962778E-2</v>
      </c>
      <c r="AC68" s="28">
        <f t="shared" si="45"/>
        <v>4.2398281055248788E-2</v>
      </c>
      <c r="AD68" s="27">
        <f t="shared" si="46"/>
        <v>3.8571145372985338E-3</v>
      </c>
      <c r="AE68" s="27">
        <f t="shared" si="47"/>
        <v>6.1077103354322038E-2</v>
      </c>
      <c r="AF68" s="27">
        <f t="shared" si="48"/>
        <v>1.5416586390859299E-2</v>
      </c>
      <c r="AG68" s="28">
        <f t="shared" si="49"/>
        <v>4.496727508239351E-2</v>
      </c>
      <c r="AH68" s="51" t="str">
        <f t="shared" si="19"/>
        <v>na</v>
      </c>
      <c r="AI68" s="51" t="str">
        <f t="shared" si="20"/>
        <v>na</v>
      </c>
      <c r="AJ68" s="51" t="str">
        <f t="shared" si="21"/>
        <v>na</v>
      </c>
      <c r="AK68" s="51" t="str">
        <f t="shared" si="22"/>
        <v>na</v>
      </c>
      <c r="AL68" s="52" t="str">
        <f t="shared" si="23"/>
        <v>na</v>
      </c>
      <c r="AM68" s="52" t="str">
        <f t="shared" si="24"/>
        <v>na</v>
      </c>
      <c r="AN68" s="52" t="str">
        <f t="shared" si="25"/>
        <v>na</v>
      </c>
      <c r="AO68" s="52" t="str">
        <f t="shared" si="26"/>
        <v>na</v>
      </c>
      <c r="AP68" s="52" t="str">
        <f t="shared" si="27"/>
        <v>na</v>
      </c>
      <c r="AQ68" s="52">
        <f t="shared" si="28"/>
        <v>-4.2113999151837778E-2</v>
      </c>
      <c r="AR68" s="52">
        <f t="shared" si="29"/>
        <v>8.6477508970883354E-2</v>
      </c>
      <c r="AS68" s="52">
        <f t="shared" si="17"/>
        <v>8.4220446829313164E-2</v>
      </c>
      <c r="AT68" s="52">
        <f t="shared" si="18"/>
        <v>6.8762127193829903E-2</v>
      </c>
      <c r="AV68" s="89"/>
      <c r="AW68" s="89"/>
    </row>
    <row r="69" spans="2:49" x14ac:dyDescent="0.2">
      <c r="B69" s="2">
        <f t="shared" si="5"/>
        <v>1935</v>
      </c>
      <c r="C69" s="20">
        <f>INDEX('Monthly Returns'!$E:$E,MATCH(DATE($B69,12,31),'Monthly Returns'!$D:$D,0),0)</f>
        <v>13.04</v>
      </c>
      <c r="D69" s="21">
        <f>INDEX('Monthly Returns'!$F:$F,MATCH(DATE($B69,12,31),'Monthly Returns'!$D:$D,0),0)</f>
        <v>13.8</v>
      </c>
      <c r="E69" s="23">
        <f>SUMIFS(Data!$G:$G,Data!$B:$B,'Annual Returns'!$B69)</f>
        <v>0.44833333333333336</v>
      </c>
      <c r="F69" s="19">
        <f>INDEX('Monthly Returns'!$M:$M,MATCH(DATE($B69,12,31),'Monthly Returns'!$D:$D,0),0)</f>
        <v>2.9369369369369367</v>
      </c>
      <c r="G69" s="19">
        <f>INDEX('Monthly Returns'!$N:$N,MATCH(DATE($B69,12,31),'Monthly Returns'!$D:$D,0),0)</f>
        <v>1.1071832705930016</v>
      </c>
      <c r="H69" s="19">
        <f>INDEX('Monthly Returns'!$O:$O,MATCH(DATE($B69,12,31),'Monthly Returns'!$D:$D,0),0)</f>
        <v>89.708806319967053</v>
      </c>
      <c r="I69" s="22">
        <f>INDEX('Monthly Returns'!$P:$P,MATCH(DATE($B69,12,31),'Monthly Returns'!$D:$D,0),0)</f>
        <v>81.02435134512055</v>
      </c>
      <c r="J69" s="27">
        <f t="shared" si="6"/>
        <v>0.40820734341252707</v>
      </c>
      <c r="K69" s="27">
        <f t="shared" si="7"/>
        <v>0.4691859587762941</v>
      </c>
      <c r="L69" s="27">
        <f t="shared" si="8"/>
        <v>2.9850746268656803E-2</v>
      </c>
      <c r="M69" s="28">
        <f t="shared" si="9"/>
        <v>0.42660085852190877</v>
      </c>
      <c r="N69" s="27">
        <f t="shared" si="50"/>
        <v>-3.4097792279546679E-2</v>
      </c>
      <c r="O69" s="27">
        <f t="shared" si="51"/>
        <v>2.7506815989523981E-2</v>
      </c>
      <c r="P69" s="27">
        <f t="shared" si="52"/>
        <v>-3.0359733904420927E-2</v>
      </c>
      <c r="Q69" s="28">
        <f t="shared" si="53"/>
        <v>5.9678369305922629E-2</v>
      </c>
      <c r="R69" s="27">
        <f t="shared" si="54"/>
        <v>4.5601703888089595E-3</v>
      </c>
      <c r="S69" s="27">
        <f t="shared" si="55"/>
        <v>5.9314919021956403E-2</v>
      </c>
      <c r="T69" s="27">
        <f t="shared" si="56"/>
        <v>-2.5677783288016287E-2</v>
      </c>
      <c r="U69" s="28">
        <f t="shared" si="57"/>
        <v>8.7232643218169814E-2</v>
      </c>
      <c r="V69" s="27">
        <f t="shared" si="58"/>
        <v>1.6069611445585608E-2</v>
      </c>
      <c r="W69" s="27">
        <f t="shared" si="59"/>
        <v>7.7123709858870182E-2</v>
      </c>
      <c r="X69" s="27">
        <f t="shared" si="60"/>
        <v>1.4733721622191887E-2</v>
      </c>
      <c r="Y69" s="28">
        <f t="shared" si="61"/>
        <v>6.1484098643079577E-2</v>
      </c>
      <c r="Z69" s="27">
        <f t="shared" si="42"/>
        <v>1.4717523663714038E-2</v>
      </c>
      <c r="AA69" s="27">
        <f t="shared" si="43"/>
        <v>7.4513872568120476E-2</v>
      </c>
      <c r="AB69" s="27">
        <f t="shared" si="44"/>
        <v>1.6222507706795897E-2</v>
      </c>
      <c r="AC69" s="28">
        <f t="shared" si="45"/>
        <v>5.7360828380847995E-2</v>
      </c>
      <c r="AD69" s="27">
        <f t="shared" si="46"/>
        <v>1.0472054510147322E-2</v>
      </c>
      <c r="AE69" s="27">
        <f t="shared" si="47"/>
        <v>6.8328112944681108E-2</v>
      </c>
      <c r="AF69" s="27">
        <f t="shared" si="48"/>
        <v>1.641265284442639E-2</v>
      </c>
      <c r="AG69" s="28">
        <f t="shared" si="49"/>
        <v>5.1077148592129085E-2</v>
      </c>
      <c r="AH69" s="51" t="str">
        <f t="shared" si="19"/>
        <v>na</v>
      </c>
      <c r="AI69" s="51" t="str">
        <f t="shared" si="20"/>
        <v>na</v>
      </c>
      <c r="AJ69" s="51" t="str">
        <f t="shared" si="21"/>
        <v>na</v>
      </c>
      <c r="AK69" s="51" t="str">
        <f t="shared" si="22"/>
        <v>na</v>
      </c>
      <c r="AL69" s="52">
        <f t="shared" si="23"/>
        <v>0.42660085852190877</v>
      </c>
      <c r="AM69" s="52" t="str">
        <f t="shared" si="24"/>
        <v>na</v>
      </c>
      <c r="AN69" s="52" t="str">
        <f t="shared" si="25"/>
        <v>na</v>
      </c>
      <c r="AO69" s="52" t="str">
        <f t="shared" si="26"/>
        <v>na</v>
      </c>
      <c r="AP69" s="52" t="str">
        <f t="shared" si="27"/>
        <v>na</v>
      </c>
      <c r="AQ69" s="52" t="str">
        <f t="shared" si="28"/>
        <v>na</v>
      </c>
      <c r="AR69" s="52">
        <f t="shared" si="29"/>
        <v>8.6477508970883354E-2</v>
      </c>
      <c r="AS69" s="52">
        <f t="shared" si="17"/>
        <v>8.4220446829313164E-2</v>
      </c>
      <c r="AT69" s="52">
        <f t="shared" si="18"/>
        <v>6.8762127193829903E-2</v>
      </c>
      <c r="AV69" s="89"/>
      <c r="AW69" s="89"/>
    </row>
    <row r="70" spans="2:49" x14ac:dyDescent="0.2">
      <c r="B70" s="2">
        <f t="shared" si="5"/>
        <v>1936</v>
      </c>
      <c r="C70" s="20">
        <f>INDEX('Monthly Returns'!$E:$E,MATCH(DATE($B70,12,31),'Monthly Returns'!$D:$D,0),0)</f>
        <v>17.059999999999999</v>
      </c>
      <c r="D70" s="21">
        <f>INDEX('Monthly Returns'!$F:$F,MATCH(DATE($B70,12,31),'Monthly Returns'!$D:$D,0),0)</f>
        <v>14</v>
      </c>
      <c r="E70" s="23">
        <f>SUMIFS(Data!$G:$G,Data!$B:$B,'Annual Returns'!$B70)</f>
        <v>0.57416666666666671</v>
      </c>
      <c r="F70" s="19">
        <f>INDEX('Monthly Returns'!$M:$M,MATCH(DATE($B70,12,31),'Monthly Returns'!$D:$D,0),0)</f>
        <v>3.8423423423423415</v>
      </c>
      <c r="G70" s="19">
        <f>INDEX('Monthly Returns'!$N:$N,MATCH(DATE($B70,12,31),'Monthly Returns'!$D:$D,0),0)</f>
        <v>1.1232294049494218</v>
      </c>
      <c r="H70" s="19">
        <f>INDEX('Monthly Returns'!$O:$O,MATCH(DATE($B70,12,31),'Monthly Returns'!$D:$D,0),0)</f>
        <v>121.71000380116172</v>
      </c>
      <c r="I70" s="22">
        <f>INDEX('Monthly Returns'!$P:$P,MATCH(DATE($B70,12,31),'Monthly Returns'!$D:$D,0),0)</f>
        <v>108.35720936867936</v>
      </c>
      <c r="J70" s="27">
        <f t="shared" si="6"/>
        <v>0.30828220858895694</v>
      </c>
      <c r="K70" s="27">
        <f t="shared" si="7"/>
        <v>0.35672303304376873</v>
      </c>
      <c r="L70" s="27">
        <f t="shared" si="8"/>
        <v>1.4492753623188248E-2</v>
      </c>
      <c r="M70" s="28">
        <f t="shared" si="9"/>
        <v>0.33734127542885717</v>
      </c>
      <c r="N70" s="27">
        <f t="shared" si="50"/>
        <v>0.15113780245952801</v>
      </c>
      <c r="O70" s="27">
        <f t="shared" si="51"/>
        <v>0.21573567938986549</v>
      </c>
      <c r="P70" s="27">
        <f t="shared" si="52"/>
        <v>-8.3577182648966186E-3</v>
      </c>
      <c r="Q70" s="28">
        <f t="shared" si="53"/>
        <v>0.22598209231524446</v>
      </c>
      <c r="R70" s="27">
        <f t="shared" si="54"/>
        <v>2.375658375664691E-2</v>
      </c>
      <c r="S70" s="27">
        <f t="shared" si="55"/>
        <v>7.7989946002820831E-2</v>
      </c>
      <c r="T70" s="27">
        <f t="shared" si="56"/>
        <v>-2.3177899465186114E-2</v>
      </c>
      <c r="U70" s="28">
        <f t="shared" si="57"/>
        <v>0.10356834208871524</v>
      </c>
      <c r="V70" s="27">
        <f t="shared" si="58"/>
        <v>2.8105417333091243E-2</v>
      </c>
      <c r="W70" s="27">
        <f t="shared" si="59"/>
        <v>8.90167427999915E-2</v>
      </c>
      <c r="X70" s="27">
        <f t="shared" si="60"/>
        <v>9.4469549997286961E-3</v>
      </c>
      <c r="Y70" s="28">
        <f t="shared" si="61"/>
        <v>7.8825130341082739E-2</v>
      </c>
      <c r="Z70" s="27">
        <f t="shared" si="42"/>
        <v>2.5412071966014915E-2</v>
      </c>
      <c r="AA70" s="27">
        <f t="shared" si="43"/>
        <v>8.5207913467281182E-2</v>
      </c>
      <c r="AB70" s="27">
        <f t="shared" si="44"/>
        <v>1.7655101623707647E-2</v>
      </c>
      <c r="AC70" s="28">
        <f t="shared" si="45"/>
        <v>6.6380851170293687E-2</v>
      </c>
      <c r="AD70" s="27">
        <f t="shared" si="46"/>
        <v>1.851195489919899E-2</v>
      </c>
      <c r="AE70" s="27">
        <f t="shared" si="47"/>
        <v>7.6776094519596105E-2</v>
      </c>
      <c r="AF70" s="27">
        <f t="shared" si="48"/>
        <v>1.5049142265130877E-2</v>
      </c>
      <c r="AG70" s="28">
        <f t="shared" si="49"/>
        <v>6.0811787020201402E-2</v>
      </c>
      <c r="AH70" s="51" t="str">
        <f t="shared" si="19"/>
        <v>na</v>
      </c>
      <c r="AI70" s="51" t="str">
        <f t="shared" si="20"/>
        <v>na</v>
      </c>
      <c r="AJ70" s="51" t="str">
        <f t="shared" si="21"/>
        <v>na</v>
      </c>
      <c r="AK70" s="51" t="str">
        <f t="shared" si="22"/>
        <v>na</v>
      </c>
      <c r="AL70" s="52" t="str">
        <f t="shared" si="23"/>
        <v>na</v>
      </c>
      <c r="AM70" s="52" t="str">
        <f t="shared" si="24"/>
        <v>na</v>
      </c>
      <c r="AN70" s="52" t="str">
        <f t="shared" si="25"/>
        <v>na</v>
      </c>
      <c r="AO70" s="52" t="str">
        <f t="shared" si="26"/>
        <v>na</v>
      </c>
      <c r="AP70" s="52" t="str">
        <f t="shared" si="27"/>
        <v>na</v>
      </c>
      <c r="AQ70" s="52">
        <f t="shared" si="28"/>
        <v>0.33734127542885717</v>
      </c>
      <c r="AR70" s="52">
        <f t="shared" si="29"/>
        <v>8.6477508970883354E-2</v>
      </c>
      <c r="AS70" s="52">
        <f t="shared" si="17"/>
        <v>8.4220446829313164E-2</v>
      </c>
      <c r="AT70" s="52">
        <f t="shared" si="18"/>
        <v>6.8762127193829903E-2</v>
      </c>
      <c r="AV70" s="89"/>
      <c r="AW70" s="89"/>
    </row>
    <row r="71" spans="2:49" x14ac:dyDescent="0.2">
      <c r="B71" s="2">
        <f t="shared" ref="B71:B134" si="62">B70+1</f>
        <v>1937</v>
      </c>
      <c r="C71" s="20">
        <f>INDEX('Monthly Returns'!$E:$E,MATCH(DATE($B71,12,31),'Monthly Returns'!$D:$D,0),0)</f>
        <v>11.02</v>
      </c>
      <c r="D71" s="21">
        <f>INDEX('Monthly Returns'!$F:$F,MATCH(DATE($B71,12,31),'Monthly Returns'!$D:$D,0),0)</f>
        <v>14.4</v>
      </c>
      <c r="E71" s="23">
        <f>SUMIFS(Data!$G:$G,Data!$B:$B,'Annual Returns'!$B71)</f>
        <v>0.78333333333333333</v>
      </c>
      <c r="F71" s="19">
        <f>INDEX('Monthly Returns'!$M:$M,MATCH(DATE($B71,12,31),'Monthly Returns'!$D:$D,0),0)</f>
        <v>2.4819819819819817</v>
      </c>
      <c r="G71" s="19">
        <f>INDEX('Monthly Returns'!$N:$N,MATCH(DATE($B71,12,31),'Monthly Returns'!$D:$D,0),0)</f>
        <v>1.1553216736622625</v>
      </c>
      <c r="H71" s="19">
        <f>INDEX('Monthly Returns'!$O:$O,MATCH(DATE($B71,12,31),'Monthly Returns'!$D:$D,0),0)</f>
        <v>83.023725016438107</v>
      </c>
      <c r="I71" s="22">
        <f>INDEX('Monthly Returns'!$P:$P,MATCH(DATE($B71,12,31),'Monthly Returns'!$D:$D,0),0)</f>
        <v>71.861999051104632</v>
      </c>
      <c r="J71" s="27">
        <f t="shared" ref="J71:J134" si="63">F71/F70-1</f>
        <v>-0.354044548651817</v>
      </c>
      <c r="K71" s="27">
        <f t="shared" ref="K71:K134" si="64">H71/H70-1</f>
        <v>-0.31785619568236634</v>
      </c>
      <c r="L71" s="27">
        <f t="shared" ref="L71:L134" si="65">G71/G70-1</f>
        <v>2.8571428571428692E-2</v>
      </c>
      <c r="M71" s="28">
        <f t="shared" ref="M71:M134" si="66">I71/I70-1</f>
        <v>-0.33680463469118893</v>
      </c>
      <c r="N71" s="27">
        <f t="shared" si="50"/>
        <v>0.1007265550673897</v>
      </c>
      <c r="O71" s="27">
        <f t="shared" si="51"/>
        <v>0.15297840765071657</v>
      </c>
      <c r="P71" s="27">
        <f t="shared" si="52"/>
        <v>1.9103373657112011E-2</v>
      </c>
      <c r="Q71" s="28">
        <f t="shared" si="53"/>
        <v>0.13136550957847026</v>
      </c>
      <c r="R71" s="27">
        <f t="shared" si="54"/>
        <v>-4.4977209767805171E-2</v>
      </c>
      <c r="S71" s="27">
        <f t="shared" si="55"/>
        <v>6.4258548989648556E-3</v>
      </c>
      <c r="T71" s="27">
        <f t="shared" si="56"/>
        <v>-1.8180532808158456E-2</v>
      </c>
      <c r="U71" s="28">
        <f t="shared" si="57"/>
        <v>2.506202874292307E-2</v>
      </c>
      <c r="V71" s="27">
        <f t="shared" si="58"/>
        <v>2.4433174946379088E-2</v>
      </c>
      <c r="W71" s="27">
        <f t="shared" si="59"/>
        <v>8.3922699445961202E-2</v>
      </c>
      <c r="X71" s="27">
        <f t="shared" si="60"/>
        <v>2.4947253489049359E-3</v>
      </c>
      <c r="Y71" s="28">
        <f t="shared" si="61"/>
        <v>8.1225339184419543E-2</v>
      </c>
      <c r="Z71" s="27">
        <f t="shared" si="42"/>
        <v>6.4660971525078992E-3</v>
      </c>
      <c r="AA71" s="27">
        <f t="shared" si="43"/>
        <v>6.5366297992525357E-2</v>
      </c>
      <c r="AB71" s="27">
        <f t="shared" si="44"/>
        <v>1.5909388728920115E-2</v>
      </c>
      <c r="AC71" s="28">
        <f t="shared" si="45"/>
        <v>4.8682402005836733E-2</v>
      </c>
      <c r="AD71" s="27">
        <f t="shared" si="46"/>
        <v>1.7389397697029851E-2</v>
      </c>
      <c r="AE71" s="27">
        <f t="shared" si="47"/>
        <v>7.5536016992202804E-2</v>
      </c>
      <c r="AF71" s="27">
        <f t="shared" si="48"/>
        <v>1.6731197203312176E-2</v>
      </c>
      <c r="AG71" s="28">
        <f t="shared" si="49"/>
        <v>5.783713527296408E-2</v>
      </c>
      <c r="AH71" s="51" t="str">
        <f t="shared" si="19"/>
        <v>na</v>
      </c>
      <c r="AI71" s="51" t="str">
        <f t="shared" si="20"/>
        <v>na</v>
      </c>
      <c r="AJ71" s="51" t="str">
        <f t="shared" si="21"/>
        <v>na</v>
      </c>
      <c r="AK71" s="51" t="str">
        <f t="shared" si="22"/>
        <v>na</v>
      </c>
      <c r="AL71" s="52" t="str">
        <f t="shared" si="23"/>
        <v>na</v>
      </c>
      <c r="AM71" s="52" t="str">
        <f t="shared" si="24"/>
        <v>na</v>
      </c>
      <c r="AN71" s="52" t="str">
        <f t="shared" si="25"/>
        <v>na</v>
      </c>
      <c r="AO71" s="52" t="str">
        <f t="shared" si="26"/>
        <v>na</v>
      </c>
      <c r="AP71" s="52">
        <f t="shared" si="27"/>
        <v>-0.33680463469118893</v>
      </c>
      <c r="AQ71" s="52" t="str">
        <f t="shared" si="28"/>
        <v>na</v>
      </c>
      <c r="AR71" s="52">
        <f t="shared" si="29"/>
        <v>8.6477508970883354E-2</v>
      </c>
      <c r="AS71" s="52">
        <f t="shared" ref="AS71:AS134" si="67">AS70</f>
        <v>8.4220446829313164E-2</v>
      </c>
      <c r="AT71" s="52">
        <f t="shared" ref="AT71:AT134" si="68">AT70</f>
        <v>6.8762127193829903E-2</v>
      </c>
      <c r="AV71" s="89"/>
      <c r="AW71" s="89"/>
    </row>
    <row r="72" spans="2:49" x14ac:dyDescent="0.2">
      <c r="B72" s="2">
        <f t="shared" si="62"/>
        <v>1938</v>
      </c>
      <c r="C72" s="20">
        <f>INDEX('Monthly Returns'!$E:$E,MATCH(DATE($B72,12,31),'Monthly Returns'!$D:$D,0),0)</f>
        <v>12.69</v>
      </c>
      <c r="D72" s="21">
        <f>INDEX('Monthly Returns'!$F:$F,MATCH(DATE($B72,12,31),'Monthly Returns'!$D:$D,0),0)</f>
        <v>14</v>
      </c>
      <c r="E72" s="23">
        <f>SUMIFS(Data!$G:$G,Data!$B:$B,'Annual Returns'!$B72)</f>
        <v>0.69666666666666666</v>
      </c>
      <c r="F72" s="19">
        <f>INDEX('Monthly Returns'!$M:$M,MATCH(DATE($B72,12,31),'Monthly Returns'!$D:$D,0),0)</f>
        <v>2.8581081081081079</v>
      </c>
      <c r="G72" s="19">
        <f>INDEX('Monthly Returns'!$N:$N,MATCH(DATE($B72,12,31),'Monthly Returns'!$D:$D,0),0)</f>
        <v>1.1232294049494218</v>
      </c>
      <c r="H72" s="19">
        <f>INDEX('Monthly Returns'!$O:$O,MATCH(DATE($B72,12,31),'Monthly Returns'!$D:$D,0),0)</f>
        <v>101.78661383628555</v>
      </c>
      <c r="I72" s="22">
        <f>INDEX('Monthly Returns'!$P:$P,MATCH(DATE($B72,12,31),'Monthly Returns'!$D:$D,0),0)</f>
        <v>90.619612866054666</v>
      </c>
      <c r="J72" s="27">
        <f t="shared" si="63"/>
        <v>0.15154264972776765</v>
      </c>
      <c r="K72" s="27">
        <f t="shared" si="64"/>
        <v>0.22599430242539142</v>
      </c>
      <c r="L72" s="27">
        <f t="shared" si="65"/>
        <v>-2.777777777777779E-2</v>
      </c>
      <c r="M72" s="28">
        <f t="shared" si="66"/>
        <v>0.26102271106611674</v>
      </c>
      <c r="N72" s="27">
        <f t="shared" si="50"/>
        <v>4.9429559159967829E-2</v>
      </c>
      <c r="O72" s="27">
        <f t="shared" si="51"/>
        <v>0.10142621850465305</v>
      </c>
      <c r="P72" s="27">
        <f t="shared" si="52"/>
        <v>1.1837616518241667E-2</v>
      </c>
      <c r="Q72" s="28">
        <f t="shared" si="53"/>
        <v>8.8540493577109691E-2</v>
      </c>
      <c r="R72" s="27">
        <f t="shared" si="54"/>
        <v>-5.834663504463844E-2</v>
      </c>
      <c r="S72" s="27">
        <f t="shared" si="55"/>
        <v>-5.404957053100734E-3</v>
      </c>
      <c r="T72" s="27">
        <f t="shared" si="56"/>
        <v>-1.9803398232478675E-2</v>
      </c>
      <c r="U72" s="28">
        <f t="shared" si="57"/>
        <v>1.4689340029759634E-2</v>
      </c>
      <c r="V72" s="27">
        <f t="shared" si="58"/>
        <v>2.3980594867107463E-2</v>
      </c>
      <c r="W72" s="27">
        <f t="shared" si="59"/>
        <v>8.2384821362394112E-2</v>
      </c>
      <c r="X72" s="27">
        <f t="shared" si="60"/>
        <v>-8.1815004143031E-3</v>
      </c>
      <c r="Y72" s="28">
        <f t="shared" si="61"/>
        <v>9.1313402416398404E-2</v>
      </c>
      <c r="Z72" s="27">
        <f t="shared" si="42"/>
        <v>1.8423056511470692E-2</v>
      </c>
      <c r="AA72" s="27">
        <f t="shared" si="43"/>
        <v>7.8266671660175868E-2</v>
      </c>
      <c r="AB72" s="27">
        <f t="shared" si="44"/>
        <v>1.354986801622915E-2</v>
      </c>
      <c r="AC72" s="28">
        <f t="shared" si="45"/>
        <v>6.3851622585293866E-2</v>
      </c>
      <c r="AD72" s="27">
        <f t="shared" si="46"/>
        <v>1.1406628885157533E-2</v>
      </c>
      <c r="AE72" s="27">
        <f t="shared" si="47"/>
        <v>6.9552558549724308E-2</v>
      </c>
      <c r="AF72" s="27">
        <f t="shared" si="48"/>
        <v>1.4691085884824373E-2</v>
      </c>
      <c r="AG72" s="28">
        <f t="shared" si="49"/>
        <v>5.4067167267030758E-2</v>
      </c>
      <c r="AH72" s="51" t="str">
        <f t="shared" ref="AH72:AH135" si="69">IF($M71&lt;=AH$2,$M72,"na")</f>
        <v>na</v>
      </c>
      <c r="AI72" s="51">
        <f t="shared" ref="AI72:AI135" si="70">IF(AND($M71&gt;AI$1,$M71&lt;=AI$2),$M72,"na")</f>
        <v>0.26102271106611674</v>
      </c>
      <c r="AJ72" s="51" t="str">
        <f t="shared" ref="AJ72:AJ135" si="71">IF(AND($M71&gt;AJ$1,$M71&lt;=AJ$2),$M72,"na")</f>
        <v>na</v>
      </c>
      <c r="AK72" s="51" t="str">
        <f t="shared" ref="AK72:AK135" si="72">IF(AND($M71&gt;AK$1,$M71&lt;=AK$2),$M72,"na")</f>
        <v>na</v>
      </c>
      <c r="AL72" s="52" t="str">
        <f t="shared" ref="AL72:AL135" si="73">IF(AND($M71&gt;AL$1,$M71&lt;=AL$2),$M72,"na")</f>
        <v>na</v>
      </c>
      <c r="AM72" s="52" t="str">
        <f t="shared" ref="AM72:AM135" si="74">IF(AND($M71&gt;AM$1,$M71&lt;=AM$2),$M72,"na")</f>
        <v>na</v>
      </c>
      <c r="AN72" s="52" t="str">
        <f t="shared" ref="AN72:AN135" si="75">IF(AND($M71&gt;AN$1,$M71&lt;=AN$2),$M72,"na")</f>
        <v>na</v>
      </c>
      <c r="AO72" s="52" t="str">
        <f t="shared" ref="AO72:AO135" si="76">IF(AND($M71&gt;AO$1,$M71&lt;=AO$2),$M72,"na")</f>
        <v>na</v>
      </c>
      <c r="AP72" s="52" t="str">
        <f t="shared" ref="AP72:AP135" si="77">IF(AND($M71&gt;AP$1,$M71&lt;=AP$2),$M72,"na")</f>
        <v>na</v>
      </c>
      <c r="AQ72" s="52" t="str">
        <f t="shared" ref="AQ72:AQ135" si="78">IF($M71&gt;=AQ$1,$M72,"na")</f>
        <v>na</v>
      </c>
      <c r="AR72" s="52">
        <f t="shared" ref="AR72:AR135" si="79">AR71</f>
        <v>8.6477508970883354E-2</v>
      </c>
      <c r="AS72" s="52">
        <f t="shared" si="67"/>
        <v>8.4220446829313164E-2</v>
      </c>
      <c r="AT72" s="52">
        <f t="shared" si="68"/>
        <v>6.8762127193829903E-2</v>
      </c>
      <c r="AV72" s="89"/>
      <c r="AW72" s="89"/>
    </row>
    <row r="73" spans="2:49" x14ac:dyDescent="0.2">
      <c r="B73" s="2">
        <f t="shared" si="62"/>
        <v>1939</v>
      </c>
      <c r="C73" s="20">
        <f>INDEX('Monthly Returns'!$E:$E,MATCH(DATE($B73,12,31),'Monthly Returns'!$D:$D,0),0)</f>
        <v>12.37</v>
      </c>
      <c r="D73" s="21">
        <f>INDEX('Monthly Returns'!$F:$F,MATCH(DATE($B73,12,31),'Monthly Returns'!$D:$D,0),0)</f>
        <v>14</v>
      </c>
      <c r="E73" s="23">
        <f>SUMIFS(Data!$G:$G,Data!$B:$B,'Annual Returns'!$B73)</f>
        <v>0.54833333333333334</v>
      </c>
      <c r="F73" s="19">
        <f>INDEX('Monthly Returns'!$M:$M,MATCH(DATE($B73,12,31),'Monthly Returns'!$D:$D,0),0)</f>
        <v>2.7860360360360357</v>
      </c>
      <c r="G73" s="19">
        <f>INDEX('Monthly Returns'!$N:$N,MATCH(DATE($B73,12,31),'Monthly Returns'!$D:$D,0),0)</f>
        <v>1.1232294049494218</v>
      </c>
      <c r="H73" s="19">
        <f>INDEX('Monthly Returns'!$O:$O,MATCH(DATE($B73,12,31),'Monthly Returns'!$D:$D,0),0)</f>
        <v>103.74398799740544</v>
      </c>
      <c r="I73" s="22">
        <f>INDEX('Monthly Returns'!$P:$P,MATCH(DATE($B73,12,31),'Monthly Returns'!$D:$D,0),0)</f>
        <v>92.362243670140529</v>
      </c>
      <c r="J73" s="27">
        <f t="shared" si="63"/>
        <v>-2.5216706067769934E-2</v>
      </c>
      <c r="K73" s="27">
        <f t="shared" si="64"/>
        <v>1.9230172685262392E-2</v>
      </c>
      <c r="L73" s="27">
        <f t="shared" si="65"/>
        <v>0</v>
      </c>
      <c r="M73" s="28">
        <f t="shared" si="66"/>
        <v>1.9230172685262392E-2</v>
      </c>
      <c r="N73" s="27">
        <f t="shared" si="50"/>
        <v>5.9623893331225641E-2</v>
      </c>
      <c r="O73" s="27">
        <f t="shared" si="51"/>
        <v>0.11183649679043572</v>
      </c>
      <c r="P73" s="27">
        <f t="shared" si="52"/>
        <v>8.7990102295867345E-3</v>
      </c>
      <c r="Q73" s="28">
        <f t="shared" si="53"/>
        <v>0.10213876650949461</v>
      </c>
      <c r="R73" s="27">
        <f t="shared" si="54"/>
        <v>-5.3336587084829135E-2</v>
      </c>
      <c r="S73" s="27">
        <f t="shared" si="55"/>
        <v>7.8212411628642009E-4</v>
      </c>
      <c r="T73" s="27">
        <f t="shared" si="56"/>
        <v>-2.0374776460625577E-2</v>
      </c>
      <c r="U73" s="28">
        <f t="shared" si="57"/>
        <v>2.1596933264409479E-2</v>
      </c>
      <c r="V73" s="27">
        <f t="shared" si="58"/>
        <v>1.6483286747182468E-2</v>
      </c>
      <c r="W73" s="27">
        <f t="shared" si="59"/>
        <v>7.3530016050356917E-2</v>
      </c>
      <c r="X73" s="27">
        <f t="shared" si="60"/>
        <v>-1.489321214704753E-2</v>
      </c>
      <c r="Y73" s="28">
        <f t="shared" si="61"/>
        <v>8.9760043568599901E-2</v>
      </c>
      <c r="Z73" s="27">
        <f t="shared" si="42"/>
        <v>2.1041265309173829E-2</v>
      </c>
      <c r="AA73" s="27">
        <f t="shared" si="43"/>
        <v>8.0524099262593962E-2</v>
      </c>
      <c r="AB73" s="27">
        <f t="shared" si="44"/>
        <v>1.3146542025176844E-2</v>
      </c>
      <c r="AC73" s="28">
        <f t="shared" si="45"/>
        <v>6.6503269213884941E-2</v>
      </c>
      <c r="AD73" s="27">
        <f t="shared" si="46"/>
        <v>6.1230125098814536E-3</v>
      </c>
      <c r="AE73" s="27">
        <f t="shared" si="47"/>
        <v>6.4026369441694486E-2</v>
      </c>
      <c r="AF73" s="27">
        <f t="shared" si="48"/>
        <v>1.1311484682356099E-2</v>
      </c>
      <c r="AG73" s="28">
        <f t="shared" si="49"/>
        <v>5.2125270559836956E-2</v>
      </c>
      <c r="AH73" s="51" t="str">
        <f t="shared" si="69"/>
        <v>na</v>
      </c>
      <c r="AI73" s="51" t="str">
        <f t="shared" si="70"/>
        <v>na</v>
      </c>
      <c r="AJ73" s="51" t="str">
        <f t="shared" si="71"/>
        <v>na</v>
      </c>
      <c r="AK73" s="51" t="str">
        <f t="shared" si="72"/>
        <v>na</v>
      </c>
      <c r="AL73" s="52" t="str">
        <f t="shared" si="73"/>
        <v>na</v>
      </c>
      <c r="AM73" s="52" t="str">
        <f t="shared" si="74"/>
        <v>na</v>
      </c>
      <c r="AN73" s="52" t="str">
        <f t="shared" si="75"/>
        <v>na</v>
      </c>
      <c r="AO73" s="52">
        <f t="shared" si="76"/>
        <v>1.9230172685262392E-2</v>
      </c>
      <c r="AP73" s="52" t="str">
        <f t="shared" si="77"/>
        <v>na</v>
      </c>
      <c r="AQ73" s="52" t="str">
        <f t="shared" si="78"/>
        <v>na</v>
      </c>
      <c r="AR73" s="52">
        <f t="shared" si="79"/>
        <v>8.6477508970883354E-2</v>
      </c>
      <c r="AS73" s="52">
        <f t="shared" si="67"/>
        <v>8.4220446829313164E-2</v>
      </c>
      <c r="AT73" s="52">
        <f t="shared" si="68"/>
        <v>6.8762127193829903E-2</v>
      </c>
      <c r="AV73" s="89"/>
      <c r="AW73" s="89"/>
    </row>
    <row r="74" spans="2:49" x14ac:dyDescent="0.2">
      <c r="B74" s="2">
        <f t="shared" si="62"/>
        <v>1940</v>
      </c>
      <c r="C74" s="20">
        <f>INDEX('Monthly Returns'!$E:$E,MATCH(DATE($B74,12,31),'Monthly Returns'!$D:$D,0),0)</f>
        <v>10.53</v>
      </c>
      <c r="D74" s="21">
        <f>INDEX('Monthly Returns'!$F:$F,MATCH(DATE($B74,12,31),'Monthly Returns'!$D:$D,0),0)</f>
        <v>14.1</v>
      </c>
      <c r="E74" s="23">
        <f>SUMIFS(Data!$G:$G,Data!$B:$B,'Annual Returns'!$B74)</f>
        <v>0.65083333333333326</v>
      </c>
      <c r="F74" s="19">
        <f>INDEX('Monthly Returns'!$M:$M,MATCH(DATE($B74,12,31),'Monthly Returns'!$D:$D,0),0)</f>
        <v>2.3716216216216215</v>
      </c>
      <c r="G74" s="19">
        <f>INDEX('Monthly Returns'!$N:$N,MATCH(DATE($B74,12,31),'Monthly Returns'!$D:$D,0),0)</f>
        <v>1.131252472127632</v>
      </c>
      <c r="H74" s="19">
        <f>INDEX('Monthly Returns'!$O:$O,MATCH(DATE($B74,12,31),'Monthly Returns'!$D:$D,0),0)</f>
        <v>93.826703872686295</v>
      </c>
      <c r="I74" s="22">
        <f>INDEX('Monthly Returns'!$P:$P,MATCH(DATE($B74,12,31),'Monthly Returns'!$D:$D,0),0)</f>
        <v>82.940551454636235</v>
      </c>
      <c r="J74" s="27">
        <f t="shared" si="63"/>
        <v>-0.14874696847210989</v>
      </c>
      <c r="K74" s="27">
        <f t="shared" si="64"/>
        <v>-9.5593820096516513E-2</v>
      </c>
      <c r="L74" s="27">
        <f t="shared" si="65"/>
        <v>7.1428571428571175E-3</v>
      </c>
      <c r="M74" s="28">
        <f t="shared" si="66"/>
        <v>-0.10200804832278232</v>
      </c>
      <c r="N74" s="27">
        <f t="shared" ref="N74:N105" si="80">($F74/$F69)^(1/5)-1</f>
        <v>-4.1857386352649906E-2</v>
      </c>
      <c r="O74" s="27">
        <f t="shared" ref="O74:O105" si="81">($H74/$H69)^(1/5)-1</f>
        <v>9.0165192040096986E-3</v>
      </c>
      <c r="P74" s="27">
        <f t="shared" ref="P74:P105" si="82">($G74/$G69)^(1/5)-1</f>
        <v>4.3105046583700179E-3</v>
      </c>
      <c r="Q74" s="28">
        <f t="shared" ref="Q74:Q105" si="83">($I74/$I69)^(1/5)-1</f>
        <v>4.6858163125960139E-3</v>
      </c>
      <c r="R74" s="27">
        <f t="shared" si="54"/>
        <v>-3.7985412879294911E-2</v>
      </c>
      <c r="S74" s="27">
        <f t="shared" si="55"/>
        <v>1.8219696788539075E-2</v>
      </c>
      <c r="T74" s="27">
        <f t="shared" si="56"/>
        <v>-1.3176862361077735E-2</v>
      </c>
      <c r="U74" s="28">
        <f t="shared" si="57"/>
        <v>3.1815791454521847E-2</v>
      </c>
      <c r="V74" s="27">
        <f t="shared" si="58"/>
        <v>2.203098599482245E-2</v>
      </c>
      <c r="W74" s="27">
        <f t="shared" si="59"/>
        <v>7.908015636838428E-2</v>
      </c>
      <c r="X74" s="27">
        <f t="shared" si="60"/>
        <v>-1.5828308023319471E-2</v>
      </c>
      <c r="Y74" s="28">
        <f t="shared" si="61"/>
        <v>9.6434865141348469E-2</v>
      </c>
      <c r="Z74" s="27">
        <f t="shared" si="42"/>
        <v>4.2106001668986703E-3</v>
      </c>
      <c r="AA74" s="27">
        <f t="shared" si="43"/>
        <v>6.3144076781685099E-2</v>
      </c>
      <c r="AB74" s="27">
        <f t="shared" si="44"/>
        <v>1.2640459780266733E-2</v>
      </c>
      <c r="AC74" s="28">
        <f t="shared" si="45"/>
        <v>4.9873196862366242E-2</v>
      </c>
      <c r="AD74" s="27">
        <f t="shared" si="46"/>
        <v>5.0615522087820164E-3</v>
      </c>
      <c r="AE74" s="27">
        <f t="shared" si="47"/>
        <v>6.330960053089818E-2</v>
      </c>
      <c r="AF74" s="27">
        <f t="shared" si="48"/>
        <v>1.4227407250069213E-2</v>
      </c>
      <c r="AG74" s="28">
        <f t="shared" si="49"/>
        <v>4.8393676733611724E-2</v>
      </c>
      <c r="AH74" s="51" t="str">
        <f t="shared" si="69"/>
        <v>na</v>
      </c>
      <c r="AI74" s="51" t="str">
        <f t="shared" si="70"/>
        <v>na</v>
      </c>
      <c r="AJ74" s="51" t="str">
        <f t="shared" si="71"/>
        <v>na</v>
      </c>
      <c r="AK74" s="51" t="str">
        <f t="shared" si="72"/>
        <v>na</v>
      </c>
      <c r="AL74" s="52" t="str">
        <f t="shared" si="73"/>
        <v>na</v>
      </c>
      <c r="AM74" s="52">
        <f t="shared" si="74"/>
        <v>-0.10200804832278232</v>
      </c>
      <c r="AN74" s="52" t="str">
        <f t="shared" si="75"/>
        <v>na</v>
      </c>
      <c r="AO74" s="52" t="str">
        <f t="shared" si="76"/>
        <v>na</v>
      </c>
      <c r="AP74" s="52" t="str">
        <f t="shared" si="77"/>
        <v>na</v>
      </c>
      <c r="AQ74" s="52" t="str">
        <f t="shared" si="78"/>
        <v>na</v>
      </c>
      <c r="AR74" s="52">
        <f t="shared" si="79"/>
        <v>8.6477508970883354E-2</v>
      </c>
      <c r="AS74" s="52">
        <f t="shared" si="67"/>
        <v>8.4220446829313164E-2</v>
      </c>
      <c r="AT74" s="52">
        <f t="shared" si="68"/>
        <v>6.8762127193829903E-2</v>
      </c>
      <c r="AV74" s="89"/>
      <c r="AW74" s="89"/>
    </row>
    <row r="75" spans="2:49" x14ac:dyDescent="0.2">
      <c r="B75" s="2">
        <f t="shared" si="62"/>
        <v>1941</v>
      </c>
      <c r="C75" s="20">
        <f>INDEX('Monthly Returns'!$E:$E,MATCH(DATE($B75,12,31),'Monthly Returns'!$D:$D,0),0)</f>
        <v>8.76</v>
      </c>
      <c r="D75" s="21">
        <f>INDEX('Monthly Returns'!$F:$F,MATCH(DATE($B75,12,31),'Monthly Returns'!$D:$D,0),0)</f>
        <v>15.5</v>
      </c>
      <c r="E75" s="23">
        <f>SUMIFS(Data!$G:$G,Data!$B:$B,'Annual Returns'!$B75)</f>
        <v>0.69166666666666665</v>
      </c>
      <c r="F75" s="19">
        <f>INDEX('Monthly Returns'!$M:$M,MATCH(DATE($B75,12,31),'Monthly Returns'!$D:$D,0),0)</f>
        <v>1.9729729729729728</v>
      </c>
      <c r="G75" s="19">
        <f>INDEX('Monthly Returns'!$N:$N,MATCH(DATE($B75,12,31),'Monthly Returns'!$D:$D,0),0)</f>
        <v>1.2435754126225742</v>
      </c>
      <c r="H75" s="19">
        <f>INDEX('Monthly Returns'!$O:$O,MATCH(DATE($B75,12,31),'Monthly Returns'!$D:$D,0),0)</f>
        <v>83.809297558189769</v>
      </c>
      <c r="I75" s="22">
        <f>INDEX('Monthly Returns'!$P:$P,MATCH(DATE($B75,12,31),'Monthly Returns'!$D:$D,0),0)</f>
        <v>67.393820034962332</v>
      </c>
      <c r="J75" s="27">
        <f t="shared" si="63"/>
        <v>-0.16809116809116809</v>
      </c>
      <c r="K75" s="27">
        <f t="shared" si="64"/>
        <v>-0.10676498162068204</v>
      </c>
      <c r="L75" s="27">
        <f t="shared" si="65"/>
        <v>9.9290780141843893E-2</v>
      </c>
      <c r="M75" s="28">
        <f t="shared" si="66"/>
        <v>-0.18744427360333005</v>
      </c>
      <c r="N75" s="27">
        <f t="shared" si="80"/>
        <v>-0.1248046211388697</v>
      </c>
      <c r="O75" s="27">
        <f t="shared" si="81"/>
        <v>-7.1903393034303265E-2</v>
      </c>
      <c r="P75" s="27">
        <f t="shared" si="82"/>
        <v>2.0565146303212156E-2</v>
      </c>
      <c r="Q75" s="28">
        <f t="shared" si="83"/>
        <v>-9.0605229536265708E-2</v>
      </c>
      <c r="R75" s="27">
        <f t="shared" si="54"/>
        <v>3.7282924900221559E-3</v>
      </c>
      <c r="S75" s="27">
        <f t="shared" si="55"/>
        <v>6.2224156667918251E-2</v>
      </c>
      <c r="T75" s="27">
        <f t="shared" si="56"/>
        <v>5.9997765106296619E-3</v>
      </c>
      <c r="U75" s="28">
        <f t="shared" si="57"/>
        <v>5.5889058298110417E-2</v>
      </c>
      <c r="V75" s="27">
        <f t="shared" si="58"/>
        <v>9.0886850967673016E-3</v>
      </c>
      <c r="W75" s="27">
        <f t="shared" si="59"/>
        <v>6.5465828685170813E-2</v>
      </c>
      <c r="X75" s="27">
        <f t="shared" si="60"/>
        <v>-5.4782631657188663E-3</v>
      </c>
      <c r="Y75" s="28">
        <f t="shared" si="61"/>
        <v>7.133488311348124E-2</v>
      </c>
      <c r="Z75" s="27">
        <f t="shared" si="42"/>
        <v>-4.4774056279596186E-3</v>
      </c>
      <c r="AA75" s="27">
        <f t="shared" si="43"/>
        <v>5.4742102868753584E-2</v>
      </c>
      <c r="AB75" s="27">
        <f t="shared" si="44"/>
        <v>1.1660860919695981E-2</v>
      </c>
      <c r="AC75" s="28">
        <f t="shared" si="45"/>
        <v>4.2584668057527475E-2</v>
      </c>
      <c r="AD75" s="27">
        <f t="shared" si="46"/>
        <v>-1.3050412361927943E-3</v>
      </c>
      <c r="AE75" s="27">
        <f t="shared" si="47"/>
        <v>5.7287239863744954E-2</v>
      </c>
      <c r="AF75" s="27">
        <f t="shared" si="48"/>
        <v>1.8139532200035058E-2</v>
      </c>
      <c r="AG75" s="28">
        <f t="shared" si="49"/>
        <v>3.8450238327469632E-2</v>
      </c>
      <c r="AH75" s="51" t="str">
        <f t="shared" si="69"/>
        <v>na</v>
      </c>
      <c r="AI75" s="51" t="str">
        <f t="shared" si="70"/>
        <v>na</v>
      </c>
      <c r="AJ75" s="51" t="str">
        <f t="shared" si="71"/>
        <v>na</v>
      </c>
      <c r="AK75" s="51">
        <f t="shared" si="72"/>
        <v>-0.18744427360333005</v>
      </c>
      <c r="AL75" s="52" t="str">
        <f t="shared" si="73"/>
        <v>na</v>
      </c>
      <c r="AM75" s="52" t="str">
        <f t="shared" si="74"/>
        <v>na</v>
      </c>
      <c r="AN75" s="52" t="str">
        <f t="shared" si="75"/>
        <v>na</v>
      </c>
      <c r="AO75" s="52" t="str">
        <f t="shared" si="76"/>
        <v>na</v>
      </c>
      <c r="AP75" s="52" t="str">
        <f t="shared" si="77"/>
        <v>na</v>
      </c>
      <c r="AQ75" s="52" t="str">
        <f t="shared" si="78"/>
        <v>na</v>
      </c>
      <c r="AR75" s="52">
        <f t="shared" si="79"/>
        <v>8.6477508970883354E-2</v>
      </c>
      <c r="AS75" s="52">
        <f t="shared" si="67"/>
        <v>8.4220446829313164E-2</v>
      </c>
      <c r="AT75" s="52">
        <f t="shared" si="68"/>
        <v>6.8762127193829903E-2</v>
      </c>
      <c r="AV75" s="89"/>
      <c r="AW75" s="89"/>
    </row>
    <row r="76" spans="2:49" x14ac:dyDescent="0.2">
      <c r="B76" s="2">
        <f t="shared" si="62"/>
        <v>1942</v>
      </c>
      <c r="C76" s="20">
        <f>INDEX('Monthly Returns'!$E:$E,MATCH(DATE($B76,12,31),'Monthly Returns'!$D:$D,0),0)</f>
        <v>9.52</v>
      </c>
      <c r="D76" s="21">
        <f>INDEX('Monthly Returns'!$F:$F,MATCH(DATE($B76,12,31),'Monthly Returns'!$D:$D,0),0)</f>
        <v>16.899999999999999</v>
      </c>
      <c r="E76" s="23">
        <f>SUMIFS(Data!$G:$G,Data!$B:$B,'Annual Returns'!$B76)</f>
        <v>0.65</v>
      </c>
      <c r="F76" s="19">
        <f>INDEX('Monthly Returns'!$M:$M,MATCH(DATE($B76,12,31),'Monthly Returns'!$D:$D,0),0)</f>
        <v>2.144144144144144</v>
      </c>
      <c r="G76" s="19">
        <f>INDEX('Monthly Returns'!$N:$N,MATCH(DATE($B76,12,31),'Monthly Returns'!$D:$D,0),0)</f>
        <v>1.3558983531175162</v>
      </c>
      <c r="H76" s="19">
        <f>INDEX('Monthly Returns'!$O:$O,MATCH(DATE($B76,12,31),'Monthly Returns'!$D:$D,0),0)</f>
        <v>98.143428091310312</v>
      </c>
      <c r="I76" s="22">
        <f>INDEX('Monthly Returns'!$P:$P,MATCH(DATE($B76,12,31),'Monthly Returns'!$D:$D,0),0)</f>
        <v>72.382585217878926</v>
      </c>
      <c r="J76" s="27">
        <f t="shared" si="63"/>
        <v>8.6757990867579959E-2</v>
      </c>
      <c r="K76" s="27">
        <f t="shared" si="64"/>
        <v>0.17103270103377488</v>
      </c>
      <c r="L76" s="27">
        <f t="shared" si="65"/>
        <v>9.0322580645161077E-2</v>
      </c>
      <c r="M76" s="28">
        <f t="shared" si="66"/>
        <v>7.402407491263352E-2</v>
      </c>
      <c r="N76" s="27">
        <f t="shared" si="80"/>
        <v>-2.8839364179176763E-2</v>
      </c>
      <c r="O76" s="27">
        <f t="shared" si="81"/>
        <v>3.4026816045930053E-2</v>
      </c>
      <c r="P76" s="27">
        <f t="shared" si="82"/>
        <v>3.2535144023994489E-2</v>
      </c>
      <c r="Q76" s="28">
        <f t="shared" si="83"/>
        <v>1.4446694919478809E-3</v>
      </c>
      <c r="R76" s="27">
        <f t="shared" si="54"/>
        <v>3.3916002915183929E-2</v>
      </c>
      <c r="S76" s="27">
        <f t="shared" si="55"/>
        <v>9.1883964454454681E-2</v>
      </c>
      <c r="T76" s="27">
        <f t="shared" si="56"/>
        <v>2.5797274657319846E-2</v>
      </c>
      <c r="U76" s="28">
        <f t="shared" si="57"/>
        <v>6.4424707912400958E-2</v>
      </c>
      <c r="V76" s="27">
        <f t="shared" si="58"/>
        <v>4.0541178499122754E-3</v>
      </c>
      <c r="W76" s="27">
        <f t="shared" si="59"/>
        <v>6.109002696388921E-2</v>
      </c>
      <c r="X76" s="27">
        <f t="shared" si="60"/>
        <v>0</v>
      </c>
      <c r="Y76" s="28">
        <f t="shared" si="61"/>
        <v>6.109002696388921E-2</v>
      </c>
      <c r="Z76" s="27">
        <f t="shared" si="42"/>
        <v>1.354986801622915E-2</v>
      </c>
      <c r="AA76" s="27">
        <f t="shared" si="43"/>
        <v>7.3754530901879667E-2</v>
      </c>
      <c r="AB76" s="27">
        <f t="shared" si="44"/>
        <v>8.4320628218401694E-3</v>
      </c>
      <c r="AC76" s="28">
        <f t="shared" si="45"/>
        <v>6.4776270497837185E-2</v>
      </c>
      <c r="AD76" s="27">
        <f t="shared" si="46"/>
        <v>4.9395815000541354E-4</v>
      </c>
      <c r="AE76" s="27">
        <f t="shared" si="47"/>
        <v>6.0077854613123982E-2</v>
      </c>
      <c r="AF76" s="27">
        <f t="shared" si="48"/>
        <v>1.8661639820263254E-2</v>
      </c>
      <c r="AG76" s="28">
        <f t="shared" si="49"/>
        <v>4.0657479553434683E-2</v>
      </c>
      <c r="AH76" s="51" t="str">
        <f t="shared" si="69"/>
        <v>na</v>
      </c>
      <c r="AI76" s="51" t="str">
        <f t="shared" si="70"/>
        <v>na</v>
      </c>
      <c r="AJ76" s="51" t="str">
        <f t="shared" si="71"/>
        <v>na</v>
      </c>
      <c r="AK76" s="51">
        <f t="shared" si="72"/>
        <v>7.402407491263352E-2</v>
      </c>
      <c r="AL76" s="52" t="str">
        <f t="shared" si="73"/>
        <v>na</v>
      </c>
      <c r="AM76" s="52" t="str">
        <f t="shared" si="74"/>
        <v>na</v>
      </c>
      <c r="AN76" s="52" t="str">
        <f t="shared" si="75"/>
        <v>na</v>
      </c>
      <c r="AO76" s="52" t="str">
        <f t="shared" si="76"/>
        <v>na</v>
      </c>
      <c r="AP76" s="52" t="str">
        <f t="shared" si="77"/>
        <v>na</v>
      </c>
      <c r="AQ76" s="52" t="str">
        <f t="shared" si="78"/>
        <v>na</v>
      </c>
      <c r="AR76" s="52">
        <f t="shared" si="79"/>
        <v>8.6477508970883354E-2</v>
      </c>
      <c r="AS76" s="52">
        <f t="shared" si="67"/>
        <v>8.4220446829313164E-2</v>
      </c>
      <c r="AT76" s="52">
        <f t="shared" si="68"/>
        <v>6.8762127193829903E-2</v>
      </c>
      <c r="AV76" s="89"/>
      <c r="AW76" s="89"/>
    </row>
    <row r="77" spans="2:49" x14ac:dyDescent="0.2">
      <c r="B77" s="2">
        <f t="shared" si="62"/>
        <v>1943</v>
      </c>
      <c r="C77" s="20">
        <f>INDEX('Monthly Returns'!$E:$E,MATCH(DATE($B77,12,31),'Monthly Returns'!$D:$D,0),0)</f>
        <v>11.48</v>
      </c>
      <c r="D77" s="21">
        <f>INDEX('Monthly Returns'!$F:$F,MATCH(DATE($B77,12,31),'Monthly Returns'!$D:$D,0),0)</f>
        <v>17.399999999999999</v>
      </c>
      <c r="E77" s="23">
        <f>SUMIFS(Data!$G:$G,Data!$B:$B,'Annual Returns'!$B77)</f>
        <v>0.59583333333333333</v>
      </c>
      <c r="F77" s="19">
        <f>INDEX('Monthly Returns'!$M:$M,MATCH(DATE($B77,12,31),'Monthly Returns'!$D:$D,0),0)</f>
        <v>2.5855855855855854</v>
      </c>
      <c r="G77" s="19">
        <f>INDEX('Monthly Returns'!$N:$N,MATCH(DATE($B77,12,31),'Monthly Returns'!$D:$D,0),0)</f>
        <v>1.396013689008567</v>
      </c>
      <c r="H77" s="19">
        <f>INDEX('Monthly Returns'!$O:$O,MATCH(DATE($B77,12,31),'Monthly Returns'!$D:$D,0),0)</f>
        <v>124.52210375920031</v>
      </c>
      <c r="I77" s="22">
        <f>INDEX('Monthly Returns'!$P:$P,MATCH(DATE($B77,12,31),'Monthly Returns'!$D:$D,0),0)</f>
        <v>89.19834005899645</v>
      </c>
      <c r="J77" s="27">
        <f t="shared" si="63"/>
        <v>0.20588235294117641</v>
      </c>
      <c r="K77" s="27">
        <f t="shared" si="64"/>
        <v>0.26877679107915298</v>
      </c>
      <c r="L77" s="27">
        <f t="shared" si="65"/>
        <v>2.9585798816568198E-2</v>
      </c>
      <c r="M77" s="28">
        <f t="shared" si="66"/>
        <v>0.23231768788722307</v>
      </c>
      <c r="N77" s="27">
        <f t="shared" si="80"/>
        <v>-1.9842080710107735E-2</v>
      </c>
      <c r="O77" s="27">
        <f t="shared" si="81"/>
        <v>4.1144853042888174E-2</v>
      </c>
      <c r="P77" s="27">
        <f t="shared" si="82"/>
        <v>4.4441795090502056E-2</v>
      </c>
      <c r="Q77" s="28">
        <f t="shared" si="83"/>
        <v>-3.1566546485515268E-3</v>
      </c>
      <c r="R77" s="27">
        <f t="shared" si="54"/>
        <v>1.4202491195689726E-2</v>
      </c>
      <c r="S77" s="27">
        <f t="shared" si="55"/>
        <v>7.0861446874716405E-2</v>
      </c>
      <c r="T77" s="27">
        <f t="shared" si="56"/>
        <v>2.8010455460647288E-2</v>
      </c>
      <c r="U77" s="28">
        <f t="shared" si="57"/>
        <v>4.1683419839215308E-2</v>
      </c>
      <c r="V77" s="27">
        <f t="shared" si="58"/>
        <v>1.4842832216525048E-2</v>
      </c>
      <c r="W77" s="27">
        <f t="shared" si="59"/>
        <v>7.1990352313096473E-2</v>
      </c>
      <c r="X77" s="27">
        <f t="shared" si="60"/>
        <v>2.8822676519180135E-4</v>
      </c>
      <c r="Y77" s="28">
        <f t="shared" si="61"/>
        <v>7.1681465031114611E-2</v>
      </c>
      <c r="Z77" s="27">
        <f t="shared" si="42"/>
        <v>1.5062051651107078E-2</v>
      </c>
      <c r="AA77" s="27">
        <f t="shared" si="43"/>
        <v>7.4008172327651778E-2</v>
      </c>
      <c r="AB77" s="27">
        <f t="shared" si="44"/>
        <v>2.1266511341566652E-3</v>
      </c>
      <c r="AC77" s="28">
        <f t="shared" si="45"/>
        <v>7.1728978679634237E-2</v>
      </c>
      <c r="AD77" s="27">
        <f t="shared" si="46"/>
        <v>1.1943335717217618E-2</v>
      </c>
      <c r="AE77" s="27">
        <f t="shared" si="47"/>
        <v>7.1989037614180518E-2</v>
      </c>
      <c r="AF77" s="27">
        <f t="shared" si="48"/>
        <v>1.8634329068139222E-2</v>
      </c>
      <c r="AG77" s="28">
        <f t="shared" si="49"/>
        <v>5.2378667224823428E-2</v>
      </c>
      <c r="AH77" s="51" t="str">
        <f t="shared" si="69"/>
        <v>na</v>
      </c>
      <c r="AI77" s="51" t="str">
        <f t="shared" si="70"/>
        <v>na</v>
      </c>
      <c r="AJ77" s="51" t="str">
        <f t="shared" si="71"/>
        <v>na</v>
      </c>
      <c r="AK77" s="51" t="str">
        <f t="shared" si="72"/>
        <v>na</v>
      </c>
      <c r="AL77" s="52" t="str">
        <f t="shared" si="73"/>
        <v>na</v>
      </c>
      <c r="AM77" s="52">
        <f t="shared" si="74"/>
        <v>0.23231768788722307</v>
      </c>
      <c r="AN77" s="52" t="str">
        <f t="shared" si="75"/>
        <v>na</v>
      </c>
      <c r="AO77" s="52" t="str">
        <f t="shared" si="76"/>
        <v>na</v>
      </c>
      <c r="AP77" s="52" t="str">
        <f t="shared" si="77"/>
        <v>na</v>
      </c>
      <c r="AQ77" s="52" t="str">
        <f t="shared" si="78"/>
        <v>na</v>
      </c>
      <c r="AR77" s="52">
        <f t="shared" si="79"/>
        <v>8.6477508970883354E-2</v>
      </c>
      <c r="AS77" s="52">
        <f t="shared" si="67"/>
        <v>8.4220446829313164E-2</v>
      </c>
      <c r="AT77" s="52">
        <f t="shared" si="68"/>
        <v>6.8762127193829903E-2</v>
      </c>
      <c r="AV77" s="89"/>
      <c r="AW77" s="89"/>
    </row>
    <row r="78" spans="2:49" x14ac:dyDescent="0.2">
      <c r="B78" s="2">
        <f t="shared" si="62"/>
        <v>1944</v>
      </c>
      <c r="C78" s="20">
        <f>INDEX('Monthly Returns'!$E:$E,MATCH(DATE($B78,12,31),'Monthly Returns'!$D:$D,0),0)</f>
        <v>13.1</v>
      </c>
      <c r="D78" s="21">
        <f>INDEX('Monthly Returns'!$F:$F,MATCH(DATE($B78,12,31),'Monthly Returns'!$D:$D,0),0)</f>
        <v>17.8</v>
      </c>
      <c r="E78" s="23">
        <f>SUMIFS(Data!$G:$G,Data!$B:$B,'Annual Returns'!$B78)</f>
        <v>0.63</v>
      </c>
      <c r="F78" s="19">
        <f>INDEX('Monthly Returns'!$M:$M,MATCH(DATE($B78,12,31),'Monthly Returns'!$D:$D,0),0)</f>
        <v>2.9504504504504503</v>
      </c>
      <c r="G78" s="19">
        <f>INDEX('Monthly Returns'!$N:$N,MATCH(DATE($B78,12,31),'Monthly Returns'!$D:$D,0),0)</f>
        <v>1.4281059577214077</v>
      </c>
      <c r="H78" s="19">
        <f>INDEX('Monthly Returns'!$O:$O,MATCH(DATE($B78,12,31),'Monthly Returns'!$D:$D,0),0)</f>
        <v>149.32600863495557</v>
      </c>
      <c r="I78" s="22">
        <f>INDEX('Monthly Returns'!$P:$P,MATCH(DATE($B78,12,31),'Monthly Returns'!$D:$D,0),0)</f>
        <v>104.56227552835811</v>
      </c>
      <c r="J78" s="27">
        <f t="shared" si="63"/>
        <v>0.14111498257839727</v>
      </c>
      <c r="K78" s="27">
        <f t="shared" si="64"/>
        <v>0.19919278687839093</v>
      </c>
      <c r="L78" s="27">
        <f t="shared" si="65"/>
        <v>2.2988505747126409E-2</v>
      </c>
      <c r="M78" s="28">
        <f t="shared" si="66"/>
        <v>0.17224463436427007</v>
      </c>
      <c r="N78" s="27">
        <f t="shared" si="80"/>
        <v>1.1533613851439917E-2</v>
      </c>
      <c r="O78" s="27">
        <f t="shared" si="81"/>
        <v>7.5559656235999917E-2</v>
      </c>
      <c r="P78" s="27">
        <f t="shared" si="82"/>
        <v>4.9200269147086972E-2</v>
      </c>
      <c r="Q78" s="28">
        <f t="shared" si="83"/>
        <v>2.5123313312091389E-2</v>
      </c>
      <c r="R78" s="27">
        <f t="shared" si="54"/>
        <v>3.5299563481346885E-2</v>
      </c>
      <c r="S78" s="27">
        <f t="shared" si="55"/>
        <v>9.3547657982293586E-2</v>
      </c>
      <c r="T78" s="27">
        <f t="shared" si="56"/>
        <v>2.8801337989116993E-2</v>
      </c>
      <c r="U78" s="28">
        <f t="shared" si="57"/>
        <v>6.293374396239515E-2</v>
      </c>
      <c r="V78" s="27">
        <f t="shared" si="58"/>
        <v>1.2788775194803037E-2</v>
      </c>
      <c r="W78" s="27">
        <f t="shared" si="59"/>
        <v>6.933818177943385E-2</v>
      </c>
      <c r="X78" s="27">
        <f t="shared" si="60"/>
        <v>1.4256130111833798E-3</v>
      </c>
      <c r="Y78" s="28">
        <f t="shared" si="61"/>
        <v>6.781588955373774E-2</v>
      </c>
      <c r="Z78" s="27">
        <f t="shared" si="42"/>
        <v>1.5491418356813336E-2</v>
      </c>
      <c r="AA78" s="27">
        <f t="shared" si="43"/>
        <v>7.39356374525586E-2</v>
      </c>
      <c r="AB78" s="27">
        <f t="shared" si="44"/>
        <v>-2.39566439543204E-3</v>
      </c>
      <c r="AC78" s="28">
        <f t="shared" si="45"/>
        <v>7.6514605163310989E-2</v>
      </c>
      <c r="AD78" s="27">
        <f t="shared" si="46"/>
        <v>1.9450473417635061E-2</v>
      </c>
      <c r="AE78" s="27">
        <f t="shared" si="47"/>
        <v>7.9695103669986445E-2</v>
      </c>
      <c r="AF78" s="27">
        <f t="shared" si="48"/>
        <v>1.9068289086508594E-2</v>
      </c>
      <c r="AG78" s="28">
        <f t="shared" si="49"/>
        <v>5.949239637102588E-2</v>
      </c>
      <c r="AH78" s="51" t="str">
        <f t="shared" si="69"/>
        <v>na</v>
      </c>
      <c r="AI78" s="51" t="str">
        <f t="shared" si="70"/>
        <v>na</v>
      </c>
      <c r="AJ78" s="51" t="str">
        <f t="shared" si="71"/>
        <v>na</v>
      </c>
      <c r="AK78" s="51" t="str">
        <f t="shared" si="72"/>
        <v>na</v>
      </c>
      <c r="AL78" s="52" t="str">
        <f t="shared" si="73"/>
        <v>na</v>
      </c>
      <c r="AM78" s="52" t="str">
        <f t="shared" si="74"/>
        <v>na</v>
      </c>
      <c r="AN78" s="52" t="str">
        <f t="shared" si="75"/>
        <v>na</v>
      </c>
      <c r="AO78" s="52">
        <f t="shared" si="76"/>
        <v>0.17224463436427007</v>
      </c>
      <c r="AP78" s="52" t="str">
        <f t="shared" si="77"/>
        <v>na</v>
      </c>
      <c r="AQ78" s="52" t="str">
        <f t="shared" si="78"/>
        <v>na</v>
      </c>
      <c r="AR78" s="52">
        <f t="shared" si="79"/>
        <v>8.6477508970883354E-2</v>
      </c>
      <c r="AS78" s="52">
        <f t="shared" si="67"/>
        <v>8.4220446829313164E-2</v>
      </c>
      <c r="AT78" s="52">
        <f t="shared" si="68"/>
        <v>6.8762127193829903E-2</v>
      </c>
      <c r="AV78" s="89"/>
      <c r="AW78" s="89"/>
    </row>
    <row r="79" spans="2:49" x14ac:dyDescent="0.2">
      <c r="B79" s="2">
        <f t="shared" si="62"/>
        <v>1945</v>
      </c>
      <c r="C79" s="20">
        <f>INDEX('Monthly Returns'!$E:$E,MATCH(DATE($B79,12,31),'Monthly Returns'!$D:$D,0),0)</f>
        <v>17.329999999999998</v>
      </c>
      <c r="D79" s="21">
        <f>INDEX('Monthly Returns'!$F:$F,MATCH(DATE($B79,12,31),'Monthly Returns'!$D:$D,0),0)</f>
        <v>18.2</v>
      </c>
      <c r="E79" s="23">
        <f>SUMIFS(Data!$G:$G,Data!$B:$B,'Annual Returns'!$B79)</f>
        <v>0.65333333333333343</v>
      </c>
      <c r="F79" s="19">
        <f>INDEX('Monthly Returns'!$M:$M,MATCH(DATE($B79,12,31),'Monthly Returns'!$D:$D,0),0)</f>
        <v>3.9031531531531525</v>
      </c>
      <c r="G79" s="19">
        <f>INDEX('Monthly Returns'!$N:$N,MATCH(DATE($B79,12,31),'Monthly Returns'!$D:$D,0),0)</f>
        <v>1.4601982264342483</v>
      </c>
      <c r="H79" s="19">
        <f>INDEX('Monthly Returns'!$O:$O,MATCH(DATE($B79,12,31),'Monthly Returns'!$D:$D,0),0)</f>
        <v>206.02457896652245</v>
      </c>
      <c r="I79" s="22">
        <f>INDEX('Monthly Returns'!$P:$P,MATCH(DATE($B79,12,31),'Monthly Returns'!$D:$D,0),0)</f>
        <v>141.09356882977937</v>
      </c>
      <c r="J79" s="27">
        <f t="shared" si="63"/>
        <v>0.32290076335877838</v>
      </c>
      <c r="K79" s="27">
        <f t="shared" si="64"/>
        <v>0.37969655018485748</v>
      </c>
      <c r="L79" s="27">
        <f t="shared" si="65"/>
        <v>2.2471910112359605E-2</v>
      </c>
      <c r="M79" s="28">
        <f t="shared" si="66"/>
        <v>0.34937354908189322</v>
      </c>
      <c r="N79" s="27">
        <f t="shared" si="80"/>
        <v>0.10477550951070369</v>
      </c>
      <c r="O79" s="27">
        <f t="shared" si="81"/>
        <v>0.17035742594219205</v>
      </c>
      <c r="P79" s="27">
        <f t="shared" si="82"/>
        <v>5.2374836528325863E-2</v>
      </c>
      <c r="Q79" s="28">
        <f t="shared" si="83"/>
        <v>0.11211080436232979</v>
      </c>
      <c r="R79" s="27">
        <f t="shared" ref="R79:R110" si="84">($F79/$F69)^(1/10)-1</f>
        <v>2.8850083431093632E-2</v>
      </c>
      <c r="S79" s="27">
        <f t="shared" ref="S79:S110" si="85">($H79/$H69)^(1/10)-1</f>
        <v>8.6696818873026382E-2</v>
      </c>
      <c r="T79" s="27">
        <f t="shared" ref="T79:T110" si="86">($G79/$G69)^(1/10)-1</f>
        <v>2.8061818746096812E-2</v>
      </c>
      <c r="U79" s="28">
        <f t="shared" ref="U79:U110" si="87">($I79/$I69)^(1/10)-1</f>
        <v>5.7034508098399384E-2</v>
      </c>
      <c r="V79" s="27">
        <f t="shared" si="58"/>
        <v>1.6632586097888202E-2</v>
      </c>
      <c r="W79" s="27">
        <f t="shared" si="59"/>
        <v>7.2918520991178459E-2</v>
      </c>
      <c r="X79" s="27">
        <f t="shared" si="60"/>
        <v>8.3138947459615586E-4</v>
      </c>
      <c r="Y79" s="28">
        <f t="shared" si="61"/>
        <v>7.2027248820029088E-2</v>
      </c>
      <c r="Z79" s="27">
        <f t="shared" si="42"/>
        <v>3.8068608461006237E-2</v>
      </c>
      <c r="AA79" s="27">
        <f t="shared" si="43"/>
        <v>9.6747537522385851E-2</v>
      </c>
      <c r="AB79" s="27">
        <f t="shared" si="44"/>
        <v>-2.5508000460893188E-3</v>
      </c>
      <c r="AC79" s="28">
        <f t="shared" si="45"/>
        <v>9.9552275517453381E-2</v>
      </c>
      <c r="AD79" s="27">
        <f t="shared" si="46"/>
        <v>2.031203064884779E-2</v>
      </c>
      <c r="AE79" s="27">
        <f t="shared" si="47"/>
        <v>8.0305338985156238E-2</v>
      </c>
      <c r="AF79" s="27">
        <f t="shared" si="48"/>
        <v>1.9157110376817554E-2</v>
      </c>
      <c r="AG79" s="28">
        <f t="shared" si="49"/>
        <v>5.9998824504820636E-2</v>
      </c>
      <c r="AH79" s="51" t="str">
        <f t="shared" si="69"/>
        <v>na</v>
      </c>
      <c r="AI79" s="51" t="str">
        <f t="shared" si="70"/>
        <v>na</v>
      </c>
      <c r="AJ79" s="51" t="str">
        <f t="shared" si="71"/>
        <v>na</v>
      </c>
      <c r="AK79" s="51" t="str">
        <f t="shared" si="72"/>
        <v>na</v>
      </c>
      <c r="AL79" s="52" t="str">
        <f t="shared" si="73"/>
        <v>na</v>
      </c>
      <c r="AM79" s="52" t="str">
        <f t="shared" si="74"/>
        <v>na</v>
      </c>
      <c r="AN79" s="52">
        <f t="shared" si="75"/>
        <v>0.34937354908189322</v>
      </c>
      <c r="AO79" s="52" t="str">
        <f t="shared" si="76"/>
        <v>na</v>
      </c>
      <c r="AP79" s="52" t="str">
        <f t="shared" si="77"/>
        <v>na</v>
      </c>
      <c r="AQ79" s="52" t="str">
        <f t="shared" si="78"/>
        <v>na</v>
      </c>
      <c r="AR79" s="52">
        <f t="shared" si="79"/>
        <v>8.6477508970883354E-2</v>
      </c>
      <c r="AS79" s="52">
        <f t="shared" si="67"/>
        <v>8.4220446829313164E-2</v>
      </c>
      <c r="AT79" s="52">
        <f t="shared" si="68"/>
        <v>6.8762127193829903E-2</v>
      </c>
      <c r="AV79" s="89"/>
      <c r="AW79" s="89"/>
    </row>
    <row r="80" spans="2:49" x14ac:dyDescent="0.2">
      <c r="B80" s="2">
        <f t="shared" si="62"/>
        <v>1946</v>
      </c>
      <c r="C80" s="20">
        <f>INDEX('Monthly Returns'!$E:$E,MATCH(DATE($B80,12,31),'Monthly Returns'!$D:$D,0),0)</f>
        <v>15.13</v>
      </c>
      <c r="D80" s="21">
        <f>INDEX('Monthly Returns'!$F:$F,MATCH(DATE($B80,12,31),'Monthly Returns'!$D:$D,0),0)</f>
        <v>21.5</v>
      </c>
      <c r="E80" s="23">
        <f>SUMIFS(Data!$G:$G,Data!$B:$B,'Annual Returns'!$B80)</f>
        <v>0.68583333333333341</v>
      </c>
      <c r="F80" s="19">
        <f>INDEX('Monthly Returns'!$M:$M,MATCH(DATE($B80,12,31),'Monthly Returns'!$D:$D,0),0)</f>
        <v>3.4076576576576576</v>
      </c>
      <c r="G80" s="19">
        <f>INDEX('Monthly Returns'!$N:$N,MATCH(DATE($B80,12,31),'Monthly Returns'!$D:$D,0),0)</f>
        <v>1.7249594433151836</v>
      </c>
      <c r="H80" s="19">
        <f>INDEX('Monthly Returns'!$O:$O,MATCH(DATE($B80,12,31),'Monthly Returns'!$D:$D,0),0)</f>
        <v>187.49780732315435</v>
      </c>
      <c r="I80" s="22">
        <f>INDEX('Monthly Returns'!$P:$P,MATCH(DATE($B80,12,31),'Monthly Returns'!$D:$D,0),0)</f>
        <v>108.6969366437996</v>
      </c>
      <c r="J80" s="27">
        <f t="shared" si="63"/>
        <v>-0.12694748990190408</v>
      </c>
      <c r="K80" s="27">
        <f t="shared" si="64"/>
        <v>-8.9925055235174578E-2</v>
      </c>
      <c r="L80" s="27">
        <f t="shared" si="65"/>
        <v>0.18131868131868134</v>
      </c>
      <c r="M80" s="28">
        <f t="shared" si="66"/>
        <v>-0.22961097698977539</v>
      </c>
      <c r="N80" s="27">
        <f t="shared" si="80"/>
        <v>0.11549329550812426</v>
      </c>
      <c r="O80" s="27">
        <f t="shared" si="81"/>
        <v>0.17473740800359661</v>
      </c>
      <c r="P80" s="27">
        <f t="shared" si="82"/>
        <v>6.7631434549900948E-2</v>
      </c>
      <c r="Q80" s="28">
        <f t="shared" si="83"/>
        <v>0.10032111268702959</v>
      </c>
      <c r="R80" s="27">
        <f t="shared" si="84"/>
        <v>-1.1933920540086795E-2</v>
      </c>
      <c r="S80" s="27">
        <f t="shared" si="85"/>
        <v>4.4159854832494183E-2</v>
      </c>
      <c r="T80" s="27">
        <f t="shared" si="86"/>
        <v>4.3833047570025707E-2</v>
      </c>
      <c r="U80" s="28">
        <f t="shared" si="87"/>
        <v>3.1308384346440121E-4</v>
      </c>
      <c r="V80" s="27">
        <f t="shared" si="58"/>
        <v>5.7530283492583933E-3</v>
      </c>
      <c r="W80" s="27">
        <f t="shared" si="59"/>
        <v>6.0940066888414579E-2</v>
      </c>
      <c r="X80" s="27">
        <f t="shared" si="60"/>
        <v>9.7718505360548935E-3</v>
      </c>
      <c r="Y80" s="28">
        <f t="shared" si="61"/>
        <v>5.0673046911731801E-2</v>
      </c>
      <c r="Z80" s="27">
        <f t="shared" si="42"/>
        <v>2.9524916956300551E-2</v>
      </c>
      <c r="AA80" s="27">
        <f t="shared" si="43"/>
        <v>8.6475106816016112E-2</v>
      </c>
      <c r="AB80" s="27">
        <f t="shared" si="44"/>
        <v>8.7317586796082924E-3</v>
      </c>
      <c r="AC80" s="28">
        <f t="shared" si="45"/>
        <v>7.7070388106121435E-2</v>
      </c>
      <c r="AD80" s="27">
        <f t="shared" si="46"/>
        <v>1.4581864444460413E-2</v>
      </c>
      <c r="AE80" s="27">
        <f t="shared" si="47"/>
        <v>7.3854319541506896E-2</v>
      </c>
      <c r="AF80" s="27">
        <f t="shared" si="48"/>
        <v>2.0781245652550018E-2</v>
      </c>
      <c r="AG80" s="28">
        <f t="shared" si="49"/>
        <v>5.1992602837279911E-2</v>
      </c>
      <c r="AH80" s="51" t="str">
        <f t="shared" si="69"/>
        <v>na</v>
      </c>
      <c r="AI80" s="51" t="str">
        <f t="shared" si="70"/>
        <v>na</v>
      </c>
      <c r="AJ80" s="51" t="str">
        <f t="shared" si="71"/>
        <v>na</v>
      </c>
      <c r="AK80" s="51" t="str">
        <f t="shared" si="72"/>
        <v>na</v>
      </c>
      <c r="AL80" s="52" t="str">
        <f t="shared" si="73"/>
        <v>na</v>
      </c>
      <c r="AM80" s="52" t="str">
        <f t="shared" si="74"/>
        <v>na</v>
      </c>
      <c r="AN80" s="52" t="str">
        <f t="shared" si="75"/>
        <v>na</v>
      </c>
      <c r="AO80" s="52" t="str">
        <f t="shared" si="76"/>
        <v>na</v>
      </c>
      <c r="AP80" s="52">
        <f t="shared" si="77"/>
        <v>-0.22961097698977539</v>
      </c>
      <c r="AQ80" s="52" t="str">
        <f t="shared" si="78"/>
        <v>na</v>
      </c>
      <c r="AR80" s="52">
        <f t="shared" si="79"/>
        <v>8.6477508970883354E-2</v>
      </c>
      <c r="AS80" s="52">
        <f t="shared" si="67"/>
        <v>8.4220446829313164E-2</v>
      </c>
      <c r="AT80" s="52">
        <f t="shared" si="68"/>
        <v>6.8762127193829903E-2</v>
      </c>
      <c r="AV80" s="89"/>
      <c r="AW80" s="89"/>
    </row>
    <row r="81" spans="2:50" x14ac:dyDescent="0.2">
      <c r="B81" s="2">
        <f t="shared" si="62"/>
        <v>1947</v>
      </c>
      <c r="C81" s="20">
        <f>INDEX('Monthly Returns'!$E:$E,MATCH(DATE($B81,12,31),'Monthly Returns'!$D:$D,0),0)</f>
        <v>15.03</v>
      </c>
      <c r="D81" s="21">
        <f>INDEX('Monthly Returns'!$F:$F,MATCH(DATE($B81,12,31),'Monthly Returns'!$D:$D,0),0)</f>
        <v>23.4</v>
      </c>
      <c r="E81" s="23">
        <f>SUMIFS(Data!$G:$G,Data!$B:$B,'Annual Returns'!$B81)</f>
        <v>0.76666666666666661</v>
      </c>
      <c r="F81" s="19">
        <f>INDEX('Monthly Returns'!$M:$M,MATCH(DATE($B81,12,31),'Monthly Returns'!$D:$D,0),0)</f>
        <v>3.3851351351351346</v>
      </c>
      <c r="G81" s="19">
        <f>INDEX('Monthly Returns'!$N:$N,MATCH(DATE($B81,12,31),'Monthly Returns'!$D:$D,0),0)</f>
        <v>1.8773977197011764</v>
      </c>
      <c r="H81" s="19">
        <f>INDEX('Monthly Returns'!$O:$O,MATCH(DATE($B81,12,31),'Monthly Returns'!$D:$D,0),0)</f>
        <v>195.94854150560803</v>
      </c>
      <c r="I81" s="22">
        <f>INDEX('Monthly Returns'!$P:$P,MATCH(DATE($B81,12,31),'Monthly Returns'!$D:$D,0),0)</f>
        <v>104.37241904011526</v>
      </c>
      <c r="J81" s="27">
        <f t="shared" si="63"/>
        <v>-6.6093853271647074E-3</v>
      </c>
      <c r="K81" s="27">
        <f t="shared" si="64"/>
        <v>4.5071109380435459E-2</v>
      </c>
      <c r="L81" s="27">
        <f t="shared" si="65"/>
        <v>8.837209302325566E-2</v>
      </c>
      <c r="M81" s="28">
        <f t="shared" si="66"/>
        <v>-3.9785091808574258E-2</v>
      </c>
      <c r="N81" s="27">
        <f t="shared" si="80"/>
        <v>9.5631238834060772E-2</v>
      </c>
      <c r="O81" s="27">
        <f t="shared" si="81"/>
        <v>0.1483021086819134</v>
      </c>
      <c r="P81" s="27">
        <f t="shared" si="82"/>
        <v>6.7249181879538877E-2</v>
      </c>
      <c r="Q81" s="28">
        <f t="shared" si="83"/>
        <v>7.5945644352363617E-2</v>
      </c>
      <c r="R81" s="27">
        <f t="shared" si="84"/>
        <v>3.1520203646657974E-2</v>
      </c>
      <c r="S81" s="27">
        <f t="shared" si="85"/>
        <v>8.9667459961609852E-2</v>
      </c>
      <c r="T81" s="27">
        <f t="shared" si="86"/>
        <v>4.9748678361387633E-2</v>
      </c>
      <c r="U81" s="28">
        <f t="shared" si="87"/>
        <v>3.8026989148044033E-2</v>
      </c>
      <c r="V81" s="27">
        <f t="shared" si="58"/>
        <v>-7.4652131700807534E-3</v>
      </c>
      <c r="W81" s="27">
        <f t="shared" si="59"/>
        <v>4.7219893311546413E-2</v>
      </c>
      <c r="X81" s="27">
        <f t="shared" si="60"/>
        <v>1.5216079499392743E-2</v>
      </c>
      <c r="Y81" s="28">
        <f t="shared" si="61"/>
        <v>3.1524139991887079E-2</v>
      </c>
      <c r="Z81" s="27">
        <f t="shared" si="42"/>
        <v>2.1735724599508677E-2</v>
      </c>
      <c r="AA81" s="27">
        <f t="shared" si="43"/>
        <v>7.7985746787614607E-2</v>
      </c>
      <c r="AB81" s="27">
        <f t="shared" si="44"/>
        <v>1.3101984603946848E-2</v>
      </c>
      <c r="AC81" s="28">
        <f t="shared" si="45"/>
        <v>6.4044650163263661E-2</v>
      </c>
      <c r="AD81" s="27">
        <f t="shared" si="46"/>
        <v>2.6790091124473614E-2</v>
      </c>
      <c r="AE81" s="27">
        <f t="shared" si="47"/>
        <v>8.5834246535719361E-2</v>
      </c>
      <c r="AF81" s="27">
        <f t="shared" si="48"/>
        <v>1.8004840454903803E-2</v>
      </c>
      <c r="AG81" s="28">
        <f t="shared" si="49"/>
        <v>6.6629748096782571E-2</v>
      </c>
      <c r="AH81" s="51" t="str">
        <f t="shared" si="69"/>
        <v>na</v>
      </c>
      <c r="AI81" s="51" t="str">
        <f t="shared" si="70"/>
        <v>na</v>
      </c>
      <c r="AJ81" s="51">
        <f t="shared" si="71"/>
        <v>-3.9785091808574258E-2</v>
      </c>
      <c r="AK81" s="51" t="str">
        <f t="shared" si="72"/>
        <v>na</v>
      </c>
      <c r="AL81" s="52" t="str">
        <f t="shared" si="73"/>
        <v>na</v>
      </c>
      <c r="AM81" s="52" t="str">
        <f t="shared" si="74"/>
        <v>na</v>
      </c>
      <c r="AN81" s="52" t="str">
        <f t="shared" si="75"/>
        <v>na</v>
      </c>
      <c r="AO81" s="52" t="str">
        <f t="shared" si="76"/>
        <v>na</v>
      </c>
      <c r="AP81" s="52" t="str">
        <f t="shared" si="77"/>
        <v>na</v>
      </c>
      <c r="AQ81" s="52" t="str">
        <f t="shared" si="78"/>
        <v>na</v>
      </c>
      <c r="AR81" s="52">
        <f t="shared" si="79"/>
        <v>8.6477508970883354E-2</v>
      </c>
      <c r="AS81" s="52">
        <f t="shared" si="67"/>
        <v>8.4220446829313164E-2</v>
      </c>
      <c r="AT81" s="52">
        <f t="shared" si="68"/>
        <v>6.8762127193829903E-2</v>
      </c>
      <c r="AV81" s="89"/>
      <c r="AW81" s="89"/>
    </row>
    <row r="82" spans="2:50" x14ac:dyDescent="0.2">
      <c r="B82" s="2">
        <f t="shared" si="62"/>
        <v>1948</v>
      </c>
      <c r="C82" s="20">
        <f>INDEX('Monthly Returns'!$E:$E,MATCH(DATE($B82,12,31),'Monthly Returns'!$D:$D,0),0)</f>
        <v>15.19</v>
      </c>
      <c r="D82" s="21">
        <f>INDEX('Monthly Returns'!$F:$F,MATCH(DATE($B82,12,31),'Monthly Returns'!$D:$D,0),0)</f>
        <v>24.1</v>
      </c>
      <c r="E82" s="23">
        <f>SUMIFS(Data!$G:$G,Data!$B:$B,'Annual Returns'!$B82)</f>
        <v>0.86749999999999994</v>
      </c>
      <c r="F82" s="19">
        <f>INDEX('Monthly Returns'!$M:$M,MATCH(DATE($B82,12,31),'Monthly Returns'!$D:$D,0),0)</f>
        <v>3.4211711711711708</v>
      </c>
      <c r="G82" s="19">
        <f>INDEX('Monthly Returns'!$N:$N,MATCH(DATE($B82,12,31),'Monthly Returns'!$D:$D,0),0)</f>
        <v>1.9335591899486477</v>
      </c>
      <c r="H82" s="19">
        <f>INDEX('Monthly Returns'!$O:$O,MATCH(DATE($B82,12,31),'Monthly Returns'!$D:$D,0),0)</f>
        <v>209.38134368588493</v>
      </c>
      <c r="I82" s="22">
        <f>INDEX('Monthly Returns'!$P:$P,MATCH(DATE($B82,12,31),'Monthly Returns'!$D:$D,0),0)</f>
        <v>108.28804454206845</v>
      </c>
      <c r="J82" s="27">
        <f t="shared" si="63"/>
        <v>1.0645375914837052E-2</v>
      </c>
      <c r="K82" s="27">
        <f t="shared" si="64"/>
        <v>6.8552703056952602E-2</v>
      </c>
      <c r="L82" s="27">
        <f t="shared" si="65"/>
        <v>2.991452991453003E-2</v>
      </c>
      <c r="M82" s="28">
        <f t="shared" si="66"/>
        <v>3.7515902553223679E-2</v>
      </c>
      <c r="N82" s="27">
        <f t="shared" si="80"/>
        <v>5.7604225150018173E-2</v>
      </c>
      <c r="O82" s="27">
        <f t="shared" si="81"/>
        <v>0.1095281024349628</v>
      </c>
      <c r="P82" s="27">
        <f t="shared" si="82"/>
        <v>6.7317324466091177E-2</v>
      </c>
      <c r="Q82" s="28">
        <f t="shared" si="83"/>
        <v>3.9548480101723182E-2</v>
      </c>
      <c r="R82" s="27">
        <f t="shared" si="84"/>
        <v>1.8144958616031381E-2</v>
      </c>
      <c r="S82" s="27">
        <f t="shared" si="85"/>
        <v>7.4792758236025714E-2</v>
      </c>
      <c r="T82" s="27">
        <f t="shared" si="86"/>
        <v>5.5817608442175981E-2</v>
      </c>
      <c r="U82" s="28">
        <f t="shared" si="87"/>
        <v>1.7971995960407217E-2</v>
      </c>
      <c r="V82" s="27">
        <f t="shared" si="58"/>
        <v>-2.0847495896005319E-2</v>
      </c>
      <c r="W82" s="27">
        <f t="shared" si="59"/>
        <v>3.3916606664568638E-2</v>
      </c>
      <c r="X82" s="27">
        <f t="shared" si="60"/>
        <v>1.7304689796195039E-2</v>
      </c>
      <c r="Y82" s="28">
        <f t="shared" si="61"/>
        <v>1.632934265908248E-2</v>
      </c>
      <c r="Z82" s="27">
        <f t="shared" si="42"/>
        <v>2.3254507381139211E-2</v>
      </c>
      <c r="AA82" s="27">
        <f t="shared" si="43"/>
        <v>7.9394902562123004E-2</v>
      </c>
      <c r="AB82" s="27">
        <f t="shared" si="44"/>
        <v>1.3348520080957105E-2</v>
      </c>
      <c r="AC82" s="28">
        <f t="shared" si="45"/>
        <v>6.5176374339491083E-2</v>
      </c>
      <c r="AD82" s="27">
        <f t="shared" si="46"/>
        <v>2.2031675803218409E-2</v>
      </c>
      <c r="AE82" s="27">
        <f t="shared" si="47"/>
        <v>7.9848193572128023E-2</v>
      </c>
      <c r="AF82" s="27">
        <f t="shared" si="48"/>
        <v>1.2708456718546923E-2</v>
      </c>
      <c r="AG82" s="28">
        <f t="shared" si="49"/>
        <v>6.6297201734774047E-2</v>
      </c>
      <c r="AH82" s="51" t="str">
        <f t="shared" si="69"/>
        <v>na</v>
      </c>
      <c r="AI82" s="51" t="str">
        <f t="shared" si="70"/>
        <v>na</v>
      </c>
      <c r="AJ82" s="51" t="str">
        <f t="shared" si="71"/>
        <v>na</v>
      </c>
      <c r="AK82" s="51" t="str">
        <f t="shared" si="72"/>
        <v>na</v>
      </c>
      <c r="AL82" s="52">
        <f t="shared" si="73"/>
        <v>3.7515902553223679E-2</v>
      </c>
      <c r="AM82" s="52" t="str">
        <f t="shared" si="74"/>
        <v>na</v>
      </c>
      <c r="AN82" s="52" t="str">
        <f t="shared" si="75"/>
        <v>na</v>
      </c>
      <c r="AO82" s="52" t="str">
        <f t="shared" si="76"/>
        <v>na</v>
      </c>
      <c r="AP82" s="52" t="str">
        <f t="shared" si="77"/>
        <v>na</v>
      </c>
      <c r="AQ82" s="52" t="str">
        <f t="shared" si="78"/>
        <v>na</v>
      </c>
      <c r="AR82" s="52">
        <f t="shared" si="79"/>
        <v>8.6477508970883354E-2</v>
      </c>
      <c r="AS82" s="52">
        <f t="shared" si="67"/>
        <v>8.4220446829313164E-2</v>
      </c>
      <c r="AT82" s="52">
        <f t="shared" si="68"/>
        <v>6.8762127193829903E-2</v>
      </c>
      <c r="AV82" s="89"/>
      <c r="AW82" s="89"/>
    </row>
    <row r="83" spans="2:50" x14ac:dyDescent="0.2">
      <c r="B83" s="2">
        <f t="shared" si="62"/>
        <v>1949</v>
      </c>
      <c r="C83" s="20">
        <f>INDEX('Monthly Returns'!$E:$E,MATCH(DATE($B83,12,31),'Monthly Returns'!$D:$D,0),0)</f>
        <v>16.54</v>
      </c>
      <c r="D83" s="21">
        <f>INDEX('Monthly Returns'!$F:$F,MATCH(DATE($B83,12,31),'Monthly Returns'!$D:$D,0),0)</f>
        <v>23.6</v>
      </c>
      <c r="E83" s="23">
        <f>SUMIFS(Data!$G:$G,Data!$B:$B,'Annual Returns'!$B83)</f>
        <v>1.0275002500000001</v>
      </c>
      <c r="F83" s="19">
        <f>INDEX('Monthly Returns'!$M:$M,MATCH(DATE($B83,12,31),'Monthly Returns'!$D:$D,0),0)</f>
        <v>3.7252252252252247</v>
      </c>
      <c r="G83" s="19">
        <f>INDEX('Monthly Returns'!$N:$N,MATCH(DATE($B83,12,31),'Monthly Returns'!$D:$D,0),0)</f>
        <v>1.8934438540575969</v>
      </c>
      <c r="H83" s="19">
        <f>INDEX('Monthly Returns'!$O:$O,MATCH(DATE($B83,12,31),'Monthly Returns'!$D:$D,0),0)</f>
        <v>243.79022009403505</v>
      </c>
      <c r="I83" s="22">
        <f>INDEX('Monthly Returns'!$P:$P,MATCH(DATE($B83,12,31),'Monthly Returns'!$D:$D,0),0)</f>
        <v>128.75492429923358</v>
      </c>
      <c r="J83" s="27">
        <f t="shared" si="63"/>
        <v>8.8874259381171772E-2</v>
      </c>
      <c r="K83" s="27">
        <f t="shared" si="64"/>
        <v>0.16433592316500989</v>
      </c>
      <c r="L83" s="27">
        <f t="shared" si="65"/>
        <v>-2.0746887966805017E-2</v>
      </c>
      <c r="M83" s="28">
        <f t="shared" si="66"/>
        <v>0.18900405713036972</v>
      </c>
      <c r="N83" s="27">
        <f t="shared" si="80"/>
        <v>4.7738353332985373E-2</v>
      </c>
      <c r="O83" s="27">
        <f t="shared" si="81"/>
        <v>0.10300165608929479</v>
      </c>
      <c r="P83" s="27">
        <f t="shared" si="82"/>
        <v>5.8031018380900745E-2</v>
      </c>
      <c r="Q83" s="28">
        <f t="shared" si="83"/>
        <v>4.2504082514718933E-2</v>
      </c>
      <c r="R83" s="27">
        <f t="shared" si="84"/>
        <v>2.9476839427517998E-2</v>
      </c>
      <c r="S83" s="27">
        <f t="shared" si="85"/>
        <v>8.9194235226729646E-2</v>
      </c>
      <c r="T83" s="27">
        <f t="shared" si="86"/>
        <v>5.3606391994281521E-2</v>
      </c>
      <c r="U83" s="28">
        <f t="shared" si="87"/>
        <v>3.3777170965228143E-2</v>
      </c>
      <c r="V83" s="27">
        <f t="shared" si="58"/>
        <v>-1.279786349016776E-2</v>
      </c>
      <c r="W83" s="27">
        <f t="shared" si="59"/>
        <v>4.4052738277823078E-2</v>
      </c>
      <c r="X83" s="27">
        <f t="shared" si="60"/>
        <v>1.5942615151028905E-2</v>
      </c>
      <c r="Y83" s="28">
        <f t="shared" si="61"/>
        <v>2.7669006799774021E-2</v>
      </c>
      <c r="Z83" s="27">
        <f t="shared" si="42"/>
        <v>1.9684157563976123E-2</v>
      </c>
      <c r="AA83" s="27">
        <f t="shared" si="43"/>
        <v>7.5987663655123772E-2</v>
      </c>
      <c r="AB83" s="27">
        <f t="shared" si="44"/>
        <v>1.2499077028258698E-2</v>
      </c>
      <c r="AC83" s="28">
        <f t="shared" si="45"/>
        <v>6.2704834075708815E-2</v>
      </c>
      <c r="AD83" s="27">
        <f t="shared" si="46"/>
        <v>2.0796145968436042E-2</v>
      </c>
      <c r="AE83" s="27">
        <f t="shared" si="47"/>
        <v>7.8726230590419277E-2</v>
      </c>
      <c r="AF83" s="27">
        <f t="shared" si="48"/>
        <v>7.4302949911198013E-3</v>
      </c>
      <c r="AG83" s="28">
        <f t="shared" si="49"/>
        <v>7.0770092932263884E-2</v>
      </c>
      <c r="AH83" s="51" t="str">
        <f t="shared" si="69"/>
        <v>na</v>
      </c>
      <c r="AI83" s="51" t="str">
        <f t="shared" si="70"/>
        <v>na</v>
      </c>
      <c r="AJ83" s="51" t="str">
        <f t="shared" si="71"/>
        <v>na</v>
      </c>
      <c r="AK83" s="51" t="str">
        <f t="shared" si="72"/>
        <v>na</v>
      </c>
      <c r="AL83" s="52" t="str">
        <f t="shared" si="73"/>
        <v>na</v>
      </c>
      <c r="AM83" s="52">
        <f t="shared" si="74"/>
        <v>0.18900405713036972</v>
      </c>
      <c r="AN83" s="52" t="str">
        <f t="shared" si="75"/>
        <v>na</v>
      </c>
      <c r="AO83" s="52" t="str">
        <f t="shared" si="76"/>
        <v>na</v>
      </c>
      <c r="AP83" s="52" t="str">
        <f t="shared" si="77"/>
        <v>na</v>
      </c>
      <c r="AQ83" s="52" t="str">
        <f t="shared" si="78"/>
        <v>na</v>
      </c>
      <c r="AR83" s="52">
        <f t="shared" si="79"/>
        <v>8.6477508970883354E-2</v>
      </c>
      <c r="AS83" s="52">
        <f t="shared" si="67"/>
        <v>8.4220446829313164E-2</v>
      </c>
      <c r="AT83" s="52">
        <f t="shared" si="68"/>
        <v>6.8762127193829903E-2</v>
      </c>
      <c r="AV83" s="89"/>
      <c r="AW83" s="89"/>
    </row>
    <row r="84" spans="2:50" x14ac:dyDescent="0.2">
      <c r="B84" s="2">
        <f t="shared" si="62"/>
        <v>1950</v>
      </c>
      <c r="C84" s="20">
        <f>INDEX('Monthly Returns'!$E:$E,MATCH(DATE($B84,12,31),'Monthly Returns'!$D:$D,0),0)</f>
        <v>20.43</v>
      </c>
      <c r="D84" s="21">
        <f>INDEX('Monthly Returns'!$F:$F,MATCH(DATE($B84,12,31),'Monthly Returns'!$D:$D,0),0)</f>
        <v>25</v>
      </c>
      <c r="E84" s="23">
        <f>SUMIFS(Data!$G:$G,Data!$B:$B,'Annual Returns'!$B84)</f>
        <v>1.2650000000000001</v>
      </c>
      <c r="F84" s="19">
        <f>INDEX('Monthly Returns'!$M:$M,MATCH(DATE($B84,12,31),'Monthly Returns'!$D:$D,0),0)</f>
        <v>4.6013513513513509</v>
      </c>
      <c r="G84" s="19">
        <f>INDEX('Monthly Returns'!$N:$N,MATCH(DATE($B84,12,31),'Monthly Returns'!$D:$D,0),0)</f>
        <v>2.0057667945525388</v>
      </c>
      <c r="H84" s="19">
        <f>INDEX('Monthly Returns'!$O:$O,MATCH(DATE($B84,12,31),'Monthly Returns'!$D:$D,0),0)</f>
        <v>321.98729793510216</v>
      </c>
      <c r="I84" s="22">
        <f>INDEX('Monthly Returns'!$P:$P,MATCH(DATE($B84,12,31),'Monthly Returns'!$D:$D,0),0)</f>
        <v>160.53077496825017</v>
      </c>
      <c r="J84" s="27">
        <f t="shared" si="63"/>
        <v>0.23518742442563489</v>
      </c>
      <c r="K84" s="27">
        <f t="shared" si="64"/>
        <v>0.32075559803385412</v>
      </c>
      <c r="L84" s="27">
        <f t="shared" si="65"/>
        <v>5.9322033898304927E-2</v>
      </c>
      <c r="M84" s="28">
        <f t="shared" si="66"/>
        <v>0.24679328454395844</v>
      </c>
      <c r="N84" s="27">
        <f t="shared" si="80"/>
        <v>3.3460687317935944E-2</v>
      </c>
      <c r="O84" s="27">
        <f t="shared" si="81"/>
        <v>9.3412264282269009E-2</v>
      </c>
      <c r="P84" s="27">
        <f t="shared" si="82"/>
        <v>6.5549731881965778E-2</v>
      </c>
      <c r="Q84" s="28">
        <f t="shared" si="83"/>
        <v>2.6148504914071724E-2</v>
      </c>
      <c r="R84" s="27">
        <f t="shared" si="84"/>
        <v>6.8523306901143277E-2</v>
      </c>
      <c r="S84" s="27">
        <f t="shared" si="85"/>
        <v>0.13123081779052503</v>
      </c>
      <c r="T84" s="27">
        <f t="shared" si="86"/>
        <v>5.8941794860362107E-2</v>
      </c>
      <c r="U84" s="28">
        <f t="shared" si="87"/>
        <v>6.8265341193465057E-2</v>
      </c>
      <c r="V84" s="27">
        <f t="shared" si="58"/>
        <v>1.3871297511352632E-2</v>
      </c>
      <c r="W84" s="27">
        <f t="shared" si="59"/>
        <v>7.3238789966389328E-2</v>
      </c>
      <c r="X84" s="27">
        <f t="shared" si="60"/>
        <v>2.2246675015915374E-2</v>
      </c>
      <c r="Y84" s="28">
        <f t="shared" si="61"/>
        <v>4.9882397465054185E-2</v>
      </c>
      <c r="Z84" s="27">
        <f t="shared" si="42"/>
        <v>1.9976140972131962E-2</v>
      </c>
      <c r="AA84" s="27">
        <f t="shared" si="43"/>
        <v>7.6986307850670288E-2</v>
      </c>
      <c r="AB84" s="27">
        <f t="shared" si="44"/>
        <v>1.3452688462467055E-2</v>
      </c>
      <c r="AC84" s="28">
        <f t="shared" si="45"/>
        <v>6.2690266759854119E-2</v>
      </c>
      <c r="AD84" s="27">
        <f t="shared" si="46"/>
        <v>3.7299197302950615E-2</v>
      </c>
      <c r="AE84" s="27">
        <f t="shared" si="47"/>
        <v>9.6190952978842947E-2</v>
      </c>
      <c r="AF84" s="27">
        <f t="shared" si="48"/>
        <v>8.4892563868843585E-3</v>
      </c>
      <c r="AG84" s="28">
        <f t="shared" si="49"/>
        <v>8.696344163959413E-2</v>
      </c>
      <c r="AH84" s="51" t="str">
        <f t="shared" si="69"/>
        <v>na</v>
      </c>
      <c r="AI84" s="51" t="str">
        <f t="shared" si="70"/>
        <v>na</v>
      </c>
      <c r="AJ84" s="51" t="str">
        <f t="shared" si="71"/>
        <v>na</v>
      </c>
      <c r="AK84" s="51" t="str">
        <f t="shared" si="72"/>
        <v>na</v>
      </c>
      <c r="AL84" s="52" t="str">
        <f t="shared" si="73"/>
        <v>na</v>
      </c>
      <c r="AM84" s="52" t="str">
        <f t="shared" si="74"/>
        <v>na</v>
      </c>
      <c r="AN84" s="52">
        <f t="shared" si="75"/>
        <v>0.24679328454395844</v>
      </c>
      <c r="AO84" s="52" t="str">
        <f t="shared" si="76"/>
        <v>na</v>
      </c>
      <c r="AP84" s="52" t="str">
        <f t="shared" si="77"/>
        <v>na</v>
      </c>
      <c r="AQ84" s="52" t="str">
        <f t="shared" si="78"/>
        <v>na</v>
      </c>
      <c r="AR84" s="52">
        <f t="shared" si="79"/>
        <v>8.6477508970883354E-2</v>
      </c>
      <c r="AS84" s="52">
        <f t="shared" si="67"/>
        <v>8.4220446829313164E-2</v>
      </c>
      <c r="AT84" s="52">
        <f t="shared" si="68"/>
        <v>6.8762127193829903E-2</v>
      </c>
      <c r="AV84" s="89"/>
      <c r="AW84" s="89"/>
    </row>
    <row r="85" spans="2:50" x14ac:dyDescent="0.2">
      <c r="B85" s="2">
        <f t="shared" si="62"/>
        <v>1951</v>
      </c>
      <c r="C85" s="20">
        <f>INDEX('Monthly Returns'!$E:$E,MATCH(DATE($B85,12,31),'Monthly Returns'!$D:$D,0),0)</f>
        <v>23.77</v>
      </c>
      <c r="D85" s="21">
        <f>INDEX('Monthly Returns'!$F:$F,MATCH(DATE($B85,12,31),'Monthly Returns'!$D:$D,0),0)</f>
        <v>26.5</v>
      </c>
      <c r="E85" s="23">
        <f>SUMIFS(Data!$G:$G,Data!$B:$B,'Annual Returns'!$B85)</f>
        <v>1.5075000000000001</v>
      </c>
      <c r="F85" s="19">
        <f>INDEX('Monthly Returns'!$M:$M,MATCH(DATE($B85,12,31),'Monthly Returns'!$D:$D,0),0)</f>
        <v>5.3536036036036032</v>
      </c>
      <c r="G85" s="19">
        <f>INDEX('Monthly Returns'!$N:$N,MATCH(DATE($B85,12,31),'Monthly Returns'!$D:$D,0),0)</f>
        <v>2.1261128022256912</v>
      </c>
      <c r="H85" s="19">
        <f>INDEX('Monthly Returns'!$O:$O,MATCH(DATE($B85,12,31),'Monthly Returns'!$D:$D,0),0)</f>
        <v>400.61625717403473</v>
      </c>
      <c r="I85" s="22">
        <f>INDEX('Monthly Returns'!$P:$P,MATCH(DATE($B85,12,31),'Monthly Returns'!$D:$D,0),0)</f>
        <v>188.42662381537573</v>
      </c>
      <c r="J85" s="27">
        <f t="shared" si="63"/>
        <v>0.16348507097405784</v>
      </c>
      <c r="K85" s="27">
        <f t="shared" si="64"/>
        <v>0.24419894742177228</v>
      </c>
      <c r="L85" s="27">
        <f t="shared" si="65"/>
        <v>6.0000000000000053E-2</v>
      </c>
      <c r="M85" s="28">
        <f t="shared" si="66"/>
        <v>0.17377259190733252</v>
      </c>
      <c r="N85" s="27">
        <f t="shared" si="80"/>
        <v>9.4556163227843104E-2</v>
      </c>
      <c r="O85" s="27">
        <f t="shared" si="81"/>
        <v>0.16398256500722952</v>
      </c>
      <c r="P85" s="27">
        <f t="shared" si="82"/>
        <v>4.2705064154178629E-2</v>
      </c>
      <c r="Q85" s="28">
        <f t="shared" si="83"/>
        <v>0.11631045539366269</v>
      </c>
      <c r="R85" s="27">
        <f t="shared" si="84"/>
        <v>0.10497514073292846</v>
      </c>
      <c r="S85" s="27">
        <f t="shared" si="85"/>
        <v>0.16934762212866827</v>
      </c>
      <c r="T85" s="27">
        <f t="shared" si="86"/>
        <v>5.5094641942310396E-2</v>
      </c>
      <c r="U85" s="28">
        <f t="shared" si="87"/>
        <v>0.10828694947785067</v>
      </c>
      <c r="V85" s="27">
        <f t="shared" si="58"/>
        <v>5.3135704100750969E-2</v>
      </c>
      <c r="W85" s="27">
        <f t="shared" si="59"/>
        <v>0.11449957010635958</v>
      </c>
      <c r="X85" s="27">
        <f t="shared" si="60"/>
        <v>3.0254810224891404E-2</v>
      </c>
      <c r="Y85" s="28">
        <f t="shared" si="61"/>
        <v>8.1770799850066744E-2</v>
      </c>
      <c r="Z85" s="27">
        <f t="shared" si="42"/>
        <v>2.2917690150043635E-2</v>
      </c>
      <c r="AA85" s="27">
        <f t="shared" si="43"/>
        <v>8.079163787883159E-2</v>
      </c>
      <c r="AB85" s="27">
        <f t="shared" si="44"/>
        <v>1.6274209250135785E-2</v>
      </c>
      <c r="AC85" s="28">
        <f t="shared" si="45"/>
        <v>6.3484272297237965E-2</v>
      </c>
      <c r="AD85" s="27">
        <f t="shared" si="46"/>
        <v>4.0088737036569233E-2</v>
      </c>
      <c r="AE85" s="27">
        <f t="shared" si="47"/>
        <v>9.902497755929085E-2</v>
      </c>
      <c r="AF85" s="27">
        <f t="shared" si="48"/>
        <v>1.431611564741897E-2</v>
      </c>
      <c r="AG85" s="28">
        <f t="shared" si="49"/>
        <v>8.3513276191815145E-2</v>
      </c>
      <c r="AH85" s="51" t="str">
        <f t="shared" si="69"/>
        <v>na</v>
      </c>
      <c r="AI85" s="51" t="str">
        <f t="shared" si="70"/>
        <v>na</v>
      </c>
      <c r="AJ85" s="51" t="str">
        <f t="shared" si="71"/>
        <v>na</v>
      </c>
      <c r="AK85" s="51" t="str">
        <f t="shared" si="72"/>
        <v>na</v>
      </c>
      <c r="AL85" s="52" t="str">
        <f t="shared" si="73"/>
        <v>na</v>
      </c>
      <c r="AM85" s="52" t="str">
        <f t="shared" si="74"/>
        <v>na</v>
      </c>
      <c r="AN85" s="52" t="str">
        <f t="shared" si="75"/>
        <v>na</v>
      </c>
      <c r="AO85" s="52">
        <f t="shared" si="76"/>
        <v>0.17377259190733252</v>
      </c>
      <c r="AP85" s="52" t="str">
        <f t="shared" si="77"/>
        <v>na</v>
      </c>
      <c r="AQ85" s="52" t="str">
        <f t="shared" si="78"/>
        <v>na</v>
      </c>
      <c r="AR85" s="52">
        <f t="shared" si="79"/>
        <v>8.6477508970883354E-2</v>
      </c>
      <c r="AS85" s="52">
        <f t="shared" si="67"/>
        <v>8.4220446829313164E-2</v>
      </c>
      <c r="AT85" s="52">
        <f t="shared" si="68"/>
        <v>6.8762127193829903E-2</v>
      </c>
      <c r="AV85" s="89"/>
      <c r="AW85" s="89"/>
      <c r="AX85" s="89"/>
    </row>
    <row r="86" spans="2:50" x14ac:dyDescent="0.2">
      <c r="B86" s="2">
        <f t="shared" si="62"/>
        <v>1952</v>
      </c>
      <c r="C86" s="20">
        <f>INDEX('Monthly Returns'!$E:$E,MATCH(DATE($B86,12,31),'Monthly Returns'!$D:$D,0),0)</f>
        <v>26.57</v>
      </c>
      <c r="D86" s="21">
        <f>INDEX('Monthly Returns'!$F:$F,MATCH(DATE($B86,12,31),'Monthly Returns'!$D:$D,0),0)</f>
        <v>26.7</v>
      </c>
      <c r="E86" s="23">
        <f>SUMIFS(Data!$G:$G,Data!$B:$B,'Annual Returns'!$B86)</f>
        <v>1.4324999999999999</v>
      </c>
      <c r="F86" s="19">
        <f>INDEX('Monthly Returns'!$M:$M,MATCH(DATE($B86,12,31),'Monthly Returns'!$D:$D,0),0)</f>
        <v>5.9842342342342336</v>
      </c>
      <c r="G86" s="19">
        <f>INDEX('Monthly Returns'!$N:$N,MATCH(DATE($B86,12,31),'Monthly Returns'!$D:$D,0),0)</f>
        <v>2.1421589365821117</v>
      </c>
      <c r="H86" s="19">
        <f>INDEX('Monthly Returns'!$O:$O,MATCH(DATE($B86,12,31),'Monthly Returns'!$D:$D,0),0)</f>
        <v>473.93871257729973</v>
      </c>
      <c r="I86" s="22">
        <f>INDEX('Monthly Returns'!$P:$P,MATCH(DATE($B86,12,31),'Monthly Returns'!$D:$D,0),0)</f>
        <v>221.24348687846901</v>
      </c>
      <c r="J86" s="27">
        <f t="shared" si="63"/>
        <v>0.11779554059739161</v>
      </c>
      <c r="K86" s="27">
        <f t="shared" si="64"/>
        <v>0.18302416362352569</v>
      </c>
      <c r="L86" s="27">
        <f t="shared" si="65"/>
        <v>7.547169811320753E-3</v>
      </c>
      <c r="M86" s="28">
        <f t="shared" si="66"/>
        <v>0.17416255940162628</v>
      </c>
      <c r="N86" s="27">
        <f t="shared" si="80"/>
        <v>0.12069262707962602</v>
      </c>
      <c r="O86" s="27">
        <f t="shared" si="81"/>
        <v>0.19320765207858082</v>
      </c>
      <c r="P86" s="27">
        <f t="shared" si="82"/>
        <v>2.6736688019944443E-2</v>
      </c>
      <c r="Q86" s="28">
        <f t="shared" si="83"/>
        <v>0.16213598481580949</v>
      </c>
      <c r="R86" s="27">
        <f t="shared" si="84"/>
        <v>0.10809108441474646</v>
      </c>
      <c r="S86" s="27">
        <f t="shared" si="85"/>
        <v>0.17053956062032749</v>
      </c>
      <c r="T86" s="27">
        <f t="shared" si="86"/>
        <v>4.6796967083394314E-2</v>
      </c>
      <c r="U86" s="28">
        <f t="shared" si="87"/>
        <v>0.11821069168905507</v>
      </c>
      <c r="V86" s="27">
        <f t="shared" si="58"/>
        <v>7.0361202988993954E-2</v>
      </c>
      <c r="W86" s="27">
        <f t="shared" si="59"/>
        <v>0.13052791916029149</v>
      </c>
      <c r="X86" s="27">
        <f t="shared" si="60"/>
        <v>3.6243926859739872E-2</v>
      </c>
      <c r="Y86" s="28">
        <f t="shared" si="61"/>
        <v>9.0986291795477348E-2</v>
      </c>
      <c r="Z86" s="27">
        <f t="shared" si="42"/>
        <v>1.6936634034369291E-2</v>
      </c>
      <c r="AA86" s="27">
        <f t="shared" si="43"/>
        <v>7.4913489033540115E-2</v>
      </c>
      <c r="AB86" s="27">
        <f t="shared" si="44"/>
        <v>1.7509813042681399E-2</v>
      </c>
      <c r="AC86" s="28">
        <f t="shared" si="45"/>
        <v>5.6415845090676209E-2</v>
      </c>
      <c r="AD86" s="27">
        <f t="shared" si="46"/>
        <v>3.7599852367577347E-2</v>
      </c>
      <c r="AE86" s="27">
        <f t="shared" si="47"/>
        <v>9.6386098925608232E-2</v>
      </c>
      <c r="AF86" s="27">
        <f t="shared" si="48"/>
        <v>1.5361795872081752E-2</v>
      </c>
      <c r="AG86" s="28">
        <f t="shared" si="49"/>
        <v>7.9798455469693774E-2</v>
      </c>
      <c r="AH86" s="51" t="str">
        <f t="shared" si="69"/>
        <v>na</v>
      </c>
      <c r="AI86" s="51" t="str">
        <f t="shared" si="70"/>
        <v>na</v>
      </c>
      <c r="AJ86" s="51" t="str">
        <f t="shared" si="71"/>
        <v>na</v>
      </c>
      <c r="AK86" s="51" t="str">
        <f t="shared" si="72"/>
        <v>na</v>
      </c>
      <c r="AL86" s="52" t="str">
        <f t="shared" si="73"/>
        <v>na</v>
      </c>
      <c r="AM86" s="52" t="str">
        <f t="shared" si="74"/>
        <v>na</v>
      </c>
      <c r="AN86" s="52">
        <f t="shared" si="75"/>
        <v>0.17416255940162628</v>
      </c>
      <c r="AO86" s="52" t="str">
        <f t="shared" si="76"/>
        <v>na</v>
      </c>
      <c r="AP86" s="52" t="str">
        <f t="shared" si="77"/>
        <v>na</v>
      </c>
      <c r="AQ86" s="52" t="str">
        <f t="shared" si="78"/>
        <v>na</v>
      </c>
      <c r="AR86" s="52">
        <f t="shared" si="79"/>
        <v>8.6477508970883354E-2</v>
      </c>
      <c r="AS86" s="52">
        <f t="shared" si="67"/>
        <v>8.4220446829313164E-2</v>
      </c>
      <c r="AT86" s="52">
        <f t="shared" si="68"/>
        <v>6.8762127193829903E-2</v>
      </c>
      <c r="AV86" s="89"/>
      <c r="AW86" s="89"/>
      <c r="AX86" s="89"/>
    </row>
    <row r="87" spans="2:50" x14ac:dyDescent="0.2">
      <c r="B87" s="2">
        <f t="shared" si="62"/>
        <v>1953</v>
      </c>
      <c r="C87" s="20">
        <f>INDEX('Monthly Returns'!$E:$E,MATCH(DATE($B87,12,31),'Monthly Returns'!$D:$D,0),0)</f>
        <v>24.809999000000001</v>
      </c>
      <c r="D87" s="21">
        <f>INDEX('Monthly Returns'!$F:$F,MATCH(DATE($B87,12,31),'Monthly Returns'!$D:$D,0),0)</f>
        <v>26.9</v>
      </c>
      <c r="E87" s="23">
        <f>SUMIFS(Data!$G:$G,Data!$B:$B,'Annual Returns'!$B87)</f>
        <v>1.4216666666666666</v>
      </c>
      <c r="F87" s="19">
        <f>INDEX('Monthly Returns'!$M:$M,MATCH(DATE($B87,12,31),'Monthly Returns'!$D:$D,0),0)</f>
        <v>5.5878376126126126</v>
      </c>
      <c r="G87" s="19">
        <f>INDEX('Monthly Returns'!$N:$N,MATCH(DATE($B87,12,31),'Monthly Returns'!$D:$D,0),0)</f>
        <v>2.1582050709385316</v>
      </c>
      <c r="H87" s="19">
        <f>INDEX('Monthly Returns'!$O:$O,MATCH(DATE($B87,12,31),'Monthly Returns'!$D:$D,0),0)</f>
        <v>468.92548992401106</v>
      </c>
      <c r="I87" s="22">
        <f>INDEX('Monthly Returns'!$P:$P,MATCH(DATE($B87,12,31),'Monthly Returns'!$D:$D,0),0)</f>
        <v>217.27568720802361</v>
      </c>
      <c r="J87" s="27">
        <f t="shared" si="63"/>
        <v>-6.6240158073014532E-2</v>
      </c>
      <c r="K87" s="27">
        <f t="shared" si="64"/>
        <v>-1.0577786790250898E-2</v>
      </c>
      <c r="L87" s="27">
        <f t="shared" si="65"/>
        <v>7.4906367041196464E-3</v>
      </c>
      <c r="M87" s="28">
        <f t="shared" si="66"/>
        <v>-1.7934085773222974E-2</v>
      </c>
      <c r="N87" s="27">
        <f t="shared" si="80"/>
        <v>0.10309723140420002</v>
      </c>
      <c r="O87" s="27">
        <f t="shared" si="81"/>
        <v>0.17498729771349408</v>
      </c>
      <c r="P87" s="27">
        <f t="shared" si="82"/>
        <v>2.2226293233867045E-2</v>
      </c>
      <c r="Q87" s="28">
        <f t="shared" si="83"/>
        <v>0.14943951793331323</v>
      </c>
      <c r="R87" s="27">
        <f t="shared" si="84"/>
        <v>8.0111240884182866E-2</v>
      </c>
      <c r="S87" s="27">
        <f t="shared" si="85"/>
        <v>0.14178869622064383</v>
      </c>
      <c r="T87" s="27">
        <f t="shared" si="86"/>
        <v>4.4528521531729703E-2</v>
      </c>
      <c r="U87" s="28">
        <f t="shared" si="87"/>
        <v>9.3113948239813338E-2</v>
      </c>
      <c r="V87" s="27">
        <f t="shared" si="58"/>
        <v>4.6638195019274908E-2</v>
      </c>
      <c r="W87" s="27">
        <f t="shared" si="59"/>
        <v>0.10575652621182141</v>
      </c>
      <c r="X87" s="27">
        <f t="shared" si="60"/>
        <v>3.6236575865506548E-2</v>
      </c>
      <c r="Y87" s="28">
        <f t="shared" si="61"/>
        <v>6.7088879089457931E-2</v>
      </c>
      <c r="Z87" s="27">
        <f t="shared" si="42"/>
        <v>2.7739192887255015E-3</v>
      </c>
      <c r="AA87" s="27">
        <f t="shared" si="43"/>
        <v>6.0706043035225754E-2</v>
      </c>
      <c r="AB87" s="27">
        <f t="shared" si="44"/>
        <v>1.828711118198445E-2</v>
      </c>
      <c r="AC87" s="28">
        <f t="shared" si="45"/>
        <v>4.1657143046820222E-2</v>
      </c>
      <c r="AD87" s="27">
        <f t="shared" si="46"/>
        <v>3.6148544017132078E-2</v>
      </c>
      <c r="AE87" s="27">
        <f t="shared" si="47"/>
        <v>9.4769016059089495E-2</v>
      </c>
      <c r="AF87" s="27">
        <f t="shared" si="48"/>
        <v>1.4822776521998815E-2</v>
      </c>
      <c r="AG87" s="28">
        <f t="shared" si="49"/>
        <v>7.8778523094527264E-2</v>
      </c>
      <c r="AH87" s="51" t="str">
        <f t="shared" si="69"/>
        <v>na</v>
      </c>
      <c r="AI87" s="51" t="str">
        <f t="shared" si="70"/>
        <v>na</v>
      </c>
      <c r="AJ87" s="51" t="str">
        <f t="shared" si="71"/>
        <v>na</v>
      </c>
      <c r="AK87" s="51" t="str">
        <f t="shared" si="72"/>
        <v>na</v>
      </c>
      <c r="AL87" s="52" t="str">
        <f t="shared" si="73"/>
        <v>na</v>
      </c>
      <c r="AM87" s="52" t="str">
        <f t="shared" si="74"/>
        <v>na</v>
      </c>
      <c r="AN87" s="52">
        <f t="shared" si="75"/>
        <v>-1.7934085773222974E-2</v>
      </c>
      <c r="AO87" s="52" t="str">
        <f t="shared" si="76"/>
        <v>na</v>
      </c>
      <c r="AP87" s="52" t="str">
        <f t="shared" si="77"/>
        <v>na</v>
      </c>
      <c r="AQ87" s="52" t="str">
        <f t="shared" si="78"/>
        <v>na</v>
      </c>
      <c r="AR87" s="52">
        <f t="shared" si="79"/>
        <v>8.6477508970883354E-2</v>
      </c>
      <c r="AS87" s="52">
        <f t="shared" si="67"/>
        <v>8.4220446829313164E-2</v>
      </c>
      <c r="AT87" s="52">
        <f t="shared" si="68"/>
        <v>6.8762127193829903E-2</v>
      </c>
      <c r="AV87" s="89"/>
      <c r="AW87" s="89"/>
      <c r="AX87" s="89"/>
    </row>
    <row r="88" spans="2:50" x14ac:dyDescent="0.2">
      <c r="B88" s="2">
        <f t="shared" si="62"/>
        <v>1954</v>
      </c>
      <c r="C88" s="20">
        <f>INDEX('Monthly Returns'!$E:$E,MATCH(DATE($B88,12,31),'Monthly Returns'!$D:$D,0),0)</f>
        <v>35.979999999999997</v>
      </c>
      <c r="D88" s="21">
        <f>INDEX('Monthly Returns'!$F:$F,MATCH(DATE($B88,12,31),'Monthly Returns'!$D:$D,0),0)</f>
        <v>26.7</v>
      </c>
      <c r="E88" s="23">
        <f>SUMIFS(Data!$G:$G,Data!$B:$B,'Annual Returns'!$B88)</f>
        <v>1.4750000000000001</v>
      </c>
      <c r="F88" s="19">
        <f>INDEX('Monthly Returns'!$M:$M,MATCH(DATE($B88,12,31),'Monthly Returns'!$D:$D,0),0)</f>
        <v>8.1036036036036023</v>
      </c>
      <c r="G88" s="19">
        <f>INDEX('Monthly Returns'!$N:$N,MATCH(DATE($B88,12,31),'Monthly Returns'!$D:$D,0),0)</f>
        <v>2.1421589365821117</v>
      </c>
      <c r="H88" s="19">
        <f>INDEX('Monthly Returns'!$O:$O,MATCH(DATE($B88,12,31),'Monthly Returns'!$D:$D,0),0)</f>
        <v>713.21346161073245</v>
      </c>
      <c r="I88" s="22">
        <f>INDEX('Monthly Returns'!$P:$P,MATCH(DATE($B88,12,31),'Monthly Returns'!$D:$D,0),0)</f>
        <v>332.94143092327641</v>
      </c>
      <c r="J88" s="27">
        <f t="shared" si="63"/>
        <v>0.45022174325762743</v>
      </c>
      <c r="K88" s="27">
        <f t="shared" si="64"/>
        <v>0.52095263946156578</v>
      </c>
      <c r="L88" s="27">
        <f t="shared" si="65"/>
        <v>-7.4349442379180175E-3</v>
      </c>
      <c r="M88" s="28">
        <f t="shared" si="66"/>
        <v>0.53234554312794491</v>
      </c>
      <c r="N88" s="27">
        <f t="shared" si="80"/>
        <v>0.16816753052067046</v>
      </c>
      <c r="O88" s="27">
        <f t="shared" si="81"/>
        <v>0.23948321641851522</v>
      </c>
      <c r="P88" s="27">
        <f t="shared" si="82"/>
        <v>2.4990527080444247E-2</v>
      </c>
      <c r="Q88" s="28">
        <f t="shared" si="83"/>
        <v>0.20926309431271162</v>
      </c>
      <c r="R88" s="27">
        <f t="shared" si="84"/>
        <v>0.10631547256864637</v>
      </c>
      <c r="S88" s="27">
        <f t="shared" si="85"/>
        <v>0.16925277010769069</v>
      </c>
      <c r="T88" s="27">
        <f t="shared" si="86"/>
        <v>4.1379743992410623E-2</v>
      </c>
      <c r="U88" s="28">
        <f t="shared" si="87"/>
        <v>0.12279192758737967</v>
      </c>
      <c r="V88" s="27">
        <f t="shared" si="58"/>
        <v>7.0218634589670925E-2</v>
      </c>
      <c r="W88" s="27">
        <f t="shared" si="59"/>
        <v>0.13076683199525019</v>
      </c>
      <c r="X88" s="27">
        <f t="shared" si="60"/>
        <v>3.5071434237345933E-2</v>
      </c>
      <c r="Y88" s="28">
        <f t="shared" si="61"/>
        <v>9.2452940533919614E-2</v>
      </c>
      <c r="Z88" s="27">
        <f t="shared" si="42"/>
        <v>2.1000360491940651E-2</v>
      </c>
      <c r="AA88" s="27">
        <f t="shared" si="43"/>
        <v>8.0503254919652045E-2</v>
      </c>
      <c r="AB88" s="27">
        <f t="shared" si="44"/>
        <v>1.7745785366057198E-2</v>
      </c>
      <c r="AC88" s="28">
        <f t="shared" si="45"/>
        <v>6.1663207508172224E-2</v>
      </c>
      <c r="AD88" s="27">
        <f t="shared" si="46"/>
        <v>4.3051091070065217E-2</v>
      </c>
      <c r="AE88" s="27">
        <f t="shared" si="47"/>
        <v>0.10165645928178924</v>
      </c>
      <c r="AF88" s="27">
        <f t="shared" si="48"/>
        <v>1.4570363269789111E-2</v>
      </c>
      <c r="AG88" s="28">
        <f t="shared" si="49"/>
        <v>8.5835442434309295E-2</v>
      </c>
      <c r="AH88" s="51" t="str">
        <f t="shared" si="69"/>
        <v>na</v>
      </c>
      <c r="AI88" s="51" t="str">
        <f t="shared" si="70"/>
        <v>na</v>
      </c>
      <c r="AJ88" s="51" t="str">
        <f t="shared" si="71"/>
        <v>na</v>
      </c>
      <c r="AK88" s="51" t="str">
        <f t="shared" si="72"/>
        <v>na</v>
      </c>
      <c r="AL88" s="52">
        <f t="shared" si="73"/>
        <v>0.53234554312794491</v>
      </c>
      <c r="AM88" s="52" t="str">
        <f t="shared" si="74"/>
        <v>na</v>
      </c>
      <c r="AN88" s="52" t="str">
        <f t="shared" si="75"/>
        <v>na</v>
      </c>
      <c r="AO88" s="52" t="str">
        <f t="shared" si="76"/>
        <v>na</v>
      </c>
      <c r="AP88" s="52" t="str">
        <f t="shared" si="77"/>
        <v>na</v>
      </c>
      <c r="AQ88" s="52" t="str">
        <f t="shared" si="78"/>
        <v>na</v>
      </c>
      <c r="AR88" s="52">
        <f t="shared" si="79"/>
        <v>8.6477508970883354E-2</v>
      </c>
      <c r="AS88" s="52">
        <f t="shared" si="67"/>
        <v>8.4220446829313164E-2</v>
      </c>
      <c r="AT88" s="52">
        <f t="shared" si="68"/>
        <v>6.8762127193829903E-2</v>
      </c>
      <c r="AV88" s="89"/>
      <c r="AW88" s="89"/>
      <c r="AX88" s="89"/>
    </row>
    <row r="89" spans="2:50" x14ac:dyDescent="0.2">
      <c r="B89" s="2">
        <f t="shared" si="62"/>
        <v>1955</v>
      </c>
      <c r="C89" s="20">
        <f>INDEX('Monthly Returns'!$E:$E,MATCH(DATE($B89,12,31),'Monthly Returns'!$D:$D,0),0)</f>
        <v>45.48</v>
      </c>
      <c r="D89" s="21">
        <f>INDEX('Monthly Returns'!$F:$F,MATCH(DATE($B89,12,31),'Monthly Returns'!$D:$D,0),0)</f>
        <v>26.8</v>
      </c>
      <c r="E89" s="23">
        <f>SUMIFS(Data!$G:$G,Data!$B:$B,'Annual Returns'!$B89)</f>
        <v>1.5891666666666668</v>
      </c>
      <c r="F89" s="19">
        <f>INDEX('Monthly Returns'!$M:$M,MATCH(DATE($B89,12,31),'Monthly Returns'!$D:$D,0),0)</f>
        <v>10.243243243243242</v>
      </c>
      <c r="G89" s="19">
        <f>INDEX('Monthly Returns'!$N:$N,MATCH(DATE($B89,12,31),'Monthly Returns'!$D:$D,0),0)</f>
        <v>2.1501820037603219</v>
      </c>
      <c r="H89" s="19">
        <f>INDEX('Monthly Returns'!$O:$O,MATCH(DATE($B89,12,31),'Monthly Returns'!$D:$D,0),0)</f>
        <v>936.5715271794794</v>
      </c>
      <c r="I89" s="22">
        <f>INDEX('Monthly Returns'!$P:$P,MATCH(DATE($B89,12,31),'Monthly Returns'!$D:$D,0),0)</f>
        <v>435.57779087610572</v>
      </c>
      <c r="J89" s="27">
        <f t="shared" si="63"/>
        <v>0.26403557531962196</v>
      </c>
      <c r="K89" s="27">
        <f t="shared" si="64"/>
        <v>0.31317141023153372</v>
      </c>
      <c r="L89" s="27">
        <f t="shared" si="65"/>
        <v>3.7453183520599342E-3</v>
      </c>
      <c r="M89" s="28">
        <f t="shared" si="66"/>
        <v>0.3082715169097745</v>
      </c>
      <c r="N89" s="27">
        <f t="shared" si="80"/>
        <v>0.17357383389848224</v>
      </c>
      <c r="O89" s="27">
        <f t="shared" si="81"/>
        <v>0.23805643611619942</v>
      </c>
      <c r="P89" s="27">
        <f t="shared" si="82"/>
        <v>1.4002339666480124E-2</v>
      </c>
      <c r="Q89" s="28">
        <f t="shared" si="83"/>
        <v>0.22096013755097843</v>
      </c>
      <c r="R89" s="27">
        <f t="shared" si="84"/>
        <v>0.10129125166736452</v>
      </c>
      <c r="S89" s="27">
        <f t="shared" si="85"/>
        <v>0.16348875848589528</v>
      </c>
      <c r="T89" s="27">
        <f t="shared" si="86"/>
        <v>3.9456550876131535E-2</v>
      </c>
      <c r="U89" s="28">
        <f t="shared" si="87"/>
        <v>0.11932409055984139</v>
      </c>
      <c r="V89" s="27">
        <f t="shared" ref="V89:V120" si="88">($F89/$F69)^(1/20)-1</f>
        <v>6.4454600328215816E-2</v>
      </c>
      <c r="W89" s="27">
        <f t="shared" ref="W89:W120" si="89">($H89/$H69)^(1/20)-1</f>
        <v>0.12443742940243196</v>
      </c>
      <c r="X89" s="27">
        <f t="shared" ref="X89:X120" si="90">($G89/$G69)^(1/20)-1</f>
        <v>3.3743484720102357E-2</v>
      </c>
      <c r="Y89" s="28">
        <f t="shared" ref="Y89:Y120" si="91">($I89/$I69)^(1/20)-1</f>
        <v>8.7733510317490548E-2</v>
      </c>
      <c r="Z89" s="27">
        <f t="shared" si="42"/>
        <v>4.3970787417142221E-2</v>
      </c>
      <c r="AA89" s="27">
        <f t="shared" si="43"/>
        <v>0.10434603743711235</v>
      </c>
      <c r="AB89" s="27">
        <f t="shared" si="44"/>
        <v>2.0592462869603034E-2</v>
      </c>
      <c r="AC89" s="28">
        <f t="shared" si="45"/>
        <v>8.2063681258255583E-2</v>
      </c>
      <c r="AD89" s="27">
        <f t="shared" si="46"/>
        <v>4.4103168712756213E-2</v>
      </c>
      <c r="AE89" s="27">
        <f t="shared" si="47"/>
        <v>0.10229683055006289</v>
      </c>
      <c r="AF89" s="27">
        <f t="shared" si="48"/>
        <v>1.3544276301514335E-2</v>
      </c>
      <c r="AG89" s="28">
        <f t="shared" si="49"/>
        <v>8.7566528985208336E-2</v>
      </c>
      <c r="AH89" s="51" t="str">
        <f t="shared" si="69"/>
        <v>na</v>
      </c>
      <c r="AI89" s="51" t="str">
        <f t="shared" si="70"/>
        <v>na</v>
      </c>
      <c r="AJ89" s="51" t="str">
        <f t="shared" si="71"/>
        <v>na</v>
      </c>
      <c r="AK89" s="51" t="str">
        <f t="shared" si="72"/>
        <v>na</v>
      </c>
      <c r="AL89" s="52" t="str">
        <f t="shared" si="73"/>
        <v>na</v>
      </c>
      <c r="AM89" s="52" t="str">
        <f t="shared" si="74"/>
        <v>na</v>
      </c>
      <c r="AN89" s="52" t="str">
        <f t="shared" si="75"/>
        <v>na</v>
      </c>
      <c r="AO89" s="52" t="str">
        <f t="shared" si="76"/>
        <v>na</v>
      </c>
      <c r="AP89" s="52" t="str">
        <f t="shared" si="77"/>
        <v>na</v>
      </c>
      <c r="AQ89" s="52">
        <f t="shared" si="78"/>
        <v>0.3082715169097745</v>
      </c>
      <c r="AR89" s="52">
        <f t="shared" si="79"/>
        <v>8.6477508970883354E-2</v>
      </c>
      <c r="AS89" s="52">
        <f t="shared" si="67"/>
        <v>8.4220446829313164E-2</v>
      </c>
      <c r="AT89" s="52">
        <f t="shared" si="68"/>
        <v>6.8762127193829903E-2</v>
      </c>
      <c r="AV89" s="89"/>
      <c r="AW89" s="89"/>
      <c r="AX89" s="89"/>
    </row>
    <row r="90" spans="2:50" x14ac:dyDescent="0.2">
      <c r="B90" s="2">
        <f t="shared" si="62"/>
        <v>1956</v>
      </c>
      <c r="C90" s="20">
        <f>INDEX('Monthly Returns'!$E:$E,MATCH(DATE($B90,12,31),'Monthly Returns'!$D:$D,0),0)</f>
        <v>46.669998</v>
      </c>
      <c r="D90" s="21">
        <f>INDEX('Monthly Returns'!$F:$F,MATCH(DATE($B90,12,31),'Monthly Returns'!$D:$D,0),0)</f>
        <v>27.6</v>
      </c>
      <c r="E90" s="23">
        <f>SUMIFS(Data!$G:$G,Data!$B:$B,'Annual Returns'!$B90)</f>
        <v>1.769166666666667</v>
      </c>
      <c r="F90" s="19">
        <f>INDEX('Monthly Returns'!$M:$M,MATCH(DATE($B90,12,31),'Monthly Returns'!$D:$D,0),0)</f>
        <v>10.511260810810811</v>
      </c>
      <c r="G90" s="19">
        <f>INDEX('Monthly Returns'!$N:$N,MATCH(DATE($B90,12,31),'Monthly Returns'!$D:$D,0),0)</f>
        <v>2.2143665411860032</v>
      </c>
      <c r="H90" s="19">
        <f>INDEX('Monthly Returns'!$O:$O,MATCH(DATE($B90,12,31),'Monthly Returns'!$D:$D,0),0)</f>
        <v>997.91584966499806</v>
      </c>
      <c r="I90" s="22">
        <f>INDEX('Monthly Returns'!$P:$P,MATCH(DATE($B90,12,31),'Monthly Returns'!$D:$D,0),0)</f>
        <v>450.65522401296715</v>
      </c>
      <c r="J90" s="27">
        <f t="shared" si="63"/>
        <v>2.6165303430079279E-2</v>
      </c>
      <c r="K90" s="27">
        <f t="shared" si="64"/>
        <v>6.5498812109160864E-2</v>
      </c>
      <c r="L90" s="27">
        <f t="shared" si="65"/>
        <v>2.9850746268656803E-2</v>
      </c>
      <c r="M90" s="28">
        <f t="shared" si="66"/>
        <v>3.4614788569764299E-2</v>
      </c>
      <c r="N90" s="27">
        <f t="shared" si="80"/>
        <v>0.14446290362127612</v>
      </c>
      <c r="O90" s="27">
        <f t="shared" si="81"/>
        <v>0.20025374650667604</v>
      </c>
      <c r="P90" s="27">
        <f t="shared" si="82"/>
        <v>8.167380498786736E-3</v>
      </c>
      <c r="Q90" s="28">
        <f t="shared" si="83"/>
        <v>0.19053023309765815</v>
      </c>
      <c r="R90" s="27">
        <f t="shared" si="84"/>
        <v>0.1192313991057885</v>
      </c>
      <c r="S90" s="27">
        <f t="shared" si="85"/>
        <v>0.18197903302824181</v>
      </c>
      <c r="T90" s="27">
        <f t="shared" si="86"/>
        <v>2.5290804192224181E-2</v>
      </c>
      <c r="U90" s="28">
        <f t="shared" si="87"/>
        <v>0.15282320703096963</v>
      </c>
      <c r="V90" s="27">
        <f t="shared" si="88"/>
        <v>5.1605715333884028E-2</v>
      </c>
      <c r="W90" s="27">
        <f t="shared" si="89"/>
        <v>0.11093431648402197</v>
      </c>
      <c r="X90" s="27">
        <f t="shared" si="90"/>
        <v>3.4520383939094623E-2</v>
      </c>
      <c r="Y90" s="28">
        <f t="shared" si="91"/>
        <v>7.3864114937947756E-2</v>
      </c>
      <c r="Z90" s="27">
        <f t="shared" si="42"/>
        <v>7.079864616264242E-2</v>
      </c>
      <c r="AA90" s="27">
        <f t="shared" si="43"/>
        <v>0.13114567237613306</v>
      </c>
      <c r="AB90" s="27">
        <f t="shared" si="44"/>
        <v>2.5798947311574505E-2</v>
      </c>
      <c r="AC90" s="28">
        <f t="shared" si="45"/>
        <v>0.1026972442705778</v>
      </c>
      <c r="AD90" s="27">
        <f t="shared" si="46"/>
        <v>4.2239498116954044E-2</v>
      </c>
      <c r="AE90" s="27">
        <f t="shared" si="47"/>
        <v>9.9842484740764847E-2</v>
      </c>
      <c r="AF90" s="27">
        <f t="shared" si="48"/>
        <v>1.4918558257735137E-2</v>
      </c>
      <c r="AG90" s="28">
        <f t="shared" si="49"/>
        <v>8.367560706428967E-2</v>
      </c>
      <c r="AH90" s="51" t="str">
        <f t="shared" si="69"/>
        <v>na</v>
      </c>
      <c r="AI90" s="51" t="str">
        <f t="shared" si="70"/>
        <v>na</v>
      </c>
      <c r="AJ90" s="51" t="str">
        <f t="shared" si="71"/>
        <v>na</v>
      </c>
      <c r="AK90" s="51" t="str">
        <f t="shared" si="72"/>
        <v>na</v>
      </c>
      <c r="AL90" s="52" t="str">
        <f t="shared" si="73"/>
        <v>na</v>
      </c>
      <c r="AM90" s="52" t="str">
        <f t="shared" si="74"/>
        <v>na</v>
      </c>
      <c r="AN90" s="52" t="str">
        <f t="shared" si="75"/>
        <v>na</v>
      </c>
      <c r="AO90" s="52" t="str">
        <f t="shared" si="76"/>
        <v>na</v>
      </c>
      <c r="AP90" s="52">
        <f t="shared" si="77"/>
        <v>3.4614788569764299E-2</v>
      </c>
      <c r="AQ90" s="52" t="str">
        <f t="shared" si="78"/>
        <v>na</v>
      </c>
      <c r="AR90" s="52">
        <f t="shared" si="79"/>
        <v>8.6477508970883354E-2</v>
      </c>
      <c r="AS90" s="52">
        <f t="shared" si="67"/>
        <v>8.4220446829313164E-2</v>
      </c>
      <c r="AT90" s="52">
        <f t="shared" si="68"/>
        <v>6.8762127193829903E-2</v>
      </c>
      <c r="AV90" s="89"/>
      <c r="AW90" s="89"/>
      <c r="AX90" s="89"/>
    </row>
    <row r="91" spans="2:50" x14ac:dyDescent="0.2">
      <c r="B91" s="2">
        <f t="shared" si="62"/>
        <v>1957</v>
      </c>
      <c r="C91" s="20">
        <f>INDEX('Monthly Returns'!$E:$E,MATCH(DATE($B91,12,31),'Monthly Returns'!$D:$D,0),0)</f>
        <v>39.990001999999997</v>
      </c>
      <c r="D91" s="21">
        <f>INDEX('Monthly Returns'!$F:$F,MATCH(DATE($B91,12,31),'Monthly Returns'!$D:$D,0),0)</f>
        <v>28.4</v>
      </c>
      <c r="E91" s="23">
        <f>SUMIFS(Data!$G:$G,Data!$B:$B,'Annual Returns'!$B91)</f>
        <v>1.7483333333333333</v>
      </c>
      <c r="F91" s="19">
        <f>INDEX('Monthly Returns'!$M:$M,MATCH(DATE($B91,12,31),'Monthly Returns'!$D:$D,0),0)</f>
        <v>9.0067572072072064</v>
      </c>
      <c r="G91" s="19">
        <f>INDEX('Monthly Returns'!$N:$N,MATCH(DATE($B91,12,31),'Monthly Returns'!$D:$D,0),0)</f>
        <v>2.278551078611684</v>
      </c>
      <c r="H91" s="19">
        <f>INDEX('Monthly Returns'!$O:$O,MATCH(DATE($B91,12,31),'Monthly Returns'!$D:$D,0),0)</f>
        <v>890.14889755603144</v>
      </c>
      <c r="I91" s="22">
        <f>INDEX('Monthly Returns'!$P:$P,MATCH(DATE($B91,12,31),'Monthly Returns'!$D:$D,0),0)</f>
        <v>390.66444720580768</v>
      </c>
      <c r="J91" s="27">
        <f t="shared" si="63"/>
        <v>-0.14313255380898027</v>
      </c>
      <c r="K91" s="27">
        <f t="shared" si="64"/>
        <v>-0.10799202372138306</v>
      </c>
      <c r="L91" s="27">
        <f t="shared" si="65"/>
        <v>2.8985507246376718E-2</v>
      </c>
      <c r="M91" s="28">
        <f t="shared" si="66"/>
        <v>-0.13311900896866846</v>
      </c>
      <c r="N91" s="27">
        <f t="shared" si="80"/>
        <v>8.5205470308679754E-2</v>
      </c>
      <c r="O91" s="27">
        <f t="shared" si="81"/>
        <v>0.13435266256734302</v>
      </c>
      <c r="P91" s="27">
        <f t="shared" si="82"/>
        <v>1.2421631436115632E-2</v>
      </c>
      <c r="Q91" s="28">
        <f t="shared" si="83"/>
        <v>0.12043503155722646</v>
      </c>
      <c r="R91" s="27">
        <f t="shared" si="84"/>
        <v>0.10280631547040731</v>
      </c>
      <c r="S91" s="27">
        <f t="shared" si="85"/>
        <v>0.16340804412341337</v>
      </c>
      <c r="T91" s="27">
        <f t="shared" si="86"/>
        <v>1.9554036204293634E-2</v>
      </c>
      <c r="U91" s="28">
        <f t="shared" si="87"/>
        <v>0.14109503058285644</v>
      </c>
      <c r="V91" s="27">
        <f t="shared" si="88"/>
        <v>6.6567857717855228E-2</v>
      </c>
      <c r="W91" s="27">
        <f t="shared" si="89"/>
        <v>0.12593422913546082</v>
      </c>
      <c r="X91" s="27">
        <f t="shared" si="90"/>
        <v>3.4541203637378448E-2</v>
      </c>
      <c r="Y91" s="28">
        <f t="shared" si="91"/>
        <v>8.8341600292719535E-2</v>
      </c>
      <c r="Z91" s="27">
        <f t="shared" si="42"/>
        <v>7.3313722802756054E-2</v>
      </c>
      <c r="AA91" s="27">
        <f t="shared" si="43"/>
        <v>0.13129183476414807</v>
      </c>
      <c r="AB91" s="27">
        <f t="shared" si="44"/>
        <v>3.1435041341383529E-2</v>
      </c>
      <c r="AC91" s="28">
        <f t="shared" si="45"/>
        <v>9.6813458356912685E-2</v>
      </c>
      <c r="AD91" s="27">
        <f t="shared" si="46"/>
        <v>2.8008974872235193E-2</v>
      </c>
      <c r="AE91" s="27">
        <f t="shared" si="47"/>
        <v>8.4599191873148349E-2</v>
      </c>
      <c r="AF91" s="27">
        <f t="shared" si="48"/>
        <v>1.6660010406652992E-2</v>
      </c>
      <c r="AG91" s="28">
        <f t="shared" si="49"/>
        <v>6.6825861911614437E-2</v>
      </c>
      <c r="AH91" s="51" t="str">
        <f t="shared" si="69"/>
        <v>na</v>
      </c>
      <c r="AI91" s="51" t="str">
        <f t="shared" si="70"/>
        <v>na</v>
      </c>
      <c r="AJ91" s="51" t="str">
        <f t="shared" si="71"/>
        <v>na</v>
      </c>
      <c r="AK91" s="51" t="str">
        <f t="shared" si="72"/>
        <v>na</v>
      </c>
      <c r="AL91" s="52" t="str">
        <f t="shared" si="73"/>
        <v>na</v>
      </c>
      <c r="AM91" s="52">
        <f t="shared" si="74"/>
        <v>-0.13311900896866846</v>
      </c>
      <c r="AN91" s="52" t="str">
        <f t="shared" si="75"/>
        <v>na</v>
      </c>
      <c r="AO91" s="52" t="str">
        <f t="shared" si="76"/>
        <v>na</v>
      </c>
      <c r="AP91" s="52" t="str">
        <f t="shared" si="77"/>
        <v>na</v>
      </c>
      <c r="AQ91" s="52" t="str">
        <f t="shared" si="78"/>
        <v>na</v>
      </c>
      <c r="AR91" s="52">
        <f t="shared" si="79"/>
        <v>8.6477508970883354E-2</v>
      </c>
      <c r="AS91" s="52">
        <f t="shared" si="67"/>
        <v>8.4220446829313164E-2</v>
      </c>
      <c r="AT91" s="52">
        <f t="shared" si="68"/>
        <v>6.8762127193829903E-2</v>
      </c>
      <c r="AV91" s="89"/>
      <c r="AW91" s="89"/>
      <c r="AX91" s="89"/>
    </row>
    <row r="92" spans="2:50" x14ac:dyDescent="0.2">
      <c r="B92" s="2">
        <f t="shared" si="62"/>
        <v>1958</v>
      </c>
      <c r="C92" s="20">
        <f>INDEX('Monthly Returns'!$E:$E,MATCH(DATE($B92,12,31),'Monthly Returns'!$D:$D,0),0)</f>
        <v>55.209999000000003</v>
      </c>
      <c r="D92" s="21">
        <f>INDEX('Monthly Returns'!$F:$F,MATCH(DATE($B92,12,31),'Monthly Returns'!$D:$D,0),0)</f>
        <v>28.9</v>
      </c>
      <c r="E92" s="23">
        <f>SUMIFS(Data!$G:$G,Data!$B:$B,'Annual Returns'!$B92)</f>
        <v>1.7483333333333333</v>
      </c>
      <c r="F92" s="19">
        <f>INDEX('Monthly Returns'!$M:$M,MATCH(DATE($B92,12,31),'Monthly Returns'!$D:$D,0),0)</f>
        <v>12.43468445945946</v>
      </c>
      <c r="G92" s="19">
        <f>INDEX('Monthly Returns'!$N:$N,MATCH(DATE($B92,12,31),'Monthly Returns'!$D:$D,0),0)</f>
        <v>2.3186664145027347</v>
      </c>
      <c r="H92" s="19">
        <f>INDEX('Monthly Returns'!$O:$O,MATCH(DATE($B92,12,31),'Monthly Returns'!$D:$D,0),0)</f>
        <v>1274.6815886743559</v>
      </c>
      <c r="I92" s="22">
        <f>INDEX('Monthly Returns'!$P:$P,MATCH(DATE($B92,12,31),'Monthly Returns'!$D:$D,0),0)</f>
        <v>549.74772597796266</v>
      </c>
      <c r="J92" s="27">
        <f t="shared" si="63"/>
        <v>0.38059505473393096</v>
      </c>
      <c r="K92" s="27">
        <f t="shared" si="64"/>
        <v>0.43198693182015613</v>
      </c>
      <c r="L92" s="27">
        <f t="shared" si="65"/>
        <v>1.7605633802816767E-2</v>
      </c>
      <c r="M92" s="28">
        <f t="shared" si="66"/>
        <v>0.40721207140804294</v>
      </c>
      <c r="N92" s="27">
        <f t="shared" si="80"/>
        <v>0.17348677220446396</v>
      </c>
      <c r="O92" s="27">
        <f t="shared" si="81"/>
        <v>0.22140466508981294</v>
      </c>
      <c r="P92" s="27">
        <f t="shared" si="82"/>
        <v>1.4446416964055242E-2</v>
      </c>
      <c r="Q92" s="28">
        <f t="shared" si="83"/>
        <v>0.2040110198674896</v>
      </c>
      <c r="R92" s="27">
        <f t="shared" si="84"/>
        <v>0.13774777939057992</v>
      </c>
      <c r="S92" s="27">
        <f t="shared" si="85"/>
        <v>0.19797118782069822</v>
      </c>
      <c r="T92" s="27">
        <f t="shared" si="86"/>
        <v>1.8328925493891868E-2</v>
      </c>
      <c r="U92" s="28">
        <f t="shared" si="87"/>
        <v>0.17640887716086362</v>
      </c>
      <c r="V92" s="27">
        <f t="shared" si="88"/>
        <v>7.628628429572748E-2</v>
      </c>
      <c r="W92" s="27">
        <f t="shared" si="89"/>
        <v>0.13471175073015629</v>
      </c>
      <c r="X92" s="27">
        <f t="shared" si="90"/>
        <v>3.6903857993812128E-2</v>
      </c>
      <c r="Y92" s="28">
        <f t="shared" si="91"/>
        <v>9.4326867416214988E-2</v>
      </c>
      <c r="Z92" s="27">
        <f t="shared" si="42"/>
        <v>7.086050951690015E-2</v>
      </c>
      <c r="AA92" s="27">
        <f t="shared" si="43"/>
        <v>0.12797512903589259</v>
      </c>
      <c r="AB92" s="27">
        <f t="shared" si="44"/>
        <v>3.1841418101107744E-2</v>
      </c>
      <c r="AC92" s="28">
        <f t="shared" si="45"/>
        <v>9.3167137166968006E-2</v>
      </c>
      <c r="AD92" s="27">
        <f t="shared" si="46"/>
        <v>2.939540375832328E-2</v>
      </c>
      <c r="AE92" s="27">
        <f t="shared" si="47"/>
        <v>8.5939919766667483E-2</v>
      </c>
      <c r="AF92" s="27">
        <f t="shared" si="48"/>
        <v>1.764598718014776E-2</v>
      </c>
      <c r="AG92" s="28">
        <f t="shared" si="49"/>
        <v>6.7109715408753434E-2</v>
      </c>
      <c r="AH92" s="51" t="str">
        <f t="shared" si="69"/>
        <v>na</v>
      </c>
      <c r="AI92" s="51" t="str">
        <f t="shared" si="70"/>
        <v>na</v>
      </c>
      <c r="AJ92" s="51" t="str">
        <f t="shared" si="71"/>
        <v>na</v>
      </c>
      <c r="AK92" s="51">
        <f t="shared" si="72"/>
        <v>0.40721207140804294</v>
      </c>
      <c r="AL92" s="52" t="str">
        <f t="shared" si="73"/>
        <v>na</v>
      </c>
      <c r="AM92" s="52" t="str">
        <f t="shared" si="74"/>
        <v>na</v>
      </c>
      <c r="AN92" s="52" t="str">
        <f t="shared" si="75"/>
        <v>na</v>
      </c>
      <c r="AO92" s="52" t="str">
        <f t="shared" si="76"/>
        <v>na</v>
      </c>
      <c r="AP92" s="52" t="str">
        <f t="shared" si="77"/>
        <v>na</v>
      </c>
      <c r="AQ92" s="52" t="str">
        <f t="shared" si="78"/>
        <v>na</v>
      </c>
      <c r="AR92" s="52">
        <f t="shared" si="79"/>
        <v>8.6477508970883354E-2</v>
      </c>
      <c r="AS92" s="52">
        <f t="shared" si="67"/>
        <v>8.4220446829313164E-2</v>
      </c>
      <c r="AT92" s="52">
        <f t="shared" si="68"/>
        <v>6.8762127193829903E-2</v>
      </c>
      <c r="AV92" s="89"/>
      <c r="AW92" s="89"/>
      <c r="AX92" s="89"/>
    </row>
    <row r="93" spans="2:50" x14ac:dyDescent="0.2">
      <c r="B93" s="2">
        <f t="shared" si="62"/>
        <v>1959</v>
      </c>
      <c r="C93" s="20">
        <f>INDEX('Monthly Returns'!$E:$E,MATCH(DATE($B93,12,31),'Monthly Returns'!$D:$D,0),0)</f>
        <v>59.889999000000003</v>
      </c>
      <c r="D93" s="21">
        <f>INDEX('Monthly Returns'!$F:$F,MATCH(DATE($B93,12,31),'Monthly Returns'!$D:$D,0),0)</f>
        <v>29.4</v>
      </c>
      <c r="E93" s="23">
        <f>SUMIFS(Data!$G:$G,Data!$B:$B,'Annual Returns'!$B93)</f>
        <v>1.7933333333333337</v>
      </c>
      <c r="F93" s="19">
        <f>INDEX('Monthly Returns'!$M:$M,MATCH(DATE($B93,12,31),'Monthly Returns'!$D:$D,0),0)</f>
        <v>13.488738513513512</v>
      </c>
      <c r="G93" s="19">
        <f>INDEX('Monthly Returns'!$N:$N,MATCH(DATE($B93,12,31),'Monthly Returns'!$D:$D,0),0)</f>
        <v>2.3587817503937858</v>
      </c>
      <c r="H93" s="19">
        <f>INDEX('Monthly Returns'!$O:$O,MATCH(DATE($B93,12,31),'Monthly Returns'!$D:$D,0),0)</f>
        <v>1426.2593538571286</v>
      </c>
      <c r="I93" s="22">
        <f>INDEX('Monthly Returns'!$P:$P,MATCH(DATE($B93,12,31),'Monthly Returns'!$D:$D,0),0)</f>
        <v>604.65931348630306</v>
      </c>
      <c r="J93" s="27">
        <f t="shared" si="63"/>
        <v>8.476725384472461E-2</v>
      </c>
      <c r="K93" s="27">
        <f t="shared" si="64"/>
        <v>0.11891421867982777</v>
      </c>
      <c r="L93" s="27">
        <f t="shared" si="65"/>
        <v>1.730103806228378E-2</v>
      </c>
      <c r="M93" s="28">
        <f t="shared" si="66"/>
        <v>9.9885065300918674E-2</v>
      </c>
      <c r="N93" s="27">
        <f t="shared" si="80"/>
        <v>0.10728299254454332</v>
      </c>
      <c r="O93" s="27">
        <f t="shared" si="81"/>
        <v>0.14867136508320145</v>
      </c>
      <c r="P93" s="27">
        <f t="shared" si="82"/>
        <v>1.9453013097845862E-2</v>
      </c>
      <c r="Q93" s="28">
        <f t="shared" si="83"/>
        <v>0.12675263138680126</v>
      </c>
      <c r="R93" s="27">
        <f t="shared" si="84"/>
        <v>0.1373179146519663</v>
      </c>
      <c r="S93" s="27">
        <f t="shared" si="85"/>
        <v>0.1932136766737016</v>
      </c>
      <c r="T93" s="27">
        <f t="shared" si="86"/>
        <v>2.2218020399223937E-2</v>
      </c>
      <c r="U93" s="28">
        <f t="shared" si="87"/>
        <v>0.16727904699595864</v>
      </c>
      <c r="V93" s="27">
        <f t="shared" si="88"/>
        <v>8.2054736231121472E-2</v>
      </c>
      <c r="W93" s="27">
        <f t="shared" si="89"/>
        <v>0.14001818320002535</v>
      </c>
      <c r="X93" s="27">
        <f t="shared" si="90"/>
        <v>3.77935441620183E-2</v>
      </c>
      <c r="Y93" s="28">
        <f t="shared" si="91"/>
        <v>9.8501903016317005E-2</v>
      </c>
      <c r="Z93" s="27">
        <f t="shared" si="42"/>
        <v>7.7530899092790539E-2</v>
      </c>
      <c r="AA93" s="27">
        <f t="shared" si="43"/>
        <v>0.13432527172816755</v>
      </c>
      <c r="AB93" s="27">
        <f t="shared" si="44"/>
        <v>3.1928723909986134E-2</v>
      </c>
      <c r="AC93" s="28">
        <f t="shared" si="45"/>
        <v>9.9228314364775194E-2</v>
      </c>
      <c r="AD93" s="27">
        <f t="shared" si="46"/>
        <v>3.4899120224693991E-2</v>
      </c>
      <c r="AE93" s="27">
        <f t="shared" si="47"/>
        <v>9.1576972493256248E-2</v>
      </c>
      <c r="AF93" s="27">
        <f t="shared" si="48"/>
        <v>1.8030124649563994E-2</v>
      </c>
      <c r="AG93" s="28">
        <f t="shared" si="49"/>
        <v>7.2244274568013855E-2</v>
      </c>
      <c r="AH93" s="51" t="str">
        <f t="shared" si="69"/>
        <v>na</v>
      </c>
      <c r="AI93" s="51" t="str">
        <f t="shared" si="70"/>
        <v>na</v>
      </c>
      <c r="AJ93" s="51" t="str">
        <f t="shared" si="71"/>
        <v>na</v>
      </c>
      <c r="AK93" s="51" t="str">
        <f t="shared" si="72"/>
        <v>na</v>
      </c>
      <c r="AL93" s="52" t="str">
        <f t="shared" si="73"/>
        <v>na</v>
      </c>
      <c r="AM93" s="52" t="str">
        <f t="shared" si="74"/>
        <v>na</v>
      </c>
      <c r="AN93" s="52" t="str">
        <f t="shared" si="75"/>
        <v>na</v>
      </c>
      <c r="AO93" s="52" t="str">
        <f t="shared" si="76"/>
        <v>na</v>
      </c>
      <c r="AP93" s="52" t="str">
        <f t="shared" si="77"/>
        <v>na</v>
      </c>
      <c r="AQ93" s="52">
        <f t="shared" si="78"/>
        <v>9.9885065300918674E-2</v>
      </c>
      <c r="AR93" s="52">
        <f t="shared" si="79"/>
        <v>8.6477508970883354E-2</v>
      </c>
      <c r="AS93" s="52">
        <f t="shared" si="67"/>
        <v>8.4220446829313164E-2</v>
      </c>
      <c r="AT93" s="52">
        <f t="shared" si="68"/>
        <v>6.8762127193829903E-2</v>
      </c>
      <c r="AV93" s="89"/>
      <c r="AW93" s="89"/>
      <c r="AX93" s="89"/>
    </row>
    <row r="94" spans="2:50" x14ac:dyDescent="0.2">
      <c r="B94" s="2">
        <f t="shared" si="62"/>
        <v>1960</v>
      </c>
      <c r="C94" s="20">
        <f>INDEX('Monthly Returns'!$E:$E,MATCH(DATE($B94,12,31),'Monthly Returns'!$D:$D,0),0)</f>
        <v>58.110000999999997</v>
      </c>
      <c r="D94" s="21">
        <f>INDEX('Monthly Returns'!$F:$F,MATCH(DATE($B94,12,31),'Monthly Returns'!$D:$D,0),0)</f>
        <v>29.8</v>
      </c>
      <c r="E94" s="23">
        <f>SUMIFS(Data!$G:$G,Data!$B:$B,'Annual Returns'!$B94)</f>
        <v>1.9375000000000004</v>
      </c>
      <c r="F94" s="19">
        <f>INDEX('Monthly Returns'!$M:$M,MATCH(DATE($B94,12,31),'Monthly Returns'!$D:$D,0),0)</f>
        <v>13.087838063063062</v>
      </c>
      <c r="G94" s="19">
        <f>INDEX('Monthly Returns'!$N:$N,MATCH(DATE($B94,12,31),'Monthly Returns'!$D:$D,0),0)</f>
        <v>2.3908740191066267</v>
      </c>
      <c r="H94" s="19">
        <f>INDEX('Monthly Returns'!$O:$O,MATCH(DATE($B94,12,31),'Monthly Returns'!$D:$D,0),0)</f>
        <v>1432.4417212176927</v>
      </c>
      <c r="I94" s="22">
        <f>INDEX('Monthly Returns'!$P:$P,MATCH(DATE($B94,12,31),'Monthly Returns'!$D:$D,0),0)</f>
        <v>599.12890004674387</v>
      </c>
      <c r="J94" s="27">
        <f t="shared" si="63"/>
        <v>-2.9721122553366564E-2</v>
      </c>
      <c r="K94" s="27">
        <f t="shared" si="64"/>
        <v>4.3346726132555968E-3</v>
      </c>
      <c r="L94" s="27">
        <f t="shared" si="65"/>
        <v>1.3605442176870763E-2</v>
      </c>
      <c r="M94" s="28">
        <f t="shared" si="66"/>
        <v>-9.146329703700995E-3</v>
      </c>
      <c r="N94" s="27">
        <f t="shared" si="80"/>
        <v>5.0234027725505115E-2</v>
      </c>
      <c r="O94" s="27">
        <f t="shared" si="81"/>
        <v>8.869744131263313E-2</v>
      </c>
      <c r="P94" s="27">
        <f t="shared" si="82"/>
        <v>2.1448074310530751E-2</v>
      </c>
      <c r="Q94" s="28">
        <f t="shared" si="83"/>
        <v>6.5837284041575073E-2</v>
      </c>
      <c r="R94" s="27">
        <f t="shared" si="84"/>
        <v>0.11019240422931453</v>
      </c>
      <c r="S94" s="27">
        <f t="shared" si="85"/>
        <v>0.16097755111817036</v>
      </c>
      <c r="T94" s="27">
        <f t="shared" si="86"/>
        <v>1.7718397789240559E-2</v>
      </c>
      <c r="U94" s="28">
        <f t="shared" si="87"/>
        <v>0.14076502266258273</v>
      </c>
      <c r="V94" s="27">
        <f t="shared" si="88"/>
        <v>8.9158601427559825E-2</v>
      </c>
      <c r="W94" s="27">
        <f t="shared" si="89"/>
        <v>0.14600767213306609</v>
      </c>
      <c r="X94" s="27">
        <f t="shared" si="90"/>
        <v>3.8125496660856628E-2</v>
      </c>
      <c r="Y94" s="28">
        <f t="shared" si="91"/>
        <v>0.10392016747417698</v>
      </c>
      <c r="Z94" s="27">
        <f t="shared" si="42"/>
        <v>6.1595164461261565E-2</v>
      </c>
      <c r="AA94" s="27">
        <f t="shared" si="43"/>
        <v>0.11719678013477441</v>
      </c>
      <c r="AB94" s="27">
        <f t="shared" si="44"/>
        <v>3.127261905357881E-2</v>
      </c>
      <c r="AC94" s="28">
        <f t="shared" si="45"/>
        <v>8.3318571145668541E-2</v>
      </c>
      <c r="AD94" s="27">
        <f t="shared" si="46"/>
        <v>4.5012060888475425E-2</v>
      </c>
      <c r="AE94" s="27">
        <f t="shared" si="47"/>
        <v>0.10172240472009886</v>
      </c>
      <c r="AF94" s="27">
        <f t="shared" si="48"/>
        <v>2.0735014989431866E-2</v>
      </c>
      <c r="AG94" s="28">
        <f t="shared" si="49"/>
        <v>7.9342227455090786E-2</v>
      </c>
      <c r="AH94" s="51" t="str">
        <f t="shared" si="69"/>
        <v>na</v>
      </c>
      <c r="AI94" s="51" t="str">
        <f t="shared" si="70"/>
        <v>na</v>
      </c>
      <c r="AJ94" s="51" t="str">
        <f t="shared" si="71"/>
        <v>na</v>
      </c>
      <c r="AK94" s="51" t="str">
        <f t="shared" si="72"/>
        <v>na</v>
      </c>
      <c r="AL94" s="52" t="str">
        <f t="shared" si="73"/>
        <v>na</v>
      </c>
      <c r="AM94" s="52">
        <f t="shared" si="74"/>
        <v>-9.146329703700995E-3</v>
      </c>
      <c r="AN94" s="52" t="str">
        <f t="shared" si="75"/>
        <v>na</v>
      </c>
      <c r="AO94" s="52" t="str">
        <f t="shared" si="76"/>
        <v>na</v>
      </c>
      <c r="AP94" s="52" t="str">
        <f t="shared" si="77"/>
        <v>na</v>
      </c>
      <c r="AQ94" s="52" t="str">
        <f t="shared" si="78"/>
        <v>na</v>
      </c>
      <c r="AR94" s="52">
        <f t="shared" si="79"/>
        <v>8.6477508970883354E-2</v>
      </c>
      <c r="AS94" s="52">
        <f t="shared" si="67"/>
        <v>8.4220446829313164E-2</v>
      </c>
      <c r="AT94" s="52">
        <f t="shared" si="68"/>
        <v>6.8762127193829903E-2</v>
      </c>
      <c r="AV94" s="89"/>
      <c r="AW94" s="89"/>
      <c r="AX94" s="89"/>
    </row>
    <row r="95" spans="2:50" x14ac:dyDescent="0.2">
      <c r="B95" s="2">
        <f t="shared" si="62"/>
        <v>1961</v>
      </c>
      <c r="C95" s="20">
        <f>INDEX('Monthly Returns'!$E:$E,MATCH(DATE($B95,12,31),'Monthly Returns'!$D:$D,0),0)</f>
        <v>71.550003000000004</v>
      </c>
      <c r="D95" s="21">
        <f>INDEX('Monthly Returns'!$F:$F,MATCH(DATE($B95,12,31),'Monthly Returns'!$D:$D,0),0)</f>
        <v>30</v>
      </c>
      <c r="E95" s="23">
        <f>SUMIFS(Data!$G:$G,Data!$B:$B,'Annual Returns'!$B95)</f>
        <v>1.9591666666666665</v>
      </c>
      <c r="F95" s="19">
        <f>INDEX('Monthly Returns'!$M:$M,MATCH(DATE($B95,12,31),'Monthly Returns'!$D:$D,0),0)</f>
        <v>16.114865540540539</v>
      </c>
      <c r="G95" s="19">
        <f>INDEX('Monthly Returns'!$N:$N,MATCH(DATE($B95,12,31),'Monthly Returns'!$D:$D,0),0)</f>
        <v>2.4069201534630467</v>
      </c>
      <c r="H95" s="19">
        <f>INDEX('Monthly Returns'!$O:$O,MATCH(DATE($B95,12,31),'Monthly Returns'!$D:$D,0),0)</f>
        <v>1815.9509601222594</v>
      </c>
      <c r="I95" s="22">
        <f>INDEX('Monthly Returns'!$P:$P,MATCH(DATE($B95,12,31),'Monthly Returns'!$D:$D,0),0)</f>
        <v>754.47079435081776</v>
      </c>
      <c r="J95" s="27">
        <f t="shared" si="63"/>
        <v>0.23128552346781062</v>
      </c>
      <c r="K95" s="27">
        <f t="shared" si="64"/>
        <v>0.26773112876002547</v>
      </c>
      <c r="L95" s="27">
        <f t="shared" si="65"/>
        <v>6.7114093959730337E-3</v>
      </c>
      <c r="M95" s="28">
        <f t="shared" si="66"/>
        <v>0.25927958790162542</v>
      </c>
      <c r="N95" s="27">
        <f t="shared" si="80"/>
        <v>8.9216909250266374E-2</v>
      </c>
      <c r="O95" s="27">
        <f t="shared" si="81"/>
        <v>0.12720274871741388</v>
      </c>
      <c r="P95" s="27">
        <f t="shared" si="82"/>
        <v>1.6816147821954619E-2</v>
      </c>
      <c r="Q95" s="28">
        <f t="shared" si="83"/>
        <v>0.10856102269019829</v>
      </c>
      <c r="R95" s="27">
        <f t="shared" si="84"/>
        <v>0.11649825196188801</v>
      </c>
      <c r="S95" s="27">
        <f t="shared" si="85"/>
        <v>0.16315490035536495</v>
      </c>
      <c r="T95" s="27">
        <f t="shared" si="86"/>
        <v>1.2482529330025915E-2</v>
      </c>
      <c r="U95" s="28">
        <f t="shared" si="87"/>
        <v>0.14881478609318921</v>
      </c>
      <c r="V95" s="27">
        <f t="shared" si="88"/>
        <v>0.11072175322609756</v>
      </c>
      <c r="W95" s="27">
        <f t="shared" si="89"/>
        <v>0.16624715086376707</v>
      </c>
      <c r="X95" s="27">
        <f t="shared" si="90"/>
        <v>3.3569006770379328E-2</v>
      </c>
      <c r="Y95" s="28">
        <f t="shared" si="91"/>
        <v>0.12836892672311295</v>
      </c>
      <c r="Z95" s="27">
        <f t="shared" ref="Z95:Z156" si="92">($F95/$F70)^(1/25)-1</f>
        <v>5.902259253973674E-2</v>
      </c>
      <c r="AA95" s="27">
        <f t="shared" ref="AA95:AA156" si="93">($H95/$H70)^(1/25)-1</f>
        <v>0.11416911000095165</v>
      </c>
      <c r="AB95" s="27">
        <f t="shared" ref="AB95:AB156" si="94">($G95/$G70)^(1/25)-1</f>
        <v>3.0955046335574998E-2</v>
      </c>
      <c r="AC95" s="28">
        <f t="shared" ref="AC95:AC156" si="95">($I95/$I70)^(1/25)-1</f>
        <v>8.0715511273893537E-2</v>
      </c>
      <c r="AD95" s="27">
        <f t="shared" si="46"/>
        <v>7.3846584928986658E-2</v>
      </c>
      <c r="AE95" s="27">
        <f t="shared" si="47"/>
        <v>0.13048756193925226</v>
      </c>
      <c r="AF95" s="27">
        <f t="shared" si="48"/>
        <v>2.4296322057281383E-2</v>
      </c>
      <c r="AG95" s="28">
        <f t="shared" si="49"/>
        <v>0.10367238229332654</v>
      </c>
      <c r="AH95" s="51" t="str">
        <f t="shared" si="69"/>
        <v>na</v>
      </c>
      <c r="AI95" s="51" t="str">
        <f t="shared" si="70"/>
        <v>na</v>
      </c>
      <c r="AJ95" s="51" t="str">
        <f t="shared" si="71"/>
        <v>na</v>
      </c>
      <c r="AK95" s="51" t="str">
        <f t="shared" si="72"/>
        <v>na</v>
      </c>
      <c r="AL95" s="52">
        <f t="shared" si="73"/>
        <v>0.25927958790162542</v>
      </c>
      <c r="AM95" s="52" t="str">
        <f t="shared" si="74"/>
        <v>na</v>
      </c>
      <c r="AN95" s="52" t="str">
        <f t="shared" si="75"/>
        <v>na</v>
      </c>
      <c r="AO95" s="52" t="str">
        <f t="shared" si="76"/>
        <v>na</v>
      </c>
      <c r="AP95" s="52" t="str">
        <f t="shared" si="77"/>
        <v>na</v>
      </c>
      <c r="AQ95" s="52" t="str">
        <f t="shared" si="78"/>
        <v>na</v>
      </c>
      <c r="AR95" s="52">
        <f t="shared" si="79"/>
        <v>8.6477508970883354E-2</v>
      </c>
      <c r="AS95" s="52">
        <f t="shared" si="67"/>
        <v>8.4220446829313164E-2</v>
      </c>
      <c r="AT95" s="52">
        <f t="shared" si="68"/>
        <v>6.8762127193829903E-2</v>
      </c>
      <c r="AV95" s="89"/>
      <c r="AW95" s="89"/>
      <c r="AX95" s="89"/>
    </row>
    <row r="96" spans="2:50" x14ac:dyDescent="0.2">
      <c r="B96" s="2">
        <f t="shared" si="62"/>
        <v>1962</v>
      </c>
      <c r="C96" s="20">
        <f>INDEX('Monthly Returns'!$E:$E,MATCH(DATE($B96,12,31),'Monthly Returns'!$D:$D,0),0)</f>
        <v>63.099997999999999</v>
      </c>
      <c r="D96" s="21">
        <f>INDEX('Monthly Returns'!$F:$F,MATCH(DATE($B96,12,31),'Monthly Returns'!$D:$D,0),0)</f>
        <v>30.4</v>
      </c>
      <c r="E96" s="23">
        <f>SUMIFS(Data!$G:$G,Data!$B:$B,'Annual Returns'!$B96)</f>
        <v>2.0683333333333334</v>
      </c>
      <c r="F96" s="19">
        <f>INDEX('Monthly Returns'!$M:$M,MATCH(DATE($B96,12,31),'Monthly Returns'!$D:$D,0),0)</f>
        <v>14.211711261261259</v>
      </c>
      <c r="G96" s="19">
        <f>INDEX('Monthly Returns'!$N:$N,MATCH(DATE($B96,12,31),'Monthly Returns'!$D:$D,0),0)</f>
        <v>2.4390124221758871</v>
      </c>
      <c r="H96" s="19">
        <f>INDEX('Monthly Returns'!$O:$O,MATCH(DATE($B96,12,31),'Monthly Returns'!$D:$D,0),0)</f>
        <v>1657.0775049314079</v>
      </c>
      <c r="I96" s="22">
        <f>INDEX('Monthly Returns'!$P:$P,MATCH(DATE($B96,12,31),'Monthly Returns'!$D:$D,0),0)</f>
        <v>679.40511080017222</v>
      </c>
      <c r="J96" s="27">
        <f t="shared" si="63"/>
        <v>-0.11809929623622795</v>
      </c>
      <c r="K96" s="27">
        <f t="shared" si="64"/>
        <v>-8.7487745362988867E-2</v>
      </c>
      <c r="L96" s="27">
        <f t="shared" si="65"/>
        <v>1.3333333333333197E-2</v>
      </c>
      <c r="M96" s="28">
        <f t="shared" si="66"/>
        <v>-9.9494485555581491E-2</v>
      </c>
      <c r="N96" s="27">
        <f t="shared" si="80"/>
        <v>9.5508077088459098E-2</v>
      </c>
      <c r="O96" s="27">
        <f t="shared" si="81"/>
        <v>0.13233787143384612</v>
      </c>
      <c r="P96" s="27">
        <f t="shared" si="82"/>
        <v>1.3703739792310987E-2</v>
      </c>
      <c r="Q96" s="28">
        <f t="shared" si="83"/>
        <v>0.11703037779641723</v>
      </c>
      <c r="R96" s="27">
        <f t="shared" si="84"/>
        <v>9.0344605170190606E-2</v>
      </c>
      <c r="S96" s="27">
        <f t="shared" si="85"/>
        <v>0.13334481927912001</v>
      </c>
      <c r="T96" s="27">
        <f t="shared" si="86"/>
        <v>1.306248278841271E-2</v>
      </c>
      <c r="U96" s="28">
        <f t="shared" si="87"/>
        <v>0.11873140949769945</v>
      </c>
      <c r="V96" s="27">
        <f t="shared" si="88"/>
        <v>9.9182030388417886E-2</v>
      </c>
      <c r="W96" s="27">
        <f t="shared" si="89"/>
        <v>0.15179205883280233</v>
      </c>
      <c r="X96" s="27">
        <f t="shared" si="90"/>
        <v>2.9791597581221296E-2</v>
      </c>
      <c r="Y96" s="28">
        <f t="shared" si="91"/>
        <v>0.11847102029006273</v>
      </c>
      <c r="Z96" s="27">
        <f t="shared" si="92"/>
        <v>7.2294084267078285E-2</v>
      </c>
      <c r="AA96" s="27">
        <f t="shared" si="93"/>
        <v>0.12721205389042312</v>
      </c>
      <c r="AB96" s="27">
        <f t="shared" si="94"/>
        <v>3.0339723059423118E-2</v>
      </c>
      <c r="AC96" s="28">
        <f t="shared" si="95"/>
        <v>9.401979625065171E-2</v>
      </c>
      <c r="AD96" s="27">
        <f t="shared" si="46"/>
        <v>7.6981307777801655E-2</v>
      </c>
      <c r="AE96" s="27">
        <f t="shared" si="47"/>
        <v>0.13146610707991435</v>
      </c>
      <c r="AF96" s="27">
        <f t="shared" si="48"/>
        <v>2.84584314371501E-2</v>
      </c>
      <c r="AG96" s="28">
        <f t="shared" si="49"/>
        <v>0.10015735443854834</v>
      </c>
      <c r="AH96" s="51" t="str">
        <f t="shared" si="69"/>
        <v>na</v>
      </c>
      <c r="AI96" s="51" t="str">
        <f t="shared" si="70"/>
        <v>na</v>
      </c>
      <c r="AJ96" s="51" t="str">
        <f t="shared" si="71"/>
        <v>na</v>
      </c>
      <c r="AK96" s="51" t="str">
        <f t="shared" si="72"/>
        <v>na</v>
      </c>
      <c r="AL96" s="52" t="str">
        <f t="shared" si="73"/>
        <v>na</v>
      </c>
      <c r="AM96" s="52" t="str">
        <f t="shared" si="74"/>
        <v>na</v>
      </c>
      <c r="AN96" s="52" t="str">
        <f t="shared" si="75"/>
        <v>na</v>
      </c>
      <c r="AO96" s="52">
        <f t="shared" si="76"/>
        <v>-9.9494485555581491E-2</v>
      </c>
      <c r="AP96" s="52" t="str">
        <f t="shared" si="77"/>
        <v>na</v>
      </c>
      <c r="AQ96" s="52" t="str">
        <f t="shared" si="78"/>
        <v>na</v>
      </c>
      <c r="AR96" s="52">
        <f t="shared" si="79"/>
        <v>8.6477508970883354E-2</v>
      </c>
      <c r="AS96" s="52">
        <f t="shared" si="67"/>
        <v>8.4220446829313164E-2</v>
      </c>
      <c r="AT96" s="52">
        <f t="shared" si="68"/>
        <v>6.8762127193829903E-2</v>
      </c>
      <c r="AV96" s="89"/>
      <c r="AW96" s="89"/>
      <c r="AX96" s="89"/>
    </row>
    <row r="97" spans="2:51" x14ac:dyDescent="0.2">
      <c r="B97" s="2">
        <f t="shared" si="62"/>
        <v>1963</v>
      </c>
      <c r="C97" s="20">
        <f>INDEX('Monthly Returns'!$E:$E,MATCH(DATE($B97,12,31),'Monthly Returns'!$D:$D,0),0)</f>
        <v>75.019997000000004</v>
      </c>
      <c r="D97" s="21">
        <f>INDEX('Monthly Returns'!$F:$F,MATCH(DATE($B97,12,31),'Monthly Returns'!$D:$D,0),0)</f>
        <v>30.9</v>
      </c>
      <c r="E97" s="23">
        <f>SUMIFS(Data!$G:$G,Data!$B:$B,'Annual Returns'!$B97)</f>
        <v>2.1974999999999998</v>
      </c>
      <c r="F97" s="19">
        <f>INDEX('Monthly Returns'!$M:$M,MATCH(DATE($B97,12,31),'Monthly Returns'!$D:$D,0),0)</f>
        <v>16.896395720720719</v>
      </c>
      <c r="G97" s="19">
        <f>INDEX('Monthly Returns'!$N:$N,MATCH(DATE($B97,12,31),'Monthly Returns'!$D:$D,0),0)</f>
        <v>2.4791277580669382</v>
      </c>
      <c r="H97" s="19">
        <f>INDEX('Monthly Returns'!$O:$O,MATCH(DATE($B97,12,31),'Monthly Returns'!$D:$D,0),0)</f>
        <v>2032.1631088643155</v>
      </c>
      <c r="I97" s="22">
        <f>INDEX('Monthly Returns'!$P:$P,MATCH(DATE($B97,12,31),'Monthly Returns'!$D:$D,0),0)</f>
        <v>819.70890860778411</v>
      </c>
      <c r="J97" s="27">
        <f t="shared" si="63"/>
        <v>0.18890648776248775</v>
      </c>
      <c r="K97" s="27">
        <f t="shared" si="64"/>
        <v>0.22635368763178865</v>
      </c>
      <c r="L97" s="27">
        <f t="shared" si="65"/>
        <v>1.6447368421052655E-2</v>
      </c>
      <c r="M97" s="28">
        <f t="shared" si="66"/>
        <v>0.20650977682868543</v>
      </c>
      <c r="N97" s="27">
        <f t="shared" si="80"/>
        <v>6.3241355966400903E-2</v>
      </c>
      <c r="O97" s="27">
        <f t="shared" si="81"/>
        <v>9.7770030005471575E-2</v>
      </c>
      <c r="P97" s="27">
        <f t="shared" si="82"/>
        <v>1.3472869826709033E-2</v>
      </c>
      <c r="Q97" s="28">
        <f t="shared" si="83"/>
        <v>8.3176533569345734E-2</v>
      </c>
      <c r="R97" s="27">
        <f t="shared" si="84"/>
        <v>0.11700477478268168</v>
      </c>
      <c r="S97" s="27">
        <f t="shared" si="85"/>
        <v>0.15793844216541442</v>
      </c>
      <c r="T97" s="27">
        <f t="shared" si="86"/>
        <v>1.3959526552210777E-2</v>
      </c>
      <c r="U97" s="28">
        <f t="shared" si="87"/>
        <v>0.141996708786571</v>
      </c>
      <c r="V97" s="27">
        <f t="shared" si="88"/>
        <v>9.8403119698810437E-2</v>
      </c>
      <c r="W97" s="27">
        <f t="shared" si="89"/>
        <v>0.14983521610003403</v>
      </c>
      <c r="X97" s="27">
        <f t="shared" si="90"/>
        <v>2.9130528729273131E-2</v>
      </c>
      <c r="Y97" s="28">
        <f t="shared" si="91"/>
        <v>0.11728802518355175</v>
      </c>
      <c r="Z97" s="27">
        <f t="shared" si="92"/>
        <v>7.3664557167738787E-2</v>
      </c>
      <c r="AA97" s="27">
        <f t="shared" si="93"/>
        <v>0.1272252691670761</v>
      </c>
      <c r="AB97" s="27">
        <f t="shared" si="94"/>
        <v>3.217471908818359E-2</v>
      </c>
      <c r="AC97" s="28">
        <f t="shared" si="95"/>
        <v>9.2087655627585363E-2</v>
      </c>
      <c r="AD97" s="27">
        <f t="shared" si="46"/>
        <v>6.9586869547020758E-2</v>
      </c>
      <c r="AE97" s="27">
        <f t="shared" si="47"/>
        <v>0.12288383965051564</v>
      </c>
      <c r="AF97" s="27">
        <f t="shared" si="48"/>
        <v>2.8757035440829082E-2</v>
      </c>
      <c r="AG97" s="28">
        <f t="shared" si="49"/>
        <v>9.1495660264770295E-2</v>
      </c>
      <c r="AH97" s="51" t="str">
        <f t="shared" si="69"/>
        <v>na</v>
      </c>
      <c r="AI97" s="51" t="str">
        <f t="shared" si="70"/>
        <v>na</v>
      </c>
      <c r="AJ97" s="51" t="str">
        <f t="shared" si="71"/>
        <v>na</v>
      </c>
      <c r="AK97" s="51" t="str">
        <f t="shared" si="72"/>
        <v>na</v>
      </c>
      <c r="AL97" s="52">
        <f t="shared" si="73"/>
        <v>0.20650977682868543</v>
      </c>
      <c r="AM97" s="52" t="str">
        <f t="shared" si="74"/>
        <v>na</v>
      </c>
      <c r="AN97" s="52" t="str">
        <f t="shared" si="75"/>
        <v>na</v>
      </c>
      <c r="AO97" s="52" t="str">
        <f t="shared" si="76"/>
        <v>na</v>
      </c>
      <c r="AP97" s="52" t="str">
        <f t="shared" si="77"/>
        <v>na</v>
      </c>
      <c r="AQ97" s="52" t="str">
        <f t="shared" si="78"/>
        <v>na</v>
      </c>
      <c r="AR97" s="52">
        <f t="shared" si="79"/>
        <v>8.6477508970883354E-2</v>
      </c>
      <c r="AS97" s="52">
        <f t="shared" si="67"/>
        <v>8.4220446829313164E-2</v>
      </c>
      <c r="AT97" s="52">
        <f t="shared" si="68"/>
        <v>6.8762127193829903E-2</v>
      </c>
      <c r="AV97" s="89"/>
      <c r="AW97" s="89"/>
      <c r="AX97" s="89"/>
    </row>
    <row r="98" spans="2:51" x14ac:dyDescent="0.2">
      <c r="B98" s="2">
        <f t="shared" si="62"/>
        <v>1964</v>
      </c>
      <c r="C98" s="20">
        <f>INDEX('Monthly Returns'!$E:$E,MATCH(DATE($B98,12,31),'Monthly Returns'!$D:$D,0),0)</f>
        <v>84.75</v>
      </c>
      <c r="D98" s="21">
        <f>INDEX('Monthly Returns'!$F:$F,MATCH(DATE($B98,12,31),'Monthly Returns'!$D:$D,0),0)</f>
        <v>31.2</v>
      </c>
      <c r="E98" s="23">
        <f>SUMIFS(Data!$G:$G,Data!$B:$B,'Annual Returns'!$B98)</f>
        <v>2.394166666666667</v>
      </c>
      <c r="F98" s="19">
        <f>INDEX('Monthly Returns'!$M:$M,MATCH(DATE($B98,12,31),'Monthly Returns'!$D:$D,0),0)</f>
        <v>19.087837837837835</v>
      </c>
      <c r="G98" s="19">
        <f>INDEX('Monthly Returns'!$N:$N,MATCH(DATE($B98,12,31),'Monthly Returns'!$D:$D,0),0)</f>
        <v>2.5031969596015684</v>
      </c>
      <c r="H98" s="19">
        <f>INDEX('Monthly Returns'!$O:$O,MATCH(DATE($B98,12,31),'Monthly Returns'!$D:$D,0),0)</f>
        <v>2363.1714845910101</v>
      </c>
      <c r="I98" s="22">
        <f>INDEX('Monthly Returns'!$P:$P,MATCH(DATE($B98,12,31),'Monthly Returns'!$D:$D,0),0)</f>
        <v>944.06134344584302</v>
      </c>
      <c r="J98" s="27">
        <f t="shared" si="63"/>
        <v>0.12969879217670455</v>
      </c>
      <c r="K98" s="27">
        <f t="shared" si="64"/>
        <v>0.16288474792344809</v>
      </c>
      <c r="L98" s="27">
        <f t="shared" si="65"/>
        <v>9.7087378640776656E-3</v>
      </c>
      <c r="M98" s="28">
        <f t="shared" si="66"/>
        <v>0.15170316380879956</v>
      </c>
      <c r="N98" s="27">
        <f t="shared" si="80"/>
        <v>7.1906933737229339E-2</v>
      </c>
      <c r="O98" s="27">
        <f t="shared" si="81"/>
        <v>0.10626544314828057</v>
      </c>
      <c r="P98" s="27">
        <f t="shared" si="82"/>
        <v>1.1955587562199277E-2</v>
      </c>
      <c r="Q98" s="28">
        <f t="shared" si="83"/>
        <v>9.3195646869516757E-2</v>
      </c>
      <c r="R98" s="27">
        <f t="shared" si="84"/>
        <v>8.9451383641236504E-2</v>
      </c>
      <c r="S98" s="27">
        <f t="shared" si="85"/>
        <v>0.12726901701657178</v>
      </c>
      <c r="T98" s="27">
        <f t="shared" si="86"/>
        <v>1.5697382521725922E-2</v>
      </c>
      <c r="U98" s="28">
        <f t="shared" si="87"/>
        <v>0.10984731910782419</v>
      </c>
      <c r="V98" s="27">
        <f t="shared" si="88"/>
        <v>9.7851047425660642E-2</v>
      </c>
      <c r="W98" s="27">
        <f t="shared" si="89"/>
        <v>0.14806899653426764</v>
      </c>
      <c r="X98" s="27">
        <f t="shared" si="90"/>
        <v>2.8458399831629677E-2</v>
      </c>
      <c r="Y98" s="28">
        <f t="shared" si="91"/>
        <v>0.11630086031891929</v>
      </c>
      <c r="Z98" s="27">
        <f t="shared" si="92"/>
        <v>8.0017519100858303E-2</v>
      </c>
      <c r="AA98" s="27">
        <f t="shared" si="93"/>
        <v>0.13318623897827675</v>
      </c>
      <c r="AB98" s="27">
        <f t="shared" si="94"/>
        <v>3.2573707390253226E-2</v>
      </c>
      <c r="AC98" s="28">
        <f t="shared" si="95"/>
        <v>9.7438595296323927E-2</v>
      </c>
      <c r="AD98" s="27">
        <f t="shared" si="46"/>
        <v>7.659152659063384E-2</v>
      </c>
      <c r="AE98" s="27">
        <f t="shared" si="47"/>
        <v>0.12959968939496003</v>
      </c>
      <c r="AF98" s="27">
        <f t="shared" si="48"/>
        <v>2.8572699847334793E-2</v>
      </c>
      <c r="AG98" s="28">
        <f t="shared" si="49"/>
        <v>9.8220562885462659E-2</v>
      </c>
      <c r="AH98" s="51" t="str">
        <f t="shared" si="69"/>
        <v>na</v>
      </c>
      <c r="AI98" s="51" t="str">
        <f t="shared" si="70"/>
        <v>na</v>
      </c>
      <c r="AJ98" s="51" t="str">
        <f t="shared" si="71"/>
        <v>na</v>
      </c>
      <c r="AK98" s="51" t="str">
        <f t="shared" si="72"/>
        <v>na</v>
      </c>
      <c r="AL98" s="52" t="str">
        <f t="shared" si="73"/>
        <v>na</v>
      </c>
      <c r="AM98" s="52" t="str">
        <f t="shared" si="74"/>
        <v>na</v>
      </c>
      <c r="AN98" s="52" t="str">
        <f t="shared" si="75"/>
        <v>na</v>
      </c>
      <c r="AO98" s="52">
        <f t="shared" si="76"/>
        <v>0.15170316380879956</v>
      </c>
      <c r="AP98" s="52" t="str">
        <f t="shared" si="77"/>
        <v>na</v>
      </c>
      <c r="AQ98" s="52" t="str">
        <f t="shared" si="78"/>
        <v>na</v>
      </c>
      <c r="AR98" s="52">
        <f t="shared" si="79"/>
        <v>8.6477508970883354E-2</v>
      </c>
      <c r="AS98" s="52">
        <f t="shared" si="67"/>
        <v>8.4220446829313164E-2</v>
      </c>
      <c r="AT98" s="52">
        <f t="shared" si="68"/>
        <v>6.8762127193829903E-2</v>
      </c>
      <c r="AV98" s="89"/>
      <c r="AW98" s="89"/>
      <c r="AX98" s="89"/>
    </row>
    <row r="99" spans="2:51" x14ac:dyDescent="0.2">
      <c r="B99" s="2">
        <f t="shared" si="62"/>
        <v>1965</v>
      </c>
      <c r="C99" s="20">
        <f>INDEX('Monthly Returns'!$E:$E,MATCH(DATE($B99,12,31),'Monthly Returns'!$D:$D,0),0)</f>
        <v>92.43</v>
      </c>
      <c r="D99" s="21">
        <f>INDEX('Monthly Returns'!$F:$F,MATCH(DATE($B99,12,31),'Monthly Returns'!$D:$D,0),0)</f>
        <v>31.8</v>
      </c>
      <c r="E99" s="23">
        <f>SUMIFS(Data!$G:$G,Data!$B:$B,'Annual Returns'!$B99)</f>
        <v>2.6166666666666663</v>
      </c>
      <c r="F99" s="19">
        <f>INDEX('Monthly Returns'!$M:$M,MATCH(DATE($B99,12,31),'Monthly Returns'!$D:$D,0),0)</f>
        <v>20.817567567567568</v>
      </c>
      <c r="G99" s="19">
        <f>INDEX('Monthly Returns'!$N:$N,MATCH(DATE($B99,12,31),'Monthly Returns'!$D:$D,0),0)</f>
        <v>2.5513353626708297</v>
      </c>
      <c r="H99" s="19">
        <f>INDEX('Monthly Returns'!$O:$O,MATCH(DATE($B99,12,31),'Monthly Returns'!$D:$D,0),0)</f>
        <v>2654.715149939826</v>
      </c>
      <c r="I99" s="22">
        <f>INDEX('Monthly Returns'!$P:$P,MATCH(DATE($B99,12,31),'Monthly Returns'!$D:$D,0),0)</f>
        <v>1040.5198739380037</v>
      </c>
      <c r="J99" s="27">
        <f t="shared" si="63"/>
        <v>9.0619469026548938E-2</v>
      </c>
      <c r="K99" s="27">
        <f t="shared" si="64"/>
        <v>0.12336966117347714</v>
      </c>
      <c r="L99" s="27">
        <f t="shared" si="65"/>
        <v>1.9230769230769384E-2</v>
      </c>
      <c r="M99" s="28">
        <f t="shared" si="66"/>
        <v>0.10217400718907221</v>
      </c>
      <c r="N99" s="27">
        <f t="shared" si="80"/>
        <v>9.7267242332923054E-2</v>
      </c>
      <c r="O99" s="27">
        <f t="shared" si="81"/>
        <v>0.13132710752124033</v>
      </c>
      <c r="P99" s="27">
        <f t="shared" si="82"/>
        <v>1.307633646634998E-2</v>
      </c>
      <c r="Q99" s="28">
        <f t="shared" si="83"/>
        <v>0.11672444296483508</v>
      </c>
      <c r="R99" s="27">
        <f t="shared" si="84"/>
        <v>7.3493081210383782E-2</v>
      </c>
      <c r="S99" s="27">
        <f t="shared" si="85"/>
        <v>0.10980760821234092</v>
      </c>
      <c r="T99" s="27">
        <f t="shared" si="86"/>
        <v>1.7253593266261413E-2</v>
      </c>
      <c r="U99" s="28">
        <f t="shared" si="87"/>
        <v>9.0984210386420017E-2</v>
      </c>
      <c r="V99" s="27">
        <f t="shared" si="88"/>
        <v>8.7303333510221348E-2</v>
      </c>
      <c r="W99" s="27">
        <f t="shared" si="89"/>
        <v>0.13633123526425051</v>
      </c>
      <c r="X99" s="27">
        <f t="shared" si="90"/>
        <v>2.829514801096833E-2</v>
      </c>
      <c r="Y99" s="28">
        <f t="shared" si="91"/>
        <v>0.10506330547436349</v>
      </c>
      <c r="Z99" s="27">
        <f t="shared" si="92"/>
        <v>9.0775521649242741E-2</v>
      </c>
      <c r="AA99" s="27">
        <f t="shared" si="93"/>
        <v>0.1430563976731356</v>
      </c>
      <c r="AB99" s="27">
        <f t="shared" si="94"/>
        <v>3.3066599200799462E-2</v>
      </c>
      <c r="AC99" s="28">
        <f t="shared" si="95"/>
        <v>0.10646922333703013</v>
      </c>
      <c r="AD99" s="27">
        <f t="shared" si="46"/>
        <v>6.7458939799258655E-2</v>
      </c>
      <c r="AE99" s="27">
        <f t="shared" si="47"/>
        <v>0.11953951862079371</v>
      </c>
      <c r="AF99" s="27">
        <f t="shared" si="48"/>
        <v>2.8217365705883513E-2</v>
      </c>
      <c r="AG99" s="28">
        <f t="shared" si="49"/>
        <v>8.8815999379874722E-2</v>
      </c>
      <c r="AH99" s="51" t="str">
        <f t="shared" si="69"/>
        <v>na</v>
      </c>
      <c r="AI99" s="51" t="str">
        <f t="shared" si="70"/>
        <v>na</v>
      </c>
      <c r="AJ99" s="51" t="str">
        <f t="shared" si="71"/>
        <v>na</v>
      </c>
      <c r="AK99" s="51" t="str">
        <f t="shared" si="72"/>
        <v>na</v>
      </c>
      <c r="AL99" s="52" t="str">
        <f t="shared" si="73"/>
        <v>na</v>
      </c>
      <c r="AM99" s="52" t="str">
        <f t="shared" si="74"/>
        <v>na</v>
      </c>
      <c r="AN99" s="52">
        <f t="shared" si="75"/>
        <v>0.10217400718907221</v>
      </c>
      <c r="AO99" s="52" t="str">
        <f t="shared" si="76"/>
        <v>na</v>
      </c>
      <c r="AP99" s="52" t="str">
        <f t="shared" si="77"/>
        <v>na</v>
      </c>
      <c r="AQ99" s="52" t="str">
        <f t="shared" si="78"/>
        <v>na</v>
      </c>
      <c r="AR99" s="52">
        <f t="shared" si="79"/>
        <v>8.6477508970883354E-2</v>
      </c>
      <c r="AS99" s="52">
        <f t="shared" si="67"/>
        <v>8.4220446829313164E-2</v>
      </c>
      <c r="AT99" s="52">
        <f t="shared" si="68"/>
        <v>6.8762127193829903E-2</v>
      </c>
      <c r="AV99" s="89"/>
      <c r="AW99" s="89"/>
      <c r="AX99" s="89"/>
    </row>
    <row r="100" spans="2:51" x14ac:dyDescent="0.2">
      <c r="B100" s="2">
        <f t="shared" si="62"/>
        <v>1966</v>
      </c>
      <c r="C100" s="20">
        <f>INDEX('Monthly Returns'!$E:$E,MATCH(DATE($B100,12,31),'Monthly Returns'!$D:$D,0),0)</f>
        <v>80.330001999999993</v>
      </c>
      <c r="D100" s="21">
        <f>INDEX('Monthly Returns'!$F:$F,MATCH(DATE($B100,12,31),'Monthly Returns'!$D:$D,0),0)</f>
        <v>32.9</v>
      </c>
      <c r="E100" s="23">
        <f>SUMIFS(Data!$G:$G,Data!$B:$B,'Annual Returns'!$B100)</f>
        <v>2.8300000000000005</v>
      </c>
      <c r="F100" s="19">
        <f>INDEX('Monthly Returns'!$M:$M,MATCH(DATE($B100,12,31),'Monthly Returns'!$D:$D,0),0)</f>
        <v>18.092342792792788</v>
      </c>
      <c r="G100" s="19">
        <f>INDEX('Monthly Returns'!$N:$N,MATCH(DATE($B100,12,31),'Monthly Returns'!$D:$D,0),0)</f>
        <v>2.6395891016311412</v>
      </c>
      <c r="H100" s="19">
        <f>INDEX('Monthly Returns'!$O:$O,MATCH(DATE($B100,12,31),'Monthly Returns'!$D:$D,0),0)</f>
        <v>2387.480358007967</v>
      </c>
      <c r="I100" s="22">
        <f>INDEX('Monthly Returns'!$P:$P,MATCH(DATE($B100,12,31),'Monthly Returns'!$D:$D,0),0)</f>
        <v>904.48939819179202</v>
      </c>
      <c r="J100" s="27">
        <f t="shared" si="63"/>
        <v>-0.13090985610732475</v>
      </c>
      <c r="K100" s="27">
        <f t="shared" si="64"/>
        <v>-0.10066420570128454</v>
      </c>
      <c r="L100" s="27">
        <f t="shared" si="65"/>
        <v>3.459119496855334E-2</v>
      </c>
      <c r="M100" s="28">
        <f t="shared" si="66"/>
        <v>-0.13073318362616559</v>
      </c>
      <c r="N100" s="27">
        <f t="shared" si="80"/>
        <v>2.3419350672625905E-2</v>
      </c>
      <c r="O100" s="27">
        <f t="shared" si="81"/>
        <v>5.625101239578556E-2</v>
      </c>
      <c r="P100" s="27">
        <f t="shared" si="82"/>
        <v>1.8626402203049341E-2</v>
      </c>
      <c r="Q100" s="28">
        <f t="shared" si="83"/>
        <v>3.693661396500536E-2</v>
      </c>
      <c r="R100" s="27">
        <f t="shared" si="84"/>
        <v>5.5805693300880144E-2</v>
      </c>
      <c r="S100" s="27">
        <f t="shared" si="85"/>
        <v>9.1150330847258099E-2</v>
      </c>
      <c r="T100" s="27">
        <f t="shared" si="86"/>
        <v>1.7720872517529518E-2</v>
      </c>
      <c r="U100" s="28">
        <f t="shared" si="87"/>
        <v>7.2150881752170992E-2</v>
      </c>
      <c r="V100" s="27">
        <f t="shared" si="88"/>
        <v>8.7056062628326991E-2</v>
      </c>
      <c r="W100" s="27">
        <f t="shared" si="89"/>
        <v>0.13565699616710325</v>
      </c>
      <c r="X100" s="27">
        <f t="shared" si="90"/>
        <v>2.1498826150431638E-2</v>
      </c>
      <c r="Y100" s="28">
        <f t="shared" si="91"/>
        <v>0.11175555673116366</v>
      </c>
      <c r="Z100" s="27">
        <f t="shared" si="92"/>
        <v>9.2684913425618465E-2</v>
      </c>
      <c r="AA100" s="27">
        <f t="shared" si="93"/>
        <v>0.1433676604585703</v>
      </c>
      <c r="AB100" s="27">
        <f t="shared" si="94"/>
        <v>3.0563052046503891E-2</v>
      </c>
      <c r="AC100" s="28">
        <f t="shared" si="95"/>
        <v>0.10945920115033991</v>
      </c>
      <c r="AD100" s="27">
        <f t="shared" ref="AD100:AD156" si="96">($F100/$F70)^(1/30)-1</f>
        <v>5.3003848317130231E-2</v>
      </c>
      <c r="AE100" s="27">
        <f t="shared" ref="AE100:AE156" si="97">($H100/$H70)^(1/30)-1</f>
        <v>0.10430011580656529</v>
      </c>
      <c r="AF100" s="27">
        <f t="shared" ref="AF100:AF156" si="98">($G100/$G70)^(1/30)-1</f>
        <v>2.8889958539482175E-2</v>
      </c>
      <c r="AG100" s="28">
        <f t="shared" ref="AG100:AG156" si="99">($I100/$I70)^(1/30)-1</f>
        <v>7.3292733242463104E-2</v>
      </c>
      <c r="AH100" s="51" t="str">
        <f t="shared" si="69"/>
        <v>na</v>
      </c>
      <c r="AI100" s="51" t="str">
        <f t="shared" si="70"/>
        <v>na</v>
      </c>
      <c r="AJ100" s="51" t="str">
        <f t="shared" si="71"/>
        <v>na</v>
      </c>
      <c r="AK100" s="51" t="str">
        <f t="shared" si="72"/>
        <v>na</v>
      </c>
      <c r="AL100" s="52" t="str">
        <f t="shared" si="73"/>
        <v>na</v>
      </c>
      <c r="AM100" s="52" t="str">
        <f t="shared" si="74"/>
        <v>na</v>
      </c>
      <c r="AN100" s="52">
        <f t="shared" si="75"/>
        <v>-0.13073318362616559</v>
      </c>
      <c r="AO100" s="52" t="str">
        <f t="shared" si="76"/>
        <v>na</v>
      </c>
      <c r="AP100" s="52" t="str">
        <f t="shared" si="77"/>
        <v>na</v>
      </c>
      <c r="AQ100" s="52" t="str">
        <f t="shared" si="78"/>
        <v>na</v>
      </c>
      <c r="AR100" s="52">
        <f t="shared" si="79"/>
        <v>8.6477508970883354E-2</v>
      </c>
      <c r="AS100" s="52">
        <f t="shared" si="67"/>
        <v>8.4220446829313164E-2</v>
      </c>
      <c r="AT100" s="52">
        <f t="shared" si="68"/>
        <v>6.8762127193829903E-2</v>
      </c>
      <c r="AV100" s="89"/>
      <c r="AW100" s="89"/>
      <c r="AX100" s="89"/>
    </row>
    <row r="101" spans="2:51" x14ac:dyDescent="0.2">
      <c r="B101" s="2">
        <f t="shared" si="62"/>
        <v>1967</v>
      </c>
      <c r="C101" s="20">
        <f>INDEX('Monthly Returns'!$E:$E,MATCH(DATE($B101,12,31),'Monthly Returns'!$D:$D,0),0)</f>
        <v>96.470000999999996</v>
      </c>
      <c r="D101" s="21">
        <f>INDEX('Monthly Returns'!$F:$F,MATCH(DATE($B101,12,31),'Monthly Returns'!$D:$D,0),0)</f>
        <v>33.9</v>
      </c>
      <c r="E101" s="23">
        <f>SUMIFS(Data!$G:$G,Data!$B:$B,'Annual Returns'!$B101)</f>
        <v>2.9058333333333328</v>
      </c>
      <c r="F101" s="19">
        <f>INDEX('Monthly Returns'!$M:$M,MATCH(DATE($B101,12,31),'Monthly Returns'!$D:$D,0),0)</f>
        <v>21.7274777027027</v>
      </c>
      <c r="G101" s="19">
        <f>INDEX('Monthly Returns'!$N:$N,MATCH(DATE($B101,12,31),'Monthly Returns'!$D:$D,0),0)</f>
        <v>2.7198197734132425</v>
      </c>
      <c r="H101" s="19">
        <f>INDEX('Monthly Returns'!$O:$O,MATCH(DATE($B101,12,31),'Monthly Returns'!$D:$D,0),0)</f>
        <v>2957.4101246415034</v>
      </c>
      <c r="I101" s="22">
        <f>INDEX('Monthly Returns'!$P:$P,MATCH(DATE($B101,12,31),'Monthly Returns'!$D:$D,0),0)</f>
        <v>1087.3551819685797</v>
      </c>
      <c r="J101" s="27">
        <f t="shared" si="63"/>
        <v>0.20092118259875069</v>
      </c>
      <c r="K101" s="27">
        <f t="shared" si="64"/>
        <v>0.23871600230004275</v>
      </c>
      <c r="L101" s="27">
        <f t="shared" si="65"/>
        <v>3.039513677811545E-2</v>
      </c>
      <c r="M101" s="28">
        <f t="shared" si="66"/>
        <v>0.20217570724694323</v>
      </c>
      <c r="N101" s="27">
        <f t="shared" si="80"/>
        <v>8.8610671948012421E-2</v>
      </c>
      <c r="O101" s="27">
        <f t="shared" si="81"/>
        <v>0.12282932529553459</v>
      </c>
      <c r="P101" s="27">
        <f t="shared" si="82"/>
        <v>2.2033715736554438E-2</v>
      </c>
      <c r="Q101" s="28">
        <f t="shared" si="83"/>
        <v>9.8622587500784231E-2</v>
      </c>
      <c r="R101" s="27">
        <f t="shared" si="84"/>
        <v>9.2053929036356008E-2</v>
      </c>
      <c r="S101" s="27">
        <f t="shared" si="85"/>
        <v>0.12757357551010706</v>
      </c>
      <c r="T101" s="27">
        <f t="shared" si="86"/>
        <v>1.7860206431107528E-2</v>
      </c>
      <c r="U101" s="28">
        <f t="shared" si="87"/>
        <v>0.10778824870625825</v>
      </c>
      <c r="V101" s="27">
        <f t="shared" si="88"/>
        <v>9.7416953475553569E-2</v>
      </c>
      <c r="W101" s="27">
        <f t="shared" si="89"/>
        <v>0.14535067472344809</v>
      </c>
      <c r="X101" s="27">
        <f t="shared" si="90"/>
        <v>1.870676927100634E-2</v>
      </c>
      <c r="Y101" s="28">
        <f t="shared" si="91"/>
        <v>0.12431831148336125</v>
      </c>
      <c r="Z101" s="27">
        <f t="shared" si="92"/>
        <v>9.7059577863144675E-2</v>
      </c>
      <c r="AA101" s="27">
        <f t="shared" si="93"/>
        <v>0.14594035401432404</v>
      </c>
      <c r="AB101" s="27">
        <f t="shared" si="94"/>
        <v>2.823532447847632E-2</v>
      </c>
      <c r="AC101" s="28">
        <f t="shared" si="95"/>
        <v>0.1144728514316975</v>
      </c>
      <c r="AD101" s="27">
        <f t="shared" si="96"/>
        <v>7.4996432383167999E-2</v>
      </c>
      <c r="AE101" s="27">
        <f t="shared" si="97"/>
        <v>0.12648041293375245</v>
      </c>
      <c r="AF101" s="27">
        <f t="shared" si="98"/>
        <v>2.895071558736162E-2</v>
      </c>
      <c r="AG101" s="28">
        <f t="shared" si="99"/>
        <v>9.4785586781692688E-2</v>
      </c>
      <c r="AH101" s="51" t="str">
        <f t="shared" si="69"/>
        <v>na</v>
      </c>
      <c r="AI101" s="51" t="str">
        <f t="shared" si="70"/>
        <v>na</v>
      </c>
      <c r="AJ101" s="51" t="str">
        <f t="shared" si="71"/>
        <v>na</v>
      </c>
      <c r="AK101" s="51">
        <f t="shared" si="72"/>
        <v>0.20217570724694323</v>
      </c>
      <c r="AL101" s="52" t="str">
        <f t="shared" si="73"/>
        <v>na</v>
      </c>
      <c r="AM101" s="52" t="str">
        <f t="shared" si="74"/>
        <v>na</v>
      </c>
      <c r="AN101" s="52" t="str">
        <f t="shared" si="75"/>
        <v>na</v>
      </c>
      <c r="AO101" s="52" t="str">
        <f t="shared" si="76"/>
        <v>na</v>
      </c>
      <c r="AP101" s="52" t="str">
        <f t="shared" si="77"/>
        <v>na</v>
      </c>
      <c r="AQ101" s="52" t="str">
        <f t="shared" si="78"/>
        <v>na</v>
      </c>
      <c r="AR101" s="52">
        <f t="shared" si="79"/>
        <v>8.6477508970883354E-2</v>
      </c>
      <c r="AS101" s="52">
        <f t="shared" si="67"/>
        <v>8.4220446829313164E-2</v>
      </c>
      <c r="AT101" s="52">
        <f t="shared" si="68"/>
        <v>6.8762127193829903E-2</v>
      </c>
      <c r="AV101" s="89"/>
      <c r="AW101" s="89"/>
      <c r="AX101" s="89"/>
    </row>
    <row r="102" spans="2:51" x14ac:dyDescent="0.2">
      <c r="B102" s="2">
        <f t="shared" si="62"/>
        <v>1968</v>
      </c>
      <c r="C102" s="20">
        <f>INDEX('Monthly Returns'!$E:$E,MATCH(DATE($B102,12,31),'Monthly Returns'!$D:$D,0),0)</f>
        <v>103.860001</v>
      </c>
      <c r="D102" s="21">
        <f>INDEX('Monthly Returns'!$F:$F,MATCH(DATE($B102,12,31),'Monthly Returns'!$D:$D,0),0)</f>
        <v>35.5</v>
      </c>
      <c r="E102" s="23">
        <f>SUMIFS(Data!$G:$G,Data!$B:$B,'Annual Returns'!$B102)</f>
        <v>2.9975000000000001</v>
      </c>
      <c r="F102" s="19">
        <f>INDEX('Monthly Returns'!$M:$M,MATCH(DATE($B102,12,31),'Monthly Returns'!$D:$D,0),0)</f>
        <v>23.391892117117113</v>
      </c>
      <c r="G102" s="19">
        <f>INDEX('Monthly Returns'!$N:$N,MATCH(DATE($B102,12,31),'Monthly Returns'!$D:$D,0),0)</f>
        <v>2.8481888482646052</v>
      </c>
      <c r="H102" s="19">
        <f>INDEX('Monthly Returns'!$O:$O,MATCH(DATE($B102,12,31),'Monthly Returns'!$D:$D,0),0)</f>
        <v>3281.6157645737749</v>
      </c>
      <c r="I102" s="22">
        <f>INDEX('Monthly Returns'!$P:$P,MATCH(DATE($B102,12,31),'Monthly Returns'!$D:$D,0),0)</f>
        <v>1152.1763265709185</v>
      </c>
      <c r="J102" s="27">
        <f t="shared" si="63"/>
        <v>7.6604124840840448E-2</v>
      </c>
      <c r="K102" s="27">
        <f t="shared" si="64"/>
        <v>0.10962484953674512</v>
      </c>
      <c r="L102" s="27">
        <f t="shared" si="65"/>
        <v>4.71976401179941E-2</v>
      </c>
      <c r="M102" s="28">
        <f t="shared" si="66"/>
        <v>5.9613588712553511E-2</v>
      </c>
      <c r="N102" s="27">
        <f t="shared" si="80"/>
        <v>6.7220738562085991E-2</v>
      </c>
      <c r="O102" s="27">
        <f t="shared" si="81"/>
        <v>0.10059068619667499</v>
      </c>
      <c r="P102" s="27">
        <f t="shared" si="82"/>
        <v>2.8144069370451996E-2</v>
      </c>
      <c r="Q102" s="28">
        <f t="shared" si="83"/>
        <v>7.0463487544681458E-2</v>
      </c>
      <c r="R102" s="27">
        <f t="shared" si="84"/>
        <v>6.522918904065711E-2</v>
      </c>
      <c r="S102" s="27">
        <f t="shared" si="85"/>
        <v>9.917945332409972E-2</v>
      </c>
      <c r="T102" s="27">
        <f t="shared" si="86"/>
        <v>2.0782112196419122E-2</v>
      </c>
      <c r="U102" s="28">
        <f t="shared" si="87"/>
        <v>7.68012489550709E-2</v>
      </c>
      <c r="V102" s="27">
        <f t="shared" si="88"/>
        <v>0.10089152252755396</v>
      </c>
      <c r="W102" s="27">
        <f t="shared" si="89"/>
        <v>0.14751266456051693</v>
      </c>
      <c r="X102" s="27">
        <f t="shared" si="90"/>
        <v>1.9554781008046085E-2</v>
      </c>
      <c r="Y102" s="28">
        <f t="shared" si="91"/>
        <v>0.12550368644827214</v>
      </c>
      <c r="Z102" s="27">
        <f t="shared" si="92"/>
        <v>9.2094594188905088E-2</v>
      </c>
      <c r="AA102" s="27">
        <f t="shared" si="93"/>
        <v>0.13981311873516211</v>
      </c>
      <c r="AB102" s="27">
        <f t="shared" si="94"/>
        <v>2.8933161169376609E-2</v>
      </c>
      <c r="AC102" s="28">
        <f t="shared" si="95"/>
        <v>0.10776206050135562</v>
      </c>
      <c r="AD102" s="27">
        <f t="shared" si="96"/>
        <v>7.2587891820077743E-2</v>
      </c>
      <c r="AE102" s="27">
        <f t="shared" si="97"/>
        <v>0.12274182644441156</v>
      </c>
      <c r="AF102" s="27">
        <f t="shared" si="98"/>
        <v>3.1501848483731054E-2</v>
      </c>
      <c r="AG102" s="28">
        <f t="shared" si="99"/>
        <v>8.8453528313884977E-2</v>
      </c>
      <c r="AH102" s="51" t="str">
        <f t="shared" si="69"/>
        <v>na</v>
      </c>
      <c r="AI102" s="51" t="str">
        <f t="shared" si="70"/>
        <v>na</v>
      </c>
      <c r="AJ102" s="51" t="str">
        <f t="shared" si="71"/>
        <v>na</v>
      </c>
      <c r="AK102" s="51" t="str">
        <f t="shared" si="72"/>
        <v>na</v>
      </c>
      <c r="AL102" s="52" t="str">
        <f t="shared" si="73"/>
        <v>na</v>
      </c>
      <c r="AM102" s="52" t="str">
        <f t="shared" si="74"/>
        <v>na</v>
      </c>
      <c r="AN102" s="52" t="str">
        <f t="shared" si="75"/>
        <v>na</v>
      </c>
      <c r="AO102" s="52">
        <f t="shared" si="76"/>
        <v>5.9613588712553511E-2</v>
      </c>
      <c r="AP102" s="52" t="str">
        <f t="shared" si="77"/>
        <v>na</v>
      </c>
      <c r="AQ102" s="52" t="str">
        <f t="shared" si="78"/>
        <v>na</v>
      </c>
      <c r="AR102" s="52">
        <f t="shared" si="79"/>
        <v>8.6477508970883354E-2</v>
      </c>
      <c r="AS102" s="52">
        <f t="shared" si="67"/>
        <v>8.4220446829313164E-2</v>
      </c>
      <c r="AT102" s="52">
        <f t="shared" si="68"/>
        <v>6.8762127193829903E-2</v>
      </c>
      <c r="AV102" s="89"/>
      <c r="AW102" s="89"/>
      <c r="AX102" s="89"/>
    </row>
    <row r="103" spans="2:51" x14ac:dyDescent="0.2">
      <c r="B103" s="2">
        <f t="shared" si="62"/>
        <v>1969</v>
      </c>
      <c r="C103" s="20">
        <f>INDEX('Monthly Returns'!$E:$E,MATCH(DATE($B103,12,31),'Monthly Returns'!$D:$D,0),0)</f>
        <v>92.059997999999993</v>
      </c>
      <c r="D103" s="21">
        <f>INDEX('Monthly Returns'!$F:$F,MATCH(DATE($B103,12,31),'Monthly Returns'!$D:$D,0),0)</f>
        <v>37.700000000000003</v>
      </c>
      <c r="E103" s="23">
        <f>SUMIFS(Data!$G:$G,Data!$B:$B,'Annual Returns'!$B103)</f>
        <v>3.1275000000000004</v>
      </c>
      <c r="F103" s="19">
        <f>INDEX('Monthly Returns'!$M:$M,MATCH(DATE($B103,12,31),'Monthly Returns'!$D:$D,0),0)</f>
        <v>20.734233783783779</v>
      </c>
      <c r="G103" s="19">
        <f>INDEX('Monthly Returns'!$N:$N,MATCH(DATE($B103,12,31),'Monthly Returns'!$D:$D,0),0)</f>
        <v>3.0246963261852291</v>
      </c>
      <c r="H103" s="19">
        <f>INDEX('Monthly Returns'!$O:$O,MATCH(DATE($B103,12,31),'Monthly Returns'!$D:$D,0),0)</f>
        <v>3004.7797398902167</v>
      </c>
      <c r="I103" s="22">
        <f>INDEX('Monthly Returns'!$P:$P,MATCH(DATE($B103,12,31),'Monthly Returns'!$D:$D,0),0)</f>
        <v>993.41534350982658</v>
      </c>
      <c r="J103" s="27">
        <f t="shared" si="63"/>
        <v>-0.11361450882327651</v>
      </c>
      <c r="K103" s="27">
        <f t="shared" si="64"/>
        <v>-8.435967052331439E-2</v>
      </c>
      <c r="L103" s="27">
        <f t="shared" si="65"/>
        <v>6.1971830985915632E-2</v>
      </c>
      <c r="M103" s="28">
        <f t="shared" si="66"/>
        <v>-0.13779226269436795</v>
      </c>
      <c r="N103" s="27">
        <f t="shared" si="80"/>
        <v>1.6684613156725536E-2</v>
      </c>
      <c r="O103" s="27">
        <f t="shared" si="81"/>
        <v>4.9212560277387185E-2</v>
      </c>
      <c r="P103" s="27">
        <f t="shared" si="82"/>
        <v>3.8573773084258578E-2</v>
      </c>
      <c r="Q103" s="28">
        <f t="shared" si="83"/>
        <v>1.0243650926726522E-2</v>
      </c>
      <c r="R103" s="27">
        <f t="shared" si="84"/>
        <v>4.3930690355756807E-2</v>
      </c>
      <c r="S103" s="27">
        <f t="shared" si="85"/>
        <v>7.736140544944603E-2</v>
      </c>
      <c r="T103" s="27">
        <f t="shared" si="86"/>
        <v>2.5178293160839083E-2</v>
      </c>
      <c r="U103" s="28">
        <f t="shared" si="87"/>
        <v>5.0901499414034213E-2</v>
      </c>
      <c r="V103" s="27">
        <f t="shared" si="88"/>
        <v>8.9624281941530937E-2</v>
      </c>
      <c r="W103" s="27">
        <f t="shared" si="89"/>
        <v>0.13380878621691772</v>
      </c>
      <c r="X103" s="27">
        <f t="shared" si="90"/>
        <v>2.3697086735684714E-2</v>
      </c>
      <c r="Y103" s="28">
        <f t="shared" si="91"/>
        <v>0.10756277507084788</v>
      </c>
      <c r="Z103" s="27">
        <f t="shared" si="92"/>
        <v>8.1115232959500627E-2</v>
      </c>
      <c r="AA103" s="27">
        <f t="shared" si="93"/>
        <v>0.12757928152088005</v>
      </c>
      <c r="AB103" s="27">
        <f t="shared" si="94"/>
        <v>3.0473561973211716E-2</v>
      </c>
      <c r="AC103" s="28">
        <f t="shared" si="95"/>
        <v>9.4234071723028556E-2</v>
      </c>
      <c r="AD103" s="27">
        <f t="shared" si="96"/>
        <v>6.9194481936511565E-2</v>
      </c>
      <c r="AE103" s="27">
        <f t="shared" si="97"/>
        <v>0.11873782872935545</v>
      </c>
      <c r="AF103" s="27">
        <f t="shared" si="98"/>
        <v>3.3571305714062527E-2</v>
      </c>
      <c r="AG103" s="28">
        <f t="shared" si="99"/>
        <v>8.2400239387889984E-2</v>
      </c>
      <c r="AH103" s="51" t="str">
        <f t="shared" si="69"/>
        <v>na</v>
      </c>
      <c r="AI103" s="51" t="str">
        <f t="shared" si="70"/>
        <v>na</v>
      </c>
      <c r="AJ103" s="51" t="str">
        <f t="shared" si="71"/>
        <v>na</v>
      </c>
      <c r="AK103" s="51" t="str">
        <f t="shared" si="72"/>
        <v>na</v>
      </c>
      <c r="AL103" s="52" t="str">
        <f t="shared" si="73"/>
        <v>na</v>
      </c>
      <c r="AM103" s="52">
        <f t="shared" si="74"/>
        <v>-0.13779226269436795</v>
      </c>
      <c r="AN103" s="52" t="str">
        <f t="shared" si="75"/>
        <v>na</v>
      </c>
      <c r="AO103" s="52" t="str">
        <f t="shared" si="76"/>
        <v>na</v>
      </c>
      <c r="AP103" s="52" t="str">
        <f t="shared" si="77"/>
        <v>na</v>
      </c>
      <c r="AQ103" s="52" t="str">
        <f t="shared" si="78"/>
        <v>na</v>
      </c>
      <c r="AR103" s="52">
        <f t="shared" si="79"/>
        <v>8.6477508970883354E-2</v>
      </c>
      <c r="AS103" s="52">
        <f t="shared" si="67"/>
        <v>8.4220446829313164E-2</v>
      </c>
      <c r="AT103" s="52">
        <f t="shared" si="68"/>
        <v>6.8762127193829903E-2</v>
      </c>
      <c r="AV103" s="89"/>
      <c r="AW103" s="89"/>
      <c r="AX103" s="89"/>
    </row>
    <row r="104" spans="2:51" x14ac:dyDescent="0.2">
      <c r="B104" s="2">
        <f t="shared" si="62"/>
        <v>1970</v>
      </c>
      <c r="C104" s="20">
        <f>INDEX('Monthly Returns'!$E:$E,MATCH(DATE($B104,12,31),'Monthly Returns'!$D:$D,0),0)</f>
        <v>92.150002000000001</v>
      </c>
      <c r="D104" s="21">
        <f>INDEX('Monthly Returns'!$F:$F,MATCH(DATE($B104,12,31),'Monthly Returns'!$D:$D,0),0)</f>
        <v>39.799999999999997</v>
      </c>
      <c r="E104" s="23">
        <f>SUMIFS(Data!$G:$G,Data!$B:$B,'Annual Returns'!$B104)</f>
        <v>3.1716666666666669</v>
      </c>
      <c r="F104" s="19">
        <f>INDEX('Monthly Returns'!$M:$M,MATCH(DATE($B104,12,31),'Monthly Returns'!$D:$D,0),0)</f>
        <v>20.754504954954953</v>
      </c>
      <c r="G104" s="19">
        <f>INDEX('Monthly Returns'!$N:$N,MATCH(DATE($B104,12,31),'Monthly Returns'!$D:$D,0),0)</f>
        <v>3.1931807369276419</v>
      </c>
      <c r="H104" s="19">
        <f>INDEX('Monthly Returns'!$O:$O,MATCH(DATE($B104,12,31),'Monthly Returns'!$D:$D,0),0)</f>
        <v>3122.9261782115323</v>
      </c>
      <c r="I104" s="22">
        <f>INDEX('Monthly Returns'!$P:$P,MATCH(DATE($B104,12,31),'Monthly Returns'!$D:$D,0),0)</f>
        <v>977.99856490938475</v>
      </c>
      <c r="J104" s="27">
        <f t="shared" si="63"/>
        <v>9.7766676032318145E-4</v>
      </c>
      <c r="K104" s="27">
        <f t="shared" si="64"/>
        <v>3.9319500445524236E-2</v>
      </c>
      <c r="L104" s="27">
        <f t="shared" si="65"/>
        <v>5.5702917771883076E-2</v>
      </c>
      <c r="M104" s="28">
        <f t="shared" si="66"/>
        <v>-1.5518965658385064E-2</v>
      </c>
      <c r="N104" s="27">
        <f t="shared" si="80"/>
        <v>-6.0659503821758332E-4</v>
      </c>
      <c r="O104" s="27">
        <f t="shared" si="81"/>
        <v>3.3020066933398873E-2</v>
      </c>
      <c r="P104" s="27">
        <f t="shared" si="82"/>
        <v>4.590247431236838E-2</v>
      </c>
      <c r="Q104" s="28">
        <f t="shared" si="83"/>
        <v>-1.2317025435320206E-2</v>
      </c>
      <c r="R104" s="27">
        <f t="shared" si="84"/>
        <v>4.7187492986869639E-2</v>
      </c>
      <c r="S104" s="27">
        <f t="shared" si="85"/>
        <v>8.1056707270789063E-2</v>
      </c>
      <c r="T104" s="27">
        <f t="shared" si="86"/>
        <v>2.9358560938541389E-2</v>
      </c>
      <c r="U104" s="28">
        <f t="shared" si="87"/>
        <v>5.022365217918856E-2</v>
      </c>
      <c r="V104" s="27">
        <f t="shared" si="88"/>
        <v>7.8229845866808256E-2</v>
      </c>
      <c r="W104" s="27">
        <f t="shared" si="89"/>
        <v>0.12030467669608225</v>
      </c>
      <c r="X104" s="27">
        <f t="shared" si="90"/>
        <v>2.3521932050803995E-2</v>
      </c>
      <c r="Y104" s="28">
        <f t="shared" si="91"/>
        <v>9.4558544975540615E-2</v>
      </c>
      <c r="Z104" s="27">
        <f t="shared" si="92"/>
        <v>6.9123489503712721E-2</v>
      </c>
      <c r="AA104" s="27">
        <f t="shared" si="93"/>
        <v>0.1148737944530287</v>
      </c>
      <c r="AB104" s="27">
        <f t="shared" si="94"/>
        <v>3.1792739145657611E-2</v>
      </c>
      <c r="AC104" s="28">
        <f t="shared" si="95"/>
        <v>8.0521069935192369E-2</v>
      </c>
      <c r="AD104" s="27">
        <f t="shared" si="96"/>
        <v>7.4984575017542188E-2</v>
      </c>
      <c r="AE104" s="27">
        <f t="shared" si="97"/>
        <v>0.12393494737728661</v>
      </c>
      <c r="AF104" s="27">
        <f t="shared" si="98"/>
        <v>3.5194919663955604E-2</v>
      </c>
      <c r="AG104" s="28">
        <f t="shared" si="99"/>
        <v>8.5723013152090743E-2</v>
      </c>
      <c r="AH104" s="51" t="str">
        <f t="shared" si="69"/>
        <v>na</v>
      </c>
      <c r="AI104" s="51" t="str">
        <f t="shared" si="70"/>
        <v>na</v>
      </c>
      <c r="AJ104" s="51" t="str">
        <f t="shared" si="71"/>
        <v>na</v>
      </c>
      <c r="AK104" s="51">
        <f t="shared" si="72"/>
        <v>-1.5518965658385064E-2</v>
      </c>
      <c r="AL104" s="52" t="str">
        <f t="shared" si="73"/>
        <v>na</v>
      </c>
      <c r="AM104" s="52" t="str">
        <f t="shared" si="74"/>
        <v>na</v>
      </c>
      <c r="AN104" s="52" t="str">
        <f t="shared" si="75"/>
        <v>na</v>
      </c>
      <c r="AO104" s="52" t="str">
        <f t="shared" si="76"/>
        <v>na</v>
      </c>
      <c r="AP104" s="52" t="str">
        <f t="shared" si="77"/>
        <v>na</v>
      </c>
      <c r="AQ104" s="52" t="str">
        <f t="shared" si="78"/>
        <v>na</v>
      </c>
      <c r="AR104" s="52">
        <f t="shared" si="79"/>
        <v>8.6477508970883354E-2</v>
      </c>
      <c r="AS104" s="52">
        <f t="shared" si="67"/>
        <v>8.4220446829313164E-2</v>
      </c>
      <c r="AT104" s="52">
        <f t="shared" si="68"/>
        <v>6.8762127193829903E-2</v>
      </c>
      <c r="AV104" s="89"/>
      <c r="AW104" s="89"/>
      <c r="AX104" s="89"/>
    </row>
    <row r="105" spans="2:51" x14ac:dyDescent="0.2">
      <c r="B105" s="2">
        <f t="shared" si="62"/>
        <v>1971</v>
      </c>
      <c r="C105" s="20">
        <f>INDEX('Monthly Returns'!$E:$E,MATCH(DATE($B105,12,31),'Monthly Returns'!$D:$D,0),0)</f>
        <v>102.089996</v>
      </c>
      <c r="D105" s="21">
        <f>INDEX('Monthly Returns'!$F:$F,MATCH(DATE($B105,12,31),'Monthly Returns'!$D:$D,0),0)</f>
        <v>41.1</v>
      </c>
      <c r="E105" s="23">
        <f>SUMIFS(Data!$G:$G,Data!$B:$B,'Annual Returns'!$B105)</f>
        <v>3.0983333333333327</v>
      </c>
      <c r="F105" s="19">
        <f>INDEX('Monthly Returns'!$M:$M,MATCH(DATE($B105,12,31),'Monthly Returns'!$D:$D,0),0)</f>
        <v>22.993242342342342</v>
      </c>
      <c r="G105" s="19">
        <f>INDEX('Monthly Returns'!$N:$N,MATCH(DATE($B105,12,31),'Monthly Returns'!$D:$D,0),0)</f>
        <v>3.2974806102443743</v>
      </c>
      <c r="H105" s="19">
        <f>INDEX('Monthly Returns'!$O:$O,MATCH(DATE($B105,12,31),'Monthly Returns'!$D:$D,0),0)</f>
        <v>3568.4172657724994</v>
      </c>
      <c r="I105" s="22">
        <f>INDEX('Monthly Returns'!$P:$P,MATCH(DATE($B105,12,31),'Monthly Returns'!$D:$D,0),0)</f>
        <v>1082.1647456201538</v>
      </c>
      <c r="J105" s="27">
        <f t="shared" si="63"/>
        <v>0.1078675397098745</v>
      </c>
      <c r="K105" s="27">
        <f t="shared" si="64"/>
        <v>0.14265181504101232</v>
      </c>
      <c r="L105" s="27">
        <f t="shared" si="65"/>
        <v>3.2663316582914659E-2</v>
      </c>
      <c r="M105" s="28">
        <f t="shared" si="66"/>
        <v>0.10650954351903419</v>
      </c>
      <c r="N105" s="27">
        <f t="shared" si="80"/>
        <v>4.911013312544954E-2</v>
      </c>
      <c r="O105" s="27">
        <f t="shared" si="81"/>
        <v>8.369523790853961E-2</v>
      </c>
      <c r="P105" s="27">
        <f t="shared" si="82"/>
        <v>4.5512392238175714E-2</v>
      </c>
      <c r="Q105" s="28">
        <f t="shared" si="83"/>
        <v>3.6520701192860994E-2</v>
      </c>
      <c r="R105" s="27">
        <f t="shared" si="84"/>
        <v>3.6185124013715875E-2</v>
      </c>
      <c r="S105" s="27">
        <f t="shared" si="85"/>
        <v>6.988513036184707E-2</v>
      </c>
      <c r="T105" s="27">
        <f t="shared" si="86"/>
        <v>3.198184410593008E-2</v>
      </c>
      <c r="U105" s="28">
        <f t="shared" si="87"/>
        <v>3.6728636722048957E-2</v>
      </c>
      <c r="V105" s="27">
        <f t="shared" si="88"/>
        <v>7.5592338978958118E-2</v>
      </c>
      <c r="W105" s="27">
        <f t="shared" si="89"/>
        <v>0.1155456656711642</v>
      </c>
      <c r="X105" s="27">
        <f t="shared" si="90"/>
        <v>2.2185691419634779E-2</v>
      </c>
      <c r="Y105" s="28">
        <f t="shared" si="91"/>
        <v>9.1333673553842143E-2</v>
      </c>
      <c r="Z105" s="27">
        <f t="shared" si="92"/>
        <v>7.9358635168312208E-2</v>
      </c>
      <c r="AA105" s="27">
        <f t="shared" si="93"/>
        <v>0.12506904971720934</v>
      </c>
      <c r="AB105" s="27">
        <f t="shared" si="94"/>
        <v>2.6257004867992206E-2</v>
      </c>
      <c r="AC105" s="28">
        <f t="shared" si="95"/>
        <v>9.628391755720811E-2</v>
      </c>
      <c r="AD105" s="27">
        <f t="shared" si="96"/>
        <v>8.529874969737139E-2</v>
      </c>
      <c r="AE105" s="27">
        <f t="shared" si="97"/>
        <v>0.13319882198652633</v>
      </c>
      <c r="AF105" s="27">
        <f t="shared" si="98"/>
        <v>3.303968151000225E-2</v>
      </c>
      <c r="AG105" s="28">
        <f t="shared" si="99"/>
        <v>9.6955753267987221E-2</v>
      </c>
      <c r="AH105" s="51" t="str">
        <f t="shared" si="69"/>
        <v>na</v>
      </c>
      <c r="AI105" s="51" t="str">
        <f t="shared" si="70"/>
        <v>na</v>
      </c>
      <c r="AJ105" s="51" t="str">
        <f t="shared" si="71"/>
        <v>na</v>
      </c>
      <c r="AK105" s="51" t="str">
        <f t="shared" si="72"/>
        <v>na</v>
      </c>
      <c r="AL105" s="52">
        <f t="shared" si="73"/>
        <v>0.10650954351903419</v>
      </c>
      <c r="AM105" s="52" t="str">
        <f t="shared" si="74"/>
        <v>na</v>
      </c>
      <c r="AN105" s="52" t="str">
        <f t="shared" si="75"/>
        <v>na</v>
      </c>
      <c r="AO105" s="52" t="str">
        <f t="shared" si="76"/>
        <v>na</v>
      </c>
      <c r="AP105" s="52" t="str">
        <f t="shared" si="77"/>
        <v>na</v>
      </c>
      <c r="AQ105" s="52" t="str">
        <f t="shared" si="78"/>
        <v>na</v>
      </c>
      <c r="AR105" s="52">
        <f t="shared" si="79"/>
        <v>8.6477508970883354E-2</v>
      </c>
      <c r="AS105" s="52">
        <f t="shared" si="67"/>
        <v>8.4220446829313164E-2</v>
      </c>
      <c r="AT105" s="52">
        <f t="shared" si="68"/>
        <v>6.8762127193829903E-2</v>
      </c>
      <c r="AV105" s="89"/>
      <c r="AW105" s="89"/>
      <c r="AX105" s="89"/>
      <c r="AY105" s="89"/>
    </row>
    <row r="106" spans="2:51" x14ac:dyDescent="0.2">
      <c r="B106" s="2">
        <f t="shared" si="62"/>
        <v>1972</v>
      </c>
      <c r="C106" s="20">
        <f>INDEX('Monthly Returns'!$E:$E,MATCH(DATE($B106,12,31),'Monthly Returns'!$D:$D,0),0)</f>
        <v>118.050003</v>
      </c>
      <c r="D106" s="21">
        <f>INDEX('Monthly Returns'!$F:$F,MATCH(DATE($B106,12,31),'Monthly Returns'!$D:$D,0),0)</f>
        <v>42.5</v>
      </c>
      <c r="E106" s="23">
        <f>SUMIFS(Data!$G:$G,Data!$B:$B,'Annual Returns'!$B106)</f>
        <v>3.0858333333333334</v>
      </c>
      <c r="F106" s="19">
        <f>INDEX('Monthly Returns'!$M:$M,MATCH(DATE($B106,12,31),'Monthly Returns'!$D:$D,0),0)</f>
        <v>26.58783851351351</v>
      </c>
      <c r="G106" s="19">
        <f>INDEX('Monthly Returns'!$N:$N,MATCH(DATE($B106,12,31),'Monthly Returns'!$D:$D,0),0)</f>
        <v>3.4098035507393161</v>
      </c>
      <c r="H106" s="19">
        <f>INDEX('Monthly Returns'!$O:$O,MATCH(DATE($B106,12,31),'Monthly Returns'!$D:$D,0),0)</f>
        <v>4242.6195913090069</v>
      </c>
      <c r="I106" s="22">
        <f>INDEX('Monthly Returns'!$P:$P,MATCH(DATE($B106,12,31),'Monthly Returns'!$D:$D,0),0)</f>
        <v>1244.2416485809299</v>
      </c>
      <c r="J106" s="27">
        <f t="shared" si="63"/>
        <v>0.1563327223560671</v>
      </c>
      <c r="K106" s="27">
        <f t="shared" si="64"/>
        <v>0.18893595544537711</v>
      </c>
      <c r="L106" s="27">
        <f t="shared" si="65"/>
        <v>3.4063260340632562E-2</v>
      </c>
      <c r="M106" s="28">
        <f t="shared" si="66"/>
        <v>0.14977100632482254</v>
      </c>
      <c r="N106" s="27">
        <f t="shared" ref="N106:N137" si="100">($F106/$F101)^(1/5)-1</f>
        <v>4.1201401186417241E-2</v>
      </c>
      <c r="O106" s="27">
        <f t="shared" ref="O106:O137" si="101">($H106/$H101)^(1/5)-1</f>
        <v>7.4841700977609671E-2</v>
      </c>
      <c r="P106" s="27">
        <f t="shared" ref="P106:P137" si="102">($G106/$G101)^(1/5)-1</f>
        <v>4.625572246667975E-2</v>
      </c>
      <c r="Q106" s="28">
        <f t="shared" ref="Q106:Q137" si="103">($I106/$I101)^(1/5)-1</f>
        <v>2.7322171718721533E-2</v>
      </c>
      <c r="R106" s="27">
        <f t="shared" si="84"/>
        <v>6.4642173210679221E-2</v>
      </c>
      <c r="S106" s="27">
        <f t="shared" si="85"/>
        <v>9.8573521394082375E-2</v>
      </c>
      <c r="T106" s="27">
        <f t="shared" si="86"/>
        <v>3.4073799901754631E-2</v>
      </c>
      <c r="U106" s="28">
        <f t="shared" si="87"/>
        <v>6.2374389041145228E-2</v>
      </c>
      <c r="V106" s="27">
        <f t="shared" si="88"/>
        <v>7.7416748522562973E-2</v>
      </c>
      <c r="W106" s="27">
        <f t="shared" si="89"/>
        <v>0.1158237356631211</v>
      </c>
      <c r="X106" s="27">
        <f t="shared" si="90"/>
        <v>2.3514226141932992E-2</v>
      </c>
      <c r="Y106" s="28">
        <f t="shared" si="91"/>
        <v>9.018878991955237E-2</v>
      </c>
      <c r="Z106" s="27">
        <f t="shared" si="92"/>
        <v>8.5936125416957498E-2</v>
      </c>
      <c r="AA106" s="27">
        <f t="shared" si="93"/>
        <v>0.13088822543755141</v>
      </c>
      <c r="AB106" s="27">
        <f t="shared" si="94"/>
        <v>2.4157908392031802E-2</v>
      </c>
      <c r="AC106" s="28">
        <f t="shared" si="95"/>
        <v>0.10421275486032244</v>
      </c>
      <c r="AD106" s="27">
        <f t="shared" si="96"/>
        <v>8.754599934892382E-2</v>
      </c>
      <c r="AE106" s="27">
        <f t="shared" si="97"/>
        <v>0.13377209139055046</v>
      </c>
      <c r="AF106" s="27">
        <f t="shared" si="98"/>
        <v>3.1217024383437764E-2</v>
      </c>
      <c r="AG106" s="28">
        <f t="shared" si="99"/>
        <v>9.9450517768973068E-2</v>
      </c>
      <c r="AH106" s="51" t="str">
        <f t="shared" si="69"/>
        <v>na</v>
      </c>
      <c r="AI106" s="51" t="str">
        <f t="shared" si="70"/>
        <v>na</v>
      </c>
      <c r="AJ106" s="51" t="str">
        <f t="shared" si="71"/>
        <v>na</v>
      </c>
      <c r="AK106" s="51" t="str">
        <f t="shared" si="72"/>
        <v>na</v>
      </c>
      <c r="AL106" s="52" t="str">
        <f t="shared" si="73"/>
        <v>na</v>
      </c>
      <c r="AM106" s="52" t="str">
        <f t="shared" si="74"/>
        <v>na</v>
      </c>
      <c r="AN106" s="52">
        <f t="shared" si="75"/>
        <v>0.14977100632482254</v>
      </c>
      <c r="AO106" s="52" t="str">
        <f t="shared" si="76"/>
        <v>na</v>
      </c>
      <c r="AP106" s="52" t="str">
        <f t="shared" si="77"/>
        <v>na</v>
      </c>
      <c r="AQ106" s="52" t="str">
        <f t="shared" si="78"/>
        <v>na</v>
      </c>
      <c r="AR106" s="52">
        <f t="shared" si="79"/>
        <v>8.6477508970883354E-2</v>
      </c>
      <c r="AS106" s="52">
        <f t="shared" si="67"/>
        <v>8.4220446829313164E-2</v>
      </c>
      <c r="AT106" s="52">
        <f t="shared" si="68"/>
        <v>6.8762127193829903E-2</v>
      </c>
      <c r="AV106" s="89"/>
      <c r="AW106" s="89"/>
      <c r="AX106" s="89"/>
      <c r="AY106" s="89"/>
    </row>
    <row r="107" spans="2:51" x14ac:dyDescent="0.2">
      <c r="B107" s="2">
        <f t="shared" si="62"/>
        <v>1973</v>
      </c>
      <c r="C107" s="20">
        <f>INDEX('Monthly Returns'!$E:$E,MATCH(DATE($B107,12,31),'Monthly Returns'!$D:$D,0),0)</f>
        <v>97.550003000000004</v>
      </c>
      <c r="D107" s="21">
        <f>INDEX('Monthly Returns'!$F:$F,MATCH(DATE($B107,12,31),'Monthly Returns'!$D:$D,0),0)</f>
        <v>46.2</v>
      </c>
      <c r="E107" s="23">
        <f>SUMIFS(Data!$G:$G,Data!$B:$B,'Annual Returns'!$B107)</f>
        <v>3.2408333333333332</v>
      </c>
      <c r="F107" s="19">
        <f>INDEX('Monthly Returns'!$M:$M,MATCH(DATE($B107,12,31),'Monthly Returns'!$D:$D,0),0)</f>
        <v>21.970721396396396</v>
      </c>
      <c r="G107" s="19">
        <f>INDEX('Monthly Returns'!$N:$N,MATCH(DATE($B107,12,31),'Monthly Returns'!$D:$D,0),0)</f>
        <v>3.706657036333092</v>
      </c>
      <c r="H107" s="19">
        <f>INDEX('Monthly Returns'!$O:$O,MATCH(DATE($B107,12,31),'Monthly Returns'!$D:$D,0),0)</f>
        <v>3615.2486070462842</v>
      </c>
      <c r="I107" s="22">
        <f>INDEX('Monthly Returns'!$P:$P,MATCH(DATE($B107,12,31),'Monthly Returns'!$D:$D,0),0)</f>
        <v>975.33938845951434</v>
      </c>
      <c r="J107" s="27">
        <f t="shared" si="63"/>
        <v>-0.17365522642129871</v>
      </c>
      <c r="K107" s="27">
        <f t="shared" si="64"/>
        <v>-0.14787349437312036</v>
      </c>
      <c r="L107" s="27">
        <f t="shared" si="65"/>
        <v>8.7058823529411855E-2</v>
      </c>
      <c r="M107" s="28">
        <f t="shared" si="66"/>
        <v>-0.21611739200990521</v>
      </c>
      <c r="N107" s="27">
        <f t="shared" si="100"/>
        <v>-1.2457504825235555E-2</v>
      </c>
      <c r="O107" s="27">
        <f t="shared" si="101"/>
        <v>1.9553659083145991E-2</v>
      </c>
      <c r="P107" s="27">
        <f t="shared" si="102"/>
        <v>5.4102211548664236E-2</v>
      </c>
      <c r="Q107" s="28">
        <f t="shared" si="103"/>
        <v>-3.277533439073288E-2</v>
      </c>
      <c r="R107" s="27">
        <f t="shared" si="84"/>
        <v>2.6608898783688328E-2</v>
      </c>
      <c r="S107" s="27">
        <f t="shared" si="85"/>
        <v>5.9297531982705154E-2</v>
      </c>
      <c r="T107" s="27">
        <f t="shared" si="86"/>
        <v>4.1042236085566675E-2</v>
      </c>
      <c r="U107" s="28">
        <f t="shared" si="87"/>
        <v>1.7535595833056972E-2</v>
      </c>
      <c r="V107" s="27">
        <f t="shared" si="88"/>
        <v>7.0853417502027005E-2</v>
      </c>
      <c r="W107" s="27">
        <f t="shared" si="89"/>
        <v>0.10752035375144331</v>
      </c>
      <c r="X107" s="27">
        <f t="shared" si="90"/>
        <v>2.7411647209713008E-2</v>
      </c>
      <c r="Y107" s="28">
        <f t="shared" si="91"/>
        <v>7.7971382511861309E-2</v>
      </c>
      <c r="Z107" s="27">
        <f t="shared" si="92"/>
        <v>7.7225884665724998E-2</v>
      </c>
      <c r="AA107" s="27">
        <f t="shared" si="93"/>
        <v>0.1206964788099596</v>
      </c>
      <c r="AB107" s="27">
        <f t="shared" si="94"/>
        <v>2.6372476410578827E-2</v>
      </c>
      <c r="AC107" s="28">
        <f t="shared" si="95"/>
        <v>9.1900362263463764E-2</v>
      </c>
      <c r="AD107" s="27">
        <f t="shared" si="96"/>
        <v>7.3930508159337549E-2</v>
      </c>
      <c r="AE107" s="27">
        <f t="shared" si="97"/>
        <v>0.11882730623011839</v>
      </c>
      <c r="AF107" s="27">
        <f t="shared" si="98"/>
        <v>3.3085876437308981E-2</v>
      </c>
      <c r="AG107" s="28">
        <f t="shared" si="99"/>
        <v>8.2995452506326561E-2</v>
      </c>
      <c r="AH107" s="51" t="str">
        <f t="shared" si="69"/>
        <v>na</v>
      </c>
      <c r="AI107" s="51" t="str">
        <f t="shared" si="70"/>
        <v>na</v>
      </c>
      <c r="AJ107" s="51" t="str">
        <f t="shared" si="71"/>
        <v>na</v>
      </c>
      <c r="AK107" s="51" t="str">
        <f t="shared" si="72"/>
        <v>na</v>
      </c>
      <c r="AL107" s="52" t="str">
        <f t="shared" si="73"/>
        <v>na</v>
      </c>
      <c r="AM107" s="52" t="str">
        <f t="shared" si="74"/>
        <v>na</v>
      </c>
      <c r="AN107" s="52">
        <f t="shared" si="75"/>
        <v>-0.21611739200990521</v>
      </c>
      <c r="AO107" s="52" t="str">
        <f t="shared" si="76"/>
        <v>na</v>
      </c>
      <c r="AP107" s="52" t="str">
        <f t="shared" si="77"/>
        <v>na</v>
      </c>
      <c r="AQ107" s="52" t="str">
        <f t="shared" si="78"/>
        <v>na</v>
      </c>
      <c r="AR107" s="52">
        <f t="shared" si="79"/>
        <v>8.6477508970883354E-2</v>
      </c>
      <c r="AS107" s="52">
        <f t="shared" si="67"/>
        <v>8.4220446829313164E-2</v>
      </c>
      <c r="AT107" s="52">
        <f t="shared" si="68"/>
        <v>6.8762127193829903E-2</v>
      </c>
      <c r="AV107" s="89"/>
      <c r="AW107" s="89"/>
      <c r="AX107" s="89"/>
      <c r="AY107" s="89"/>
    </row>
    <row r="108" spans="2:51" x14ac:dyDescent="0.2">
      <c r="B108" s="2">
        <f t="shared" si="62"/>
        <v>1974</v>
      </c>
      <c r="C108" s="20">
        <f>INDEX('Monthly Returns'!$E:$E,MATCH(DATE($B108,12,31),'Monthly Returns'!$D:$D,0),0)</f>
        <v>68.559997999999993</v>
      </c>
      <c r="D108" s="21">
        <f>INDEX('Monthly Returns'!$F:$F,MATCH(DATE($B108,12,31),'Monthly Returns'!$D:$D,0),0)</f>
        <v>51.9</v>
      </c>
      <c r="E108" s="23">
        <f>SUMIFS(Data!$G:$G,Data!$B:$B,'Annual Returns'!$B108)</f>
        <v>3.5141666666666667</v>
      </c>
      <c r="F108" s="19">
        <f>INDEX('Monthly Returns'!$M:$M,MATCH(DATE($B108,12,31),'Monthly Returns'!$D:$D,0),0)</f>
        <v>15.441440990990989</v>
      </c>
      <c r="G108" s="19">
        <f>INDEX('Monthly Returns'!$N:$N,MATCH(DATE($B108,12,31),'Monthly Returns'!$D:$D,0),0)</f>
        <v>4.1639718654910709</v>
      </c>
      <c r="H108" s="19">
        <f>INDEX('Monthly Returns'!$O:$O,MATCH(DATE($B108,12,31),'Monthly Returns'!$D:$D,0),0)</f>
        <v>2660.6388925211072</v>
      </c>
      <c r="I108" s="22">
        <f>INDEX('Monthly Returns'!$P:$P,MATCH(DATE($B108,12,31),'Monthly Returns'!$D:$D,0),0)</f>
        <v>638.96658730361605</v>
      </c>
      <c r="J108" s="27">
        <f t="shared" si="63"/>
        <v>-0.29718097497136942</v>
      </c>
      <c r="K108" s="27">
        <f t="shared" si="64"/>
        <v>-0.26405091828667027</v>
      </c>
      <c r="L108" s="27">
        <f t="shared" si="65"/>
        <v>0.12337662337662336</v>
      </c>
      <c r="M108" s="28">
        <f t="shared" si="66"/>
        <v>-0.3448776960470934</v>
      </c>
      <c r="N108" s="27">
        <f t="shared" si="100"/>
        <v>-5.7242563054820561E-2</v>
      </c>
      <c r="O108" s="27">
        <f t="shared" si="101"/>
        <v>-2.4034066777183449E-2</v>
      </c>
      <c r="P108" s="27">
        <f t="shared" si="102"/>
        <v>6.6019628865034097E-2</v>
      </c>
      <c r="Q108" s="28">
        <f t="shared" si="103"/>
        <v>-8.4476582985714477E-2</v>
      </c>
      <c r="R108" s="27">
        <f t="shared" si="84"/>
        <v>-2.0976517094081215E-2</v>
      </c>
      <c r="S108" s="27">
        <f t="shared" si="85"/>
        <v>1.1926734274878559E-2</v>
      </c>
      <c r="T108" s="27">
        <f t="shared" si="86"/>
        <v>5.2207217297163266E-2</v>
      </c>
      <c r="U108" s="28">
        <f t="shared" si="87"/>
        <v>-3.8281891969677129E-2</v>
      </c>
      <c r="V108" s="27">
        <f t="shared" si="88"/>
        <v>3.2762551639589521E-2</v>
      </c>
      <c r="W108" s="27">
        <f t="shared" si="89"/>
        <v>6.8041972508024573E-2</v>
      </c>
      <c r="X108" s="27">
        <f t="shared" si="90"/>
        <v>3.3791137744562771E-2</v>
      </c>
      <c r="Y108" s="28">
        <f t="shared" si="91"/>
        <v>3.3131290753940279E-2</v>
      </c>
      <c r="Z108" s="27">
        <f t="shared" si="92"/>
        <v>5.8525711942138292E-2</v>
      </c>
      <c r="AA108" s="27">
        <f t="shared" si="93"/>
        <v>0.10031944066697074</v>
      </c>
      <c r="AB108" s="27">
        <f t="shared" si="94"/>
        <v>3.2024991282953996E-2</v>
      </c>
      <c r="AC108" s="28">
        <f t="shared" si="95"/>
        <v>6.6175189516599842E-2</v>
      </c>
      <c r="AD108" s="27">
        <f t="shared" si="96"/>
        <v>5.6720136701068569E-2</v>
      </c>
      <c r="AE108" s="27">
        <f t="shared" si="97"/>
        <v>0.1007660231934624</v>
      </c>
      <c r="AF108" s="27">
        <f t="shared" si="98"/>
        <v>3.631450887611698E-2</v>
      </c>
      <c r="AG108" s="28">
        <f t="shared" si="99"/>
        <v>6.219300585421994E-2</v>
      </c>
      <c r="AH108" s="51" t="str">
        <f t="shared" si="69"/>
        <v>na</v>
      </c>
      <c r="AI108" s="51" t="str">
        <f t="shared" si="70"/>
        <v>na</v>
      </c>
      <c r="AJ108" s="51">
        <f t="shared" si="71"/>
        <v>-0.3448776960470934</v>
      </c>
      <c r="AK108" s="51" t="str">
        <f t="shared" si="72"/>
        <v>na</v>
      </c>
      <c r="AL108" s="52" t="str">
        <f t="shared" si="73"/>
        <v>na</v>
      </c>
      <c r="AM108" s="52" t="str">
        <f t="shared" si="74"/>
        <v>na</v>
      </c>
      <c r="AN108" s="52" t="str">
        <f t="shared" si="75"/>
        <v>na</v>
      </c>
      <c r="AO108" s="52" t="str">
        <f t="shared" si="76"/>
        <v>na</v>
      </c>
      <c r="AP108" s="52" t="str">
        <f t="shared" si="77"/>
        <v>na</v>
      </c>
      <c r="AQ108" s="52" t="str">
        <f t="shared" si="78"/>
        <v>na</v>
      </c>
      <c r="AR108" s="52">
        <f t="shared" si="79"/>
        <v>8.6477508970883354E-2</v>
      </c>
      <c r="AS108" s="52">
        <f t="shared" si="67"/>
        <v>8.4220446829313164E-2</v>
      </c>
      <c r="AT108" s="52">
        <f t="shared" si="68"/>
        <v>6.8762127193829903E-2</v>
      </c>
      <c r="AV108" s="89"/>
      <c r="AW108" s="89"/>
      <c r="AX108" s="89"/>
      <c r="AY108" s="89"/>
    </row>
    <row r="109" spans="2:51" x14ac:dyDescent="0.2">
      <c r="B109" s="2">
        <f t="shared" si="62"/>
        <v>1975</v>
      </c>
      <c r="C109" s="20">
        <f>INDEX('Monthly Returns'!$E:$E,MATCH(DATE($B109,12,31),'Monthly Returns'!$D:$D,0),0)</f>
        <v>90.190002000000007</v>
      </c>
      <c r="D109" s="21">
        <f>INDEX('Monthly Returns'!$F:$F,MATCH(DATE($B109,12,31),'Monthly Returns'!$D:$D,0),0)</f>
        <v>55.5</v>
      </c>
      <c r="E109" s="23">
        <f>SUMIFS(Data!$G:$G,Data!$B:$B,'Annual Returns'!$B109)</f>
        <v>3.6858333333333331</v>
      </c>
      <c r="F109" s="19">
        <f>INDEX('Monthly Returns'!$M:$M,MATCH(DATE($B109,12,31),'Monthly Returns'!$D:$D,0),0)</f>
        <v>20.313063513513512</v>
      </c>
      <c r="G109" s="19">
        <f>INDEX('Monthly Returns'!$N:$N,MATCH(DATE($B109,12,31),'Monthly Returns'!$D:$D,0),0)</f>
        <v>4.4528022839066361</v>
      </c>
      <c r="H109" s="19">
        <f>INDEX('Monthly Returns'!$O:$O,MATCH(DATE($B109,12,31),'Monthly Returns'!$D:$D,0),0)</f>
        <v>3649.1311500723186</v>
      </c>
      <c r="I109" s="22">
        <f>INDEX('Monthly Returns'!$P:$P,MATCH(DATE($B109,12,31),'Monthly Returns'!$D:$D,0),0)</f>
        <v>819.51340243896232</v>
      </c>
      <c r="J109" s="27">
        <f t="shared" si="63"/>
        <v>0.31549014922666729</v>
      </c>
      <c r="K109" s="27">
        <f t="shared" si="64"/>
        <v>0.37152439601247744</v>
      </c>
      <c r="L109" s="27">
        <f t="shared" si="65"/>
        <v>6.9364161849710948E-2</v>
      </c>
      <c r="M109" s="28">
        <f t="shared" si="66"/>
        <v>0.28256065140626263</v>
      </c>
      <c r="N109" s="27">
        <f t="shared" si="100"/>
        <v>-4.2905944789969341E-3</v>
      </c>
      <c r="O109" s="27">
        <f t="shared" si="101"/>
        <v>3.1633771657385568E-2</v>
      </c>
      <c r="P109" s="27">
        <f t="shared" si="102"/>
        <v>6.8764407299794605E-2</v>
      </c>
      <c r="Q109" s="28">
        <f t="shared" si="103"/>
        <v>-3.4741646885695476E-2</v>
      </c>
      <c r="R109" s="27">
        <f t="shared" si="84"/>
        <v>-2.4502954057339377E-3</v>
      </c>
      <c r="S109" s="27">
        <f t="shared" si="85"/>
        <v>3.2326686591152454E-2</v>
      </c>
      <c r="T109" s="27">
        <f t="shared" si="86"/>
        <v>5.727164818311814E-2</v>
      </c>
      <c r="U109" s="28">
        <f t="shared" si="87"/>
        <v>-2.3593710882943819E-2</v>
      </c>
      <c r="V109" s="27">
        <f t="shared" si="88"/>
        <v>3.4824963965117472E-2</v>
      </c>
      <c r="W109" s="27">
        <f t="shared" si="89"/>
        <v>7.0366297554018464E-2</v>
      </c>
      <c r="X109" s="27">
        <f t="shared" si="90"/>
        <v>3.7069613465180895E-2</v>
      </c>
      <c r="Y109" s="28">
        <f t="shared" si="91"/>
        <v>3.2106508238711751E-2</v>
      </c>
      <c r="Z109" s="27">
        <f t="shared" si="92"/>
        <v>6.1195992385228548E-2</v>
      </c>
      <c r="AA109" s="27">
        <f t="shared" si="93"/>
        <v>0.1019808038357144</v>
      </c>
      <c r="AB109" s="27">
        <f t="shared" si="94"/>
        <v>3.2414555882383622E-2</v>
      </c>
      <c r="AC109" s="28">
        <f t="shared" si="95"/>
        <v>6.7382087512194877E-2</v>
      </c>
      <c r="AD109" s="27">
        <f t="shared" si="96"/>
        <v>5.6522282961226189E-2</v>
      </c>
      <c r="AE109" s="27">
        <f t="shared" si="97"/>
        <v>0.10054806504188818</v>
      </c>
      <c r="AF109" s="27">
        <f t="shared" si="98"/>
        <v>3.7864649624109292E-2</v>
      </c>
      <c r="AG109" s="28">
        <f t="shared" si="99"/>
        <v>6.0396522263747254E-2</v>
      </c>
      <c r="AH109" s="51" t="str">
        <f t="shared" si="69"/>
        <v>na</v>
      </c>
      <c r="AI109" s="51">
        <f t="shared" si="70"/>
        <v>0.28256065140626263</v>
      </c>
      <c r="AJ109" s="51" t="str">
        <f t="shared" si="71"/>
        <v>na</v>
      </c>
      <c r="AK109" s="51" t="str">
        <f t="shared" si="72"/>
        <v>na</v>
      </c>
      <c r="AL109" s="52" t="str">
        <f t="shared" si="73"/>
        <v>na</v>
      </c>
      <c r="AM109" s="52" t="str">
        <f t="shared" si="74"/>
        <v>na</v>
      </c>
      <c r="AN109" s="52" t="str">
        <f t="shared" si="75"/>
        <v>na</v>
      </c>
      <c r="AO109" s="52" t="str">
        <f t="shared" si="76"/>
        <v>na</v>
      </c>
      <c r="AP109" s="52" t="str">
        <f t="shared" si="77"/>
        <v>na</v>
      </c>
      <c r="AQ109" s="52" t="str">
        <f t="shared" si="78"/>
        <v>na</v>
      </c>
      <c r="AR109" s="52">
        <f t="shared" si="79"/>
        <v>8.6477508970883354E-2</v>
      </c>
      <c r="AS109" s="52">
        <f t="shared" si="67"/>
        <v>8.4220446829313164E-2</v>
      </c>
      <c r="AT109" s="52">
        <f t="shared" si="68"/>
        <v>6.8762127193829903E-2</v>
      </c>
      <c r="AV109" s="89"/>
      <c r="AW109" s="89"/>
      <c r="AX109" s="89"/>
      <c r="AY109" s="89"/>
    </row>
    <row r="110" spans="2:51" x14ac:dyDescent="0.2">
      <c r="B110" s="2">
        <f t="shared" si="62"/>
        <v>1976</v>
      </c>
      <c r="C110" s="20">
        <f>INDEX('Monthly Returns'!$E:$E,MATCH(DATE($B110,12,31),'Monthly Returns'!$D:$D,0),0)</f>
        <v>107.459999</v>
      </c>
      <c r="D110" s="21">
        <f>INDEX('Monthly Returns'!$F:$F,MATCH(DATE($B110,12,31),'Monthly Returns'!$D:$D,0),0)</f>
        <v>58.2</v>
      </c>
      <c r="E110" s="23">
        <f>SUMIFS(Data!$G:$G,Data!$B:$B,'Annual Returns'!$B110)</f>
        <v>3.8066666666666662</v>
      </c>
      <c r="F110" s="19">
        <f>INDEX('Monthly Returns'!$M:$M,MATCH(DATE($B110,12,31),'Monthly Returns'!$D:$D,0),0)</f>
        <v>24.202702477477473</v>
      </c>
      <c r="G110" s="19">
        <f>INDEX('Monthly Returns'!$N:$N,MATCH(DATE($B110,12,31),'Monthly Returns'!$D:$D,0),0)</f>
        <v>4.6694250977183112</v>
      </c>
      <c r="H110" s="19">
        <f>INDEX('Monthly Returns'!$O:$O,MATCH(DATE($B110,12,31),'Monthly Returns'!$D:$D,0),0)</f>
        <v>4507.7301871872533</v>
      </c>
      <c r="I110" s="22">
        <f>INDEX('Monthly Returns'!$P:$P,MATCH(DATE($B110,12,31),'Monthly Returns'!$D:$D,0),0)</f>
        <v>965.37155920756072</v>
      </c>
      <c r="J110" s="27">
        <f t="shared" si="63"/>
        <v>0.19148460602096429</v>
      </c>
      <c r="K110" s="27">
        <f t="shared" si="64"/>
        <v>0.23528862126479577</v>
      </c>
      <c r="L110" s="27">
        <f t="shared" si="65"/>
        <v>4.8648648648648818E-2</v>
      </c>
      <c r="M110" s="28">
        <f t="shared" si="66"/>
        <v>0.1779814171855012</v>
      </c>
      <c r="N110" s="27">
        <f t="shared" si="100"/>
        <v>1.0305527515406032E-2</v>
      </c>
      <c r="O110" s="27">
        <f t="shared" si="101"/>
        <v>4.7843578460156522E-2</v>
      </c>
      <c r="P110" s="27">
        <f t="shared" si="102"/>
        <v>7.2052940953524658E-2</v>
      </c>
      <c r="Q110" s="28">
        <f t="shared" si="103"/>
        <v>-2.2582245305754589E-2</v>
      </c>
      <c r="R110" s="27">
        <f t="shared" si="84"/>
        <v>2.9525019836363686E-2</v>
      </c>
      <c r="S110" s="27">
        <f t="shared" si="85"/>
        <v>6.5618644755390365E-2</v>
      </c>
      <c r="T110" s="27">
        <f t="shared" si="86"/>
        <v>5.8699501701163115E-2</v>
      </c>
      <c r="U110" s="28">
        <f t="shared" si="87"/>
        <v>6.5355117699679166E-3</v>
      </c>
      <c r="V110" s="27">
        <f t="shared" si="88"/>
        <v>4.2582551810135705E-2</v>
      </c>
      <c r="W110" s="27">
        <f t="shared" si="89"/>
        <v>7.8308924558194937E-2</v>
      </c>
      <c r="X110" s="27">
        <f t="shared" si="90"/>
        <v>3.8007986773310742E-2</v>
      </c>
      <c r="Y110" s="28">
        <f t="shared" si="91"/>
        <v>3.8825267530128826E-2</v>
      </c>
      <c r="Z110" s="27">
        <f t="shared" si="92"/>
        <v>6.2205891804728131E-2</v>
      </c>
      <c r="AA110" s="27">
        <f t="shared" si="93"/>
        <v>0.10166404034098919</v>
      </c>
      <c r="AB110" s="27">
        <f t="shared" si="94"/>
        <v>3.1970028895587088E-2</v>
      </c>
      <c r="AC110" s="28">
        <f t="shared" si="95"/>
        <v>6.7534918160354396E-2</v>
      </c>
      <c r="AD110" s="27">
        <f t="shared" si="96"/>
        <v>6.7530430039848932E-2</v>
      </c>
      <c r="AE110" s="27">
        <f t="shared" si="97"/>
        <v>0.11181379249030821</v>
      </c>
      <c r="AF110" s="27">
        <f t="shared" si="98"/>
        <v>3.3751495455907277E-2</v>
      </c>
      <c r="AG110" s="28">
        <f t="shared" si="99"/>
        <v>7.5513600103643386E-2</v>
      </c>
      <c r="AH110" s="51" t="str">
        <f t="shared" si="69"/>
        <v>na</v>
      </c>
      <c r="AI110" s="51" t="str">
        <f t="shared" si="70"/>
        <v>na</v>
      </c>
      <c r="AJ110" s="51" t="str">
        <f t="shared" si="71"/>
        <v>na</v>
      </c>
      <c r="AK110" s="51" t="str">
        <f t="shared" si="72"/>
        <v>na</v>
      </c>
      <c r="AL110" s="52" t="str">
        <f t="shared" si="73"/>
        <v>na</v>
      </c>
      <c r="AM110" s="52" t="str">
        <f t="shared" si="74"/>
        <v>na</v>
      </c>
      <c r="AN110" s="52" t="str">
        <f t="shared" si="75"/>
        <v>na</v>
      </c>
      <c r="AO110" s="52">
        <f t="shared" si="76"/>
        <v>0.1779814171855012</v>
      </c>
      <c r="AP110" s="52" t="str">
        <f t="shared" si="77"/>
        <v>na</v>
      </c>
      <c r="AQ110" s="52" t="str">
        <f t="shared" si="78"/>
        <v>na</v>
      </c>
      <c r="AR110" s="52">
        <f t="shared" si="79"/>
        <v>8.6477508970883354E-2</v>
      </c>
      <c r="AS110" s="52">
        <f t="shared" si="67"/>
        <v>8.4220446829313164E-2</v>
      </c>
      <c r="AT110" s="52">
        <f t="shared" si="68"/>
        <v>6.8762127193829903E-2</v>
      </c>
      <c r="AV110" s="89"/>
      <c r="AW110" s="89"/>
      <c r="AX110" s="89"/>
      <c r="AY110" s="89"/>
    </row>
    <row r="111" spans="2:51" x14ac:dyDescent="0.2">
      <c r="B111" s="2">
        <f t="shared" si="62"/>
        <v>1977</v>
      </c>
      <c r="C111" s="20">
        <f>INDEX('Monthly Returns'!$E:$E,MATCH(DATE($B111,12,31),'Monthly Returns'!$D:$D,0),0)</f>
        <v>95.099997999999999</v>
      </c>
      <c r="D111" s="21">
        <f>INDEX('Monthly Returns'!$F:$F,MATCH(DATE($B111,12,31),'Monthly Returns'!$D:$D,0),0)</f>
        <v>62.1</v>
      </c>
      <c r="E111" s="23">
        <f>SUMIFS(Data!$G:$G,Data!$B:$B,'Annual Returns'!$B111)</f>
        <v>4.3783333333333339</v>
      </c>
      <c r="F111" s="19">
        <f>INDEX('Monthly Returns'!$M:$M,MATCH(DATE($B111,12,31),'Monthly Returns'!$D:$D,0),0)</f>
        <v>21.418918468468465</v>
      </c>
      <c r="G111" s="19">
        <f>INDEX('Monthly Returns'!$N:$N,MATCH(DATE($B111,12,31),'Monthly Returns'!$D:$D,0),0)</f>
        <v>4.982324717668507</v>
      </c>
      <c r="H111" s="19">
        <f>INDEX('Monthly Returns'!$O:$O,MATCH(DATE($B111,12,31),'Monthly Returns'!$D:$D,0),0)</f>
        <v>4171.3755271028504</v>
      </c>
      <c r="I111" s="22">
        <f>INDEX('Monthly Returns'!$P:$P,MATCH(DATE($B111,12,31),'Monthly Returns'!$D:$D,0),0)</f>
        <v>837.23477763505696</v>
      </c>
      <c r="J111" s="27">
        <f t="shared" si="63"/>
        <v>-0.11501955253135632</v>
      </c>
      <c r="K111" s="27">
        <f t="shared" si="64"/>
        <v>-7.4617300973437883E-2</v>
      </c>
      <c r="L111" s="27">
        <f t="shared" si="65"/>
        <v>6.7010309278350499E-2</v>
      </c>
      <c r="M111" s="28">
        <f t="shared" si="66"/>
        <v>-0.13273312265143455</v>
      </c>
      <c r="N111" s="27">
        <f t="shared" si="100"/>
        <v>-4.2314524013873922E-2</v>
      </c>
      <c r="O111" s="27">
        <f t="shared" si="101"/>
        <v>-3.3812830581109177E-3</v>
      </c>
      <c r="P111" s="27">
        <f t="shared" si="102"/>
        <v>7.8798997059928766E-2</v>
      </c>
      <c r="Q111" s="28">
        <f t="shared" si="103"/>
        <v>-7.6177564441575307E-2</v>
      </c>
      <c r="R111" s="27">
        <f t="shared" ref="R111:R142" si="104">($F111/$F101)^(1/10)-1</f>
        <v>-1.4292916910513265E-3</v>
      </c>
      <c r="S111" s="27">
        <f t="shared" ref="S111:S142" si="105">($H111/$H101)^(1/10)-1</f>
        <v>3.4991476749418826E-2</v>
      </c>
      <c r="T111" s="27">
        <f t="shared" ref="T111:T142" si="106">($G111/$G101)^(1/10)-1</f>
        <v>6.2402759816287956E-2</v>
      </c>
      <c r="U111" s="28">
        <f t="shared" ref="U111:U142" si="107">($I111/$I101)^(1/10)-1</f>
        <v>-2.5801215982918846E-2</v>
      </c>
      <c r="V111" s="27">
        <f t="shared" si="88"/>
        <v>4.4266759707214165E-2</v>
      </c>
      <c r="W111" s="27">
        <f t="shared" si="89"/>
        <v>8.0291182996893751E-2</v>
      </c>
      <c r="X111" s="27">
        <f t="shared" si="90"/>
        <v>3.9893019699423382E-2</v>
      </c>
      <c r="Y111" s="28">
        <f t="shared" si="91"/>
        <v>3.8848383951213705E-2</v>
      </c>
      <c r="Z111" s="27">
        <f t="shared" si="92"/>
        <v>5.2329046811893321E-2</v>
      </c>
      <c r="AA111" s="27">
        <f t="shared" si="93"/>
        <v>9.0893324476062798E-2</v>
      </c>
      <c r="AB111" s="27">
        <f t="shared" si="94"/>
        <v>3.4339746367992863E-2</v>
      </c>
      <c r="AC111" s="28">
        <f t="shared" si="95"/>
        <v>5.4676017533555443E-2</v>
      </c>
      <c r="AD111" s="27">
        <f t="shared" si="96"/>
        <v>6.3426269215089315E-2</v>
      </c>
      <c r="AE111" s="27">
        <f t="shared" si="97"/>
        <v>0.10731514981076429</v>
      </c>
      <c r="AF111" s="27">
        <f t="shared" si="98"/>
        <v>3.3068671386174309E-2</v>
      </c>
      <c r="AG111" s="28">
        <f t="shared" si="99"/>
        <v>7.1869838357372373E-2</v>
      </c>
      <c r="AH111" s="51" t="str">
        <f t="shared" si="69"/>
        <v>na</v>
      </c>
      <c r="AI111" s="51" t="str">
        <f t="shared" si="70"/>
        <v>na</v>
      </c>
      <c r="AJ111" s="51" t="str">
        <f t="shared" si="71"/>
        <v>na</v>
      </c>
      <c r="AK111" s="51" t="str">
        <f t="shared" si="72"/>
        <v>na</v>
      </c>
      <c r="AL111" s="52" t="str">
        <f t="shared" si="73"/>
        <v>na</v>
      </c>
      <c r="AM111" s="52" t="str">
        <f t="shared" si="74"/>
        <v>na</v>
      </c>
      <c r="AN111" s="52">
        <f t="shared" si="75"/>
        <v>-0.13273312265143455</v>
      </c>
      <c r="AO111" s="52" t="str">
        <f t="shared" si="76"/>
        <v>na</v>
      </c>
      <c r="AP111" s="52" t="str">
        <f t="shared" si="77"/>
        <v>na</v>
      </c>
      <c r="AQ111" s="52" t="str">
        <f t="shared" si="78"/>
        <v>na</v>
      </c>
      <c r="AR111" s="52">
        <f t="shared" si="79"/>
        <v>8.6477508970883354E-2</v>
      </c>
      <c r="AS111" s="52">
        <f t="shared" si="67"/>
        <v>8.4220446829313164E-2</v>
      </c>
      <c r="AT111" s="52">
        <f t="shared" si="68"/>
        <v>6.8762127193829903E-2</v>
      </c>
      <c r="AV111" s="89"/>
      <c r="AW111" s="89"/>
      <c r="AX111" s="89"/>
      <c r="AY111" s="89"/>
    </row>
    <row r="112" spans="2:51" x14ac:dyDescent="0.2">
      <c r="B112" s="2">
        <f t="shared" si="62"/>
        <v>1978</v>
      </c>
      <c r="C112" s="20">
        <f>INDEX('Monthly Returns'!$E:$E,MATCH(DATE($B112,12,31),'Monthly Returns'!$D:$D,0),0)</f>
        <v>96.110000999999997</v>
      </c>
      <c r="D112" s="21">
        <f>INDEX('Monthly Returns'!$F:$F,MATCH(DATE($B112,12,31),'Monthly Returns'!$D:$D,0),0)</f>
        <v>67.7</v>
      </c>
      <c r="E112" s="23">
        <f>SUMIFS(Data!$G:$G,Data!$B:$B,'Annual Returns'!$B112)</f>
        <v>4.916666666666667</v>
      </c>
      <c r="F112" s="19">
        <f>INDEX('Monthly Returns'!$M:$M,MATCH(DATE($B112,12,31),'Monthly Returns'!$D:$D,0),0)</f>
        <v>21.646396621621619</v>
      </c>
      <c r="G112" s="19">
        <f>INDEX('Monthly Returns'!$N:$N,MATCH(DATE($B112,12,31),'Monthly Returns'!$D:$D,0),0)</f>
        <v>5.4316164796482758</v>
      </c>
      <c r="H112" s="19">
        <f>INDEX('Monthly Returns'!$O:$O,MATCH(DATE($B112,12,31),'Monthly Returns'!$D:$D,0),0)</f>
        <v>4436.4765330921336</v>
      </c>
      <c r="I112" s="22">
        <f>INDEX('Monthly Returns'!$P:$P,MATCH(DATE($B112,12,31),'Monthly Returns'!$D:$D,0),0)</f>
        <v>816.78751615014778</v>
      </c>
      <c r="J112" s="27">
        <f t="shared" si="63"/>
        <v>1.0620431348484338E-2</v>
      </c>
      <c r="K112" s="27">
        <f t="shared" si="64"/>
        <v>6.3552419164093932E-2</v>
      </c>
      <c r="L112" s="27">
        <f t="shared" si="65"/>
        <v>9.0177133655394481E-2</v>
      </c>
      <c r="M112" s="28">
        <f t="shared" si="66"/>
        <v>-2.4422374740173503E-2</v>
      </c>
      <c r="N112" s="27">
        <f t="shared" si="100"/>
        <v>-2.9699247385286398E-3</v>
      </c>
      <c r="O112" s="27">
        <f t="shared" si="101"/>
        <v>4.1789567865406552E-2</v>
      </c>
      <c r="P112" s="27">
        <f t="shared" si="102"/>
        <v>7.9417211346918259E-2</v>
      </c>
      <c r="Q112" s="28">
        <f t="shared" si="103"/>
        <v>-3.4859221333481516E-2</v>
      </c>
      <c r="R112" s="27">
        <f t="shared" si="104"/>
        <v>-7.7250540863199602E-3</v>
      </c>
      <c r="S112" s="27">
        <f t="shared" si="105"/>
        <v>3.0611646505037671E-2</v>
      </c>
      <c r="T112" s="27">
        <f t="shared" si="106"/>
        <v>6.6684615837539152E-2</v>
      </c>
      <c r="U112" s="28">
        <f t="shared" si="107"/>
        <v>-3.3817839684673667E-2</v>
      </c>
      <c r="V112" s="27">
        <f t="shared" si="88"/>
        <v>2.8105167743549098E-2</v>
      </c>
      <c r="W112" s="27">
        <f t="shared" si="89"/>
        <v>6.4343528281568307E-2</v>
      </c>
      <c r="X112" s="27">
        <f t="shared" si="90"/>
        <v>4.3480989382206792E-2</v>
      </c>
      <c r="Y112" s="28">
        <f t="shared" si="91"/>
        <v>1.9993214166472706E-2</v>
      </c>
      <c r="Z112" s="27">
        <f t="shared" si="92"/>
        <v>5.5663907142098124E-2</v>
      </c>
      <c r="AA112" s="27">
        <f t="shared" si="93"/>
        <v>9.4050512503992323E-2</v>
      </c>
      <c r="AB112" s="27">
        <f t="shared" si="94"/>
        <v>3.7608344114254066E-2</v>
      </c>
      <c r="AC112" s="28">
        <f t="shared" si="95"/>
        <v>5.4396409502585286E-2</v>
      </c>
      <c r="AD112" s="27">
        <f t="shared" si="96"/>
        <v>6.3425394294824633E-2</v>
      </c>
      <c r="AE112" s="27">
        <f t="shared" si="97"/>
        <v>0.10714203553732937</v>
      </c>
      <c r="AF112" s="27">
        <f t="shared" si="98"/>
        <v>3.5028688455197354E-2</v>
      </c>
      <c r="AG112" s="28">
        <f t="shared" si="99"/>
        <v>6.9672800267751578E-2</v>
      </c>
      <c r="AH112" s="51" t="str">
        <f t="shared" si="69"/>
        <v>na</v>
      </c>
      <c r="AI112" s="51" t="str">
        <f t="shared" si="70"/>
        <v>na</v>
      </c>
      <c r="AJ112" s="51" t="str">
        <f t="shared" si="71"/>
        <v>na</v>
      </c>
      <c r="AK112" s="51">
        <f t="shared" si="72"/>
        <v>-2.4422374740173503E-2</v>
      </c>
      <c r="AL112" s="52" t="str">
        <f t="shared" si="73"/>
        <v>na</v>
      </c>
      <c r="AM112" s="52" t="str">
        <f t="shared" si="74"/>
        <v>na</v>
      </c>
      <c r="AN112" s="52" t="str">
        <f t="shared" si="75"/>
        <v>na</v>
      </c>
      <c r="AO112" s="52" t="str">
        <f t="shared" si="76"/>
        <v>na</v>
      </c>
      <c r="AP112" s="52" t="str">
        <f t="shared" si="77"/>
        <v>na</v>
      </c>
      <c r="AQ112" s="52" t="str">
        <f t="shared" si="78"/>
        <v>na</v>
      </c>
      <c r="AR112" s="52">
        <f t="shared" si="79"/>
        <v>8.6477508970883354E-2</v>
      </c>
      <c r="AS112" s="52">
        <f t="shared" si="67"/>
        <v>8.4220446829313164E-2</v>
      </c>
      <c r="AT112" s="52">
        <f t="shared" si="68"/>
        <v>6.8762127193829903E-2</v>
      </c>
      <c r="AV112" s="89"/>
      <c r="AW112" s="89"/>
      <c r="AX112" s="89"/>
      <c r="AY112" s="89"/>
    </row>
    <row r="113" spans="2:52" x14ac:dyDescent="0.2">
      <c r="B113" s="2">
        <f t="shared" si="62"/>
        <v>1979</v>
      </c>
      <c r="C113" s="20">
        <f>INDEX('Monthly Returns'!$E:$E,MATCH(DATE($B113,12,31),'Monthly Returns'!$D:$D,0),0)</f>
        <v>107.94000200000001</v>
      </c>
      <c r="D113" s="21">
        <f>INDEX('Monthly Returns'!$F:$F,MATCH(DATE($B113,12,31),'Monthly Returns'!$D:$D,0),0)</f>
        <v>76.7</v>
      </c>
      <c r="E113" s="23">
        <f>SUMIFS(Data!$G:$G,Data!$B:$B,'Annual Returns'!$B113)</f>
        <v>5.3766666666666669</v>
      </c>
      <c r="F113" s="19">
        <f>INDEX('Monthly Returns'!$M:$M,MATCH(DATE($B113,12,31),'Monthly Returns'!$D:$D,0),0)</f>
        <v>24.310811261261261</v>
      </c>
      <c r="G113" s="19">
        <f>INDEX('Monthly Returns'!$N:$N,MATCH(DATE($B113,12,31),'Monthly Returns'!$D:$D,0),0)</f>
        <v>6.1536925256871893</v>
      </c>
      <c r="H113" s="19">
        <f>INDEX('Monthly Returns'!$O:$O,MATCH(DATE($B113,12,31),'Monthly Returns'!$D:$D,0),0)</f>
        <v>5241.5547547920942</v>
      </c>
      <c r="I113" s="22">
        <f>INDEX('Monthly Returns'!$P:$P,MATCH(DATE($B113,12,31),'Monthly Returns'!$D:$D,0),0)</f>
        <v>851.77391182812642</v>
      </c>
      <c r="J113" s="27">
        <f t="shared" si="63"/>
        <v>0.12308813731049706</v>
      </c>
      <c r="K113" s="27">
        <f t="shared" si="64"/>
        <v>0.18146793197141919</v>
      </c>
      <c r="L113" s="27">
        <f t="shared" si="65"/>
        <v>0.13293943870014768</v>
      </c>
      <c r="M113" s="28">
        <f t="shared" si="66"/>
        <v>4.2834145951304192E-2</v>
      </c>
      <c r="N113" s="27">
        <f t="shared" si="100"/>
        <v>9.5020690058186696E-2</v>
      </c>
      <c r="O113" s="27">
        <f t="shared" si="101"/>
        <v>0.14523559633119087</v>
      </c>
      <c r="P113" s="27">
        <f t="shared" si="102"/>
        <v>8.1248707232670414E-2</v>
      </c>
      <c r="Q113" s="28">
        <f t="shared" si="103"/>
        <v>5.9178696511265505E-2</v>
      </c>
      <c r="R113" s="27">
        <f t="shared" si="104"/>
        <v>1.6040796012245728E-2</v>
      </c>
      <c r="S113" s="27">
        <f t="shared" si="105"/>
        <v>5.7218486185972584E-2</v>
      </c>
      <c r="T113" s="27">
        <f t="shared" si="106"/>
        <v>7.3607165398484664E-2</v>
      </c>
      <c r="U113" s="28">
        <f t="shared" si="107"/>
        <v>-1.5265061319173823E-2</v>
      </c>
      <c r="V113" s="27">
        <f t="shared" si="88"/>
        <v>2.9891338739517881E-2</v>
      </c>
      <c r="W113" s="27">
        <f t="shared" si="89"/>
        <v>6.7242425198911882E-2</v>
      </c>
      <c r="X113" s="27">
        <f t="shared" si="90"/>
        <v>4.9113321499858476E-2</v>
      </c>
      <c r="Y113" s="28">
        <f t="shared" si="91"/>
        <v>1.7280405583960601E-2</v>
      </c>
      <c r="Z113" s="27">
        <f t="shared" si="92"/>
        <v>4.4924351918535832E-2</v>
      </c>
      <c r="AA113" s="27">
        <f t="shared" si="93"/>
        <v>8.3052785883643176E-2</v>
      </c>
      <c r="AB113" s="27">
        <f t="shared" si="94"/>
        <v>4.3113014859599286E-2</v>
      </c>
      <c r="AC113" s="28">
        <f t="shared" si="95"/>
        <v>3.8289016103801199E-2</v>
      </c>
      <c r="AD113" s="27">
        <f t="shared" si="96"/>
        <v>6.4522627450548375E-2</v>
      </c>
      <c r="AE113" s="27">
        <f t="shared" si="97"/>
        <v>0.10768122590809481</v>
      </c>
      <c r="AF113" s="27">
        <f t="shared" si="98"/>
        <v>4.0070500583239355E-2</v>
      </c>
      <c r="AG113" s="28">
        <f t="shared" si="99"/>
        <v>6.5005906125537916E-2</v>
      </c>
      <c r="AH113" s="51" t="str">
        <f t="shared" si="69"/>
        <v>na</v>
      </c>
      <c r="AI113" s="51" t="str">
        <f t="shared" si="70"/>
        <v>na</v>
      </c>
      <c r="AJ113" s="51" t="str">
        <f t="shared" si="71"/>
        <v>na</v>
      </c>
      <c r="AK113" s="51" t="str">
        <f t="shared" si="72"/>
        <v>na</v>
      </c>
      <c r="AL113" s="52">
        <f t="shared" si="73"/>
        <v>4.2834145951304192E-2</v>
      </c>
      <c r="AM113" s="52" t="str">
        <f t="shared" si="74"/>
        <v>na</v>
      </c>
      <c r="AN113" s="52" t="str">
        <f t="shared" si="75"/>
        <v>na</v>
      </c>
      <c r="AO113" s="52" t="str">
        <f t="shared" si="76"/>
        <v>na</v>
      </c>
      <c r="AP113" s="52" t="str">
        <f t="shared" si="77"/>
        <v>na</v>
      </c>
      <c r="AQ113" s="52" t="str">
        <f t="shared" si="78"/>
        <v>na</v>
      </c>
      <c r="AR113" s="52">
        <f t="shared" si="79"/>
        <v>8.6477508970883354E-2</v>
      </c>
      <c r="AS113" s="52">
        <f t="shared" si="67"/>
        <v>8.4220446829313164E-2</v>
      </c>
      <c r="AT113" s="52">
        <f t="shared" si="68"/>
        <v>6.8762127193829903E-2</v>
      </c>
      <c r="AV113" s="89"/>
      <c r="AW113" s="89"/>
      <c r="AX113" s="89"/>
      <c r="AY113" s="89"/>
    </row>
    <row r="114" spans="2:52" x14ac:dyDescent="0.2">
      <c r="B114" s="2">
        <f t="shared" si="62"/>
        <v>1980</v>
      </c>
      <c r="C114" s="20">
        <f>INDEX('Monthly Returns'!$E:$E,MATCH(DATE($B114,12,31),'Monthly Returns'!$D:$D,0),0)</f>
        <v>135.759995</v>
      </c>
      <c r="D114" s="21">
        <f>INDEX('Monthly Returns'!$F:$F,MATCH(DATE($B114,12,31),'Monthly Returns'!$D:$D,0),0)</f>
        <v>86.3</v>
      </c>
      <c r="E114" s="23">
        <f>SUMIFS(Data!$G:$G,Data!$B:$B,'Annual Returns'!$B114)</f>
        <v>5.95</v>
      </c>
      <c r="F114" s="19">
        <f>INDEX('Monthly Returns'!$M:$M,MATCH(DATE($B114,12,31),'Monthly Returns'!$D:$D,0),0)</f>
        <v>30.576575450450449</v>
      </c>
      <c r="G114" s="19">
        <f>INDEX('Monthly Returns'!$N:$N,MATCH(DATE($B114,12,31),'Monthly Returns'!$D:$D,0),0)</f>
        <v>6.9239069747953641</v>
      </c>
      <c r="H114" s="19">
        <f>INDEX('Monthly Returns'!$O:$O,MATCH(DATE($B114,12,31),'Monthly Returns'!$D:$D,0),0)</f>
        <v>6930.2144005020318</v>
      </c>
      <c r="I114" s="22">
        <f>INDEX('Monthly Returns'!$P:$P,MATCH(DATE($B114,12,31),'Monthly Returns'!$D:$D,0),0)</f>
        <v>1000.9109633808793</v>
      </c>
      <c r="J114" s="27">
        <f t="shared" si="63"/>
        <v>0.25773570951017755</v>
      </c>
      <c r="K114" s="27">
        <f t="shared" si="64"/>
        <v>0.32216770113220305</v>
      </c>
      <c r="L114" s="27">
        <f t="shared" si="65"/>
        <v>0.12516297262059983</v>
      </c>
      <c r="M114" s="28">
        <f t="shared" si="66"/>
        <v>0.17508994990544657</v>
      </c>
      <c r="N114" s="27">
        <f t="shared" si="100"/>
        <v>8.5232230208895476E-2</v>
      </c>
      <c r="O114" s="27">
        <f t="shared" si="101"/>
        <v>0.13687165784555488</v>
      </c>
      <c r="P114" s="27">
        <f t="shared" si="102"/>
        <v>9.2304096788104584E-2</v>
      </c>
      <c r="Q114" s="28">
        <f t="shared" si="103"/>
        <v>4.0801422596967507E-2</v>
      </c>
      <c r="R114" s="27">
        <f t="shared" si="104"/>
        <v>3.9507546289843765E-2</v>
      </c>
      <c r="S114" s="27">
        <f t="shared" si="105"/>
        <v>8.2975159582894031E-2</v>
      </c>
      <c r="T114" s="27">
        <f t="shared" si="106"/>
        <v>8.0470147942494519E-2</v>
      </c>
      <c r="U114" s="28">
        <f t="shared" si="107"/>
        <v>2.3184459516716327E-3</v>
      </c>
      <c r="V114" s="27">
        <f t="shared" si="88"/>
        <v>4.3340453227130427E-2</v>
      </c>
      <c r="W114" s="27">
        <f t="shared" si="89"/>
        <v>8.2015508241328527E-2</v>
      </c>
      <c r="X114" s="27">
        <f t="shared" si="90"/>
        <v>5.460475848686519E-2</v>
      </c>
      <c r="Y114" s="28">
        <f t="shared" si="91"/>
        <v>2.5991490683004326E-2</v>
      </c>
      <c r="Z114" s="27">
        <f t="shared" si="92"/>
        <v>4.4715538719292569E-2</v>
      </c>
      <c r="AA114" s="27">
        <f t="shared" si="93"/>
        <v>8.3348605918802665E-2</v>
      </c>
      <c r="AB114" s="27">
        <f t="shared" si="94"/>
        <v>4.7888417545821405E-2</v>
      </c>
      <c r="AC114" s="28">
        <f t="shared" si="95"/>
        <v>3.3839660577630548E-2</v>
      </c>
      <c r="AD114" s="27">
        <f t="shared" si="96"/>
        <v>6.5164739855194664E-2</v>
      </c>
      <c r="AE114" s="27">
        <f t="shared" si="97"/>
        <v>0.10772068191748763</v>
      </c>
      <c r="AF114" s="27">
        <f t="shared" si="98"/>
        <v>4.2163102202498859E-2</v>
      </c>
      <c r="AG114" s="28">
        <f t="shared" si="99"/>
        <v>6.2905297238445623E-2</v>
      </c>
      <c r="AH114" s="51" t="str">
        <f t="shared" si="69"/>
        <v>na</v>
      </c>
      <c r="AI114" s="51" t="str">
        <f t="shared" si="70"/>
        <v>na</v>
      </c>
      <c r="AJ114" s="51" t="str">
        <f t="shared" si="71"/>
        <v>na</v>
      </c>
      <c r="AK114" s="51" t="str">
        <f t="shared" si="72"/>
        <v>na</v>
      </c>
      <c r="AL114" s="52" t="str">
        <f t="shared" si="73"/>
        <v>na</v>
      </c>
      <c r="AM114" s="52">
        <f t="shared" si="74"/>
        <v>0.17508994990544657</v>
      </c>
      <c r="AN114" s="52" t="str">
        <f t="shared" si="75"/>
        <v>na</v>
      </c>
      <c r="AO114" s="52" t="str">
        <f t="shared" si="76"/>
        <v>na</v>
      </c>
      <c r="AP114" s="52" t="str">
        <f t="shared" si="77"/>
        <v>na</v>
      </c>
      <c r="AQ114" s="52" t="str">
        <f t="shared" si="78"/>
        <v>na</v>
      </c>
      <c r="AR114" s="52">
        <f t="shared" si="79"/>
        <v>8.6477508970883354E-2</v>
      </c>
      <c r="AS114" s="52">
        <f t="shared" si="67"/>
        <v>8.4220446829313164E-2</v>
      </c>
      <c r="AT114" s="52">
        <f t="shared" si="68"/>
        <v>6.8762127193829903E-2</v>
      </c>
      <c r="AV114" s="89"/>
      <c r="AW114" s="89"/>
      <c r="AX114" s="89"/>
      <c r="AY114" s="89"/>
    </row>
    <row r="115" spans="2:52" x14ac:dyDescent="0.2">
      <c r="B115" s="2">
        <f t="shared" si="62"/>
        <v>1981</v>
      </c>
      <c r="C115" s="20">
        <f>INDEX('Monthly Returns'!$E:$E,MATCH(DATE($B115,12,31),'Monthly Returns'!$D:$D,0),0)</f>
        <v>122.550003</v>
      </c>
      <c r="D115" s="21">
        <f>INDEX('Monthly Returns'!$F:$F,MATCH(DATE($B115,12,31),'Monthly Returns'!$D:$D,0),0)</f>
        <v>94</v>
      </c>
      <c r="E115" s="23">
        <f>SUMIFS(Data!$G:$G,Data!$B:$B,'Annual Returns'!$B115)</f>
        <v>6.4158333333333335</v>
      </c>
      <c r="F115" s="19">
        <f>INDEX('Monthly Returns'!$M:$M,MATCH(DATE($B115,12,31),'Monthly Returns'!$D:$D,0),0)</f>
        <v>27.601352027027026</v>
      </c>
      <c r="G115" s="19">
        <f>INDEX('Monthly Returns'!$N:$N,MATCH(DATE($B115,12,31),'Monthly Returns'!$D:$D,0),0)</f>
        <v>7.5416831475175465</v>
      </c>
      <c r="H115" s="19">
        <f>INDEX('Monthly Returns'!$O:$O,MATCH(DATE($B115,12,31),'Monthly Returns'!$D:$D,0),0)</f>
        <v>6580.8263221369643</v>
      </c>
      <c r="I115" s="22">
        <f>INDEX('Monthly Returns'!$P:$P,MATCH(DATE($B115,12,31),'Monthly Returns'!$D:$D,0),0)</f>
        <v>872.59384853673203</v>
      </c>
      <c r="J115" s="27">
        <f t="shared" si="63"/>
        <v>-9.7304010654979733E-2</v>
      </c>
      <c r="K115" s="27">
        <f t="shared" si="64"/>
        <v>-5.0415190378490626E-2</v>
      </c>
      <c r="L115" s="27">
        <f t="shared" si="65"/>
        <v>8.9223638470451894E-2</v>
      </c>
      <c r="M115" s="28">
        <f t="shared" si="66"/>
        <v>-0.12820032903897605</v>
      </c>
      <c r="N115" s="27">
        <f t="shared" si="100"/>
        <v>2.6628458308749936E-2</v>
      </c>
      <c r="O115" s="27">
        <f t="shared" si="101"/>
        <v>7.8610151039811837E-2</v>
      </c>
      <c r="P115" s="27">
        <f t="shared" si="102"/>
        <v>0.10062905607275541</v>
      </c>
      <c r="Q115" s="28">
        <f t="shared" si="103"/>
        <v>-2.0005745724641311E-2</v>
      </c>
      <c r="R115" s="27">
        <f t="shared" si="104"/>
        <v>1.8434291515142309E-2</v>
      </c>
      <c r="S115" s="27">
        <f t="shared" si="105"/>
        <v>6.3115572470371806E-2</v>
      </c>
      <c r="T115" s="27">
        <f t="shared" si="106"/>
        <v>8.6247032889710251E-2</v>
      </c>
      <c r="U115" s="28">
        <f t="shared" si="107"/>
        <v>-2.1294843363394489E-2</v>
      </c>
      <c r="V115" s="27">
        <f t="shared" si="88"/>
        <v>2.7271367581827688E-2</v>
      </c>
      <c r="W115" s="27">
        <f t="shared" si="89"/>
        <v>6.6494980223617217E-2</v>
      </c>
      <c r="X115" s="27">
        <f t="shared" si="90"/>
        <v>5.8766837484116818E-2</v>
      </c>
      <c r="Y115" s="28">
        <f t="shared" si="91"/>
        <v>7.2991922922938102E-3</v>
      </c>
      <c r="Z115" s="27">
        <f t="shared" si="92"/>
        <v>3.9372020873637226E-2</v>
      </c>
      <c r="AA115" s="27">
        <f t="shared" si="93"/>
        <v>7.8369163123817254E-2</v>
      </c>
      <c r="AB115" s="27">
        <f t="shared" si="94"/>
        <v>5.0240473555781984E-2</v>
      </c>
      <c r="AC115" s="28">
        <f t="shared" si="95"/>
        <v>2.6783094230600657E-2</v>
      </c>
      <c r="AD115" s="27">
        <f t="shared" si="96"/>
        <v>5.6191832590513302E-2</v>
      </c>
      <c r="AE115" s="27">
        <f t="shared" si="97"/>
        <v>9.7787788097791317E-2</v>
      </c>
      <c r="AF115" s="27">
        <f t="shared" si="98"/>
        <v>4.3108295747628533E-2</v>
      </c>
      <c r="AG115" s="28">
        <f t="shared" si="99"/>
        <v>5.2419765592001344E-2</v>
      </c>
      <c r="AH115" s="51" t="str">
        <f t="shared" si="69"/>
        <v>na</v>
      </c>
      <c r="AI115" s="51" t="str">
        <f t="shared" si="70"/>
        <v>na</v>
      </c>
      <c r="AJ115" s="51" t="str">
        <f t="shared" si="71"/>
        <v>na</v>
      </c>
      <c r="AK115" s="51" t="str">
        <f t="shared" si="72"/>
        <v>na</v>
      </c>
      <c r="AL115" s="52" t="str">
        <f t="shared" si="73"/>
        <v>na</v>
      </c>
      <c r="AM115" s="52" t="str">
        <f t="shared" si="74"/>
        <v>na</v>
      </c>
      <c r="AN115" s="52">
        <f t="shared" si="75"/>
        <v>-0.12820032903897605</v>
      </c>
      <c r="AO115" s="52" t="str">
        <f t="shared" si="76"/>
        <v>na</v>
      </c>
      <c r="AP115" s="52" t="str">
        <f t="shared" si="77"/>
        <v>na</v>
      </c>
      <c r="AQ115" s="52" t="str">
        <f t="shared" si="78"/>
        <v>na</v>
      </c>
      <c r="AR115" s="52">
        <f t="shared" si="79"/>
        <v>8.6477508970883354E-2</v>
      </c>
      <c r="AS115" s="52">
        <f t="shared" si="67"/>
        <v>8.4220446829313164E-2</v>
      </c>
      <c r="AT115" s="52">
        <f t="shared" si="68"/>
        <v>6.8762127193829903E-2</v>
      </c>
      <c r="AV115" s="89"/>
      <c r="AW115" s="89"/>
      <c r="AX115" s="89"/>
      <c r="AY115" s="89"/>
    </row>
    <row r="116" spans="2:52" x14ac:dyDescent="0.2">
      <c r="B116" s="2">
        <f t="shared" si="62"/>
        <v>1982</v>
      </c>
      <c r="C116" s="20">
        <f>INDEX('Monthly Returns'!$E:$E,MATCH(DATE($B116,12,31),'Monthly Returns'!$D:$D,0),0)</f>
        <v>140.63999899999999</v>
      </c>
      <c r="D116" s="21">
        <f>INDEX('Monthly Returns'!$F:$F,MATCH(DATE($B116,12,31),'Monthly Returns'!$D:$D,0),0)</f>
        <v>97.6</v>
      </c>
      <c r="E116" s="23">
        <f>SUMIFS(Data!$G:$G,Data!$B:$B,'Annual Returns'!$B116)</f>
        <v>6.7924999999999995</v>
      </c>
      <c r="F116" s="19">
        <f>INDEX('Monthly Returns'!$M:$M,MATCH(DATE($B116,12,31),'Monthly Returns'!$D:$D,0),0)</f>
        <v>31.675675450450445</v>
      </c>
      <c r="G116" s="19">
        <f>INDEX('Monthly Returns'!$N:$N,MATCH(DATE($B116,12,31),'Monthly Returns'!$D:$D,0),0)</f>
        <v>7.8305135659331118</v>
      </c>
      <c r="H116" s="19">
        <f>INDEX('Monthly Returns'!$O:$O,MATCH(DATE($B116,12,31),'Monthly Returns'!$D:$D,0),0)</f>
        <v>7990.3776700637718</v>
      </c>
      <c r="I116" s="22">
        <f>INDEX('Monthly Returns'!$P:$P,MATCH(DATE($B116,12,31),'Monthly Returns'!$D:$D,0),0)</f>
        <v>1020.4155324915262</v>
      </c>
      <c r="J116" s="27">
        <f t="shared" si="63"/>
        <v>0.14761318284096636</v>
      </c>
      <c r="K116" s="27">
        <f t="shared" si="64"/>
        <v>0.21419063183376785</v>
      </c>
      <c r="L116" s="27">
        <f t="shared" si="65"/>
        <v>3.8297872340425476E-2</v>
      </c>
      <c r="M116" s="28">
        <f t="shared" si="66"/>
        <v>0.16940491180711259</v>
      </c>
      <c r="N116" s="27">
        <f t="shared" si="100"/>
        <v>8.1398267269156221E-2</v>
      </c>
      <c r="O116" s="27">
        <f t="shared" si="101"/>
        <v>0.13882660276129455</v>
      </c>
      <c r="P116" s="27">
        <f t="shared" si="102"/>
        <v>9.4640830620267957E-2</v>
      </c>
      <c r="Q116" s="28">
        <f t="shared" si="103"/>
        <v>4.0365543569199192E-2</v>
      </c>
      <c r="R116" s="27">
        <f t="shared" si="104"/>
        <v>1.7663703941647846E-2</v>
      </c>
      <c r="S116" s="27">
        <f t="shared" si="105"/>
        <v>6.5352480479231589E-2</v>
      </c>
      <c r="T116" s="27">
        <f t="shared" si="106"/>
        <v>8.6691046348497558E-2</v>
      </c>
      <c r="U116" s="28">
        <f t="shared" si="107"/>
        <v>-1.9636276512047801E-2</v>
      </c>
      <c r="V116" s="27">
        <f t="shared" si="88"/>
        <v>4.088793698556481E-2</v>
      </c>
      <c r="W116" s="27">
        <f t="shared" si="89"/>
        <v>8.1835489344840306E-2</v>
      </c>
      <c r="X116" s="27">
        <f t="shared" si="90"/>
        <v>6.0056007773553688E-2</v>
      </c>
      <c r="Y116" s="28">
        <f t="shared" si="91"/>
        <v>2.0545595149288554E-2</v>
      </c>
      <c r="Z116" s="27">
        <f t="shared" si="92"/>
        <v>5.158963578078235E-2</v>
      </c>
      <c r="AA116" s="27">
        <f t="shared" si="93"/>
        <v>9.1752477032458479E-2</v>
      </c>
      <c r="AB116" s="27">
        <f t="shared" si="94"/>
        <v>5.0619020646782475E-2</v>
      </c>
      <c r="AC116" s="28">
        <f t="shared" si="95"/>
        <v>3.9151638774209019E-2</v>
      </c>
      <c r="AD116" s="27">
        <f t="shared" si="96"/>
        <v>5.7119076361946464E-2</v>
      </c>
      <c r="AE116" s="27">
        <f t="shared" si="97"/>
        <v>9.8739752006296921E-2</v>
      </c>
      <c r="AF116" s="27">
        <f t="shared" si="98"/>
        <v>4.4154149077258786E-2</v>
      </c>
      <c r="AG116" s="28">
        <f t="shared" si="99"/>
        <v>5.2277341403351718E-2</v>
      </c>
      <c r="AH116" s="51" t="str">
        <f t="shared" si="69"/>
        <v>na</v>
      </c>
      <c r="AI116" s="51" t="str">
        <f t="shared" si="70"/>
        <v>na</v>
      </c>
      <c r="AJ116" s="51" t="str">
        <f t="shared" si="71"/>
        <v>na</v>
      </c>
      <c r="AK116" s="51">
        <f t="shared" si="72"/>
        <v>0.16940491180711259</v>
      </c>
      <c r="AL116" s="52" t="str">
        <f t="shared" si="73"/>
        <v>na</v>
      </c>
      <c r="AM116" s="52" t="str">
        <f t="shared" si="74"/>
        <v>na</v>
      </c>
      <c r="AN116" s="52" t="str">
        <f t="shared" si="75"/>
        <v>na</v>
      </c>
      <c r="AO116" s="52" t="str">
        <f t="shared" si="76"/>
        <v>na</v>
      </c>
      <c r="AP116" s="52" t="str">
        <f t="shared" si="77"/>
        <v>na</v>
      </c>
      <c r="AQ116" s="52" t="str">
        <f t="shared" si="78"/>
        <v>na</v>
      </c>
      <c r="AR116" s="52">
        <f t="shared" si="79"/>
        <v>8.6477508970883354E-2</v>
      </c>
      <c r="AS116" s="52">
        <f t="shared" si="67"/>
        <v>8.4220446829313164E-2</v>
      </c>
      <c r="AT116" s="52">
        <f t="shared" si="68"/>
        <v>6.8762127193829903E-2</v>
      </c>
      <c r="AV116" s="89"/>
      <c r="AW116" s="89"/>
      <c r="AX116" s="89"/>
      <c r="AY116" s="89"/>
    </row>
    <row r="117" spans="2:52" x14ac:dyDescent="0.2">
      <c r="B117" s="2">
        <f t="shared" si="62"/>
        <v>1983</v>
      </c>
      <c r="C117" s="20">
        <f>INDEX('Monthly Returns'!$E:$E,MATCH(DATE($B117,12,31),'Monthly Returns'!$D:$D,0),0)</f>
        <v>164.929993</v>
      </c>
      <c r="D117" s="21">
        <f>INDEX('Monthly Returns'!$F:$F,MATCH(DATE($B117,12,31),'Monthly Returns'!$D:$D,0),0)</f>
        <v>101.3</v>
      </c>
      <c r="E117" s="23">
        <f>SUMIFS(Data!$G:$G,Data!$B:$B,'Annual Returns'!$B117)</f>
        <v>6.9666666666666668</v>
      </c>
      <c r="F117" s="19">
        <f>INDEX('Monthly Returns'!$M:$M,MATCH(DATE($B117,12,31),'Monthly Returns'!$D:$D,0),0)</f>
        <v>37.146394819819818</v>
      </c>
      <c r="G117" s="19">
        <f>INDEX('Monthly Returns'!$N:$N,MATCH(DATE($B117,12,31),'Monthly Returns'!$D:$D,0),0)</f>
        <v>8.1273670515268872</v>
      </c>
      <c r="H117" s="19">
        <f>INDEX('Monthly Returns'!$O:$O,MATCH(DATE($B117,12,31),'Monthly Returns'!$D:$D,0),0)</f>
        <v>9778.0855248813605</v>
      </c>
      <c r="I117" s="22">
        <f>INDEX('Monthly Returns'!$P:$P,MATCH(DATE($B117,12,31),'Monthly Returns'!$D:$D,0),0)</f>
        <v>1203.1061797614184</v>
      </c>
      <c r="J117" s="27">
        <f t="shared" si="63"/>
        <v>0.17271042500505152</v>
      </c>
      <c r="K117" s="27">
        <f t="shared" si="64"/>
        <v>0.22373258544652996</v>
      </c>
      <c r="L117" s="27">
        <f t="shared" si="65"/>
        <v>3.7909836065573632E-2</v>
      </c>
      <c r="M117" s="28">
        <f t="shared" si="66"/>
        <v>0.1790355413581568</v>
      </c>
      <c r="N117" s="27">
        <f t="shared" si="100"/>
        <v>0.11405392163479666</v>
      </c>
      <c r="O117" s="27">
        <f t="shared" si="101"/>
        <v>0.17123253683012307</v>
      </c>
      <c r="P117" s="27">
        <f t="shared" si="102"/>
        <v>8.3937285097070324E-2</v>
      </c>
      <c r="Q117" s="28">
        <f t="shared" si="103"/>
        <v>8.053533440842453E-2</v>
      </c>
      <c r="R117" s="27">
        <f t="shared" si="104"/>
        <v>5.3919003212713035E-2</v>
      </c>
      <c r="S117" s="27">
        <f t="shared" si="105"/>
        <v>0.1046166024527051</v>
      </c>
      <c r="T117" s="27">
        <f t="shared" si="106"/>
        <v>8.167488717933602E-2</v>
      </c>
      <c r="U117" s="28">
        <f t="shared" si="107"/>
        <v>2.1209436906863832E-2</v>
      </c>
      <c r="V117" s="27">
        <f t="shared" si="88"/>
        <v>4.0174325435600178E-2</v>
      </c>
      <c r="W117" s="27">
        <f t="shared" si="89"/>
        <v>8.171976073531706E-2</v>
      </c>
      <c r="X117" s="27">
        <f t="shared" si="90"/>
        <v>6.1164098180285675E-2</v>
      </c>
      <c r="Y117" s="28">
        <f t="shared" si="91"/>
        <v>1.9370861293065644E-2</v>
      </c>
      <c r="Z117" s="27">
        <f t="shared" si="92"/>
        <v>4.4747344758182539E-2</v>
      </c>
      <c r="AA117" s="27">
        <f t="shared" si="93"/>
        <v>8.4910930491000958E-2</v>
      </c>
      <c r="AB117" s="27">
        <f t="shared" si="94"/>
        <v>5.1449609631252891E-2</v>
      </c>
      <c r="AC117" s="28">
        <f t="shared" si="95"/>
        <v>3.182398904640138E-2</v>
      </c>
      <c r="AD117" s="27">
        <f t="shared" si="96"/>
        <v>6.5178592993365925E-2</v>
      </c>
      <c r="AE117" s="27">
        <f t="shared" si="97"/>
        <v>0.10655158950669175</v>
      </c>
      <c r="AF117" s="27">
        <f t="shared" si="98"/>
        <v>4.5189983015549107E-2</v>
      </c>
      <c r="AG117" s="28">
        <f t="shared" si="99"/>
        <v>5.8708567330605144E-2</v>
      </c>
      <c r="AH117" s="51" t="str">
        <f t="shared" si="69"/>
        <v>na</v>
      </c>
      <c r="AI117" s="51" t="str">
        <f t="shared" si="70"/>
        <v>na</v>
      </c>
      <c r="AJ117" s="51" t="str">
        <f t="shared" si="71"/>
        <v>na</v>
      </c>
      <c r="AK117" s="51" t="str">
        <f t="shared" si="72"/>
        <v>na</v>
      </c>
      <c r="AL117" s="52" t="str">
        <f t="shared" si="73"/>
        <v>na</v>
      </c>
      <c r="AM117" s="52" t="str">
        <f t="shared" si="74"/>
        <v>na</v>
      </c>
      <c r="AN117" s="52">
        <f t="shared" si="75"/>
        <v>0.1790355413581568</v>
      </c>
      <c r="AO117" s="52" t="str">
        <f t="shared" si="76"/>
        <v>na</v>
      </c>
      <c r="AP117" s="52" t="str">
        <f t="shared" si="77"/>
        <v>na</v>
      </c>
      <c r="AQ117" s="52" t="str">
        <f t="shared" si="78"/>
        <v>na</v>
      </c>
      <c r="AR117" s="52">
        <f t="shared" si="79"/>
        <v>8.6477508970883354E-2</v>
      </c>
      <c r="AS117" s="52">
        <f t="shared" si="67"/>
        <v>8.4220446829313164E-2</v>
      </c>
      <c r="AT117" s="52">
        <f t="shared" si="68"/>
        <v>6.8762127193829903E-2</v>
      </c>
      <c r="AV117" s="89"/>
      <c r="AW117" s="89"/>
      <c r="AX117" s="89"/>
      <c r="AY117" s="89"/>
    </row>
    <row r="118" spans="2:52" x14ac:dyDescent="0.2">
      <c r="B118" s="2">
        <f t="shared" si="62"/>
        <v>1984</v>
      </c>
      <c r="C118" s="20">
        <f>INDEX('Monthly Returns'!$E:$E,MATCH(DATE($B118,12,31),'Monthly Returns'!$D:$D,0),0)</f>
        <v>167.240005</v>
      </c>
      <c r="D118" s="21">
        <f>INDEX('Monthly Returns'!$F:$F,MATCH(DATE($B118,12,31),'Monthly Returns'!$D:$D,0),0)</f>
        <v>105.3</v>
      </c>
      <c r="E118" s="23">
        <f>SUMIFS(Data!$G:$G,Data!$B:$B,'Annual Returns'!$B118)</f>
        <v>7.3133333333333335</v>
      </c>
      <c r="F118" s="19">
        <f>INDEX('Monthly Returns'!$M:$M,MATCH(DATE($B118,12,31),'Monthly Returns'!$D:$D,0),0)</f>
        <v>37.666667792792786</v>
      </c>
      <c r="G118" s="19">
        <f>INDEX('Monthly Returns'!$N:$N,MATCH(DATE($B118,12,31),'Monthly Returns'!$D:$D,0),0)</f>
        <v>8.4482897386552942</v>
      </c>
      <c r="H118" s="19">
        <f>INDEX('Monthly Returns'!$O:$O,MATCH(DATE($B118,12,31),'Monthly Returns'!$D:$D,0),0)</f>
        <v>10372.318568265586</v>
      </c>
      <c r="I118" s="22">
        <f>INDEX('Monthly Returns'!$P:$P,MATCH(DATE($B118,12,31),'Monthly Returns'!$D:$D,0),0)</f>
        <v>1227.7418139208519</v>
      </c>
      <c r="J118" s="27">
        <f t="shared" si="63"/>
        <v>1.4006015267338245E-2</v>
      </c>
      <c r="K118" s="27">
        <f t="shared" si="64"/>
        <v>6.0771921238788273E-2</v>
      </c>
      <c r="L118" s="27">
        <f t="shared" si="65"/>
        <v>3.9486673247778992E-2</v>
      </c>
      <c r="M118" s="28">
        <f t="shared" si="66"/>
        <v>2.0476691562101967E-2</v>
      </c>
      <c r="N118" s="27">
        <f t="shared" si="100"/>
        <v>9.1519628757845251E-2</v>
      </c>
      <c r="O118" s="27">
        <f t="shared" si="101"/>
        <v>0.14626001718325643</v>
      </c>
      <c r="P118" s="27">
        <f t="shared" si="102"/>
        <v>6.5434121742060647E-2</v>
      </c>
      <c r="Q118" s="28">
        <f t="shared" si="103"/>
        <v>7.5861936267856533E-2</v>
      </c>
      <c r="R118" s="27">
        <f t="shared" si="104"/>
        <v>9.3268757943110403E-2</v>
      </c>
      <c r="S118" s="27">
        <f t="shared" si="105"/>
        <v>0.14574769226451756</v>
      </c>
      <c r="T118" s="27">
        <f t="shared" si="106"/>
        <v>7.3312287628898298E-2</v>
      </c>
      <c r="U118" s="28">
        <f t="shared" si="107"/>
        <v>6.7487725120188191E-2</v>
      </c>
      <c r="V118" s="27">
        <f t="shared" si="88"/>
        <v>3.4570339393939831E-2</v>
      </c>
      <c r="W118" s="27">
        <f t="shared" si="89"/>
        <v>7.6760289264148129E-2</v>
      </c>
      <c r="X118" s="27">
        <f t="shared" si="90"/>
        <v>6.2707361156802977E-2</v>
      </c>
      <c r="Y118" s="28">
        <f t="shared" si="91"/>
        <v>1.3223704493820376E-2</v>
      </c>
      <c r="Z118" s="27">
        <f t="shared" si="92"/>
        <v>4.1932139814398361E-2</v>
      </c>
      <c r="AA118" s="27">
        <f t="shared" si="93"/>
        <v>8.2597683949204193E-2</v>
      </c>
      <c r="AB118" s="27">
        <f t="shared" si="94"/>
        <v>5.2357357203217658E-2</v>
      </c>
      <c r="AC118" s="28">
        <f t="shared" si="95"/>
        <v>2.873579638988244E-2</v>
      </c>
      <c r="AD118" s="27">
        <f t="shared" si="96"/>
        <v>5.2549753223892992E-2</v>
      </c>
      <c r="AE118" s="27">
        <f t="shared" si="97"/>
        <v>9.3339932999305653E-2</v>
      </c>
      <c r="AF118" s="27">
        <f t="shared" si="98"/>
        <v>4.6800457225525172E-2</v>
      </c>
      <c r="AG118" s="28">
        <f t="shared" si="99"/>
        <v>4.445878433902295E-2</v>
      </c>
      <c r="AH118" s="51" t="str">
        <f t="shared" si="69"/>
        <v>na</v>
      </c>
      <c r="AI118" s="51" t="str">
        <f t="shared" si="70"/>
        <v>na</v>
      </c>
      <c r="AJ118" s="51" t="str">
        <f t="shared" si="71"/>
        <v>na</v>
      </c>
      <c r="AK118" s="51" t="str">
        <f t="shared" si="72"/>
        <v>na</v>
      </c>
      <c r="AL118" s="52" t="str">
        <f t="shared" si="73"/>
        <v>na</v>
      </c>
      <c r="AM118" s="52" t="str">
        <f t="shared" si="74"/>
        <v>na</v>
      </c>
      <c r="AN118" s="52">
        <f t="shared" si="75"/>
        <v>2.0476691562101967E-2</v>
      </c>
      <c r="AO118" s="52" t="str">
        <f t="shared" si="76"/>
        <v>na</v>
      </c>
      <c r="AP118" s="52" t="str">
        <f t="shared" si="77"/>
        <v>na</v>
      </c>
      <c r="AQ118" s="52" t="str">
        <f t="shared" si="78"/>
        <v>na</v>
      </c>
      <c r="AR118" s="52">
        <f t="shared" si="79"/>
        <v>8.6477508970883354E-2</v>
      </c>
      <c r="AS118" s="52">
        <f t="shared" si="67"/>
        <v>8.4220446829313164E-2</v>
      </c>
      <c r="AT118" s="52">
        <f t="shared" si="68"/>
        <v>6.8762127193829903E-2</v>
      </c>
      <c r="AV118" s="89"/>
      <c r="AW118" s="89"/>
      <c r="AX118" s="89"/>
      <c r="AY118" s="89"/>
    </row>
    <row r="119" spans="2:52" x14ac:dyDescent="0.2">
      <c r="B119" s="2">
        <f t="shared" si="62"/>
        <v>1985</v>
      </c>
      <c r="C119" s="20">
        <f>INDEX('Monthly Returns'!$E:$E,MATCH(DATE($B119,12,31),'Monthly Returns'!$D:$D,0),0)</f>
        <v>211.279999</v>
      </c>
      <c r="D119" s="21">
        <f>INDEX('Monthly Returns'!$F:$F,MATCH(DATE($B119,12,31),'Monthly Returns'!$D:$D,0),0)</f>
        <v>109.3</v>
      </c>
      <c r="E119" s="23">
        <f>SUMIFS(Data!$G:$G,Data!$B:$B,'Annual Returns'!$B119)</f>
        <v>7.7541666666666664</v>
      </c>
      <c r="F119" s="19">
        <f>INDEX('Monthly Returns'!$M:$M,MATCH(DATE($B119,12,31),'Monthly Returns'!$D:$D,0),0)</f>
        <v>47.585585360360355</v>
      </c>
      <c r="G119" s="19">
        <f>INDEX('Monthly Returns'!$N:$N,MATCH(DATE($B119,12,31),'Monthly Returns'!$D:$D,0),0)</f>
        <v>8.7692124257836994</v>
      </c>
      <c r="H119" s="19">
        <f>INDEX('Monthly Returns'!$O:$O,MATCH(DATE($B119,12,31),'Monthly Returns'!$D:$D,0),0)</f>
        <v>13644.322410734267</v>
      </c>
      <c r="I119" s="22">
        <f>INDEX('Monthly Returns'!$P:$P,MATCH(DATE($B119,12,31),'Monthly Returns'!$D:$D,0),0)</f>
        <v>1555.9347576774962</v>
      </c>
      <c r="J119" s="27">
        <f t="shared" si="63"/>
        <v>0.26333408684124349</v>
      </c>
      <c r="K119" s="27">
        <f t="shared" si="64"/>
        <v>0.31545539417575097</v>
      </c>
      <c r="L119" s="27">
        <f t="shared" si="65"/>
        <v>3.7986704653371284E-2</v>
      </c>
      <c r="M119" s="28">
        <f t="shared" si="66"/>
        <v>0.26731430015285107</v>
      </c>
      <c r="N119" s="27">
        <f t="shared" si="100"/>
        <v>9.2489608019324931E-2</v>
      </c>
      <c r="O119" s="27">
        <f t="shared" si="101"/>
        <v>0.14509379278830647</v>
      </c>
      <c r="P119" s="27">
        <f t="shared" si="102"/>
        <v>4.8387594305359549E-2</v>
      </c>
      <c r="Q119" s="28">
        <f t="shared" si="103"/>
        <v>9.2242791700547278E-2</v>
      </c>
      <c r="R119" s="27">
        <f t="shared" si="104"/>
        <v>8.8854872694636988E-2</v>
      </c>
      <c r="S119" s="27">
        <f t="shared" si="105"/>
        <v>0.14097531901259641</v>
      </c>
      <c r="T119" s="27">
        <f t="shared" si="106"/>
        <v>7.0120583991154506E-2</v>
      </c>
      <c r="U119" s="28">
        <f t="shared" si="107"/>
        <v>6.6211916751643063E-2</v>
      </c>
      <c r="V119" s="27">
        <f t="shared" si="88"/>
        <v>4.2202886487349156E-2</v>
      </c>
      <c r="W119" s="27">
        <f t="shared" si="89"/>
        <v>8.5292251220175697E-2</v>
      </c>
      <c r="X119" s="27">
        <f t="shared" si="90"/>
        <v>6.3676714792144429E-2</v>
      </c>
      <c r="Y119" s="28">
        <f t="shared" si="91"/>
        <v>2.03215282683471E-2</v>
      </c>
      <c r="Z119" s="27">
        <f t="shared" si="92"/>
        <v>5.2990129273295938E-2</v>
      </c>
      <c r="AA119" s="27">
        <f t="shared" si="93"/>
        <v>9.4346870876493405E-2</v>
      </c>
      <c r="AB119" s="27">
        <f t="shared" si="94"/>
        <v>5.335838309458274E-2</v>
      </c>
      <c r="AC119" s="28">
        <f t="shared" si="95"/>
        <v>3.8912195924708515E-2</v>
      </c>
      <c r="AD119" s="27">
        <f t="shared" si="96"/>
        <v>5.2530277251865432E-2</v>
      </c>
      <c r="AE119" s="27">
        <f t="shared" si="97"/>
        <v>9.3403267558720415E-2</v>
      </c>
      <c r="AF119" s="27">
        <f t="shared" si="98"/>
        <v>4.7971597164018887E-2</v>
      </c>
      <c r="AG119" s="28">
        <f t="shared" si="99"/>
        <v>4.3352005452864217E-2</v>
      </c>
      <c r="AH119" s="51" t="str">
        <f t="shared" si="69"/>
        <v>na</v>
      </c>
      <c r="AI119" s="51" t="str">
        <f t="shared" si="70"/>
        <v>na</v>
      </c>
      <c r="AJ119" s="51" t="str">
        <f t="shared" si="71"/>
        <v>na</v>
      </c>
      <c r="AK119" s="51" t="str">
        <f t="shared" si="72"/>
        <v>na</v>
      </c>
      <c r="AL119" s="52" t="str">
        <f t="shared" si="73"/>
        <v>na</v>
      </c>
      <c r="AM119" s="52">
        <f t="shared" si="74"/>
        <v>0.26731430015285107</v>
      </c>
      <c r="AN119" s="52" t="str">
        <f t="shared" si="75"/>
        <v>na</v>
      </c>
      <c r="AO119" s="52" t="str">
        <f t="shared" si="76"/>
        <v>na</v>
      </c>
      <c r="AP119" s="52" t="str">
        <f t="shared" si="77"/>
        <v>na</v>
      </c>
      <c r="AQ119" s="52" t="str">
        <f t="shared" si="78"/>
        <v>na</v>
      </c>
      <c r="AR119" s="52">
        <f t="shared" si="79"/>
        <v>8.6477508970883354E-2</v>
      </c>
      <c r="AS119" s="52">
        <f t="shared" si="67"/>
        <v>8.4220446829313164E-2</v>
      </c>
      <c r="AT119" s="52">
        <f t="shared" si="68"/>
        <v>6.8762127193829903E-2</v>
      </c>
      <c r="AV119" s="89"/>
      <c r="AW119" s="89"/>
      <c r="AX119" s="89"/>
      <c r="AY119" s="89"/>
    </row>
    <row r="120" spans="2:52" x14ac:dyDescent="0.2">
      <c r="B120" s="2">
        <f t="shared" si="62"/>
        <v>1986</v>
      </c>
      <c r="C120" s="20">
        <f>INDEX('Monthly Returns'!$E:$E,MATCH(DATE($B120,12,31),'Monthly Returns'!$D:$D,0),0)</f>
        <v>242.16999799999999</v>
      </c>
      <c r="D120" s="21">
        <f>INDEX('Monthly Returns'!$F:$F,MATCH(DATE($B120,12,31),'Monthly Returns'!$D:$D,0),0)</f>
        <v>110.5</v>
      </c>
      <c r="E120" s="23">
        <f>SUMIFS(Data!$G:$G,Data!$B:$B,'Annual Returns'!$B120)</f>
        <v>8.1258333333333344</v>
      </c>
      <c r="F120" s="19">
        <f>INDEX('Monthly Returns'!$M:$M,MATCH(DATE($B120,12,31),'Monthly Returns'!$D:$D,0),0)</f>
        <v>54.542792342342338</v>
      </c>
      <c r="G120" s="19">
        <f>INDEX('Monthly Returns'!$N:$N,MATCH(DATE($B120,12,31),'Monthly Returns'!$D:$D,0),0)</f>
        <v>8.865489231922222</v>
      </c>
      <c r="H120" s="19">
        <f>INDEX('Monthly Returns'!$O:$O,MATCH(DATE($B120,12,31),'Monthly Returns'!$D:$D,0),0)</f>
        <v>16174.122203624118</v>
      </c>
      <c r="I120" s="22">
        <f>INDEX('Monthly Returns'!$P:$P,MATCH(DATE($B120,12,31),'Monthly Returns'!$D:$D,0),0)</f>
        <v>1824.3913878306309</v>
      </c>
      <c r="J120" s="27">
        <f t="shared" si="63"/>
        <v>0.1462040853190274</v>
      </c>
      <c r="K120" s="27">
        <f t="shared" si="64"/>
        <v>0.1854104378902397</v>
      </c>
      <c r="L120" s="27">
        <f t="shared" si="65"/>
        <v>1.0978956999085243E-2</v>
      </c>
      <c r="M120" s="28">
        <f t="shared" si="66"/>
        <v>0.17253720236563974</v>
      </c>
      <c r="N120" s="27">
        <f t="shared" si="100"/>
        <v>0.14593874213785774</v>
      </c>
      <c r="O120" s="27">
        <f t="shared" si="101"/>
        <v>0.19703833310267327</v>
      </c>
      <c r="P120" s="27">
        <f t="shared" si="102"/>
        <v>3.287290502005713E-2</v>
      </c>
      <c r="Q120" s="28">
        <f t="shared" si="103"/>
        <v>0.15894058919033061</v>
      </c>
      <c r="R120" s="27">
        <f t="shared" si="104"/>
        <v>8.4644330717335681E-2</v>
      </c>
      <c r="S120" s="27">
        <f t="shared" si="105"/>
        <v>0.13628240207631426</v>
      </c>
      <c r="T120" s="27">
        <f t="shared" si="106"/>
        <v>6.6212891731923351E-2</v>
      </c>
      <c r="U120" s="28">
        <f t="shared" si="107"/>
        <v>6.5718123357683567E-2</v>
      </c>
      <c r="V120" s="27">
        <f t="shared" si="88"/>
        <v>5.6725355093348862E-2</v>
      </c>
      <c r="W120" s="27">
        <f t="shared" si="89"/>
        <v>0.10038343924286752</v>
      </c>
      <c r="X120" s="27">
        <f t="shared" si="90"/>
        <v>6.2449555124356682E-2</v>
      </c>
      <c r="Y120" s="28">
        <f t="shared" si="91"/>
        <v>3.5704174316371073E-2</v>
      </c>
      <c r="Z120" s="27">
        <f t="shared" si="92"/>
        <v>4.9978550753848383E-2</v>
      </c>
      <c r="AA120" s="27">
        <f t="shared" si="93"/>
        <v>9.1411848323602163E-2</v>
      </c>
      <c r="AB120" s="27">
        <f t="shared" si="94"/>
        <v>5.3536632211660606E-2</v>
      </c>
      <c r="AC120" s="28">
        <f t="shared" si="95"/>
        <v>3.5950545006139034E-2</v>
      </c>
      <c r="AD120" s="27">
        <f t="shared" si="96"/>
        <v>5.6418712188815778E-2</v>
      </c>
      <c r="AE120" s="27">
        <f t="shared" si="97"/>
        <v>9.7297087951269345E-2</v>
      </c>
      <c r="AF120" s="27">
        <f t="shared" si="98"/>
        <v>4.7325730184379911E-2</v>
      </c>
      <c r="AG120" s="28">
        <f t="shared" si="99"/>
        <v>4.771329141134717E-2</v>
      </c>
      <c r="AH120" s="51" t="str">
        <f t="shared" si="69"/>
        <v>na</v>
      </c>
      <c r="AI120" s="51" t="str">
        <f t="shared" si="70"/>
        <v>na</v>
      </c>
      <c r="AJ120" s="51" t="str">
        <f t="shared" si="71"/>
        <v>na</v>
      </c>
      <c r="AK120" s="51" t="str">
        <f t="shared" si="72"/>
        <v>na</v>
      </c>
      <c r="AL120" s="52" t="str">
        <f t="shared" si="73"/>
        <v>na</v>
      </c>
      <c r="AM120" s="52" t="str">
        <f t="shared" si="74"/>
        <v>na</v>
      </c>
      <c r="AN120" s="52" t="str">
        <f t="shared" si="75"/>
        <v>na</v>
      </c>
      <c r="AO120" s="52">
        <f t="shared" si="76"/>
        <v>0.17253720236563974</v>
      </c>
      <c r="AP120" s="52" t="str">
        <f t="shared" si="77"/>
        <v>na</v>
      </c>
      <c r="AQ120" s="52" t="str">
        <f t="shared" si="78"/>
        <v>na</v>
      </c>
      <c r="AR120" s="52">
        <f t="shared" si="79"/>
        <v>8.6477508970883354E-2</v>
      </c>
      <c r="AS120" s="52">
        <f t="shared" si="67"/>
        <v>8.4220446829313164E-2</v>
      </c>
      <c r="AT120" s="52">
        <f t="shared" si="68"/>
        <v>6.8762127193829903E-2</v>
      </c>
      <c r="AV120" s="89"/>
      <c r="AW120" s="89"/>
      <c r="AX120" s="89"/>
      <c r="AY120" s="89"/>
    </row>
    <row r="121" spans="2:52" x14ac:dyDescent="0.2">
      <c r="B121" s="2">
        <f t="shared" si="62"/>
        <v>1987</v>
      </c>
      <c r="C121" s="20">
        <f>INDEX('Monthly Returns'!$E:$E,MATCH(DATE($B121,12,31),'Monthly Returns'!$D:$D,0),0)</f>
        <v>247.08000200000001</v>
      </c>
      <c r="D121" s="21">
        <f>INDEX('Monthly Returns'!$F:$F,MATCH(DATE($B121,12,31),'Monthly Returns'!$D:$D,0),0)</f>
        <v>115.4</v>
      </c>
      <c r="E121" s="23">
        <f>SUMIFS(Data!$G:$G,Data!$B:$B,'Annual Returns'!$B121)</f>
        <v>8.538333333333334</v>
      </c>
      <c r="F121" s="19">
        <f>INDEX('Monthly Returns'!$M:$M,MATCH(DATE($B121,12,31),'Monthly Returns'!$D:$D,0),0)</f>
        <v>55.648649099099096</v>
      </c>
      <c r="G121" s="19">
        <f>INDEX('Monthly Returns'!$N:$N,MATCH(DATE($B121,12,31),'Monthly Returns'!$D:$D,0),0)</f>
        <v>9.2586195236545201</v>
      </c>
      <c r="H121" s="19">
        <f>INDEX('Monthly Returns'!$O:$O,MATCH(DATE($B121,12,31),'Monthly Returns'!$D:$D,0),0)</f>
        <v>16996.651434711523</v>
      </c>
      <c r="I121" s="22">
        <f>INDEX('Monthly Returns'!$P:$P,MATCH(DATE($B121,12,31),'Monthly Returns'!$D:$D,0),0)</f>
        <v>1835.7651906191154</v>
      </c>
      <c r="J121" s="27">
        <f t="shared" si="63"/>
        <v>2.0275030105091796E-2</v>
      </c>
      <c r="K121" s="27">
        <f t="shared" si="64"/>
        <v>5.085464427263342E-2</v>
      </c>
      <c r="L121" s="27">
        <f t="shared" si="65"/>
        <v>4.4343891402714997E-2</v>
      </c>
      <c r="M121" s="28">
        <f t="shared" si="66"/>
        <v>6.2342997584574622E-3</v>
      </c>
      <c r="N121" s="27">
        <f t="shared" si="100"/>
        <v>0.11929805298612739</v>
      </c>
      <c r="O121" s="27">
        <f t="shared" si="101"/>
        <v>0.16294509747061481</v>
      </c>
      <c r="P121" s="27">
        <f t="shared" si="102"/>
        <v>3.4072998886960804E-2</v>
      </c>
      <c r="Q121" s="28">
        <f t="shared" si="103"/>
        <v>0.12462572634849511</v>
      </c>
      <c r="R121" s="27">
        <f t="shared" si="104"/>
        <v>0.10018497310994867</v>
      </c>
      <c r="S121" s="27">
        <f t="shared" si="105"/>
        <v>0.15082266859423776</v>
      </c>
      <c r="T121" s="27">
        <f t="shared" si="106"/>
        <v>6.3925996685678443E-2</v>
      </c>
      <c r="U121" s="28">
        <f t="shared" si="107"/>
        <v>8.1675485117628677E-2</v>
      </c>
      <c r="V121" s="27">
        <f t="shared" ref="V121:V156" si="108">($F121/$F101)^(1/20)-1</f>
        <v>4.8147168993583289E-2</v>
      </c>
      <c r="W121" s="27">
        <f t="shared" ref="W121:W156" si="109">($H121/$H101)^(1/20)-1</f>
        <v>9.1371455209021457E-2</v>
      </c>
      <c r="X121" s="27">
        <f t="shared" ref="X121:X156" si="110">($G121/$G101)^(1/20)-1</f>
        <v>6.3164105450875141E-2</v>
      </c>
      <c r="Y121" s="28">
        <f t="shared" ref="Y121:Y156" si="111">($I121/$I101)^(1/20)-1</f>
        <v>2.6531510623361454E-2</v>
      </c>
      <c r="Z121" s="27">
        <f t="shared" si="92"/>
        <v>5.6117721372070495E-2</v>
      </c>
      <c r="AA121" s="27">
        <f t="shared" si="93"/>
        <v>9.7591719248990572E-2</v>
      </c>
      <c r="AB121" s="27">
        <f t="shared" si="94"/>
        <v>5.4807694086795422E-2</v>
      </c>
      <c r="AC121" s="28">
        <f t="shared" si="95"/>
        <v>4.0560971826467229E-2</v>
      </c>
      <c r="AD121" s="27">
        <f t="shared" si="96"/>
        <v>6.258302173608965E-2</v>
      </c>
      <c r="AE121" s="27">
        <f t="shared" si="97"/>
        <v>0.10330780463669287</v>
      </c>
      <c r="AF121" s="27">
        <f t="shared" si="98"/>
        <v>4.784307835860635E-2</v>
      </c>
      <c r="AG121" s="28">
        <f t="shared" si="99"/>
        <v>5.2932282918706886E-2</v>
      </c>
      <c r="AH121" s="51" t="str">
        <f t="shared" si="69"/>
        <v>na</v>
      </c>
      <c r="AI121" s="51" t="str">
        <f t="shared" si="70"/>
        <v>na</v>
      </c>
      <c r="AJ121" s="51" t="str">
        <f t="shared" si="71"/>
        <v>na</v>
      </c>
      <c r="AK121" s="51" t="str">
        <f t="shared" si="72"/>
        <v>na</v>
      </c>
      <c r="AL121" s="52" t="str">
        <f t="shared" si="73"/>
        <v>na</v>
      </c>
      <c r="AM121" s="52" t="str">
        <f t="shared" si="74"/>
        <v>na</v>
      </c>
      <c r="AN121" s="52">
        <f t="shared" si="75"/>
        <v>6.2342997584574622E-3</v>
      </c>
      <c r="AO121" s="52" t="str">
        <f t="shared" si="76"/>
        <v>na</v>
      </c>
      <c r="AP121" s="52" t="str">
        <f t="shared" si="77"/>
        <v>na</v>
      </c>
      <c r="AQ121" s="52" t="str">
        <f t="shared" si="78"/>
        <v>na</v>
      </c>
      <c r="AR121" s="52">
        <f t="shared" si="79"/>
        <v>8.6477508970883354E-2</v>
      </c>
      <c r="AS121" s="52">
        <f t="shared" si="67"/>
        <v>8.4220446829313164E-2</v>
      </c>
      <c r="AT121" s="52">
        <f t="shared" si="68"/>
        <v>6.8762127193829903E-2</v>
      </c>
      <c r="AV121" s="89"/>
      <c r="AW121" s="89"/>
      <c r="AX121" s="89"/>
      <c r="AY121" s="89"/>
    </row>
    <row r="122" spans="2:52" x14ac:dyDescent="0.2">
      <c r="B122" s="2">
        <f t="shared" si="62"/>
        <v>1988</v>
      </c>
      <c r="C122" s="20">
        <f>INDEX('Monthly Returns'!$E:$E,MATCH(DATE($B122,12,31),'Monthly Returns'!$D:$D,0),0)</f>
        <v>277.72000100000002</v>
      </c>
      <c r="D122" s="21">
        <f>INDEX('Monthly Returns'!$F:$F,MATCH(DATE($B122,12,31),'Monthly Returns'!$D:$D,0),0)</f>
        <v>120.5</v>
      </c>
      <c r="E122" s="23">
        <f>SUMIFS(Data!$G:$G,Data!$B:$B,'Annual Returns'!$B122)</f>
        <v>9.2675000000000001</v>
      </c>
      <c r="F122" s="19">
        <f>INDEX('Monthly Returns'!$M:$M,MATCH(DATE($B122,12,31),'Monthly Returns'!$D:$D,0),0)</f>
        <v>62.549549774774775</v>
      </c>
      <c r="G122" s="19">
        <f>INDEX('Monthly Returns'!$N:$N,MATCH(DATE($B122,12,31),'Monthly Returns'!$D:$D,0),0)</f>
        <v>9.6677959497432369</v>
      </c>
      <c r="H122" s="19">
        <f>INDEX('Monthly Returns'!$O:$O,MATCH(DATE($B122,12,31),'Monthly Returns'!$D:$D,0),0)</f>
        <v>19767.356818226755</v>
      </c>
      <c r="I122" s="22">
        <f>INDEX('Monthly Returns'!$P:$P,MATCH(DATE($B122,12,31),'Monthly Returns'!$D:$D,0),0)</f>
        <v>2044.6601191196769</v>
      </c>
      <c r="J122" s="27">
        <f t="shared" si="63"/>
        <v>0.12400841327498457</v>
      </c>
      <c r="K122" s="27">
        <f t="shared" si="64"/>
        <v>0.16301477936158304</v>
      </c>
      <c r="L122" s="27">
        <f t="shared" si="65"/>
        <v>4.4194107452339537E-2</v>
      </c>
      <c r="M122" s="28">
        <f t="shared" si="66"/>
        <v>0.1137917472060308</v>
      </c>
      <c r="N122" s="27">
        <f t="shared" si="100"/>
        <v>0.10984288836598655</v>
      </c>
      <c r="O122" s="27">
        <f t="shared" si="101"/>
        <v>0.1511686504666625</v>
      </c>
      <c r="P122" s="27">
        <f t="shared" si="102"/>
        <v>3.5322185210630019E-2</v>
      </c>
      <c r="Q122" s="28">
        <f t="shared" si="103"/>
        <v>0.11189412041089852</v>
      </c>
      <c r="R122" s="27">
        <f t="shared" si="104"/>
        <v>0.11194641156065477</v>
      </c>
      <c r="S122" s="27">
        <f t="shared" si="105"/>
        <v>0.16115725843030337</v>
      </c>
      <c r="T122" s="27">
        <f t="shared" si="106"/>
        <v>5.935089495312007E-2</v>
      </c>
      <c r="U122" s="28">
        <f t="shared" si="107"/>
        <v>9.6102588823213875E-2</v>
      </c>
      <c r="V122" s="27">
        <f t="shared" si="108"/>
        <v>5.0407809086670641E-2</v>
      </c>
      <c r="W122" s="27">
        <f t="shared" si="109"/>
        <v>9.3938843794355131E-2</v>
      </c>
      <c r="X122" s="27">
        <f t="shared" si="110"/>
        <v>6.3011430992264694E-2</v>
      </c>
      <c r="Y122" s="28">
        <f t="shared" si="111"/>
        <v>2.9094148849576618E-2</v>
      </c>
      <c r="Z122" s="27">
        <f t="shared" si="92"/>
        <v>5.3749070697155732E-2</v>
      </c>
      <c r="AA122" s="27">
        <f t="shared" si="93"/>
        <v>9.5265988236354904E-2</v>
      </c>
      <c r="AB122" s="27">
        <f t="shared" si="94"/>
        <v>5.5944622147813039E-2</v>
      </c>
      <c r="AC122" s="28">
        <f t="shared" si="95"/>
        <v>3.7238094937745325E-2</v>
      </c>
      <c r="AD122" s="27">
        <f t="shared" si="96"/>
        <v>5.5325212700555904E-2</v>
      </c>
      <c r="AE122" s="27">
        <f t="shared" si="97"/>
        <v>9.5682931527256709E-2</v>
      </c>
      <c r="AF122" s="27">
        <f t="shared" si="98"/>
        <v>4.8744364516253302E-2</v>
      </c>
      <c r="AG122" s="28">
        <f t="shared" si="99"/>
        <v>4.4756919416348406E-2</v>
      </c>
      <c r="AH122" s="51" t="str">
        <f t="shared" si="69"/>
        <v>na</v>
      </c>
      <c r="AI122" s="51" t="str">
        <f t="shared" si="70"/>
        <v>na</v>
      </c>
      <c r="AJ122" s="51" t="str">
        <f t="shared" si="71"/>
        <v>na</v>
      </c>
      <c r="AK122" s="51" t="str">
        <f t="shared" si="72"/>
        <v>na</v>
      </c>
      <c r="AL122" s="52" t="str">
        <f t="shared" si="73"/>
        <v>na</v>
      </c>
      <c r="AM122" s="52">
        <f t="shared" si="74"/>
        <v>0.1137917472060308</v>
      </c>
      <c r="AN122" s="52" t="str">
        <f t="shared" si="75"/>
        <v>na</v>
      </c>
      <c r="AO122" s="52" t="str">
        <f t="shared" si="76"/>
        <v>na</v>
      </c>
      <c r="AP122" s="52" t="str">
        <f t="shared" si="77"/>
        <v>na</v>
      </c>
      <c r="AQ122" s="52" t="str">
        <f t="shared" si="78"/>
        <v>na</v>
      </c>
      <c r="AR122" s="52">
        <f t="shared" si="79"/>
        <v>8.6477508970883354E-2</v>
      </c>
      <c r="AS122" s="52">
        <f t="shared" si="67"/>
        <v>8.4220446829313164E-2</v>
      </c>
      <c r="AT122" s="52">
        <f t="shared" si="68"/>
        <v>6.8762127193829903E-2</v>
      </c>
      <c r="AV122" s="89"/>
      <c r="AW122" s="89"/>
      <c r="AX122" s="89"/>
      <c r="AY122" s="89"/>
    </row>
    <row r="123" spans="2:52" x14ac:dyDescent="0.2">
      <c r="B123" s="2">
        <f t="shared" si="62"/>
        <v>1989</v>
      </c>
      <c r="C123" s="20">
        <f>INDEX('Monthly Returns'!$E:$E,MATCH(DATE($B123,12,31),'Monthly Returns'!$D:$D,0),0)</f>
        <v>353.39999399999999</v>
      </c>
      <c r="D123" s="21">
        <f>INDEX('Monthly Returns'!$F:$F,MATCH(DATE($B123,12,31),'Monthly Returns'!$D:$D,0),0)</f>
        <v>126.1</v>
      </c>
      <c r="E123" s="23">
        <f>SUMIFS(Data!$G:$G,Data!$B:$B,'Annual Returns'!$B123)</f>
        <v>10.404166666666669</v>
      </c>
      <c r="F123" s="19">
        <f>INDEX('Monthly Returns'!$M:$M,MATCH(DATE($B123,12,31),'Monthly Returns'!$D:$D,0),0)</f>
        <v>79.594593243243239</v>
      </c>
      <c r="G123" s="19">
        <f>INDEX('Monthly Returns'!$N:$N,MATCH(DATE($B123,12,31),'Monthly Returns'!$D:$D,0),0)</f>
        <v>10.117087711723006</v>
      </c>
      <c r="H123" s="19">
        <f>INDEX('Monthly Returns'!$O:$O,MATCH(DATE($B123,12,31),'Monthly Returns'!$D:$D,0),0)</f>
        <v>25961.66479270604</v>
      </c>
      <c r="I123" s="22">
        <f>INDEX('Monthly Returns'!$P:$P,MATCH(DATE($B123,12,31),'Monthly Returns'!$D:$D,0),0)</f>
        <v>2566.1203631380372</v>
      </c>
      <c r="J123" s="27">
        <f t="shared" si="63"/>
        <v>0.272504654787179</v>
      </c>
      <c r="K123" s="27">
        <f t="shared" si="64"/>
        <v>0.31336045741673169</v>
      </c>
      <c r="L123" s="27">
        <f t="shared" si="65"/>
        <v>4.647302904564321E-2</v>
      </c>
      <c r="M123" s="28">
        <f t="shared" si="66"/>
        <v>0.25503517144104793</v>
      </c>
      <c r="N123" s="27">
        <f t="shared" si="100"/>
        <v>0.16140923008736174</v>
      </c>
      <c r="O123" s="27">
        <f t="shared" si="101"/>
        <v>0.20141026487706348</v>
      </c>
      <c r="P123" s="27">
        <f t="shared" si="102"/>
        <v>3.6710132153259023E-2</v>
      </c>
      <c r="Q123" s="28">
        <f t="shared" si="103"/>
        <v>0.158868065060501</v>
      </c>
      <c r="R123" s="27">
        <f t="shared" si="104"/>
        <v>0.12592227603014039</v>
      </c>
      <c r="S123" s="27">
        <f t="shared" si="105"/>
        <v>0.17351120610845605</v>
      </c>
      <c r="T123" s="27">
        <f t="shared" si="106"/>
        <v>5.0974000226363003E-2</v>
      </c>
      <c r="U123" s="28">
        <f t="shared" si="107"/>
        <v>0.11659394604976026</v>
      </c>
      <c r="V123" s="27">
        <f t="shared" si="108"/>
        <v>6.9571393402788839E-2</v>
      </c>
      <c r="W123" s="27">
        <f t="shared" si="109"/>
        <v>0.11384816776985218</v>
      </c>
      <c r="X123" s="27">
        <f t="shared" si="110"/>
        <v>6.2230303319638969E-2</v>
      </c>
      <c r="Y123" s="28">
        <f t="shared" si="111"/>
        <v>4.8593854165993378E-2</v>
      </c>
      <c r="Z123" s="27">
        <f t="shared" si="92"/>
        <v>5.8778401224488519E-2</v>
      </c>
      <c r="AA123" s="27">
        <f t="shared" si="93"/>
        <v>0.10061009525830911</v>
      </c>
      <c r="AB123" s="27">
        <f t="shared" si="94"/>
        <v>5.745627749610871E-2</v>
      </c>
      <c r="AC123" s="28">
        <f t="shared" si="95"/>
        <v>4.0809079940762993E-2</v>
      </c>
      <c r="AD123" s="27">
        <f t="shared" si="96"/>
        <v>6.0955270044894538E-2</v>
      </c>
      <c r="AE123" s="27">
        <f t="shared" si="97"/>
        <v>0.10155064154678239</v>
      </c>
      <c r="AF123" s="27">
        <f t="shared" si="98"/>
        <v>4.9733181430782203E-2</v>
      </c>
      <c r="AG123" s="28">
        <f t="shared" si="99"/>
        <v>4.9362505665842882E-2</v>
      </c>
      <c r="AH123" s="51" t="str">
        <f t="shared" si="69"/>
        <v>na</v>
      </c>
      <c r="AI123" s="51" t="str">
        <f t="shared" si="70"/>
        <v>na</v>
      </c>
      <c r="AJ123" s="51" t="str">
        <f t="shared" si="71"/>
        <v>na</v>
      </c>
      <c r="AK123" s="51" t="str">
        <f t="shared" si="72"/>
        <v>na</v>
      </c>
      <c r="AL123" s="52" t="str">
        <f t="shared" si="73"/>
        <v>na</v>
      </c>
      <c r="AM123" s="52" t="str">
        <f t="shared" si="74"/>
        <v>na</v>
      </c>
      <c r="AN123" s="52">
        <f t="shared" si="75"/>
        <v>0.25503517144104793</v>
      </c>
      <c r="AO123" s="52" t="str">
        <f t="shared" si="76"/>
        <v>na</v>
      </c>
      <c r="AP123" s="52" t="str">
        <f t="shared" si="77"/>
        <v>na</v>
      </c>
      <c r="AQ123" s="52" t="str">
        <f t="shared" si="78"/>
        <v>na</v>
      </c>
      <c r="AR123" s="52">
        <f t="shared" si="79"/>
        <v>8.6477508970883354E-2</v>
      </c>
      <c r="AS123" s="52">
        <f t="shared" si="67"/>
        <v>8.4220446829313164E-2</v>
      </c>
      <c r="AT123" s="52">
        <f t="shared" si="68"/>
        <v>6.8762127193829903E-2</v>
      </c>
      <c r="AV123" s="89"/>
      <c r="AW123" s="89"/>
      <c r="AX123" s="89"/>
      <c r="AY123" s="89"/>
    </row>
    <row r="124" spans="2:52" x14ac:dyDescent="0.2">
      <c r="B124" s="2">
        <f t="shared" si="62"/>
        <v>1990</v>
      </c>
      <c r="C124" s="20">
        <f>INDEX('Monthly Returns'!$E:$E,MATCH(DATE($B124,12,31),'Monthly Returns'!$D:$D,0),0)</f>
        <v>330.22000100000002</v>
      </c>
      <c r="D124" s="21">
        <f>INDEX('Monthly Returns'!$F:$F,MATCH(DATE($B124,12,31),'Monthly Returns'!$D:$D,0),0)</f>
        <v>133.80000000000001</v>
      </c>
      <c r="E124" s="23">
        <f>SUMIFS(Data!$G:$G,Data!$B:$B,'Annual Returns'!$B124)</f>
        <v>11.6425</v>
      </c>
      <c r="F124" s="19">
        <f>INDEX('Monthly Returns'!$M:$M,MATCH(DATE($B124,12,31),'Monthly Returns'!$D:$D,0),0)</f>
        <v>74.373874099099098</v>
      </c>
      <c r="G124" s="19">
        <f>INDEX('Monthly Returns'!$N:$N,MATCH(DATE($B124,12,31),'Monthly Returns'!$D:$D,0),0)</f>
        <v>10.73486388444519</v>
      </c>
      <c r="H124" s="19">
        <f>INDEX('Monthly Returns'!$O:$O,MATCH(DATE($B124,12,31),'Monthly Returns'!$D:$D,0),0)</f>
        <v>25120.023018173662</v>
      </c>
      <c r="I124" s="22">
        <f>INDEX('Monthly Returns'!$P:$P,MATCH(DATE($B124,12,31),'Monthly Returns'!$D:$D,0),0)</f>
        <v>2340.0411303372484</v>
      </c>
      <c r="J124" s="27">
        <f t="shared" si="63"/>
        <v>-6.559137915548463E-2</v>
      </c>
      <c r="K124" s="27">
        <f t="shared" si="64"/>
        <v>-3.241863652630006E-2</v>
      </c>
      <c r="L124" s="27">
        <f t="shared" si="65"/>
        <v>6.1062648691514898E-2</v>
      </c>
      <c r="M124" s="28">
        <f t="shared" si="66"/>
        <v>-8.8101569999749607E-2</v>
      </c>
      <c r="N124" s="27">
        <f t="shared" si="100"/>
        <v>9.3424995711993475E-2</v>
      </c>
      <c r="O124" s="27">
        <f t="shared" si="101"/>
        <v>0.12983132614691462</v>
      </c>
      <c r="P124" s="27">
        <f t="shared" si="102"/>
        <v>4.1279192897776706E-2</v>
      </c>
      <c r="Q124" s="28">
        <f t="shared" si="103"/>
        <v>8.5041681283101633E-2</v>
      </c>
      <c r="R124" s="27">
        <f t="shared" si="104"/>
        <v>9.2957201798829825E-2</v>
      </c>
      <c r="S124" s="27">
        <f t="shared" si="105"/>
        <v>0.13743696021740592</v>
      </c>
      <c r="T124" s="27">
        <f t="shared" si="106"/>
        <v>4.4827348437207926E-2</v>
      </c>
      <c r="U124" s="28">
        <f t="shared" si="107"/>
        <v>8.8636282270672107E-2</v>
      </c>
      <c r="V124" s="27">
        <f t="shared" si="108"/>
        <v>6.5897396113582474E-2</v>
      </c>
      <c r="W124" s="27">
        <f t="shared" si="109"/>
        <v>0.10987205276415835</v>
      </c>
      <c r="X124" s="27">
        <f t="shared" si="110"/>
        <v>6.2499298701092831E-2</v>
      </c>
      <c r="Y124" s="28">
        <f t="shared" si="111"/>
        <v>4.4586150900032484E-2</v>
      </c>
      <c r="Z124" s="27">
        <f t="shared" si="92"/>
        <v>5.2251653466614645E-2</v>
      </c>
      <c r="AA124" s="27">
        <f t="shared" si="93"/>
        <v>9.4057340106077802E-2</v>
      </c>
      <c r="AB124" s="27">
        <f t="shared" si="94"/>
        <v>5.9158997165817073E-2</v>
      </c>
      <c r="AC124" s="28">
        <f t="shared" si="95"/>
        <v>3.2949106823097152E-2</v>
      </c>
      <c r="AD124" s="27">
        <f t="shared" si="96"/>
        <v>5.9623910718183293E-2</v>
      </c>
      <c r="AE124" s="27">
        <f t="shared" si="97"/>
        <v>0.10018259235674254</v>
      </c>
      <c r="AF124" s="27">
        <f t="shared" si="98"/>
        <v>5.133549761038414E-2</v>
      </c>
      <c r="AG124" s="28">
        <f t="shared" si="99"/>
        <v>4.6461947548983584E-2</v>
      </c>
      <c r="AH124" s="51" t="str">
        <f t="shared" si="69"/>
        <v>na</v>
      </c>
      <c r="AI124" s="51" t="str">
        <f t="shared" si="70"/>
        <v>na</v>
      </c>
      <c r="AJ124" s="51" t="str">
        <f t="shared" si="71"/>
        <v>na</v>
      </c>
      <c r="AK124" s="51" t="str">
        <f t="shared" si="72"/>
        <v>na</v>
      </c>
      <c r="AL124" s="52" t="str">
        <f t="shared" si="73"/>
        <v>na</v>
      </c>
      <c r="AM124" s="52" t="str">
        <f t="shared" si="74"/>
        <v>na</v>
      </c>
      <c r="AN124" s="52" t="str">
        <f t="shared" si="75"/>
        <v>na</v>
      </c>
      <c r="AO124" s="52">
        <f t="shared" si="76"/>
        <v>-8.8101569999749607E-2</v>
      </c>
      <c r="AP124" s="52" t="str">
        <f t="shared" si="77"/>
        <v>na</v>
      </c>
      <c r="AQ124" s="52" t="str">
        <f t="shared" si="78"/>
        <v>na</v>
      </c>
      <c r="AR124" s="52">
        <f t="shared" si="79"/>
        <v>8.6477508970883354E-2</v>
      </c>
      <c r="AS124" s="52">
        <f t="shared" si="67"/>
        <v>8.4220446829313164E-2</v>
      </c>
      <c r="AT124" s="52">
        <f t="shared" si="68"/>
        <v>6.8762127193829903E-2</v>
      </c>
      <c r="AV124" s="89"/>
      <c r="AW124" s="89"/>
      <c r="AX124" s="89"/>
      <c r="AY124" s="89"/>
    </row>
    <row r="125" spans="2:52" x14ac:dyDescent="0.2">
      <c r="B125" s="2">
        <f t="shared" si="62"/>
        <v>1991</v>
      </c>
      <c r="C125" s="20">
        <f>INDEX('Monthly Returns'!$E:$E,MATCH(DATE($B125,12,31),'Monthly Returns'!$D:$D,0),0)</f>
        <v>417.08999599999999</v>
      </c>
      <c r="D125" s="21">
        <f>INDEX('Monthly Returns'!$F:$F,MATCH(DATE($B125,12,31),'Monthly Returns'!$D:$D,0),0)</f>
        <v>137.9</v>
      </c>
      <c r="E125" s="23">
        <f>SUMIFS(Data!$G:$G,Data!$B:$B,'Annual Returns'!$B125)</f>
        <v>12.178333333333335</v>
      </c>
      <c r="F125" s="19">
        <f>INDEX('Monthly Returns'!$M:$M,MATCH(DATE($B125,12,31),'Monthly Returns'!$D:$D,0),0)</f>
        <v>93.939188288288278</v>
      </c>
      <c r="G125" s="19">
        <f>INDEX('Monthly Returns'!$N:$N,MATCH(DATE($B125,12,31),'Monthly Returns'!$D:$D,0),0)</f>
        <v>11.063809638751804</v>
      </c>
      <c r="H125" s="19">
        <f>INDEX('Monthly Returns'!$O:$O,MATCH(DATE($B125,12,31),'Monthly Returns'!$D:$D,0),0)</f>
        <v>32738.324519177793</v>
      </c>
      <c r="I125" s="22">
        <f>INDEX('Monthly Returns'!$P:$P,MATCH(DATE($B125,12,31),'Monthly Returns'!$D:$D,0),0)</f>
        <v>2959.0462587596721</v>
      </c>
      <c r="J125" s="27">
        <f t="shared" si="63"/>
        <v>0.26306703027355383</v>
      </c>
      <c r="K125" s="27">
        <f t="shared" si="64"/>
        <v>0.30327605573818528</v>
      </c>
      <c r="L125" s="27">
        <f t="shared" si="65"/>
        <v>3.0642750373691907E-2</v>
      </c>
      <c r="M125" s="28">
        <f t="shared" si="66"/>
        <v>0.26452745654654897</v>
      </c>
      <c r="N125" s="27">
        <f t="shared" si="100"/>
        <v>0.11486398745836235</v>
      </c>
      <c r="O125" s="27">
        <f t="shared" si="101"/>
        <v>0.15145546629693563</v>
      </c>
      <c r="P125" s="27">
        <f t="shared" si="102"/>
        <v>4.5298669555305038E-2</v>
      </c>
      <c r="Q125" s="28">
        <f t="shared" si="103"/>
        <v>0.10155642576948076</v>
      </c>
      <c r="R125" s="27">
        <f t="shared" si="104"/>
        <v>0.1302945790557577</v>
      </c>
      <c r="S125" s="27">
        <f t="shared" si="105"/>
        <v>0.17402569478612562</v>
      </c>
      <c r="T125" s="27">
        <f t="shared" si="106"/>
        <v>3.9067213147055524E-2</v>
      </c>
      <c r="U125" s="28">
        <f t="shared" si="107"/>
        <v>0.12988426535980957</v>
      </c>
      <c r="V125" s="27">
        <f t="shared" si="108"/>
        <v>7.2907618960764253E-2</v>
      </c>
      <c r="W125" s="27">
        <f t="shared" si="109"/>
        <v>0.11719514795199415</v>
      </c>
      <c r="X125" s="27">
        <f t="shared" si="110"/>
        <v>6.2395254721127502E-2</v>
      </c>
      <c r="Y125" s="28">
        <f t="shared" si="111"/>
        <v>5.1581455195083059E-2</v>
      </c>
      <c r="Z125" s="27">
        <f t="shared" si="92"/>
        <v>6.8105323993541411E-2</v>
      </c>
      <c r="AA125" s="27">
        <f t="shared" si="93"/>
        <v>0.110413327531663</v>
      </c>
      <c r="AB125" s="27">
        <f t="shared" si="94"/>
        <v>5.8997011995312265E-2</v>
      </c>
      <c r="AC125" s="28">
        <f t="shared" si="95"/>
        <v>4.8551898592682941E-2</v>
      </c>
      <c r="AD125" s="27">
        <f t="shared" si="96"/>
        <v>6.0524413614938544E-2</v>
      </c>
      <c r="AE125" s="27">
        <f t="shared" si="97"/>
        <v>0.10119714757347187</v>
      </c>
      <c r="AF125" s="27">
        <f t="shared" si="98"/>
        <v>5.2159143646273831E-2</v>
      </c>
      <c r="AG125" s="28">
        <f t="shared" si="99"/>
        <v>4.6607021593003672E-2</v>
      </c>
      <c r="AH125" s="51" t="str">
        <f t="shared" si="69"/>
        <v>na</v>
      </c>
      <c r="AI125" s="51" t="str">
        <f t="shared" si="70"/>
        <v>na</v>
      </c>
      <c r="AJ125" s="51" t="str">
        <f t="shared" si="71"/>
        <v>na</v>
      </c>
      <c r="AK125" s="51" t="str">
        <f t="shared" si="72"/>
        <v>na</v>
      </c>
      <c r="AL125" s="52">
        <f t="shared" si="73"/>
        <v>0.26452745654654897</v>
      </c>
      <c r="AM125" s="52" t="str">
        <f t="shared" si="74"/>
        <v>na</v>
      </c>
      <c r="AN125" s="52" t="str">
        <f t="shared" si="75"/>
        <v>na</v>
      </c>
      <c r="AO125" s="52" t="str">
        <f t="shared" si="76"/>
        <v>na</v>
      </c>
      <c r="AP125" s="52" t="str">
        <f t="shared" si="77"/>
        <v>na</v>
      </c>
      <c r="AQ125" s="52" t="str">
        <f t="shared" si="78"/>
        <v>na</v>
      </c>
      <c r="AR125" s="52">
        <f t="shared" si="79"/>
        <v>8.6477508970883354E-2</v>
      </c>
      <c r="AS125" s="52">
        <f t="shared" si="67"/>
        <v>8.4220446829313164E-2</v>
      </c>
      <c r="AT125" s="52">
        <f t="shared" si="68"/>
        <v>6.8762127193829903E-2</v>
      </c>
      <c r="AV125" s="89"/>
      <c r="AW125" s="89"/>
      <c r="AX125" s="89"/>
      <c r="AY125" s="89"/>
      <c r="AZ125" s="89"/>
    </row>
    <row r="126" spans="2:52" x14ac:dyDescent="0.2">
      <c r="B126" s="2">
        <f t="shared" si="62"/>
        <v>1992</v>
      </c>
      <c r="C126" s="20">
        <f>INDEX('Monthly Returns'!$E:$E,MATCH(DATE($B126,12,31),'Monthly Returns'!$D:$D,0),0)</f>
        <v>435.709991</v>
      </c>
      <c r="D126" s="21">
        <f>INDEX('Monthly Returns'!$F:$F,MATCH(DATE($B126,12,31),'Monthly Returns'!$D:$D,0),0)</f>
        <v>141.9</v>
      </c>
      <c r="E126" s="23">
        <f>SUMIFS(Data!$G:$G,Data!$B:$B,'Annual Returns'!$B126)</f>
        <v>12.339166666666666</v>
      </c>
      <c r="F126" s="19">
        <f>INDEX('Monthly Returns'!$M:$M,MATCH(DATE($B126,12,31),'Monthly Returns'!$D:$D,0),0)</f>
        <v>98.132880855855845</v>
      </c>
      <c r="G126" s="19">
        <f>INDEX('Monthly Returns'!$N:$N,MATCH(DATE($B126,12,31),'Monthly Returns'!$D:$D,0),0)</f>
        <v>11.384732325880211</v>
      </c>
      <c r="H126" s="19">
        <f>INDEX('Monthly Returns'!$O:$O,MATCH(DATE($B126,12,31),'Monthly Returns'!$D:$D,0),0)</f>
        <v>35225.563672624296</v>
      </c>
      <c r="I126" s="22">
        <f>INDEX('Monthly Returns'!$P:$P,MATCH(DATE($B126,12,31),'Monthly Returns'!$D:$D,0),0)</f>
        <v>3094.1055673788783</v>
      </c>
      <c r="J126" s="27">
        <f t="shared" si="63"/>
        <v>4.464263151494996E-2</v>
      </c>
      <c r="K126" s="27">
        <f t="shared" si="64"/>
        <v>7.597331842652788E-2</v>
      </c>
      <c r="L126" s="27">
        <f t="shared" si="65"/>
        <v>2.9006526468455363E-2</v>
      </c>
      <c r="M126" s="28">
        <f t="shared" si="66"/>
        <v>4.5642851381383354E-2</v>
      </c>
      <c r="N126" s="27">
        <f t="shared" si="100"/>
        <v>0.12013917050935974</v>
      </c>
      <c r="O126" s="27">
        <f t="shared" si="101"/>
        <v>0.15690824623429589</v>
      </c>
      <c r="P126" s="27">
        <f t="shared" si="102"/>
        <v>4.2210195397863526E-2</v>
      </c>
      <c r="Q126" s="28">
        <f t="shared" si="103"/>
        <v>0.11005270466831929</v>
      </c>
      <c r="R126" s="27">
        <f t="shared" si="104"/>
        <v>0.11971853276822308</v>
      </c>
      <c r="S126" s="27">
        <f t="shared" si="105"/>
        <v>0.15992274448839949</v>
      </c>
      <c r="T126" s="27">
        <f t="shared" si="106"/>
        <v>3.8133624455750859E-2</v>
      </c>
      <c r="U126" s="28">
        <f t="shared" si="107"/>
        <v>0.11731545647266506</v>
      </c>
      <c r="V126" s="27">
        <f t="shared" si="108"/>
        <v>6.7472205459709889E-2</v>
      </c>
      <c r="W126" s="27">
        <f t="shared" si="109"/>
        <v>0.11163239112801793</v>
      </c>
      <c r="X126" s="27">
        <f t="shared" si="110"/>
        <v>6.2134885317951527E-2</v>
      </c>
      <c r="Y126" s="28">
        <f t="shared" si="111"/>
        <v>4.6601901975236615E-2</v>
      </c>
      <c r="Z126" s="27">
        <f t="shared" si="92"/>
        <v>6.2165544875880219E-2</v>
      </c>
      <c r="AA126" s="27">
        <f t="shared" si="93"/>
        <v>0.10417486253613362</v>
      </c>
      <c r="AB126" s="27">
        <f t="shared" si="94"/>
        <v>5.8939888812143959E-2</v>
      </c>
      <c r="AC126" s="28">
        <f t="shared" si="95"/>
        <v>4.271722521920629E-2</v>
      </c>
      <c r="AD126" s="27">
        <f t="shared" si="96"/>
        <v>6.6528026496809334E-2</v>
      </c>
      <c r="AE126" s="27">
        <f t="shared" si="97"/>
        <v>0.10726227701554136</v>
      </c>
      <c r="AF126" s="27">
        <f t="shared" si="98"/>
        <v>5.2697586073927161E-2</v>
      </c>
      <c r="AG126" s="28">
        <f t="shared" si="99"/>
        <v>5.1833206101588036E-2</v>
      </c>
      <c r="AH126" s="51" t="str">
        <f t="shared" si="69"/>
        <v>na</v>
      </c>
      <c r="AI126" s="51" t="str">
        <f t="shared" si="70"/>
        <v>na</v>
      </c>
      <c r="AJ126" s="51" t="str">
        <f t="shared" si="71"/>
        <v>na</v>
      </c>
      <c r="AK126" s="51" t="str">
        <f t="shared" si="72"/>
        <v>na</v>
      </c>
      <c r="AL126" s="52" t="str">
        <f t="shared" si="73"/>
        <v>na</v>
      </c>
      <c r="AM126" s="52" t="str">
        <f t="shared" si="74"/>
        <v>na</v>
      </c>
      <c r="AN126" s="52" t="str">
        <f t="shared" si="75"/>
        <v>na</v>
      </c>
      <c r="AO126" s="52">
        <f t="shared" si="76"/>
        <v>4.5642851381383354E-2</v>
      </c>
      <c r="AP126" s="52" t="str">
        <f t="shared" si="77"/>
        <v>na</v>
      </c>
      <c r="AQ126" s="52" t="str">
        <f t="shared" si="78"/>
        <v>na</v>
      </c>
      <c r="AR126" s="52">
        <f t="shared" si="79"/>
        <v>8.6477508970883354E-2</v>
      </c>
      <c r="AS126" s="52">
        <f t="shared" si="67"/>
        <v>8.4220446829313164E-2</v>
      </c>
      <c r="AT126" s="52">
        <f t="shared" si="68"/>
        <v>6.8762127193829903E-2</v>
      </c>
      <c r="AV126" s="89"/>
      <c r="AW126" s="89"/>
      <c r="AX126" s="89"/>
      <c r="AY126" s="89"/>
      <c r="AZ126" s="89"/>
    </row>
    <row r="127" spans="2:52" x14ac:dyDescent="0.2">
      <c r="B127" s="2">
        <f t="shared" si="62"/>
        <v>1993</v>
      </c>
      <c r="C127" s="20">
        <f>INDEX('Monthly Returns'!$E:$E,MATCH(DATE($B127,12,31),'Monthly Returns'!$D:$D,0),0)</f>
        <v>466.45001200000002</v>
      </c>
      <c r="D127" s="21">
        <f>INDEX('Monthly Returns'!$F:$F,MATCH(DATE($B127,12,31),'Monthly Returns'!$D:$D,0),0)</f>
        <v>145.80000000000001</v>
      </c>
      <c r="E127" s="23">
        <f>SUMIFS(Data!$G:$G,Data!$B:$B,'Annual Returns'!$B127)</f>
        <v>12.508333333333333</v>
      </c>
      <c r="F127" s="19">
        <f>INDEX('Monthly Returns'!$M:$M,MATCH(DATE($B127,12,31),'Monthly Returns'!$D:$D,0),0)</f>
        <v>105.056309009009</v>
      </c>
      <c r="G127" s="19">
        <f>INDEX('Monthly Returns'!$N:$N,MATCH(DATE($B127,12,31),'Monthly Returns'!$D:$D,0),0)</f>
        <v>11.697631945830407</v>
      </c>
      <c r="H127" s="19">
        <f>INDEX('Monthly Returns'!$O:$O,MATCH(DATE($B127,12,31),'Monthly Returns'!$D:$D,0),0)</f>
        <v>38753.996424337558</v>
      </c>
      <c r="I127" s="22">
        <f>INDEX('Monthly Returns'!$P:$P,MATCH(DATE($B127,12,31),'Monthly Returns'!$D:$D,0),0)</f>
        <v>3312.9779261136059</v>
      </c>
      <c r="J127" s="27">
        <f t="shared" si="63"/>
        <v>7.0551563275949691E-2</v>
      </c>
      <c r="K127" s="27">
        <f t="shared" si="64"/>
        <v>0.10016682158745405</v>
      </c>
      <c r="L127" s="27">
        <f t="shared" si="65"/>
        <v>2.748414376321362E-2</v>
      </c>
      <c r="M127" s="28">
        <f t="shared" si="66"/>
        <v>7.0738490968859091E-2</v>
      </c>
      <c r="N127" s="27">
        <f t="shared" si="100"/>
        <v>0.10927593174239747</v>
      </c>
      <c r="O127" s="27">
        <f t="shared" si="101"/>
        <v>0.14412527201665215</v>
      </c>
      <c r="P127" s="27">
        <f t="shared" si="102"/>
        <v>3.8852993159824933E-2</v>
      </c>
      <c r="Q127" s="28">
        <f t="shared" si="103"/>
        <v>0.10133510665125556</v>
      </c>
      <c r="R127" s="27">
        <f t="shared" si="104"/>
        <v>0.10955937384164049</v>
      </c>
      <c r="S127" s="27">
        <f t="shared" si="105"/>
        <v>0.14764155787084166</v>
      </c>
      <c r="T127" s="27">
        <f t="shared" si="106"/>
        <v>3.7086086586274547E-2</v>
      </c>
      <c r="U127" s="28">
        <f t="shared" si="107"/>
        <v>0.10660201955700455</v>
      </c>
      <c r="V127" s="27">
        <f t="shared" si="108"/>
        <v>8.1381389374028279E-2</v>
      </c>
      <c r="W127" s="27">
        <f t="shared" si="109"/>
        <v>0.12592358465786613</v>
      </c>
      <c r="X127" s="27">
        <f t="shared" si="110"/>
        <v>5.9145870833412495E-2</v>
      </c>
      <c r="Y127" s="28">
        <f t="shared" si="111"/>
        <v>6.3048646709926937E-2</v>
      </c>
      <c r="Z127" s="27">
        <f t="shared" si="92"/>
        <v>6.1926042371798218E-2</v>
      </c>
      <c r="AA127" s="27">
        <f t="shared" si="93"/>
        <v>0.10379685069432609</v>
      </c>
      <c r="AB127" s="27">
        <f t="shared" si="94"/>
        <v>5.8135212033191275E-2</v>
      </c>
      <c r="AC127" s="28">
        <f t="shared" si="95"/>
        <v>4.3152933710047137E-2</v>
      </c>
      <c r="AD127" s="27">
        <f t="shared" si="96"/>
        <v>6.2806664037744486E-2</v>
      </c>
      <c r="AE127" s="27">
        <f t="shared" si="97"/>
        <v>0.1032618420689031</v>
      </c>
      <c r="AF127" s="27">
        <f t="shared" si="98"/>
        <v>5.307661349012327E-2</v>
      </c>
      <c r="AG127" s="28">
        <f t="shared" si="99"/>
        <v>4.7655819088466167E-2</v>
      </c>
      <c r="AH127" s="51" t="str">
        <f t="shared" si="69"/>
        <v>na</v>
      </c>
      <c r="AI127" s="51" t="str">
        <f t="shared" si="70"/>
        <v>na</v>
      </c>
      <c r="AJ127" s="51" t="str">
        <f t="shared" si="71"/>
        <v>na</v>
      </c>
      <c r="AK127" s="51" t="str">
        <f t="shared" si="72"/>
        <v>na</v>
      </c>
      <c r="AL127" s="52" t="str">
        <f t="shared" si="73"/>
        <v>na</v>
      </c>
      <c r="AM127" s="52">
        <f t="shared" si="74"/>
        <v>7.0738490968859091E-2</v>
      </c>
      <c r="AN127" s="52" t="str">
        <f t="shared" si="75"/>
        <v>na</v>
      </c>
      <c r="AO127" s="52" t="str">
        <f t="shared" si="76"/>
        <v>na</v>
      </c>
      <c r="AP127" s="52" t="str">
        <f t="shared" si="77"/>
        <v>na</v>
      </c>
      <c r="AQ127" s="52" t="str">
        <f t="shared" si="78"/>
        <v>na</v>
      </c>
      <c r="AR127" s="52">
        <f t="shared" si="79"/>
        <v>8.6477508970883354E-2</v>
      </c>
      <c r="AS127" s="52">
        <f t="shared" si="67"/>
        <v>8.4220446829313164E-2</v>
      </c>
      <c r="AT127" s="52">
        <f t="shared" si="68"/>
        <v>6.8762127193829903E-2</v>
      </c>
      <c r="AV127" s="89"/>
      <c r="AW127" s="89"/>
      <c r="AX127" s="89"/>
      <c r="AY127" s="89"/>
      <c r="AZ127" s="89"/>
    </row>
    <row r="128" spans="2:52" x14ac:dyDescent="0.2">
      <c r="B128" s="2">
        <f t="shared" si="62"/>
        <v>1994</v>
      </c>
      <c r="C128" s="20">
        <f>INDEX('Monthly Returns'!$E:$E,MATCH(DATE($B128,12,31),'Monthly Returns'!$D:$D,0),0)</f>
        <v>459.26998900000001</v>
      </c>
      <c r="D128" s="21">
        <f>INDEX('Monthly Returns'!$F:$F,MATCH(DATE($B128,12,31),'Monthly Returns'!$D:$D,0),0)</f>
        <v>149.69999999999999</v>
      </c>
      <c r="E128" s="23">
        <f>SUMIFS(Data!$G:$G,Data!$B:$B,'Annual Returns'!$B128)</f>
        <v>12.863333333333333</v>
      </c>
      <c r="F128" s="19">
        <f>INDEX('Monthly Returns'!$M:$M,MATCH(DATE($B128,12,31),'Monthly Returns'!$D:$D,0),0)</f>
        <v>103.4391867117117</v>
      </c>
      <c r="G128" s="19">
        <f>INDEX('Monthly Returns'!$N:$N,MATCH(DATE($B128,12,31),'Monthly Returns'!$D:$D,0),0)</f>
        <v>12.010531565780601</v>
      </c>
      <c r="H128" s="19">
        <f>INDEX('Monthly Returns'!$O:$O,MATCH(DATE($B128,12,31),'Monthly Returns'!$D:$D,0),0)</f>
        <v>39252.727755387823</v>
      </c>
      <c r="I128" s="22">
        <f>INDEX('Monthly Returns'!$P:$P,MATCH(DATE($B128,12,31),'Monthly Returns'!$D:$D,0),0)</f>
        <v>3268.1923810286066</v>
      </c>
      <c r="J128" s="27">
        <f t="shared" si="63"/>
        <v>-1.5392909883771289E-2</v>
      </c>
      <c r="K128" s="27">
        <f t="shared" si="64"/>
        <v>1.2869158720803853E-2</v>
      </c>
      <c r="L128" s="27">
        <f t="shared" si="65"/>
        <v>2.6748971193415461E-2</v>
      </c>
      <c r="M128" s="28">
        <f t="shared" si="66"/>
        <v>-1.3518214151682084E-2</v>
      </c>
      <c r="N128" s="27">
        <f t="shared" si="100"/>
        <v>5.3805123922772813E-2</v>
      </c>
      <c r="O128" s="27">
        <f t="shared" si="101"/>
        <v>8.6194153380111826E-2</v>
      </c>
      <c r="P128" s="27">
        <f t="shared" si="102"/>
        <v>3.4907043552284023E-2</v>
      </c>
      <c r="Q128" s="28">
        <f t="shared" si="103"/>
        <v>4.9557214000386152E-2</v>
      </c>
      <c r="R128" s="27">
        <f t="shared" si="104"/>
        <v>0.10629968708178916</v>
      </c>
      <c r="S128" s="27">
        <f t="shared" si="105"/>
        <v>0.1423505615704479</v>
      </c>
      <c r="T128" s="27">
        <f t="shared" si="106"/>
        <v>3.5808195510842245E-2</v>
      </c>
      <c r="U128" s="28">
        <f t="shared" si="107"/>
        <v>0.10285916497026837</v>
      </c>
      <c r="V128" s="27">
        <f t="shared" si="108"/>
        <v>9.9764922521517363E-2</v>
      </c>
      <c r="W128" s="27">
        <f t="shared" si="109"/>
        <v>0.14404786599006258</v>
      </c>
      <c r="X128" s="27">
        <f t="shared" si="110"/>
        <v>5.4393505228718331E-2</v>
      </c>
      <c r="Y128" s="28">
        <f t="shared" si="111"/>
        <v>8.5029318102539664E-2</v>
      </c>
      <c r="Z128" s="27">
        <f t="shared" si="92"/>
        <v>6.6399380837158128E-2</v>
      </c>
      <c r="AA128" s="27">
        <f t="shared" si="93"/>
        <v>0.1082616058880892</v>
      </c>
      <c r="AB128" s="27">
        <f t="shared" si="94"/>
        <v>5.6708541778114796E-2</v>
      </c>
      <c r="AC128" s="28">
        <f t="shared" si="95"/>
        <v>4.8786455367557435E-2</v>
      </c>
      <c r="AD128" s="27">
        <f t="shared" si="96"/>
        <v>5.7947894751971596E-2</v>
      </c>
      <c r="AE128" s="27">
        <f t="shared" si="97"/>
        <v>9.8194219698232388E-2</v>
      </c>
      <c r="AF128" s="27">
        <f t="shared" si="98"/>
        <v>5.3664238306693202E-2</v>
      </c>
      <c r="AG128" s="28">
        <f t="shared" si="99"/>
        <v>4.2262022162868229E-2</v>
      </c>
      <c r="AH128" s="51" t="str">
        <f t="shared" si="69"/>
        <v>na</v>
      </c>
      <c r="AI128" s="51" t="str">
        <f t="shared" si="70"/>
        <v>na</v>
      </c>
      <c r="AJ128" s="51" t="str">
        <f t="shared" si="71"/>
        <v>na</v>
      </c>
      <c r="AK128" s="51" t="str">
        <f t="shared" si="72"/>
        <v>na</v>
      </c>
      <c r="AL128" s="52" t="str">
        <f t="shared" si="73"/>
        <v>na</v>
      </c>
      <c r="AM128" s="52">
        <f t="shared" si="74"/>
        <v>-1.3518214151682084E-2</v>
      </c>
      <c r="AN128" s="52" t="str">
        <f t="shared" si="75"/>
        <v>na</v>
      </c>
      <c r="AO128" s="52" t="str">
        <f t="shared" si="76"/>
        <v>na</v>
      </c>
      <c r="AP128" s="52" t="str">
        <f t="shared" si="77"/>
        <v>na</v>
      </c>
      <c r="AQ128" s="52" t="str">
        <f t="shared" si="78"/>
        <v>na</v>
      </c>
      <c r="AR128" s="52">
        <f t="shared" si="79"/>
        <v>8.6477508970883354E-2</v>
      </c>
      <c r="AS128" s="52">
        <f t="shared" si="67"/>
        <v>8.4220446829313164E-2</v>
      </c>
      <c r="AT128" s="52">
        <f t="shared" si="68"/>
        <v>6.8762127193829903E-2</v>
      </c>
      <c r="AV128" s="89"/>
      <c r="AW128" s="89"/>
      <c r="AX128" s="89"/>
      <c r="AY128" s="89"/>
      <c r="AZ128" s="89"/>
    </row>
    <row r="129" spans="2:52" x14ac:dyDescent="0.2">
      <c r="B129" s="2">
        <f t="shared" si="62"/>
        <v>1995</v>
      </c>
      <c r="C129" s="20">
        <f>INDEX('Monthly Returns'!$E:$E,MATCH(DATE($B129,12,31),'Monthly Returns'!$D:$D,0),0)</f>
        <v>615.92999299999997</v>
      </c>
      <c r="D129" s="21">
        <f>INDEX('Monthly Returns'!$F:$F,MATCH(DATE($B129,12,31),'Monthly Returns'!$D:$D,0),0)</f>
        <v>153.5</v>
      </c>
      <c r="E129" s="23">
        <f>SUMIFS(Data!$G:$G,Data!$B:$B,'Annual Returns'!$B129)</f>
        <v>13.427499999999997</v>
      </c>
      <c r="F129" s="19">
        <f>INDEX('Monthly Returns'!$M:$M,MATCH(DATE($B129,12,31),'Monthly Returns'!$D:$D,0),0)</f>
        <v>138.72297139639639</v>
      </c>
      <c r="G129" s="19">
        <f>INDEX('Monthly Returns'!$N:$N,MATCH(DATE($B129,12,31),'Monthly Returns'!$D:$D,0),0)</f>
        <v>12.31540811855259</v>
      </c>
      <c r="H129" s="19">
        <f>INDEX('Monthly Returns'!$O:$O,MATCH(DATE($B129,12,31),'Monthly Returns'!$D:$D,0),0)</f>
        <v>53918.637239784235</v>
      </c>
      <c r="I129" s="22">
        <f>INDEX('Monthly Returns'!$P:$P,MATCH(DATE($B129,12,31),'Monthly Returns'!$D:$D,0),0)</f>
        <v>4378.1445747265334</v>
      </c>
      <c r="J129" s="27">
        <f t="shared" si="63"/>
        <v>0.34110655551673785</v>
      </c>
      <c r="K129" s="27">
        <f t="shared" si="64"/>
        <v>0.37362777883336706</v>
      </c>
      <c r="L129" s="27">
        <f t="shared" si="65"/>
        <v>2.5384101536406245E-2</v>
      </c>
      <c r="M129" s="28">
        <f t="shared" si="66"/>
        <v>0.33962266118146589</v>
      </c>
      <c r="N129" s="27">
        <f t="shared" si="100"/>
        <v>0.13278006007013343</v>
      </c>
      <c r="O129" s="27">
        <f t="shared" si="101"/>
        <v>0.16504788237337431</v>
      </c>
      <c r="P129" s="27">
        <f t="shared" si="102"/>
        <v>2.7851687604741882E-2</v>
      </c>
      <c r="Q129" s="28">
        <f t="shared" si="103"/>
        <v>0.13347859075694846</v>
      </c>
      <c r="R129" s="27">
        <f t="shared" si="104"/>
        <v>0.11292858365881564</v>
      </c>
      <c r="S129" s="27">
        <f t="shared" si="105"/>
        <v>0.14730449051965455</v>
      </c>
      <c r="T129" s="27">
        <f t="shared" si="106"/>
        <v>3.4543655766968273E-2</v>
      </c>
      <c r="U129" s="28">
        <f t="shared" si="107"/>
        <v>0.10899572398333457</v>
      </c>
      <c r="V129" s="27">
        <f t="shared" si="108"/>
        <v>0.10082592233197452</v>
      </c>
      <c r="W129" s="27">
        <f t="shared" si="109"/>
        <v>0.14413552828117671</v>
      </c>
      <c r="X129" s="27">
        <f t="shared" si="110"/>
        <v>5.2181762374587048E-2</v>
      </c>
      <c r="Y129" s="28">
        <f t="shared" si="111"/>
        <v>8.7393423070807108E-2</v>
      </c>
      <c r="Z129" s="27">
        <f t="shared" si="92"/>
        <v>7.8950300101129578E-2</v>
      </c>
      <c r="AA129" s="27">
        <f t="shared" si="93"/>
        <v>0.12069410516599444</v>
      </c>
      <c r="AB129" s="27">
        <f t="shared" si="94"/>
        <v>5.5477579183889292E-2</v>
      </c>
      <c r="AC129" s="28">
        <f t="shared" si="95"/>
        <v>6.1788641718502069E-2</v>
      </c>
      <c r="AD129" s="27">
        <f t="shared" si="96"/>
        <v>6.5264072263279349E-2</v>
      </c>
      <c r="AE129" s="27">
        <f t="shared" si="97"/>
        <v>0.10558133802840031</v>
      </c>
      <c r="AF129" s="27">
        <f t="shared" si="98"/>
        <v>5.3875662515918021E-2</v>
      </c>
      <c r="AG129" s="28">
        <f t="shared" si="99"/>
        <v>4.9062405890506255E-2</v>
      </c>
      <c r="AH129" s="51" t="str">
        <f t="shared" si="69"/>
        <v>na</v>
      </c>
      <c r="AI129" s="51" t="str">
        <f t="shared" si="70"/>
        <v>na</v>
      </c>
      <c r="AJ129" s="51" t="str">
        <f t="shared" si="71"/>
        <v>na</v>
      </c>
      <c r="AK129" s="51" t="str">
        <f t="shared" si="72"/>
        <v>na</v>
      </c>
      <c r="AL129" s="52">
        <f t="shared" si="73"/>
        <v>0.33962266118146589</v>
      </c>
      <c r="AM129" s="52" t="str">
        <f t="shared" si="74"/>
        <v>na</v>
      </c>
      <c r="AN129" s="52" t="str">
        <f t="shared" si="75"/>
        <v>na</v>
      </c>
      <c r="AO129" s="52" t="str">
        <f t="shared" si="76"/>
        <v>na</v>
      </c>
      <c r="AP129" s="52" t="str">
        <f t="shared" si="77"/>
        <v>na</v>
      </c>
      <c r="AQ129" s="52" t="str">
        <f t="shared" si="78"/>
        <v>na</v>
      </c>
      <c r="AR129" s="52">
        <f t="shared" si="79"/>
        <v>8.6477508970883354E-2</v>
      </c>
      <c r="AS129" s="52">
        <f t="shared" si="67"/>
        <v>8.4220446829313164E-2</v>
      </c>
      <c r="AT129" s="52">
        <f t="shared" si="68"/>
        <v>6.8762127193829903E-2</v>
      </c>
      <c r="AV129" s="89"/>
      <c r="AW129" s="89"/>
      <c r="AX129" s="89"/>
      <c r="AY129" s="89"/>
      <c r="AZ129" s="89"/>
    </row>
    <row r="130" spans="2:52" x14ac:dyDescent="0.2">
      <c r="B130" s="2">
        <f t="shared" si="62"/>
        <v>1996</v>
      </c>
      <c r="C130" s="20">
        <f>INDEX('Monthly Returns'!$E:$E,MATCH(DATE($B130,12,31),'Monthly Returns'!$D:$D,0),0)</f>
        <v>740.73999000000003</v>
      </c>
      <c r="D130" s="21">
        <f>INDEX('Monthly Returns'!$F:$F,MATCH(DATE($B130,12,31),'Monthly Returns'!$D:$D,0),0)</f>
        <v>158.6</v>
      </c>
      <c r="E130" s="23">
        <f>SUMIFS(Data!$G:$G,Data!$B:$B,'Annual Returns'!$B130)</f>
        <v>14.389999999999999</v>
      </c>
      <c r="F130" s="19">
        <f>INDEX('Monthly Returns'!$M:$M,MATCH(DATE($B130,12,31),'Monthly Returns'!$D:$D,0),0)</f>
        <v>166.83333108108107</v>
      </c>
      <c r="G130" s="19">
        <f>INDEX('Monthly Returns'!$N:$N,MATCH(DATE($B130,12,31),'Monthly Returns'!$D:$D,0),0)</f>
        <v>12.724584544641306</v>
      </c>
      <c r="H130" s="19">
        <f>INDEX('Monthly Returns'!$O:$O,MATCH(DATE($B130,12,31),'Monthly Returns'!$D:$D,0),0)</f>
        <v>66217.422357618765</v>
      </c>
      <c r="I130" s="22">
        <f>INDEX('Monthly Returns'!$P:$P,MATCH(DATE($B130,12,31),'Monthly Returns'!$D:$D,0),0)</f>
        <v>5203.8966085933807</v>
      </c>
      <c r="J130" s="27">
        <f t="shared" si="63"/>
        <v>0.20263666068945607</v>
      </c>
      <c r="K130" s="27">
        <f t="shared" si="64"/>
        <v>0.22809896072001967</v>
      </c>
      <c r="L130" s="27">
        <f t="shared" si="65"/>
        <v>3.322475570032557E-2</v>
      </c>
      <c r="M130" s="28">
        <f t="shared" si="66"/>
        <v>0.18860775832612275</v>
      </c>
      <c r="N130" s="27">
        <f t="shared" si="100"/>
        <v>0.12172707781188663</v>
      </c>
      <c r="O130" s="27">
        <f t="shared" si="101"/>
        <v>0.15128584304606285</v>
      </c>
      <c r="P130" s="27">
        <f t="shared" si="102"/>
        <v>2.8366174907551445E-2</v>
      </c>
      <c r="Q130" s="28">
        <f t="shared" si="103"/>
        <v>0.1195290852011559</v>
      </c>
      <c r="R130" s="27">
        <f t="shared" si="104"/>
        <v>0.11829026768964446</v>
      </c>
      <c r="S130" s="27">
        <f t="shared" si="105"/>
        <v>0.1513706515478257</v>
      </c>
      <c r="T130" s="27">
        <f t="shared" si="106"/>
        <v>3.6797856115907246E-2</v>
      </c>
      <c r="U130" s="28">
        <f t="shared" si="107"/>
        <v>0.11050639693752418</v>
      </c>
      <c r="V130" s="27">
        <f t="shared" si="108"/>
        <v>0.10133882113813852</v>
      </c>
      <c r="W130" s="27">
        <f t="shared" si="109"/>
        <v>0.14380164784849581</v>
      </c>
      <c r="X130" s="27">
        <f t="shared" si="110"/>
        <v>5.1402511082601521E-2</v>
      </c>
      <c r="Y130" s="28">
        <f t="shared" si="111"/>
        <v>8.7881791979699031E-2</v>
      </c>
      <c r="Z130" s="27">
        <f t="shared" si="92"/>
        <v>8.2498502369594107E-2</v>
      </c>
      <c r="AA130" s="27">
        <f t="shared" si="93"/>
        <v>0.12393155788304755</v>
      </c>
      <c r="AB130" s="27">
        <f t="shared" si="94"/>
        <v>5.5500526907530157E-2</v>
      </c>
      <c r="AC130" s="28">
        <f t="shared" si="95"/>
        <v>6.4832777654797225E-2</v>
      </c>
      <c r="AD130" s="27">
        <f t="shared" si="96"/>
        <v>7.6860880428710088E-2</v>
      </c>
      <c r="AE130" s="27">
        <f t="shared" si="97"/>
        <v>0.11712322816728471</v>
      </c>
      <c r="AF130" s="27">
        <f t="shared" si="98"/>
        <v>5.3829235895972438E-2</v>
      </c>
      <c r="AG130" s="28">
        <f t="shared" si="99"/>
        <v>6.0060956856543557E-2</v>
      </c>
      <c r="AH130" s="51" t="str">
        <f t="shared" si="69"/>
        <v>na</v>
      </c>
      <c r="AI130" s="51" t="str">
        <f t="shared" si="70"/>
        <v>na</v>
      </c>
      <c r="AJ130" s="51" t="str">
        <f t="shared" si="71"/>
        <v>na</v>
      </c>
      <c r="AK130" s="51" t="str">
        <f t="shared" si="72"/>
        <v>na</v>
      </c>
      <c r="AL130" s="52" t="str">
        <f t="shared" si="73"/>
        <v>na</v>
      </c>
      <c r="AM130" s="52" t="str">
        <f t="shared" si="74"/>
        <v>na</v>
      </c>
      <c r="AN130" s="52" t="str">
        <f t="shared" si="75"/>
        <v>na</v>
      </c>
      <c r="AO130" s="52" t="str">
        <f t="shared" si="76"/>
        <v>na</v>
      </c>
      <c r="AP130" s="52">
        <f t="shared" si="77"/>
        <v>0.18860775832612275</v>
      </c>
      <c r="AQ130" s="52" t="str">
        <f t="shared" si="78"/>
        <v>na</v>
      </c>
      <c r="AR130" s="52">
        <f t="shared" si="79"/>
        <v>8.6477508970883354E-2</v>
      </c>
      <c r="AS130" s="52">
        <f t="shared" si="67"/>
        <v>8.4220446829313164E-2</v>
      </c>
      <c r="AT130" s="52">
        <f t="shared" si="68"/>
        <v>6.8762127193829903E-2</v>
      </c>
      <c r="AV130" s="89"/>
      <c r="AW130" s="89"/>
      <c r="AX130" s="89"/>
      <c r="AY130" s="89"/>
      <c r="AZ130" s="89"/>
    </row>
    <row r="131" spans="2:52" x14ac:dyDescent="0.2">
      <c r="B131" s="2">
        <f t="shared" si="62"/>
        <v>1997</v>
      </c>
      <c r="C131" s="20">
        <f>INDEX('Monthly Returns'!$E:$E,MATCH(DATE($B131,12,31),'Monthly Returns'!$D:$D,0),0)</f>
        <v>970.42999299999997</v>
      </c>
      <c r="D131" s="21">
        <f>INDEX('Monthly Returns'!$F:$F,MATCH(DATE($B131,12,31),'Monthly Returns'!$D:$D,0),0)</f>
        <v>161.30000000000001</v>
      </c>
      <c r="E131" s="23">
        <f>SUMIFS(Data!$G:$G,Data!$B:$B,'Annual Returns'!$B131)</f>
        <v>15.2125</v>
      </c>
      <c r="F131" s="19">
        <f>INDEX('Monthly Returns'!$M:$M,MATCH(DATE($B131,12,31),'Monthly Returns'!$D:$D,0),0)</f>
        <v>218.56531373873872</v>
      </c>
      <c r="G131" s="19">
        <f>INDEX('Monthly Returns'!$N:$N,MATCH(DATE($B131,12,31),'Monthly Returns'!$D:$D,0),0)</f>
        <v>12.941207358452981</v>
      </c>
      <c r="H131" s="19">
        <f>INDEX('Monthly Returns'!$O:$O,MATCH(DATE($B131,12,31),'Monthly Returns'!$D:$D,0),0)</f>
        <v>88255.21223029602</v>
      </c>
      <c r="I131" s="22">
        <f>INDEX('Monthly Returns'!$P:$P,MATCH(DATE($B131,12,31),'Monthly Returns'!$D:$D,0),0)</f>
        <v>6819.7046678684965</v>
      </c>
      <c r="J131" s="27">
        <f t="shared" si="63"/>
        <v>0.31008181831792281</v>
      </c>
      <c r="K131" s="27">
        <f t="shared" si="64"/>
        <v>0.33280953996756812</v>
      </c>
      <c r="L131" s="27">
        <f t="shared" si="65"/>
        <v>1.7023959646910614E-2</v>
      </c>
      <c r="M131" s="28">
        <f t="shared" si="66"/>
        <v>0.31049964686209841</v>
      </c>
      <c r="N131" s="27">
        <f t="shared" si="100"/>
        <v>0.1736898218654499</v>
      </c>
      <c r="O131" s="27">
        <f t="shared" si="101"/>
        <v>0.2016458266083152</v>
      </c>
      <c r="P131" s="27">
        <f t="shared" si="102"/>
        <v>2.595991849693946E-2</v>
      </c>
      <c r="Q131" s="28">
        <f t="shared" si="103"/>
        <v>0.17124051821513708</v>
      </c>
      <c r="R131" s="27">
        <f t="shared" si="104"/>
        <v>0.1466019115192696</v>
      </c>
      <c r="S131" s="27">
        <f t="shared" si="105"/>
        <v>0.17906486923162412</v>
      </c>
      <c r="T131" s="27">
        <f t="shared" si="106"/>
        <v>3.4053135543368196E-2</v>
      </c>
      <c r="U131" s="28">
        <f t="shared" si="107"/>
        <v>0.14023624967014481</v>
      </c>
      <c r="V131" s="27">
        <f t="shared" si="108"/>
        <v>0.12315368191207177</v>
      </c>
      <c r="W131" s="27">
        <f t="shared" si="109"/>
        <v>0.16485817988923168</v>
      </c>
      <c r="X131" s="27">
        <f t="shared" si="110"/>
        <v>4.8883221745361416E-2</v>
      </c>
      <c r="Y131" s="28">
        <f t="shared" si="111"/>
        <v>0.11056994309708368</v>
      </c>
      <c r="Z131" s="27">
        <f t="shared" si="92"/>
        <v>8.7917413717690573E-2</v>
      </c>
      <c r="AA131" s="27">
        <f t="shared" si="93"/>
        <v>0.12907879432159786</v>
      </c>
      <c r="AB131" s="27">
        <f t="shared" si="94"/>
        <v>5.4799262559027673E-2</v>
      </c>
      <c r="AC131" s="28">
        <f t="shared" si="95"/>
        <v>7.0420538200189897E-2</v>
      </c>
      <c r="AD131" s="27">
        <f t="shared" si="96"/>
        <v>7.9988333953156632E-2</v>
      </c>
      <c r="AE131" s="27">
        <f t="shared" si="97"/>
        <v>0.11985285172902493</v>
      </c>
      <c r="AF131" s="27">
        <f t="shared" si="98"/>
        <v>5.3370509732948879E-2</v>
      </c>
      <c r="AG131" s="28">
        <f t="shared" si="99"/>
        <v>6.3113919918766914E-2</v>
      </c>
      <c r="AH131" s="51" t="str">
        <f t="shared" si="69"/>
        <v>na</v>
      </c>
      <c r="AI131" s="51" t="str">
        <f t="shared" si="70"/>
        <v>na</v>
      </c>
      <c r="AJ131" s="51" t="str">
        <f t="shared" si="71"/>
        <v>na</v>
      </c>
      <c r="AK131" s="51" t="str">
        <f t="shared" si="72"/>
        <v>na</v>
      </c>
      <c r="AL131" s="52" t="str">
        <f t="shared" si="73"/>
        <v>na</v>
      </c>
      <c r="AM131" s="52" t="str">
        <f t="shared" si="74"/>
        <v>na</v>
      </c>
      <c r="AN131" s="52">
        <f t="shared" si="75"/>
        <v>0.31049964686209841</v>
      </c>
      <c r="AO131" s="52" t="str">
        <f t="shared" si="76"/>
        <v>na</v>
      </c>
      <c r="AP131" s="52" t="str">
        <f t="shared" si="77"/>
        <v>na</v>
      </c>
      <c r="AQ131" s="52" t="str">
        <f t="shared" si="78"/>
        <v>na</v>
      </c>
      <c r="AR131" s="52">
        <f t="shared" si="79"/>
        <v>8.6477508970883354E-2</v>
      </c>
      <c r="AS131" s="52">
        <f t="shared" si="67"/>
        <v>8.4220446829313164E-2</v>
      </c>
      <c r="AT131" s="52">
        <f t="shared" si="68"/>
        <v>6.8762127193829903E-2</v>
      </c>
      <c r="AV131" s="89"/>
      <c r="AW131" s="89"/>
      <c r="AX131" s="89"/>
      <c r="AY131" s="89"/>
      <c r="AZ131" s="89"/>
    </row>
    <row r="132" spans="2:52" x14ac:dyDescent="0.2">
      <c r="B132" s="2">
        <f t="shared" si="62"/>
        <v>1998</v>
      </c>
      <c r="C132" s="20">
        <f>INDEX('Monthly Returns'!$E:$E,MATCH(DATE($B132,12,31),'Monthly Returns'!$D:$D,0),0)</f>
        <v>1229.2299800000001</v>
      </c>
      <c r="D132" s="21">
        <f>INDEX('Monthly Returns'!$F:$F,MATCH(DATE($B132,12,31),'Monthly Returns'!$D:$D,0),0)</f>
        <v>163.9</v>
      </c>
      <c r="E132" s="23">
        <f>SUMIFS(Data!$G:$G,Data!$B:$B,'Annual Returns'!$B132)</f>
        <v>15.9275</v>
      </c>
      <c r="F132" s="19">
        <f>INDEX('Monthly Returns'!$M:$M,MATCH(DATE($B132,12,31),'Monthly Returns'!$D:$D,0),0)</f>
        <v>276.85359909909909</v>
      </c>
      <c r="G132" s="19">
        <f>INDEX('Monthly Returns'!$N:$N,MATCH(DATE($B132,12,31),'Monthly Returns'!$D:$D,0),0)</f>
        <v>13.149807105086445</v>
      </c>
      <c r="H132" s="19">
        <f>INDEX('Monthly Returns'!$O:$O,MATCH(DATE($B132,12,31),'Monthly Returns'!$D:$D,0),0)</f>
        <v>113396.34068167703</v>
      </c>
      <c r="I132" s="22">
        <f>INDEX('Monthly Returns'!$P:$P,MATCH(DATE($B132,12,31),'Monthly Returns'!$D:$D,0),0)</f>
        <v>8623.4223647139552</v>
      </c>
      <c r="J132" s="27">
        <f t="shared" si="63"/>
        <v>0.26668589065342307</v>
      </c>
      <c r="K132" s="27">
        <f t="shared" si="64"/>
        <v>0.28486848330019221</v>
      </c>
      <c r="L132" s="27">
        <f t="shared" si="65"/>
        <v>1.6119032858028515E-2</v>
      </c>
      <c r="M132" s="28">
        <f t="shared" si="66"/>
        <v>0.26448618887322173</v>
      </c>
      <c r="N132" s="27">
        <f t="shared" si="100"/>
        <v>0.21385163337656166</v>
      </c>
      <c r="O132" s="27">
        <f t="shared" si="101"/>
        <v>0.23952847788269604</v>
      </c>
      <c r="P132" s="27">
        <f t="shared" si="102"/>
        <v>2.3680159137240198E-2</v>
      </c>
      <c r="Q132" s="28">
        <f t="shared" si="103"/>
        <v>0.21085523326677857</v>
      </c>
      <c r="R132" s="27">
        <f t="shared" si="104"/>
        <v>0.16038631567716122</v>
      </c>
      <c r="S132" s="27">
        <f t="shared" si="105"/>
        <v>0.19087188938606081</v>
      </c>
      <c r="T132" s="27">
        <f t="shared" si="106"/>
        <v>3.1238671384101968E-2</v>
      </c>
      <c r="U132" s="28">
        <f t="shared" si="107"/>
        <v>0.15479754826077574</v>
      </c>
      <c r="V132" s="27">
        <f t="shared" si="108"/>
        <v>0.13590818279529482</v>
      </c>
      <c r="W132" s="27">
        <f t="shared" si="109"/>
        <v>0.17592071936046527</v>
      </c>
      <c r="X132" s="27">
        <f t="shared" si="110"/>
        <v>4.5200272407644793E-2</v>
      </c>
      <c r="Y132" s="28">
        <f t="shared" si="111"/>
        <v>0.12506736785640382</v>
      </c>
      <c r="Z132" s="27">
        <f t="shared" si="92"/>
        <v>0.1066651512194503</v>
      </c>
      <c r="AA132" s="27">
        <f t="shared" si="93"/>
        <v>0.14777942380961773</v>
      </c>
      <c r="AB132" s="27">
        <f t="shared" si="94"/>
        <v>5.195576768681609E-2</v>
      </c>
      <c r="AC132" s="28">
        <f t="shared" si="95"/>
        <v>9.109095559551128E-2</v>
      </c>
      <c r="AD132" s="27">
        <f t="shared" si="96"/>
        <v>8.5857480048548984E-2</v>
      </c>
      <c r="AE132" s="27">
        <f t="shared" si="97"/>
        <v>0.125339881570663</v>
      </c>
      <c r="AF132" s="27">
        <f t="shared" si="98"/>
        <v>5.2313204565265448E-2</v>
      </c>
      <c r="AG132" s="28">
        <f t="shared" si="99"/>
        <v>6.9396332468874222E-2</v>
      </c>
      <c r="AH132" s="51" t="str">
        <f t="shared" si="69"/>
        <v>na</v>
      </c>
      <c r="AI132" s="51" t="str">
        <f t="shared" si="70"/>
        <v>na</v>
      </c>
      <c r="AJ132" s="51" t="str">
        <f t="shared" si="71"/>
        <v>na</v>
      </c>
      <c r="AK132" s="51" t="str">
        <f t="shared" si="72"/>
        <v>na</v>
      </c>
      <c r="AL132" s="52" t="str">
        <f t="shared" si="73"/>
        <v>na</v>
      </c>
      <c r="AM132" s="52" t="str">
        <f t="shared" si="74"/>
        <v>na</v>
      </c>
      <c r="AN132" s="52" t="str">
        <f t="shared" si="75"/>
        <v>na</v>
      </c>
      <c r="AO132" s="52" t="str">
        <f t="shared" si="76"/>
        <v>na</v>
      </c>
      <c r="AP132" s="52">
        <f t="shared" si="77"/>
        <v>0.26448618887322173</v>
      </c>
      <c r="AQ132" s="52" t="str">
        <f t="shared" si="78"/>
        <v>na</v>
      </c>
      <c r="AR132" s="52">
        <f t="shared" si="79"/>
        <v>8.6477508970883354E-2</v>
      </c>
      <c r="AS132" s="52">
        <f t="shared" si="67"/>
        <v>8.4220446829313164E-2</v>
      </c>
      <c r="AT132" s="52">
        <f t="shared" si="68"/>
        <v>6.8762127193829903E-2</v>
      </c>
      <c r="AV132" s="89"/>
      <c r="AW132" s="89"/>
      <c r="AX132" s="89"/>
      <c r="AY132" s="89"/>
      <c r="AZ132" s="89"/>
    </row>
    <row r="133" spans="2:52" x14ac:dyDescent="0.2">
      <c r="B133" s="2">
        <f t="shared" si="62"/>
        <v>1999</v>
      </c>
      <c r="C133" s="20">
        <f>INDEX('Monthly Returns'!$E:$E,MATCH(DATE($B133,12,31),'Monthly Returns'!$D:$D,0),0)</f>
        <v>1469.25</v>
      </c>
      <c r="D133" s="21">
        <f>INDEX('Monthly Returns'!$F:$F,MATCH(DATE($B133,12,31),'Monthly Returns'!$D:$D,0),0)</f>
        <v>168.3</v>
      </c>
      <c r="E133" s="23">
        <f>SUMIFS(Data!$G:$G,Data!$B:$B,'Annual Returns'!$B133)</f>
        <v>16.516666666666669</v>
      </c>
      <c r="F133" s="19">
        <f>INDEX('Monthly Returns'!$M:$M,MATCH(DATE($B133,12,31),'Monthly Returns'!$D:$D,0),0)</f>
        <v>330.91216216216213</v>
      </c>
      <c r="G133" s="19">
        <f>INDEX('Monthly Returns'!$N:$N,MATCH(DATE($B133,12,31),'Monthly Returns'!$D:$D,0),0)</f>
        <v>13.502822060927693</v>
      </c>
      <c r="H133" s="19">
        <f>INDEX('Monthly Returns'!$O:$O,MATCH(DATE($B133,12,31),'Monthly Returns'!$D:$D,0),0)</f>
        <v>137205.39249160152</v>
      </c>
      <c r="I133" s="22">
        <f>INDEX('Monthly Returns'!$P:$P,MATCH(DATE($B133,12,31),'Monthly Returns'!$D:$D,0),0)</f>
        <v>10161.238285782085</v>
      </c>
      <c r="J133" s="27">
        <f t="shared" si="63"/>
        <v>0.19526046704458011</v>
      </c>
      <c r="K133" s="27">
        <f t="shared" si="64"/>
        <v>0.20996314049287168</v>
      </c>
      <c r="L133" s="27">
        <f t="shared" si="65"/>
        <v>2.6845637583892801E-2</v>
      </c>
      <c r="M133" s="28">
        <f t="shared" si="66"/>
        <v>0.17833011721201242</v>
      </c>
      <c r="N133" s="27">
        <f t="shared" si="100"/>
        <v>0.26184359146580505</v>
      </c>
      <c r="O133" s="27">
        <f t="shared" si="101"/>
        <v>0.28439991355006322</v>
      </c>
      <c r="P133" s="27">
        <f t="shared" si="102"/>
        <v>2.3699433904956324E-2</v>
      </c>
      <c r="Q133" s="28">
        <f t="shared" si="103"/>
        <v>0.25466506184403293</v>
      </c>
      <c r="R133" s="27">
        <f t="shared" si="104"/>
        <v>0.1531423339188358</v>
      </c>
      <c r="S133" s="27">
        <f t="shared" si="105"/>
        <v>0.18114676340410796</v>
      </c>
      <c r="T133" s="27">
        <f t="shared" si="106"/>
        <v>2.9287984302121872E-2</v>
      </c>
      <c r="U133" s="28">
        <f t="shared" si="107"/>
        <v>0.14753769733836863</v>
      </c>
      <c r="V133" s="27">
        <f t="shared" si="108"/>
        <v>0.13945102623702255</v>
      </c>
      <c r="W133" s="27">
        <f t="shared" si="109"/>
        <v>0.1773227946971272</v>
      </c>
      <c r="X133" s="27">
        <f t="shared" si="110"/>
        <v>4.0074473413770129E-2</v>
      </c>
      <c r="Y133" s="28">
        <f t="shared" si="111"/>
        <v>0.13196009015861709</v>
      </c>
      <c r="Z133" s="27">
        <f t="shared" si="92"/>
        <v>0.13042302832150732</v>
      </c>
      <c r="AA133" s="27">
        <f t="shared" si="93"/>
        <v>0.17083422735803455</v>
      </c>
      <c r="AB133" s="27">
        <f t="shared" si="94"/>
        <v>4.8181934486401623E-2</v>
      </c>
      <c r="AC133" s="28">
        <f t="shared" si="95"/>
        <v>0.11701431672902407</v>
      </c>
      <c r="AD133" s="27">
        <f t="shared" si="96"/>
        <v>9.6732781046950267E-2</v>
      </c>
      <c r="AE133" s="27">
        <f t="shared" si="97"/>
        <v>0.13584381611450902</v>
      </c>
      <c r="AF133" s="27">
        <f t="shared" si="98"/>
        <v>5.1134019798911856E-2</v>
      </c>
      <c r="AG133" s="28">
        <f t="shared" si="99"/>
        <v>8.0588958895843499E-2</v>
      </c>
      <c r="AH133" s="51" t="str">
        <f t="shared" si="69"/>
        <v>na</v>
      </c>
      <c r="AI133" s="51" t="str">
        <f t="shared" si="70"/>
        <v>na</v>
      </c>
      <c r="AJ133" s="51" t="str">
        <f t="shared" si="71"/>
        <v>na</v>
      </c>
      <c r="AK133" s="51" t="str">
        <f t="shared" si="72"/>
        <v>na</v>
      </c>
      <c r="AL133" s="52" t="str">
        <f t="shared" si="73"/>
        <v>na</v>
      </c>
      <c r="AM133" s="52" t="str">
        <f t="shared" si="74"/>
        <v>na</v>
      </c>
      <c r="AN133" s="52" t="str">
        <f t="shared" si="75"/>
        <v>na</v>
      </c>
      <c r="AO133" s="52">
        <f t="shared" si="76"/>
        <v>0.17833011721201242</v>
      </c>
      <c r="AP133" s="52" t="str">
        <f t="shared" si="77"/>
        <v>na</v>
      </c>
      <c r="AQ133" s="52" t="str">
        <f t="shared" si="78"/>
        <v>na</v>
      </c>
      <c r="AR133" s="52">
        <f t="shared" si="79"/>
        <v>8.6477508970883354E-2</v>
      </c>
      <c r="AS133" s="52">
        <f t="shared" si="67"/>
        <v>8.4220446829313164E-2</v>
      </c>
      <c r="AT133" s="52">
        <f t="shared" si="68"/>
        <v>6.8762127193829903E-2</v>
      </c>
      <c r="AV133" s="89"/>
      <c r="AW133" s="89"/>
      <c r="AX133" s="89"/>
      <c r="AY133" s="89"/>
      <c r="AZ133" s="89"/>
    </row>
    <row r="134" spans="2:52" x14ac:dyDescent="0.2">
      <c r="B134" s="2">
        <f t="shared" si="62"/>
        <v>2000</v>
      </c>
      <c r="C134" s="20">
        <f>INDEX('Monthly Returns'!$E:$E,MATCH(DATE($B134,12,31),'Monthly Returns'!$D:$D,0),0)</f>
        <v>1320.280029</v>
      </c>
      <c r="D134" s="21">
        <f>INDEX('Monthly Returns'!$F:$F,MATCH(DATE($B134,12,31),'Monthly Returns'!$D:$D,0),0)</f>
        <v>174</v>
      </c>
      <c r="E134" s="23">
        <f>SUMIFS(Data!$G:$G,Data!$B:$B,'Annual Returns'!$B134)</f>
        <v>16.555000000000003</v>
      </c>
      <c r="F134" s="19">
        <f>INDEX('Monthly Returns'!$M:$M,MATCH(DATE($B134,12,31),'Monthly Returns'!$D:$D,0),0)</f>
        <v>297.36036689189189</v>
      </c>
      <c r="G134" s="19">
        <f>INDEX('Monthly Returns'!$N:$N,MATCH(DATE($B134,12,31),'Monthly Returns'!$D:$D,0),0)</f>
        <v>13.960136890085671</v>
      </c>
      <c r="H134" s="19">
        <f>INDEX('Monthly Returns'!$O:$O,MATCH(DATE($B134,12,31),'Monthly Returns'!$D:$D,0),0)</f>
        <v>124732.47635345485</v>
      </c>
      <c r="I134" s="22">
        <f>INDEX('Monthly Returns'!$P:$P,MATCH(DATE($B134,12,31),'Monthly Returns'!$D:$D,0),0)</f>
        <v>8934.90352820525</v>
      </c>
      <c r="J134" s="27">
        <f t="shared" si="63"/>
        <v>-0.10139184686064318</v>
      </c>
      <c r="K134" s="27">
        <f t="shared" si="64"/>
        <v>-9.0906894486017742E-2</v>
      </c>
      <c r="L134" s="27">
        <f t="shared" si="65"/>
        <v>3.3868092691621943E-2</v>
      </c>
      <c r="M134" s="28">
        <f t="shared" si="66"/>
        <v>-0.12068753070113114</v>
      </c>
      <c r="N134" s="27">
        <f t="shared" si="100"/>
        <v>0.16473450155323177</v>
      </c>
      <c r="O134" s="27">
        <f t="shared" si="101"/>
        <v>0.1826279191710376</v>
      </c>
      <c r="P134" s="27">
        <f t="shared" si="102"/>
        <v>2.5387865559969303E-2</v>
      </c>
      <c r="Q134" s="28">
        <f t="shared" si="103"/>
        <v>0.15334690305233822</v>
      </c>
      <c r="R134" s="27">
        <f t="shared" si="104"/>
        <v>0.14864616772756745</v>
      </c>
      <c r="S134" s="27">
        <f t="shared" si="105"/>
        <v>0.17380498928307819</v>
      </c>
      <c r="T134" s="27">
        <f t="shared" si="106"/>
        <v>2.6619037455101191E-2</v>
      </c>
      <c r="U134" s="28">
        <f t="shared" si="107"/>
        <v>0.14336959130705207</v>
      </c>
      <c r="V134" s="27">
        <f t="shared" si="108"/>
        <v>0.12045575608163639</v>
      </c>
      <c r="W134" s="27">
        <f t="shared" si="109"/>
        <v>0.15547790065330513</v>
      </c>
      <c r="X134" s="27">
        <f t="shared" si="110"/>
        <v>3.5683178756598322E-2</v>
      </c>
      <c r="Y134" s="28">
        <f t="shared" si="111"/>
        <v>0.11566734340566187</v>
      </c>
      <c r="Z134" s="27">
        <f t="shared" si="92"/>
        <v>0.11332075718646761</v>
      </c>
      <c r="AA134" s="27">
        <f t="shared" si="93"/>
        <v>0.15173244910487305</v>
      </c>
      <c r="AB134" s="27">
        <f t="shared" si="94"/>
        <v>4.6767549142576303E-2</v>
      </c>
      <c r="AC134" s="28">
        <f t="shared" si="95"/>
        <v>0.10027527128470437</v>
      </c>
      <c r="AD134" s="27">
        <f t="shared" si="96"/>
        <v>9.2795815873944587E-2</v>
      </c>
      <c r="AE134" s="27">
        <f t="shared" si="97"/>
        <v>0.13078644592088806</v>
      </c>
      <c r="AF134" s="27">
        <f t="shared" si="98"/>
        <v>5.040199809836321E-2</v>
      </c>
      <c r="AG134" s="28">
        <f t="shared" si="99"/>
        <v>7.6527318082079354E-2</v>
      </c>
      <c r="AH134" s="51" t="str">
        <f t="shared" si="69"/>
        <v>na</v>
      </c>
      <c r="AI134" s="51" t="str">
        <f t="shared" si="70"/>
        <v>na</v>
      </c>
      <c r="AJ134" s="51" t="str">
        <f t="shared" si="71"/>
        <v>na</v>
      </c>
      <c r="AK134" s="51" t="str">
        <f t="shared" si="72"/>
        <v>na</v>
      </c>
      <c r="AL134" s="52" t="str">
        <f t="shared" si="73"/>
        <v>na</v>
      </c>
      <c r="AM134" s="52" t="str">
        <f t="shared" si="74"/>
        <v>na</v>
      </c>
      <c r="AN134" s="52">
        <f t="shared" si="75"/>
        <v>-0.12068753070113114</v>
      </c>
      <c r="AO134" s="52" t="str">
        <f t="shared" si="76"/>
        <v>na</v>
      </c>
      <c r="AP134" s="52" t="str">
        <f t="shared" si="77"/>
        <v>na</v>
      </c>
      <c r="AQ134" s="52" t="str">
        <f t="shared" si="78"/>
        <v>na</v>
      </c>
      <c r="AR134" s="52">
        <f t="shared" si="79"/>
        <v>8.6477508970883354E-2</v>
      </c>
      <c r="AS134" s="52">
        <f t="shared" si="67"/>
        <v>8.4220446829313164E-2</v>
      </c>
      <c r="AT134" s="52">
        <f t="shared" si="68"/>
        <v>6.8762127193829903E-2</v>
      </c>
      <c r="AV134" s="89"/>
      <c r="AW134" s="89"/>
      <c r="AX134" s="89"/>
      <c r="AY134" s="89"/>
      <c r="AZ134" s="89"/>
    </row>
    <row r="135" spans="2:52" x14ac:dyDescent="0.2">
      <c r="B135" s="2">
        <f t="shared" ref="B135:B156" si="112">B134+1</f>
        <v>2001</v>
      </c>
      <c r="C135" s="20">
        <f>INDEX('Monthly Returns'!$E:$E,MATCH(DATE($B135,12,31),'Monthly Returns'!$D:$D,0),0)</f>
        <v>1148.079956</v>
      </c>
      <c r="D135" s="21">
        <f>INDEX('Monthly Returns'!$F:$F,MATCH(DATE($B135,12,31),'Monthly Returns'!$D:$D,0),0)</f>
        <v>176.7</v>
      </c>
      <c r="E135" s="23">
        <f>SUMIFS(Data!$G:$G,Data!$B:$B,'Annual Returns'!$B135)</f>
        <v>15.829166666666669</v>
      </c>
      <c r="F135" s="19">
        <f>INDEX('Monthly Returns'!$M:$M,MATCH(DATE($B135,12,31),'Monthly Returns'!$D:$D,0),0)</f>
        <v>258.57656666666668</v>
      </c>
      <c r="G135" s="19">
        <f>INDEX('Monthly Returns'!$N:$N,MATCH(DATE($B135,12,31),'Monthly Returns'!$D:$D,0),0)</f>
        <v>14.176759703897345</v>
      </c>
      <c r="H135" s="19">
        <f>INDEX('Monthly Returns'!$O:$O,MATCH(DATE($B135,12,31),'Monthly Returns'!$D:$D,0),0)</f>
        <v>109978.29182902961</v>
      </c>
      <c r="I135" s="22">
        <f>INDEX('Monthly Returns'!$P:$P,MATCH(DATE($B135,12,31),'Monthly Returns'!$D:$D,0),0)</f>
        <v>7757.6466079759575</v>
      </c>
      <c r="J135" s="27">
        <f t="shared" ref="J135:J150" si="113">F135/F134-1</f>
        <v>-0.13042693157331697</v>
      </c>
      <c r="K135" s="27">
        <f t="shared" ref="K135:K150" si="114">H135/H134-1</f>
        <v>-0.11828663196436717</v>
      </c>
      <c r="L135" s="27">
        <f t="shared" ref="L135:L150" si="115">G135/G134-1</f>
        <v>1.551724137931032E-2</v>
      </c>
      <c r="M135" s="28">
        <f t="shared" ref="M135:M150" si="116">I135/I134-1</f>
        <v>-0.13175933198528533</v>
      </c>
      <c r="N135" s="27">
        <f t="shared" si="100"/>
        <v>9.1594323748531048E-2</v>
      </c>
      <c r="O135" s="27">
        <f t="shared" si="101"/>
        <v>0.10679436612112259</v>
      </c>
      <c r="P135" s="27">
        <f t="shared" si="102"/>
        <v>2.1848880106734914E-2</v>
      </c>
      <c r="Q135" s="28">
        <f t="shared" si="103"/>
        <v>8.3129205959999508E-2</v>
      </c>
      <c r="R135" s="27">
        <f t="shared" si="104"/>
        <v>0.10655813716879892</v>
      </c>
      <c r="S135" s="27">
        <f t="shared" si="105"/>
        <v>0.12882092684286706</v>
      </c>
      <c r="T135" s="27">
        <f t="shared" si="106"/>
        <v>2.5102348143310138E-2</v>
      </c>
      <c r="U135" s="28">
        <f t="shared" si="107"/>
        <v>0.10117875438234503</v>
      </c>
      <c r="V135" s="27">
        <f t="shared" si="108"/>
        <v>0.11836338631588372</v>
      </c>
      <c r="W135" s="27">
        <f t="shared" si="109"/>
        <v>0.15120144758674403</v>
      </c>
      <c r="X135" s="27">
        <f t="shared" si="110"/>
        <v>3.2061161015068951E-2</v>
      </c>
      <c r="Y135" s="28">
        <f t="shared" si="111"/>
        <v>0.11543917266927917</v>
      </c>
      <c r="Z135" s="27">
        <f t="shared" si="92"/>
        <v>9.9382987375405518E-2</v>
      </c>
      <c r="AA135" s="27">
        <f t="shared" si="93"/>
        <v>0.13630250024342949</v>
      </c>
      <c r="AB135" s="27">
        <f t="shared" si="94"/>
        <v>4.5424184235962839E-2</v>
      </c>
      <c r="AC135" s="28">
        <f t="shared" si="95"/>
        <v>8.692960941388983E-2</v>
      </c>
      <c r="AD135" s="27">
        <f t="shared" si="96"/>
        <v>8.4009192142693312E-2</v>
      </c>
      <c r="AE135" s="27">
        <f t="shared" si="97"/>
        <v>0.12105704249157778</v>
      </c>
      <c r="AF135" s="27">
        <f t="shared" si="98"/>
        <v>4.9815927782365987E-2</v>
      </c>
      <c r="AG135" s="28">
        <f t="shared" si="99"/>
        <v>6.7860577101074959E-2</v>
      </c>
      <c r="AH135" s="51" t="str">
        <f t="shared" si="69"/>
        <v>na</v>
      </c>
      <c r="AI135" s="51" t="str">
        <f t="shared" si="70"/>
        <v>na</v>
      </c>
      <c r="AJ135" s="51" t="str">
        <f t="shared" si="71"/>
        <v>na</v>
      </c>
      <c r="AK135" s="51">
        <f t="shared" si="72"/>
        <v>-0.13175933198528533</v>
      </c>
      <c r="AL135" s="52" t="str">
        <f t="shared" si="73"/>
        <v>na</v>
      </c>
      <c r="AM135" s="52" t="str">
        <f t="shared" si="74"/>
        <v>na</v>
      </c>
      <c r="AN135" s="52" t="str">
        <f t="shared" si="75"/>
        <v>na</v>
      </c>
      <c r="AO135" s="52" t="str">
        <f t="shared" si="76"/>
        <v>na</v>
      </c>
      <c r="AP135" s="52" t="str">
        <f t="shared" si="77"/>
        <v>na</v>
      </c>
      <c r="AQ135" s="52" t="str">
        <f t="shared" si="78"/>
        <v>na</v>
      </c>
      <c r="AR135" s="52">
        <f t="shared" si="79"/>
        <v>8.6477508970883354E-2</v>
      </c>
      <c r="AS135" s="52">
        <f t="shared" ref="AS135:AS156" si="117">AS134</f>
        <v>8.4220446829313164E-2</v>
      </c>
      <c r="AT135" s="52">
        <f t="shared" ref="AT135:AT156" si="118">AT134</f>
        <v>6.8762127193829903E-2</v>
      </c>
      <c r="AV135" s="89"/>
      <c r="AW135" s="89"/>
      <c r="AX135" s="89"/>
      <c r="AY135" s="89"/>
      <c r="AZ135" s="89"/>
    </row>
    <row r="136" spans="2:52" x14ac:dyDescent="0.2">
      <c r="B136" s="2">
        <f t="shared" si="112"/>
        <v>2002</v>
      </c>
      <c r="C136" s="20">
        <f>INDEX('Monthly Returns'!$E:$E,MATCH(DATE($B136,12,31),'Monthly Returns'!$D:$D,0),0)</f>
        <v>879.82000700000003</v>
      </c>
      <c r="D136" s="21">
        <f>INDEX('Monthly Returns'!$F:$F,MATCH(DATE($B136,12,31),'Monthly Returns'!$D:$D,0),0)</f>
        <v>180.9</v>
      </c>
      <c r="E136" s="23">
        <f>SUMIFS(Data!$G:$G,Data!$B:$B,'Annual Returns'!$B136)</f>
        <v>15.8825</v>
      </c>
      <c r="F136" s="19">
        <f>INDEX('Monthly Returns'!$M:$M,MATCH(DATE($B136,12,31),'Monthly Returns'!$D:$D,0),0)</f>
        <v>198.15765923423422</v>
      </c>
      <c r="G136" s="19">
        <f>INDEX('Monthly Returns'!$N:$N,MATCH(DATE($B136,12,31),'Monthly Returns'!$D:$D,0),0)</f>
        <v>14.513728525382172</v>
      </c>
      <c r="H136" s="19">
        <f>INDEX('Monthly Returns'!$O:$O,MATCH(DATE($B136,12,31),'Monthly Returns'!$D:$D,0),0)</f>
        <v>85711.027700028862</v>
      </c>
      <c r="I136" s="22">
        <f>INDEX('Monthly Returns'!$P:$P,MATCH(DATE($B136,12,31),'Monthly Returns'!$D:$D,0),0)</f>
        <v>5905.5140483118448</v>
      </c>
      <c r="J136" s="27">
        <f t="shared" si="113"/>
        <v>-0.23365963981693283</v>
      </c>
      <c r="K136" s="27">
        <f t="shared" si="114"/>
        <v>-0.22065503769349526</v>
      </c>
      <c r="L136" s="27">
        <f t="shared" si="115"/>
        <v>2.3769100169779289E-2</v>
      </c>
      <c r="M136" s="28">
        <f t="shared" si="116"/>
        <v>-0.23874928225782532</v>
      </c>
      <c r="N136" s="27">
        <f t="shared" si="100"/>
        <v>-1.9413466908713373E-2</v>
      </c>
      <c r="O136" s="27">
        <f t="shared" si="101"/>
        <v>-5.8331727765975616E-3</v>
      </c>
      <c r="P136" s="27">
        <f t="shared" si="102"/>
        <v>2.320072664775874E-2</v>
      </c>
      <c r="Q136" s="28">
        <f t="shared" si="103"/>
        <v>-2.8375565681504122E-2</v>
      </c>
      <c r="R136" s="27">
        <f t="shared" si="104"/>
        <v>7.2802140819811845E-2</v>
      </c>
      <c r="S136" s="27">
        <f t="shared" si="105"/>
        <v>9.2994244671686932E-2</v>
      </c>
      <c r="T136" s="27">
        <f t="shared" si="106"/>
        <v>2.4579393759968093E-2</v>
      </c>
      <c r="U136" s="28">
        <f t="shared" si="107"/>
        <v>6.677359639320124E-2</v>
      </c>
      <c r="V136" s="27">
        <f t="shared" si="108"/>
        <v>9.6009324353296011E-2</v>
      </c>
      <c r="W136" s="27">
        <f t="shared" si="109"/>
        <v>0.12596131549427958</v>
      </c>
      <c r="X136" s="27">
        <f t="shared" si="110"/>
        <v>3.1334242419358338E-2</v>
      </c>
      <c r="Y136" s="28">
        <f t="shared" si="111"/>
        <v>9.1752090818724374E-2</v>
      </c>
      <c r="Z136" s="27">
        <f t="shared" si="92"/>
        <v>9.3071404554014858E-2</v>
      </c>
      <c r="AA136" s="27">
        <f t="shared" si="93"/>
        <v>0.1285226929797656</v>
      </c>
      <c r="AB136" s="27">
        <f t="shared" si="94"/>
        <v>4.369566269929015E-2</v>
      </c>
      <c r="AC136" s="28">
        <f t="shared" si="95"/>
        <v>8.1275637441176052E-2</v>
      </c>
      <c r="AD136" s="27">
        <f t="shared" si="96"/>
        <v>6.9245901799309451E-2</v>
      </c>
      <c r="AE136" s="27">
        <f t="shared" si="97"/>
        <v>0.10538462679898797</v>
      </c>
      <c r="AF136" s="27">
        <f t="shared" si="98"/>
        <v>4.9465874597021342E-2</v>
      </c>
      <c r="AG136" s="28">
        <f t="shared" si="99"/>
        <v>5.328305908321096E-2</v>
      </c>
      <c r="AH136" s="51" t="str">
        <f t="shared" ref="AH136:AH150" si="119">IF($M135&lt;=AH$2,$M136,"na")</f>
        <v>na</v>
      </c>
      <c r="AI136" s="51" t="str">
        <f t="shared" ref="AI136:AI150" si="120">IF(AND($M135&gt;AI$1,$M135&lt;=AI$2),$M136,"na")</f>
        <v>na</v>
      </c>
      <c r="AJ136" s="51" t="str">
        <f t="shared" ref="AJ136:AJ150" si="121">IF(AND($M135&gt;AJ$1,$M135&lt;=AJ$2),$M136,"na")</f>
        <v>na</v>
      </c>
      <c r="AK136" s="51">
        <f t="shared" ref="AK136:AK150" si="122">IF(AND($M135&gt;AK$1,$M135&lt;=AK$2),$M136,"na")</f>
        <v>-0.23874928225782532</v>
      </c>
      <c r="AL136" s="52" t="str">
        <f t="shared" ref="AL136:AL150" si="123">IF(AND($M135&gt;AL$1,$M135&lt;=AL$2),$M136,"na")</f>
        <v>na</v>
      </c>
      <c r="AM136" s="52" t="str">
        <f t="shared" ref="AM136:AM150" si="124">IF(AND($M135&gt;AM$1,$M135&lt;=AM$2),$M136,"na")</f>
        <v>na</v>
      </c>
      <c r="AN136" s="52" t="str">
        <f t="shared" ref="AN136:AN150" si="125">IF(AND($M135&gt;AN$1,$M135&lt;=AN$2),$M136,"na")</f>
        <v>na</v>
      </c>
      <c r="AO136" s="52" t="str">
        <f t="shared" ref="AO136:AO150" si="126">IF(AND($M135&gt;AO$1,$M135&lt;=AO$2),$M136,"na")</f>
        <v>na</v>
      </c>
      <c r="AP136" s="52" t="str">
        <f t="shared" ref="AP136:AP150" si="127">IF(AND($M135&gt;AP$1,$M135&lt;=AP$2),$M136,"na")</f>
        <v>na</v>
      </c>
      <c r="AQ136" s="52" t="str">
        <f t="shared" ref="AQ136:AQ150" si="128">IF($M135&gt;=AQ$1,$M136,"na")</f>
        <v>na</v>
      </c>
      <c r="AR136" s="52">
        <f t="shared" ref="AR136:AR156" si="129">AR135</f>
        <v>8.6477508970883354E-2</v>
      </c>
      <c r="AS136" s="52">
        <f t="shared" si="117"/>
        <v>8.4220446829313164E-2</v>
      </c>
      <c r="AT136" s="52">
        <f t="shared" si="118"/>
        <v>6.8762127193829903E-2</v>
      </c>
      <c r="AV136" s="89"/>
      <c r="AW136" s="89"/>
      <c r="AX136" s="89"/>
      <c r="AY136" s="89"/>
      <c r="AZ136" s="89"/>
    </row>
    <row r="137" spans="2:52" x14ac:dyDescent="0.2">
      <c r="B137" s="2">
        <f t="shared" si="112"/>
        <v>2003</v>
      </c>
      <c r="C137" s="20">
        <f>INDEX('Monthly Returns'!$E:$E,MATCH(DATE($B137,12,31),'Monthly Returns'!$D:$D,0),0)</f>
        <v>1111.920044</v>
      </c>
      <c r="D137" s="21">
        <f>INDEX('Monthly Returns'!$F:$F,MATCH(DATE($B137,12,31),'Monthly Returns'!$D:$D,0),0)</f>
        <v>184.3</v>
      </c>
      <c r="E137" s="23">
        <f>SUMIFS(Data!$G:$G,Data!$B:$B,'Annual Returns'!$B137)</f>
        <v>16.482500000000002</v>
      </c>
      <c r="F137" s="19">
        <f>INDEX('Monthly Returns'!$M:$M,MATCH(DATE($B137,12,31),'Monthly Returns'!$D:$D,0),0)</f>
        <v>250.43244234234231</v>
      </c>
      <c r="G137" s="19">
        <f>INDEX('Monthly Returns'!$N:$N,MATCH(DATE($B137,12,31),'Monthly Returns'!$D:$D,0),0)</f>
        <v>14.786512809441318</v>
      </c>
      <c r="H137" s="19">
        <f>INDEX('Monthly Returns'!$O:$O,MATCH(DATE($B137,12,31),'Monthly Returns'!$D:$D,0),0)</f>
        <v>110163.94155042134</v>
      </c>
      <c r="I137" s="22">
        <f>INDEX('Monthly Returns'!$P:$P,MATCH(DATE($B137,12,31),'Monthly Returns'!$D:$D,0),0)</f>
        <v>7450.2989968047505</v>
      </c>
      <c r="J137" s="27">
        <f t="shared" si="113"/>
        <v>0.26380399985607506</v>
      </c>
      <c r="K137" s="27">
        <f t="shared" si="114"/>
        <v>0.2852948390255301</v>
      </c>
      <c r="L137" s="27">
        <f t="shared" si="115"/>
        <v>1.8794914317302513E-2</v>
      </c>
      <c r="M137" s="28">
        <f t="shared" si="116"/>
        <v>0.26158348551122312</v>
      </c>
      <c r="N137" s="27">
        <f t="shared" si="100"/>
        <v>-1.9860068329360381E-2</v>
      </c>
      <c r="O137" s="27">
        <f t="shared" si="101"/>
        <v>-5.7672029945101677E-3</v>
      </c>
      <c r="P137" s="27">
        <f t="shared" si="102"/>
        <v>2.3739065998947817E-2</v>
      </c>
      <c r="Q137" s="28">
        <f t="shared" si="103"/>
        <v>-2.8822060204048428E-2</v>
      </c>
      <c r="R137" s="27">
        <f t="shared" si="104"/>
        <v>9.0754077230975838E-2</v>
      </c>
      <c r="S137" s="27">
        <f t="shared" si="105"/>
        <v>0.11012605839754541</v>
      </c>
      <c r="T137" s="27">
        <f t="shared" si="106"/>
        <v>2.3709612144387604E-2</v>
      </c>
      <c r="U137" s="28">
        <f t="shared" si="107"/>
        <v>8.4414999359182952E-2</v>
      </c>
      <c r="V137" s="27">
        <f t="shared" si="108"/>
        <v>0.1001165442568428</v>
      </c>
      <c r="W137" s="27">
        <f t="shared" si="109"/>
        <v>0.12872795619333188</v>
      </c>
      <c r="X137" s="27">
        <f t="shared" si="110"/>
        <v>3.037614270691269E-2</v>
      </c>
      <c r="Y137" s="28">
        <f t="shared" si="111"/>
        <v>9.5452339597108748E-2</v>
      </c>
      <c r="Z137" s="27">
        <f t="shared" si="92"/>
        <v>0.1028900003536084</v>
      </c>
      <c r="AA137" s="27">
        <f t="shared" si="93"/>
        <v>0.13710364350299376</v>
      </c>
      <c r="AB137" s="27">
        <f t="shared" si="94"/>
        <v>4.0872337254109103E-2</v>
      </c>
      <c r="AC137" s="28">
        <f t="shared" si="95"/>
        <v>9.2452554270727738E-2</v>
      </c>
      <c r="AD137" s="27">
        <f t="shared" si="96"/>
        <v>8.4496635632494543E-2</v>
      </c>
      <c r="AE137" s="27">
        <f t="shared" si="97"/>
        <v>0.12063292092232425</v>
      </c>
      <c r="AF137" s="27">
        <f t="shared" si="98"/>
        <v>4.7199546149953697E-2</v>
      </c>
      <c r="AG137" s="28">
        <f t="shared" si="99"/>
        <v>7.0123573909432801E-2</v>
      </c>
      <c r="AH137" s="51" t="str">
        <f t="shared" si="119"/>
        <v>na</v>
      </c>
      <c r="AI137" s="51" t="str">
        <f t="shared" si="120"/>
        <v>na</v>
      </c>
      <c r="AJ137" s="51">
        <f t="shared" si="121"/>
        <v>0.26158348551122312</v>
      </c>
      <c r="AK137" s="51" t="str">
        <f t="shared" si="122"/>
        <v>na</v>
      </c>
      <c r="AL137" s="52" t="str">
        <f t="shared" si="123"/>
        <v>na</v>
      </c>
      <c r="AM137" s="52" t="str">
        <f t="shared" si="124"/>
        <v>na</v>
      </c>
      <c r="AN137" s="52" t="str">
        <f t="shared" si="125"/>
        <v>na</v>
      </c>
      <c r="AO137" s="52" t="str">
        <f t="shared" si="126"/>
        <v>na</v>
      </c>
      <c r="AP137" s="52" t="str">
        <f t="shared" si="127"/>
        <v>na</v>
      </c>
      <c r="AQ137" s="52" t="str">
        <f t="shared" si="128"/>
        <v>na</v>
      </c>
      <c r="AR137" s="52">
        <f t="shared" si="129"/>
        <v>8.6477508970883354E-2</v>
      </c>
      <c r="AS137" s="52">
        <f t="shared" si="117"/>
        <v>8.4220446829313164E-2</v>
      </c>
      <c r="AT137" s="52">
        <f t="shared" si="118"/>
        <v>6.8762127193829903E-2</v>
      </c>
      <c r="AV137" s="89"/>
      <c r="AW137" s="89"/>
      <c r="AX137" s="89"/>
      <c r="AY137" s="89"/>
      <c r="AZ137" s="89"/>
    </row>
    <row r="138" spans="2:52" x14ac:dyDescent="0.2">
      <c r="B138" s="2">
        <f t="shared" si="112"/>
        <v>2004</v>
      </c>
      <c r="C138" s="20">
        <f>INDEX('Monthly Returns'!$E:$E,MATCH(DATE($B138,12,31),'Monthly Returns'!$D:$D,0),0)</f>
        <v>1211.920044</v>
      </c>
      <c r="D138" s="21">
        <f>INDEX('Monthly Returns'!$F:$F,MATCH(DATE($B138,12,31),'Monthly Returns'!$D:$D,0),0)</f>
        <v>190.3</v>
      </c>
      <c r="E138" s="23">
        <f>SUMIFS(Data!$G:$G,Data!$B:$B,'Annual Returns'!$B138)</f>
        <v>18.634166666666669</v>
      </c>
      <c r="F138" s="19">
        <f>INDEX('Monthly Returns'!$M:$M,MATCH(DATE($B138,12,31),'Monthly Returns'!$D:$D,0),0)</f>
        <v>272.95496486486485</v>
      </c>
      <c r="G138" s="19">
        <f>INDEX('Monthly Returns'!$N:$N,MATCH(DATE($B138,12,31),'Monthly Returns'!$D:$D,0),0)</f>
        <v>15.267896840133927</v>
      </c>
      <c r="H138" s="19">
        <f>INDEX('Monthly Returns'!$O:$O,MATCH(DATE($B138,12,31),'Monthly Returns'!$D:$D,0),0)</f>
        <v>122032.58609133238</v>
      </c>
      <c r="I138" s="22">
        <f>INDEX('Monthly Returns'!$P:$P,MATCH(DATE($B138,12,31),'Monthly Returns'!$D:$D,0),0)</f>
        <v>7992.7567869434088</v>
      </c>
      <c r="J138" s="27">
        <f t="shared" si="113"/>
        <v>8.9934524105044433E-2</v>
      </c>
      <c r="K138" s="27">
        <f t="shared" si="114"/>
        <v>0.10773620091905345</v>
      </c>
      <c r="L138" s="27">
        <f t="shared" si="115"/>
        <v>3.255561584373301E-2</v>
      </c>
      <c r="M138" s="28">
        <f t="shared" si="116"/>
        <v>7.2810204042992765E-2</v>
      </c>
      <c r="N138" s="27">
        <f t="shared" ref="N138:N156" si="130">($F138/$F133)^(1/5)-1</f>
        <v>-3.7777176875063656E-2</v>
      </c>
      <c r="O138" s="27">
        <f t="shared" ref="O138:O156" si="131">($H138/$H133)^(1/5)-1</f>
        <v>-2.3165641293422912E-2</v>
      </c>
      <c r="P138" s="27">
        <f t="shared" ref="P138:P156" si="132">($G138/$G133)^(1/5)-1</f>
        <v>2.4875082693952999E-2</v>
      </c>
      <c r="Q138" s="28">
        <f t="shared" ref="Q138:Q156" si="133">($I138/$I133)^(1/5)-1</f>
        <v>-4.68747116586129E-2</v>
      </c>
      <c r="R138" s="27">
        <f t="shared" si="104"/>
        <v>0.10189595830202403</v>
      </c>
      <c r="S138" s="27">
        <f t="shared" si="105"/>
        <v>0.12010980081216105</v>
      </c>
      <c r="T138" s="27">
        <f t="shared" si="106"/>
        <v>2.4287089627266223E-2</v>
      </c>
      <c r="U138" s="28">
        <f t="shared" si="107"/>
        <v>9.3550638444310108E-2</v>
      </c>
      <c r="V138" s="27">
        <f t="shared" si="108"/>
        <v>0.10409562713843634</v>
      </c>
      <c r="W138" s="27">
        <f t="shared" si="109"/>
        <v>0.13117552129558341</v>
      </c>
      <c r="X138" s="27">
        <f t="shared" si="110"/>
        <v>3.0031534464780796E-2</v>
      </c>
      <c r="Y138" s="28">
        <f t="shared" si="111"/>
        <v>9.8195039128931683E-2</v>
      </c>
      <c r="Z138" s="27">
        <f t="shared" si="92"/>
        <v>0.1015688889476507</v>
      </c>
      <c r="AA138" s="27">
        <f t="shared" si="93"/>
        <v>0.13417645561250136</v>
      </c>
      <c r="AB138" s="27">
        <f t="shared" si="94"/>
        <v>3.7016668239143957E-2</v>
      </c>
      <c r="AC138" s="28">
        <f t="shared" si="95"/>
        <v>9.3691635196505585E-2</v>
      </c>
      <c r="AD138" s="27">
        <f t="shared" si="96"/>
        <v>0.10047480945838272</v>
      </c>
      <c r="AE138" s="27">
        <f t="shared" si="97"/>
        <v>0.13601220146653414</v>
      </c>
      <c r="AF138" s="27">
        <f t="shared" si="98"/>
        <v>4.4260973463957853E-2</v>
      </c>
      <c r="AG138" s="28">
        <f t="shared" si="99"/>
        <v>8.7862354654722807E-2</v>
      </c>
      <c r="AH138" s="51" t="str">
        <f t="shared" si="119"/>
        <v>na</v>
      </c>
      <c r="AI138" s="51" t="str">
        <f t="shared" si="120"/>
        <v>na</v>
      </c>
      <c r="AJ138" s="51" t="str">
        <f t="shared" si="121"/>
        <v>na</v>
      </c>
      <c r="AK138" s="51" t="str">
        <f t="shared" si="122"/>
        <v>na</v>
      </c>
      <c r="AL138" s="52" t="str">
        <f t="shared" si="123"/>
        <v>na</v>
      </c>
      <c r="AM138" s="52" t="str">
        <f t="shared" si="124"/>
        <v>na</v>
      </c>
      <c r="AN138" s="52" t="str">
        <f t="shared" si="125"/>
        <v>na</v>
      </c>
      <c r="AO138" s="52">
        <f t="shared" si="126"/>
        <v>7.2810204042992765E-2</v>
      </c>
      <c r="AP138" s="52" t="str">
        <f t="shared" si="127"/>
        <v>na</v>
      </c>
      <c r="AQ138" s="52" t="str">
        <f t="shared" si="128"/>
        <v>na</v>
      </c>
      <c r="AR138" s="52">
        <f t="shared" si="129"/>
        <v>8.6477508970883354E-2</v>
      </c>
      <c r="AS138" s="52">
        <f t="shared" si="117"/>
        <v>8.4220446829313164E-2</v>
      </c>
      <c r="AT138" s="52">
        <f t="shared" si="118"/>
        <v>6.8762127193829903E-2</v>
      </c>
      <c r="AV138" s="89"/>
      <c r="AW138" s="89"/>
      <c r="AX138" s="89"/>
      <c r="AY138" s="89"/>
      <c r="AZ138" s="89"/>
    </row>
    <row r="139" spans="2:52" x14ac:dyDescent="0.2">
      <c r="B139" s="2">
        <f t="shared" si="112"/>
        <v>2005</v>
      </c>
      <c r="C139" s="20">
        <f>INDEX('Monthly Returns'!$E:$E,MATCH(DATE($B139,12,31),'Monthly Returns'!$D:$D,0),0)</f>
        <v>1248.290039</v>
      </c>
      <c r="D139" s="21">
        <f>INDEX('Monthly Returns'!$F:$F,MATCH(DATE($B139,12,31),'Monthly Returns'!$D:$D,0),0)</f>
        <v>196.8</v>
      </c>
      <c r="E139" s="23">
        <f>SUMIFS(Data!$G:$G,Data!$B:$B,'Annual Returns'!$B139)</f>
        <v>20.980833333333333</v>
      </c>
      <c r="F139" s="19">
        <f>INDEX('Monthly Returns'!$M:$M,MATCH(DATE($B139,12,31),'Monthly Returns'!$D:$D,0),0)</f>
        <v>281.14640518018012</v>
      </c>
      <c r="G139" s="19">
        <f>INDEX('Monthly Returns'!$N:$N,MATCH(DATE($B139,12,31),'Monthly Returns'!$D:$D,0),0)</f>
        <v>15.789396206717587</v>
      </c>
      <c r="H139" s="19">
        <f>INDEX('Monthly Returns'!$O:$O,MATCH(DATE($B139,12,31),'Monthly Returns'!$D:$D,0),0)</f>
        <v>127883.82803490422</v>
      </c>
      <c r="I139" s="22">
        <f>INDEX('Monthly Returns'!$P:$P,MATCH(DATE($B139,12,31),'Monthly Returns'!$D:$D,0),0)</f>
        <v>8099.348851636013</v>
      </c>
      <c r="J139" s="27">
        <f t="shared" si="113"/>
        <v>3.0010226483224933E-2</v>
      </c>
      <c r="K139" s="27">
        <f t="shared" si="114"/>
        <v>4.7948192617934149E-2</v>
      </c>
      <c r="L139" s="27">
        <f t="shared" si="115"/>
        <v>3.4156594850236477E-2</v>
      </c>
      <c r="M139" s="28">
        <f t="shared" si="116"/>
        <v>1.3336082597524834E-2</v>
      </c>
      <c r="N139" s="27">
        <f t="shared" si="130"/>
        <v>-1.1151201495469332E-2</v>
      </c>
      <c r="O139" s="27">
        <f t="shared" si="131"/>
        <v>5.0026725241933967E-3</v>
      </c>
      <c r="P139" s="27">
        <f t="shared" si="132"/>
        <v>2.4932274840123947E-2</v>
      </c>
      <c r="Q139" s="28">
        <f t="shared" si="133"/>
        <v>-1.9444799237139154E-2</v>
      </c>
      <c r="R139" s="27">
        <f t="shared" si="104"/>
        <v>7.3194442977453589E-2</v>
      </c>
      <c r="S139" s="27">
        <f t="shared" si="105"/>
        <v>9.0203751309184677E-2</v>
      </c>
      <c r="T139" s="27">
        <f t="shared" si="106"/>
        <v>2.5160044891449518E-2</v>
      </c>
      <c r="U139" s="28">
        <f t="shared" si="107"/>
        <v>6.3447367795750109E-2</v>
      </c>
      <c r="V139" s="27">
        <f t="shared" si="108"/>
        <v>9.2880950247285154E-2</v>
      </c>
      <c r="W139" s="27">
        <f t="shared" si="109"/>
        <v>0.11838976187123618</v>
      </c>
      <c r="X139" s="27">
        <f t="shared" si="110"/>
        <v>2.9841162795617437E-2</v>
      </c>
      <c r="Y139" s="28">
        <f t="shared" si="111"/>
        <v>8.598277314459235E-2</v>
      </c>
      <c r="Z139" s="27">
        <f t="shared" si="92"/>
        <v>9.2802670588640002E-2</v>
      </c>
      <c r="AA139" s="27">
        <f t="shared" si="93"/>
        <v>0.12368027740826548</v>
      </c>
      <c r="AB139" s="27">
        <f t="shared" si="94"/>
        <v>3.3524013983719181E-2</v>
      </c>
      <c r="AC139" s="28">
        <f t="shared" si="95"/>
        <v>8.7231899989472783E-2</v>
      </c>
      <c r="AD139" s="27">
        <f t="shared" si="96"/>
        <v>9.1537273046830903E-2</v>
      </c>
      <c r="AE139" s="27">
        <f t="shared" si="97"/>
        <v>0.1258681632009202</v>
      </c>
      <c r="AF139" s="27">
        <f t="shared" si="98"/>
        <v>4.3096297101435921E-2</v>
      </c>
      <c r="AG139" s="28">
        <f t="shared" si="99"/>
        <v>7.935208506586755E-2</v>
      </c>
      <c r="AH139" s="51" t="str">
        <f t="shared" si="119"/>
        <v>na</v>
      </c>
      <c r="AI139" s="51" t="str">
        <f t="shared" si="120"/>
        <v>na</v>
      </c>
      <c r="AJ139" s="51" t="str">
        <f t="shared" si="121"/>
        <v>na</v>
      </c>
      <c r="AK139" s="51" t="str">
        <f t="shared" si="122"/>
        <v>na</v>
      </c>
      <c r="AL139" s="52" t="str">
        <f t="shared" si="123"/>
        <v>na</v>
      </c>
      <c r="AM139" s="52">
        <f t="shared" si="124"/>
        <v>1.3336082597524834E-2</v>
      </c>
      <c r="AN139" s="52" t="str">
        <f t="shared" si="125"/>
        <v>na</v>
      </c>
      <c r="AO139" s="52" t="str">
        <f t="shared" si="126"/>
        <v>na</v>
      </c>
      <c r="AP139" s="52" t="str">
        <f t="shared" si="127"/>
        <v>na</v>
      </c>
      <c r="AQ139" s="52" t="str">
        <f t="shared" si="128"/>
        <v>na</v>
      </c>
      <c r="AR139" s="52">
        <f t="shared" si="129"/>
        <v>8.6477508970883354E-2</v>
      </c>
      <c r="AS139" s="52">
        <f t="shared" si="117"/>
        <v>8.4220446829313164E-2</v>
      </c>
      <c r="AT139" s="52">
        <f t="shared" si="118"/>
        <v>6.8762127193829903E-2</v>
      </c>
      <c r="AV139" s="89"/>
      <c r="AW139" s="89"/>
      <c r="AX139" s="89"/>
      <c r="AY139" s="89"/>
      <c r="AZ139" s="89"/>
    </row>
    <row r="140" spans="2:52" x14ac:dyDescent="0.2">
      <c r="B140" s="2">
        <f t="shared" si="112"/>
        <v>2006</v>
      </c>
      <c r="C140" s="20">
        <f>INDEX('Monthly Returns'!$E:$E,MATCH(DATE($B140,12,31),'Monthly Returns'!$D:$D,0),0)</f>
        <v>1418.3000489999999</v>
      </c>
      <c r="D140" s="21">
        <f>INDEX('Monthly Returns'!$F:$F,MATCH(DATE($B140,12,31),'Monthly Returns'!$D:$D,0),0)</f>
        <v>201.8</v>
      </c>
      <c r="E140" s="23">
        <f>SUMIFS(Data!$G:$G,Data!$B:$B,'Annual Returns'!$B140)</f>
        <v>23.578333333333337</v>
      </c>
      <c r="F140" s="19">
        <f>INDEX('Monthly Returns'!$M:$M,MATCH(DATE($B140,12,31),'Monthly Returns'!$D:$D,0),0)</f>
        <v>319.43694797297292</v>
      </c>
      <c r="G140" s="19">
        <f>INDEX('Monthly Returns'!$N:$N,MATCH(DATE($B140,12,31),'Monthly Returns'!$D:$D,0),0)</f>
        <v>16.190549565628096</v>
      </c>
      <c r="H140" s="19">
        <f>INDEX('Monthly Returns'!$O:$O,MATCH(DATE($B140,12,31),'Monthly Returns'!$D:$D,0),0)</f>
        <v>147895.85940584383</v>
      </c>
      <c r="I140" s="22">
        <f>INDEX('Monthly Returns'!$P:$P,MATCH(DATE($B140,12,31),'Monthly Returns'!$D:$D,0),0)</f>
        <v>9134.7028589950296</v>
      </c>
      <c r="J140" s="27">
        <f t="shared" si="113"/>
        <v>0.13619431757718292</v>
      </c>
      <c r="K140" s="27">
        <f t="shared" si="114"/>
        <v>0.15648602077721341</v>
      </c>
      <c r="L140" s="27">
        <f t="shared" si="115"/>
        <v>2.5406504065040636E-2</v>
      </c>
      <c r="M140" s="28">
        <f t="shared" si="116"/>
        <v>0.12783175861722285</v>
      </c>
      <c r="N140" s="27">
        <f t="shared" si="130"/>
        <v>4.3179866718010773E-2</v>
      </c>
      <c r="O140" s="27">
        <f t="shared" si="131"/>
        <v>6.1035241902682058E-2</v>
      </c>
      <c r="P140" s="27">
        <f t="shared" si="132"/>
        <v>2.6920733830331889E-2</v>
      </c>
      <c r="Q140" s="28">
        <f t="shared" si="133"/>
        <v>3.3220196017569759E-2</v>
      </c>
      <c r="R140" s="27">
        <f t="shared" si="104"/>
        <v>6.7112562552859245E-2</v>
      </c>
      <c r="S140" s="27">
        <f t="shared" si="105"/>
        <v>8.3673303165604063E-2</v>
      </c>
      <c r="T140" s="27">
        <f t="shared" si="106"/>
        <v>2.4381668043171878E-2</v>
      </c>
      <c r="U140" s="28">
        <f t="shared" si="107"/>
        <v>5.7880414080129228E-2</v>
      </c>
      <c r="V140" s="27">
        <f t="shared" si="108"/>
        <v>9.2401754498874666E-2</v>
      </c>
      <c r="W140" s="27">
        <f t="shared" si="109"/>
        <v>0.11700923771057781</v>
      </c>
      <c r="X140" s="27">
        <f t="shared" si="110"/>
        <v>3.0571063668875631E-2</v>
      </c>
      <c r="Y140" s="28">
        <f t="shared" si="111"/>
        <v>8.387405496713507E-2</v>
      </c>
      <c r="Z140" s="27">
        <f t="shared" si="92"/>
        <v>0.10290521858865631</v>
      </c>
      <c r="AA140" s="27">
        <f t="shared" si="93"/>
        <v>0.13257513687853972</v>
      </c>
      <c r="AB140" s="27">
        <f t="shared" si="94"/>
        <v>3.1031021185563334E-2</v>
      </c>
      <c r="AC140" s="28">
        <f t="shared" si="95"/>
        <v>9.8487934510653963E-2</v>
      </c>
      <c r="AD140" s="27">
        <f t="shared" si="96"/>
        <v>8.9809801481803619E-2</v>
      </c>
      <c r="AE140" s="27">
        <f t="shared" si="97"/>
        <v>0.12339702664679209</v>
      </c>
      <c r="AF140" s="27">
        <f t="shared" si="98"/>
        <v>4.2317283571901454E-2</v>
      </c>
      <c r="AG140" s="28">
        <f t="shared" si="99"/>
        <v>7.7787967591825602E-2</v>
      </c>
      <c r="AH140" s="51" t="str">
        <f t="shared" si="119"/>
        <v>na</v>
      </c>
      <c r="AI140" s="51" t="str">
        <f t="shared" si="120"/>
        <v>na</v>
      </c>
      <c r="AJ140" s="51" t="str">
        <f t="shared" si="121"/>
        <v>na</v>
      </c>
      <c r="AK140" s="51" t="str">
        <f t="shared" si="122"/>
        <v>na</v>
      </c>
      <c r="AL140" s="52" t="str">
        <f t="shared" si="123"/>
        <v>na</v>
      </c>
      <c r="AM140" s="52">
        <f t="shared" si="124"/>
        <v>0.12783175861722285</v>
      </c>
      <c r="AN140" s="52" t="str">
        <f t="shared" si="125"/>
        <v>na</v>
      </c>
      <c r="AO140" s="52" t="str">
        <f t="shared" si="126"/>
        <v>na</v>
      </c>
      <c r="AP140" s="52" t="str">
        <f t="shared" si="127"/>
        <v>na</v>
      </c>
      <c r="AQ140" s="52" t="str">
        <f t="shared" si="128"/>
        <v>na</v>
      </c>
      <c r="AR140" s="52">
        <f t="shared" si="129"/>
        <v>8.6477508970883354E-2</v>
      </c>
      <c r="AS140" s="52">
        <f t="shared" si="117"/>
        <v>8.4220446829313164E-2</v>
      </c>
      <c r="AT140" s="52">
        <f t="shared" si="118"/>
        <v>6.8762127193829903E-2</v>
      </c>
      <c r="AV140" s="89"/>
      <c r="AW140" s="89"/>
      <c r="AX140" s="89"/>
      <c r="AY140" s="89"/>
      <c r="AZ140" s="89"/>
    </row>
    <row r="141" spans="2:52" x14ac:dyDescent="0.2">
      <c r="B141" s="2">
        <f t="shared" si="112"/>
        <v>2007</v>
      </c>
      <c r="C141" s="20">
        <f>INDEX('Monthly Returns'!$E:$E,MATCH(DATE($B141,12,31),'Monthly Returns'!$D:$D,0),0)</f>
        <v>1468.3599850000001</v>
      </c>
      <c r="D141" s="21">
        <f>INDEX('Monthly Returns'!$F:$F,MATCH(DATE($B141,12,31),'Monthly Returns'!$D:$D,0),0)</f>
        <v>210.036</v>
      </c>
      <c r="E141" s="23">
        <f>SUMIFS(Data!$G:$G,Data!$B:$B,'Annual Returns'!$B141)</f>
        <v>26.355</v>
      </c>
      <c r="F141" s="19">
        <f>INDEX('Monthly Returns'!$M:$M,MATCH(DATE($B141,12,31),'Monthly Returns'!$D:$D,0),0)</f>
        <v>330.71170833333332</v>
      </c>
      <c r="G141" s="19">
        <f>INDEX('Monthly Returns'!$N:$N,MATCH(DATE($B141,12,31),'Monthly Returns'!$D:$D,0),0)</f>
        <v>16.851329378425483</v>
      </c>
      <c r="H141" s="19">
        <f>INDEX('Monthly Returns'!$O:$O,MATCH(DATE($B141,12,31),'Monthly Returns'!$D:$D,0),0)</f>
        <v>155862.10736631558</v>
      </c>
      <c r="I141" s="22">
        <f>INDEX('Monthly Returns'!$P:$P,MATCH(DATE($B141,12,31),'Monthly Returns'!$D:$D,0),0)</f>
        <v>9249.2469802331107</v>
      </c>
      <c r="J141" s="27">
        <f t="shared" si="113"/>
        <v>3.5295730290142657E-2</v>
      </c>
      <c r="K141" s="27">
        <f t="shared" si="114"/>
        <v>5.3863901210455145E-2</v>
      </c>
      <c r="L141" s="27">
        <f t="shared" si="115"/>
        <v>4.0812685827551931E-2</v>
      </c>
      <c r="M141" s="28">
        <f t="shared" si="116"/>
        <v>1.2539446877058325E-2</v>
      </c>
      <c r="N141" s="27">
        <f t="shared" si="130"/>
        <v>0.10786729388505978</v>
      </c>
      <c r="O141" s="27">
        <f t="shared" si="131"/>
        <v>0.12704373265361535</v>
      </c>
      <c r="P141" s="27">
        <f t="shared" si="132"/>
        <v>3.0317400337783962E-2</v>
      </c>
      <c r="Q141" s="28">
        <f t="shared" si="133"/>
        <v>9.3880130806410111E-2</v>
      </c>
      <c r="R141" s="27">
        <f t="shared" si="104"/>
        <v>4.228582876098641E-2</v>
      </c>
      <c r="S141" s="27">
        <f t="shared" si="105"/>
        <v>5.8522315227348187E-2</v>
      </c>
      <c r="T141" s="27">
        <f t="shared" si="106"/>
        <v>2.6752897587072999E-2</v>
      </c>
      <c r="U141" s="28">
        <f t="shared" si="107"/>
        <v>3.0941639137259891E-2</v>
      </c>
      <c r="V141" s="27">
        <f t="shared" si="108"/>
        <v>9.3200312663142881E-2</v>
      </c>
      <c r="W141" s="27">
        <f t="shared" si="109"/>
        <v>0.1171689555220774</v>
      </c>
      <c r="X141" s="27">
        <f t="shared" si="110"/>
        <v>3.0396551419962448E-2</v>
      </c>
      <c r="Y141" s="28">
        <f t="shared" si="111"/>
        <v>8.4212630547468414E-2</v>
      </c>
      <c r="Z141" s="27">
        <f t="shared" si="92"/>
        <v>9.8370720863627081E-2</v>
      </c>
      <c r="AA141" s="27">
        <f t="shared" si="93"/>
        <v>0.12617771572957115</v>
      </c>
      <c r="AB141" s="27">
        <f t="shared" si="94"/>
        <v>3.1130793751279251E-2</v>
      </c>
      <c r="AC141" s="28">
        <f t="shared" si="95"/>
        <v>9.2177367366276464E-2</v>
      </c>
      <c r="AD141" s="27">
        <f t="shared" si="96"/>
        <v>9.5523591860396495E-2</v>
      </c>
      <c r="AE141" s="27">
        <f t="shared" si="97"/>
        <v>0.12827606488566445</v>
      </c>
      <c r="AF141" s="27">
        <f t="shared" si="98"/>
        <v>4.145394950178205E-2</v>
      </c>
      <c r="AG141" s="28">
        <f t="shared" si="99"/>
        <v>8.3366254864573719E-2</v>
      </c>
      <c r="AH141" s="51" t="str">
        <f t="shared" si="119"/>
        <v>na</v>
      </c>
      <c r="AI141" s="51" t="str">
        <f t="shared" si="120"/>
        <v>na</v>
      </c>
      <c r="AJ141" s="51" t="str">
        <f t="shared" si="121"/>
        <v>na</v>
      </c>
      <c r="AK141" s="51" t="str">
        <f t="shared" si="122"/>
        <v>na</v>
      </c>
      <c r="AL141" s="52" t="str">
        <f t="shared" si="123"/>
        <v>na</v>
      </c>
      <c r="AM141" s="52" t="str">
        <f t="shared" si="124"/>
        <v>na</v>
      </c>
      <c r="AN141" s="52">
        <f t="shared" si="125"/>
        <v>1.2539446877058325E-2</v>
      </c>
      <c r="AO141" s="52" t="str">
        <f t="shared" si="126"/>
        <v>na</v>
      </c>
      <c r="AP141" s="52" t="str">
        <f t="shared" si="127"/>
        <v>na</v>
      </c>
      <c r="AQ141" s="52" t="str">
        <f t="shared" si="128"/>
        <v>na</v>
      </c>
      <c r="AR141" s="52">
        <f t="shared" si="129"/>
        <v>8.6477508970883354E-2</v>
      </c>
      <c r="AS141" s="52">
        <f t="shared" si="117"/>
        <v>8.4220446829313164E-2</v>
      </c>
      <c r="AT141" s="52">
        <f t="shared" si="118"/>
        <v>6.8762127193829903E-2</v>
      </c>
      <c r="AV141" s="89"/>
      <c r="AW141" s="89"/>
      <c r="AX141" s="89"/>
      <c r="AY141" s="89"/>
      <c r="AZ141" s="89"/>
    </row>
    <row r="142" spans="2:52" x14ac:dyDescent="0.2">
      <c r="B142" s="2">
        <f t="shared" si="112"/>
        <v>2008</v>
      </c>
      <c r="C142" s="20">
        <f>INDEX('Monthly Returns'!$E:$E,MATCH(DATE($B142,12,31),'Monthly Returns'!$D:$D,0),0)</f>
        <v>903.25</v>
      </c>
      <c r="D142" s="21">
        <f>INDEX('Monthly Returns'!$F:$F,MATCH(DATE($B142,12,31),'Monthly Returns'!$D:$D,0),0)</f>
        <v>210.22800000000001</v>
      </c>
      <c r="E142" s="23">
        <f>SUMIFS(Data!$G:$G,Data!$B:$B,'Annual Returns'!$B142)</f>
        <v>28.5075</v>
      </c>
      <c r="F142" s="19">
        <f>INDEX('Monthly Returns'!$M:$M,MATCH(DATE($B142,12,31),'Monthly Returns'!$D:$D,0),0)</f>
        <v>203.43468468468467</v>
      </c>
      <c r="G142" s="19">
        <f>INDEX('Monthly Returns'!$N:$N,MATCH(DATE($B142,12,31),'Monthly Returns'!$D:$D,0),0)</f>
        <v>16.866733667407647</v>
      </c>
      <c r="H142" s="19">
        <f>INDEX('Monthly Returns'!$O:$O,MATCH(DATE($B142,12,31),'Monthly Returns'!$D:$D,0),0)</f>
        <v>98293.482610397245</v>
      </c>
      <c r="I142" s="22">
        <f>INDEX('Monthly Returns'!$P:$P,MATCH(DATE($B142,12,31),'Monthly Returns'!$D:$D,0),0)</f>
        <v>5827.6536849772001</v>
      </c>
      <c r="J142" s="27">
        <f t="shared" si="113"/>
        <v>-0.38485793046178662</v>
      </c>
      <c r="K142" s="27">
        <f t="shared" si="114"/>
        <v>-0.36935612977833943</v>
      </c>
      <c r="L142" s="27">
        <f t="shared" si="115"/>
        <v>9.1412900645604367E-4</v>
      </c>
      <c r="M142" s="28">
        <f t="shared" si="116"/>
        <v>-0.36993209312804787</v>
      </c>
      <c r="N142" s="27">
        <f t="shared" si="130"/>
        <v>-4.0716703863199366E-2</v>
      </c>
      <c r="O142" s="27">
        <f t="shared" si="131"/>
        <v>-2.2544372499378351E-2</v>
      </c>
      <c r="P142" s="27">
        <f t="shared" si="132"/>
        <v>2.6675136656234777E-2</v>
      </c>
      <c r="Q142" s="28">
        <f t="shared" si="133"/>
        <v>-4.794068483621361E-2</v>
      </c>
      <c r="R142" s="27">
        <f t="shared" si="104"/>
        <v>-3.0344460992301814E-2</v>
      </c>
      <c r="S142" s="27">
        <f t="shared" si="105"/>
        <v>-1.4191477781461237E-2</v>
      </c>
      <c r="T142" s="27">
        <f t="shared" si="106"/>
        <v>2.5206050257603474E-2</v>
      </c>
      <c r="U142" s="28">
        <f t="shared" si="107"/>
        <v>-3.8428887567689696E-2</v>
      </c>
      <c r="V142" s="27">
        <f t="shared" si="108"/>
        <v>6.0742673029182459E-2</v>
      </c>
      <c r="W142" s="27">
        <f t="shared" si="109"/>
        <v>8.3499726546929942E-2</v>
      </c>
      <c r="X142" s="27">
        <f t="shared" si="110"/>
        <v>2.8217936608087912E-2</v>
      </c>
      <c r="Y142" s="28">
        <f t="shared" si="111"/>
        <v>5.3764662111621009E-2</v>
      </c>
      <c r="Z142" s="27">
        <f t="shared" si="92"/>
        <v>7.0385785662530065E-2</v>
      </c>
      <c r="AA142" s="27">
        <f t="shared" si="93"/>
        <v>9.6707556006472295E-2</v>
      </c>
      <c r="AB142" s="27">
        <f t="shared" si="94"/>
        <v>2.9634875708116626E-2</v>
      </c>
      <c r="AC142" s="28">
        <f t="shared" si="95"/>
        <v>6.5142199318207306E-2</v>
      </c>
      <c r="AD142" s="27">
        <f t="shared" si="96"/>
        <v>7.7543090119439828E-2</v>
      </c>
      <c r="AE142" s="27">
        <f t="shared" si="97"/>
        <v>0.10879064001437588</v>
      </c>
      <c r="AF142" s="27">
        <f t="shared" si="98"/>
        <v>3.8492576347450846E-2</v>
      </c>
      <c r="AG142" s="28">
        <f t="shared" si="99"/>
        <v>6.7692408465908294E-2</v>
      </c>
      <c r="AH142" s="51" t="str">
        <f t="shared" si="119"/>
        <v>na</v>
      </c>
      <c r="AI142" s="51" t="str">
        <f t="shared" si="120"/>
        <v>na</v>
      </c>
      <c r="AJ142" s="51" t="str">
        <f t="shared" si="121"/>
        <v>na</v>
      </c>
      <c r="AK142" s="51" t="str">
        <f t="shared" si="122"/>
        <v>na</v>
      </c>
      <c r="AL142" s="52" t="str">
        <f t="shared" si="123"/>
        <v>na</v>
      </c>
      <c r="AM142" s="52">
        <f t="shared" si="124"/>
        <v>-0.36993209312804787</v>
      </c>
      <c r="AN142" s="52" t="str">
        <f t="shared" si="125"/>
        <v>na</v>
      </c>
      <c r="AO142" s="52" t="str">
        <f t="shared" si="126"/>
        <v>na</v>
      </c>
      <c r="AP142" s="52" t="str">
        <f t="shared" si="127"/>
        <v>na</v>
      </c>
      <c r="AQ142" s="52" t="str">
        <f t="shared" si="128"/>
        <v>na</v>
      </c>
      <c r="AR142" s="52">
        <f t="shared" si="129"/>
        <v>8.6477508970883354E-2</v>
      </c>
      <c r="AS142" s="52">
        <f t="shared" si="117"/>
        <v>8.4220446829313164E-2</v>
      </c>
      <c r="AT142" s="52">
        <f t="shared" si="118"/>
        <v>6.8762127193829903E-2</v>
      </c>
      <c r="AV142" s="89"/>
      <c r="AW142" s="89"/>
      <c r="AX142" s="89"/>
      <c r="AY142" s="89"/>
      <c r="AZ142" s="89"/>
    </row>
    <row r="143" spans="2:52" x14ac:dyDescent="0.2">
      <c r="B143" s="2">
        <f t="shared" si="112"/>
        <v>2009</v>
      </c>
      <c r="C143" s="20">
        <f>INDEX('Monthly Returns'!$E:$E,MATCH(DATE($B143,12,31),'Monthly Returns'!$D:$D,0),0)</f>
        <v>1115.099976</v>
      </c>
      <c r="D143" s="21">
        <f>INDEX('Monthly Returns'!$F:$F,MATCH(DATE($B143,12,31),'Monthly Returns'!$D:$D,0),0)</f>
        <v>215.94900000000001</v>
      </c>
      <c r="E143" s="23">
        <f>SUMIFS(Data!$G:$G,Data!$B:$B,'Annual Returns'!$B143)</f>
        <v>25.288333333333334</v>
      </c>
      <c r="F143" s="19">
        <f>INDEX('Monthly Returns'!$M:$M,MATCH(DATE($B143,12,31),'Monthly Returns'!$D:$D,0),0)</f>
        <v>251.14864324324321</v>
      </c>
      <c r="G143" s="19">
        <f>INDEX('Monthly Returns'!$N:$N,MATCH(DATE($B143,12,31),'Monthly Returns'!$D:$D,0),0)</f>
        <v>17.32573334067305</v>
      </c>
      <c r="H143" s="19">
        <f>INDEX('Monthly Returns'!$O:$O,MATCH(DATE($B143,12,31),'Monthly Returns'!$D:$D,0),0)</f>
        <v>124618.4219308865</v>
      </c>
      <c r="I143" s="22">
        <f>INDEX('Monthly Returns'!$P:$P,MATCH(DATE($B143,12,31),'Monthly Returns'!$D:$D,0),0)</f>
        <v>7192.6780518050673</v>
      </c>
      <c r="J143" s="27">
        <f t="shared" si="113"/>
        <v>0.23454190534182118</v>
      </c>
      <c r="K143" s="27">
        <f t="shared" si="114"/>
        <v>0.26781978439844867</v>
      </c>
      <c r="L143" s="27">
        <f t="shared" si="115"/>
        <v>2.7213311262058282E-2</v>
      </c>
      <c r="M143" s="28">
        <f t="shared" si="116"/>
        <v>0.23423223832718332</v>
      </c>
      <c r="N143" s="27">
        <f t="shared" si="130"/>
        <v>-1.6514485656790812E-2</v>
      </c>
      <c r="O143" s="27">
        <f t="shared" si="131"/>
        <v>4.2024728891394414E-3</v>
      </c>
      <c r="P143" s="27">
        <f t="shared" si="132"/>
        <v>2.5610555215884956E-2</v>
      </c>
      <c r="Q143" s="28">
        <f t="shared" si="133"/>
        <v>-2.0873500392397548E-2</v>
      </c>
      <c r="R143" s="27">
        <f t="shared" ref="R143:R156" si="134">($F143/$F133)^(1/10)-1</f>
        <v>-2.7203922646784728E-2</v>
      </c>
      <c r="S143" s="27">
        <f t="shared" ref="S143:S156" si="135">($H143/$H133)^(1/10)-1</f>
        <v>-9.5761116490469256E-3</v>
      </c>
      <c r="T143" s="27">
        <f t="shared" ref="T143:T156" si="136">($G143/$G133)^(1/10)-1</f>
        <v>2.5242753004707241E-2</v>
      </c>
      <c r="U143" s="28">
        <f t="shared" ref="U143:U156" si="137">($I143/$I133)^(1/10)-1</f>
        <v>-3.3961580856543105E-2</v>
      </c>
      <c r="V143" s="27">
        <f t="shared" si="108"/>
        <v>5.9137544923309138E-2</v>
      </c>
      <c r="W143" s="27">
        <f t="shared" si="109"/>
        <v>8.1589557144409408E-2</v>
      </c>
      <c r="X143" s="27">
        <f t="shared" si="110"/>
        <v>2.7263377455155613E-2</v>
      </c>
      <c r="Y143" s="28">
        <f t="shared" si="111"/>
        <v>5.288437306490601E-2</v>
      </c>
      <c r="Z143" s="27">
        <f t="shared" si="92"/>
        <v>7.8844732332749912E-2</v>
      </c>
      <c r="AA143" s="27">
        <f t="shared" si="93"/>
        <v>0.10455731468015905</v>
      </c>
      <c r="AB143" s="27">
        <f t="shared" si="94"/>
        <v>2.9145816677703884E-2</v>
      </c>
      <c r="AC143" s="28">
        <f t="shared" si="95"/>
        <v>7.327581454482246E-2</v>
      </c>
      <c r="AD143" s="27">
        <f t="shared" si="96"/>
        <v>8.0946947588124374E-2</v>
      </c>
      <c r="AE143" s="27">
        <f t="shared" si="97"/>
        <v>0.11140088263064363</v>
      </c>
      <c r="AF143" s="27">
        <f t="shared" si="98"/>
        <v>3.5106878196596192E-2</v>
      </c>
      <c r="AG143" s="28">
        <f t="shared" si="99"/>
        <v>7.3706402731058773E-2</v>
      </c>
      <c r="AH143" s="51" t="str">
        <f t="shared" si="119"/>
        <v>na</v>
      </c>
      <c r="AI143" s="51">
        <f t="shared" si="120"/>
        <v>0.23423223832718332</v>
      </c>
      <c r="AJ143" s="51" t="str">
        <f t="shared" si="121"/>
        <v>na</v>
      </c>
      <c r="AK143" s="51" t="str">
        <f t="shared" si="122"/>
        <v>na</v>
      </c>
      <c r="AL143" s="52" t="str">
        <f t="shared" si="123"/>
        <v>na</v>
      </c>
      <c r="AM143" s="52" t="str">
        <f t="shared" si="124"/>
        <v>na</v>
      </c>
      <c r="AN143" s="52" t="str">
        <f t="shared" si="125"/>
        <v>na</v>
      </c>
      <c r="AO143" s="52" t="str">
        <f t="shared" si="126"/>
        <v>na</v>
      </c>
      <c r="AP143" s="52" t="str">
        <f t="shared" si="127"/>
        <v>na</v>
      </c>
      <c r="AQ143" s="52" t="str">
        <f t="shared" si="128"/>
        <v>na</v>
      </c>
      <c r="AR143" s="52">
        <f t="shared" si="129"/>
        <v>8.6477508970883354E-2</v>
      </c>
      <c r="AS143" s="52">
        <f t="shared" si="117"/>
        <v>8.4220446829313164E-2</v>
      </c>
      <c r="AT143" s="52">
        <f t="shared" si="118"/>
        <v>6.8762127193829903E-2</v>
      </c>
      <c r="AV143" s="89"/>
      <c r="AW143" s="89"/>
      <c r="AX143" s="89"/>
      <c r="AY143" s="89"/>
      <c r="AZ143" s="89"/>
    </row>
    <row r="144" spans="2:52" x14ac:dyDescent="0.2">
      <c r="B144" s="2">
        <f t="shared" si="112"/>
        <v>2010</v>
      </c>
      <c r="C144" s="20">
        <f>INDEX('Monthly Returns'!$E:$E,MATCH(DATE($B144,12,31),'Monthly Returns'!$D:$D,0),0)</f>
        <v>1257.6400149999999</v>
      </c>
      <c r="D144" s="21">
        <f>INDEX('Monthly Returns'!$F:$F,MATCH(DATE($B144,12,31),'Monthly Returns'!$D:$D,0),0)</f>
        <v>219.179</v>
      </c>
      <c r="E144" s="23">
        <f>SUMIFS(Data!$G:$G,Data!$B:$B,'Annual Returns'!$B144)</f>
        <v>22.228333333333335</v>
      </c>
      <c r="F144" s="19">
        <f>INDEX('Monthly Returns'!$M:$M,MATCH(DATE($B144,12,31),'Monthly Returns'!$D:$D,0),0)</f>
        <v>283.2522556306306</v>
      </c>
      <c r="G144" s="19">
        <f>INDEX('Monthly Returns'!$N:$N,MATCH(DATE($B144,12,31),'Monthly Returns'!$D:$D,0),0)</f>
        <v>17.584878410529239</v>
      </c>
      <c r="H144" s="19">
        <f>INDEX('Monthly Returns'!$O:$O,MATCH(DATE($B144,12,31),'Monthly Returns'!$D:$D,0),0)</f>
        <v>143297.30308589278</v>
      </c>
      <c r="I144" s="22">
        <f>INDEX('Monthly Returns'!$P:$P,MATCH(DATE($B144,12,31),'Monthly Returns'!$D:$D,0),0)</f>
        <v>8148.8935971312121</v>
      </c>
      <c r="J144" s="27">
        <f t="shared" si="113"/>
        <v>0.12782713843408788</v>
      </c>
      <c r="K144" s="27">
        <f t="shared" si="114"/>
        <v>0.14988860286937045</v>
      </c>
      <c r="L144" s="27">
        <f t="shared" si="115"/>
        <v>1.4957235273143299E-2</v>
      </c>
      <c r="M144" s="28">
        <f t="shared" si="116"/>
        <v>0.13294290922505203</v>
      </c>
      <c r="N144" s="27">
        <f t="shared" si="130"/>
        <v>1.4935772249273782E-3</v>
      </c>
      <c r="O144" s="27">
        <f t="shared" si="131"/>
        <v>2.3020832875274566E-2</v>
      </c>
      <c r="P144" s="27">
        <f t="shared" si="132"/>
        <v>2.1773816378154009E-2</v>
      </c>
      <c r="Q144" s="28">
        <f t="shared" si="133"/>
        <v>1.2204427997000167E-3</v>
      </c>
      <c r="R144" s="27">
        <f t="shared" si="134"/>
        <v>-4.8488956199296274E-3</v>
      </c>
      <c r="S144" s="27">
        <f t="shared" si="135"/>
        <v>1.3971730911457536E-2</v>
      </c>
      <c r="T144" s="27">
        <f t="shared" si="136"/>
        <v>2.3351827082229049E-2</v>
      </c>
      <c r="U144" s="28">
        <f t="shared" si="137"/>
        <v>-9.1660521069435452E-3</v>
      </c>
      <c r="V144" s="27">
        <f t="shared" si="108"/>
        <v>6.9147558738280157E-2</v>
      </c>
      <c r="W144" s="27">
        <f t="shared" si="109"/>
        <v>9.0965204181997716E-2</v>
      </c>
      <c r="X144" s="27">
        <f t="shared" si="110"/>
        <v>2.498413046109027E-2</v>
      </c>
      <c r="Y144" s="28">
        <f t="shared" si="111"/>
        <v>6.4372775889930844E-2</v>
      </c>
      <c r="Z144" s="27">
        <f t="shared" si="92"/>
        <v>7.3959535633764117E-2</v>
      </c>
      <c r="AA144" s="27">
        <f t="shared" si="93"/>
        <v>9.8629968983810157E-2</v>
      </c>
      <c r="AB144" s="27">
        <f t="shared" si="94"/>
        <v>2.8222613920161566E-2</v>
      </c>
      <c r="AC144" s="28">
        <f t="shared" si="95"/>
        <v>6.8474816747334799E-2</v>
      </c>
      <c r="AD144" s="27">
        <f t="shared" si="96"/>
        <v>7.702590971458978E-2</v>
      </c>
      <c r="AE144" s="27">
        <f t="shared" si="97"/>
        <v>0.10624090089715366</v>
      </c>
      <c r="AF144" s="27">
        <f t="shared" si="98"/>
        <v>3.1556305744161239E-2</v>
      </c>
      <c r="AG144" s="28">
        <f t="shared" si="99"/>
        <v>7.2399921106696352E-2</v>
      </c>
      <c r="AH144" s="51" t="str">
        <f t="shared" si="119"/>
        <v>na</v>
      </c>
      <c r="AI144" s="51" t="str">
        <f t="shared" si="120"/>
        <v>na</v>
      </c>
      <c r="AJ144" s="51" t="str">
        <f t="shared" si="121"/>
        <v>na</v>
      </c>
      <c r="AK144" s="51" t="str">
        <f t="shared" si="122"/>
        <v>na</v>
      </c>
      <c r="AL144" s="52" t="str">
        <f t="shared" si="123"/>
        <v>na</v>
      </c>
      <c r="AM144" s="52" t="str">
        <f t="shared" si="124"/>
        <v>na</v>
      </c>
      <c r="AN144" s="52" t="str">
        <f t="shared" si="125"/>
        <v>na</v>
      </c>
      <c r="AO144" s="52">
        <f t="shared" si="126"/>
        <v>0.13294290922505203</v>
      </c>
      <c r="AP144" s="52" t="str">
        <f t="shared" si="127"/>
        <v>na</v>
      </c>
      <c r="AQ144" s="52" t="str">
        <f t="shared" si="128"/>
        <v>na</v>
      </c>
      <c r="AR144" s="52">
        <f t="shared" si="129"/>
        <v>8.6477508970883354E-2</v>
      </c>
      <c r="AS144" s="52">
        <f t="shared" si="117"/>
        <v>8.4220446829313164E-2</v>
      </c>
      <c r="AT144" s="52">
        <f t="shared" si="118"/>
        <v>6.8762127193829903E-2</v>
      </c>
      <c r="AV144" s="89"/>
      <c r="AW144" s="89"/>
      <c r="AX144" s="89"/>
      <c r="AY144" s="89"/>
      <c r="AZ144" s="89"/>
    </row>
    <row r="145" spans="2:54" x14ac:dyDescent="0.2">
      <c r="B145" s="2">
        <f t="shared" si="112"/>
        <v>2011</v>
      </c>
      <c r="C145" s="20">
        <f>INDEX('Monthly Returns'!$E:$E,MATCH(DATE($B145,12,31),'Monthly Returns'!$D:$D,0),0)</f>
        <v>1257.599976</v>
      </c>
      <c r="D145" s="21">
        <f>INDEX('Monthly Returns'!$F:$F,MATCH(DATE($B145,12,31),'Monthly Returns'!$D:$D,0),0)</f>
        <v>225.672</v>
      </c>
      <c r="E145" s="23">
        <f>SUMIFS(Data!$G:$G,Data!$B:$B,'Annual Returns'!$B145)</f>
        <v>24.536666666666665</v>
      </c>
      <c r="F145" s="19">
        <f>INDEX('Monthly Returns'!$M:$M,MATCH(DATE($B145,12,31),'Monthly Returns'!$D:$D,0),0)</f>
        <v>283.2432378378378</v>
      </c>
      <c r="G145" s="19">
        <f>INDEX('Monthly Returns'!$N:$N,MATCH(DATE($B145,12,31),'Monthly Returns'!$D:$D,0),0)</f>
        <v>18.105816162410424</v>
      </c>
      <c r="H145" s="19">
        <f>INDEX('Monthly Returns'!$O:$O,MATCH(DATE($B145,12,31),'Monthly Returns'!$D:$D,0),0)</f>
        <v>146121.54231629934</v>
      </c>
      <c r="I145" s="22">
        <f>INDEX('Monthly Returns'!$P:$P,MATCH(DATE($B145,12,31),'Monthly Returns'!$D:$D,0),0)</f>
        <v>8070.4200796903497</v>
      </c>
      <c r="J145" s="27">
        <f t="shared" si="113"/>
        <v>-3.1836614231783855E-5</v>
      </c>
      <c r="K145" s="27">
        <f t="shared" si="114"/>
        <v>1.9708948944515026E-2</v>
      </c>
      <c r="L145" s="27">
        <f t="shared" si="115"/>
        <v>2.9624188448710731E-2</v>
      </c>
      <c r="M145" s="28">
        <f t="shared" si="116"/>
        <v>-9.6299597614685206E-3</v>
      </c>
      <c r="N145" s="27">
        <f t="shared" si="130"/>
        <v>-2.3763861307646295E-2</v>
      </c>
      <c r="O145" s="27">
        <f t="shared" si="131"/>
        <v>-2.4110121131051265E-3</v>
      </c>
      <c r="P145" s="27">
        <f t="shared" si="132"/>
        <v>2.2612985344507841E-2</v>
      </c>
      <c r="Q145" s="28">
        <f t="shared" si="133"/>
        <v>-2.4470643162410766E-2</v>
      </c>
      <c r="R145" s="27">
        <f t="shared" si="134"/>
        <v>9.1530533305614892E-3</v>
      </c>
      <c r="S145" s="27">
        <f t="shared" si="135"/>
        <v>2.882314956557197E-2</v>
      </c>
      <c r="T145" s="27">
        <f t="shared" si="136"/>
        <v>2.4764596058240329E-2</v>
      </c>
      <c r="U145" s="28">
        <f t="shared" si="137"/>
        <v>3.9604739692831181E-3</v>
      </c>
      <c r="V145" s="27">
        <f t="shared" si="108"/>
        <v>5.673389403939888E-2</v>
      </c>
      <c r="W145" s="27">
        <f t="shared" si="109"/>
        <v>7.7662795706526566E-2</v>
      </c>
      <c r="X145" s="27">
        <f t="shared" si="110"/>
        <v>2.4933458188107327E-2</v>
      </c>
      <c r="Y145" s="28">
        <f t="shared" si="111"/>
        <v>5.1446595968907882E-2</v>
      </c>
      <c r="Z145" s="27">
        <f t="shared" si="92"/>
        <v>6.8112228710134781E-2</v>
      </c>
      <c r="AA145" s="27">
        <f t="shared" si="93"/>
        <v>9.2032946300073304E-2</v>
      </c>
      <c r="AB145" s="27">
        <f t="shared" si="94"/>
        <v>2.8974508914686226E-2</v>
      </c>
      <c r="AC145" s="28">
        <f t="shared" si="95"/>
        <v>6.1282798396918636E-2</v>
      </c>
      <c r="AD145" s="27">
        <f t="shared" si="96"/>
        <v>8.0706192008258792E-2</v>
      </c>
      <c r="AE145" s="27">
        <f t="shared" si="97"/>
        <v>0.10887125950936083</v>
      </c>
      <c r="AF145" s="27">
        <f t="shared" si="98"/>
        <v>2.9623218303935772E-2</v>
      </c>
      <c r="AG145" s="28">
        <f t="shared" si="99"/>
        <v>7.6968001300483424E-2</v>
      </c>
      <c r="AH145" s="51" t="str">
        <f t="shared" si="119"/>
        <v>na</v>
      </c>
      <c r="AI145" s="51" t="str">
        <f t="shared" si="120"/>
        <v>na</v>
      </c>
      <c r="AJ145" s="51" t="str">
        <f t="shared" si="121"/>
        <v>na</v>
      </c>
      <c r="AK145" s="51" t="str">
        <f t="shared" si="122"/>
        <v>na</v>
      </c>
      <c r="AL145" s="52" t="str">
        <f t="shared" si="123"/>
        <v>na</v>
      </c>
      <c r="AM145" s="52" t="str">
        <f t="shared" si="124"/>
        <v>na</v>
      </c>
      <c r="AN145" s="52">
        <f t="shared" si="125"/>
        <v>-9.6299597614685206E-3</v>
      </c>
      <c r="AO145" s="52" t="str">
        <f t="shared" si="126"/>
        <v>na</v>
      </c>
      <c r="AP145" s="52" t="str">
        <f t="shared" si="127"/>
        <v>na</v>
      </c>
      <c r="AQ145" s="52" t="str">
        <f t="shared" si="128"/>
        <v>na</v>
      </c>
      <c r="AR145" s="52">
        <f t="shared" si="129"/>
        <v>8.6477508970883354E-2</v>
      </c>
      <c r="AS145" s="52">
        <f t="shared" si="117"/>
        <v>8.4220446829313164E-2</v>
      </c>
      <c r="AT145" s="52">
        <f t="shared" si="118"/>
        <v>6.8762127193829903E-2</v>
      </c>
      <c r="AV145" s="89"/>
      <c r="AW145" s="89"/>
      <c r="AX145" s="89"/>
      <c r="AY145" s="89"/>
      <c r="AZ145" s="89"/>
      <c r="BA145" s="89"/>
    </row>
    <row r="146" spans="2:54" x14ac:dyDescent="0.2">
      <c r="B146" s="2">
        <f t="shared" si="112"/>
        <v>2012</v>
      </c>
      <c r="C146" s="20">
        <f>INDEX('Monthly Returns'!$E:$E,MATCH(DATE($B146,12,31),'Monthly Returns'!$D:$D,0),0)</f>
        <v>1426.1899410000001</v>
      </c>
      <c r="D146" s="21">
        <f>INDEX('Monthly Returns'!$F:$F,MATCH(DATE($B146,12,31),'Monthly Returns'!$D:$D,0),0)</f>
        <v>229.601</v>
      </c>
      <c r="E146" s="23">
        <f>SUMIFS(Data!$G:$G,Data!$B:$B,'Annual Returns'!$B146)</f>
        <v>28.725833333333334</v>
      </c>
      <c r="F146" s="19">
        <f>INDEX('Monthly Returns'!$M:$M,MATCH(DATE($B146,12,31),'Monthly Returns'!$D:$D,0),0)</f>
        <v>321.21395067567568</v>
      </c>
      <c r="G146" s="19">
        <f>INDEX('Monthly Returns'!$N:$N,MATCH(DATE($B146,12,31),'Monthly Returns'!$D:$D,0),0)</f>
        <v>18.421042471842298</v>
      </c>
      <c r="H146" s="19">
        <f>INDEX('Monthly Returns'!$O:$O,MATCH(DATE($B146,12,31),'Monthly Returns'!$D:$D,0),0)</f>
        <v>169113.30175909039</v>
      </c>
      <c r="I146" s="22">
        <f>INDEX('Monthly Returns'!$P:$P,MATCH(DATE($B146,12,31),'Monthly Returns'!$D:$D,0),0)</f>
        <v>9180.4414444834074</v>
      </c>
      <c r="J146" s="27">
        <f t="shared" si="113"/>
        <v>0.13405690856978847</v>
      </c>
      <c r="K146" s="27">
        <f t="shared" si="114"/>
        <v>0.15734681607057199</v>
      </c>
      <c r="L146" s="27">
        <f t="shared" si="115"/>
        <v>1.7410223687475579E-2</v>
      </c>
      <c r="M146" s="28">
        <f t="shared" si="116"/>
        <v>0.13754195615993847</v>
      </c>
      <c r="N146" s="27">
        <f t="shared" si="130"/>
        <v>-5.8109725934020195E-3</v>
      </c>
      <c r="O146" s="27">
        <f t="shared" si="131"/>
        <v>1.6453334623714566E-2</v>
      </c>
      <c r="P146" s="27">
        <f t="shared" si="132"/>
        <v>1.7972409438103965E-2</v>
      </c>
      <c r="Q146" s="28">
        <f t="shared" si="133"/>
        <v>-1.4922553895424517E-3</v>
      </c>
      <c r="R146" s="27">
        <f t="shared" si="134"/>
        <v>4.9490117820633506E-2</v>
      </c>
      <c r="S146" s="27">
        <f t="shared" si="135"/>
        <v>7.0321148217919571E-2</v>
      </c>
      <c r="T146" s="27">
        <f t="shared" si="136"/>
        <v>2.4126303982012542E-2</v>
      </c>
      <c r="U146" s="28">
        <f t="shared" si="137"/>
        <v>4.5106588959088256E-2</v>
      </c>
      <c r="V146" s="27">
        <f t="shared" si="108"/>
        <v>6.1082110473648532E-2</v>
      </c>
      <c r="W146" s="27">
        <f t="shared" si="109"/>
        <v>8.1598287236336997E-2</v>
      </c>
      <c r="X146" s="27">
        <f t="shared" si="110"/>
        <v>2.4352823819765224E-2</v>
      </c>
      <c r="Y146" s="28">
        <f t="shared" si="111"/>
        <v>5.5884517605082396E-2</v>
      </c>
      <c r="Z146" s="27">
        <f t="shared" si="92"/>
        <v>7.2639018571417413E-2</v>
      </c>
      <c r="AA146" s="27">
        <f t="shared" si="93"/>
        <v>9.6257496054517722E-2</v>
      </c>
      <c r="AB146" s="27">
        <f t="shared" si="94"/>
        <v>2.7899651124390967E-2</v>
      </c>
      <c r="AC146" s="28">
        <f t="shared" si="95"/>
        <v>6.6502449782283701E-2</v>
      </c>
      <c r="AD146" s="27">
        <f t="shared" si="96"/>
        <v>8.0278212495630719E-2</v>
      </c>
      <c r="AE146" s="27">
        <f t="shared" si="97"/>
        <v>0.10710041966096662</v>
      </c>
      <c r="AF146" s="27">
        <f t="shared" si="98"/>
        <v>2.8925977118114066E-2</v>
      </c>
      <c r="AG146" s="28">
        <f t="shared" si="99"/>
        <v>7.5976741069176734E-2</v>
      </c>
      <c r="AH146" s="51" t="str">
        <f t="shared" si="119"/>
        <v>na</v>
      </c>
      <c r="AI146" s="51" t="str">
        <f t="shared" si="120"/>
        <v>na</v>
      </c>
      <c r="AJ146" s="51" t="str">
        <f t="shared" si="121"/>
        <v>na</v>
      </c>
      <c r="AK146" s="51" t="str">
        <f t="shared" si="122"/>
        <v>na</v>
      </c>
      <c r="AL146" s="52">
        <f t="shared" si="123"/>
        <v>0.13754195615993847</v>
      </c>
      <c r="AM146" s="52" t="str">
        <f t="shared" si="124"/>
        <v>na</v>
      </c>
      <c r="AN146" s="52" t="str">
        <f t="shared" si="125"/>
        <v>na</v>
      </c>
      <c r="AO146" s="52" t="str">
        <f t="shared" si="126"/>
        <v>na</v>
      </c>
      <c r="AP146" s="52" t="str">
        <f t="shared" si="127"/>
        <v>na</v>
      </c>
      <c r="AQ146" s="52" t="str">
        <f t="shared" si="128"/>
        <v>na</v>
      </c>
      <c r="AR146" s="52">
        <f t="shared" si="129"/>
        <v>8.6477508970883354E-2</v>
      </c>
      <c r="AS146" s="52">
        <f t="shared" si="117"/>
        <v>8.4220446829313164E-2</v>
      </c>
      <c r="AT146" s="52">
        <f t="shared" si="118"/>
        <v>6.8762127193829903E-2</v>
      </c>
      <c r="AV146" s="89"/>
      <c r="AW146" s="89"/>
      <c r="AX146" s="89"/>
      <c r="AY146" s="89"/>
      <c r="AZ146" s="89"/>
      <c r="BA146" s="89"/>
    </row>
    <row r="147" spans="2:54" x14ac:dyDescent="0.2">
      <c r="B147" s="2">
        <f t="shared" si="112"/>
        <v>2013</v>
      </c>
      <c r="C147" s="20">
        <f>INDEX('Monthly Returns'!$E:$E,MATCH(DATE($B147,12,31),'Monthly Returns'!$D:$D,0),0)</f>
        <v>1848.3599850000001</v>
      </c>
      <c r="D147" s="21">
        <f>INDEX('Monthly Returns'!$F:$F,MATCH(DATE($B147,12,31),'Monthly Returns'!$D:$D,0),0)</f>
        <v>233.04900000000001</v>
      </c>
      <c r="E147" s="23">
        <f>SUMIFS(Data!$G:$G,Data!$B:$B,'Annual Returns'!$B147)</f>
        <v>33.380833333333328</v>
      </c>
      <c r="F147" s="19">
        <f>INDEX('Monthly Returns'!$M:$M,MATCH(DATE($B147,12,31),'Monthly Returns'!$D:$D,0),0)</f>
        <v>416.29729391891891</v>
      </c>
      <c r="G147" s="19">
        <f>INDEX('Monthly Returns'!$N:$N,MATCH(DATE($B147,12,31),'Monthly Returns'!$D:$D,0),0)</f>
        <v>18.697677828146986</v>
      </c>
      <c r="H147" s="19">
        <f>INDEX('Monthly Returns'!$O:$O,MATCH(DATE($B147,12,31),'Monthly Returns'!$D:$D,0),0)</f>
        <v>223578.76443472592</v>
      </c>
      <c r="I147" s="22">
        <f>INDEX('Monthly Returns'!$P:$P,MATCH(DATE($B147,12,31),'Monthly Returns'!$D:$D,0),0)</f>
        <v>11957.568554216719</v>
      </c>
      <c r="J147" s="27">
        <f t="shared" si="113"/>
        <v>0.29601249585590783</v>
      </c>
      <c r="K147" s="27">
        <f t="shared" si="114"/>
        <v>0.32206492398347275</v>
      </c>
      <c r="L147" s="27">
        <f t="shared" si="115"/>
        <v>1.501735619618394E-2</v>
      </c>
      <c r="M147" s="28">
        <f t="shared" si="116"/>
        <v>0.3025047462616417</v>
      </c>
      <c r="N147" s="27">
        <f t="shared" si="130"/>
        <v>0.15397318593331732</v>
      </c>
      <c r="O147" s="27">
        <f t="shared" si="131"/>
        <v>0.17863997277861854</v>
      </c>
      <c r="P147" s="27">
        <f t="shared" si="132"/>
        <v>2.0825093165110831E-2</v>
      </c>
      <c r="Q147" s="28">
        <f t="shared" si="133"/>
        <v>0.15459541567909119</v>
      </c>
      <c r="R147" s="27">
        <f t="shared" si="134"/>
        <v>5.2134592842378424E-2</v>
      </c>
      <c r="S147" s="27">
        <f t="shared" si="135"/>
        <v>7.3344434088908894E-2</v>
      </c>
      <c r="T147" s="27">
        <f t="shared" si="136"/>
        <v>2.3745936269054857E-2</v>
      </c>
      <c r="U147" s="28">
        <f t="shared" si="137"/>
        <v>4.8448053430728111E-2</v>
      </c>
      <c r="V147" s="27">
        <f t="shared" si="108"/>
        <v>7.1270319265206217E-2</v>
      </c>
      <c r="W147" s="27">
        <f t="shared" si="109"/>
        <v>9.1580334156888599E-2</v>
      </c>
      <c r="X147" s="27">
        <f t="shared" si="110"/>
        <v>2.3727774045613659E-2</v>
      </c>
      <c r="Y147" s="28">
        <f t="shared" si="111"/>
        <v>6.6279885953598683E-2</v>
      </c>
      <c r="Z147" s="27">
        <f t="shared" si="92"/>
        <v>7.8765815861090882E-2</v>
      </c>
      <c r="AA147" s="27">
        <f t="shared" si="93"/>
        <v>0.101892629244277</v>
      </c>
      <c r="AB147" s="27">
        <f t="shared" si="94"/>
        <v>2.6735097143662401E-2</v>
      </c>
      <c r="AC147" s="28">
        <f t="shared" si="95"/>
        <v>7.3200509371599276E-2</v>
      </c>
      <c r="AD147" s="27">
        <f t="shared" si="96"/>
        <v>8.3884229228979645E-2</v>
      </c>
      <c r="AE147" s="27">
        <f t="shared" si="97"/>
        <v>0.10995632587567417</v>
      </c>
      <c r="AF147" s="27">
        <f t="shared" si="98"/>
        <v>2.8161316466143616E-2</v>
      </c>
      <c r="AG147" s="28">
        <f t="shared" si="99"/>
        <v>7.9554645851358519E-2</v>
      </c>
      <c r="AH147" s="51" t="str">
        <f t="shared" si="119"/>
        <v>na</v>
      </c>
      <c r="AI147" s="51" t="str">
        <f t="shared" si="120"/>
        <v>na</v>
      </c>
      <c r="AJ147" s="51" t="str">
        <f t="shared" si="121"/>
        <v>na</v>
      </c>
      <c r="AK147" s="51" t="str">
        <f t="shared" si="122"/>
        <v>na</v>
      </c>
      <c r="AL147" s="52" t="str">
        <f t="shared" si="123"/>
        <v>na</v>
      </c>
      <c r="AM147" s="52" t="str">
        <f t="shared" si="124"/>
        <v>na</v>
      </c>
      <c r="AN147" s="52">
        <f t="shared" si="125"/>
        <v>0.3025047462616417</v>
      </c>
      <c r="AO147" s="52" t="str">
        <f t="shared" si="126"/>
        <v>na</v>
      </c>
      <c r="AP147" s="52" t="str">
        <f t="shared" si="127"/>
        <v>na</v>
      </c>
      <c r="AQ147" s="52" t="str">
        <f t="shared" si="128"/>
        <v>na</v>
      </c>
      <c r="AR147" s="52">
        <f t="shared" si="129"/>
        <v>8.6477508970883354E-2</v>
      </c>
      <c r="AS147" s="52">
        <f t="shared" si="117"/>
        <v>8.4220446829313164E-2</v>
      </c>
      <c r="AT147" s="52">
        <f t="shared" si="118"/>
        <v>6.8762127193829903E-2</v>
      </c>
      <c r="AV147" s="89"/>
      <c r="AW147" s="89"/>
      <c r="AX147" s="89"/>
      <c r="AY147" s="89"/>
      <c r="AZ147" s="89"/>
      <c r="BA147" s="89"/>
    </row>
    <row r="148" spans="2:54" x14ac:dyDescent="0.2">
      <c r="B148" s="2">
        <f t="shared" si="112"/>
        <v>2014</v>
      </c>
      <c r="C148" s="20">
        <f>INDEX('Monthly Returns'!$E:$E,MATCH(DATE($B148,12,31),'Monthly Returns'!$D:$D,0),0)</f>
        <v>2058.8999020000001</v>
      </c>
      <c r="D148" s="21">
        <f>INDEX('Monthly Returns'!$F:$F,MATCH(DATE($B148,12,31),'Monthly Returns'!$D:$D,0),0)</f>
        <v>234.81200000000001</v>
      </c>
      <c r="E148" s="23">
        <f>SUMIFS(Data!$G:$G,Data!$B:$B,'Annual Returns'!$B148)</f>
        <v>37.514166666666668</v>
      </c>
      <c r="F148" s="19">
        <f>INDEX('Monthly Returns'!$M:$M,MATCH(DATE($B148,12,31),'Monthly Returns'!$D:$D,0),0)</f>
        <v>463.71619414414414</v>
      </c>
      <c r="G148" s="19">
        <f>INDEX('Monthly Returns'!$N:$N,MATCH(DATE($B148,12,31),'Monthly Returns'!$D:$D,0),0)</f>
        <v>18.83912450249883</v>
      </c>
      <c r="H148" s="19">
        <f>INDEX('Monthly Returns'!$O:$O,MATCH(DATE($B148,12,31),'Monthly Returns'!$D:$D,0),0)</f>
        <v>253832.51399612834</v>
      </c>
      <c r="I148" s="22">
        <f>INDEX('Monthly Returns'!$P:$P,MATCH(DATE($B148,12,31),'Monthly Returns'!$D:$D,0),0)</f>
        <v>13473.689499873492</v>
      </c>
      <c r="J148" s="27">
        <f t="shared" si="113"/>
        <v>0.11390633789337312</v>
      </c>
      <c r="K148" s="27">
        <f t="shared" si="114"/>
        <v>0.13531584557188592</v>
      </c>
      <c r="L148" s="27">
        <f t="shared" si="115"/>
        <v>7.564932696557225E-3</v>
      </c>
      <c r="M148" s="28">
        <f t="shared" si="116"/>
        <v>0.12679174188151543</v>
      </c>
      <c r="N148" s="27">
        <f t="shared" si="130"/>
        <v>0.13048364921208688</v>
      </c>
      <c r="O148" s="27">
        <f t="shared" si="131"/>
        <v>0.15290361447068235</v>
      </c>
      <c r="P148" s="27">
        <f t="shared" si="132"/>
        <v>1.6889628934692036E-2</v>
      </c>
      <c r="Q148" s="28">
        <f t="shared" si="133"/>
        <v>0.13375491465920475</v>
      </c>
      <c r="R148" s="27">
        <f t="shared" si="134"/>
        <v>5.4426049185971825E-2</v>
      </c>
      <c r="S148" s="27">
        <f t="shared" si="135"/>
        <v>7.598729576807095E-2</v>
      </c>
      <c r="T148" s="27">
        <f t="shared" si="136"/>
        <v>2.1240783030615606E-2</v>
      </c>
      <c r="U148" s="28">
        <f t="shared" si="137"/>
        <v>5.3607840234298543E-2</v>
      </c>
      <c r="V148" s="27">
        <f t="shared" si="108"/>
        <v>7.7899717935946633E-2</v>
      </c>
      <c r="W148" s="27">
        <f t="shared" si="109"/>
        <v>9.782690600075461E-2</v>
      </c>
      <c r="X148" s="27">
        <f t="shared" si="110"/>
        <v>2.2762802148718952E-2</v>
      </c>
      <c r="Y148" s="28">
        <f t="shared" si="111"/>
        <v>7.3393462975319235E-2</v>
      </c>
      <c r="Z148" s="27">
        <f t="shared" si="92"/>
        <v>7.3037124590769498E-2</v>
      </c>
      <c r="AA148" s="27">
        <f t="shared" si="93"/>
        <v>9.5490431311310964E-2</v>
      </c>
      <c r="AB148" s="27">
        <f t="shared" si="94"/>
        <v>2.5180195923419024E-2</v>
      </c>
      <c r="AC148" s="28">
        <f t="shared" si="95"/>
        <v>6.8583294592967414E-2</v>
      </c>
      <c r="AD148" s="27">
        <f t="shared" si="96"/>
        <v>8.7284429393855056E-2</v>
      </c>
      <c r="AE148" s="27">
        <f t="shared" si="97"/>
        <v>0.11247189202643582</v>
      </c>
      <c r="AF148" s="27">
        <f t="shared" si="98"/>
        <v>2.7092908212071221E-2</v>
      </c>
      <c r="AG148" s="28">
        <f t="shared" si="99"/>
        <v>8.3126836074634669E-2</v>
      </c>
      <c r="AH148" s="51" t="str">
        <f t="shared" si="119"/>
        <v>na</v>
      </c>
      <c r="AI148" s="51" t="str">
        <f t="shared" si="120"/>
        <v>na</v>
      </c>
      <c r="AJ148" s="51" t="str">
        <f t="shared" si="121"/>
        <v>na</v>
      </c>
      <c r="AK148" s="51" t="str">
        <f t="shared" si="122"/>
        <v>na</v>
      </c>
      <c r="AL148" s="52" t="str">
        <f t="shared" si="123"/>
        <v>na</v>
      </c>
      <c r="AM148" s="52" t="str">
        <f t="shared" si="124"/>
        <v>na</v>
      </c>
      <c r="AN148" s="52" t="str">
        <f t="shared" si="125"/>
        <v>na</v>
      </c>
      <c r="AO148" s="52" t="str">
        <f t="shared" si="126"/>
        <v>na</v>
      </c>
      <c r="AP148" s="52">
        <f t="shared" si="127"/>
        <v>0.12679174188151543</v>
      </c>
      <c r="AQ148" s="52" t="str">
        <f t="shared" si="128"/>
        <v>na</v>
      </c>
      <c r="AR148" s="52">
        <f t="shared" si="129"/>
        <v>8.6477508970883354E-2</v>
      </c>
      <c r="AS148" s="52">
        <f t="shared" si="117"/>
        <v>8.4220446829313164E-2</v>
      </c>
      <c r="AT148" s="52">
        <f t="shared" si="118"/>
        <v>6.8762127193829903E-2</v>
      </c>
      <c r="AV148" s="89"/>
      <c r="AW148" s="89"/>
      <c r="AX148" s="89"/>
      <c r="AY148" s="89"/>
      <c r="AZ148" s="89"/>
      <c r="BA148" s="89"/>
    </row>
    <row r="149" spans="2:54" x14ac:dyDescent="0.2">
      <c r="B149" s="2">
        <f t="shared" si="112"/>
        <v>2015</v>
      </c>
      <c r="C149" s="20">
        <f>INDEX('Monthly Returns'!$E:$E,MATCH(DATE($B149,12,31),'Monthly Returns'!$D:$D,0),0)</f>
        <v>2043.9399410000001</v>
      </c>
      <c r="D149" s="21">
        <f>INDEX('Monthly Returns'!$F:$F,MATCH(DATE($B149,12,31),'Monthly Returns'!$D:$D,0),0)</f>
        <v>236.52500000000001</v>
      </c>
      <c r="E149" s="23">
        <f>SUMIFS(Data!$G:$G,Data!$B:$B,'Annual Returns'!$B149)</f>
        <v>41.783333333333331</v>
      </c>
      <c r="F149" s="19">
        <f>INDEX('Monthly Returns'!$M:$M,MATCH(DATE($B149,12,31),'Monthly Returns'!$D:$D,0),0)</f>
        <v>460.34683355855856</v>
      </c>
      <c r="G149" s="19">
        <f>INDEX('Monthly Returns'!$N:$N,MATCH(DATE($B149,12,31),'Monthly Returns'!$D:$D,0),0)</f>
        <v>18.97655964326157</v>
      </c>
      <c r="H149" s="19">
        <f>INDEX('Monthly Returns'!$O:$O,MATCH(DATE($B149,12,31),'Monthly Returns'!$D:$D,0),0)</f>
        <v>257237.71248421806</v>
      </c>
      <c r="I149" s="22">
        <f>INDEX('Monthly Returns'!$P:$P,MATCH(DATE($B149,12,31),'Monthly Returns'!$D:$D,0),0)</f>
        <v>13555.550495980484</v>
      </c>
      <c r="J149" s="27">
        <f t="shared" si="113"/>
        <v>-7.2659972373926296E-3</v>
      </c>
      <c r="K149" s="27">
        <f t="shared" si="114"/>
        <v>1.3415139118630348E-2</v>
      </c>
      <c r="L149" s="27">
        <f t="shared" si="115"/>
        <v>7.2951978604161027E-3</v>
      </c>
      <c r="M149" s="28">
        <f t="shared" si="116"/>
        <v>6.0756184197179319E-3</v>
      </c>
      <c r="N149" s="27">
        <f t="shared" si="130"/>
        <v>0.10200193389133272</v>
      </c>
      <c r="O149" s="27">
        <f t="shared" si="131"/>
        <v>0.12413721207216044</v>
      </c>
      <c r="P149" s="27">
        <f t="shared" si="132"/>
        <v>1.5349646622277779E-2</v>
      </c>
      <c r="Q149" s="28">
        <f t="shared" si="133"/>
        <v>0.10714295889281256</v>
      </c>
      <c r="R149" s="27">
        <f t="shared" si="134"/>
        <v>5.0546457269557754E-2</v>
      </c>
      <c r="S149" s="27">
        <f t="shared" si="135"/>
        <v>7.2387890159223423E-2</v>
      </c>
      <c r="T149" s="27">
        <f t="shared" si="136"/>
        <v>1.8556666753232198E-2</v>
      </c>
      <c r="U149" s="28">
        <f t="shared" si="137"/>
        <v>5.2850494393782199E-2</v>
      </c>
      <c r="V149" s="27">
        <f t="shared" si="108"/>
        <v>6.1810067776407962E-2</v>
      </c>
      <c r="W149" s="27">
        <f t="shared" si="109"/>
        <v>8.1259127457487645E-2</v>
      </c>
      <c r="X149" s="27">
        <f t="shared" si="110"/>
        <v>2.1853021825168684E-2</v>
      </c>
      <c r="Y149" s="28">
        <f t="shared" si="111"/>
        <v>5.8135665661791069E-2</v>
      </c>
      <c r="Z149" s="27">
        <f t="shared" si="92"/>
        <v>7.5639123745803394E-2</v>
      </c>
      <c r="AA149" s="27">
        <f t="shared" si="93"/>
        <v>9.7520356688322707E-2</v>
      </c>
      <c r="AB149" s="27">
        <f t="shared" si="94"/>
        <v>2.3049947707234342E-2</v>
      </c>
      <c r="AC149" s="28">
        <f t="shared" si="95"/>
        <v>7.2792544633802692E-2</v>
      </c>
      <c r="AD149" s="27">
        <f t="shared" si="96"/>
        <v>7.8583216644811715E-2</v>
      </c>
      <c r="AE149" s="27">
        <f t="shared" si="97"/>
        <v>0.10284062456127407</v>
      </c>
      <c r="AF149" s="27">
        <f t="shared" si="98"/>
        <v>2.6065840975412646E-2</v>
      </c>
      <c r="AG149" s="28">
        <f t="shared" si="99"/>
        <v>7.482442209836826E-2</v>
      </c>
      <c r="AH149" s="51" t="str">
        <f t="shared" si="119"/>
        <v>na</v>
      </c>
      <c r="AI149" s="51" t="str">
        <f t="shared" si="120"/>
        <v>na</v>
      </c>
      <c r="AJ149" s="51" t="str">
        <f t="shared" si="121"/>
        <v>na</v>
      </c>
      <c r="AK149" s="51" t="str">
        <f t="shared" si="122"/>
        <v>na</v>
      </c>
      <c r="AL149" s="52" t="str">
        <f t="shared" si="123"/>
        <v>na</v>
      </c>
      <c r="AM149" s="52" t="str">
        <f t="shared" si="124"/>
        <v>na</v>
      </c>
      <c r="AN149" s="52">
        <f t="shared" si="125"/>
        <v>6.0756184197179319E-3</v>
      </c>
      <c r="AO149" s="52" t="str">
        <f t="shared" si="126"/>
        <v>na</v>
      </c>
      <c r="AP149" s="52" t="str">
        <f t="shared" si="127"/>
        <v>na</v>
      </c>
      <c r="AQ149" s="52" t="str">
        <f t="shared" si="128"/>
        <v>na</v>
      </c>
      <c r="AR149" s="52">
        <f t="shared" si="129"/>
        <v>8.6477508970883354E-2</v>
      </c>
      <c r="AS149" s="52">
        <f t="shared" si="117"/>
        <v>8.4220446829313164E-2</v>
      </c>
      <c r="AT149" s="52">
        <f t="shared" si="118"/>
        <v>6.8762127193829903E-2</v>
      </c>
      <c r="AV149" s="89"/>
      <c r="AW149" s="89"/>
      <c r="AX149" s="89"/>
      <c r="AY149" s="89"/>
      <c r="AZ149" s="89"/>
      <c r="BA149" s="89"/>
    </row>
    <row r="150" spans="2:54" x14ac:dyDescent="0.2">
      <c r="B150" s="2">
        <f t="shared" si="112"/>
        <v>2016</v>
      </c>
      <c r="C150" s="20">
        <f>INDEX('Monthly Returns'!$E:$E,MATCH(DATE($B150,12,31),'Monthly Returns'!$D:$D,0),0)</f>
        <v>2238.830078</v>
      </c>
      <c r="D150" s="21">
        <f>INDEX('Monthly Returns'!$F:$F,MATCH(DATE($B150,12,31),'Monthly Returns'!$D:$D,0),0)</f>
        <v>241.43199999999999</v>
      </c>
      <c r="E150" s="23">
        <f>SUMIFS(Data!$G:$G,Data!$B:$B,'Annual Returns'!$B150)</f>
        <v>44.575000000000003</v>
      </c>
      <c r="F150" s="19">
        <f>INDEX('Monthly Returns'!$M:$M,MATCH(DATE($B150,12,31),'Monthly Returns'!$D:$D,0),0)</f>
        <v>504.24100855855852</v>
      </c>
      <c r="G150" s="19">
        <f>INDEX('Monthly Returns'!$N:$N,MATCH(DATE($B150,12,31),'Monthly Returns'!$D:$D,0),0)</f>
        <v>19.370251549696341</v>
      </c>
      <c r="H150" s="19">
        <f>INDEX('Monthly Returns'!$O:$O,MATCH(DATE($B150,12,31),'Monthly Returns'!$D:$D,0),0)</f>
        <v>287679.69785275694</v>
      </c>
      <c r="I150" s="22">
        <f>INDEX('Monthly Returns'!$P:$P,MATCH(DATE($B150,12,31),'Monthly Returns'!$D:$D,0),0)</f>
        <v>14851.624260773549</v>
      </c>
      <c r="J150" s="27">
        <f t="shared" si="113"/>
        <v>9.5350226829389984E-2</v>
      </c>
      <c r="K150" s="27">
        <f t="shared" si="114"/>
        <v>0.11834184449298646</v>
      </c>
      <c r="L150" s="27">
        <f t="shared" si="115"/>
        <v>2.074622132966919E-2</v>
      </c>
      <c r="M150" s="28">
        <f t="shared" si="116"/>
        <v>9.5612034729049222E-2</v>
      </c>
      <c r="N150" s="27">
        <f t="shared" si="130"/>
        <v>0.12226578473957539</v>
      </c>
      <c r="O150" s="27">
        <f t="shared" si="131"/>
        <v>0.14508834220879119</v>
      </c>
      <c r="P150" s="27">
        <f t="shared" si="132"/>
        <v>1.3592599161252883E-2</v>
      </c>
      <c r="Q150" s="28">
        <f t="shared" si="133"/>
        <v>0.12973234330672012</v>
      </c>
      <c r="R150" s="27">
        <f t="shared" si="134"/>
        <v>4.6707416750596753E-2</v>
      </c>
      <c r="S150" s="27">
        <f t="shared" si="135"/>
        <v>6.8797230696800771E-2</v>
      </c>
      <c r="T150" s="27">
        <f t="shared" si="136"/>
        <v>1.8092802131214336E-2</v>
      </c>
      <c r="U150" s="28">
        <f t="shared" si="137"/>
        <v>4.9803346472389265E-2</v>
      </c>
      <c r="V150" s="27">
        <f t="shared" si="108"/>
        <v>5.6860744720804046E-2</v>
      </c>
      <c r="W150" s="27">
        <f t="shared" si="109"/>
        <v>7.6209563887745801E-2</v>
      </c>
      <c r="X150" s="27">
        <f t="shared" si="110"/>
        <v>2.1232394154200529E-2</v>
      </c>
      <c r="Y150" s="28">
        <f t="shared" si="111"/>
        <v>5.3834142011406128E-2</v>
      </c>
      <c r="Z150" s="27">
        <f t="shared" si="92"/>
        <v>6.9526757814495577E-2</v>
      </c>
      <c r="AA150" s="27">
        <f t="shared" si="93"/>
        <v>9.082255823787988E-2</v>
      </c>
      <c r="AB150" s="27">
        <f t="shared" si="94"/>
        <v>2.2655180311907497E-2</v>
      </c>
      <c r="AC150" s="28">
        <f t="shared" si="95"/>
        <v>6.6657245998774872E-2</v>
      </c>
      <c r="AD150" s="27">
        <f t="shared" si="96"/>
        <v>7.6952858083783937E-2</v>
      </c>
      <c r="AE150" s="27">
        <f t="shared" si="97"/>
        <v>0.1007016473591984</v>
      </c>
      <c r="AF150" s="27">
        <f t="shared" si="98"/>
        <v>2.639474174601153E-2</v>
      </c>
      <c r="AG150" s="28">
        <f t="shared" si="99"/>
        <v>7.2396031069666744E-2</v>
      </c>
      <c r="AH150" s="51" t="str">
        <f t="shared" si="119"/>
        <v>na</v>
      </c>
      <c r="AI150" s="51" t="str">
        <f t="shared" si="120"/>
        <v>na</v>
      </c>
      <c r="AJ150" s="51" t="str">
        <f t="shared" si="121"/>
        <v>na</v>
      </c>
      <c r="AK150" s="51" t="str">
        <f t="shared" si="122"/>
        <v>na</v>
      </c>
      <c r="AL150" s="52" t="str">
        <f t="shared" si="123"/>
        <v>na</v>
      </c>
      <c r="AM150" s="52">
        <f t="shared" si="124"/>
        <v>9.5612034729049222E-2</v>
      </c>
      <c r="AN150" s="52" t="str">
        <f t="shared" si="125"/>
        <v>na</v>
      </c>
      <c r="AO150" s="52" t="str">
        <f t="shared" si="126"/>
        <v>na</v>
      </c>
      <c r="AP150" s="52" t="str">
        <f t="shared" si="127"/>
        <v>na</v>
      </c>
      <c r="AQ150" s="52" t="str">
        <f t="shared" si="128"/>
        <v>na</v>
      </c>
      <c r="AR150" s="52">
        <f t="shared" si="129"/>
        <v>8.6477508970883354E-2</v>
      </c>
      <c r="AS150" s="52">
        <f t="shared" si="117"/>
        <v>8.4220446829313164E-2</v>
      </c>
      <c r="AT150" s="52">
        <f t="shared" si="118"/>
        <v>6.8762127193829903E-2</v>
      </c>
      <c r="AV150" s="89"/>
      <c r="AW150" s="89"/>
      <c r="AX150" s="89"/>
      <c r="AY150" s="89"/>
      <c r="AZ150" s="89"/>
      <c r="BA150" s="89"/>
    </row>
    <row r="151" spans="2:54" x14ac:dyDescent="0.2">
      <c r="B151" s="2">
        <f t="shared" si="112"/>
        <v>2017</v>
      </c>
      <c r="C151" s="20">
        <f>INDEX('Monthly Returns'!$E:$E,MATCH(DATE($B151,12,31),'Monthly Returns'!$D:$D,0),0)</f>
        <v>2673.610107</v>
      </c>
      <c r="D151" s="21">
        <f>INDEX('Monthly Returns'!$F:$F,MATCH(DATE($B151,12,31),'Monthly Returns'!$D:$D,0),0)</f>
        <v>246.524</v>
      </c>
      <c r="E151" s="23">
        <f>SUMIFS(Data!$G:$G,Data!$B:$B,'Annual Returns'!$B151)</f>
        <v>47.405833333333341</v>
      </c>
      <c r="F151" s="19">
        <f>INDEX('Monthly Returns'!$M:$M,MATCH(DATE($B151,12,31),'Monthly Returns'!$D:$D,0),0)</f>
        <v>602.16443851351346</v>
      </c>
      <c r="G151" s="19">
        <f>INDEX('Monthly Returns'!$N:$N,MATCH(DATE($B151,12,31),'Monthly Returns'!$D:$D,0),0)</f>
        <v>19.778786130410804</v>
      </c>
      <c r="H151" s="19">
        <f>INDEX('Monthly Returns'!$O:$O,MATCH(DATE($B151,12,31),'Monthly Returns'!$D:$D,0),0)</f>
        <v>350130.09030684119</v>
      </c>
      <c r="I151" s="22">
        <f>INDEX('Monthly Returns'!$P:$P,MATCH(DATE($B151,12,31),'Monthly Returns'!$D:$D,0),0)</f>
        <v>17702.304276828174</v>
      </c>
      <c r="J151" s="27">
        <f t="shared" ref="J151" si="138">F151/F150-1</f>
        <v>0.19419965511111914</v>
      </c>
      <c r="K151" s="27">
        <f t="shared" ref="K151" si="139">H151/H150-1</f>
        <v>0.21708307162519414</v>
      </c>
      <c r="L151" s="27">
        <f t="shared" ref="L151" si="140">G151/G150-1</f>
        <v>2.1090824745684245E-2</v>
      </c>
      <c r="M151" s="28">
        <f t="shared" ref="M151" si="141">I151/I150-1</f>
        <v>0.19194398982903893</v>
      </c>
      <c r="N151" s="27">
        <f t="shared" si="130"/>
        <v>0.13392450556519453</v>
      </c>
      <c r="O151" s="27">
        <f t="shared" si="131"/>
        <v>0.15667229517394388</v>
      </c>
      <c r="P151" s="27">
        <f t="shared" si="132"/>
        <v>1.4324898325810631E-2</v>
      </c>
      <c r="Q151" s="28">
        <f t="shared" si="133"/>
        <v>0.14033708241125153</v>
      </c>
      <c r="R151" s="27">
        <f t="shared" si="134"/>
        <v>6.1760472677509393E-2</v>
      </c>
      <c r="S151" s="27">
        <f t="shared" si="135"/>
        <v>8.4298580417968116E-2</v>
      </c>
      <c r="T151" s="27">
        <f t="shared" si="136"/>
        <v>1.6147017267573061E-2</v>
      </c>
      <c r="U151" s="28">
        <f t="shared" si="137"/>
        <v>6.7068605223735478E-2</v>
      </c>
      <c r="V151" s="27">
        <f t="shared" si="108"/>
        <v>5.1978086373634769E-2</v>
      </c>
      <c r="W151" s="27">
        <f t="shared" si="109"/>
        <v>7.133292852490758E-2</v>
      </c>
      <c r="X151" s="27">
        <f t="shared" si="110"/>
        <v>2.1436192012962652E-2</v>
      </c>
      <c r="Y151" s="28">
        <f t="shared" si="111"/>
        <v>4.8849587377173709E-2</v>
      </c>
      <c r="Z151" s="27">
        <f t="shared" si="92"/>
        <v>7.5266268970033412E-2</v>
      </c>
      <c r="AA151" s="27">
        <f t="shared" si="93"/>
        <v>9.6212776134205757E-2</v>
      </c>
      <c r="AB151" s="27">
        <f t="shared" si="94"/>
        <v>2.2339338784798546E-2</v>
      </c>
      <c r="AC151" s="28">
        <f t="shared" si="95"/>
        <v>7.2259214281255035E-2</v>
      </c>
      <c r="AD151" s="27">
        <f t="shared" si="96"/>
        <v>8.2618263536147207E-2</v>
      </c>
      <c r="AE151" s="27">
        <f t="shared" si="97"/>
        <v>0.10610291177552478</v>
      </c>
      <c r="AF151" s="27">
        <f t="shared" si="98"/>
        <v>2.56246414376613E-2</v>
      </c>
      <c r="AG151" s="28">
        <f t="shared" si="99"/>
        <v>7.8467567067278754E-2</v>
      </c>
      <c r="AH151" s="51" t="str">
        <f t="shared" ref="AH151:AH156" si="142">IF($M150&lt;=AH$2,$M151,"na")</f>
        <v>na</v>
      </c>
      <c r="AI151" s="51" t="str">
        <f t="shared" ref="AI151:AI156" si="143">IF(AND($M150&gt;AI$1,$M150&lt;=AI$2),$M151,"na")</f>
        <v>na</v>
      </c>
      <c r="AJ151" s="51" t="str">
        <f t="shared" ref="AJ151:AJ156" si="144">IF(AND($M150&gt;AJ$1,$M150&lt;=AJ$2),$M151,"na")</f>
        <v>na</v>
      </c>
      <c r="AK151" s="51" t="str">
        <f t="shared" ref="AK151:AK156" si="145">IF(AND($M150&gt;AK$1,$M150&lt;=AK$2),$M151,"na")</f>
        <v>na</v>
      </c>
      <c r="AL151" s="52" t="str">
        <f t="shared" ref="AL151:AL156" si="146">IF(AND($M150&gt;AL$1,$M150&lt;=AL$2),$M151,"na")</f>
        <v>na</v>
      </c>
      <c r="AM151" s="52">
        <f t="shared" ref="AM151:AM156" si="147">IF(AND($M150&gt;AM$1,$M150&lt;=AM$2),$M151,"na")</f>
        <v>0.19194398982903893</v>
      </c>
      <c r="AN151" s="52" t="str">
        <f t="shared" ref="AN151:AN156" si="148">IF(AND($M150&gt;AN$1,$M150&lt;=AN$2),$M151,"na")</f>
        <v>na</v>
      </c>
      <c r="AO151" s="52" t="str">
        <f t="shared" ref="AO151:AO156" si="149">IF(AND($M150&gt;AO$1,$M150&lt;=AO$2),$M151,"na")</f>
        <v>na</v>
      </c>
      <c r="AP151" s="52" t="str">
        <f t="shared" ref="AP151:AP156" si="150">IF(AND($M150&gt;AP$1,$M150&lt;=AP$2),$M151,"na")</f>
        <v>na</v>
      </c>
      <c r="AQ151" s="52" t="str">
        <f t="shared" ref="AQ151:AQ156" si="151">IF($M150&gt;=AQ$1,$M151,"na")</f>
        <v>na</v>
      </c>
      <c r="AR151" s="52">
        <f t="shared" si="129"/>
        <v>8.6477508970883354E-2</v>
      </c>
      <c r="AS151" s="52">
        <f t="shared" si="117"/>
        <v>8.4220446829313164E-2</v>
      </c>
      <c r="AT151" s="52">
        <f t="shared" si="118"/>
        <v>6.8762127193829903E-2</v>
      </c>
      <c r="AV151" s="89"/>
      <c r="AW151" s="89"/>
      <c r="AX151" s="89"/>
      <c r="AY151" s="89"/>
      <c r="AZ151" s="89"/>
      <c r="BA151" s="89"/>
      <c r="BB151" s="89"/>
    </row>
    <row r="152" spans="2:54" x14ac:dyDescent="0.2">
      <c r="B152" s="2">
        <f t="shared" si="112"/>
        <v>2018</v>
      </c>
      <c r="C152" s="20">
        <f>INDEX('Monthly Returns'!$E:$E,MATCH(DATE($B152,12,31),'Monthly Returns'!$D:$D,0),0)</f>
        <v>2506.8500979999999</v>
      </c>
      <c r="D152" s="21">
        <f>INDEX('Monthly Returns'!$F:$F,MATCH(DATE($B152,12,31),'Monthly Returns'!$D:$D,0),0)</f>
        <v>251.233</v>
      </c>
      <c r="E152" s="23">
        <f>SUMIFS(Data!$G:$G,Data!$B:$B,'Annual Returns'!$B152)</f>
        <v>51.368333333333325</v>
      </c>
      <c r="F152" s="19">
        <f>INDEX('Monthly Returns'!$M:$M,MATCH(DATE($B152,12,31),'Monthly Returns'!$D:$D,0),0)</f>
        <v>564.60587792792785</v>
      </c>
      <c r="G152" s="19">
        <f>INDEX('Monthly Returns'!$N:$N,MATCH(DATE($B152,12,31),'Monthly Returns'!$D:$D,0),0)</f>
        <v>20.156592363832722</v>
      </c>
      <c r="H152" s="19">
        <f>INDEX('Monthly Returns'!$O:$O,MATCH(DATE($B152,12,31),'Monthly Returns'!$D:$D,0),0)</f>
        <v>334614.85532702296</v>
      </c>
      <c r="I152" s="22">
        <f>INDEX('Monthly Returns'!$P:$P,MATCH(DATE($B152,12,31),'Monthly Returns'!$D:$D,0),0)</f>
        <v>16600.765113820875</v>
      </c>
      <c r="J152" s="27">
        <f t="shared" ref="J152" si="152">F152/F151-1</f>
        <v>-6.2372598219684994E-2</v>
      </c>
      <c r="K152" s="27">
        <f t="shared" ref="K152" si="153">H152/H151-1</f>
        <v>-4.431277233619435E-2</v>
      </c>
      <c r="L152" s="27">
        <f t="shared" ref="L152" si="154">G152/G151-1</f>
        <v>1.9101588486313714E-2</v>
      </c>
      <c r="M152" s="28">
        <f t="shared" ref="M152" si="155">I152/I151-1</f>
        <v>-6.22257501498934E-2</v>
      </c>
      <c r="N152" s="27">
        <f t="shared" si="130"/>
        <v>6.2841152022725E-2</v>
      </c>
      <c r="O152" s="27">
        <f t="shared" si="131"/>
        <v>8.3984152946964263E-2</v>
      </c>
      <c r="P152" s="27">
        <f t="shared" si="132"/>
        <v>1.5139876848222045E-2</v>
      </c>
      <c r="Q152" s="28">
        <f t="shared" si="133"/>
        <v>6.7817527090441976E-2</v>
      </c>
      <c r="R152" s="27">
        <f t="shared" si="134"/>
        <v>0.10747017582447849</v>
      </c>
      <c r="S152" s="27">
        <f t="shared" si="135"/>
        <v>0.13032165887496983</v>
      </c>
      <c r="T152" s="27">
        <f t="shared" si="136"/>
        <v>1.7978516157981295E-2</v>
      </c>
      <c r="U152" s="28">
        <f t="shared" si="137"/>
        <v>0.11035905074007846</v>
      </c>
      <c r="V152" s="27">
        <f t="shared" si="108"/>
        <v>3.6274379821307212E-2</v>
      </c>
      <c r="W152" s="27">
        <f t="shared" si="109"/>
        <v>5.5594962174006168E-2</v>
      </c>
      <c r="X152" s="27">
        <f t="shared" si="110"/>
        <v>2.1585891541881175E-2</v>
      </c>
      <c r="Y152" s="28">
        <f t="shared" si="111"/>
        <v>3.329046623852161E-2</v>
      </c>
      <c r="Z152" s="27">
        <f t="shared" si="92"/>
        <v>6.9579154713919511E-2</v>
      </c>
      <c r="AA152" s="27">
        <f t="shared" si="93"/>
        <v>9.0056851295810647E-2</v>
      </c>
      <c r="AB152" s="27">
        <f t="shared" si="94"/>
        <v>2.2004402020215474E-2</v>
      </c>
      <c r="AC152" s="28">
        <f t="shared" si="95"/>
        <v>6.6587236944454231E-2</v>
      </c>
      <c r="AD152" s="27">
        <f t="shared" si="96"/>
        <v>7.6095231480742154E-2</v>
      </c>
      <c r="AE152" s="27">
        <f t="shared" si="97"/>
        <v>9.888746781555402E-2</v>
      </c>
      <c r="AF152" s="27">
        <f t="shared" si="98"/>
        <v>2.479340353565096E-2</v>
      </c>
      <c r="AG152" s="28">
        <f t="shared" si="99"/>
        <v>7.2301464884795497E-2</v>
      </c>
      <c r="AH152" s="51" t="str">
        <f t="shared" si="142"/>
        <v>na</v>
      </c>
      <c r="AI152" s="51" t="str">
        <f t="shared" si="143"/>
        <v>na</v>
      </c>
      <c r="AJ152" s="51" t="str">
        <f t="shared" si="144"/>
        <v>na</v>
      </c>
      <c r="AK152" s="51" t="str">
        <f t="shared" si="145"/>
        <v>na</v>
      </c>
      <c r="AL152" s="52" t="str">
        <f t="shared" si="146"/>
        <v>na</v>
      </c>
      <c r="AM152" s="52" t="str">
        <f t="shared" si="147"/>
        <v>na</v>
      </c>
      <c r="AN152" s="52">
        <f t="shared" si="148"/>
        <v>-6.22257501498934E-2</v>
      </c>
      <c r="AO152" s="52" t="str">
        <f t="shared" si="149"/>
        <v>na</v>
      </c>
      <c r="AP152" s="52" t="str">
        <f t="shared" si="150"/>
        <v>na</v>
      </c>
      <c r="AQ152" s="52" t="str">
        <f t="shared" si="151"/>
        <v>na</v>
      </c>
      <c r="AR152" s="52">
        <f t="shared" si="129"/>
        <v>8.6477508970883354E-2</v>
      </c>
      <c r="AS152" s="52">
        <f t="shared" si="117"/>
        <v>8.4220446829313164E-2</v>
      </c>
      <c r="AT152" s="52">
        <f t="shared" si="118"/>
        <v>6.8762127193829903E-2</v>
      </c>
      <c r="AV152" s="89"/>
      <c r="AW152" s="89"/>
      <c r="AX152" s="89"/>
      <c r="AY152" s="89"/>
      <c r="AZ152" s="89"/>
      <c r="BA152" s="89"/>
      <c r="BB152" s="89"/>
    </row>
    <row r="153" spans="2:54" x14ac:dyDescent="0.2">
      <c r="B153" s="2">
        <f t="shared" si="112"/>
        <v>2019</v>
      </c>
      <c r="C153" s="20">
        <f>INDEX('Monthly Returns'!$E:$E,MATCH(DATE($B153,12,31),'Monthly Returns'!$D:$D,0),0)</f>
        <v>3230.78</v>
      </c>
      <c r="D153" s="21">
        <f>INDEX('Monthly Returns'!$F:$F,MATCH(DATE($B153,12,31),'Monthly Returns'!$D:$D,0),0)</f>
        <v>256.97399999999999</v>
      </c>
      <c r="E153" s="23">
        <f>SUMIFS(Data!$G:$G,Data!$B:$B,'Annual Returns'!$B153)</f>
        <v>56.245152018777866</v>
      </c>
      <c r="F153" s="19">
        <f>INDEX('Monthly Returns'!$M:$M,MATCH(DATE($B153,12,31),'Monthly Returns'!$D:$D,0),0)</f>
        <v>727.65315315315308</v>
      </c>
      <c r="G153" s="19">
        <f>INDEX('Monthly Returns'!$N:$N,MATCH(DATE($B153,12,31),'Monthly Returns'!$D:$D,0),0)</f>
        <v>20.617196650533764</v>
      </c>
      <c r="H153" s="19">
        <f>INDEX('Monthly Returns'!$O:$O,MATCH(DATE($B153,12,31),'Monthly Returns'!$D:$D,0),0)</f>
        <v>439409.10231589194</v>
      </c>
      <c r="I153" s="22">
        <f>INDEX('Monthly Returns'!$P:$P,MATCH(DATE($B153,12,31),'Monthly Returns'!$D:$D,0),0)</f>
        <v>21312.747303330169</v>
      </c>
      <c r="J153" s="27">
        <f t="shared" ref="J153:J154" si="156">F153/F152-1</f>
        <v>0.28878069038813359</v>
      </c>
      <c r="K153" s="27">
        <f t="shared" ref="K153:K154" si="157">H153/H152-1</f>
        <v>0.3131787047722443</v>
      </c>
      <c r="L153" s="27">
        <f t="shared" ref="L153:L154" si="158">G153/G152-1</f>
        <v>2.2851297401216941E-2</v>
      </c>
      <c r="M153" s="28">
        <f t="shared" ref="M153:M154" si="159">I153/I152-1</f>
        <v>0.28384126618274719</v>
      </c>
      <c r="N153" s="27">
        <f t="shared" si="130"/>
        <v>9.4295039535331471E-2</v>
      </c>
      <c r="O153" s="27">
        <f t="shared" si="131"/>
        <v>0.11600042396027765</v>
      </c>
      <c r="P153" s="27">
        <f t="shared" si="132"/>
        <v>1.8201609991006285E-2</v>
      </c>
      <c r="Q153" s="28">
        <f t="shared" si="133"/>
        <v>9.6050539509690447E-2</v>
      </c>
      <c r="R153" s="27">
        <f t="shared" si="134"/>
        <v>0.1122421721947906</v>
      </c>
      <c r="S153" s="27">
        <f t="shared" si="135"/>
        <v>0.13430195386176513</v>
      </c>
      <c r="T153" s="27">
        <f t="shared" si="136"/>
        <v>1.7545408011092389E-2</v>
      </c>
      <c r="U153" s="28">
        <f t="shared" si="137"/>
        <v>0.11474332735566728</v>
      </c>
      <c r="V153" s="27">
        <f t="shared" si="108"/>
        <v>4.0184994209160774E-2</v>
      </c>
      <c r="W153" s="27">
        <f t="shared" si="109"/>
        <v>5.9924408487630254E-2</v>
      </c>
      <c r="X153" s="27">
        <f t="shared" si="110"/>
        <v>2.138682947088677E-2</v>
      </c>
      <c r="Y153" s="28">
        <f t="shared" si="111"/>
        <v>3.7730640247933378E-2</v>
      </c>
      <c r="Z153" s="27">
        <f t="shared" si="92"/>
        <v>8.115901201642739E-2</v>
      </c>
      <c r="AA153" s="27">
        <f t="shared" si="93"/>
        <v>0.10143777823364442</v>
      </c>
      <c r="AB153" s="27">
        <f t="shared" si="94"/>
        <v>2.1848932033507129E-2</v>
      </c>
      <c r="AC153" s="28">
        <f t="shared" si="95"/>
        <v>7.7887096326218375E-2</v>
      </c>
      <c r="AD153" s="27">
        <f t="shared" si="96"/>
        <v>7.6551213752046543E-2</v>
      </c>
      <c r="AE153" s="27">
        <f t="shared" si="97"/>
        <v>9.8882398400871319E-2</v>
      </c>
      <c r="AF153" s="27">
        <f t="shared" si="98"/>
        <v>2.4013785555301537E-2</v>
      </c>
      <c r="AG153" s="28">
        <f t="shared" si="99"/>
        <v>7.3112895452838389E-2</v>
      </c>
      <c r="AH153" s="51" t="str">
        <f t="shared" si="142"/>
        <v>na</v>
      </c>
      <c r="AI153" s="51" t="str">
        <f t="shared" si="143"/>
        <v>na</v>
      </c>
      <c r="AJ153" s="51" t="str">
        <f t="shared" si="144"/>
        <v>na</v>
      </c>
      <c r="AK153" s="51" t="str">
        <f t="shared" si="145"/>
        <v>na</v>
      </c>
      <c r="AL153" s="52">
        <f t="shared" si="146"/>
        <v>0.28384126618274719</v>
      </c>
      <c r="AM153" s="52" t="str">
        <f t="shared" si="147"/>
        <v>na</v>
      </c>
      <c r="AN153" s="52" t="str">
        <f t="shared" si="148"/>
        <v>na</v>
      </c>
      <c r="AO153" s="52" t="str">
        <f t="shared" si="149"/>
        <v>na</v>
      </c>
      <c r="AP153" s="52" t="str">
        <f t="shared" si="150"/>
        <v>na</v>
      </c>
      <c r="AQ153" s="52" t="str">
        <f t="shared" si="151"/>
        <v>na</v>
      </c>
      <c r="AR153" s="52">
        <f t="shared" si="129"/>
        <v>8.6477508970883354E-2</v>
      </c>
      <c r="AS153" s="52">
        <f t="shared" si="117"/>
        <v>8.4220446829313164E-2</v>
      </c>
      <c r="AT153" s="52">
        <f t="shared" si="118"/>
        <v>6.8762127193829903E-2</v>
      </c>
      <c r="AV153" s="89"/>
      <c r="AW153" s="89"/>
      <c r="AX153" s="89"/>
      <c r="AY153" s="89"/>
      <c r="AZ153" s="89"/>
      <c r="BA153" s="89"/>
      <c r="BB153" s="89"/>
    </row>
    <row r="154" spans="2:54" x14ac:dyDescent="0.2">
      <c r="B154" s="2">
        <f t="shared" si="112"/>
        <v>2020</v>
      </c>
      <c r="C154" s="20">
        <f>INDEX('Monthly Returns'!$E:$E,MATCH(DATE($B154,12,31),'Monthly Returns'!$D:$D,0),0)</f>
        <v>3756.07</v>
      </c>
      <c r="D154" s="21">
        <f>INDEX('Monthly Returns'!$F:$F,MATCH(DATE($B154,12,31),'Monthly Returns'!$D:$D,0),0)</f>
        <v>260.47399999999999</v>
      </c>
      <c r="E154" s="23">
        <f>SUMIFS(Data!$G:$G,Data!$B:$B,'Annual Returns'!$B154)</f>
        <v>59.094125252596733</v>
      </c>
      <c r="F154" s="19">
        <f>INDEX('Monthly Returns'!$M:$M,MATCH(DATE($B154,12,31),'Monthly Returns'!$D:$D,0),0)</f>
        <v>845.9617117117117</v>
      </c>
      <c r="G154" s="19">
        <f>INDEX('Monthly Returns'!$N:$N,MATCH(DATE($B154,12,31),'Monthly Returns'!$D:$D,0),0)</f>
        <v>20.89800400177112</v>
      </c>
      <c r="H154" s="19">
        <f>INDEX('Monthly Returns'!$O:$O,MATCH(DATE($B154,12,31),'Monthly Returns'!$D:$D,0),0)</f>
        <v>520532.39139215747</v>
      </c>
      <c r="I154" s="22">
        <f>INDEX('Monthly Returns'!$P:$P,MATCH(DATE($B154,12,31),'Monthly Returns'!$D:$D,0),0)</f>
        <v>24908.234841377256</v>
      </c>
      <c r="J154" s="27">
        <f t="shared" si="156"/>
        <v>0.16258921994069553</v>
      </c>
      <c r="K154" s="27">
        <f t="shared" si="157"/>
        <v>0.1846190455516461</v>
      </c>
      <c r="L154" s="27">
        <f t="shared" si="158"/>
        <v>1.3620054947193205E-2</v>
      </c>
      <c r="M154" s="28">
        <f t="shared" si="159"/>
        <v>0.16870127003688928</v>
      </c>
      <c r="N154" s="27">
        <f t="shared" si="130"/>
        <v>0.1294138505721143</v>
      </c>
      <c r="O154" s="27">
        <f t="shared" si="131"/>
        <v>0.1513904531903667</v>
      </c>
      <c r="P154" s="27">
        <f t="shared" si="132"/>
        <v>1.9477078308729912E-2</v>
      </c>
      <c r="Q154" s="28">
        <f t="shared" si="133"/>
        <v>0.12939317390095306</v>
      </c>
      <c r="R154" s="27">
        <f t="shared" si="134"/>
        <v>0.1156237033579588</v>
      </c>
      <c r="S154" s="27">
        <f t="shared" si="135"/>
        <v>0.13768222894440973</v>
      </c>
      <c r="T154" s="27">
        <f t="shared" si="136"/>
        <v>1.7411269448240896E-2</v>
      </c>
      <c r="U154" s="28">
        <f t="shared" si="137"/>
        <v>0.11821272587376952</v>
      </c>
      <c r="V154" s="27">
        <f t="shared" si="108"/>
        <v>5.3667006444283016E-2</v>
      </c>
      <c r="W154" s="27">
        <f t="shared" si="109"/>
        <v>7.4047307575401122E-2</v>
      </c>
      <c r="X154" s="27">
        <f t="shared" si="110"/>
        <v>2.0377225090754125E-2</v>
      </c>
      <c r="Y154" s="28">
        <f t="shared" si="111"/>
        <v>5.2598275583692455E-2</v>
      </c>
      <c r="Z154" s="27">
        <f t="shared" si="92"/>
        <v>7.4999081011431601E-2</v>
      </c>
      <c r="AA154" s="27">
        <f t="shared" si="93"/>
        <v>9.4935039657631171E-2</v>
      </c>
      <c r="AB154" s="27">
        <f t="shared" si="94"/>
        <v>2.1377390553669162E-2</v>
      </c>
      <c r="AC154" s="28">
        <f t="shared" si="95"/>
        <v>7.2018090261512402E-2</v>
      </c>
      <c r="AD154" s="27">
        <f t="shared" si="96"/>
        <v>8.4420394708583757E-2</v>
      </c>
      <c r="AE154" s="27">
        <f t="shared" si="97"/>
        <v>0.10632040912693208</v>
      </c>
      <c r="AF154" s="27">
        <f t="shared" si="98"/>
        <v>2.2453601107486953E-2</v>
      </c>
      <c r="AG154" s="28">
        <f t="shared" si="99"/>
        <v>8.2025050260083665E-2</v>
      </c>
      <c r="AH154" s="51" t="str">
        <f t="shared" si="142"/>
        <v>na</v>
      </c>
      <c r="AI154" s="51" t="str">
        <f t="shared" si="143"/>
        <v>na</v>
      </c>
      <c r="AJ154" s="51" t="str">
        <f t="shared" si="144"/>
        <v>na</v>
      </c>
      <c r="AK154" s="51" t="str">
        <f t="shared" si="145"/>
        <v>na</v>
      </c>
      <c r="AL154" s="52" t="str">
        <f t="shared" si="146"/>
        <v>na</v>
      </c>
      <c r="AM154" s="52" t="str">
        <f t="shared" si="147"/>
        <v>na</v>
      </c>
      <c r="AN154" s="52" t="str">
        <f t="shared" si="148"/>
        <v>na</v>
      </c>
      <c r="AO154" s="52">
        <f t="shared" si="149"/>
        <v>0.16870127003688928</v>
      </c>
      <c r="AP154" s="52" t="str">
        <f t="shared" si="150"/>
        <v>na</v>
      </c>
      <c r="AQ154" s="52" t="str">
        <f t="shared" si="151"/>
        <v>na</v>
      </c>
      <c r="AR154" s="52">
        <f t="shared" si="129"/>
        <v>8.6477508970883354E-2</v>
      </c>
      <c r="AS154" s="52">
        <f t="shared" si="117"/>
        <v>8.4220446829313164E-2</v>
      </c>
      <c r="AT154" s="52">
        <f t="shared" si="118"/>
        <v>6.8762127193829903E-2</v>
      </c>
      <c r="AV154" s="89"/>
      <c r="AW154" s="89"/>
      <c r="AX154" s="89"/>
      <c r="AY154" s="89"/>
      <c r="AZ154" s="89"/>
      <c r="BA154" s="89"/>
      <c r="BB154" s="89"/>
    </row>
    <row r="155" spans="2:54" x14ac:dyDescent="0.2">
      <c r="B155" s="2">
        <f t="shared" si="112"/>
        <v>2021</v>
      </c>
      <c r="C155" s="20">
        <f>INDEX('Monthly Returns'!$E:$E,MATCH(DATE($B155,12,31),'Monthly Returns'!$D:$D,0),0)</f>
        <v>4766.18</v>
      </c>
      <c r="D155" s="21">
        <f>INDEX('Monthly Returns'!$F:$F,MATCH(DATE($B155,12,31),'Monthly Returns'!$D:$D,0),0)</f>
        <v>278.80200000000002</v>
      </c>
      <c r="E155" s="23">
        <f>SUMIFS(Data!$G:$G,Data!$B:$B,'Annual Returns'!$B155)</f>
        <v>58.610984712032035</v>
      </c>
      <c r="F155" s="19">
        <f>INDEX('Monthly Returns'!$M:$M,MATCH(DATE($B155,12,31),'Monthly Returns'!$D:$D,0),0)</f>
        <v>1073.463963963964</v>
      </c>
      <c r="G155" s="19">
        <f>INDEX('Monthly Returns'!$N:$N,MATCH(DATE($B155,12,31),'Monthly Returns'!$D:$D,0),0)</f>
        <v>22.368471754193479</v>
      </c>
      <c r="H155" s="19">
        <f>INDEX('Monthly Returns'!$O:$O,MATCH(DATE($B155,12,31),'Monthly Returns'!$D:$D,0),0)</f>
        <v>669521.39795603184</v>
      </c>
      <c r="I155" s="22">
        <f>INDEX('Monthly Returns'!$P:$P,MATCH(DATE($B155,12,31),'Monthly Returns'!$D:$D,0),0)</f>
        <v>29931.477005375389</v>
      </c>
      <c r="J155" s="27">
        <f t="shared" ref="J155:J156" si="160">F155/F154-1</f>
        <v>0.268927362908572</v>
      </c>
      <c r="K155" s="27">
        <f t="shared" ref="K155:K156" si="161">H155/H154-1</f>
        <v>0.28622427542963291</v>
      </c>
      <c r="L155" s="27">
        <f t="shared" ref="L155:L156" si="162">G155/G154-1</f>
        <v>7.0364028655451216E-2</v>
      </c>
      <c r="M155" s="28">
        <f t="shared" ref="M155:M156" si="163">I155/I154-1</f>
        <v>0.20166993751213491</v>
      </c>
      <c r="N155" s="27">
        <f t="shared" si="130"/>
        <v>0.16313429586957495</v>
      </c>
      <c r="O155" s="27">
        <f t="shared" si="131"/>
        <v>0.18405274657933202</v>
      </c>
      <c r="P155" s="27">
        <f t="shared" si="132"/>
        <v>2.9201026193214741E-2</v>
      </c>
      <c r="Q155" s="28">
        <f t="shared" si="133"/>
        <v>0.15045818692863078</v>
      </c>
      <c r="R155" s="27">
        <f t="shared" si="134"/>
        <v>0.14251731860465999</v>
      </c>
      <c r="S155" s="27">
        <f t="shared" si="135"/>
        <v>0.16440757326131017</v>
      </c>
      <c r="T155" s="27">
        <f t="shared" si="136"/>
        <v>2.1366997312234126E-2</v>
      </c>
      <c r="U155" s="28">
        <f t="shared" si="137"/>
        <v>0.14004816713824964</v>
      </c>
      <c r="V155" s="27">
        <f t="shared" si="108"/>
        <v>7.3766660198079759E-2</v>
      </c>
      <c r="W155" s="27">
        <f t="shared" si="109"/>
        <v>9.45179152945399E-2</v>
      </c>
      <c r="X155" s="27">
        <f t="shared" si="110"/>
        <v>2.3064386257233283E-2</v>
      </c>
      <c r="Y155" s="28">
        <f t="shared" si="111"/>
        <v>6.9842651153864788E-2</v>
      </c>
      <c r="Z155" s="27">
        <f t="shared" si="92"/>
        <v>7.7308746784336968E-2</v>
      </c>
      <c r="AA155" s="27">
        <f t="shared" si="93"/>
        <v>9.696226329914448E-2</v>
      </c>
      <c r="AB155" s="27">
        <f t="shared" si="94"/>
        <v>2.2821169412959641E-2</v>
      </c>
      <c r="AC155" s="28">
        <f t="shared" si="95"/>
        <v>7.2486858996805514E-2</v>
      </c>
      <c r="AD155" s="27">
        <f t="shared" si="96"/>
        <v>8.458773488693283E-2</v>
      </c>
      <c r="AE155" s="27">
        <f t="shared" si="97"/>
        <v>0.10583483630003654</v>
      </c>
      <c r="AF155" s="27">
        <f t="shared" si="98"/>
        <v>2.3743256311655747E-2</v>
      </c>
      <c r="AG155" s="28">
        <f t="shared" si="99"/>
        <v>8.0187663735281189E-2</v>
      </c>
      <c r="AH155" s="51" t="str">
        <f t="shared" si="142"/>
        <v>na</v>
      </c>
      <c r="AI155" s="51" t="str">
        <f t="shared" si="143"/>
        <v>na</v>
      </c>
      <c r="AJ155" s="51" t="str">
        <f t="shared" si="144"/>
        <v>na</v>
      </c>
      <c r="AK155" s="51" t="str">
        <f t="shared" si="145"/>
        <v>na</v>
      </c>
      <c r="AL155" s="52" t="str">
        <f t="shared" si="146"/>
        <v>na</v>
      </c>
      <c r="AM155" s="52" t="str">
        <f t="shared" si="147"/>
        <v>na</v>
      </c>
      <c r="AN155" s="52">
        <f t="shared" si="148"/>
        <v>0.20166993751213491</v>
      </c>
      <c r="AO155" s="52" t="str">
        <f t="shared" si="149"/>
        <v>na</v>
      </c>
      <c r="AP155" s="52" t="str">
        <f t="shared" si="150"/>
        <v>na</v>
      </c>
      <c r="AQ155" s="52" t="str">
        <f t="shared" si="151"/>
        <v>na</v>
      </c>
      <c r="AR155" s="52">
        <f t="shared" si="129"/>
        <v>8.6477508970883354E-2</v>
      </c>
      <c r="AS155" s="52">
        <f t="shared" si="117"/>
        <v>8.4220446829313164E-2</v>
      </c>
      <c r="AT155" s="52">
        <f t="shared" si="118"/>
        <v>6.8762127193829903E-2</v>
      </c>
      <c r="AV155" s="89"/>
      <c r="AW155" s="89"/>
      <c r="AX155" s="89"/>
      <c r="AY155" s="89"/>
      <c r="AZ155" s="89"/>
      <c r="BA155" s="89"/>
      <c r="BB155" s="89"/>
    </row>
    <row r="156" spans="2:54" x14ac:dyDescent="0.2">
      <c r="B156" s="2">
        <f t="shared" si="112"/>
        <v>2022</v>
      </c>
      <c r="C156" s="20">
        <f>INDEX('Monthly Returns'!$E:$E,MATCH(DATE($B156,12,31),'Monthly Returns'!$D:$D,0),0)</f>
        <v>3839.5</v>
      </c>
      <c r="D156" s="21">
        <f>INDEX('Monthly Returns'!$F:$F,MATCH(DATE($B156,12,31),'Monthly Returns'!$D:$D,0),0)</f>
        <v>297.56050000000005</v>
      </c>
      <c r="E156" s="23">
        <f>SUMIFS(Data!$G:$G,Data!$B:$B,'Annual Returns'!$B156)</f>
        <v>63.746547247679338</v>
      </c>
      <c r="F156" s="19">
        <f>INDEX('Monthly Returns'!$M:$M,MATCH(DATE($B156,12,31),'Monthly Returns'!$D:$D,0),0)</f>
        <v>864.75225225225222</v>
      </c>
      <c r="G156" s="19">
        <f>INDEX('Monthly Returns'!$N:$N,MATCH(DATE($B156,12,31),'Monthly Returns'!$D:$D,0),0)</f>
        <v>23.873478810818035</v>
      </c>
      <c r="H156" s="19">
        <f>INDEX('Monthly Returns'!$O:$O,MATCH(DATE($B156,12,31),'Monthly Returns'!$D:$D,0),0)</f>
        <v>548220.30460903014</v>
      </c>
      <c r="I156" s="22">
        <f>INDEX('Monthly Returns'!$P:$P,MATCH(DATE($B156,12,31),'Monthly Returns'!$D:$D,0),0)</f>
        <v>22963.570117004012</v>
      </c>
      <c r="J156" s="27">
        <f t="shared" si="160"/>
        <v>-0.19442824232404154</v>
      </c>
      <c r="K156" s="27">
        <f t="shared" si="161"/>
        <v>-0.18117582756476391</v>
      </c>
      <c r="L156" s="27">
        <f t="shared" si="162"/>
        <v>6.7282515907346685E-2</v>
      </c>
      <c r="M156" s="28">
        <f t="shared" si="163"/>
        <v>-0.23279529062732229</v>
      </c>
      <c r="N156" s="27">
        <f t="shared" si="130"/>
        <v>7.5066476344897159E-2</v>
      </c>
      <c r="O156" s="27">
        <f t="shared" si="131"/>
        <v>9.3818176963730959E-2</v>
      </c>
      <c r="P156" s="27">
        <f t="shared" si="132"/>
        <v>3.8348679176947398E-2</v>
      </c>
      <c r="Q156" s="28">
        <f t="shared" si="133"/>
        <v>5.3420877687013313E-2</v>
      </c>
      <c r="R156" s="27">
        <f t="shared" si="134"/>
        <v>0.10410335686433969</v>
      </c>
      <c r="S156" s="27">
        <f t="shared" si="135"/>
        <v>0.12480628610068578</v>
      </c>
      <c r="T156" s="27">
        <f t="shared" si="136"/>
        <v>2.6266494840836652E-2</v>
      </c>
      <c r="U156" s="28">
        <f t="shared" si="137"/>
        <v>9.6017741741760476E-2</v>
      </c>
      <c r="V156" s="27">
        <f t="shared" si="108"/>
        <v>7.6450445715785298E-2</v>
      </c>
      <c r="W156" s="27">
        <f t="shared" si="109"/>
        <v>9.7225571914006936E-2</v>
      </c>
      <c r="X156" s="27">
        <f t="shared" si="110"/>
        <v>2.5195840930854141E-2</v>
      </c>
      <c r="Y156" s="28">
        <f t="shared" si="111"/>
        <v>7.0259484195479782E-2</v>
      </c>
      <c r="Z156" s="27">
        <f t="shared" si="92"/>
        <v>5.6555751365669149E-2</v>
      </c>
      <c r="AA156" s="27">
        <f t="shared" si="93"/>
        <v>7.5792692944949946E-2</v>
      </c>
      <c r="AB156" s="27">
        <f t="shared" si="94"/>
        <v>2.4796507098713061E-2</v>
      </c>
      <c r="AC156" s="28">
        <f t="shared" si="95"/>
        <v>4.9762255719051574E-2</v>
      </c>
      <c r="AD156" s="27">
        <f t="shared" si="96"/>
        <v>7.5232967620899593E-2</v>
      </c>
      <c r="AE156" s="27">
        <f t="shared" si="97"/>
        <v>9.5813312534549944E-2</v>
      </c>
      <c r="AF156" s="27">
        <f t="shared" si="98"/>
        <v>2.4990317341480939E-2</v>
      </c>
      <c r="AG156" s="28">
        <f t="shared" si="99"/>
        <v>6.9096257783939574E-2</v>
      </c>
      <c r="AH156" s="51" t="str">
        <f t="shared" si="142"/>
        <v>na</v>
      </c>
      <c r="AI156" s="51" t="str">
        <f t="shared" si="143"/>
        <v>na</v>
      </c>
      <c r="AJ156" s="51" t="str">
        <f t="shared" si="144"/>
        <v>na</v>
      </c>
      <c r="AK156" s="51" t="str">
        <f t="shared" si="145"/>
        <v>na</v>
      </c>
      <c r="AL156" s="52" t="str">
        <f t="shared" si="146"/>
        <v>na</v>
      </c>
      <c r="AM156" s="52" t="str">
        <f t="shared" si="147"/>
        <v>na</v>
      </c>
      <c r="AN156" s="52" t="str">
        <f t="shared" si="148"/>
        <v>na</v>
      </c>
      <c r="AO156" s="52">
        <f t="shared" si="149"/>
        <v>-0.23279529062732229</v>
      </c>
      <c r="AP156" s="52" t="str">
        <f t="shared" si="150"/>
        <v>na</v>
      </c>
      <c r="AQ156" s="52" t="str">
        <f t="shared" si="151"/>
        <v>na</v>
      </c>
      <c r="AR156" s="52">
        <f t="shared" si="129"/>
        <v>8.6477508970883354E-2</v>
      </c>
      <c r="AS156" s="52">
        <f t="shared" si="117"/>
        <v>8.4220446829313164E-2</v>
      </c>
      <c r="AT156" s="52">
        <f t="shared" si="118"/>
        <v>6.8762127193829903E-2</v>
      </c>
      <c r="AV156" s="89"/>
      <c r="AW156" s="89"/>
      <c r="AX156" s="89"/>
      <c r="AY156" s="89"/>
      <c r="AZ156" s="89"/>
      <c r="BA156" s="89"/>
      <c r="BB156" s="89"/>
    </row>
    <row r="157" spans="2:54" x14ac:dyDescent="0.2">
      <c r="F157" s="15"/>
      <c r="G157" s="16"/>
    </row>
    <row r="158" spans="2:54" x14ac:dyDescent="0.2">
      <c r="F158" s="15"/>
      <c r="G158" s="16"/>
    </row>
  </sheetData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I2406"/>
  <sheetViews>
    <sheetView workbookViewId="0"/>
  </sheetViews>
  <sheetFormatPr defaultColWidth="18.7109375" defaultRowHeight="12.75" x14ac:dyDescent="0.2"/>
  <cols>
    <col min="1" max="16384" width="18.7109375" style="1"/>
  </cols>
  <sheetData>
    <row r="2" spans="2:9" x14ac:dyDescent="0.2">
      <c r="B2" s="1" t="s">
        <v>2819</v>
      </c>
      <c r="C2" s="72">
        <f>'Charts and Output'!E256</f>
        <v>168</v>
      </c>
    </row>
    <row r="4" spans="2:9" ht="15" x14ac:dyDescent="0.35">
      <c r="B4" s="32"/>
      <c r="C4" s="32"/>
      <c r="D4" s="33" t="s">
        <v>414</v>
      </c>
      <c r="E4" s="33"/>
      <c r="F4" s="33"/>
      <c r="G4" s="33" t="s">
        <v>415</v>
      </c>
      <c r="H4" s="33"/>
      <c r="I4" s="33"/>
    </row>
    <row r="5" spans="2:9" ht="30" customHeight="1" x14ac:dyDescent="0.2">
      <c r="B5" s="36" t="s">
        <v>1</v>
      </c>
      <c r="C5" s="36" t="s">
        <v>14</v>
      </c>
      <c r="D5" s="36" t="s">
        <v>2820</v>
      </c>
      <c r="E5" s="36" t="s">
        <v>2821</v>
      </c>
      <c r="F5" s="36" t="s">
        <v>2822</v>
      </c>
      <c r="G5" s="36" t="s">
        <v>383</v>
      </c>
      <c r="H5" s="36" t="s">
        <v>416</v>
      </c>
      <c r="I5" s="36" t="s">
        <v>417</v>
      </c>
    </row>
    <row r="6" spans="2:9" x14ac:dyDescent="0.2">
      <c r="B6" s="1" t="s">
        <v>2818</v>
      </c>
      <c r="C6" s="84">
        <f>'Charts and Output'!E253</f>
        <v>39813</v>
      </c>
      <c r="D6" s="37">
        <f>INDEX('Monthly Returns'!$E:$E,MATCH('Charting Input'!$C6,'Monthly Returns'!$D:$D,0),0)</f>
        <v>903.25</v>
      </c>
      <c r="E6" s="37">
        <f>INDEX('Monthly Returns'!$O:$O,MATCH('Charting Input'!$C6,'Monthly Returns'!$D:$D,0),0)</f>
        <v>98293.482610397245</v>
      </c>
      <c r="F6" s="37">
        <f>INDEX('Monthly Returns'!$P:$P,MATCH('Charting Input'!$C6,'Monthly Returns'!$D:$D,0),0)</f>
        <v>5827.6536849772001</v>
      </c>
      <c r="G6" s="17">
        <f>D6</f>
        <v>903.25</v>
      </c>
      <c r="H6" s="17">
        <f t="shared" ref="H6:I6" si="0">$D6</f>
        <v>903.25</v>
      </c>
      <c r="I6" s="17">
        <f t="shared" si="0"/>
        <v>903.25</v>
      </c>
    </row>
    <row r="7" spans="2:9" x14ac:dyDescent="0.2">
      <c r="B7" s="1" t="s">
        <v>418</v>
      </c>
      <c r="C7" s="34">
        <f>EOMONTH(DATE(YEAR(C6),MONTH(C6),DAY(C6)),1)</f>
        <v>39844</v>
      </c>
      <c r="D7" s="37">
        <f>INDEX('Monthly Returns'!$E:$E,MATCH('Charting Input'!$C7,'Monthly Returns'!$D:$D,0),0)</f>
        <v>825.88000499999998</v>
      </c>
      <c r="E7" s="37">
        <f>INDEX('Monthly Returns'!$O:$O,MATCH('Charting Input'!$C7,'Monthly Returns'!$D:$D,0),0)</f>
        <v>89873.924062820137</v>
      </c>
      <c r="F7" s="37">
        <f>INDEX('Monthly Returns'!$P:$P,MATCH('Charting Input'!$C7,'Monthly Returns'!$D:$D,0),0)</f>
        <v>5305.3811218377359</v>
      </c>
      <c r="G7" s="17">
        <f t="shared" ref="G7:G70" si="1">D7</f>
        <v>825.88000499999998</v>
      </c>
      <c r="H7" s="17">
        <f>H6*(E7/E6)</f>
        <v>825.88000499999998</v>
      </c>
      <c r="I7" s="17">
        <f>I6*(F7/F6)</f>
        <v>822.30100780579983</v>
      </c>
    </row>
    <row r="8" spans="2:9" x14ac:dyDescent="0.2">
      <c r="B8" s="1" t="s">
        <v>419</v>
      </c>
      <c r="C8" s="34">
        <f t="shared" ref="C8:C71" si="2">EOMONTH(DATE(YEAR(C7),MONTH(C7),DAY(C7)),1)</f>
        <v>39872</v>
      </c>
      <c r="D8" s="37">
        <f>INDEX('Monthly Returns'!$E:$E,MATCH('Charting Input'!$C8,'Monthly Returns'!$D:$D,0),0)</f>
        <v>735.09002699999996</v>
      </c>
      <c r="E8" s="37">
        <f>INDEX('Monthly Returns'!$O:$O,MATCH('Charting Input'!$C8,'Monthly Returns'!$D:$D,0),0)</f>
        <v>79993.975960144962</v>
      </c>
      <c r="F8" s="37">
        <f>INDEX('Monthly Returns'!$P:$P,MATCH('Charting Input'!$C8,'Monthly Returns'!$D:$D,0),0)</f>
        <v>4698.7874661219539</v>
      </c>
      <c r="G8" s="17">
        <f t="shared" si="1"/>
        <v>735.09002699999996</v>
      </c>
      <c r="H8" s="17">
        <f t="shared" ref="H8:H71" si="3">H7*(E8/E7)</f>
        <v>735.09002699999996</v>
      </c>
      <c r="I8" s="17">
        <f t="shared" ref="I8:I71" si="4">I7*(F8/F7)</f>
        <v>728.28277179810823</v>
      </c>
    </row>
    <row r="9" spans="2:9" x14ac:dyDescent="0.2">
      <c r="B9" s="1" t="s">
        <v>420</v>
      </c>
      <c r="C9" s="34">
        <f t="shared" si="2"/>
        <v>39903</v>
      </c>
      <c r="D9" s="37">
        <f>INDEX('Monthly Returns'!$E:$E,MATCH('Charting Input'!$C9,'Monthly Returns'!$D:$D,0),0)</f>
        <v>797.86999500000002</v>
      </c>
      <c r="E9" s="37">
        <f>INDEX('Monthly Returns'!$O:$O,MATCH('Charting Input'!$C9,'Monthly Returns'!$D:$D,0),0)</f>
        <v>87577.687830049908</v>
      </c>
      <c r="F9" s="37">
        <f>INDEX('Monthly Returns'!$P:$P,MATCH('Charting Input'!$C9,'Monthly Returns'!$D:$D,0),0)</f>
        <v>5131.7699644355853</v>
      </c>
      <c r="G9" s="17">
        <f t="shared" si="1"/>
        <v>797.86999500000002</v>
      </c>
      <c r="H9" s="17">
        <f t="shared" si="3"/>
        <v>804.77916166666671</v>
      </c>
      <c r="I9" s="17">
        <f t="shared" si="4"/>
        <v>795.39236044953441</v>
      </c>
    </row>
    <row r="10" spans="2:9" x14ac:dyDescent="0.2">
      <c r="B10" s="1" t="s">
        <v>421</v>
      </c>
      <c r="C10" s="34">
        <f t="shared" si="2"/>
        <v>39933</v>
      </c>
      <c r="D10" s="37">
        <f>INDEX('Monthly Returns'!$E:$E,MATCH('Charting Input'!$C10,'Monthly Returns'!$D:$D,0),0)</f>
        <v>872.80999799999995</v>
      </c>
      <c r="E10" s="37">
        <f>INDEX('Monthly Returns'!$O:$O,MATCH('Charting Input'!$C10,'Monthly Returns'!$D:$D,0),0)</f>
        <v>95803.429153631077</v>
      </c>
      <c r="F10" s="37">
        <f>INDEX('Monthly Returns'!$P:$P,MATCH('Charting Input'!$C10,'Monthly Returns'!$D:$D,0),0)</f>
        <v>5599.7927232629136</v>
      </c>
      <c r="G10" s="17">
        <f t="shared" si="1"/>
        <v>872.80999799999995</v>
      </c>
      <c r="H10" s="17">
        <f t="shared" si="3"/>
        <v>880.36810869761439</v>
      </c>
      <c r="I10" s="17">
        <f t="shared" si="4"/>
        <v>867.93297109023649</v>
      </c>
    </row>
    <row r="11" spans="2:9" x14ac:dyDescent="0.2">
      <c r="B11" s="1" t="s">
        <v>422</v>
      </c>
      <c r="C11" s="34">
        <f t="shared" si="2"/>
        <v>39964</v>
      </c>
      <c r="D11" s="37">
        <f>INDEX('Monthly Returns'!$E:$E,MATCH('Charting Input'!$C11,'Monthly Returns'!$D:$D,0),0)</f>
        <v>919.14001499999995</v>
      </c>
      <c r="E11" s="37">
        <f>INDEX('Monthly Returns'!$O:$O,MATCH('Charting Input'!$C11,'Monthly Returns'!$D:$D,0),0)</f>
        <v>100888.81372933117</v>
      </c>
      <c r="F11" s="37">
        <f>INDEX('Monthly Returns'!$P:$P,MATCH('Charting Input'!$C11,'Monthly Returns'!$D:$D,0),0)</f>
        <v>5880.0517389375573</v>
      </c>
      <c r="G11" s="17">
        <f t="shared" si="1"/>
        <v>919.14001499999995</v>
      </c>
      <c r="H11" s="17">
        <f t="shared" si="3"/>
        <v>927.09932114440221</v>
      </c>
      <c r="I11" s="17">
        <f t="shared" si="4"/>
        <v>911.37137179010801</v>
      </c>
    </row>
    <row r="12" spans="2:9" x14ac:dyDescent="0.2">
      <c r="B12" s="1" t="s">
        <v>423</v>
      </c>
      <c r="C12" s="34">
        <f t="shared" si="2"/>
        <v>39994</v>
      </c>
      <c r="D12" s="37">
        <f>INDEX('Monthly Returns'!$E:$E,MATCH('Charting Input'!$C12,'Monthly Returns'!$D:$D,0),0)</f>
        <v>919.32000700000003</v>
      </c>
      <c r="E12" s="37">
        <f>INDEX('Monthly Returns'!$O:$O,MATCH('Charting Input'!$C12,'Monthly Returns'!$D:$D,0),0)</f>
        <v>101626.06345629996</v>
      </c>
      <c r="F12" s="37">
        <f>INDEX('Monthly Returns'!$P:$P,MATCH('Charting Input'!$C12,'Monthly Returns'!$D:$D,0),0)</f>
        <v>5872.5756995793217</v>
      </c>
      <c r="G12" s="17">
        <f t="shared" si="1"/>
        <v>919.32000700000003</v>
      </c>
      <c r="H12" s="17">
        <f t="shared" si="3"/>
        <v>933.87414281313943</v>
      </c>
      <c r="I12" s="17">
        <f t="shared" si="4"/>
        <v>910.21263228440716</v>
      </c>
    </row>
    <row r="13" spans="2:9" x14ac:dyDescent="0.2">
      <c r="B13" s="1" t="s">
        <v>424</v>
      </c>
      <c r="C13" s="34">
        <f t="shared" si="2"/>
        <v>40025</v>
      </c>
      <c r="D13" s="37">
        <f>INDEX('Monthly Returns'!$E:$E,MATCH('Charting Input'!$C13,'Monthly Returns'!$D:$D,0),0)</f>
        <v>987.47997999999995</v>
      </c>
      <c r="E13" s="37">
        <f>INDEX('Monthly Returns'!$O:$O,MATCH('Charting Input'!$C13,'Monthly Returns'!$D:$D,0),0)</f>
        <v>109160.79531086047</v>
      </c>
      <c r="F13" s="37">
        <f>INDEX('Monthly Returns'!$P:$P,MATCH('Charting Input'!$C13,'Monthly Returns'!$D:$D,0),0)</f>
        <v>6317.99633634766</v>
      </c>
      <c r="G13" s="17">
        <f t="shared" si="1"/>
        <v>987.47997999999995</v>
      </c>
      <c r="H13" s="17">
        <f t="shared" si="3"/>
        <v>1003.1131845775615</v>
      </c>
      <c r="I13" s="17">
        <f t="shared" si="4"/>
        <v>979.25005487493229</v>
      </c>
    </row>
    <row r="14" spans="2:9" x14ac:dyDescent="0.2">
      <c r="B14" s="1" t="s">
        <v>425</v>
      </c>
      <c r="C14" s="34">
        <f t="shared" si="2"/>
        <v>40056</v>
      </c>
      <c r="D14" s="37">
        <f>INDEX('Monthly Returns'!$E:$E,MATCH('Charting Input'!$C14,'Monthly Returns'!$D:$D,0),0)</f>
        <v>1020.619995</v>
      </c>
      <c r="E14" s="37">
        <f>INDEX('Monthly Returns'!$O:$O,MATCH('Charting Input'!$C14,'Monthly Returns'!$D:$D,0),0)</f>
        <v>112824.25225913587</v>
      </c>
      <c r="F14" s="37">
        <f>INDEX('Monthly Returns'!$P:$P,MATCH('Charting Input'!$C14,'Monthly Returns'!$D:$D,0),0)</f>
        <v>6515.4163870805169</v>
      </c>
      <c r="G14" s="17">
        <f t="shared" si="1"/>
        <v>1020.619995</v>
      </c>
      <c r="H14" s="17">
        <f t="shared" si="3"/>
        <v>1036.77785288162</v>
      </c>
      <c r="I14" s="17">
        <f t="shared" si="4"/>
        <v>1009.8489323072226</v>
      </c>
    </row>
    <row r="15" spans="2:9" x14ac:dyDescent="0.2">
      <c r="B15" s="1" t="s">
        <v>426</v>
      </c>
      <c r="C15" s="34">
        <f t="shared" si="2"/>
        <v>40086</v>
      </c>
      <c r="D15" s="37">
        <f>INDEX('Monthly Returns'!$E:$E,MATCH('Charting Input'!$C15,'Monthly Returns'!$D:$D,0),0)</f>
        <v>1057.079956</v>
      </c>
      <c r="E15" s="37">
        <f>INDEX('Monthly Returns'!$O:$O,MATCH('Charting Input'!$C15,'Monthly Returns'!$D:$D,0),0)</f>
        <v>117530.785722648</v>
      </c>
      <c r="F15" s="37">
        <f>INDEX('Monthly Returns'!$P:$P,MATCH('Charting Input'!$C15,'Monthly Returns'!$D:$D,0),0)</f>
        <v>6782.9683956027857</v>
      </c>
      <c r="G15" s="17">
        <f t="shared" si="1"/>
        <v>1057.079956</v>
      </c>
      <c r="H15" s="17">
        <f t="shared" si="3"/>
        <v>1080.0276822499372</v>
      </c>
      <c r="I15" s="17">
        <f t="shared" si="4"/>
        <v>1051.3178260955956</v>
      </c>
    </row>
    <row r="16" spans="2:9" x14ac:dyDescent="0.2">
      <c r="B16" s="1" t="s">
        <v>427</v>
      </c>
      <c r="C16" s="34">
        <f t="shared" si="2"/>
        <v>40117</v>
      </c>
      <c r="D16" s="37">
        <f>INDEX('Monthly Returns'!$E:$E,MATCH('Charting Input'!$C16,'Monthly Returns'!$D:$D,0),0)</f>
        <v>1036.1899410000001</v>
      </c>
      <c r="E16" s="37">
        <f>INDEX('Monthly Returns'!$O:$O,MATCH('Charting Input'!$C16,'Monthly Returns'!$D:$D,0),0)</f>
        <v>115208.14223407173</v>
      </c>
      <c r="F16" s="37">
        <f>INDEX('Monthly Returns'!$P:$P,MATCH('Charting Input'!$C16,'Monthly Returns'!$D:$D,0),0)</f>
        <v>6642.5259437194863</v>
      </c>
      <c r="G16" s="17">
        <f t="shared" si="1"/>
        <v>1036.1899410000001</v>
      </c>
      <c r="H16" s="17">
        <f t="shared" si="3"/>
        <v>1058.6841742640415</v>
      </c>
      <c r="I16" s="17">
        <f t="shared" si="4"/>
        <v>1029.5501213689743</v>
      </c>
    </row>
    <row r="17" spans="2:9" x14ac:dyDescent="0.2">
      <c r="B17" s="1" t="s">
        <v>428</v>
      </c>
      <c r="C17" s="34">
        <f t="shared" si="2"/>
        <v>40147</v>
      </c>
      <c r="D17" s="37">
        <f>INDEX('Monthly Returns'!$E:$E,MATCH('Charting Input'!$C17,'Monthly Returns'!$D:$D,0),0)</f>
        <v>1095.630005</v>
      </c>
      <c r="E17" s="37">
        <f>INDEX('Monthly Returns'!$O:$O,MATCH('Charting Input'!$C17,'Monthly Returns'!$D:$D,0),0)</f>
        <v>121816.94924594591</v>
      </c>
      <c r="F17" s="37">
        <f>INDEX('Monthly Returns'!$P:$P,MATCH('Charting Input'!$C17,'Monthly Returns'!$D:$D,0),0)</f>
        <v>7018.6007753251224</v>
      </c>
      <c r="G17" s="17">
        <f t="shared" si="1"/>
        <v>1095.630005</v>
      </c>
      <c r="H17" s="17">
        <f t="shared" si="3"/>
        <v>1119.4145988552234</v>
      </c>
      <c r="I17" s="17">
        <f t="shared" si="4"/>
        <v>1087.8393763608176</v>
      </c>
    </row>
    <row r="18" spans="2:9" x14ac:dyDescent="0.2">
      <c r="B18" s="1" t="s">
        <v>429</v>
      </c>
      <c r="C18" s="34">
        <f t="shared" si="2"/>
        <v>40178</v>
      </c>
      <c r="D18" s="37">
        <f>INDEX('Monthly Returns'!$E:$E,MATCH('Charting Input'!$C18,'Monthly Returns'!$D:$D,0),0)</f>
        <v>1115.099976</v>
      </c>
      <c r="E18" s="37">
        <f>INDEX('Monthly Returns'!$O:$O,MATCH('Charting Input'!$C18,'Monthly Returns'!$D:$D,0),0)</f>
        <v>124618.4219308865</v>
      </c>
      <c r="F18" s="37">
        <f>INDEX('Monthly Returns'!$P:$P,MATCH('Charting Input'!$C18,'Monthly Returns'!$D:$D,0),0)</f>
        <v>7192.6780518050673</v>
      </c>
      <c r="G18" s="17">
        <f t="shared" si="1"/>
        <v>1115.099976</v>
      </c>
      <c r="H18" s="17">
        <f t="shared" si="3"/>
        <v>1145.1582202578995</v>
      </c>
      <c r="I18" s="17">
        <f t="shared" si="4"/>
        <v>1114.8202692690284</v>
      </c>
    </row>
    <row r="19" spans="2:9" x14ac:dyDescent="0.2">
      <c r="B19" s="1" t="s">
        <v>430</v>
      </c>
      <c r="C19" s="34">
        <f t="shared" si="2"/>
        <v>40209</v>
      </c>
      <c r="D19" s="37">
        <f>INDEX('Monthly Returns'!$E:$E,MATCH('Charting Input'!$C19,'Monthly Returns'!$D:$D,0),0)</f>
        <v>1073.869995</v>
      </c>
      <c r="E19" s="37">
        <f>INDEX('Monthly Returns'!$O:$O,MATCH('Charting Input'!$C19,'Monthly Returns'!$D:$D,0),0)</f>
        <v>120010.7497229728</v>
      </c>
      <c r="F19" s="37">
        <f>INDEX('Monthly Returns'!$P:$P,MATCH('Charting Input'!$C19,'Monthly Returns'!$D:$D,0),0)</f>
        <v>6903.1428946110482</v>
      </c>
      <c r="G19" s="17">
        <f t="shared" si="1"/>
        <v>1073.869995</v>
      </c>
      <c r="H19" s="17">
        <f t="shared" si="3"/>
        <v>1102.8168583357226</v>
      </c>
      <c r="I19" s="17">
        <f t="shared" si="4"/>
        <v>1069.944124447715</v>
      </c>
    </row>
    <row r="20" spans="2:9" x14ac:dyDescent="0.2">
      <c r="B20" s="1" t="s">
        <v>431</v>
      </c>
      <c r="C20" s="34">
        <f t="shared" si="2"/>
        <v>40237</v>
      </c>
      <c r="D20" s="37">
        <f>INDEX('Monthly Returns'!$E:$E,MATCH('Charting Input'!$C20,'Monthly Returns'!$D:$D,0),0)</f>
        <v>1104.48999</v>
      </c>
      <c r="E20" s="37">
        <f>INDEX('Monthly Returns'!$O:$O,MATCH('Charting Input'!$C20,'Monthly Returns'!$D:$D,0),0)</f>
        <v>123432.6989100936</v>
      </c>
      <c r="F20" s="37">
        <f>INDEX('Monthly Returns'!$P:$P,MATCH('Charting Input'!$C20,'Monthly Returns'!$D:$D,0),0)</f>
        <v>7098.208037977447</v>
      </c>
      <c r="G20" s="17">
        <f t="shared" si="1"/>
        <v>1104.48999</v>
      </c>
      <c r="H20" s="17">
        <f t="shared" si="3"/>
        <v>1134.2622351926814</v>
      </c>
      <c r="I20" s="17">
        <f t="shared" si="4"/>
        <v>1100.1780059152939</v>
      </c>
    </row>
    <row r="21" spans="2:9" x14ac:dyDescent="0.2">
      <c r="B21" s="1" t="s">
        <v>432</v>
      </c>
      <c r="C21" s="34">
        <f t="shared" si="2"/>
        <v>40268</v>
      </c>
      <c r="D21" s="37">
        <f>INDEX('Monthly Returns'!$E:$E,MATCH('Charting Input'!$C21,'Monthly Returns'!$D:$D,0),0)</f>
        <v>1169.4300539999999</v>
      </c>
      <c r="E21" s="37">
        <f>INDEX('Monthly Returns'!$O:$O,MATCH('Charting Input'!$C21,'Monthly Returns'!$D:$D,0),0)</f>
        <v>131306.71077248326</v>
      </c>
      <c r="F21" s="37">
        <f>INDEX('Monthly Returns'!$P:$P,MATCH('Charting Input'!$C21,'Monthly Returns'!$D:$D,0),0)</f>
        <v>7520.1367166748305</v>
      </c>
      <c r="G21" s="17">
        <f t="shared" si="1"/>
        <v>1169.4300539999999</v>
      </c>
      <c r="H21" s="17">
        <f t="shared" si="3"/>
        <v>1206.6190286018018</v>
      </c>
      <c r="I21" s="17">
        <f t="shared" si="4"/>
        <v>1165.5743214197391</v>
      </c>
    </row>
    <row r="22" spans="2:9" x14ac:dyDescent="0.2">
      <c r="B22" s="1" t="s">
        <v>433</v>
      </c>
      <c r="C22" s="34">
        <f t="shared" si="2"/>
        <v>40298</v>
      </c>
      <c r="D22" s="37">
        <f>INDEX('Monthly Returns'!$E:$E,MATCH('Charting Input'!$C22,'Monthly Returns'!$D:$D,0),0)</f>
        <v>1186.6899410000001</v>
      </c>
      <c r="E22" s="37">
        <f>INDEX('Monthly Returns'!$O:$O,MATCH('Charting Input'!$C22,'Monthly Returns'!$D:$D,0),0)</f>
        <v>133244.69670205881</v>
      </c>
      <c r="F22" s="37">
        <f>INDEX('Monthly Returns'!$P:$P,MATCH('Charting Input'!$C22,'Monthly Returns'!$D:$D,0),0)</f>
        <v>7617.8967333463725</v>
      </c>
      <c r="G22" s="17">
        <f t="shared" si="1"/>
        <v>1186.6899410000001</v>
      </c>
      <c r="H22" s="17">
        <f t="shared" si="3"/>
        <v>1224.4277962270926</v>
      </c>
      <c r="I22" s="17">
        <f t="shared" si="4"/>
        <v>1180.7265147091584</v>
      </c>
    </row>
    <row r="23" spans="2:9" x14ac:dyDescent="0.2">
      <c r="B23" s="1" t="s">
        <v>434</v>
      </c>
      <c r="C23" s="34">
        <f t="shared" si="2"/>
        <v>40329</v>
      </c>
      <c r="D23" s="37">
        <f>INDEX('Monthly Returns'!$E:$E,MATCH('Charting Input'!$C23,'Monthly Returns'!$D:$D,0),0)</f>
        <v>1089.410034</v>
      </c>
      <c r="E23" s="37">
        <f>INDEX('Monthly Returns'!$O:$O,MATCH('Charting Input'!$C23,'Monthly Returns'!$D:$D,0),0)</f>
        <v>122321.85050982038</v>
      </c>
      <c r="F23" s="37">
        <f>INDEX('Monthly Returns'!$P:$P,MATCH('Charting Input'!$C23,'Monthly Returns'!$D:$D,0),0)</f>
        <v>6987.9961589105051</v>
      </c>
      <c r="G23" s="17">
        <f t="shared" si="1"/>
        <v>1089.410034</v>
      </c>
      <c r="H23" s="17">
        <f t="shared" si="3"/>
        <v>1124.0542967729612</v>
      </c>
      <c r="I23" s="17">
        <f t="shared" si="4"/>
        <v>1083.0958515615039</v>
      </c>
    </row>
    <row r="24" spans="2:9" x14ac:dyDescent="0.2">
      <c r="B24" s="1" t="s">
        <v>435</v>
      </c>
      <c r="C24" s="34">
        <f t="shared" si="2"/>
        <v>40359</v>
      </c>
      <c r="D24" s="37">
        <f>INDEX('Monthly Returns'!$E:$E,MATCH('Charting Input'!$C24,'Monthly Returns'!$D:$D,0),0)</f>
        <v>1030.709961</v>
      </c>
      <c r="E24" s="37">
        <f>INDEX('Monthly Returns'!$O:$O,MATCH('Charting Input'!$C24,'Monthly Returns'!$D:$D,0),0)</f>
        <v>116348.21795342298</v>
      </c>
      <c r="F24" s="37">
        <f>INDEX('Monthly Returns'!$P:$P,MATCH('Charting Input'!$C24,'Monthly Returns'!$D:$D,0),0)</f>
        <v>6653.2301260682761</v>
      </c>
      <c r="G24" s="17">
        <f t="shared" si="1"/>
        <v>1030.709961</v>
      </c>
      <c r="H24" s="17">
        <f t="shared" si="3"/>
        <v>1069.1606917925308</v>
      </c>
      <c r="I24" s="17">
        <f t="shared" si="4"/>
        <v>1031.2092029186331</v>
      </c>
    </row>
    <row r="25" spans="2:9" x14ac:dyDescent="0.2">
      <c r="B25" s="1" t="s">
        <v>436</v>
      </c>
      <c r="C25" s="34">
        <f t="shared" si="2"/>
        <v>40390</v>
      </c>
      <c r="D25" s="37">
        <f>INDEX('Monthly Returns'!$E:$E,MATCH('Charting Input'!$C25,'Monthly Returns'!$D:$D,0),0)</f>
        <v>1101.599976</v>
      </c>
      <c r="E25" s="37">
        <f>INDEX('Monthly Returns'!$O:$O,MATCH('Charting Input'!$C25,'Monthly Returns'!$D:$D,0),0)</f>
        <v>124350.39822530009</v>
      </c>
      <c r="F25" s="37">
        <f>INDEX('Monthly Returns'!$P:$P,MATCH('Charting Input'!$C25,'Monthly Returns'!$D:$D,0),0)</f>
        <v>7109.3246155033157</v>
      </c>
      <c r="G25" s="17">
        <f t="shared" si="1"/>
        <v>1101.599976</v>
      </c>
      <c r="H25" s="17">
        <f t="shared" si="3"/>
        <v>1142.6952653839689</v>
      </c>
      <c r="I25" s="17">
        <f t="shared" si="4"/>
        <v>1101.9010061471242</v>
      </c>
    </row>
    <row r="26" spans="2:9" x14ac:dyDescent="0.2">
      <c r="B26" s="1" t="s">
        <v>437</v>
      </c>
      <c r="C26" s="34">
        <f t="shared" si="2"/>
        <v>40421</v>
      </c>
      <c r="D26" s="37">
        <f>INDEX('Monthly Returns'!$E:$E,MATCH('Charting Input'!$C26,'Monthly Returns'!$D:$D,0),0)</f>
        <v>1049.329956</v>
      </c>
      <c r="E26" s="37">
        <f>INDEX('Monthly Returns'!$O:$O,MATCH('Charting Input'!$C26,'Monthly Returns'!$D:$D,0),0)</f>
        <v>118450.07329442482</v>
      </c>
      <c r="F26" s="37">
        <f>INDEX('Monthly Returns'!$P:$P,MATCH('Charting Input'!$C26,'Monthly Returns'!$D:$D,0),0)</f>
        <v>6762.6560058457226</v>
      </c>
      <c r="G26" s="17">
        <f t="shared" si="1"/>
        <v>1049.329956</v>
      </c>
      <c r="H26" s="17">
        <f t="shared" si="3"/>
        <v>1088.4753074348002</v>
      </c>
      <c r="I26" s="17">
        <f t="shared" si="4"/>
        <v>1048.1695322813353</v>
      </c>
    </row>
    <row r="27" spans="2:9" x14ac:dyDescent="0.2">
      <c r="B27" s="1" t="s">
        <v>438</v>
      </c>
      <c r="C27" s="34">
        <f t="shared" si="2"/>
        <v>40451</v>
      </c>
      <c r="D27" s="37">
        <f>INDEX('Monthly Returns'!$E:$E,MATCH('Charting Input'!$C27,'Monthly Returns'!$D:$D,0),0)</f>
        <v>1141.1999510000001</v>
      </c>
      <c r="E27" s="37">
        <f>INDEX('Monthly Returns'!$O:$O,MATCH('Charting Input'!$C27,'Monthly Returns'!$D:$D,0),0)</f>
        <v>129448.31784050378</v>
      </c>
      <c r="F27" s="37">
        <f>INDEX('Monthly Returns'!$P:$P,MATCH('Charting Input'!$C27,'Monthly Returns'!$D:$D,0),0)</f>
        <v>7386.2806120846362</v>
      </c>
      <c r="G27" s="17">
        <f t="shared" si="1"/>
        <v>1141.1999510000001</v>
      </c>
      <c r="H27" s="17">
        <f t="shared" si="3"/>
        <v>1189.5416662860941</v>
      </c>
      <c r="I27" s="17">
        <f t="shared" si="4"/>
        <v>1144.8274594737784</v>
      </c>
    </row>
    <row r="28" spans="2:9" x14ac:dyDescent="0.2">
      <c r="B28" s="1" t="s">
        <v>439</v>
      </c>
      <c r="C28" s="34">
        <f t="shared" si="2"/>
        <v>40482</v>
      </c>
      <c r="D28" s="37">
        <f>INDEX('Monthly Returns'!$E:$E,MATCH('Charting Input'!$C28,'Monthly Returns'!$D:$D,0),0)</f>
        <v>1183.26001</v>
      </c>
      <c r="E28" s="37">
        <f>INDEX('Monthly Returns'!$O:$O,MATCH('Charting Input'!$C28,'Monthly Returns'!$D:$D,0),0)</f>
        <v>134219.26431754438</v>
      </c>
      <c r="F28" s="37">
        <f>INDEX('Monthly Returns'!$P:$P,MATCH('Charting Input'!$C28,'Monthly Returns'!$D:$D,0),0)</f>
        <v>7648.9848215411021</v>
      </c>
      <c r="G28" s="17">
        <f t="shared" si="1"/>
        <v>1183.26001</v>
      </c>
      <c r="H28" s="17">
        <f t="shared" si="3"/>
        <v>1233.3834072738234</v>
      </c>
      <c r="I28" s="17">
        <f t="shared" si="4"/>
        <v>1185.5449746211257</v>
      </c>
    </row>
    <row r="29" spans="2:9" x14ac:dyDescent="0.2">
      <c r="B29" s="1" t="s">
        <v>440</v>
      </c>
      <c r="C29" s="34">
        <f t="shared" si="2"/>
        <v>40512</v>
      </c>
      <c r="D29" s="37">
        <f>INDEX('Monthly Returns'!$E:$E,MATCH('Charting Input'!$C29,'Monthly Returns'!$D:$D,0),0)</f>
        <v>1180.5500489999999</v>
      </c>
      <c r="E29" s="37">
        <f>INDEX('Monthly Returns'!$O:$O,MATCH('Charting Input'!$C29,'Monthly Returns'!$D:$D,0),0)</f>
        <v>133911.86867442681</v>
      </c>
      <c r="F29" s="37">
        <f>INDEX('Monthly Returns'!$P:$P,MATCH('Charting Input'!$C29,'Monthly Returns'!$D:$D,0),0)</f>
        <v>7628.2579361706248</v>
      </c>
      <c r="G29" s="17">
        <f t="shared" si="1"/>
        <v>1180.5500489999999</v>
      </c>
      <c r="H29" s="17">
        <f t="shared" si="3"/>
        <v>1230.5586511732945</v>
      </c>
      <c r="I29" s="17">
        <f t="shared" si="4"/>
        <v>1182.3324365701524</v>
      </c>
    </row>
    <row r="30" spans="2:9" x14ac:dyDescent="0.2">
      <c r="B30" s="1" t="s">
        <v>441</v>
      </c>
      <c r="C30" s="34">
        <f t="shared" si="2"/>
        <v>40543</v>
      </c>
      <c r="D30" s="37">
        <f>INDEX('Monthly Returns'!$E:$E,MATCH('Charting Input'!$C30,'Monthly Returns'!$D:$D,0),0)</f>
        <v>1257.6400149999999</v>
      </c>
      <c r="E30" s="37">
        <f>INDEX('Monthly Returns'!$O:$O,MATCH('Charting Input'!$C30,'Monthly Returns'!$D:$D,0),0)</f>
        <v>143297.30308589278</v>
      </c>
      <c r="F30" s="37">
        <f>INDEX('Monthly Returns'!$P:$P,MATCH('Charting Input'!$C30,'Monthly Returns'!$D:$D,0),0)</f>
        <v>8148.8935971312121</v>
      </c>
      <c r="G30" s="17">
        <f t="shared" si="1"/>
        <v>1257.6400149999999</v>
      </c>
      <c r="H30" s="17">
        <f t="shared" si="3"/>
        <v>1316.804385956731</v>
      </c>
      <c r="I30" s="17">
        <f t="shared" si="4"/>
        <v>1263.0277191287094</v>
      </c>
    </row>
    <row r="31" spans="2:9" x14ac:dyDescent="0.2">
      <c r="B31" s="1" t="s">
        <v>442</v>
      </c>
      <c r="C31" s="34">
        <f t="shared" si="2"/>
        <v>40574</v>
      </c>
      <c r="D31" s="37">
        <f>INDEX('Monthly Returns'!$E:$E,MATCH('Charting Input'!$C31,'Monthly Returns'!$D:$D,0),0)</f>
        <v>1286.119995</v>
      </c>
      <c r="E31" s="37">
        <f>INDEX('Monthly Returns'!$O:$O,MATCH('Charting Input'!$C31,'Monthly Returns'!$D:$D,0),0)</f>
        <v>146542.35276407129</v>
      </c>
      <c r="F31" s="37">
        <f>INDEX('Monthly Returns'!$P:$P,MATCH('Charting Input'!$C31,'Monthly Returns'!$D:$D,0),0)</f>
        <v>8293.9241013957544</v>
      </c>
      <c r="G31" s="17">
        <f t="shared" si="1"/>
        <v>1286.119995</v>
      </c>
      <c r="H31" s="17">
        <f t="shared" si="3"/>
        <v>1346.624177096217</v>
      </c>
      <c r="I31" s="17">
        <f t="shared" si="4"/>
        <v>1285.5065433791351</v>
      </c>
    </row>
    <row r="32" spans="2:9" x14ac:dyDescent="0.2">
      <c r="B32" s="1" t="s">
        <v>443</v>
      </c>
      <c r="C32" s="34">
        <f t="shared" si="2"/>
        <v>40602</v>
      </c>
      <c r="D32" s="37">
        <f>INDEX('Monthly Returns'!$E:$E,MATCH('Charting Input'!$C32,'Monthly Returns'!$D:$D,0),0)</f>
        <v>1327.219971</v>
      </c>
      <c r="E32" s="37">
        <f>INDEX('Monthly Returns'!$O:$O,MATCH('Charting Input'!$C32,'Monthly Returns'!$D:$D,0),0)</f>
        <v>151225.34284664664</v>
      </c>
      <c r="F32" s="37">
        <f>INDEX('Monthly Returns'!$P:$P,MATCH('Charting Input'!$C32,'Monthly Returns'!$D:$D,0),0)</f>
        <v>8516.9691344797084</v>
      </c>
      <c r="G32" s="17">
        <f t="shared" si="1"/>
        <v>1327.219971</v>
      </c>
      <c r="H32" s="17">
        <f t="shared" si="3"/>
        <v>1389.6576588668463</v>
      </c>
      <c r="I32" s="17">
        <f t="shared" si="4"/>
        <v>1320.0771333667367</v>
      </c>
    </row>
    <row r="33" spans="2:9" x14ac:dyDescent="0.2">
      <c r="B33" s="1" t="s">
        <v>444</v>
      </c>
      <c r="C33" s="34">
        <f t="shared" si="2"/>
        <v>40633</v>
      </c>
      <c r="D33" s="37">
        <f>INDEX('Monthly Returns'!$E:$E,MATCH('Charting Input'!$C33,'Monthly Returns'!$D:$D,0),0)</f>
        <v>1325.829956</v>
      </c>
      <c r="E33" s="37">
        <f>INDEX('Monthly Returns'!$O:$O,MATCH('Charting Input'!$C33,'Monthly Returns'!$D:$D,0),0)</f>
        <v>151727.72789737201</v>
      </c>
      <c r="F33" s="37">
        <f>INDEX('Monthly Returns'!$P:$P,MATCH('Charting Input'!$C33,'Monthly Returns'!$D:$D,0),0)</f>
        <v>8462.7425086508538</v>
      </c>
      <c r="G33" s="17">
        <f t="shared" si="1"/>
        <v>1325.829956</v>
      </c>
      <c r="H33" s="17">
        <f t="shared" si="3"/>
        <v>1394.2742345035679</v>
      </c>
      <c r="I33" s="17">
        <f t="shared" si="4"/>
        <v>1311.6723443336862</v>
      </c>
    </row>
    <row r="34" spans="2:9" x14ac:dyDescent="0.2">
      <c r="B34" s="1" t="s">
        <v>445</v>
      </c>
      <c r="C34" s="34">
        <f t="shared" si="2"/>
        <v>40663</v>
      </c>
      <c r="D34" s="37">
        <f>INDEX('Monthly Returns'!$E:$E,MATCH('Charting Input'!$C34,'Monthly Returns'!$D:$D,0),0)</f>
        <v>1363.6099850000001</v>
      </c>
      <c r="E34" s="37">
        <f>INDEX('Monthly Returns'!$O:$O,MATCH('Charting Input'!$C34,'Monthly Returns'!$D:$D,0),0)</f>
        <v>156051.26722768025</v>
      </c>
      <c r="F34" s="37">
        <f>INDEX('Monthly Returns'!$P:$P,MATCH('Charting Input'!$C34,'Monthly Returns'!$D:$D,0),0)</f>
        <v>8648.2020880781656</v>
      </c>
      <c r="G34" s="17">
        <f t="shared" si="1"/>
        <v>1363.6099850000001</v>
      </c>
      <c r="H34" s="17">
        <f t="shared" si="3"/>
        <v>1434.0046092587281</v>
      </c>
      <c r="I34" s="17">
        <f t="shared" si="4"/>
        <v>1340.417423257911</v>
      </c>
    </row>
    <row r="35" spans="2:9" x14ac:dyDescent="0.2">
      <c r="B35" s="1" t="s">
        <v>446</v>
      </c>
      <c r="C35" s="34">
        <f t="shared" si="2"/>
        <v>40694</v>
      </c>
      <c r="D35" s="37">
        <f>INDEX('Monthly Returns'!$E:$E,MATCH('Charting Input'!$C35,'Monthly Returns'!$D:$D,0),0)</f>
        <v>1345.1999510000001</v>
      </c>
      <c r="E35" s="37">
        <f>INDEX('Monthly Returns'!$O:$O,MATCH('Charting Input'!$C35,'Monthly Returns'!$D:$D,0),0)</f>
        <v>153944.42643961965</v>
      </c>
      <c r="F35" s="37">
        <f>INDEX('Monthly Returns'!$P:$P,MATCH('Charting Input'!$C35,'Monthly Returns'!$D:$D,0),0)</f>
        <v>8491.4975234308931</v>
      </c>
      <c r="G35" s="17">
        <f t="shared" si="1"/>
        <v>1345.1999510000001</v>
      </c>
      <c r="H35" s="17">
        <f t="shared" si="3"/>
        <v>1414.6441807615649</v>
      </c>
      <c r="I35" s="17">
        <f t="shared" si="4"/>
        <v>1316.1291924073842</v>
      </c>
    </row>
    <row r="36" spans="2:9" x14ac:dyDescent="0.2">
      <c r="B36" s="1" t="s">
        <v>447</v>
      </c>
      <c r="C36" s="34">
        <f t="shared" si="2"/>
        <v>40724</v>
      </c>
      <c r="D36" s="37">
        <f>INDEX('Monthly Returns'!$E:$E,MATCH('Charting Input'!$C36,'Monthly Returns'!$D:$D,0),0)</f>
        <v>1320.6400149999999</v>
      </c>
      <c r="E36" s="37">
        <f>INDEX('Monthly Returns'!$O:$O,MATCH('Charting Input'!$C36,'Monthly Returns'!$D:$D,0),0)</f>
        <v>151821.47992679029</v>
      </c>
      <c r="F36" s="37">
        <f>INDEX('Monthly Returns'!$P:$P,MATCH('Charting Input'!$C36,'Monthly Returns'!$D:$D,0),0)</f>
        <v>8383.3751748133745</v>
      </c>
      <c r="G36" s="17">
        <f t="shared" si="1"/>
        <v>1320.6400149999999</v>
      </c>
      <c r="H36" s="17">
        <f t="shared" si="3"/>
        <v>1395.1357516491928</v>
      </c>
      <c r="I36" s="17">
        <f t="shared" si="4"/>
        <v>1299.3709022501412</v>
      </c>
    </row>
    <row r="37" spans="2:9" x14ac:dyDescent="0.2">
      <c r="B37" s="1" t="s">
        <v>448</v>
      </c>
      <c r="C37" s="34">
        <f t="shared" si="2"/>
        <v>40755</v>
      </c>
      <c r="D37" s="37">
        <f>INDEX('Monthly Returns'!$E:$E,MATCH('Charting Input'!$C37,'Monthly Returns'!$D:$D,0),0)</f>
        <v>1292.280029</v>
      </c>
      <c r="E37" s="37">
        <f>INDEX('Monthly Returns'!$O:$O,MATCH('Charting Input'!$C37,'Monthly Returns'!$D:$D,0),0)</f>
        <v>148561.2008224781</v>
      </c>
      <c r="F37" s="37">
        <f>INDEX('Monthly Returns'!$P:$P,MATCH('Charting Input'!$C37,'Monthly Returns'!$D:$D,0),0)</f>
        <v>8196.0849012243489</v>
      </c>
      <c r="G37" s="17">
        <f t="shared" si="1"/>
        <v>1292.280029</v>
      </c>
      <c r="H37" s="17">
        <f t="shared" si="3"/>
        <v>1365.1760124807031</v>
      </c>
      <c r="I37" s="17">
        <f t="shared" si="4"/>
        <v>1270.3420771407525</v>
      </c>
    </row>
    <row r="38" spans="2:9" x14ac:dyDescent="0.2">
      <c r="B38" s="1" t="s">
        <v>449</v>
      </c>
      <c r="C38" s="34">
        <f t="shared" si="2"/>
        <v>40786</v>
      </c>
      <c r="D38" s="37">
        <f>INDEX('Monthly Returns'!$E:$E,MATCH('Charting Input'!$C38,'Monthly Returns'!$D:$D,0),0)</f>
        <v>1218.8900149999999</v>
      </c>
      <c r="E38" s="37">
        <f>INDEX('Monthly Returns'!$O:$O,MATCH('Charting Input'!$C38,'Monthly Returns'!$D:$D,0),0)</f>
        <v>140124.24570164765</v>
      </c>
      <c r="F38" s="37">
        <f>INDEX('Monthly Returns'!$P:$P,MATCH('Charting Input'!$C38,'Monthly Returns'!$D:$D,0),0)</f>
        <v>7709.3609147154057</v>
      </c>
      <c r="G38" s="17">
        <f t="shared" si="1"/>
        <v>1218.8900149999999</v>
      </c>
      <c r="H38" s="17">
        <f t="shared" si="3"/>
        <v>1287.6461548491859</v>
      </c>
      <c r="I38" s="17">
        <f t="shared" si="4"/>
        <v>1194.902892765828</v>
      </c>
    </row>
    <row r="39" spans="2:9" x14ac:dyDescent="0.2">
      <c r="B39" s="1" t="s">
        <v>450</v>
      </c>
      <c r="C39" s="34">
        <f t="shared" si="2"/>
        <v>40816</v>
      </c>
      <c r="D39" s="37">
        <f>INDEX('Monthly Returns'!$E:$E,MATCH('Charting Input'!$C39,'Monthly Returns'!$D:$D,0),0)</f>
        <v>1131.420044</v>
      </c>
      <c r="E39" s="37">
        <f>INDEX('Monthly Returns'!$O:$O,MATCH('Charting Input'!$C39,'Monthly Returns'!$D:$D,0),0)</f>
        <v>130784.2805379924</v>
      </c>
      <c r="F39" s="37">
        <f>INDEX('Monthly Returns'!$P:$P,MATCH('Charting Input'!$C39,'Monthly Returns'!$D:$D,0),0)</f>
        <v>7184.5848471813661</v>
      </c>
      <c r="G39" s="17">
        <f t="shared" si="1"/>
        <v>1131.420044</v>
      </c>
      <c r="H39" s="17">
        <f t="shared" si="3"/>
        <v>1201.8182514111684</v>
      </c>
      <c r="I39" s="17">
        <f t="shared" si="4"/>
        <v>1113.5658729936972</v>
      </c>
    </row>
    <row r="40" spans="2:9" x14ac:dyDescent="0.2">
      <c r="B40" s="1" t="s">
        <v>451</v>
      </c>
      <c r="C40" s="34">
        <f t="shared" si="2"/>
        <v>40847</v>
      </c>
      <c r="D40" s="37">
        <f>INDEX('Monthly Returns'!$E:$E,MATCH('Charting Input'!$C40,'Monthly Returns'!$D:$D,0),0)</f>
        <v>1253.3000489999999</v>
      </c>
      <c r="E40" s="37">
        <f>INDEX('Monthly Returns'!$O:$O,MATCH('Charting Input'!$C40,'Monthly Returns'!$D:$D,0),0)</f>
        <v>144872.76063026476</v>
      </c>
      <c r="F40" s="37">
        <f>INDEX('Monthly Returns'!$P:$P,MATCH('Charting Input'!$C40,'Monthly Returns'!$D:$D,0),0)</f>
        <v>7974.9800103067209</v>
      </c>
      <c r="G40" s="17">
        <f t="shared" si="1"/>
        <v>1253.3000489999999</v>
      </c>
      <c r="H40" s="17">
        <f t="shared" si="3"/>
        <v>1331.2817652209735</v>
      </c>
      <c r="I40" s="17">
        <f t="shared" si="4"/>
        <v>1236.0721970968891</v>
      </c>
    </row>
    <row r="41" spans="2:9" x14ac:dyDescent="0.2">
      <c r="B41" s="1" t="s">
        <v>452</v>
      </c>
      <c r="C41" s="34">
        <f t="shared" si="2"/>
        <v>40877</v>
      </c>
      <c r="D41" s="37">
        <f>INDEX('Monthly Returns'!$E:$E,MATCH('Charting Input'!$C41,'Monthly Returns'!$D:$D,0),0)</f>
        <v>1246.959961</v>
      </c>
      <c r="E41" s="37">
        <f>INDEX('Monthly Returns'!$O:$O,MATCH('Charting Input'!$C41,'Monthly Returns'!$D:$D,0),0)</f>
        <v>144139.89059492751</v>
      </c>
      <c r="F41" s="37">
        <f>INDEX('Monthly Returns'!$P:$P,MATCH('Charting Input'!$C41,'Monthly Returns'!$D:$D,0),0)</f>
        <v>7941.3358616049291</v>
      </c>
      <c r="G41" s="17">
        <f t="shared" si="1"/>
        <v>1246.959961</v>
      </c>
      <c r="H41" s="17">
        <f t="shared" si="3"/>
        <v>1324.5471899283045</v>
      </c>
      <c r="I41" s="17">
        <f t="shared" si="4"/>
        <v>1230.8575637371148</v>
      </c>
    </row>
    <row r="42" spans="2:9" x14ac:dyDescent="0.2">
      <c r="B42" s="1" t="s">
        <v>453</v>
      </c>
      <c r="C42" s="34">
        <f t="shared" si="2"/>
        <v>40908</v>
      </c>
      <c r="D42" s="37">
        <f>INDEX('Monthly Returns'!$E:$E,MATCH('Charting Input'!$C42,'Monthly Returns'!$D:$D,0),0)</f>
        <v>1257.599976</v>
      </c>
      <c r="E42" s="37">
        <f>INDEX('Monthly Returns'!$O:$O,MATCH('Charting Input'!$C42,'Monthly Returns'!$D:$D,0),0)</f>
        <v>146121.54231629934</v>
      </c>
      <c r="F42" s="37">
        <f>INDEX('Monthly Returns'!$P:$P,MATCH('Charting Input'!$C42,'Monthly Returns'!$D:$D,0),0)</f>
        <v>8070.4200796903497</v>
      </c>
      <c r="G42" s="17">
        <f t="shared" si="1"/>
        <v>1257.599976</v>
      </c>
      <c r="H42" s="17">
        <f t="shared" si="3"/>
        <v>1342.7572163694651</v>
      </c>
      <c r="I42" s="17">
        <f t="shared" si="4"/>
        <v>1250.8648130158806</v>
      </c>
    </row>
    <row r="43" spans="2:9" x14ac:dyDescent="0.2">
      <c r="B43" s="1" t="s">
        <v>454</v>
      </c>
      <c r="C43" s="34">
        <f t="shared" si="2"/>
        <v>40939</v>
      </c>
      <c r="D43" s="37">
        <f>INDEX('Monthly Returns'!$E:$E,MATCH('Charting Input'!$C43,'Monthly Returns'!$D:$D,0),0)</f>
        <v>1312.410034</v>
      </c>
      <c r="E43" s="37">
        <f>INDEX('Monthly Returns'!$O:$O,MATCH('Charting Input'!$C43,'Monthly Returns'!$D:$D,0),0)</f>
        <v>152489.96658653472</v>
      </c>
      <c r="F43" s="37">
        <f>INDEX('Monthly Returns'!$P:$P,MATCH('Charting Input'!$C43,'Monthly Returns'!$D:$D,0),0)</f>
        <v>8385.2569643346887</v>
      </c>
      <c r="G43" s="17">
        <f t="shared" si="1"/>
        <v>1312.410034</v>
      </c>
      <c r="H43" s="17">
        <f t="shared" si="3"/>
        <v>1401.2786876748439</v>
      </c>
      <c r="I43" s="17">
        <f t="shared" si="4"/>
        <v>1299.6625678975886</v>
      </c>
    </row>
    <row r="44" spans="2:9" x14ac:dyDescent="0.2">
      <c r="B44" s="1" t="s">
        <v>455</v>
      </c>
      <c r="C44" s="34">
        <f t="shared" si="2"/>
        <v>40968</v>
      </c>
      <c r="D44" s="37">
        <f>INDEX('Monthly Returns'!$E:$E,MATCH('Charting Input'!$C44,'Monthly Returns'!$D:$D,0),0)</f>
        <v>1365.6800539999999</v>
      </c>
      <c r="E44" s="37">
        <f>INDEX('Monthly Returns'!$O:$O,MATCH('Charting Input'!$C44,'Monthly Returns'!$D:$D,0),0)</f>
        <v>158679.45261561213</v>
      </c>
      <c r="F44" s="37">
        <f>INDEX('Monthly Returns'!$P:$P,MATCH('Charting Input'!$C44,'Monthly Returns'!$D:$D,0),0)</f>
        <v>8687.3598355301838</v>
      </c>
      <c r="G44" s="17">
        <f t="shared" si="1"/>
        <v>1365.6800539999999</v>
      </c>
      <c r="H44" s="17">
        <f t="shared" si="3"/>
        <v>1458.155838705535</v>
      </c>
      <c r="I44" s="17">
        <f t="shared" si="4"/>
        <v>1346.4866300601634</v>
      </c>
    </row>
    <row r="45" spans="2:9" x14ac:dyDescent="0.2">
      <c r="B45" s="1" t="s">
        <v>456</v>
      </c>
      <c r="C45" s="34">
        <f t="shared" si="2"/>
        <v>40999</v>
      </c>
      <c r="D45" s="37">
        <f>INDEX('Monthly Returns'!$E:$E,MATCH('Charting Input'!$C45,'Monthly Returns'!$D:$D,0),0)</f>
        <v>1408.469971</v>
      </c>
      <c r="E45" s="37">
        <f>INDEX('Monthly Returns'!$O:$O,MATCH('Charting Input'!$C45,'Monthly Returns'!$D:$D,0),0)</f>
        <v>164436.79374141741</v>
      </c>
      <c r="F45" s="37">
        <f>INDEX('Monthly Returns'!$P:$P,MATCH('Charting Input'!$C45,'Monthly Returns'!$D:$D,0),0)</f>
        <v>8934.7067646096129</v>
      </c>
      <c r="G45" s="17">
        <f t="shared" si="1"/>
        <v>1408.469971</v>
      </c>
      <c r="H45" s="17">
        <f t="shared" si="3"/>
        <v>1511.0618731014874</v>
      </c>
      <c r="I45" s="17">
        <f t="shared" si="4"/>
        <v>1384.8238624641629</v>
      </c>
    </row>
    <row r="46" spans="2:9" x14ac:dyDescent="0.2">
      <c r="B46" s="1" t="s">
        <v>457</v>
      </c>
      <c r="C46" s="34">
        <f t="shared" si="2"/>
        <v>41029</v>
      </c>
      <c r="D46" s="37">
        <f>INDEX('Monthly Returns'!$E:$E,MATCH('Charting Input'!$C46,'Monthly Returns'!$D:$D,0),0)</f>
        <v>1397.910034</v>
      </c>
      <c r="E46" s="37">
        <f>INDEX('Monthly Returns'!$O:$O,MATCH('Charting Input'!$C46,'Monthly Returns'!$D:$D,0),0)</f>
        <v>163203.93665667708</v>
      </c>
      <c r="F46" s="37">
        <f>INDEX('Monthly Returns'!$P:$P,MATCH('Charting Input'!$C46,'Monthly Returns'!$D:$D,0),0)</f>
        <v>8841.010270298304</v>
      </c>
      <c r="G46" s="17">
        <f t="shared" si="1"/>
        <v>1397.910034</v>
      </c>
      <c r="H46" s="17">
        <f t="shared" si="3"/>
        <v>1499.7327581671275</v>
      </c>
      <c r="I46" s="17">
        <f t="shared" si="4"/>
        <v>1370.3014898144536</v>
      </c>
    </row>
    <row r="47" spans="2:9" x14ac:dyDescent="0.2">
      <c r="B47" s="1" t="s">
        <v>458</v>
      </c>
      <c r="C47" s="34">
        <f t="shared" si="2"/>
        <v>41060</v>
      </c>
      <c r="D47" s="37">
        <f>INDEX('Monthly Returns'!$E:$E,MATCH('Charting Input'!$C47,'Monthly Returns'!$D:$D,0),0)</f>
        <v>1310.329956</v>
      </c>
      <c r="E47" s="37">
        <f>INDEX('Monthly Returns'!$O:$O,MATCH('Charting Input'!$C47,'Monthly Returns'!$D:$D,0),0)</f>
        <v>152979.09159894509</v>
      </c>
      <c r="F47" s="37">
        <f>INDEX('Monthly Returns'!$P:$P,MATCH('Charting Input'!$C47,'Monthly Returns'!$D:$D,0),0)</f>
        <v>8296.8507446880758</v>
      </c>
      <c r="G47" s="17">
        <f t="shared" si="1"/>
        <v>1310.329956</v>
      </c>
      <c r="H47" s="17">
        <f t="shared" si="3"/>
        <v>1405.77341261211</v>
      </c>
      <c r="I47" s="17">
        <f t="shared" si="4"/>
        <v>1285.96015484898</v>
      </c>
    </row>
    <row r="48" spans="2:9" x14ac:dyDescent="0.2">
      <c r="B48" s="1" t="s">
        <v>459</v>
      </c>
      <c r="C48" s="34">
        <f t="shared" si="2"/>
        <v>41090</v>
      </c>
      <c r="D48" s="37">
        <f>INDEX('Monthly Returns'!$E:$E,MATCH('Charting Input'!$C48,'Monthly Returns'!$D:$D,0),0)</f>
        <v>1362.160034</v>
      </c>
      <c r="E48" s="37">
        <f>INDEX('Monthly Returns'!$O:$O,MATCH('Charting Input'!$C48,'Monthly Returns'!$D:$D,0),0)</f>
        <v>159847.31922920674</v>
      </c>
      <c r="F48" s="37">
        <f>INDEX('Monthly Returns'!$P:$P,MATCH('Charting Input'!$C48,'Monthly Returns'!$D:$D,0),0)</f>
        <v>8682.0817818478154</v>
      </c>
      <c r="G48" s="17">
        <f t="shared" si="1"/>
        <v>1362.160034</v>
      </c>
      <c r="H48" s="17">
        <f t="shared" si="3"/>
        <v>1468.8877355792119</v>
      </c>
      <c r="I48" s="17">
        <f t="shared" si="4"/>
        <v>1345.6685646351555</v>
      </c>
    </row>
    <row r="49" spans="2:9" x14ac:dyDescent="0.2">
      <c r="B49" s="1" t="s">
        <v>460</v>
      </c>
      <c r="C49" s="34">
        <f t="shared" si="2"/>
        <v>41121</v>
      </c>
      <c r="D49" s="37">
        <f>INDEX('Monthly Returns'!$E:$E,MATCH('Charting Input'!$C49,'Monthly Returns'!$D:$D,0),0)</f>
        <v>1379.3199460000001</v>
      </c>
      <c r="E49" s="37">
        <f>INDEX('Monthly Returns'!$O:$O,MATCH('Charting Input'!$C49,'Monthly Returns'!$D:$D,0),0)</f>
        <v>161861.00768206373</v>
      </c>
      <c r="F49" s="37">
        <f>INDEX('Monthly Returns'!$P:$P,MATCH('Charting Input'!$C49,'Monthly Returns'!$D:$D,0),0)</f>
        <v>8805.806529647969</v>
      </c>
      <c r="G49" s="17">
        <f t="shared" si="1"/>
        <v>1379.3199460000001</v>
      </c>
      <c r="H49" s="17">
        <f t="shared" si="3"/>
        <v>1487.3921577111701</v>
      </c>
      <c r="I49" s="17">
        <f t="shared" si="4"/>
        <v>1364.8451294228973</v>
      </c>
    </row>
    <row r="50" spans="2:9" x14ac:dyDescent="0.2">
      <c r="B50" s="1" t="s">
        <v>461</v>
      </c>
      <c r="C50" s="34">
        <f t="shared" si="2"/>
        <v>41152</v>
      </c>
      <c r="D50" s="37">
        <f>INDEX('Monthly Returns'!$E:$E,MATCH('Charting Input'!$C50,'Monthly Returns'!$D:$D,0),0)</f>
        <v>1406.579956</v>
      </c>
      <c r="E50" s="37">
        <f>INDEX('Monthly Returns'!$O:$O,MATCH('Charting Input'!$C50,'Monthly Returns'!$D:$D,0),0)</f>
        <v>165059.92661368567</v>
      </c>
      <c r="F50" s="37">
        <f>INDEX('Monthly Returns'!$P:$P,MATCH('Charting Input'!$C50,'Monthly Returns'!$D:$D,0),0)</f>
        <v>8930.1412905607122</v>
      </c>
      <c r="G50" s="17">
        <f t="shared" si="1"/>
        <v>1406.579956</v>
      </c>
      <c r="H50" s="17">
        <f t="shared" si="3"/>
        <v>1516.7880387833693</v>
      </c>
      <c r="I50" s="17">
        <f t="shared" si="4"/>
        <v>1384.1162424411505</v>
      </c>
    </row>
    <row r="51" spans="2:9" x14ac:dyDescent="0.2">
      <c r="B51" s="1" t="s">
        <v>462</v>
      </c>
      <c r="C51" s="34">
        <f t="shared" si="2"/>
        <v>41182</v>
      </c>
      <c r="D51" s="37">
        <f>INDEX('Monthly Returns'!$E:$E,MATCH('Charting Input'!$C51,'Monthly Returns'!$D:$D,0),0)</f>
        <v>1440.670044</v>
      </c>
      <c r="E51" s="37">
        <f>INDEX('Monthly Returns'!$O:$O,MATCH('Charting Input'!$C51,'Monthly Returns'!$D:$D,0),0)</f>
        <v>169916.00988096747</v>
      </c>
      <c r="F51" s="37">
        <f>INDEX('Monthly Returns'!$P:$P,MATCH('Charting Input'!$C51,'Monthly Returns'!$D:$D,0),0)</f>
        <v>9152.0288462299723</v>
      </c>
      <c r="G51" s="17">
        <f t="shared" si="1"/>
        <v>1440.670044</v>
      </c>
      <c r="H51" s="17">
        <f t="shared" si="3"/>
        <v>1561.4121287503303</v>
      </c>
      <c r="I51" s="17">
        <f t="shared" si="4"/>
        <v>1418.5074306435158</v>
      </c>
    </row>
    <row r="52" spans="2:9" x14ac:dyDescent="0.2">
      <c r="B52" s="1" t="s">
        <v>463</v>
      </c>
      <c r="C52" s="34">
        <f t="shared" si="2"/>
        <v>41213</v>
      </c>
      <c r="D52" s="37">
        <f>INDEX('Monthly Returns'!$E:$E,MATCH('Charting Input'!$C52,'Monthly Returns'!$D:$D,0),0)</f>
        <v>1412.160034</v>
      </c>
      <c r="E52" s="37">
        <f>INDEX('Monthly Returns'!$O:$O,MATCH('Charting Input'!$C52,'Monthly Returns'!$D:$D,0),0)</f>
        <v>166553.47231656007</v>
      </c>
      <c r="F52" s="37">
        <f>INDEX('Monthly Returns'!$P:$P,MATCH('Charting Input'!$C52,'Monthly Returns'!$D:$D,0),0)</f>
        <v>8974.4059682771622</v>
      </c>
      <c r="G52" s="17">
        <f t="shared" si="1"/>
        <v>1412.160034</v>
      </c>
      <c r="H52" s="17">
        <f t="shared" si="3"/>
        <v>1530.5127041456547</v>
      </c>
      <c r="I52" s="17">
        <f t="shared" si="4"/>
        <v>1390.9769916051666</v>
      </c>
    </row>
    <row r="53" spans="2:9" x14ac:dyDescent="0.2">
      <c r="B53" s="1" t="s">
        <v>464</v>
      </c>
      <c r="C53" s="34">
        <f t="shared" si="2"/>
        <v>41243</v>
      </c>
      <c r="D53" s="37">
        <f>INDEX('Monthly Returns'!$E:$E,MATCH('Charting Input'!$C53,'Monthly Returns'!$D:$D,0),0)</f>
        <v>1416.1800539999999</v>
      </c>
      <c r="E53" s="37">
        <f>INDEX('Monthly Returns'!$O:$O,MATCH('Charting Input'!$C53,'Monthly Returns'!$D:$D,0),0)</f>
        <v>167027.60292050126</v>
      </c>
      <c r="F53" s="37">
        <f>INDEX('Monthly Returns'!$P:$P,MATCH('Charting Input'!$C53,'Monthly Returns'!$D:$D,0),0)</f>
        <v>9042.7991287038058</v>
      </c>
      <c r="G53" s="17">
        <f t="shared" si="1"/>
        <v>1416.1800539999999</v>
      </c>
      <c r="H53" s="17">
        <f t="shared" si="3"/>
        <v>1534.8696407058064</v>
      </c>
      <c r="I53" s="17">
        <f t="shared" si="4"/>
        <v>1401.5775052071701</v>
      </c>
    </row>
    <row r="54" spans="2:9" x14ac:dyDescent="0.2">
      <c r="B54" s="1" t="s">
        <v>465</v>
      </c>
      <c r="C54" s="34">
        <f t="shared" si="2"/>
        <v>41274</v>
      </c>
      <c r="D54" s="37">
        <f>INDEX('Monthly Returns'!$E:$E,MATCH('Charting Input'!$C54,'Monthly Returns'!$D:$D,0),0)</f>
        <v>1426.1899410000001</v>
      </c>
      <c r="E54" s="37">
        <f>INDEX('Monthly Returns'!$O:$O,MATCH('Charting Input'!$C54,'Monthly Returns'!$D:$D,0),0)</f>
        <v>169113.30175909039</v>
      </c>
      <c r="F54" s="37">
        <f>INDEX('Monthly Returns'!$P:$P,MATCH('Charting Input'!$C54,'Monthly Returns'!$D:$D,0),0)</f>
        <v>9180.4414444834074</v>
      </c>
      <c r="G54" s="17">
        <f t="shared" si="1"/>
        <v>1426.1899410000001</v>
      </c>
      <c r="H54" s="17">
        <f t="shared" si="3"/>
        <v>1554.0357891209849</v>
      </c>
      <c r="I54" s="17">
        <f t="shared" si="4"/>
        <v>1422.9112062897202</v>
      </c>
    </row>
    <row r="55" spans="2:9" x14ac:dyDescent="0.2">
      <c r="B55" s="1" t="s">
        <v>466</v>
      </c>
      <c r="C55" s="34">
        <f t="shared" si="2"/>
        <v>41305</v>
      </c>
      <c r="D55" s="37">
        <f>INDEX('Monthly Returns'!$E:$E,MATCH('Charting Input'!$C55,'Monthly Returns'!$D:$D,0),0)</f>
        <v>1498.1099850000001</v>
      </c>
      <c r="E55" s="37">
        <f>INDEX('Monthly Returns'!$O:$O,MATCH('Charting Input'!$C55,'Monthly Returns'!$D:$D,0),0)</f>
        <v>177641.3636629424</v>
      </c>
      <c r="F55" s="37">
        <f>INDEX('Monthly Returns'!$P:$P,MATCH('Charting Input'!$C55,'Monthly Returns'!$D:$D,0),0)</f>
        <v>9614.9592723671703</v>
      </c>
      <c r="G55" s="17">
        <f t="shared" si="1"/>
        <v>1498.1099850000001</v>
      </c>
      <c r="H55" s="17">
        <f t="shared" si="3"/>
        <v>1632.4028558896573</v>
      </c>
      <c r="I55" s="17">
        <f t="shared" si="4"/>
        <v>1490.2587614554909</v>
      </c>
    </row>
    <row r="56" spans="2:9" x14ac:dyDescent="0.2">
      <c r="B56" s="1" t="s">
        <v>467</v>
      </c>
      <c r="C56" s="34">
        <f t="shared" si="2"/>
        <v>41333</v>
      </c>
      <c r="D56" s="37">
        <f>INDEX('Monthly Returns'!$E:$E,MATCH('Charting Input'!$C56,'Monthly Returns'!$D:$D,0),0)</f>
        <v>1514.6800539999999</v>
      </c>
      <c r="E56" s="37">
        <f>INDEX('Monthly Returns'!$O:$O,MATCH('Charting Input'!$C56,'Monthly Returns'!$D:$D,0),0)</f>
        <v>179606.19246898565</v>
      </c>
      <c r="F56" s="37">
        <f>INDEX('Monthly Returns'!$P:$P,MATCH('Charting Input'!$C56,'Monthly Returns'!$D:$D,0),0)</f>
        <v>9642.3359477622271</v>
      </c>
      <c r="G56" s="17">
        <f t="shared" si="1"/>
        <v>1514.6800539999999</v>
      </c>
      <c r="H56" s="17">
        <f t="shared" si="3"/>
        <v>1650.4582912239921</v>
      </c>
      <c r="I56" s="17">
        <f t="shared" si="4"/>
        <v>1494.5019755150925</v>
      </c>
    </row>
    <row r="57" spans="2:9" x14ac:dyDescent="0.2">
      <c r="B57" s="1" t="s">
        <v>468</v>
      </c>
      <c r="C57" s="34">
        <f t="shared" si="2"/>
        <v>41364</v>
      </c>
      <c r="D57" s="37">
        <f>INDEX('Monthly Returns'!$E:$E,MATCH('Charting Input'!$C57,'Monthly Returns'!$D:$D,0),0)</f>
        <v>1569.1899410000001</v>
      </c>
      <c r="E57" s="37">
        <f>INDEX('Monthly Returns'!$O:$O,MATCH('Charting Input'!$C57,'Monthly Returns'!$D:$D,0),0)</f>
        <v>187013.18918705464</v>
      </c>
      <c r="F57" s="37">
        <f>INDEX('Monthly Returns'!$P:$P,MATCH('Charting Input'!$C57,'Monthly Returns'!$D:$D,0),0)</f>
        <v>10013.806703329408</v>
      </c>
      <c r="G57" s="17">
        <f t="shared" si="1"/>
        <v>1569.1899410000001</v>
      </c>
      <c r="H57" s="17">
        <f t="shared" si="3"/>
        <v>1718.5235342891324</v>
      </c>
      <c r="I57" s="17">
        <f t="shared" si="4"/>
        <v>1552.0776274161319</v>
      </c>
    </row>
    <row r="58" spans="2:9" x14ac:dyDescent="0.2">
      <c r="B58" s="1" t="s">
        <v>469</v>
      </c>
      <c r="C58" s="34">
        <f t="shared" si="2"/>
        <v>41394</v>
      </c>
      <c r="D58" s="37">
        <f>INDEX('Monthly Returns'!$E:$E,MATCH('Charting Input'!$C58,'Monthly Returns'!$D:$D,0),0)</f>
        <v>1597.5699460000001</v>
      </c>
      <c r="E58" s="37">
        <f>INDEX('Monthly Returns'!$O:$O,MATCH('Charting Input'!$C58,'Monthly Returns'!$D:$D,0),0)</f>
        <v>190395.46631331014</v>
      </c>
      <c r="F58" s="37">
        <f>INDEX('Monthly Returns'!$P:$P,MATCH('Charting Input'!$C58,'Monthly Returns'!$D:$D,0),0)</f>
        <v>10205.524152546601</v>
      </c>
      <c r="G58" s="17">
        <f t="shared" si="1"/>
        <v>1597.5699460000001</v>
      </c>
      <c r="H58" s="17">
        <f t="shared" si="3"/>
        <v>1749.6043519909474</v>
      </c>
      <c r="I58" s="17">
        <f t="shared" si="4"/>
        <v>1581.7926371552714</v>
      </c>
    </row>
    <row r="59" spans="2:9" x14ac:dyDescent="0.2">
      <c r="B59" s="1" t="s">
        <v>470</v>
      </c>
      <c r="C59" s="34">
        <f t="shared" si="2"/>
        <v>41425</v>
      </c>
      <c r="D59" s="37">
        <f>INDEX('Monthly Returns'!$E:$E,MATCH('Charting Input'!$C59,'Monthly Returns'!$D:$D,0),0)</f>
        <v>1630.73999</v>
      </c>
      <c r="E59" s="37">
        <f>INDEX('Monthly Returns'!$O:$O,MATCH('Charting Input'!$C59,'Monthly Returns'!$D:$D,0),0)</f>
        <v>194348.61153291419</v>
      </c>
      <c r="F59" s="37">
        <f>INDEX('Monthly Returns'!$P:$P,MATCH('Charting Input'!$C59,'Monthly Returns'!$D:$D,0),0)</f>
        <v>10398.905237319193</v>
      </c>
      <c r="G59" s="17">
        <f t="shared" si="1"/>
        <v>1630.73999</v>
      </c>
      <c r="H59" s="17">
        <f t="shared" si="3"/>
        <v>1785.9310577376584</v>
      </c>
      <c r="I59" s="17">
        <f t="shared" si="4"/>
        <v>1611.7655000367981</v>
      </c>
    </row>
    <row r="60" spans="2:9" x14ac:dyDescent="0.2">
      <c r="B60" s="1" t="s">
        <v>471</v>
      </c>
      <c r="C60" s="34">
        <f t="shared" si="2"/>
        <v>41455</v>
      </c>
      <c r="D60" s="37">
        <f>INDEX('Monthly Returns'!$E:$E,MATCH('Charting Input'!$C60,'Monthly Returns'!$D:$D,0),0)</f>
        <v>1606.280029</v>
      </c>
      <c r="E60" s="37">
        <f>INDEX('Monthly Returns'!$O:$O,MATCH('Charting Input'!$C60,'Monthly Returns'!$D:$D,0),0)</f>
        <v>192413.26197757374</v>
      </c>
      <c r="F60" s="37">
        <f>INDEX('Monthly Returns'!$P:$P,MATCH('Charting Input'!$C60,'Monthly Returns'!$D:$D,0),0)</f>
        <v>10270.704849953652</v>
      </c>
      <c r="G60" s="17">
        <f t="shared" si="1"/>
        <v>1606.280029</v>
      </c>
      <c r="H60" s="17">
        <f t="shared" si="3"/>
        <v>1768.1465165917293</v>
      </c>
      <c r="I60" s="17">
        <f t="shared" si="4"/>
        <v>1591.8952390110901</v>
      </c>
    </row>
    <row r="61" spans="2:9" x14ac:dyDescent="0.2">
      <c r="B61" s="1" t="s">
        <v>472</v>
      </c>
      <c r="C61" s="34">
        <f t="shared" si="2"/>
        <v>41486</v>
      </c>
      <c r="D61" s="37">
        <f>INDEX('Monthly Returns'!$E:$E,MATCH('Charting Input'!$C61,'Monthly Returns'!$D:$D,0),0)</f>
        <v>1685.7299800000001</v>
      </c>
      <c r="E61" s="37">
        <f>INDEX('Monthly Returns'!$O:$O,MATCH('Charting Input'!$C61,'Monthly Returns'!$D:$D,0),0)</f>
        <v>201930.42209901629</v>
      </c>
      <c r="F61" s="37">
        <f>INDEX('Monthly Returns'!$P:$P,MATCH('Charting Input'!$C61,'Monthly Returns'!$D:$D,0),0)</f>
        <v>10774.4701583364</v>
      </c>
      <c r="G61" s="17">
        <f t="shared" si="1"/>
        <v>1685.7299800000001</v>
      </c>
      <c r="H61" s="17">
        <f t="shared" si="3"/>
        <v>1855.6027207204015</v>
      </c>
      <c r="I61" s="17">
        <f t="shared" si="4"/>
        <v>1669.9757220654803</v>
      </c>
    </row>
    <row r="62" spans="2:9" x14ac:dyDescent="0.2">
      <c r="B62" s="1" t="s">
        <v>473</v>
      </c>
      <c r="C62" s="34">
        <f t="shared" si="2"/>
        <v>41517</v>
      </c>
      <c r="D62" s="37">
        <f>INDEX('Monthly Returns'!$E:$E,MATCH('Charting Input'!$C62,'Monthly Returns'!$D:$D,0),0)</f>
        <v>1632.969971</v>
      </c>
      <c r="E62" s="37">
        <f>INDEX('Monthly Returns'!$O:$O,MATCH('Charting Input'!$C62,'Monthly Returns'!$D:$D,0),0)</f>
        <v>195610.3999046445</v>
      </c>
      <c r="F62" s="37">
        <f>INDEX('Monthly Returns'!$P:$P,MATCH('Charting Input'!$C62,'Monthly Returns'!$D:$D,0),0)</f>
        <v>10424.710373160005</v>
      </c>
      <c r="G62" s="17">
        <f t="shared" si="1"/>
        <v>1632.969971</v>
      </c>
      <c r="H62" s="17">
        <f t="shared" si="3"/>
        <v>1797.5260314479992</v>
      </c>
      <c r="I62" s="17">
        <f t="shared" si="4"/>
        <v>1615.7651352601981</v>
      </c>
    </row>
    <row r="63" spans="2:9" x14ac:dyDescent="0.2">
      <c r="B63" s="1" t="s">
        <v>474</v>
      </c>
      <c r="C63" s="34">
        <f t="shared" si="2"/>
        <v>41547</v>
      </c>
      <c r="D63" s="37">
        <f>INDEX('Monthly Returns'!$E:$E,MATCH('Charting Input'!$C63,'Monthly Returns'!$D:$D,0),0)</f>
        <v>1681.5500489999999</v>
      </c>
      <c r="E63" s="37">
        <f>INDEX('Monthly Returns'!$O:$O,MATCH('Charting Input'!$C63,'Monthly Returns'!$D:$D,0),0)</f>
        <v>202448.61379904707</v>
      </c>
      <c r="F63" s="37">
        <f>INDEX('Monthly Returns'!$P:$P,MATCH('Charting Input'!$C63,'Monthly Returns'!$D:$D,0),0)</f>
        <v>10776.607647901714</v>
      </c>
      <c r="G63" s="17">
        <f t="shared" si="1"/>
        <v>1681.5500489999999</v>
      </c>
      <c r="H63" s="17">
        <f t="shared" si="3"/>
        <v>1860.3645486730038</v>
      </c>
      <c r="I63" s="17">
        <f t="shared" si="4"/>
        <v>1670.3070196260828</v>
      </c>
    </row>
    <row r="64" spans="2:9" x14ac:dyDescent="0.2">
      <c r="B64" s="1" t="s">
        <v>475</v>
      </c>
      <c r="C64" s="34">
        <f t="shared" si="2"/>
        <v>41578</v>
      </c>
      <c r="D64" s="37">
        <f>INDEX('Monthly Returns'!$E:$E,MATCH('Charting Input'!$C64,'Monthly Returns'!$D:$D,0),0)</f>
        <v>1756.540039</v>
      </c>
      <c r="E64" s="37">
        <f>INDEX('Monthly Returns'!$O:$O,MATCH('Charting Input'!$C64,'Monthly Returns'!$D:$D,0),0)</f>
        <v>211476.96209788762</v>
      </c>
      <c r="F64" s="37">
        <f>INDEX('Monthly Returns'!$P:$P,MATCH('Charting Input'!$C64,'Monthly Returns'!$D:$D,0),0)</f>
        <v>11286.263903124305</v>
      </c>
      <c r="G64" s="17">
        <f t="shared" si="1"/>
        <v>1756.540039</v>
      </c>
      <c r="H64" s="17">
        <f t="shared" si="3"/>
        <v>1943.3289058649336</v>
      </c>
      <c r="I64" s="17">
        <f t="shared" si="4"/>
        <v>1749.3005627249993</v>
      </c>
    </row>
    <row r="65" spans="2:9" x14ac:dyDescent="0.2">
      <c r="B65" s="1" t="s">
        <v>476</v>
      </c>
      <c r="C65" s="34">
        <f t="shared" si="2"/>
        <v>41608</v>
      </c>
      <c r="D65" s="37">
        <f>INDEX('Monthly Returns'!$E:$E,MATCH('Charting Input'!$C65,'Monthly Returns'!$D:$D,0),0)</f>
        <v>1805.8100589999999</v>
      </c>
      <c r="E65" s="37">
        <f>INDEX('Monthly Returns'!$O:$O,MATCH('Charting Input'!$C65,'Monthly Returns'!$D:$D,0),0)</f>
        <v>217408.77914774773</v>
      </c>
      <c r="F65" s="37">
        <f>INDEX('Monthly Returns'!$P:$P,MATCH('Charting Input'!$C65,'Monthly Returns'!$D:$D,0),0)</f>
        <v>11626.584058877226</v>
      </c>
      <c r="G65" s="17">
        <f t="shared" si="1"/>
        <v>1805.8100589999999</v>
      </c>
      <c r="H65" s="17">
        <f t="shared" si="3"/>
        <v>1997.8382548878301</v>
      </c>
      <c r="I65" s="17">
        <f t="shared" si="4"/>
        <v>1802.0480658026513</v>
      </c>
    </row>
    <row r="66" spans="2:9" x14ac:dyDescent="0.2">
      <c r="B66" s="1" t="s">
        <v>477</v>
      </c>
      <c r="C66" s="34">
        <f t="shared" si="2"/>
        <v>41639</v>
      </c>
      <c r="D66" s="37">
        <f>INDEX('Monthly Returns'!$E:$E,MATCH('Charting Input'!$C66,'Monthly Returns'!$D:$D,0),0)</f>
        <v>1848.3599850000001</v>
      </c>
      <c r="E66" s="37">
        <f>INDEX('Monthly Returns'!$O:$O,MATCH('Charting Input'!$C66,'Monthly Returns'!$D:$D,0),0)</f>
        <v>223578.76443472592</v>
      </c>
      <c r="F66" s="37">
        <f>INDEX('Monthly Returns'!$P:$P,MATCH('Charting Input'!$C66,'Monthly Returns'!$D:$D,0),0)</f>
        <v>11957.568554216719</v>
      </c>
      <c r="G66" s="17">
        <f t="shared" si="1"/>
        <v>1848.3599850000001</v>
      </c>
      <c r="H66" s="17">
        <f t="shared" si="3"/>
        <v>2054.5362074118316</v>
      </c>
      <c r="I66" s="17">
        <f t="shared" si="4"/>
        <v>1853.3485997012381</v>
      </c>
    </row>
    <row r="67" spans="2:9" x14ac:dyDescent="0.2">
      <c r="B67" s="1" t="s">
        <v>478</v>
      </c>
      <c r="C67" s="34">
        <f t="shared" si="2"/>
        <v>41670</v>
      </c>
      <c r="D67" s="37">
        <f>INDEX('Monthly Returns'!$E:$E,MATCH('Charting Input'!$C67,'Monthly Returns'!$D:$D,0),0)</f>
        <v>1782.589966</v>
      </c>
      <c r="E67" s="37">
        <f>INDEX('Monthly Returns'!$O:$O,MATCH('Charting Input'!$C67,'Monthly Returns'!$D:$D,0),0)</f>
        <v>215623.18234887565</v>
      </c>
      <c r="F67" s="37">
        <f>INDEX('Monthly Returns'!$P:$P,MATCH('Charting Input'!$C67,'Monthly Returns'!$D:$D,0),0)</f>
        <v>11489.340328623157</v>
      </c>
      <c r="G67" s="17">
        <f t="shared" si="1"/>
        <v>1782.589966</v>
      </c>
      <c r="H67" s="17">
        <f t="shared" si="3"/>
        <v>1981.4298393372899</v>
      </c>
      <c r="I67" s="17">
        <f t="shared" si="4"/>
        <v>1780.7761429923523</v>
      </c>
    </row>
    <row r="68" spans="2:9" x14ac:dyDescent="0.2">
      <c r="B68" s="1" t="s">
        <v>479</v>
      </c>
      <c r="C68" s="34">
        <f t="shared" si="2"/>
        <v>41698</v>
      </c>
      <c r="D68" s="37">
        <f>INDEX('Monthly Returns'!$E:$E,MATCH('Charting Input'!$C68,'Monthly Returns'!$D:$D,0),0)</f>
        <v>1859.4499510000001</v>
      </c>
      <c r="E68" s="37">
        <f>INDEX('Monthly Returns'!$O:$O,MATCH('Charting Input'!$C68,'Monthly Returns'!$D:$D,0),0)</f>
        <v>224920.21356586099</v>
      </c>
      <c r="F68" s="37">
        <f>INDEX('Monthly Returns'!$P:$P,MATCH('Charting Input'!$C68,'Monthly Returns'!$D:$D,0),0)</f>
        <v>11940.571417640902</v>
      </c>
      <c r="G68" s="17">
        <f t="shared" si="1"/>
        <v>1859.4499510000001</v>
      </c>
      <c r="H68" s="17">
        <f t="shared" si="3"/>
        <v>2066.8632091165164</v>
      </c>
      <c r="I68" s="17">
        <f t="shared" si="4"/>
        <v>1850.7141494675727</v>
      </c>
    </row>
    <row r="69" spans="2:9" x14ac:dyDescent="0.2">
      <c r="B69" s="1" t="s">
        <v>480</v>
      </c>
      <c r="C69" s="34">
        <f t="shared" si="2"/>
        <v>41729</v>
      </c>
      <c r="D69" s="37">
        <f>INDEX('Monthly Returns'!$E:$E,MATCH('Charting Input'!$C69,'Monthly Returns'!$D:$D,0),0)</f>
        <v>1872.339966</v>
      </c>
      <c r="E69" s="37">
        <f>INDEX('Monthly Returns'!$O:$O,MATCH('Charting Input'!$C69,'Monthly Returns'!$D:$D,0),0)</f>
        <v>227562.49926061486</v>
      </c>
      <c r="F69" s="37">
        <f>INDEX('Monthly Returns'!$P:$P,MATCH('Charting Input'!$C69,'Monthly Returns'!$D:$D,0),0)</f>
        <v>12003.541825220189</v>
      </c>
      <c r="G69" s="17">
        <f t="shared" si="1"/>
        <v>1872.339966</v>
      </c>
      <c r="H69" s="17">
        <f t="shared" si="3"/>
        <v>2091.1440107567055</v>
      </c>
      <c r="I69" s="17">
        <f t="shared" si="4"/>
        <v>1860.4741701758405</v>
      </c>
    </row>
    <row r="70" spans="2:9" x14ac:dyDescent="0.2">
      <c r="B70" s="1" t="s">
        <v>481</v>
      </c>
      <c r="C70" s="34">
        <f t="shared" si="2"/>
        <v>41759</v>
      </c>
      <c r="D70" s="37">
        <f>INDEX('Monthly Returns'!$E:$E,MATCH('Charting Input'!$C70,'Monthly Returns'!$D:$D,0),0)</f>
        <v>1883.9499510000001</v>
      </c>
      <c r="E70" s="37">
        <f>INDEX('Monthly Returns'!$O:$O,MATCH('Charting Input'!$C70,'Monthly Returns'!$D:$D,0),0)</f>
        <v>228973.56629488993</v>
      </c>
      <c r="F70" s="37">
        <f>INDEX('Monthly Returns'!$P:$P,MATCH('Charting Input'!$C70,'Monthly Returns'!$D:$D,0),0)</f>
        <v>12038.285981992045</v>
      </c>
      <c r="G70" s="17">
        <f t="shared" si="1"/>
        <v>1883.9499510000001</v>
      </c>
      <c r="H70" s="17">
        <f t="shared" si="3"/>
        <v>2104.1107534629418</v>
      </c>
      <c r="I70" s="17">
        <f t="shared" si="4"/>
        <v>1865.8592979306143</v>
      </c>
    </row>
    <row r="71" spans="2:9" x14ac:dyDescent="0.2">
      <c r="B71" s="1" t="s">
        <v>482</v>
      </c>
      <c r="C71" s="34">
        <f t="shared" si="2"/>
        <v>41790</v>
      </c>
      <c r="D71" s="37">
        <f>INDEX('Monthly Returns'!$E:$E,MATCH('Charting Input'!$C71,'Monthly Returns'!$D:$D,0),0)</f>
        <v>1923.5699460000001</v>
      </c>
      <c r="E71" s="37">
        <f>INDEX('Monthly Returns'!$O:$O,MATCH('Charting Input'!$C71,'Monthly Returns'!$D:$D,0),0)</f>
        <v>233788.94450964578</v>
      </c>
      <c r="F71" s="37">
        <f>INDEX('Monthly Returns'!$P:$P,MATCH('Charting Input'!$C71,'Monthly Returns'!$D:$D,0),0)</f>
        <v>12248.674665405912</v>
      </c>
      <c r="G71" s="17">
        <f t="shared" ref="G71:G134" si="5">D71</f>
        <v>1923.5699460000001</v>
      </c>
      <c r="H71" s="17">
        <f t="shared" si="3"/>
        <v>2148.3607917866234</v>
      </c>
      <c r="I71" s="17">
        <f t="shared" si="4"/>
        <v>1898.4682326007462</v>
      </c>
    </row>
    <row r="72" spans="2:9" x14ac:dyDescent="0.2">
      <c r="B72" s="1" t="s">
        <v>483</v>
      </c>
      <c r="C72" s="34">
        <f t="shared" ref="C72:C135" si="6">EOMONTH(DATE(YEAR(C71),MONTH(C71),DAY(C71)),1)</f>
        <v>41820</v>
      </c>
      <c r="D72" s="37">
        <f>INDEX('Monthly Returns'!$E:$E,MATCH('Charting Input'!$C72,'Monthly Returns'!$D:$D,0),0)</f>
        <v>1960.2299800000001</v>
      </c>
      <c r="E72" s="37">
        <f>INDEX('Monthly Returns'!$O:$O,MATCH('Charting Input'!$C72,'Monthly Returns'!$D:$D,0),0)</f>
        <v>239368.7070701186</v>
      </c>
      <c r="F72" s="37">
        <f>INDEX('Monthly Returns'!$P:$P,MATCH('Charting Input'!$C72,'Monthly Returns'!$D:$D,0),0)</f>
        <v>12517.700141023977</v>
      </c>
      <c r="G72" s="17">
        <f t="shared" si="5"/>
        <v>1960.2299800000001</v>
      </c>
      <c r="H72" s="17">
        <f t="shared" ref="H72:H135" si="7">H71*(E72/E71)</f>
        <v>2199.6350004004707</v>
      </c>
      <c r="I72" s="17">
        <f t="shared" ref="I72:I135" si="8">I71*(F72/F71)</f>
        <v>1940.1655046055032</v>
      </c>
    </row>
    <row r="73" spans="2:9" x14ac:dyDescent="0.2">
      <c r="B73" s="1" t="s">
        <v>484</v>
      </c>
      <c r="C73" s="34">
        <f t="shared" si="6"/>
        <v>41851</v>
      </c>
      <c r="D73" s="37">
        <f>INDEX('Monthly Returns'!$E:$E,MATCH('Charting Input'!$C73,'Monthly Returns'!$D:$D,0),0)</f>
        <v>1930.670044</v>
      </c>
      <c r="E73" s="37">
        <f>INDEX('Monthly Returns'!$O:$O,MATCH('Charting Input'!$C73,'Monthly Returns'!$D:$D,0),0)</f>
        <v>235759.067520888</v>
      </c>
      <c r="F73" s="37">
        <f>INDEX('Monthly Returns'!$P:$P,MATCH('Charting Input'!$C73,'Monthly Returns'!$D:$D,0),0)</f>
        <v>12333.747897607189</v>
      </c>
      <c r="G73" s="17">
        <f t="shared" si="5"/>
        <v>1930.670044</v>
      </c>
      <c r="H73" s="17">
        <f t="shared" si="7"/>
        <v>2166.4648772523706</v>
      </c>
      <c r="I73" s="17">
        <f t="shared" si="8"/>
        <v>1911.6540533683549</v>
      </c>
    </row>
    <row r="74" spans="2:9" x14ac:dyDescent="0.2">
      <c r="B74" s="1" t="s">
        <v>485</v>
      </c>
      <c r="C74" s="34">
        <f t="shared" si="6"/>
        <v>41882</v>
      </c>
      <c r="D74" s="37">
        <f>INDEX('Monthly Returns'!$E:$E,MATCH('Charting Input'!$C74,'Monthly Returns'!$D:$D,0),0)</f>
        <v>2003.369995</v>
      </c>
      <c r="E74" s="37">
        <f>INDEX('Monthly Returns'!$O:$O,MATCH('Charting Input'!$C74,'Monthly Returns'!$D:$D,0),0)</f>
        <v>244636.64487277146</v>
      </c>
      <c r="F74" s="37">
        <f>INDEX('Monthly Returns'!$P:$P,MATCH('Charting Input'!$C74,'Monthly Returns'!$D:$D,0),0)</f>
        <v>12819.594132786011</v>
      </c>
      <c r="G74" s="17">
        <f t="shared" si="5"/>
        <v>2003.369995</v>
      </c>
      <c r="H74" s="17">
        <f t="shared" si="7"/>
        <v>2248.0437523734413</v>
      </c>
      <c r="I74" s="17">
        <f t="shared" si="8"/>
        <v>1986.9571917577441</v>
      </c>
    </row>
    <row r="75" spans="2:9" x14ac:dyDescent="0.2">
      <c r="B75" s="1" t="s">
        <v>486</v>
      </c>
      <c r="C75" s="34">
        <f t="shared" si="6"/>
        <v>41912</v>
      </c>
      <c r="D75" s="37">
        <f>INDEX('Monthly Returns'!$E:$E,MATCH('Charting Input'!$C75,'Monthly Returns'!$D:$D,0),0)</f>
        <v>1972.290039</v>
      </c>
      <c r="E75" s="37">
        <f>INDEX('Monthly Returns'!$O:$O,MATCH('Charting Input'!$C75,'Monthly Returns'!$D:$D,0),0)</f>
        <v>242005.12451150347</v>
      </c>
      <c r="F75" s="37">
        <f>INDEX('Monthly Returns'!$P:$P,MATCH('Charting Input'!$C75,'Monthly Returns'!$D:$D,0),0)</f>
        <v>12672.158974859532</v>
      </c>
      <c r="G75" s="17">
        <f t="shared" si="5"/>
        <v>1972.290039</v>
      </c>
      <c r="H75" s="17">
        <f t="shared" si="7"/>
        <v>2223.861876798469</v>
      </c>
      <c r="I75" s="17">
        <f t="shared" si="8"/>
        <v>1964.1056611768545</v>
      </c>
    </row>
    <row r="76" spans="2:9" x14ac:dyDescent="0.2">
      <c r="B76" s="1" t="s">
        <v>487</v>
      </c>
      <c r="C76" s="34">
        <f t="shared" si="6"/>
        <v>41943</v>
      </c>
      <c r="D76" s="37">
        <f>INDEX('Monthly Returns'!$E:$E,MATCH('Charting Input'!$C76,'Monthly Returns'!$D:$D,0),0)</f>
        <v>2018.0500489999999</v>
      </c>
      <c r="E76" s="37">
        <f>INDEX('Monthly Returns'!$O:$O,MATCH('Charting Input'!$C76,'Monthly Returns'!$D:$D,0),0)</f>
        <v>247619.99691805508</v>
      </c>
      <c r="F76" s="37">
        <f>INDEX('Monthly Returns'!$P:$P,MATCH('Charting Input'!$C76,'Monthly Returns'!$D:$D,0),0)</f>
        <v>12998.828242180509</v>
      </c>
      <c r="G76" s="17">
        <f t="shared" si="5"/>
        <v>2018.0500489999999</v>
      </c>
      <c r="H76" s="17">
        <f t="shared" si="7"/>
        <v>2275.4587209282067</v>
      </c>
      <c r="I76" s="17">
        <f t="shared" si="8"/>
        <v>2014.7373616274667</v>
      </c>
    </row>
    <row r="77" spans="2:9" x14ac:dyDescent="0.2">
      <c r="B77" s="1" t="s">
        <v>488</v>
      </c>
      <c r="C77" s="34">
        <f t="shared" si="6"/>
        <v>41973</v>
      </c>
      <c r="D77" s="37">
        <f>INDEX('Monthly Returns'!$E:$E,MATCH('Charting Input'!$C77,'Monthly Returns'!$D:$D,0),0)</f>
        <v>2067.5600589999999</v>
      </c>
      <c r="E77" s="37">
        <f>INDEX('Monthly Returns'!$O:$O,MATCH('Charting Input'!$C77,'Monthly Returns'!$D:$D,0),0)</f>
        <v>253695.00409128546</v>
      </c>
      <c r="F77" s="37">
        <f>INDEX('Monthly Returns'!$P:$P,MATCH('Charting Input'!$C77,'Monthly Returns'!$D:$D,0),0)</f>
        <v>13390.034541374911</v>
      </c>
      <c r="G77" s="17">
        <f t="shared" si="5"/>
        <v>2067.5600589999999</v>
      </c>
      <c r="H77" s="17">
        <f t="shared" si="7"/>
        <v>2331.2838894286451</v>
      </c>
      <c r="I77" s="17">
        <f t="shared" si="8"/>
        <v>2075.3718997878664</v>
      </c>
    </row>
    <row r="78" spans="2:9" x14ac:dyDescent="0.2">
      <c r="B78" s="1" t="s">
        <v>489</v>
      </c>
      <c r="C78" s="34">
        <f t="shared" si="6"/>
        <v>42004</v>
      </c>
      <c r="D78" s="37">
        <f>INDEX('Monthly Returns'!$E:$E,MATCH('Charting Input'!$C78,'Monthly Returns'!$D:$D,0),0)</f>
        <v>2058.8999020000001</v>
      </c>
      <c r="E78" s="37">
        <f>INDEX('Monthly Returns'!$O:$O,MATCH('Charting Input'!$C78,'Monthly Returns'!$D:$D,0),0)</f>
        <v>253832.51399612834</v>
      </c>
      <c r="F78" s="37">
        <f>INDEX('Monthly Returns'!$P:$P,MATCH('Charting Input'!$C78,'Monthly Returns'!$D:$D,0),0)</f>
        <v>13473.689499873492</v>
      </c>
      <c r="G78" s="17">
        <f t="shared" si="5"/>
        <v>2058.8999020000001</v>
      </c>
      <c r="H78" s="17">
        <f t="shared" si="7"/>
        <v>2332.5475115758186</v>
      </c>
      <c r="I78" s="17">
        <f t="shared" si="8"/>
        <v>2088.3378969710257</v>
      </c>
    </row>
    <row r="79" spans="2:9" x14ac:dyDescent="0.2">
      <c r="B79" s="1" t="s">
        <v>490</v>
      </c>
      <c r="C79" s="34">
        <f t="shared" si="6"/>
        <v>42035</v>
      </c>
      <c r="D79" s="37">
        <f>INDEX('Monthly Returns'!$E:$E,MATCH('Charting Input'!$C79,'Monthly Returns'!$D:$D,0),0)</f>
        <v>1994.98999</v>
      </c>
      <c r="E79" s="37">
        <f>INDEX('Monthly Returns'!$O:$O,MATCH('Charting Input'!$C79,'Monthly Returns'!$D:$D,0),0)</f>
        <v>245953.34822586772</v>
      </c>
      <c r="F79" s="37">
        <f>INDEX('Monthly Returns'!$P:$P,MATCH('Charting Input'!$C79,'Monthly Returns'!$D:$D,0),0)</f>
        <v>13117.183374028111</v>
      </c>
      <c r="G79" s="17">
        <f t="shared" si="5"/>
        <v>1994.98999</v>
      </c>
      <c r="H79" s="17">
        <f t="shared" si="7"/>
        <v>2260.1433572719493</v>
      </c>
      <c r="I79" s="17">
        <f t="shared" si="8"/>
        <v>2033.0816694089892</v>
      </c>
    </row>
    <row r="80" spans="2:9" x14ac:dyDescent="0.2">
      <c r="B80" s="1" t="s">
        <v>491</v>
      </c>
      <c r="C80" s="34">
        <f t="shared" si="6"/>
        <v>42063</v>
      </c>
      <c r="D80" s="37">
        <f>INDEX('Monthly Returns'!$E:$E,MATCH('Charting Input'!$C80,'Monthly Returns'!$D:$D,0),0)</f>
        <v>2104.5</v>
      </c>
      <c r="E80" s="37">
        <f>INDEX('Monthly Returns'!$O:$O,MATCH('Charting Input'!$C80,'Monthly Returns'!$D:$D,0),0)</f>
        <v>259454.34510242258</v>
      </c>
      <c r="F80" s="37">
        <f>INDEX('Monthly Returns'!$P:$P,MATCH('Charting Input'!$C80,'Monthly Returns'!$D:$D,0),0)</f>
        <v>13777.382714804475</v>
      </c>
      <c r="G80" s="17">
        <f t="shared" si="5"/>
        <v>2104.5</v>
      </c>
      <c r="H80" s="17">
        <f t="shared" si="7"/>
        <v>2384.2083014054706</v>
      </c>
      <c r="I80" s="17">
        <f t="shared" si="8"/>
        <v>2135.4084525006965</v>
      </c>
    </row>
    <row r="81" spans="2:9" x14ac:dyDescent="0.2">
      <c r="B81" s="1" t="s">
        <v>492</v>
      </c>
      <c r="C81" s="34">
        <f t="shared" si="6"/>
        <v>42094</v>
      </c>
      <c r="D81" s="37">
        <f>INDEX('Monthly Returns'!$E:$E,MATCH('Charting Input'!$C81,'Monthly Returns'!$D:$D,0),0)</f>
        <v>2067.889893</v>
      </c>
      <c r="E81" s="37">
        <f>INDEX('Monthly Returns'!$O:$O,MATCH('Charting Input'!$C81,'Monthly Returns'!$D:$D,0),0)</f>
        <v>256184.59484457524</v>
      </c>
      <c r="F81" s="37">
        <f>INDEX('Monthly Returns'!$P:$P,MATCH('Charting Input'!$C81,'Monthly Returns'!$D:$D,0),0)</f>
        <v>13523.267752246118</v>
      </c>
      <c r="G81" s="17">
        <f t="shared" si="5"/>
        <v>2067.889893</v>
      </c>
      <c r="H81" s="17">
        <f t="shared" si="7"/>
        <v>2354.1615288019711</v>
      </c>
      <c r="I81" s="17">
        <f t="shared" si="8"/>
        <v>2096.0222170896036</v>
      </c>
    </row>
    <row r="82" spans="2:9" x14ac:dyDescent="0.2">
      <c r="B82" s="1" t="s">
        <v>493</v>
      </c>
      <c r="C82" s="34">
        <f t="shared" si="6"/>
        <v>42124</v>
      </c>
      <c r="D82" s="37">
        <f>INDEX('Monthly Returns'!$E:$E,MATCH('Charting Input'!$C82,'Monthly Returns'!$D:$D,0),0)</f>
        <v>2085.51001</v>
      </c>
      <c r="E82" s="37">
        <f>INDEX('Monthly Returns'!$O:$O,MATCH('Charting Input'!$C82,'Monthly Returns'!$D:$D,0),0)</f>
        <v>258367.49759488093</v>
      </c>
      <c r="F82" s="37">
        <f>INDEX('Monthly Returns'!$P:$P,MATCH('Charting Input'!$C82,'Monthly Returns'!$D:$D,0),0)</f>
        <v>13610.827990730066</v>
      </c>
      <c r="G82" s="17">
        <f t="shared" si="5"/>
        <v>2085.51001</v>
      </c>
      <c r="H82" s="17">
        <f t="shared" si="7"/>
        <v>2374.2209148044876</v>
      </c>
      <c r="I82" s="17">
        <f t="shared" si="8"/>
        <v>2109.5935083306231</v>
      </c>
    </row>
    <row r="83" spans="2:9" x14ac:dyDescent="0.2">
      <c r="B83" s="1" t="s">
        <v>494</v>
      </c>
      <c r="C83" s="34">
        <f t="shared" si="6"/>
        <v>42155</v>
      </c>
      <c r="D83" s="37">
        <f>INDEX('Monthly Returns'!$E:$E,MATCH('Charting Input'!$C83,'Monthly Returns'!$D:$D,0),0)</f>
        <v>2107.389893</v>
      </c>
      <c r="E83" s="37">
        <f>INDEX('Monthly Returns'!$O:$O,MATCH('Charting Input'!$C83,'Monthly Returns'!$D:$D,0),0)</f>
        <v>261078.12981015319</v>
      </c>
      <c r="F83" s="37">
        <f>INDEX('Monthly Returns'!$P:$P,MATCH('Charting Input'!$C83,'Monthly Returns'!$D:$D,0),0)</f>
        <v>13683.874508492936</v>
      </c>
      <c r="G83" s="17">
        <f t="shared" si="5"/>
        <v>2107.389893</v>
      </c>
      <c r="H83" s="17">
        <f t="shared" si="7"/>
        <v>2399.1297743079122</v>
      </c>
      <c r="I83" s="17">
        <f t="shared" si="8"/>
        <v>2120.9152633174363</v>
      </c>
    </row>
    <row r="84" spans="2:9" x14ac:dyDescent="0.2">
      <c r="B84" s="1" t="s">
        <v>495</v>
      </c>
      <c r="C84" s="34">
        <f t="shared" si="6"/>
        <v>42185</v>
      </c>
      <c r="D84" s="37">
        <f>INDEX('Monthly Returns'!$E:$E,MATCH('Charting Input'!$C84,'Monthly Returns'!$D:$D,0),0)</f>
        <v>2063.110107</v>
      </c>
      <c r="E84" s="37">
        <f>INDEX('Monthly Returns'!$O:$O,MATCH('Charting Input'!$C84,'Monthly Returns'!$D:$D,0),0)</f>
        <v>256875.60088222066</v>
      </c>
      <c r="F84" s="37">
        <f>INDEX('Monthly Returns'!$P:$P,MATCH('Charting Input'!$C84,'Monthly Returns'!$D:$D,0),0)</f>
        <v>13416.610933328902</v>
      </c>
      <c r="G84" s="17">
        <f t="shared" si="5"/>
        <v>2063.110107</v>
      </c>
      <c r="H84" s="17">
        <f t="shared" si="7"/>
        <v>2360.511402536501</v>
      </c>
      <c r="I84" s="17">
        <f t="shared" si="8"/>
        <v>2079.4910749019132</v>
      </c>
    </row>
    <row r="85" spans="2:9" x14ac:dyDescent="0.2">
      <c r="B85" s="1" t="s">
        <v>496</v>
      </c>
      <c r="C85" s="34">
        <f t="shared" si="6"/>
        <v>42216</v>
      </c>
      <c r="D85" s="37">
        <f>INDEX('Monthly Returns'!$E:$E,MATCH('Charting Input'!$C85,'Monthly Returns'!$D:$D,0),0)</f>
        <v>2103.8400879999999</v>
      </c>
      <c r="E85" s="37">
        <f>INDEX('Monthly Returns'!$O:$O,MATCH('Charting Input'!$C85,'Monthly Returns'!$D:$D,0),0)</f>
        <v>261946.84662320063</v>
      </c>
      <c r="F85" s="37">
        <f>INDEX('Monthly Returns'!$P:$P,MATCH('Charting Input'!$C85,'Monthly Returns'!$D:$D,0),0)</f>
        <v>13680.564821795178</v>
      </c>
      <c r="G85" s="17">
        <f t="shared" si="5"/>
        <v>2103.8400879999999</v>
      </c>
      <c r="H85" s="17">
        <f t="shared" si="7"/>
        <v>2407.1126887448263</v>
      </c>
      <c r="I85" s="17">
        <f t="shared" si="8"/>
        <v>2120.4022825070879</v>
      </c>
    </row>
    <row r="86" spans="2:9" x14ac:dyDescent="0.2">
      <c r="B86" s="1" t="s">
        <v>497</v>
      </c>
      <c r="C86" s="34">
        <f t="shared" si="6"/>
        <v>42247</v>
      </c>
      <c r="D86" s="37">
        <f>INDEX('Monthly Returns'!$E:$E,MATCH('Charting Input'!$C86,'Monthly Returns'!$D:$D,0),0)</f>
        <v>1972.1800539999999</v>
      </c>
      <c r="E86" s="37">
        <f>INDEX('Monthly Returns'!$O:$O,MATCH('Charting Input'!$C86,'Monthly Returns'!$D:$D,0),0)</f>
        <v>245553.99864520194</v>
      </c>
      <c r="F86" s="37">
        <f>INDEX('Monthly Returns'!$P:$P,MATCH('Charting Input'!$C86,'Monthly Returns'!$D:$D,0),0)</f>
        <v>12842.6125698499</v>
      </c>
      <c r="G86" s="17">
        <f t="shared" si="5"/>
        <v>1972.1800539999999</v>
      </c>
      <c r="H86" s="17">
        <f t="shared" si="7"/>
        <v>2256.4736072625196</v>
      </c>
      <c r="I86" s="17">
        <f t="shared" si="8"/>
        <v>1990.5249060389744</v>
      </c>
    </row>
    <row r="87" spans="2:9" x14ac:dyDescent="0.2">
      <c r="B87" s="1" t="s">
        <v>498</v>
      </c>
      <c r="C87" s="34">
        <f t="shared" si="6"/>
        <v>42277</v>
      </c>
      <c r="D87" s="37">
        <f>INDEX('Monthly Returns'!$E:$E,MATCH('Charting Input'!$C87,'Monthly Returns'!$D:$D,0),0)</f>
        <v>1920.030029</v>
      </c>
      <c r="E87" s="37">
        <f>INDEX('Monthly Returns'!$O:$O,MATCH('Charting Input'!$C87,'Monthly Returns'!$D:$D,0),0)</f>
        <v>240376.08478867376</v>
      </c>
      <c r="F87" s="37">
        <f>INDEX('Monthly Returns'!$P:$P,MATCH('Charting Input'!$C87,'Monthly Returns'!$D:$D,0),0)</f>
        <v>12591.406510779258</v>
      </c>
      <c r="G87" s="17">
        <f t="shared" si="5"/>
        <v>1920.030029</v>
      </c>
      <c r="H87" s="17">
        <f t="shared" si="7"/>
        <v>2208.8921138948776</v>
      </c>
      <c r="I87" s="17">
        <f t="shared" si="8"/>
        <v>1951.5895325385766</v>
      </c>
    </row>
    <row r="88" spans="2:9" x14ac:dyDescent="0.2">
      <c r="B88" s="1" t="s">
        <v>499</v>
      </c>
      <c r="C88" s="34">
        <f t="shared" si="6"/>
        <v>42308</v>
      </c>
      <c r="D88" s="37">
        <f>INDEX('Monthly Returns'!$E:$E,MATCH('Charting Input'!$C88,'Monthly Returns'!$D:$D,0),0)</f>
        <v>2079.360107</v>
      </c>
      <c r="E88" s="37">
        <f>INDEX('Monthly Returns'!$O:$O,MATCH('Charting Input'!$C88,'Monthly Returns'!$D:$D,0),0)</f>
        <v>260323.24173947476</v>
      </c>
      <c r="F88" s="37">
        <f>INDEX('Monthly Returns'!$P:$P,MATCH('Charting Input'!$C88,'Monthly Returns'!$D:$D,0),0)</f>
        <v>13642.41545257811</v>
      </c>
      <c r="G88" s="17">
        <f t="shared" si="5"/>
        <v>2079.360107</v>
      </c>
      <c r="H88" s="17">
        <f t="shared" si="7"/>
        <v>2392.192868302222</v>
      </c>
      <c r="I88" s="17">
        <f t="shared" si="8"/>
        <v>2114.4893680464802</v>
      </c>
    </row>
    <row r="89" spans="2:9" x14ac:dyDescent="0.2">
      <c r="B89" s="1" t="s">
        <v>500</v>
      </c>
      <c r="C89" s="34">
        <f t="shared" si="6"/>
        <v>42338</v>
      </c>
      <c r="D89" s="37">
        <f>INDEX('Monthly Returns'!$E:$E,MATCH('Charting Input'!$C89,'Monthly Returns'!$D:$D,0),0)</f>
        <v>2080.4099120000001</v>
      </c>
      <c r="E89" s="37">
        <f>INDEX('Monthly Returns'!$O:$O,MATCH('Charting Input'!$C89,'Monthly Returns'!$D:$D,0),0)</f>
        <v>260454.67094208108</v>
      </c>
      <c r="F89" s="37">
        <f>INDEX('Monthly Returns'!$P:$P,MATCH('Charting Input'!$C89,'Monthly Returns'!$D:$D,0),0)</f>
        <v>13678.173340874404</v>
      </c>
      <c r="G89" s="17">
        <f t="shared" si="5"/>
        <v>2080.4099120000001</v>
      </c>
      <c r="H89" s="17">
        <f t="shared" si="7"/>
        <v>2393.4006129471513</v>
      </c>
      <c r="I89" s="17">
        <f t="shared" si="8"/>
        <v>2120.0316178694043</v>
      </c>
    </row>
    <row r="90" spans="2:9" x14ac:dyDescent="0.2">
      <c r="B90" s="1" t="s">
        <v>501</v>
      </c>
      <c r="C90" s="34">
        <f t="shared" si="6"/>
        <v>42369</v>
      </c>
      <c r="D90" s="37">
        <f>INDEX('Monthly Returns'!$E:$E,MATCH('Charting Input'!$C90,'Monthly Returns'!$D:$D,0),0)</f>
        <v>2043.9399410000001</v>
      </c>
      <c r="E90" s="37">
        <f>INDEX('Monthly Returns'!$O:$O,MATCH('Charting Input'!$C90,'Monthly Returns'!$D:$D,0),0)</f>
        <v>257237.71248421806</v>
      </c>
      <c r="F90" s="37">
        <f>INDEX('Monthly Returns'!$P:$P,MATCH('Charting Input'!$C90,'Monthly Returns'!$D:$D,0),0)</f>
        <v>13555.550495980484</v>
      </c>
      <c r="G90" s="17">
        <f t="shared" si="5"/>
        <v>2043.9399410000001</v>
      </c>
      <c r="H90" s="17">
        <f t="shared" si="7"/>
        <v>2363.838960944423</v>
      </c>
      <c r="I90" s="17">
        <f t="shared" si="8"/>
        <v>2101.0258411644581</v>
      </c>
    </row>
    <row r="91" spans="2:9" x14ac:dyDescent="0.2">
      <c r="B91" s="1" t="s">
        <v>502</v>
      </c>
      <c r="C91" s="34">
        <f t="shared" si="6"/>
        <v>42400</v>
      </c>
      <c r="D91" s="37">
        <f>INDEX('Monthly Returns'!$E:$E,MATCH('Charting Input'!$C91,'Monthly Returns'!$D:$D,0),0)</f>
        <v>1940.23999</v>
      </c>
      <c r="E91" s="37">
        <f>INDEX('Monthly Returns'!$O:$O,MATCH('Charting Input'!$C91,'Monthly Returns'!$D:$D,0),0)</f>
        <v>244186.67431774706</v>
      </c>
      <c r="F91" s="37">
        <f>INDEX('Monthly Returns'!$P:$P,MATCH('Charting Input'!$C91,'Monthly Returns'!$D:$D,0),0)</f>
        <v>12846.568586137686</v>
      </c>
      <c r="G91" s="17">
        <f t="shared" si="5"/>
        <v>1940.23999</v>
      </c>
      <c r="H91" s="17">
        <f t="shared" si="7"/>
        <v>2243.9088301687129</v>
      </c>
      <c r="I91" s="17">
        <f t="shared" si="8"/>
        <v>1991.1380639074928</v>
      </c>
    </row>
    <row r="92" spans="2:9" x14ac:dyDescent="0.2">
      <c r="B92" s="1" t="s">
        <v>503</v>
      </c>
      <c r="C92" s="34">
        <f t="shared" si="6"/>
        <v>42429</v>
      </c>
      <c r="D92" s="37">
        <f>INDEX('Monthly Returns'!$E:$E,MATCH('Charting Input'!$C92,'Monthly Returns'!$D:$D,0),0)</f>
        <v>1932.2299800000001</v>
      </c>
      <c r="E92" s="37">
        <f>INDEX('Monthly Returns'!$O:$O,MATCH('Charting Input'!$C92,'Monthly Returns'!$D:$D,0),0)</f>
        <v>243178.58371388735</v>
      </c>
      <c r="F92" s="37">
        <f>INDEX('Monthly Returns'!$P:$P,MATCH('Charting Input'!$C92,'Monthly Returns'!$D:$D,0),0)</f>
        <v>12783.01192358038</v>
      </c>
      <c r="G92" s="17">
        <f t="shared" si="5"/>
        <v>1932.2299800000001</v>
      </c>
      <c r="H92" s="17">
        <f t="shared" si="7"/>
        <v>2234.6451657450457</v>
      </c>
      <c r="I92" s="17">
        <f t="shared" si="8"/>
        <v>1981.2871773314982</v>
      </c>
    </row>
    <row r="93" spans="2:9" x14ac:dyDescent="0.2">
      <c r="B93" s="1" t="s">
        <v>504</v>
      </c>
      <c r="C93" s="34">
        <f t="shared" si="6"/>
        <v>42460</v>
      </c>
      <c r="D93" s="37">
        <f>INDEX('Monthly Returns'!$E:$E,MATCH('Charting Input'!$C93,'Monthly Returns'!$D:$D,0),0)</f>
        <v>2059.73999</v>
      </c>
      <c r="E93" s="37">
        <f>INDEX('Monthly Returns'!$O:$O,MATCH('Charting Input'!$C93,'Monthly Returns'!$D:$D,0),0)</f>
        <v>260601.68720611071</v>
      </c>
      <c r="F93" s="37">
        <f>INDEX('Monthly Returns'!$P:$P,MATCH('Charting Input'!$C93,'Monthly Returns'!$D:$D,0),0)</f>
        <v>13640.146505871318</v>
      </c>
      <c r="G93" s="17">
        <f t="shared" si="5"/>
        <v>2059.73999</v>
      </c>
      <c r="H93" s="17">
        <f t="shared" si="7"/>
        <v>2394.7515920452379</v>
      </c>
      <c r="I93" s="17">
        <f t="shared" si="8"/>
        <v>2114.1376954482625</v>
      </c>
    </row>
    <row r="94" spans="2:9" x14ac:dyDescent="0.2">
      <c r="B94" s="1" t="s">
        <v>505</v>
      </c>
      <c r="C94" s="34">
        <f t="shared" si="6"/>
        <v>42490</v>
      </c>
      <c r="D94" s="37">
        <f>INDEX('Monthly Returns'!$E:$E,MATCH('Charting Input'!$C94,'Monthly Returns'!$D:$D,0),0)</f>
        <v>2065.3000489999999</v>
      </c>
      <c r="E94" s="37">
        <f>INDEX('Monthly Returns'!$O:$O,MATCH('Charting Input'!$C94,'Monthly Returns'!$D:$D,0),0)</f>
        <v>261305.15500466787</v>
      </c>
      <c r="F94" s="37">
        <f>INDEX('Monthly Returns'!$P:$P,MATCH('Charting Input'!$C94,'Monthly Returns'!$D:$D,0),0)</f>
        <v>13612.429244220562</v>
      </c>
      <c r="G94" s="17">
        <f t="shared" si="5"/>
        <v>2065.3000489999999</v>
      </c>
      <c r="H94" s="17">
        <f t="shared" si="7"/>
        <v>2401.2159808548736</v>
      </c>
      <c r="I94" s="17">
        <f t="shared" si="8"/>
        <v>2109.8416926417499</v>
      </c>
    </row>
    <row r="95" spans="2:9" x14ac:dyDescent="0.2">
      <c r="B95" s="1" t="s">
        <v>506</v>
      </c>
      <c r="C95" s="34">
        <f t="shared" si="6"/>
        <v>42521</v>
      </c>
      <c r="D95" s="37">
        <f>INDEX('Monthly Returns'!$E:$E,MATCH('Charting Input'!$C95,'Monthly Returns'!$D:$D,0),0)</f>
        <v>2096.9499510000001</v>
      </c>
      <c r="E95" s="37">
        <f>INDEX('Monthly Returns'!$O:$O,MATCH('Charting Input'!$C95,'Monthly Returns'!$D:$D,0),0)</f>
        <v>265309.5525990983</v>
      </c>
      <c r="F95" s="37">
        <f>INDEX('Monthly Returns'!$P:$P,MATCH('Charting Input'!$C95,'Monthly Returns'!$D:$D,0),0)</f>
        <v>13765.342610290154</v>
      </c>
      <c r="G95" s="17">
        <f t="shared" si="5"/>
        <v>2096.9499510000001</v>
      </c>
      <c r="H95" s="17">
        <f t="shared" si="7"/>
        <v>2438.013660936123</v>
      </c>
      <c r="I95" s="17">
        <f t="shared" si="8"/>
        <v>2133.5423113415891</v>
      </c>
    </row>
    <row r="96" spans="2:9" x14ac:dyDescent="0.2">
      <c r="B96" s="1" t="s">
        <v>507</v>
      </c>
      <c r="C96" s="34">
        <f t="shared" si="6"/>
        <v>42551</v>
      </c>
      <c r="D96" s="37">
        <f>INDEX('Monthly Returns'!$E:$E,MATCH('Charting Input'!$C96,'Monthly Returns'!$D:$D,0),0)</f>
        <v>2098.860107</v>
      </c>
      <c r="E96" s="37">
        <f>INDEX('Monthly Returns'!$O:$O,MATCH('Charting Input'!$C96,'Monthly Returns'!$D:$D,0),0)</f>
        <v>266951.40152077103</v>
      </c>
      <c r="F96" s="37">
        <f>INDEX('Monthly Returns'!$P:$P,MATCH('Charting Input'!$C96,'Monthly Returns'!$D:$D,0),0)</f>
        <v>13805.187144954331</v>
      </c>
      <c r="G96" s="17">
        <f t="shared" si="5"/>
        <v>2098.860107</v>
      </c>
      <c r="H96" s="17">
        <f t="shared" si="7"/>
        <v>2453.1011316322119</v>
      </c>
      <c r="I96" s="17">
        <f t="shared" si="8"/>
        <v>2139.7179658812875</v>
      </c>
    </row>
    <row r="97" spans="2:9" x14ac:dyDescent="0.2">
      <c r="B97" s="1" t="s">
        <v>508</v>
      </c>
      <c r="C97" s="34">
        <f t="shared" si="6"/>
        <v>42582</v>
      </c>
      <c r="D97" s="37">
        <f>INDEX('Monthly Returns'!$E:$E,MATCH('Charting Input'!$C97,'Monthly Returns'!$D:$D,0),0)</f>
        <v>2173.6000979999999</v>
      </c>
      <c r="E97" s="37">
        <f>INDEX('Monthly Returns'!$O:$O,MATCH('Charting Input'!$C97,'Monthly Returns'!$D:$D,0),0)</f>
        <v>276457.48783903359</v>
      </c>
      <c r="F97" s="37">
        <f>INDEX('Monthly Returns'!$P:$P,MATCH('Charting Input'!$C97,'Monthly Returns'!$D:$D,0),0)</f>
        <v>14319.958760267578</v>
      </c>
      <c r="G97" s="17">
        <f t="shared" si="5"/>
        <v>2173.6000979999999</v>
      </c>
      <c r="H97" s="17">
        <f t="shared" si="7"/>
        <v>2540.4555750697714</v>
      </c>
      <c r="I97" s="17">
        <f t="shared" si="8"/>
        <v>2219.5043579124931</v>
      </c>
    </row>
    <row r="98" spans="2:9" x14ac:dyDescent="0.2">
      <c r="B98" s="1" t="s">
        <v>509</v>
      </c>
      <c r="C98" s="34">
        <f t="shared" si="6"/>
        <v>42613</v>
      </c>
      <c r="D98" s="37">
        <f>INDEX('Monthly Returns'!$E:$E,MATCH('Charting Input'!$C98,'Monthly Returns'!$D:$D,0),0)</f>
        <v>2170.9499510000001</v>
      </c>
      <c r="E98" s="37">
        <f>INDEX('Monthly Returns'!$O:$O,MATCH('Charting Input'!$C98,'Monthly Returns'!$D:$D,0),0)</f>
        <v>276120.41894457676</v>
      </c>
      <c r="F98" s="37">
        <f>INDEX('Monthly Returns'!$P:$P,MATCH('Charting Input'!$C98,'Monthly Returns'!$D:$D,0),0)</f>
        <v>14289.375456198795</v>
      </c>
      <c r="G98" s="17">
        <f t="shared" si="5"/>
        <v>2170.9499510000001</v>
      </c>
      <c r="H98" s="17">
        <f t="shared" si="7"/>
        <v>2537.3581420474325</v>
      </c>
      <c r="I98" s="17">
        <f t="shared" si="8"/>
        <v>2214.7641363939533</v>
      </c>
    </row>
    <row r="99" spans="2:9" x14ac:dyDescent="0.2">
      <c r="B99" s="1" t="s">
        <v>510</v>
      </c>
      <c r="C99" s="34">
        <f t="shared" si="6"/>
        <v>42643</v>
      </c>
      <c r="D99" s="37">
        <f>INDEX('Monthly Returns'!$E:$E,MATCH('Charting Input'!$C99,'Monthly Returns'!$D:$D,0),0)</f>
        <v>2168.2700199999999</v>
      </c>
      <c r="E99" s="37">
        <f>INDEX('Monthly Returns'!$O:$O,MATCH('Charting Input'!$C99,'Monthly Returns'!$D:$D,0),0)</f>
        <v>277205.34779096552</v>
      </c>
      <c r="F99" s="37">
        <f>INDEX('Monthly Returns'!$P:$P,MATCH('Charting Input'!$C99,'Monthly Returns'!$D:$D,0),0)</f>
        <v>14311.1172223009</v>
      </c>
      <c r="G99" s="17">
        <f t="shared" si="5"/>
        <v>2168.2700199999999</v>
      </c>
      <c r="H99" s="17">
        <f t="shared" si="7"/>
        <v>2547.3278974622945</v>
      </c>
      <c r="I99" s="17">
        <f t="shared" si="8"/>
        <v>2218.1339746330291</v>
      </c>
    </row>
    <row r="100" spans="2:9" x14ac:dyDescent="0.2">
      <c r="B100" s="1" t="s">
        <v>511</v>
      </c>
      <c r="C100" s="34">
        <f t="shared" si="6"/>
        <v>42674</v>
      </c>
      <c r="D100" s="37">
        <f>INDEX('Monthly Returns'!$E:$E,MATCH('Charting Input'!$C100,'Monthly Returns'!$D:$D,0),0)</f>
        <v>2126.1499020000001</v>
      </c>
      <c r="E100" s="37">
        <f>INDEX('Monthly Returns'!$O:$O,MATCH('Charting Input'!$C100,'Monthly Returns'!$D:$D,0),0)</f>
        <v>271820.4456102</v>
      </c>
      <c r="F100" s="37">
        <f>INDEX('Monthly Returns'!$P:$P,MATCH('Charting Input'!$C100,'Monthly Returns'!$D:$D,0),0)</f>
        <v>14015.640070591375</v>
      </c>
      <c r="G100" s="17">
        <f t="shared" si="5"/>
        <v>2126.1499020000001</v>
      </c>
      <c r="H100" s="17">
        <f t="shared" si="7"/>
        <v>2497.8443227063221</v>
      </c>
      <c r="I100" s="17">
        <f t="shared" si="8"/>
        <v>2172.3368576956191</v>
      </c>
    </row>
    <row r="101" spans="2:9" x14ac:dyDescent="0.2">
      <c r="B101" s="1" t="s">
        <v>512</v>
      </c>
      <c r="C101" s="34">
        <f t="shared" si="6"/>
        <v>42704</v>
      </c>
      <c r="D101" s="37">
        <f>INDEX('Monthly Returns'!$E:$E,MATCH('Charting Input'!$C101,'Monthly Returns'!$D:$D,0),0)</f>
        <v>2198.8100589999999</v>
      </c>
      <c r="E101" s="37">
        <f>INDEX('Monthly Returns'!$O:$O,MATCH('Charting Input'!$C101,'Monthly Returns'!$D:$D,0),0)</f>
        <v>281109.77945974108</v>
      </c>
      <c r="F101" s="37">
        <f>INDEX('Monthly Returns'!$P:$P,MATCH('Charting Input'!$C101,'Monthly Returns'!$D:$D,0),0)</f>
        <v>14517.198807805664</v>
      </c>
      <c r="G101" s="17">
        <f t="shared" si="5"/>
        <v>2198.8100589999999</v>
      </c>
      <c r="H101" s="17">
        <f t="shared" si="7"/>
        <v>2583.2069589337461</v>
      </c>
      <c r="I101" s="17">
        <f t="shared" si="8"/>
        <v>2250.075335971474</v>
      </c>
    </row>
    <row r="102" spans="2:9" x14ac:dyDescent="0.2">
      <c r="B102" s="1" t="s">
        <v>513</v>
      </c>
      <c r="C102" s="34">
        <f t="shared" si="6"/>
        <v>42735</v>
      </c>
      <c r="D102" s="37">
        <f>INDEX('Monthly Returns'!$E:$E,MATCH('Charting Input'!$C102,'Monthly Returns'!$D:$D,0),0)</f>
        <v>2238.830078</v>
      </c>
      <c r="E102" s="37">
        <f>INDEX('Monthly Returns'!$O:$O,MATCH('Charting Input'!$C102,'Monthly Returns'!$D:$D,0),0)</f>
        <v>287679.69785275694</v>
      </c>
      <c r="F102" s="37">
        <f>INDEX('Monthly Returns'!$P:$P,MATCH('Charting Input'!$C102,'Monthly Returns'!$D:$D,0),0)</f>
        <v>14851.624260773549</v>
      </c>
      <c r="G102" s="17">
        <f t="shared" si="5"/>
        <v>2238.830078</v>
      </c>
      <c r="H102" s="17">
        <f t="shared" si="7"/>
        <v>2643.5800236669706</v>
      </c>
      <c r="I102" s="17">
        <f t="shared" si="8"/>
        <v>2301.9091968565044</v>
      </c>
    </row>
    <row r="103" spans="2:9" x14ac:dyDescent="0.2">
      <c r="B103" s="1" t="s">
        <v>514</v>
      </c>
      <c r="C103" s="34">
        <f t="shared" si="6"/>
        <v>42766</v>
      </c>
      <c r="D103" s="37">
        <f>INDEX('Monthly Returns'!$E:$E,MATCH('Charting Input'!$C103,'Monthly Returns'!$D:$D,0),0)</f>
        <v>2278.8701169999999</v>
      </c>
      <c r="E103" s="37">
        <f>INDEX('Monthly Returns'!$O:$O,MATCH('Charting Input'!$C103,'Monthly Returns'!$D:$D,0),0)</f>
        <v>292824.66460781434</v>
      </c>
      <c r="F103" s="37">
        <f>INDEX('Monthly Returns'!$P:$P,MATCH('Charting Input'!$C103,'Monthly Returns'!$D:$D,0),0)</f>
        <v>15029.647333534902</v>
      </c>
      <c r="G103" s="17">
        <f t="shared" si="5"/>
        <v>2278.8701169999999</v>
      </c>
      <c r="H103" s="17">
        <f t="shared" si="7"/>
        <v>2690.8587556651592</v>
      </c>
      <c r="I103" s="17">
        <f t="shared" si="8"/>
        <v>2329.5016635959414</v>
      </c>
    </row>
    <row r="104" spans="2:9" x14ac:dyDescent="0.2">
      <c r="B104" s="1" t="s">
        <v>515</v>
      </c>
      <c r="C104" s="34">
        <f t="shared" si="6"/>
        <v>42794</v>
      </c>
      <c r="D104" s="37">
        <f>INDEX('Monthly Returns'!$E:$E,MATCH('Charting Input'!$C104,'Monthly Returns'!$D:$D,0),0)</f>
        <v>2363.639893</v>
      </c>
      <c r="E104" s="37">
        <f>INDEX('Monthly Returns'!$O:$O,MATCH('Charting Input'!$C104,'Monthly Returns'!$D:$D,0),0)</f>
        <v>303717.20343260578</v>
      </c>
      <c r="F104" s="37">
        <f>INDEX('Monthly Returns'!$P:$P,MATCH('Charting Input'!$C104,'Monthly Returns'!$D:$D,0),0)</f>
        <v>15539.832427877149</v>
      </c>
      <c r="G104" s="17">
        <f t="shared" si="5"/>
        <v>2363.639893</v>
      </c>
      <c r="H104" s="17">
        <f t="shared" si="7"/>
        <v>2790.9537511033632</v>
      </c>
      <c r="I104" s="17">
        <f t="shared" si="8"/>
        <v>2408.5771734623854</v>
      </c>
    </row>
    <row r="105" spans="2:9" x14ac:dyDescent="0.2">
      <c r="B105" s="1" t="s">
        <v>516</v>
      </c>
      <c r="C105" s="34">
        <f t="shared" si="6"/>
        <v>42825</v>
      </c>
      <c r="D105" s="37">
        <f>INDEX('Monthly Returns'!$E:$E,MATCH('Charting Input'!$C105,'Monthly Returns'!$D:$D,0),0)</f>
        <v>2362.719971</v>
      </c>
      <c r="E105" s="37">
        <f>INDEX('Monthly Returns'!$O:$O,MATCH('Charting Input'!$C105,'Monthly Returns'!$D:$D,0),0)</f>
        <v>305081.62201625219</v>
      </c>
      <c r="F105" s="37">
        <f>INDEX('Monthly Returns'!$P:$P,MATCH('Charting Input'!$C105,'Monthly Returns'!$D:$D,0),0)</f>
        <v>15596.966360279765</v>
      </c>
      <c r="G105" s="17">
        <f t="shared" si="5"/>
        <v>2362.719971</v>
      </c>
      <c r="H105" s="17">
        <f t="shared" si="7"/>
        <v>2803.4918263953282</v>
      </c>
      <c r="I105" s="17">
        <f t="shared" si="8"/>
        <v>2417.4325768944209</v>
      </c>
    </row>
    <row r="106" spans="2:9" x14ac:dyDescent="0.2">
      <c r="B106" s="1" t="s">
        <v>517</v>
      </c>
      <c r="C106" s="34">
        <f t="shared" si="6"/>
        <v>42855</v>
      </c>
      <c r="D106" s="37">
        <f>INDEX('Monthly Returns'!$E:$E,MATCH('Charting Input'!$C106,'Monthly Returns'!$D:$D,0),0)</f>
        <v>2384.1999510000001</v>
      </c>
      <c r="E106" s="37">
        <f>INDEX('Monthly Returns'!$O:$O,MATCH('Charting Input'!$C106,'Monthly Returns'!$D:$D,0),0)</f>
        <v>307855.18266656622</v>
      </c>
      <c r="F106" s="37">
        <f>INDEX('Monthly Returns'!$P:$P,MATCH('Charting Input'!$C106,'Monthly Returns'!$D:$D,0),0)</f>
        <v>15692.225814967243</v>
      </c>
      <c r="G106" s="17">
        <f t="shared" si="5"/>
        <v>2384.1999510000001</v>
      </c>
      <c r="H106" s="17">
        <f t="shared" si="7"/>
        <v>2828.9789552553971</v>
      </c>
      <c r="I106" s="17">
        <f t="shared" si="8"/>
        <v>2432.1971986611998</v>
      </c>
    </row>
    <row r="107" spans="2:9" x14ac:dyDescent="0.2">
      <c r="B107" s="1" t="s">
        <v>518</v>
      </c>
      <c r="C107" s="34">
        <f t="shared" si="6"/>
        <v>42886</v>
      </c>
      <c r="D107" s="37">
        <f>INDEX('Monthly Returns'!$E:$E,MATCH('Charting Input'!$C107,'Monthly Returns'!$D:$D,0),0)</f>
        <v>2411.8000489999999</v>
      </c>
      <c r="E107" s="37">
        <f>INDEX('Monthly Returns'!$O:$O,MATCH('Charting Input'!$C107,'Monthly Returns'!$D:$D,0),0)</f>
        <v>311418.99165324168</v>
      </c>
      <c r="F107" s="37">
        <f>INDEX('Monthly Returns'!$P:$P,MATCH('Charting Input'!$C107,'Monthly Returns'!$D:$D,0),0)</f>
        <v>15860.326798394703</v>
      </c>
      <c r="G107" s="17">
        <f t="shared" si="5"/>
        <v>2411.8000489999999</v>
      </c>
      <c r="H107" s="17">
        <f t="shared" si="7"/>
        <v>2861.7279268222478</v>
      </c>
      <c r="I107" s="17">
        <f t="shared" si="8"/>
        <v>2458.25180339385</v>
      </c>
    </row>
    <row r="108" spans="2:9" x14ac:dyDescent="0.2">
      <c r="B108" s="1" t="s">
        <v>519</v>
      </c>
      <c r="C108" s="34">
        <f t="shared" si="6"/>
        <v>42916</v>
      </c>
      <c r="D108" s="37">
        <f>INDEX('Monthly Returns'!$E:$E,MATCH('Charting Input'!$C108,'Monthly Returns'!$D:$D,0),0)</f>
        <v>2423.4099120000001</v>
      </c>
      <c r="E108" s="37">
        <f>INDEX('Monthly Returns'!$O:$O,MATCH('Charting Input'!$C108,'Monthly Returns'!$D:$D,0),0)</f>
        <v>314433.35169472086</v>
      </c>
      <c r="F108" s="37">
        <f>INDEX('Monthly Returns'!$P:$P,MATCH('Charting Input'!$C108,'Monthly Returns'!$D:$D,0),0)</f>
        <v>15999.332637695852</v>
      </c>
      <c r="G108" s="17">
        <f t="shared" si="5"/>
        <v>2423.4099120000001</v>
      </c>
      <c r="H108" s="17">
        <f t="shared" si="7"/>
        <v>2889.4278376928196</v>
      </c>
      <c r="I108" s="17">
        <f t="shared" si="8"/>
        <v>2479.7968421240048</v>
      </c>
    </row>
    <row r="109" spans="2:9" x14ac:dyDescent="0.2">
      <c r="B109" s="1" t="s">
        <v>520</v>
      </c>
      <c r="C109" s="34">
        <f t="shared" si="6"/>
        <v>42947</v>
      </c>
      <c r="D109" s="37">
        <f>INDEX('Monthly Returns'!$E:$E,MATCH('Charting Input'!$C109,'Monthly Returns'!$D:$D,0),0)</f>
        <v>2470.3000489999999</v>
      </c>
      <c r="E109" s="37">
        <f>INDEX('Monthly Returns'!$O:$O,MATCH('Charting Input'!$C109,'Monthly Returns'!$D:$D,0),0)</f>
        <v>320517.26794237155</v>
      </c>
      <c r="F109" s="37">
        <f>INDEX('Monthly Returns'!$P:$P,MATCH('Charting Input'!$C109,'Monthly Returns'!$D:$D,0),0)</f>
        <v>16320.160591168709</v>
      </c>
      <c r="G109" s="17">
        <f t="shared" si="5"/>
        <v>2470.3000489999999</v>
      </c>
      <c r="H109" s="17">
        <f t="shared" si="7"/>
        <v>2945.3348745049352</v>
      </c>
      <c r="I109" s="17">
        <f t="shared" si="8"/>
        <v>2529.5231753344679</v>
      </c>
    </row>
    <row r="110" spans="2:9" x14ac:dyDescent="0.2">
      <c r="B110" s="1" t="s">
        <v>521</v>
      </c>
      <c r="C110" s="34">
        <f t="shared" si="6"/>
        <v>42978</v>
      </c>
      <c r="D110" s="37">
        <f>INDEX('Monthly Returns'!$E:$E,MATCH('Charting Input'!$C110,'Monthly Returns'!$D:$D,0),0)</f>
        <v>2471.6499020000001</v>
      </c>
      <c r="E110" s="37">
        <f>INDEX('Monthly Returns'!$O:$O,MATCH('Charting Input'!$C110,'Monthly Returns'!$D:$D,0),0)</f>
        <v>320692.40909409476</v>
      </c>
      <c r="F110" s="37">
        <f>INDEX('Monthly Returns'!$P:$P,MATCH('Charting Input'!$C110,'Monthly Returns'!$D:$D,0),0)</f>
        <v>16280.327797427224</v>
      </c>
      <c r="G110" s="17">
        <f t="shared" si="5"/>
        <v>2471.6499020000001</v>
      </c>
      <c r="H110" s="17">
        <f t="shared" si="7"/>
        <v>2946.9443021199995</v>
      </c>
      <c r="I110" s="17">
        <f t="shared" si="8"/>
        <v>2523.3493405646109</v>
      </c>
    </row>
    <row r="111" spans="2:9" x14ac:dyDescent="0.2">
      <c r="B111" s="1" t="s">
        <v>522</v>
      </c>
      <c r="C111" s="34">
        <f t="shared" si="6"/>
        <v>43008</v>
      </c>
      <c r="D111" s="37">
        <f>INDEX('Monthly Returns'!$E:$E,MATCH('Charting Input'!$C111,'Monthly Returns'!$D:$D,0),0)</f>
        <v>2519.360107</v>
      </c>
      <c r="E111" s="37">
        <f>INDEX('Monthly Returns'!$O:$O,MATCH('Charting Input'!$C111,'Monthly Returns'!$D:$D,0),0)</f>
        <v>328434.95011974737</v>
      </c>
      <c r="F111" s="37">
        <f>INDEX('Monthly Returns'!$P:$P,MATCH('Charting Input'!$C111,'Monthly Returns'!$D:$D,0),0)</f>
        <v>16585.567988583043</v>
      </c>
      <c r="G111" s="17">
        <f t="shared" si="5"/>
        <v>2519.360107</v>
      </c>
      <c r="H111" s="17">
        <f t="shared" si="7"/>
        <v>3018.0929682949532</v>
      </c>
      <c r="I111" s="17">
        <f t="shared" si="8"/>
        <v>2570.659667767517</v>
      </c>
    </row>
    <row r="112" spans="2:9" x14ac:dyDescent="0.2">
      <c r="B112" s="1" t="s">
        <v>523</v>
      </c>
      <c r="C112" s="34">
        <f t="shared" si="6"/>
        <v>43039</v>
      </c>
      <c r="D112" s="37">
        <f>INDEX('Monthly Returns'!$E:$E,MATCH('Charting Input'!$C112,'Monthly Returns'!$D:$D,0),0)</f>
        <v>2575.26001</v>
      </c>
      <c r="E112" s="37">
        <f>INDEX('Monthly Returns'!$O:$O,MATCH('Charting Input'!$C112,'Monthly Returns'!$D:$D,0),0)</f>
        <v>335722.30924022099</v>
      </c>
      <c r="F112" s="37">
        <f>INDEX('Monthly Returns'!$P:$P,MATCH('Charting Input'!$C112,'Monthly Returns'!$D:$D,0),0)</f>
        <v>16964.292963057062</v>
      </c>
      <c r="G112" s="17">
        <f t="shared" si="5"/>
        <v>2575.26001</v>
      </c>
      <c r="H112" s="17">
        <f t="shared" si="7"/>
        <v>3085.0588235150585</v>
      </c>
      <c r="I112" s="17">
        <f t="shared" si="8"/>
        <v>2629.3596783867988</v>
      </c>
    </row>
    <row r="113" spans="2:9" x14ac:dyDescent="0.2">
      <c r="B113" s="1" t="s">
        <v>524</v>
      </c>
      <c r="C113" s="34">
        <f t="shared" si="6"/>
        <v>43069</v>
      </c>
      <c r="D113" s="37">
        <f>INDEX('Monthly Returns'!$E:$E,MATCH('Charting Input'!$C113,'Monthly Returns'!$D:$D,0),0)</f>
        <v>2647.580078</v>
      </c>
      <c r="E113" s="37">
        <f>INDEX('Monthly Returns'!$O:$O,MATCH('Charting Input'!$C113,'Monthly Returns'!$D:$D,0),0)</f>
        <v>345150.27384926635</v>
      </c>
      <c r="F113" s="37">
        <f>INDEX('Monthly Returns'!$P:$P,MATCH('Charting Input'!$C113,'Monthly Returns'!$D:$D,0),0)</f>
        <v>17440.270656823519</v>
      </c>
      <c r="G113" s="17">
        <f t="shared" si="5"/>
        <v>2647.580078</v>
      </c>
      <c r="H113" s="17">
        <f t="shared" si="7"/>
        <v>3171.6953817787844</v>
      </c>
      <c r="I113" s="17">
        <f t="shared" si="8"/>
        <v>2703.1332543634971</v>
      </c>
    </row>
    <row r="114" spans="2:9" x14ac:dyDescent="0.2">
      <c r="B114" s="1" t="s">
        <v>525</v>
      </c>
      <c r="C114" s="34">
        <f t="shared" si="6"/>
        <v>43100</v>
      </c>
      <c r="D114" s="37">
        <f>INDEX('Monthly Returns'!$E:$E,MATCH('Charting Input'!$C114,'Monthly Returns'!$D:$D,0),0)</f>
        <v>2673.610107</v>
      </c>
      <c r="E114" s="37">
        <f>INDEX('Monthly Returns'!$O:$O,MATCH('Charting Input'!$C114,'Monthly Returns'!$D:$D,0),0)</f>
        <v>350130.09030684119</v>
      </c>
      <c r="F114" s="37">
        <f>INDEX('Monthly Returns'!$P:$P,MATCH('Charting Input'!$C114,'Monthly Returns'!$D:$D,0),0)</f>
        <v>17702.304276828174</v>
      </c>
      <c r="G114" s="17">
        <f t="shared" si="5"/>
        <v>2673.610107</v>
      </c>
      <c r="H114" s="17">
        <f t="shared" si="7"/>
        <v>3217.4564952916012</v>
      </c>
      <c r="I114" s="17">
        <f t="shared" si="8"/>
        <v>2743.7468323252992</v>
      </c>
    </row>
    <row r="115" spans="2:9" x14ac:dyDescent="0.2">
      <c r="B115" s="1" t="s">
        <v>526</v>
      </c>
      <c r="C115" s="34">
        <f t="shared" si="6"/>
        <v>43131</v>
      </c>
      <c r="D115" s="37">
        <f>INDEX('Monthly Returns'!$E:$E,MATCH('Charting Input'!$C115,'Monthly Returns'!$D:$D,0),0)</f>
        <v>2823.81</v>
      </c>
      <c r="E115" s="37">
        <f>INDEX('Monthly Returns'!$O:$O,MATCH('Charting Input'!$C115,'Monthly Returns'!$D:$D,0),0)</f>
        <v>369799.93744067685</v>
      </c>
      <c r="F115" s="37">
        <f>INDEX('Monthly Returns'!$P:$P,MATCH('Charting Input'!$C115,'Monthly Returns'!$D:$D,0),0)</f>
        <v>18595.492894273004</v>
      </c>
      <c r="G115" s="17">
        <f t="shared" si="5"/>
        <v>2823.81</v>
      </c>
      <c r="H115" s="17">
        <f t="shared" si="7"/>
        <v>3398.2089618010923</v>
      </c>
      <c r="I115" s="17">
        <f t="shared" si="8"/>
        <v>2882.1855011821635</v>
      </c>
    </row>
    <row r="116" spans="2:9" x14ac:dyDescent="0.2">
      <c r="B116" s="1" t="s">
        <v>527</v>
      </c>
      <c r="C116" s="34">
        <f t="shared" si="6"/>
        <v>43159</v>
      </c>
      <c r="D116" s="37">
        <f>INDEX('Monthly Returns'!$E:$E,MATCH('Charting Input'!$C116,'Monthly Returns'!$D:$D,0),0)</f>
        <v>2713.83</v>
      </c>
      <c r="E116" s="37">
        <f>INDEX('Monthly Returns'!$O:$O,MATCH('Charting Input'!$C116,'Monthly Returns'!$D:$D,0),0)</f>
        <v>355397.19889958319</v>
      </c>
      <c r="F116" s="37">
        <f>INDEX('Monthly Returns'!$P:$P,MATCH('Charting Input'!$C116,'Monthly Returns'!$D:$D,0),0)</f>
        <v>17790.572443088648</v>
      </c>
      <c r="G116" s="17">
        <f t="shared" si="5"/>
        <v>2713.83</v>
      </c>
      <c r="H116" s="17">
        <f t="shared" si="7"/>
        <v>3265.8576273915946</v>
      </c>
      <c r="I116" s="17">
        <f t="shared" si="8"/>
        <v>2757.4278479594814</v>
      </c>
    </row>
    <row r="117" spans="2:9" x14ac:dyDescent="0.2">
      <c r="B117" s="1" t="s">
        <v>528</v>
      </c>
      <c r="C117" s="34">
        <f t="shared" si="6"/>
        <v>43190</v>
      </c>
      <c r="D117" s="37">
        <f>INDEX('Monthly Returns'!$E:$E,MATCH('Charting Input'!$C117,'Monthly Returns'!$D:$D,0),0)</f>
        <v>2640.87</v>
      </c>
      <c r="E117" s="37">
        <f>INDEX('Monthly Returns'!$O:$O,MATCH('Charting Input'!$C117,'Monthly Returns'!$D:$D,0),0)</f>
        <v>347467.81340784737</v>
      </c>
      <c r="F117" s="37">
        <f>INDEX('Monthly Returns'!$P:$P,MATCH('Charting Input'!$C117,'Monthly Returns'!$D:$D,0),0)</f>
        <v>17354.400560387225</v>
      </c>
      <c r="G117" s="17">
        <f t="shared" si="5"/>
        <v>2640.87</v>
      </c>
      <c r="H117" s="17">
        <f t="shared" si="7"/>
        <v>3192.9919881324886</v>
      </c>
      <c r="I117" s="17">
        <f t="shared" si="8"/>
        <v>2689.8239246059611</v>
      </c>
    </row>
    <row r="118" spans="2:9" x14ac:dyDescent="0.2">
      <c r="B118" s="1" t="s">
        <v>529</v>
      </c>
      <c r="C118" s="34">
        <f t="shared" si="6"/>
        <v>43220</v>
      </c>
      <c r="D118" s="37">
        <f>INDEX('Monthly Returns'!$E:$E,MATCH('Charting Input'!$C118,'Monthly Returns'!$D:$D,0),0)</f>
        <v>2648.0500489999999</v>
      </c>
      <c r="E118" s="37">
        <f>INDEX('Monthly Returns'!$O:$O,MATCH('Charting Input'!$C118,'Monthly Returns'!$D:$D,0),0)</f>
        <v>348412.51569390885</v>
      </c>
      <c r="F118" s="37">
        <f>INDEX('Monthly Returns'!$P:$P,MATCH('Charting Input'!$C118,'Monthly Returns'!$D:$D,0),0)</f>
        <v>17332.685033959173</v>
      </c>
      <c r="G118" s="17">
        <f t="shared" si="5"/>
        <v>2648.0500489999999</v>
      </c>
      <c r="H118" s="17">
        <f t="shared" si="7"/>
        <v>3201.6731571909422</v>
      </c>
      <c r="I118" s="17">
        <f t="shared" si="8"/>
        <v>2686.4581533528235</v>
      </c>
    </row>
    <row r="119" spans="2:9" x14ac:dyDescent="0.2">
      <c r="B119" s="1" t="s">
        <v>530</v>
      </c>
      <c r="C119" s="34">
        <f t="shared" si="6"/>
        <v>43251</v>
      </c>
      <c r="D119" s="37">
        <f>INDEX('Monthly Returns'!$E:$E,MATCH('Charting Input'!$C119,'Monthly Returns'!$D:$D,0),0)</f>
        <v>2705.2700199999999</v>
      </c>
      <c r="E119" s="37">
        <f>INDEX('Monthly Returns'!$O:$O,MATCH('Charting Input'!$C119,'Monthly Returns'!$D:$D,0),0)</f>
        <v>355941.13247801049</v>
      </c>
      <c r="F119" s="37">
        <f>INDEX('Monthly Returns'!$P:$P,MATCH('Charting Input'!$C119,'Monthly Returns'!$D:$D,0),0)</f>
        <v>17633.877786562076</v>
      </c>
      <c r="G119" s="17">
        <f t="shared" si="5"/>
        <v>2705.2700199999999</v>
      </c>
      <c r="H119" s="17">
        <f t="shared" si="7"/>
        <v>3270.8560056326201</v>
      </c>
      <c r="I119" s="17">
        <f t="shared" si="8"/>
        <v>2733.1411528059107</v>
      </c>
    </row>
    <row r="120" spans="2:9" x14ac:dyDescent="0.2">
      <c r="B120" s="1" t="s">
        <v>531</v>
      </c>
      <c r="C120" s="34">
        <f t="shared" si="6"/>
        <v>43281</v>
      </c>
      <c r="D120" s="37">
        <f>INDEX('Monthly Returns'!$E:$E,MATCH('Charting Input'!$C120,'Monthly Returns'!$D:$D,0),0)</f>
        <v>2718.37</v>
      </c>
      <c r="E120" s="37">
        <f>INDEX('Monthly Returns'!$O:$O,MATCH('Charting Input'!$C120,'Monthly Returns'!$D:$D,0),0)</f>
        <v>359331.11428820825</v>
      </c>
      <c r="F120" s="37">
        <f>INDEX('Monthly Returns'!$P:$P,MATCH('Charting Input'!$C120,'Monthly Returns'!$D:$D,0),0)</f>
        <v>17773.494022275463</v>
      </c>
      <c r="G120" s="17">
        <f t="shared" si="5"/>
        <v>2718.37</v>
      </c>
      <c r="H120" s="17">
        <f t="shared" si="7"/>
        <v>3302.0076241198585</v>
      </c>
      <c r="I120" s="17">
        <f t="shared" si="8"/>
        <v>2754.7807991756331</v>
      </c>
    </row>
    <row r="121" spans="2:9" x14ac:dyDescent="0.2">
      <c r="B121" s="1" t="s">
        <v>532</v>
      </c>
      <c r="C121" s="34">
        <f t="shared" si="6"/>
        <v>43312</v>
      </c>
      <c r="D121" s="37">
        <f>INDEX('Monthly Returns'!$E:$E,MATCH('Charting Input'!$C121,'Monthly Returns'!$D:$D,0),0)</f>
        <v>2816.290039</v>
      </c>
      <c r="E121" s="37">
        <f>INDEX('Monthly Returns'!$O:$O,MATCH('Charting Input'!$C121,'Monthly Returns'!$D:$D,0),0)</f>
        <v>372274.79624651966</v>
      </c>
      <c r="F121" s="37">
        <f>INDEX('Monthly Returns'!$P:$P,MATCH('Charting Input'!$C121,'Monthly Returns'!$D:$D,0),0)</f>
        <v>18412.481562911809</v>
      </c>
      <c r="G121" s="17">
        <f t="shared" si="5"/>
        <v>2816.290039</v>
      </c>
      <c r="H121" s="17">
        <f t="shared" si="7"/>
        <v>3420.9512246349154</v>
      </c>
      <c r="I121" s="17">
        <f t="shared" si="8"/>
        <v>2853.8198854493462</v>
      </c>
    </row>
    <row r="122" spans="2:9" x14ac:dyDescent="0.2">
      <c r="B122" s="1" t="s">
        <v>533</v>
      </c>
      <c r="C122" s="34">
        <f t="shared" si="6"/>
        <v>43343</v>
      </c>
      <c r="D122" s="37">
        <f>INDEX('Monthly Returns'!$E:$E,MATCH('Charting Input'!$C122,'Monthly Returns'!$D:$D,0),0)</f>
        <v>2901.5200199999999</v>
      </c>
      <c r="E122" s="37">
        <f>INDEX('Monthly Returns'!$O:$O,MATCH('Charting Input'!$C122,'Monthly Returns'!$D:$D,0),0)</f>
        <v>383541.02712881047</v>
      </c>
      <c r="F122" s="37">
        <f>INDEX('Monthly Returns'!$P:$P,MATCH('Charting Input'!$C122,'Monthly Returns'!$D:$D,0),0)</f>
        <v>18959.169764750211</v>
      </c>
      <c r="G122" s="17">
        <f t="shared" si="5"/>
        <v>2901.5200199999999</v>
      </c>
      <c r="H122" s="17">
        <f t="shared" si="7"/>
        <v>3524.4801949611001</v>
      </c>
      <c r="I122" s="17">
        <f t="shared" si="8"/>
        <v>2938.5531494700731</v>
      </c>
    </row>
    <row r="123" spans="2:9" x14ac:dyDescent="0.2">
      <c r="B123" s="1" t="s">
        <v>534</v>
      </c>
      <c r="C123" s="34">
        <f t="shared" si="6"/>
        <v>43373</v>
      </c>
      <c r="D123" s="37">
        <f>INDEX('Monthly Returns'!$E:$E,MATCH('Charting Input'!$C123,'Monthly Returns'!$D:$D,0),0)</f>
        <v>2913.98</v>
      </c>
      <c r="E123" s="37">
        <f>INDEX('Monthly Returns'!$O:$O,MATCH('Charting Input'!$C123,'Monthly Returns'!$D:$D,0),0)</f>
        <v>386902.85108122037</v>
      </c>
      <c r="F123" s="37">
        <f>INDEX('Monthly Returns'!$P:$P,MATCH('Charting Input'!$C123,'Monthly Returns'!$D:$D,0),0)</f>
        <v>19103.152836347381</v>
      </c>
      <c r="G123" s="17">
        <f t="shared" si="5"/>
        <v>2913.98</v>
      </c>
      <c r="H123" s="17">
        <f t="shared" si="7"/>
        <v>3555.3730619587036</v>
      </c>
      <c r="I123" s="17">
        <f t="shared" si="8"/>
        <v>2960.8696281852376</v>
      </c>
    </row>
    <row r="124" spans="2:9" x14ac:dyDescent="0.2">
      <c r="B124" s="1" t="s">
        <v>535</v>
      </c>
      <c r="C124" s="34">
        <f t="shared" si="6"/>
        <v>43404</v>
      </c>
      <c r="D124" s="37">
        <f>INDEX('Monthly Returns'!$E:$E,MATCH('Charting Input'!$C124,'Monthly Returns'!$D:$D,0),0)</f>
        <v>2711.73999</v>
      </c>
      <c r="E124" s="37">
        <f>INDEX('Monthly Returns'!$O:$O,MATCH('Charting Input'!$C124,'Monthly Returns'!$D:$D,0),0)</f>
        <v>360050.49228956958</v>
      </c>
      <c r="F124" s="37">
        <f>INDEX('Monthly Returns'!$P:$P,MATCH('Charting Input'!$C124,'Monthly Returns'!$D:$D,0),0)</f>
        <v>17745.97685345235</v>
      </c>
      <c r="G124" s="17">
        <f t="shared" si="5"/>
        <v>2711.73999</v>
      </c>
      <c r="H124" s="17">
        <f t="shared" si="7"/>
        <v>3308.6182168313312</v>
      </c>
      <c r="I124" s="17">
        <f t="shared" si="8"/>
        <v>2750.5158095103152</v>
      </c>
    </row>
    <row r="125" spans="2:9" x14ac:dyDescent="0.2">
      <c r="B125" s="1" t="s">
        <v>536</v>
      </c>
      <c r="C125" s="34">
        <f t="shared" si="6"/>
        <v>43434</v>
      </c>
      <c r="D125" s="37">
        <f>INDEX('Monthly Returns'!$E:$E,MATCH('Charting Input'!$C125,'Monthly Returns'!$D:$D,0),0)</f>
        <v>2760.169922</v>
      </c>
      <c r="E125" s="37">
        <f>INDEX('Monthly Returns'!$O:$O,MATCH('Charting Input'!$C125,'Monthly Returns'!$D:$D,0),0)</f>
        <v>366480.76249336969</v>
      </c>
      <c r="F125" s="37">
        <f>INDEX('Monthly Returns'!$P:$P,MATCH('Charting Input'!$C125,'Monthly Returns'!$D:$D,0),0)</f>
        <v>18123.610874871199</v>
      </c>
      <c r="G125" s="17">
        <f t="shared" si="5"/>
        <v>2760.169922</v>
      </c>
      <c r="H125" s="17">
        <f t="shared" si="7"/>
        <v>3367.7080100438075</v>
      </c>
      <c r="I125" s="17">
        <f t="shared" si="8"/>
        <v>2809.0467292054705</v>
      </c>
    </row>
    <row r="126" spans="2:9" x14ac:dyDescent="0.2">
      <c r="B126" s="1" t="s">
        <v>537</v>
      </c>
      <c r="C126" s="34">
        <f t="shared" si="6"/>
        <v>43465</v>
      </c>
      <c r="D126" s="37">
        <f>INDEX('Monthly Returns'!$E:$E,MATCH('Charting Input'!$C126,'Monthly Returns'!$D:$D,0),0)</f>
        <v>2506.8500979999999</v>
      </c>
      <c r="E126" s="37">
        <f>INDEX('Monthly Returns'!$O:$O,MATCH('Charting Input'!$C126,'Monthly Returns'!$D:$D,0),0)</f>
        <v>334614.85532702296</v>
      </c>
      <c r="F126" s="37">
        <f>INDEX('Monthly Returns'!$P:$P,MATCH('Charting Input'!$C126,'Monthly Returns'!$D:$D,0),0)</f>
        <v>16600.765113820875</v>
      </c>
      <c r="G126" s="17">
        <f t="shared" si="5"/>
        <v>2506.8500979999999</v>
      </c>
      <c r="H126" s="17">
        <f t="shared" si="7"/>
        <v>3074.8820781141339</v>
      </c>
      <c r="I126" s="17">
        <f t="shared" si="8"/>
        <v>2573.0151274624636</v>
      </c>
    </row>
    <row r="127" spans="2:9" x14ac:dyDescent="0.2">
      <c r="B127" s="1" t="s">
        <v>538</v>
      </c>
      <c r="C127" s="34">
        <f t="shared" si="6"/>
        <v>43496</v>
      </c>
      <c r="D127" s="37">
        <f>INDEX('Monthly Returns'!$E:$E,MATCH('Charting Input'!$C127,'Monthly Returns'!$D:$D,0),0)</f>
        <v>2704.1000979999999</v>
      </c>
      <c r="E127" s="37">
        <f>INDEX('Monthly Returns'!$O:$O,MATCH('Charting Input'!$C127,'Monthly Returns'!$D:$D,0),0)</f>
        <v>360943.82500331645</v>
      </c>
      <c r="F127" s="37">
        <f>INDEX('Monthly Returns'!$P:$P,MATCH('Charting Input'!$C127,'Monthly Returns'!$D:$D,0),0)</f>
        <v>17872.909953302453</v>
      </c>
      <c r="G127" s="17">
        <f t="shared" si="5"/>
        <v>2704.1000979999999</v>
      </c>
      <c r="H127" s="17">
        <f t="shared" si="7"/>
        <v>3316.8273345903408</v>
      </c>
      <c r="I127" s="17">
        <f t="shared" si="8"/>
        <v>2770.1896488695693</v>
      </c>
    </row>
    <row r="128" spans="2:9" x14ac:dyDescent="0.2">
      <c r="B128" s="1" t="s">
        <v>539</v>
      </c>
      <c r="C128" s="34">
        <f t="shared" si="6"/>
        <v>43524</v>
      </c>
      <c r="D128" s="37">
        <f>INDEX('Monthly Returns'!$E:$E,MATCH('Charting Input'!$C128,'Monthly Returns'!$D:$D,0),0)</f>
        <v>2784.49</v>
      </c>
      <c r="E128" s="37">
        <f>INDEX('Monthly Returns'!$O:$O,MATCH('Charting Input'!$C128,'Monthly Returns'!$D:$D,0),0)</f>
        <v>371674.28529248352</v>
      </c>
      <c r="F128" s="37">
        <f>INDEX('Monthly Returns'!$P:$P,MATCH('Charting Input'!$C128,'Monthly Returns'!$D:$D,0),0)</f>
        <v>18326.783490065496</v>
      </c>
      <c r="G128" s="17">
        <f t="shared" si="5"/>
        <v>2784.49</v>
      </c>
      <c r="H128" s="17">
        <f t="shared" si="7"/>
        <v>3415.4329389375503</v>
      </c>
      <c r="I128" s="17">
        <f t="shared" si="8"/>
        <v>2840.5372182761103</v>
      </c>
    </row>
    <row r="129" spans="2:9" x14ac:dyDescent="0.2">
      <c r="B129" s="1" t="s">
        <v>540</v>
      </c>
      <c r="C129" s="34">
        <f t="shared" si="6"/>
        <v>43555</v>
      </c>
      <c r="D129" s="37">
        <f>INDEX('Monthly Returns'!$E:$E,MATCH('Charting Input'!$C129,'Monthly Returns'!$D:$D,0),0)</f>
        <v>2834.4</v>
      </c>
      <c r="E129" s="37">
        <f>INDEX('Monthly Returns'!$O:$O,MATCH('Charting Input'!$C129,'Monthly Returns'!$D:$D,0),0)</f>
        <v>380156.39590788604</v>
      </c>
      <c r="F129" s="37">
        <f>INDEX('Monthly Returns'!$P:$P,MATCH('Charting Input'!$C129,'Monthly Returns'!$D:$D,0),0)</f>
        <v>18639.871318719197</v>
      </c>
      <c r="G129" s="17">
        <f t="shared" si="5"/>
        <v>2834.4</v>
      </c>
      <c r="H129" s="17">
        <f t="shared" si="7"/>
        <v>3493.3777447364232</v>
      </c>
      <c r="I129" s="17">
        <f t="shared" si="8"/>
        <v>2889.0638803803567</v>
      </c>
    </row>
    <row r="130" spans="2:9" x14ac:dyDescent="0.2">
      <c r="B130" s="1" t="s">
        <v>541</v>
      </c>
      <c r="C130" s="34">
        <f t="shared" si="6"/>
        <v>43585</v>
      </c>
      <c r="D130" s="37">
        <f>INDEX('Monthly Returns'!$E:$E,MATCH('Charting Input'!$C130,'Monthly Returns'!$D:$D,0),0)</f>
        <v>2945.83</v>
      </c>
      <c r="E130" s="37">
        <f>INDEX('Monthly Returns'!$O:$O,MATCH('Charting Input'!$C130,'Monthly Returns'!$D:$D,0),0)</f>
        <v>395101.6496462489</v>
      </c>
      <c r="F130" s="37">
        <f>INDEX('Monthly Returns'!$P:$P,MATCH('Charting Input'!$C130,'Monthly Returns'!$D:$D,0),0)</f>
        <v>19270.630666676043</v>
      </c>
      <c r="G130" s="17">
        <f t="shared" si="5"/>
        <v>2945.83</v>
      </c>
      <c r="H130" s="17">
        <f t="shared" si="7"/>
        <v>3630.714423432436</v>
      </c>
      <c r="I130" s="17">
        <f t="shared" si="8"/>
        <v>2986.8276480714103</v>
      </c>
    </row>
    <row r="131" spans="2:9" x14ac:dyDescent="0.2">
      <c r="B131" s="1" t="s">
        <v>542</v>
      </c>
      <c r="C131" s="34">
        <f t="shared" si="6"/>
        <v>43616</v>
      </c>
      <c r="D131" s="37">
        <f>INDEX('Monthly Returns'!$E:$E,MATCH('Charting Input'!$C131,'Monthly Returns'!$D:$D,0),0)</f>
        <v>2752.06</v>
      </c>
      <c r="E131" s="37">
        <f>INDEX('Monthly Returns'!$O:$O,MATCH('Charting Input'!$C131,'Monthly Returns'!$D:$D,0),0)</f>
        <v>369112.76140356221</v>
      </c>
      <c r="F131" s="37">
        <f>INDEX('Monthly Returns'!$P:$P,MATCH('Charting Input'!$C131,'Monthly Returns'!$D:$D,0),0)</f>
        <v>17964.80965071333</v>
      </c>
      <c r="G131" s="17">
        <f t="shared" si="5"/>
        <v>2752.06</v>
      </c>
      <c r="H131" s="17">
        <f t="shared" si="7"/>
        <v>3391.8942831566892</v>
      </c>
      <c r="I131" s="17">
        <f t="shared" si="8"/>
        <v>2784.4335291983471</v>
      </c>
    </row>
    <row r="132" spans="2:9" x14ac:dyDescent="0.2">
      <c r="B132" s="1" t="s">
        <v>543</v>
      </c>
      <c r="C132" s="34">
        <f t="shared" si="6"/>
        <v>43646</v>
      </c>
      <c r="D132" s="37">
        <f>INDEX('Monthly Returns'!$E:$E,MATCH('Charting Input'!$C132,'Monthly Returns'!$D:$D,0),0)</f>
        <v>2941.76</v>
      </c>
      <c r="E132" s="37">
        <f>INDEX('Monthly Returns'!$O:$O,MATCH('Charting Input'!$C132,'Monthly Returns'!$D:$D,0),0)</f>
        <v>396423.36451039941</v>
      </c>
      <c r="F132" s="37">
        <f>INDEX('Monthly Returns'!$P:$P,MATCH('Charting Input'!$C132,'Monthly Returns'!$D:$D,0),0)</f>
        <v>19290.181892577912</v>
      </c>
      <c r="G132" s="17">
        <f t="shared" si="5"/>
        <v>2941.76</v>
      </c>
      <c r="H132" s="17">
        <f t="shared" si="7"/>
        <v>3642.8600806961631</v>
      </c>
      <c r="I132" s="17">
        <f t="shared" si="8"/>
        <v>2989.8579662321113</v>
      </c>
    </row>
    <row r="133" spans="2:9" x14ac:dyDescent="0.2">
      <c r="B133" s="1" t="s">
        <v>544</v>
      </c>
      <c r="C133" s="34">
        <f t="shared" si="6"/>
        <v>43677</v>
      </c>
      <c r="D133" s="37">
        <f>INDEX('Monthly Returns'!$E:$E,MATCH('Charting Input'!$C133,'Monthly Returns'!$D:$D,0),0)</f>
        <v>2980.38</v>
      </c>
      <c r="E133" s="37">
        <f>INDEX('Monthly Returns'!$O:$O,MATCH('Charting Input'!$C133,'Monthly Returns'!$D:$D,0),0)</f>
        <v>401627.68788735458</v>
      </c>
      <c r="F133" s="37">
        <f>INDEX('Monthly Returns'!$P:$P,MATCH('Charting Input'!$C133,'Monthly Returns'!$D:$D,0),0)</f>
        <v>19510.825718328921</v>
      </c>
      <c r="G133" s="17">
        <f t="shared" si="5"/>
        <v>2980.38</v>
      </c>
      <c r="H133" s="17">
        <f t="shared" si="7"/>
        <v>3690.6842595266885</v>
      </c>
      <c r="I133" s="17">
        <f t="shared" si="8"/>
        <v>3024.056384048763</v>
      </c>
    </row>
    <row r="134" spans="2:9" x14ac:dyDescent="0.2">
      <c r="B134" s="1" t="s">
        <v>545</v>
      </c>
      <c r="C134" s="34">
        <f t="shared" si="6"/>
        <v>43708</v>
      </c>
      <c r="D134" s="37">
        <f>INDEX('Monthly Returns'!$E:$E,MATCH('Charting Input'!$C134,'Monthly Returns'!$D:$D,0),0)</f>
        <v>2926.46</v>
      </c>
      <c r="E134" s="37">
        <f>INDEX('Monthly Returns'!$O:$O,MATCH('Charting Input'!$C134,'Monthly Returns'!$D:$D,0),0)</f>
        <v>394361.57922641665</v>
      </c>
      <c r="F134" s="37">
        <f>INDEX('Monthly Returns'!$P:$P,MATCH('Charting Input'!$C134,'Monthly Returns'!$D:$D,0),0)</f>
        <v>19158.81337799731</v>
      </c>
      <c r="G134" s="17">
        <f t="shared" si="5"/>
        <v>2926.46</v>
      </c>
      <c r="H134" s="17">
        <f t="shared" si="7"/>
        <v>3623.9136815219781</v>
      </c>
      <c r="I134" s="17">
        <f t="shared" si="8"/>
        <v>2969.4966652335961</v>
      </c>
    </row>
    <row r="135" spans="2:9" x14ac:dyDescent="0.2">
      <c r="B135" s="1" t="s">
        <v>546</v>
      </c>
      <c r="C135" s="34">
        <f t="shared" si="6"/>
        <v>43738</v>
      </c>
      <c r="D135" s="37">
        <f>INDEX('Monthly Returns'!$E:$E,MATCH('Charting Input'!$C135,'Monthly Returns'!$D:$D,0),0)</f>
        <v>2976.74</v>
      </c>
      <c r="E135" s="37">
        <f>INDEX('Monthly Returns'!$O:$O,MATCH('Charting Input'!$C135,'Monthly Returns'!$D:$D,0),0)</f>
        <v>403052.04097299225</v>
      </c>
      <c r="F135" s="37">
        <f>INDEX('Monthly Returns'!$P:$P,MATCH('Charting Input'!$C135,'Monthly Returns'!$D:$D,0),0)</f>
        <v>19565.683342551547</v>
      </c>
      <c r="G135" s="17">
        <f t="shared" ref="G135:G198" si="9">D135</f>
        <v>2976.74</v>
      </c>
      <c r="H135" s="17">
        <f t="shared" si="7"/>
        <v>3703.7730919745291</v>
      </c>
      <c r="I135" s="17">
        <f t="shared" si="8"/>
        <v>3032.5589739001157</v>
      </c>
    </row>
    <row r="136" spans="2:9" x14ac:dyDescent="0.2">
      <c r="B136" s="1" t="s">
        <v>547</v>
      </c>
      <c r="C136" s="34">
        <f t="shared" ref="C136:C199" si="10">EOMONTH(DATE(YEAR(C135),MONTH(C135),DAY(C135)),1)</f>
        <v>43769</v>
      </c>
      <c r="D136" s="37">
        <f>INDEX('Monthly Returns'!$E:$E,MATCH('Charting Input'!$C136,'Monthly Returns'!$D:$D,0),0)</f>
        <v>3037.56</v>
      </c>
      <c r="E136" s="37">
        <f>INDEX('Monthly Returns'!$O:$O,MATCH('Charting Input'!$C136,'Monthly Returns'!$D:$D,0),0)</f>
        <v>411287.09849631559</v>
      </c>
      <c r="F136" s="37">
        <f>INDEX('Monthly Returns'!$P:$P,MATCH('Charting Input'!$C136,'Monthly Returns'!$D:$D,0),0)</f>
        <v>19919.903748171771</v>
      </c>
      <c r="G136" s="17">
        <f t="shared" si="9"/>
        <v>3037.56</v>
      </c>
      <c r="H136" s="17">
        <f t="shared" ref="H136:H199" si="11">H135*(E136/E135)</f>
        <v>3779.4476485209157</v>
      </c>
      <c r="I136" s="17">
        <f t="shared" ref="I136:I199" si="12">I135*(F136/F135)</f>
        <v>3087.4609290731296</v>
      </c>
    </row>
    <row r="137" spans="2:9" x14ac:dyDescent="0.2">
      <c r="B137" s="1" t="s">
        <v>548</v>
      </c>
      <c r="C137" s="34">
        <f t="shared" si="10"/>
        <v>43799</v>
      </c>
      <c r="D137" s="37">
        <f>INDEX('Monthly Returns'!$E:$E,MATCH('Charting Input'!$C137,'Monthly Returns'!$D:$D,0),0)</f>
        <v>3140.98</v>
      </c>
      <c r="E137" s="37">
        <f>INDEX('Monthly Returns'!$O:$O,MATCH('Charting Input'!$C137,'Monthly Returns'!$D:$D,0),0)</f>
        <v>425290.21669858618</v>
      </c>
      <c r="F137" s="37">
        <f>INDEX('Monthly Returns'!$P:$P,MATCH('Charting Input'!$C137,'Monthly Returns'!$D:$D,0),0)</f>
        <v>20609.169511371427</v>
      </c>
      <c r="G137" s="17">
        <f t="shared" si="9"/>
        <v>3140.98</v>
      </c>
      <c r="H137" s="17">
        <f t="shared" si="11"/>
        <v>3908.126744838366</v>
      </c>
      <c r="I137" s="17">
        <f t="shared" si="12"/>
        <v>3194.292826482374</v>
      </c>
    </row>
    <row r="138" spans="2:9" x14ac:dyDescent="0.2">
      <c r="B138" s="1" t="s">
        <v>549</v>
      </c>
      <c r="C138" s="34">
        <f t="shared" si="10"/>
        <v>43830</v>
      </c>
      <c r="D138" s="37">
        <f>INDEX('Monthly Returns'!$E:$E,MATCH('Charting Input'!$C138,'Monthly Returns'!$D:$D,0),0)</f>
        <v>3230.78</v>
      </c>
      <c r="E138" s="37">
        <f>INDEX('Monthly Returns'!$O:$O,MATCH('Charting Input'!$C138,'Monthly Returns'!$D:$D,0),0)</f>
        <v>439409.10231589194</v>
      </c>
      <c r="F138" s="37">
        <f>INDEX('Monthly Returns'!$P:$P,MATCH('Charting Input'!$C138,'Monthly Returns'!$D:$D,0),0)</f>
        <v>21312.747303330169</v>
      </c>
      <c r="G138" s="17">
        <f t="shared" si="9"/>
        <v>3230.78</v>
      </c>
      <c r="H138" s="17">
        <f t="shared" si="11"/>
        <v>4037.8696646653057</v>
      </c>
      <c r="I138" s="17">
        <f t="shared" si="12"/>
        <v>3303.3429991487719</v>
      </c>
    </row>
    <row r="139" spans="2:9" x14ac:dyDescent="0.2">
      <c r="B139" s="1" t="s">
        <v>550</v>
      </c>
      <c r="C139" s="34">
        <f t="shared" si="10"/>
        <v>43861</v>
      </c>
      <c r="D139" s="37">
        <f>INDEX('Monthly Returns'!$E:$E,MATCH('Charting Input'!$C139,'Monthly Returns'!$D:$D,0),0)</f>
        <v>3225.52</v>
      </c>
      <c r="E139" s="37">
        <f>INDEX('Monthly Returns'!$O:$O,MATCH('Charting Input'!$C139,'Monthly Returns'!$D:$D,0),0)</f>
        <v>438693.70483349398</v>
      </c>
      <c r="F139" s="37">
        <f>INDEX('Monthly Returns'!$P:$P,MATCH('Charting Input'!$C139,'Monthly Returns'!$D:$D,0),0)</f>
        <v>21195.813357127925</v>
      </c>
      <c r="G139" s="17">
        <f t="shared" si="9"/>
        <v>3225.52</v>
      </c>
      <c r="H139" s="17">
        <f t="shared" si="11"/>
        <v>4031.2956502055963</v>
      </c>
      <c r="I139" s="17">
        <f t="shared" si="12"/>
        <v>3285.2189662846622</v>
      </c>
    </row>
    <row r="140" spans="2:9" x14ac:dyDescent="0.2">
      <c r="B140" s="1" t="s">
        <v>551</v>
      </c>
      <c r="C140" s="34">
        <f t="shared" si="10"/>
        <v>43890</v>
      </c>
      <c r="D140" s="37">
        <f>INDEX('Monthly Returns'!$E:$E,MATCH('Charting Input'!$C140,'Monthly Returns'!$D:$D,0),0)</f>
        <v>2954.22</v>
      </c>
      <c r="E140" s="37">
        <f>INDEX('Monthly Returns'!$O:$O,MATCH('Charting Input'!$C140,'Monthly Returns'!$D:$D,0),0)</f>
        <v>401794.97156836867</v>
      </c>
      <c r="F140" s="37">
        <f>INDEX('Monthly Returns'!$P:$P,MATCH('Charting Input'!$C140,'Monthly Returns'!$D:$D,0),0)</f>
        <v>19359.965282739933</v>
      </c>
      <c r="G140" s="17">
        <f t="shared" si="9"/>
        <v>2954.22</v>
      </c>
      <c r="H140" s="17">
        <f t="shared" si="11"/>
        <v>3692.2214823502491</v>
      </c>
      <c r="I140" s="17">
        <f t="shared" si="12"/>
        <v>3000.6739567784152</v>
      </c>
    </row>
    <row r="141" spans="2:9" x14ac:dyDescent="0.2">
      <c r="B141" s="1" t="s">
        <v>552</v>
      </c>
      <c r="C141" s="34">
        <f t="shared" si="10"/>
        <v>43921</v>
      </c>
      <c r="D141" s="37">
        <f>INDEX('Monthly Returns'!$E:$E,MATCH('Charting Input'!$C141,'Monthly Returns'!$D:$D,0),0)</f>
        <v>2584.59</v>
      </c>
      <c r="E141" s="37">
        <f>INDEX('Monthly Returns'!$O:$O,MATCH('Charting Input'!$C141,'Monthly Returns'!$D:$D,0),0)</f>
        <v>353533.30997078912</v>
      </c>
      <c r="F141" s="37">
        <f>INDEX('Monthly Returns'!$P:$P,MATCH('Charting Input'!$C141,'Monthly Returns'!$D:$D,0),0)</f>
        <v>17071.695940077665</v>
      </c>
      <c r="G141" s="17">
        <f t="shared" si="9"/>
        <v>2584.59</v>
      </c>
      <c r="H141" s="17">
        <f t="shared" si="11"/>
        <v>3248.7297606172897</v>
      </c>
      <c r="I141" s="17">
        <f t="shared" si="12"/>
        <v>2646.0064704300426</v>
      </c>
    </row>
    <row r="142" spans="2:9" x14ac:dyDescent="0.2">
      <c r="B142" s="1" t="s">
        <v>553</v>
      </c>
      <c r="C142" s="34">
        <f t="shared" si="10"/>
        <v>43951</v>
      </c>
      <c r="D142" s="37">
        <f>INDEX('Monthly Returns'!$E:$E,MATCH('Charting Input'!$C142,'Monthly Returns'!$D:$D,0),0)</f>
        <v>2912.43</v>
      </c>
      <c r="E142" s="37">
        <f>INDEX('Monthly Returns'!$O:$O,MATCH('Charting Input'!$C142,'Monthly Returns'!$D:$D,0),0)</f>
        <v>398376.92553102243</v>
      </c>
      <c r="F142" s="37">
        <f>INDEX('Monthly Returns'!$P:$P,MATCH('Charting Input'!$C142,'Monthly Returns'!$D:$D,0),0)</f>
        <v>19366.643516498061</v>
      </c>
      <c r="G142" s="17">
        <f t="shared" si="9"/>
        <v>2912.43</v>
      </c>
      <c r="H142" s="17">
        <f t="shared" si="11"/>
        <v>3660.8119727750291</v>
      </c>
      <c r="I142" s="17">
        <f t="shared" si="12"/>
        <v>3001.7090413884666</v>
      </c>
    </row>
    <row r="143" spans="2:9" x14ac:dyDescent="0.2">
      <c r="B143" s="1" t="s">
        <v>554</v>
      </c>
      <c r="C143" s="34">
        <f t="shared" si="10"/>
        <v>43982</v>
      </c>
      <c r="D143" s="37">
        <f>INDEX('Monthly Returns'!$E:$E,MATCH('Charting Input'!$C143,'Monthly Returns'!$D:$D,0),0)</f>
        <v>3044.31</v>
      </c>
      <c r="E143" s="37">
        <f>INDEX('Monthly Returns'!$O:$O,MATCH('Charting Input'!$C143,'Monthly Returns'!$D:$D,0),0)</f>
        <v>416416.13984313683</v>
      </c>
      <c r="F143" s="37">
        <f>INDEX('Monthly Returns'!$P:$P,MATCH('Charting Input'!$C143,'Monthly Returns'!$D:$D,0),0)</f>
        <v>20243.204735742504</v>
      </c>
      <c r="G143" s="17">
        <f t="shared" si="9"/>
        <v>3044.31</v>
      </c>
      <c r="H143" s="17">
        <f t="shared" si="11"/>
        <v>3826.5800368897276</v>
      </c>
      <c r="I143" s="17">
        <f t="shared" si="12"/>
        <v>3137.5705671554424</v>
      </c>
    </row>
    <row r="144" spans="2:9" x14ac:dyDescent="0.2">
      <c r="B144" s="1" t="s">
        <v>555</v>
      </c>
      <c r="C144" s="34">
        <f t="shared" si="10"/>
        <v>44012</v>
      </c>
      <c r="D144" s="37">
        <f>INDEX('Monthly Returns'!$E:$E,MATCH('Charting Input'!$C144,'Monthly Returns'!$D:$D,0),0)</f>
        <v>3100.29</v>
      </c>
      <c r="E144" s="37">
        <f>INDEX('Monthly Returns'!$O:$O,MATCH('Charting Input'!$C144,'Monthly Returns'!$D:$D,0),0)</f>
        <v>426113.06792392978</v>
      </c>
      <c r="F144" s="37">
        <f>INDEX('Monthly Returns'!$P:$P,MATCH('Charting Input'!$C144,'Monthly Returns'!$D:$D,0),0)</f>
        <v>20601.866350962533</v>
      </c>
      <c r="G144" s="17">
        <f t="shared" si="9"/>
        <v>3100.29</v>
      </c>
      <c r="H144" s="17">
        <f t="shared" si="11"/>
        <v>3915.6881858368256</v>
      </c>
      <c r="I144" s="17">
        <f t="shared" si="12"/>
        <v>3193.1608821363434</v>
      </c>
    </row>
    <row r="145" spans="2:9" x14ac:dyDescent="0.2">
      <c r="B145" s="1" t="s">
        <v>556</v>
      </c>
      <c r="C145" s="34">
        <f t="shared" si="10"/>
        <v>44043</v>
      </c>
      <c r="D145" s="37">
        <f>INDEX('Monthly Returns'!$E:$E,MATCH('Charting Input'!$C145,'Monthly Returns'!$D:$D,0),0)</f>
        <v>3271.12</v>
      </c>
      <c r="E145" s="37">
        <f>INDEX('Monthly Returns'!$O:$O,MATCH('Charting Input'!$C145,'Monthly Returns'!$D:$D,0),0)</f>
        <v>449592.45062472392</v>
      </c>
      <c r="F145" s="37">
        <f>INDEX('Monthly Returns'!$P:$P,MATCH('Charting Input'!$C145,'Monthly Returns'!$D:$D,0),0)</f>
        <v>21627.657946749849</v>
      </c>
      <c r="G145" s="17">
        <f t="shared" si="9"/>
        <v>3271.12</v>
      </c>
      <c r="H145" s="17">
        <f t="shared" si="11"/>
        <v>4131.4476834278594</v>
      </c>
      <c r="I145" s="17">
        <f t="shared" si="12"/>
        <v>3352.152186180952</v>
      </c>
    </row>
    <row r="146" spans="2:9" x14ac:dyDescent="0.2">
      <c r="B146" s="1" t="s">
        <v>557</v>
      </c>
      <c r="C146" s="34">
        <f t="shared" si="10"/>
        <v>44074</v>
      </c>
      <c r="D146" s="37">
        <f>INDEX('Monthly Returns'!$E:$E,MATCH('Charting Input'!$C146,'Monthly Returns'!$D:$D,0),0)</f>
        <v>3500.31</v>
      </c>
      <c r="E146" s="37">
        <f>INDEX('Monthly Returns'!$O:$O,MATCH('Charting Input'!$C146,'Monthly Returns'!$D:$D,0),0)</f>
        <v>481093.0051010747</v>
      </c>
      <c r="F146" s="37">
        <f>INDEX('Monthly Returns'!$P:$P,MATCH('Charting Input'!$C146,'Monthly Returns'!$D:$D,0),0)</f>
        <v>23070.247690533088</v>
      </c>
      <c r="G146" s="17">
        <f t="shared" si="9"/>
        <v>3500.31</v>
      </c>
      <c r="H146" s="17">
        <f t="shared" si="11"/>
        <v>4420.9162735636019</v>
      </c>
      <c r="I146" s="17">
        <f t="shared" si="12"/>
        <v>3575.7446054475931</v>
      </c>
    </row>
    <row r="147" spans="2:9" x14ac:dyDescent="0.2">
      <c r="B147" s="1" t="s">
        <v>558</v>
      </c>
      <c r="C147" s="34">
        <f t="shared" si="10"/>
        <v>44104</v>
      </c>
      <c r="D147" s="37">
        <f>INDEX('Monthly Returns'!$E:$E,MATCH('Charting Input'!$C147,'Monthly Returns'!$D:$D,0),0)</f>
        <v>3363</v>
      </c>
      <c r="E147" s="37">
        <f>INDEX('Monthly Returns'!$O:$O,MATCH('Charting Input'!$C147,'Monthly Returns'!$D:$D,0),0)</f>
        <v>464252.34696126438</v>
      </c>
      <c r="F147" s="37">
        <f>INDEX('Monthly Returns'!$P:$P,MATCH('Charting Input'!$C147,'Monthly Returns'!$D:$D,0),0)</f>
        <v>22231.710643148657</v>
      </c>
      <c r="G147" s="17">
        <f t="shared" si="9"/>
        <v>3363</v>
      </c>
      <c r="H147" s="17">
        <f t="shared" si="11"/>
        <v>4266.1621224152868</v>
      </c>
      <c r="I147" s="17">
        <f t="shared" si="12"/>
        <v>3445.7765893311807</v>
      </c>
    </row>
    <row r="148" spans="2:9" x14ac:dyDescent="0.2">
      <c r="B148" s="1" t="s">
        <v>559</v>
      </c>
      <c r="C148" s="34">
        <f t="shared" si="10"/>
        <v>44135</v>
      </c>
      <c r="D148" s="37">
        <f>INDEX('Monthly Returns'!$E:$E,MATCH('Charting Input'!$C148,'Monthly Returns'!$D:$D,0),0)</f>
        <v>3269.96</v>
      </c>
      <c r="E148" s="37">
        <f>INDEX('Monthly Returns'!$O:$O,MATCH('Charting Input'!$C148,'Monthly Returns'!$D:$D,0),0)</f>
        <v>451408.44616992451</v>
      </c>
      <c r="F148" s="37">
        <f>INDEX('Monthly Returns'!$P:$P,MATCH('Charting Input'!$C148,'Monthly Returns'!$D:$D,0),0)</f>
        <v>21607.687302035807</v>
      </c>
      <c r="G148" s="17">
        <f t="shared" si="9"/>
        <v>3269.96</v>
      </c>
      <c r="H148" s="17">
        <f t="shared" si="11"/>
        <v>4148.1354427038632</v>
      </c>
      <c r="I148" s="17">
        <f t="shared" si="12"/>
        <v>3349.0568607184146</v>
      </c>
    </row>
    <row r="149" spans="2:9" x14ac:dyDescent="0.2">
      <c r="B149" s="1" t="s">
        <v>560</v>
      </c>
      <c r="C149" s="34">
        <f t="shared" si="10"/>
        <v>44165</v>
      </c>
      <c r="D149" s="37">
        <f>INDEX('Monthly Returns'!$E:$E,MATCH('Charting Input'!$C149,'Monthly Returns'!$D:$D,0),0)</f>
        <v>3621.63</v>
      </c>
      <c r="E149" s="37">
        <f>INDEX('Monthly Returns'!$O:$O,MATCH('Charting Input'!$C149,'Monthly Returns'!$D:$D,0),0)</f>
        <v>499955.46456298669</v>
      </c>
      <c r="F149" s="37">
        <f>INDEX('Monthly Returns'!$P:$P,MATCH('Charting Input'!$C149,'Monthly Returns'!$D:$D,0),0)</f>
        <v>23946.122405993454</v>
      </c>
      <c r="G149" s="17">
        <f t="shared" si="9"/>
        <v>3621.63</v>
      </c>
      <c r="H149" s="17">
        <f t="shared" si="11"/>
        <v>4594.2493985735582</v>
      </c>
      <c r="I149" s="17">
        <f t="shared" si="12"/>
        <v>3711.4997274067096</v>
      </c>
    </row>
    <row r="150" spans="2:9" x14ac:dyDescent="0.2">
      <c r="B150" s="1" t="s">
        <v>561</v>
      </c>
      <c r="C150" s="34">
        <f t="shared" si="10"/>
        <v>44196</v>
      </c>
      <c r="D150" s="37">
        <f>INDEX('Monthly Returns'!$E:$E,MATCH('Charting Input'!$C150,'Monthly Returns'!$D:$D,0),0)</f>
        <v>3756.07</v>
      </c>
      <c r="E150" s="37">
        <f>INDEX('Monthly Returns'!$O:$O,MATCH('Charting Input'!$C150,'Monthly Returns'!$D:$D,0),0)</f>
        <v>520532.39139215747</v>
      </c>
      <c r="F150" s="37">
        <f>INDEX('Monthly Returns'!$P:$P,MATCH('Charting Input'!$C150,'Monthly Returns'!$D:$D,0),0)</f>
        <v>24908.234841377256</v>
      </c>
      <c r="G150" s="17">
        <f t="shared" si="9"/>
        <v>3756.07</v>
      </c>
      <c r="H150" s="17">
        <f t="shared" si="11"/>
        <v>4783.3373082177577</v>
      </c>
      <c r="I150" s="17">
        <f t="shared" si="12"/>
        <v>3860.6211584726361</v>
      </c>
    </row>
    <row r="151" spans="2:9" x14ac:dyDescent="0.2">
      <c r="B151" s="1" t="s">
        <v>562</v>
      </c>
      <c r="C151" s="34">
        <f t="shared" si="10"/>
        <v>44227</v>
      </c>
      <c r="D151" s="37">
        <f>INDEX('Monthly Returns'!$E:$E,MATCH('Charting Input'!$C151,'Monthly Returns'!$D:$D,0),0)</f>
        <v>3714.24</v>
      </c>
      <c r="E151" s="37">
        <f>INDEX('Monthly Returns'!$O:$O,MATCH('Charting Input'!$C151,'Monthly Returns'!$D:$D,0),0)</f>
        <v>514735.40945839847</v>
      </c>
      <c r="F151" s="37">
        <f>INDEX('Monthly Returns'!$P:$P,MATCH('Charting Input'!$C151,'Monthly Returns'!$D:$D,0),0)</f>
        <v>24526.510328337241</v>
      </c>
      <c r="G151" s="17">
        <f t="shared" si="9"/>
        <v>3714.24</v>
      </c>
      <c r="H151" s="17">
        <f t="shared" si="11"/>
        <v>4730.0670018595829</v>
      </c>
      <c r="I151" s="17">
        <f t="shared" si="12"/>
        <v>3801.4562380704137</v>
      </c>
    </row>
    <row r="152" spans="2:9" x14ac:dyDescent="0.2">
      <c r="B152" s="1" t="s">
        <v>563</v>
      </c>
      <c r="C152" s="34">
        <f t="shared" si="10"/>
        <v>44255</v>
      </c>
      <c r="D152" s="37">
        <f>INDEX('Monthly Returns'!$E:$E,MATCH('Charting Input'!$C152,'Monthly Returns'!$D:$D,0),0)</f>
        <v>3811.15</v>
      </c>
      <c r="E152" s="37">
        <f>INDEX('Monthly Returns'!$O:$O,MATCH('Charting Input'!$C152,'Monthly Returns'!$D:$D,0),0)</f>
        <v>528165.61551148433</v>
      </c>
      <c r="F152" s="37">
        <f>INDEX('Monthly Returns'!$P:$P,MATCH('Charting Input'!$C152,'Monthly Returns'!$D:$D,0),0)</f>
        <v>25029.422518741114</v>
      </c>
      <c r="G152" s="17">
        <f t="shared" si="9"/>
        <v>3811.15</v>
      </c>
      <c r="H152" s="17">
        <f t="shared" si="11"/>
        <v>4853.4814266544845</v>
      </c>
      <c r="I152" s="17">
        <f t="shared" si="12"/>
        <v>3879.404493155183</v>
      </c>
    </row>
    <row r="153" spans="2:9" x14ac:dyDescent="0.2">
      <c r="B153" s="1" t="s">
        <v>564</v>
      </c>
      <c r="C153" s="34">
        <f t="shared" si="10"/>
        <v>44286</v>
      </c>
      <c r="D153" s="37">
        <f>INDEX('Monthly Returns'!$E:$E,MATCH('Charting Input'!$C153,'Monthly Returns'!$D:$D,0),0)</f>
        <v>3972.89</v>
      </c>
      <c r="E153" s="37">
        <f>INDEX('Monthly Returns'!$O:$O,MATCH('Charting Input'!$C153,'Monthly Returns'!$D:$D,0),0)</f>
        <v>552584.4678522246</v>
      </c>
      <c r="F153" s="37">
        <f>INDEX('Monthly Returns'!$P:$P,MATCH('Charting Input'!$C153,'Monthly Returns'!$D:$D,0),0)</f>
        <v>26002.433595125931</v>
      </c>
      <c r="G153" s="17">
        <f t="shared" si="9"/>
        <v>3972.89</v>
      </c>
      <c r="H153" s="17">
        <f t="shared" si="11"/>
        <v>5077.8740088585118</v>
      </c>
      <c r="I153" s="17">
        <f t="shared" si="12"/>
        <v>4030.2151456498887</v>
      </c>
    </row>
    <row r="154" spans="2:9" x14ac:dyDescent="0.2">
      <c r="B154" s="1" t="s">
        <v>565</v>
      </c>
      <c r="C154" s="34">
        <f t="shared" si="10"/>
        <v>44316</v>
      </c>
      <c r="D154" s="37">
        <f>INDEX('Monthly Returns'!$E:$E,MATCH('Charting Input'!$C154,'Monthly Returns'!$D:$D,0),0)</f>
        <v>4181.17</v>
      </c>
      <c r="E154" s="37">
        <f>INDEX('Monthly Returns'!$O:$O,MATCH('Charting Input'!$C154,'Monthly Returns'!$D:$D,0),0)</f>
        <v>581553.88129288401</v>
      </c>
      <c r="F154" s="37">
        <f>INDEX('Monthly Returns'!$P:$P,MATCH('Charting Input'!$C154,'Monthly Returns'!$D:$D,0),0)</f>
        <v>27142.537255648211</v>
      </c>
      <c r="G154" s="17">
        <f t="shared" si="9"/>
        <v>4181.17</v>
      </c>
      <c r="H154" s="17">
        <f t="shared" si="11"/>
        <v>5344.0831408921331</v>
      </c>
      <c r="I154" s="17">
        <f t="shared" si="12"/>
        <v>4206.9241072721989</v>
      </c>
    </row>
    <row r="155" spans="2:9" x14ac:dyDescent="0.2">
      <c r="B155" s="1" t="s">
        <v>566</v>
      </c>
      <c r="C155" s="34">
        <f t="shared" si="10"/>
        <v>44347</v>
      </c>
      <c r="D155" s="37">
        <f>INDEX('Monthly Returns'!$E:$E,MATCH('Charting Input'!$C155,'Monthly Returns'!$D:$D,0),0)</f>
        <v>4204.1099999999997</v>
      </c>
      <c r="E155" s="37">
        <f>INDEX('Monthly Returns'!$O:$O,MATCH('Charting Input'!$C155,'Monthly Returns'!$D:$D,0),0)</f>
        <v>584744.57816406083</v>
      </c>
      <c r="F155" s="37">
        <f>INDEX('Monthly Returns'!$P:$P,MATCH('Charting Input'!$C155,'Monthly Returns'!$D:$D,0),0)</f>
        <v>27074.39657205834</v>
      </c>
      <c r="G155" s="17">
        <f t="shared" si="9"/>
        <v>4204.1099999999997</v>
      </c>
      <c r="H155" s="17">
        <f t="shared" si="11"/>
        <v>5373.4034668420618</v>
      </c>
      <c r="I155" s="17">
        <f t="shared" si="12"/>
        <v>4196.3627260063195</v>
      </c>
    </row>
    <row r="156" spans="2:9" x14ac:dyDescent="0.2">
      <c r="B156" s="1" t="s">
        <v>567</v>
      </c>
      <c r="C156" s="34">
        <f t="shared" si="10"/>
        <v>44377</v>
      </c>
      <c r="D156" s="37">
        <f>INDEX('Monthly Returns'!$E:$E,MATCH('Charting Input'!$C156,'Monthly Returns'!$D:$D,0),0)</f>
        <v>4297.5</v>
      </c>
      <c r="E156" s="37">
        <f>INDEX('Monthly Returns'!$O:$O,MATCH('Charting Input'!$C156,'Monthly Returns'!$D:$D,0),0)</f>
        <v>599743.49001799664</v>
      </c>
      <c r="F156" s="37">
        <f>INDEX('Monthly Returns'!$P:$P,MATCH('Charting Input'!$C156,'Monthly Returns'!$D:$D,0),0)</f>
        <v>27513.2484096054</v>
      </c>
      <c r="G156" s="17">
        <f t="shared" si="9"/>
        <v>4297.5</v>
      </c>
      <c r="H156" s="17">
        <f t="shared" si="11"/>
        <v>5511.2332269876697</v>
      </c>
      <c r="I156" s="17">
        <f t="shared" si="12"/>
        <v>4264.3820256579484</v>
      </c>
    </row>
    <row r="157" spans="2:9" x14ac:dyDescent="0.2">
      <c r="B157" s="1" t="s">
        <v>568</v>
      </c>
      <c r="C157" s="34">
        <f t="shared" si="10"/>
        <v>44408</v>
      </c>
      <c r="D157" s="37">
        <f>INDEX('Monthly Returns'!$E:$E,MATCH('Charting Input'!$C157,'Monthly Returns'!$D:$D,0),0)</f>
        <v>4395.26</v>
      </c>
      <c r="E157" s="37">
        <f>INDEX('Monthly Returns'!$O:$O,MATCH('Charting Input'!$C157,'Monthly Returns'!$D:$D,0),0)</f>
        <v>613386.52052041888</v>
      </c>
      <c r="F157" s="37">
        <f>INDEX('Monthly Returns'!$P:$P,MATCH('Charting Input'!$C157,'Monthly Returns'!$D:$D,0),0)</f>
        <v>28004.406935037663</v>
      </c>
      <c r="G157" s="17">
        <f t="shared" si="9"/>
        <v>4395.26</v>
      </c>
      <c r="H157" s="17">
        <f t="shared" si="11"/>
        <v>5636.6033631762257</v>
      </c>
      <c r="I157" s="17">
        <f t="shared" si="12"/>
        <v>4340.5085359274799</v>
      </c>
    </row>
    <row r="158" spans="2:9" x14ac:dyDescent="0.2">
      <c r="B158" s="1" t="s">
        <v>569</v>
      </c>
      <c r="C158" s="34">
        <f t="shared" si="10"/>
        <v>44439</v>
      </c>
      <c r="D158" s="37">
        <f>INDEX('Monthly Returns'!$E:$E,MATCH('Charting Input'!$C158,'Monthly Returns'!$D:$D,0),0)</f>
        <v>4522.68</v>
      </c>
      <c r="E158" s="37">
        <f>INDEX('Monthly Returns'!$O:$O,MATCH('Charting Input'!$C158,'Monthly Returns'!$D:$D,0),0)</f>
        <v>631168.79288763087</v>
      </c>
      <c r="F158" s="37">
        <f>INDEX('Monthly Returns'!$P:$P,MATCH('Charting Input'!$C158,'Monthly Returns'!$D:$D,0),0)</f>
        <v>28756.854579809678</v>
      </c>
      <c r="G158" s="17">
        <f t="shared" si="9"/>
        <v>4522.68</v>
      </c>
      <c r="H158" s="17">
        <f t="shared" si="11"/>
        <v>5800.010306232135</v>
      </c>
      <c r="I158" s="17">
        <f t="shared" si="12"/>
        <v>4457.133231195895</v>
      </c>
    </row>
    <row r="159" spans="2:9" x14ac:dyDescent="0.2">
      <c r="B159" s="1" t="s">
        <v>570</v>
      </c>
      <c r="C159" s="34">
        <f t="shared" si="10"/>
        <v>44469</v>
      </c>
      <c r="D159" s="37">
        <f>INDEX('Monthly Returns'!$E:$E,MATCH('Charting Input'!$C159,'Monthly Returns'!$D:$D,0),0)</f>
        <v>4307.54</v>
      </c>
      <c r="E159" s="37">
        <f>INDEX('Monthly Returns'!$O:$O,MATCH('Charting Input'!$C159,'Monthly Returns'!$D:$D,0),0)</f>
        <v>603195.81227052247</v>
      </c>
      <c r="F159" s="37">
        <f>INDEX('Monthly Returns'!$P:$P,MATCH('Charting Input'!$C159,'Monthly Returns'!$D:$D,0),0)</f>
        <v>27407.930792153627</v>
      </c>
      <c r="G159" s="17">
        <f t="shared" si="9"/>
        <v>4307.54</v>
      </c>
      <c r="H159" s="17">
        <f t="shared" si="11"/>
        <v>5542.9577115799384</v>
      </c>
      <c r="I159" s="17">
        <f t="shared" si="12"/>
        <v>4248.0584513507547</v>
      </c>
    </row>
    <row r="160" spans="2:9" x14ac:dyDescent="0.2">
      <c r="B160" s="1" t="s">
        <v>571</v>
      </c>
      <c r="C160" s="34">
        <f t="shared" si="10"/>
        <v>44500</v>
      </c>
      <c r="D160" s="37">
        <f>INDEX('Monthly Returns'!$E:$E,MATCH('Charting Input'!$C160,'Monthly Returns'!$D:$D,0),0)</f>
        <v>4605.38</v>
      </c>
      <c r="E160" s="37">
        <f>INDEX('Monthly Returns'!$O:$O,MATCH('Charting Input'!$C160,'Monthly Returns'!$D:$D,0),0)</f>
        <v>644903.10708999075</v>
      </c>
      <c r="F160" s="37">
        <f>INDEX('Monthly Returns'!$P:$P,MATCH('Charting Input'!$C160,'Monthly Returns'!$D:$D,0),0)</f>
        <v>29061.57428185382</v>
      </c>
      <c r="G160" s="17">
        <f t="shared" si="9"/>
        <v>4605.38</v>
      </c>
      <c r="H160" s="17">
        <f t="shared" si="11"/>
        <v>5926.2192773035231</v>
      </c>
      <c r="I160" s="17">
        <f t="shared" si="12"/>
        <v>4504.3628858304683</v>
      </c>
    </row>
    <row r="161" spans="2:9" x14ac:dyDescent="0.2">
      <c r="B161" s="1" t="s">
        <v>572</v>
      </c>
      <c r="C161" s="34">
        <f t="shared" si="10"/>
        <v>44530</v>
      </c>
      <c r="D161" s="37">
        <f>INDEX('Monthly Returns'!$E:$E,MATCH('Charting Input'!$C161,'Monthly Returns'!$D:$D,0),0)</f>
        <v>4567</v>
      </c>
      <c r="E161" s="37">
        <f>INDEX('Monthly Returns'!$O:$O,MATCH('Charting Input'!$C161,'Monthly Returns'!$D:$D,0),0)</f>
        <v>639528.65780456504</v>
      </c>
      <c r="F161" s="37">
        <f>INDEX('Monthly Returns'!$P:$P,MATCH('Charting Input'!$C161,'Monthly Returns'!$D:$D,0),0)</f>
        <v>28678.473327560554</v>
      </c>
      <c r="G161" s="17">
        <f t="shared" si="9"/>
        <v>4567</v>
      </c>
      <c r="H161" s="17">
        <f t="shared" si="11"/>
        <v>5876.8317575195069</v>
      </c>
      <c r="I161" s="17">
        <f t="shared" si="12"/>
        <v>4444.9846256127375</v>
      </c>
    </row>
    <row r="162" spans="2:9" x14ac:dyDescent="0.2">
      <c r="B162" s="1" t="s">
        <v>573</v>
      </c>
      <c r="C162" s="34">
        <f t="shared" si="10"/>
        <v>44561</v>
      </c>
      <c r="D162" s="37">
        <f>INDEX('Monthly Returns'!$E:$E,MATCH('Charting Input'!$C162,'Monthly Returns'!$D:$D,0),0)</f>
        <v>4766.18</v>
      </c>
      <c r="E162" s="37">
        <f>INDEX('Monthly Returns'!$O:$O,MATCH('Charting Input'!$C162,'Monthly Returns'!$D:$D,0),0)</f>
        <v>669521.39795603184</v>
      </c>
      <c r="F162" s="37">
        <f>INDEX('Monthly Returns'!$P:$P,MATCH('Charting Input'!$C162,'Monthly Returns'!$D:$D,0),0)</f>
        <v>29931.477005375389</v>
      </c>
      <c r="G162" s="17">
        <f t="shared" si="9"/>
        <v>4766.18</v>
      </c>
      <c r="H162" s="17">
        <f t="shared" si="11"/>
        <v>6152.4445633979185</v>
      </c>
      <c r="I162" s="17">
        <f t="shared" si="12"/>
        <v>4639.1923862598387</v>
      </c>
    </row>
    <row r="163" spans="2:9" x14ac:dyDescent="0.2">
      <c r="B163" s="1" t="s">
        <v>574</v>
      </c>
      <c r="C163" s="34">
        <f t="shared" si="10"/>
        <v>44592</v>
      </c>
      <c r="D163" s="37">
        <f>INDEX('Monthly Returns'!$E:$E,MATCH('Charting Input'!$C163,'Monthly Returns'!$D:$D,0),0)</f>
        <v>4515.55</v>
      </c>
      <c r="E163" s="37">
        <f>INDEX('Monthly Returns'!$O:$O,MATCH('Charting Input'!$C163,'Monthly Returns'!$D:$D,0),0)</f>
        <v>634314.55558547087</v>
      </c>
      <c r="F163" s="37">
        <f>INDEX('Monthly Returns'!$P:$P,MATCH('Charting Input'!$C163,'Monthly Returns'!$D:$D,0),0)</f>
        <v>28120.902213409019</v>
      </c>
      <c r="G163" s="17">
        <f t="shared" si="9"/>
        <v>4515.55</v>
      </c>
      <c r="H163" s="17">
        <f t="shared" si="11"/>
        <v>5828.9177178057625</v>
      </c>
      <c r="I163" s="17">
        <f t="shared" si="12"/>
        <v>4358.564578011823</v>
      </c>
    </row>
    <row r="164" spans="2:9" x14ac:dyDescent="0.2">
      <c r="B164" s="1" t="s">
        <v>575</v>
      </c>
      <c r="C164" s="34">
        <f t="shared" si="10"/>
        <v>44620</v>
      </c>
      <c r="D164" s="37">
        <f>INDEX('Monthly Returns'!$E:$E,MATCH('Charting Input'!$C164,'Monthly Returns'!$D:$D,0),0)</f>
        <v>4373.9399999999996</v>
      </c>
      <c r="E164" s="37">
        <f>INDEX('Monthly Returns'!$O:$O,MATCH('Charting Input'!$C164,'Monthly Returns'!$D:$D,0),0)</f>
        <v>614422.12072892871</v>
      </c>
      <c r="F164" s="37">
        <f>INDEX('Monthly Returns'!$P:$P,MATCH('Charting Input'!$C164,'Monthly Returns'!$D:$D,0),0)</f>
        <v>26992.467435119146</v>
      </c>
      <c r="G164" s="17">
        <f t="shared" si="9"/>
        <v>4373.9399999999996</v>
      </c>
      <c r="H164" s="17">
        <f t="shared" si="11"/>
        <v>5646.1198220857559</v>
      </c>
      <c r="I164" s="17">
        <f t="shared" si="12"/>
        <v>4183.6642204085874</v>
      </c>
    </row>
    <row r="165" spans="2:9" x14ac:dyDescent="0.2">
      <c r="B165" s="1" t="s">
        <v>576</v>
      </c>
      <c r="C165" s="34">
        <f t="shared" si="10"/>
        <v>44651</v>
      </c>
      <c r="D165" s="37">
        <f>INDEX('Monthly Returns'!$E:$E,MATCH('Charting Input'!$C165,'Monthly Returns'!$D:$D,0),0)</f>
        <v>4530.41</v>
      </c>
      <c r="E165" s="37">
        <f>INDEX('Monthly Returns'!$O:$O,MATCH('Charting Input'!$C165,'Monthly Returns'!$D:$D,0),0)</f>
        <v>638559.86080125591</v>
      </c>
      <c r="F165" s="37">
        <f>INDEX('Monthly Returns'!$P:$P,MATCH('Charting Input'!$C165,'Monthly Returns'!$D:$D,0),0)</f>
        <v>27683.264091448931</v>
      </c>
      <c r="G165" s="17">
        <f t="shared" si="9"/>
        <v>4530.41</v>
      </c>
      <c r="H165" s="17">
        <f t="shared" si="11"/>
        <v>5867.9291744590673</v>
      </c>
      <c r="I165" s="17">
        <f t="shared" si="12"/>
        <v>4290.7333967116265</v>
      </c>
    </row>
    <row r="166" spans="2:9" x14ac:dyDescent="0.2">
      <c r="B166" s="1" t="s">
        <v>577</v>
      </c>
      <c r="C166" s="34">
        <f t="shared" si="10"/>
        <v>44681</v>
      </c>
      <c r="D166" s="37">
        <f>INDEX('Monthly Returns'!$E:$E,MATCH('Charting Input'!$C166,'Monthly Returns'!$D:$D,0),0)</f>
        <v>4131.93</v>
      </c>
      <c r="E166" s="37">
        <f>INDEX('Monthly Returns'!$O:$O,MATCH('Charting Input'!$C166,'Monthly Returns'!$D:$D,0),0)</f>
        <v>582394.23046491016</v>
      </c>
      <c r="F166" s="37">
        <f>INDEX('Monthly Returns'!$P:$P,MATCH('Charting Input'!$C166,'Monthly Returns'!$D:$D,0),0)</f>
        <v>25108.167880438763</v>
      </c>
      <c r="G166" s="17">
        <f t="shared" si="9"/>
        <v>4131.93</v>
      </c>
      <c r="H166" s="17">
        <f t="shared" si="11"/>
        <v>5351.8053760747171</v>
      </c>
      <c r="I166" s="17">
        <f t="shared" si="12"/>
        <v>3891.6095334335305</v>
      </c>
    </row>
    <row r="167" spans="2:9" x14ac:dyDescent="0.2">
      <c r="B167" s="1" t="s">
        <v>578</v>
      </c>
      <c r="C167" s="34">
        <f t="shared" si="10"/>
        <v>44712</v>
      </c>
      <c r="D167" s="37">
        <f>INDEX('Monthly Returns'!$E:$E,MATCH('Charting Input'!$C167,'Monthly Returns'!$D:$D,0),0)</f>
        <v>4132.1499999999996</v>
      </c>
      <c r="E167" s="37">
        <f>INDEX('Monthly Returns'!$O:$O,MATCH('Charting Input'!$C167,'Monthly Returns'!$D:$D,0),0)</f>
        <v>582425.23939553148</v>
      </c>
      <c r="F167" s="37">
        <f>INDEX('Monthly Returns'!$P:$P,MATCH('Charting Input'!$C167,'Monthly Returns'!$D:$D,0),0)</f>
        <v>24835.727498677847</v>
      </c>
      <c r="G167" s="17">
        <f t="shared" si="9"/>
        <v>4132.1499999999996</v>
      </c>
      <c r="H167" s="17">
        <f t="shared" si="11"/>
        <v>5352.0903269772571</v>
      </c>
      <c r="I167" s="17">
        <f t="shared" si="12"/>
        <v>3849.3829722602218</v>
      </c>
    </row>
    <row r="168" spans="2:9" x14ac:dyDescent="0.2">
      <c r="B168" s="1" t="s">
        <v>579</v>
      </c>
      <c r="C168" s="34">
        <f t="shared" si="10"/>
        <v>44742</v>
      </c>
      <c r="D168" s="37">
        <f>INDEX('Monthly Returns'!$E:$E,MATCH('Charting Input'!$C168,'Monthly Returns'!$D:$D,0),0)</f>
        <v>3785.38</v>
      </c>
      <c r="E168" s="37">
        <f>INDEX('Monthly Returns'!$O:$O,MATCH('Charting Input'!$C168,'Monthly Returns'!$D:$D,0),0)</f>
        <v>535779.93774870876</v>
      </c>
      <c r="F168" s="37">
        <f>INDEX('Monthly Returns'!$P:$P,MATCH('Charting Input'!$C168,'Monthly Returns'!$D:$D,0),0)</f>
        <v>22537.111050217147</v>
      </c>
      <c r="G168" s="17">
        <f t="shared" si="9"/>
        <v>3785.38</v>
      </c>
      <c r="H168" s="17">
        <f t="shared" si="11"/>
        <v>4923.4518496990495</v>
      </c>
      <c r="I168" s="17">
        <f t="shared" si="12"/>
        <v>3493.1117490019974</v>
      </c>
    </row>
    <row r="169" spans="2:9" x14ac:dyDescent="0.2">
      <c r="B169" s="1" t="s">
        <v>580</v>
      </c>
      <c r="C169" s="34">
        <f t="shared" si="10"/>
        <v>44773</v>
      </c>
      <c r="D169" s="37">
        <f>INDEX('Monthly Returns'!$E:$E,MATCH('Charting Input'!$C169,'Monthly Returns'!$D:$D,0),0)</f>
        <v>4130.29</v>
      </c>
      <c r="E169" s="37">
        <f>INDEX('Monthly Returns'!$O:$O,MATCH('Charting Input'!$C169,'Monthly Returns'!$D:$D,0),0)</f>
        <v>584598.24881098175</v>
      </c>
      <c r="F169" s="37">
        <f>INDEX('Monthly Returns'!$P:$P,MATCH('Charting Input'!$C169,'Monthly Returns'!$D:$D,0),0)</f>
        <v>24593.51526012558</v>
      </c>
      <c r="G169" s="17">
        <f t="shared" si="9"/>
        <v>4130.29</v>
      </c>
      <c r="H169" s="17">
        <f t="shared" si="11"/>
        <v>5372.0587999866548</v>
      </c>
      <c r="I169" s="17">
        <f t="shared" si="12"/>
        <v>3811.8415848856926</v>
      </c>
    </row>
    <row r="170" spans="2:9" x14ac:dyDescent="0.2">
      <c r="B170" s="1" t="s">
        <v>581</v>
      </c>
      <c r="C170" s="34">
        <f t="shared" si="10"/>
        <v>44804</v>
      </c>
      <c r="D170" s="37">
        <f>INDEX('Monthly Returns'!$E:$E,MATCH('Charting Input'!$C170,'Monthly Returns'!$D:$D,0),0)</f>
        <v>3955</v>
      </c>
      <c r="E170" s="37">
        <f>INDEX('Monthly Returns'!$O:$O,MATCH('Charting Input'!$C170,'Monthly Returns'!$D:$D,0),0)</f>
        <v>559787.8294375051</v>
      </c>
      <c r="F170" s="37">
        <f>INDEX('Monthly Returns'!$P:$P,MATCH('Charting Input'!$C170,'Monthly Returns'!$D:$D,0),0)</f>
        <v>23558.112518554164</v>
      </c>
      <c r="G170" s="17">
        <f t="shared" si="9"/>
        <v>3955</v>
      </c>
      <c r="H170" s="17">
        <f t="shared" si="11"/>
        <v>5144.0679840755056</v>
      </c>
      <c r="I170" s="17">
        <f t="shared" si="12"/>
        <v>3651.3606131465422</v>
      </c>
    </row>
    <row r="171" spans="2:9" x14ac:dyDescent="0.2">
      <c r="B171" s="1" t="s">
        <v>582</v>
      </c>
      <c r="C171" s="34">
        <f t="shared" si="10"/>
        <v>44834</v>
      </c>
      <c r="D171" s="37">
        <f>INDEX('Monthly Returns'!$E:$E,MATCH('Charting Input'!$C171,'Monthly Returns'!$D:$D,0),0)</f>
        <v>3585.62</v>
      </c>
      <c r="E171" s="37">
        <f>INDEX('Monthly Returns'!$O:$O,MATCH('Charting Input'!$C171,'Monthly Returns'!$D:$D,0),0)</f>
        <v>509802.01528517972</v>
      </c>
      <c r="F171" s="37">
        <f>INDEX('Monthly Returns'!$P:$P,MATCH('Charting Input'!$C171,'Monthly Returns'!$D:$D,0),0)</f>
        <v>21408.464387771652</v>
      </c>
      <c r="G171" s="17">
        <f t="shared" si="9"/>
        <v>3585.62</v>
      </c>
      <c r="H171" s="17">
        <f t="shared" si="11"/>
        <v>4684.7324774473973</v>
      </c>
      <c r="I171" s="17">
        <f t="shared" si="12"/>
        <v>3318.1785506752199</v>
      </c>
    </row>
    <row r="172" spans="2:9" x14ac:dyDescent="0.2">
      <c r="B172" s="1" t="s">
        <v>583</v>
      </c>
      <c r="C172" s="34">
        <f t="shared" si="10"/>
        <v>44865</v>
      </c>
      <c r="D172" s="37">
        <f>INDEX('Monthly Returns'!$E:$E,MATCH('Charting Input'!$C172,'Monthly Returns'!$D:$D,0),0)</f>
        <v>3871.98</v>
      </c>
      <c r="E172" s="37">
        <f>INDEX('Monthly Returns'!$O:$O,MATCH('Charting Input'!$C172,'Monthly Returns'!$D:$D,0),0)</f>
        <v>550516.56537611631</v>
      </c>
      <c r="F172" s="37">
        <f>INDEX('Monthly Returns'!$P:$P,MATCH('Charting Input'!$C172,'Monthly Returns'!$D:$D,0),0)</f>
        <v>23024.818263831807</v>
      </c>
      <c r="G172" s="17">
        <f t="shared" si="9"/>
        <v>3871.98</v>
      </c>
      <c r="H172" s="17">
        <f t="shared" si="11"/>
        <v>5058.8713968649145</v>
      </c>
      <c r="I172" s="17">
        <f t="shared" si="12"/>
        <v>3568.7033274502915</v>
      </c>
    </row>
    <row r="173" spans="2:9" x14ac:dyDescent="0.2">
      <c r="B173" s="1" t="s">
        <v>584</v>
      </c>
      <c r="C173" s="34">
        <f t="shared" si="10"/>
        <v>44895</v>
      </c>
      <c r="D173" s="37">
        <f>INDEX('Monthly Returns'!$E:$E,MATCH('Charting Input'!$C173,'Monthly Returns'!$D:$D,0),0)</f>
        <v>4080.11</v>
      </c>
      <c r="E173" s="37">
        <f>INDEX('Monthly Returns'!$O:$O,MATCH('Charting Input'!$C173,'Monthly Returns'!$D:$D,0),0)</f>
        <v>580108.40540414618</v>
      </c>
      <c r="F173" s="37">
        <f>INDEX('Monthly Returns'!$P:$P,MATCH('Charting Input'!$C173,'Monthly Returns'!$D:$D,0),0)</f>
        <v>24286.998614049677</v>
      </c>
      <c r="G173" s="17">
        <f t="shared" si="9"/>
        <v>4080.11</v>
      </c>
      <c r="H173" s="17">
        <f t="shared" si="11"/>
        <v>5330.800204304388</v>
      </c>
      <c r="I173" s="17">
        <f t="shared" si="12"/>
        <v>3764.3334151257491</v>
      </c>
    </row>
    <row r="174" spans="2:9" x14ac:dyDescent="0.2">
      <c r="B174" s="1" t="s">
        <v>585</v>
      </c>
      <c r="C174" s="34">
        <f t="shared" si="10"/>
        <v>44926</v>
      </c>
      <c r="D174" s="37">
        <f>INDEX('Monthly Returns'!$E:$E,MATCH('Charting Input'!$C174,'Monthly Returns'!$D:$D,0),0)</f>
        <v>3839.5</v>
      </c>
      <c r="E174" s="37">
        <f>INDEX('Monthly Returns'!$O:$O,MATCH('Charting Input'!$C174,'Monthly Returns'!$D:$D,0),0)</f>
        <v>548220.30460903014</v>
      </c>
      <c r="F174" s="37">
        <f>INDEX('Monthly Returns'!$P:$P,MATCH('Charting Input'!$C174,'Monthly Returns'!$D:$D,0),0)</f>
        <v>22963.570117004012</v>
      </c>
      <c r="G174" s="17">
        <f t="shared" si="9"/>
        <v>3839.5</v>
      </c>
      <c r="H174" s="17">
        <f t="shared" si="11"/>
        <v>5037.770328077967</v>
      </c>
      <c r="I174" s="17">
        <f t="shared" si="12"/>
        <v>3559.2102464244203</v>
      </c>
    </row>
    <row r="175" spans="2:9" x14ac:dyDescent="0.2">
      <c r="B175" s="1" t="s">
        <v>586</v>
      </c>
      <c r="C175" s="34">
        <f t="shared" si="10"/>
        <v>44957</v>
      </c>
      <c r="D175" s="37" t="e">
        <f>INDEX('Monthly Returns'!$E:$E,MATCH('Charting Input'!$C175,'Monthly Returns'!$D:$D,0),0)</f>
        <v>#N/A</v>
      </c>
      <c r="E175" s="37" t="e">
        <f>INDEX('Monthly Returns'!$O:$O,MATCH('Charting Input'!$C175,'Monthly Returns'!$D:$D,0),0)</f>
        <v>#N/A</v>
      </c>
      <c r="F175" s="37" t="e">
        <f>INDEX('Monthly Returns'!$P:$P,MATCH('Charting Input'!$C175,'Monthly Returns'!$D:$D,0),0)</f>
        <v>#N/A</v>
      </c>
      <c r="G175" s="17" t="e">
        <f t="shared" si="9"/>
        <v>#N/A</v>
      </c>
      <c r="H175" s="17" t="e">
        <f t="shared" si="11"/>
        <v>#N/A</v>
      </c>
      <c r="I175" s="17" t="e">
        <f t="shared" si="12"/>
        <v>#N/A</v>
      </c>
    </row>
    <row r="176" spans="2:9" x14ac:dyDescent="0.2">
      <c r="B176" s="1" t="s">
        <v>587</v>
      </c>
      <c r="C176" s="34">
        <f t="shared" si="10"/>
        <v>44985</v>
      </c>
      <c r="D176" s="37" t="e">
        <f>INDEX('Monthly Returns'!$E:$E,MATCH('Charting Input'!$C176,'Monthly Returns'!$D:$D,0),0)</f>
        <v>#N/A</v>
      </c>
      <c r="E176" s="37" t="e">
        <f>INDEX('Monthly Returns'!$O:$O,MATCH('Charting Input'!$C176,'Monthly Returns'!$D:$D,0),0)</f>
        <v>#N/A</v>
      </c>
      <c r="F176" s="37" t="e">
        <f>INDEX('Monthly Returns'!$P:$P,MATCH('Charting Input'!$C176,'Monthly Returns'!$D:$D,0),0)</f>
        <v>#N/A</v>
      </c>
      <c r="G176" s="17" t="e">
        <f t="shared" si="9"/>
        <v>#N/A</v>
      </c>
      <c r="H176" s="17" t="e">
        <f t="shared" si="11"/>
        <v>#N/A</v>
      </c>
      <c r="I176" s="17" t="e">
        <f t="shared" si="12"/>
        <v>#N/A</v>
      </c>
    </row>
    <row r="177" spans="2:9" x14ac:dyDescent="0.2">
      <c r="B177" s="1" t="s">
        <v>588</v>
      </c>
      <c r="C177" s="34">
        <f t="shared" si="10"/>
        <v>45016</v>
      </c>
      <c r="D177" s="37" t="e">
        <f>INDEX('Monthly Returns'!$E:$E,MATCH('Charting Input'!$C177,'Monthly Returns'!$D:$D,0),0)</f>
        <v>#N/A</v>
      </c>
      <c r="E177" s="37" t="e">
        <f>INDEX('Monthly Returns'!$O:$O,MATCH('Charting Input'!$C177,'Monthly Returns'!$D:$D,0),0)</f>
        <v>#N/A</v>
      </c>
      <c r="F177" s="37" t="e">
        <f>INDEX('Monthly Returns'!$P:$P,MATCH('Charting Input'!$C177,'Monthly Returns'!$D:$D,0),0)</f>
        <v>#N/A</v>
      </c>
      <c r="G177" s="17" t="e">
        <f t="shared" si="9"/>
        <v>#N/A</v>
      </c>
      <c r="H177" s="17" t="e">
        <f t="shared" si="11"/>
        <v>#N/A</v>
      </c>
      <c r="I177" s="17" t="e">
        <f t="shared" si="12"/>
        <v>#N/A</v>
      </c>
    </row>
    <row r="178" spans="2:9" x14ac:dyDescent="0.2">
      <c r="B178" s="1" t="s">
        <v>589</v>
      </c>
      <c r="C178" s="34">
        <f t="shared" si="10"/>
        <v>45046</v>
      </c>
      <c r="D178" s="37" t="e">
        <f>INDEX('Monthly Returns'!$E:$E,MATCH('Charting Input'!$C178,'Monthly Returns'!$D:$D,0),0)</f>
        <v>#N/A</v>
      </c>
      <c r="E178" s="37" t="e">
        <f>INDEX('Monthly Returns'!$O:$O,MATCH('Charting Input'!$C178,'Monthly Returns'!$D:$D,0),0)</f>
        <v>#N/A</v>
      </c>
      <c r="F178" s="37" t="e">
        <f>INDEX('Monthly Returns'!$P:$P,MATCH('Charting Input'!$C178,'Monthly Returns'!$D:$D,0),0)</f>
        <v>#N/A</v>
      </c>
      <c r="G178" s="17" t="e">
        <f t="shared" si="9"/>
        <v>#N/A</v>
      </c>
      <c r="H178" s="17" t="e">
        <f t="shared" si="11"/>
        <v>#N/A</v>
      </c>
      <c r="I178" s="17" t="e">
        <f t="shared" si="12"/>
        <v>#N/A</v>
      </c>
    </row>
    <row r="179" spans="2:9" x14ac:dyDescent="0.2">
      <c r="B179" s="1" t="s">
        <v>590</v>
      </c>
      <c r="C179" s="34">
        <f t="shared" si="10"/>
        <v>45077</v>
      </c>
      <c r="D179" s="37" t="e">
        <f>INDEX('Monthly Returns'!$E:$E,MATCH('Charting Input'!$C179,'Monthly Returns'!$D:$D,0),0)</f>
        <v>#N/A</v>
      </c>
      <c r="E179" s="37" t="e">
        <f>INDEX('Monthly Returns'!$O:$O,MATCH('Charting Input'!$C179,'Monthly Returns'!$D:$D,0),0)</f>
        <v>#N/A</v>
      </c>
      <c r="F179" s="37" t="e">
        <f>INDEX('Monthly Returns'!$P:$P,MATCH('Charting Input'!$C179,'Monthly Returns'!$D:$D,0),0)</f>
        <v>#N/A</v>
      </c>
      <c r="G179" s="17" t="e">
        <f t="shared" si="9"/>
        <v>#N/A</v>
      </c>
      <c r="H179" s="17" t="e">
        <f t="shared" si="11"/>
        <v>#N/A</v>
      </c>
      <c r="I179" s="17" t="e">
        <f t="shared" si="12"/>
        <v>#N/A</v>
      </c>
    </row>
    <row r="180" spans="2:9" x14ac:dyDescent="0.2">
      <c r="B180" s="1" t="s">
        <v>591</v>
      </c>
      <c r="C180" s="34">
        <f t="shared" si="10"/>
        <v>45107</v>
      </c>
      <c r="D180" s="37" t="e">
        <f>INDEX('Monthly Returns'!$E:$E,MATCH('Charting Input'!$C180,'Monthly Returns'!$D:$D,0),0)</f>
        <v>#N/A</v>
      </c>
      <c r="E180" s="37" t="e">
        <f>INDEX('Monthly Returns'!$O:$O,MATCH('Charting Input'!$C180,'Monthly Returns'!$D:$D,0),0)</f>
        <v>#N/A</v>
      </c>
      <c r="F180" s="37" t="e">
        <f>INDEX('Monthly Returns'!$P:$P,MATCH('Charting Input'!$C180,'Monthly Returns'!$D:$D,0),0)</f>
        <v>#N/A</v>
      </c>
      <c r="G180" s="17" t="e">
        <f t="shared" si="9"/>
        <v>#N/A</v>
      </c>
      <c r="H180" s="17" t="e">
        <f t="shared" si="11"/>
        <v>#N/A</v>
      </c>
      <c r="I180" s="17" t="e">
        <f t="shared" si="12"/>
        <v>#N/A</v>
      </c>
    </row>
    <row r="181" spans="2:9" x14ac:dyDescent="0.2">
      <c r="B181" s="1" t="s">
        <v>592</v>
      </c>
      <c r="C181" s="34">
        <f t="shared" si="10"/>
        <v>45138</v>
      </c>
      <c r="D181" s="37" t="e">
        <f>INDEX('Monthly Returns'!$E:$E,MATCH('Charting Input'!$C181,'Monthly Returns'!$D:$D,0),0)</f>
        <v>#N/A</v>
      </c>
      <c r="E181" s="37" t="e">
        <f>INDEX('Monthly Returns'!$O:$O,MATCH('Charting Input'!$C181,'Monthly Returns'!$D:$D,0),0)</f>
        <v>#N/A</v>
      </c>
      <c r="F181" s="37" t="e">
        <f>INDEX('Monthly Returns'!$P:$P,MATCH('Charting Input'!$C181,'Monthly Returns'!$D:$D,0),0)</f>
        <v>#N/A</v>
      </c>
      <c r="G181" s="17" t="e">
        <f t="shared" si="9"/>
        <v>#N/A</v>
      </c>
      <c r="H181" s="17" t="e">
        <f t="shared" si="11"/>
        <v>#N/A</v>
      </c>
      <c r="I181" s="17" t="e">
        <f t="shared" si="12"/>
        <v>#N/A</v>
      </c>
    </row>
    <row r="182" spans="2:9" x14ac:dyDescent="0.2">
      <c r="B182" s="1" t="s">
        <v>593</v>
      </c>
      <c r="C182" s="34">
        <f t="shared" si="10"/>
        <v>45169</v>
      </c>
      <c r="D182" s="37" t="e">
        <f>INDEX('Monthly Returns'!$E:$E,MATCH('Charting Input'!$C182,'Monthly Returns'!$D:$D,0),0)</f>
        <v>#N/A</v>
      </c>
      <c r="E182" s="37" t="e">
        <f>INDEX('Monthly Returns'!$O:$O,MATCH('Charting Input'!$C182,'Monthly Returns'!$D:$D,0),0)</f>
        <v>#N/A</v>
      </c>
      <c r="F182" s="37" t="e">
        <f>INDEX('Monthly Returns'!$P:$P,MATCH('Charting Input'!$C182,'Monthly Returns'!$D:$D,0),0)</f>
        <v>#N/A</v>
      </c>
      <c r="G182" s="17" t="e">
        <f t="shared" si="9"/>
        <v>#N/A</v>
      </c>
      <c r="H182" s="17" t="e">
        <f t="shared" si="11"/>
        <v>#N/A</v>
      </c>
      <c r="I182" s="17" t="e">
        <f t="shared" si="12"/>
        <v>#N/A</v>
      </c>
    </row>
    <row r="183" spans="2:9" x14ac:dyDescent="0.2">
      <c r="B183" s="1" t="s">
        <v>594</v>
      </c>
      <c r="C183" s="34">
        <f t="shared" si="10"/>
        <v>45199</v>
      </c>
      <c r="D183" s="37" t="e">
        <f>INDEX('Monthly Returns'!$E:$E,MATCH('Charting Input'!$C183,'Monthly Returns'!$D:$D,0),0)</f>
        <v>#N/A</v>
      </c>
      <c r="E183" s="37" t="e">
        <f>INDEX('Monthly Returns'!$O:$O,MATCH('Charting Input'!$C183,'Monthly Returns'!$D:$D,0),0)</f>
        <v>#N/A</v>
      </c>
      <c r="F183" s="37" t="e">
        <f>INDEX('Monthly Returns'!$P:$P,MATCH('Charting Input'!$C183,'Monthly Returns'!$D:$D,0),0)</f>
        <v>#N/A</v>
      </c>
      <c r="G183" s="17" t="e">
        <f t="shared" si="9"/>
        <v>#N/A</v>
      </c>
      <c r="H183" s="17" t="e">
        <f t="shared" si="11"/>
        <v>#N/A</v>
      </c>
      <c r="I183" s="17" t="e">
        <f t="shared" si="12"/>
        <v>#N/A</v>
      </c>
    </row>
    <row r="184" spans="2:9" x14ac:dyDescent="0.2">
      <c r="B184" s="1" t="s">
        <v>595</v>
      </c>
      <c r="C184" s="34">
        <f t="shared" si="10"/>
        <v>45230</v>
      </c>
      <c r="D184" s="37" t="e">
        <f>INDEX('Monthly Returns'!$E:$E,MATCH('Charting Input'!$C184,'Monthly Returns'!$D:$D,0),0)</f>
        <v>#N/A</v>
      </c>
      <c r="E184" s="37" t="e">
        <f>INDEX('Monthly Returns'!$O:$O,MATCH('Charting Input'!$C184,'Monthly Returns'!$D:$D,0),0)</f>
        <v>#N/A</v>
      </c>
      <c r="F184" s="37" t="e">
        <f>INDEX('Monthly Returns'!$P:$P,MATCH('Charting Input'!$C184,'Monthly Returns'!$D:$D,0),0)</f>
        <v>#N/A</v>
      </c>
      <c r="G184" s="17" t="e">
        <f t="shared" si="9"/>
        <v>#N/A</v>
      </c>
      <c r="H184" s="17" t="e">
        <f t="shared" si="11"/>
        <v>#N/A</v>
      </c>
      <c r="I184" s="17" t="e">
        <f t="shared" si="12"/>
        <v>#N/A</v>
      </c>
    </row>
    <row r="185" spans="2:9" x14ac:dyDescent="0.2">
      <c r="B185" s="1" t="s">
        <v>596</v>
      </c>
      <c r="C185" s="34">
        <f t="shared" si="10"/>
        <v>45260</v>
      </c>
      <c r="D185" s="37" t="e">
        <f>INDEX('Monthly Returns'!$E:$E,MATCH('Charting Input'!$C185,'Monthly Returns'!$D:$D,0),0)</f>
        <v>#N/A</v>
      </c>
      <c r="E185" s="37" t="e">
        <f>INDEX('Monthly Returns'!$O:$O,MATCH('Charting Input'!$C185,'Monthly Returns'!$D:$D,0),0)</f>
        <v>#N/A</v>
      </c>
      <c r="F185" s="37" t="e">
        <f>INDEX('Monthly Returns'!$P:$P,MATCH('Charting Input'!$C185,'Monthly Returns'!$D:$D,0),0)</f>
        <v>#N/A</v>
      </c>
      <c r="G185" s="17" t="e">
        <f t="shared" si="9"/>
        <v>#N/A</v>
      </c>
      <c r="H185" s="17" t="e">
        <f t="shared" si="11"/>
        <v>#N/A</v>
      </c>
      <c r="I185" s="17" t="e">
        <f t="shared" si="12"/>
        <v>#N/A</v>
      </c>
    </row>
    <row r="186" spans="2:9" x14ac:dyDescent="0.2">
      <c r="B186" s="1" t="s">
        <v>597</v>
      </c>
      <c r="C186" s="34">
        <f t="shared" si="10"/>
        <v>45291</v>
      </c>
      <c r="D186" s="37" t="e">
        <f>INDEX('Monthly Returns'!$E:$E,MATCH('Charting Input'!$C186,'Monthly Returns'!$D:$D,0),0)</f>
        <v>#N/A</v>
      </c>
      <c r="E186" s="37" t="e">
        <f>INDEX('Monthly Returns'!$O:$O,MATCH('Charting Input'!$C186,'Monthly Returns'!$D:$D,0),0)</f>
        <v>#N/A</v>
      </c>
      <c r="F186" s="37" t="e">
        <f>INDEX('Monthly Returns'!$P:$P,MATCH('Charting Input'!$C186,'Monthly Returns'!$D:$D,0),0)</f>
        <v>#N/A</v>
      </c>
      <c r="G186" s="17" t="e">
        <f t="shared" si="9"/>
        <v>#N/A</v>
      </c>
      <c r="H186" s="17" t="e">
        <f t="shared" si="11"/>
        <v>#N/A</v>
      </c>
      <c r="I186" s="17" t="e">
        <f t="shared" si="12"/>
        <v>#N/A</v>
      </c>
    </row>
    <row r="187" spans="2:9" x14ac:dyDescent="0.2">
      <c r="B187" s="1" t="s">
        <v>598</v>
      </c>
      <c r="C187" s="34">
        <f t="shared" si="10"/>
        <v>45322</v>
      </c>
      <c r="D187" s="37" t="e">
        <f>INDEX('Monthly Returns'!$E:$E,MATCH('Charting Input'!$C187,'Monthly Returns'!$D:$D,0),0)</f>
        <v>#N/A</v>
      </c>
      <c r="E187" s="37" t="e">
        <f>INDEX('Monthly Returns'!$O:$O,MATCH('Charting Input'!$C187,'Monthly Returns'!$D:$D,0),0)</f>
        <v>#N/A</v>
      </c>
      <c r="F187" s="37" t="e">
        <f>INDEX('Monthly Returns'!$P:$P,MATCH('Charting Input'!$C187,'Monthly Returns'!$D:$D,0),0)</f>
        <v>#N/A</v>
      </c>
      <c r="G187" s="17" t="e">
        <f t="shared" si="9"/>
        <v>#N/A</v>
      </c>
      <c r="H187" s="17" t="e">
        <f t="shared" si="11"/>
        <v>#N/A</v>
      </c>
      <c r="I187" s="17" t="e">
        <f t="shared" si="12"/>
        <v>#N/A</v>
      </c>
    </row>
    <row r="188" spans="2:9" x14ac:dyDescent="0.2">
      <c r="B188" s="1" t="s">
        <v>599</v>
      </c>
      <c r="C188" s="34">
        <f t="shared" si="10"/>
        <v>45351</v>
      </c>
      <c r="D188" s="37" t="e">
        <f>INDEX('Monthly Returns'!$E:$E,MATCH('Charting Input'!$C188,'Monthly Returns'!$D:$D,0),0)</f>
        <v>#N/A</v>
      </c>
      <c r="E188" s="37" t="e">
        <f>INDEX('Monthly Returns'!$O:$O,MATCH('Charting Input'!$C188,'Monthly Returns'!$D:$D,0),0)</f>
        <v>#N/A</v>
      </c>
      <c r="F188" s="37" t="e">
        <f>INDEX('Monthly Returns'!$P:$P,MATCH('Charting Input'!$C188,'Monthly Returns'!$D:$D,0),0)</f>
        <v>#N/A</v>
      </c>
      <c r="G188" s="17" t="e">
        <f t="shared" si="9"/>
        <v>#N/A</v>
      </c>
      <c r="H188" s="17" t="e">
        <f t="shared" si="11"/>
        <v>#N/A</v>
      </c>
      <c r="I188" s="17" t="e">
        <f t="shared" si="12"/>
        <v>#N/A</v>
      </c>
    </row>
    <row r="189" spans="2:9" x14ac:dyDescent="0.2">
      <c r="B189" s="1" t="s">
        <v>600</v>
      </c>
      <c r="C189" s="34">
        <f t="shared" si="10"/>
        <v>45382</v>
      </c>
      <c r="D189" s="37" t="e">
        <f>INDEX('Monthly Returns'!$E:$E,MATCH('Charting Input'!$C189,'Monthly Returns'!$D:$D,0),0)</f>
        <v>#N/A</v>
      </c>
      <c r="E189" s="37" t="e">
        <f>INDEX('Monthly Returns'!$O:$O,MATCH('Charting Input'!$C189,'Monthly Returns'!$D:$D,0),0)</f>
        <v>#N/A</v>
      </c>
      <c r="F189" s="37" t="e">
        <f>INDEX('Monthly Returns'!$P:$P,MATCH('Charting Input'!$C189,'Monthly Returns'!$D:$D,0),0)</f>
        <v>#N/A</v>
      </c>
      <c r="G189" s="17" t="e">
        <f t="shared" si="9"/>
        <v>#N/A</v>
      </c>
      <c r="H189" s="17" t="e">
        <f t="shared" si="11"/>
        <v>#N/A</v>
      </c>
      <c r="I189" s="17" t="e">
        <f t="shared" si="12"/>
        <v>#N/A</v>
      </c>
    </row>
    <row r="190" spans="2:9" x14ac:dyDescent="0.2">
      <c r="B190" s="1" t="s">
        <v>601</v>
      </c>
      <c r="C190" s="34">
        <f t="shared" si="10"/>
        <v>45412</v>
      </c>
      <c r="D190" s="37" t="e">
        <f>INDEX('Monthly Returns'!$E:$E,MATCH('Charting Input'!$C190,'Monthly Returns'!$D:$D,0),0)</f>
        <v>#N/A</v>
      </c>
      <c r="E190" s="37" t="e">
        <f>INDEX('Monthly Returns'!$O:$O,MATCH('Charting Input'!$C190,'Monthly Returns'!$D:$D,0),0)</f>
        <v>#N/A</v>
      </c>
      <c r="F190" s="37" t="e">
        <f>INDEX('Monthly Returns'!$P:$P,MATCH('Charting Input'!$C190,'Monthly Returns'!$D:$D,0),0)</f>
        <v>#N/A</v>
      </c>
      <c r="G190" s="17" t="e">
        <f t="shared" si="9"/>
        <v>#N/A</v>
      </c>
      <c r="H190" s="17" t="e">
        <f t="shared" si="11"/>
        <v>#N/A</v>
      </c>
      <c r="I190" s="17" t="e">
        <f t="shared" si="12"/>
        <v>#N/A</v>
      </c>
    </row>
    <row r="191" spans="2:9" x14ac:dyDescent="0.2">
      <c r="B191" s="1" t="s">
        <v>602</v>
      </c>
      <c r="C191" s="34">
        <f t="shared" si="10"/>
        <v>45443</v>
      </c>
      <c r="D191" s="37" t="e">
        <f>INDEX('Monthly Returns'!$E:$E,MATCH('Charting Input'!$C191,'Monthly Returns'!$D:$D,0),0)</f>
        <v>#N/A</v>
      </c>
      <c r="E191" s="37" t="e">
        <f>INDEX('Monthly Returns'!$O:$O,MATCH('Charting Input'!$C191,'Monthly Returns'!$D:$D,0),0)</f>
        <v>#N/A</v>
      </c>
      <c r="F191" s="37" t="e">
        <f>INDEX('Monthly Returns'!$P:$P,MATCH('Charting Input'!$C191,'Monthly Returns'!$D:$D,0),0)</f>
        <v>#N/A</v>
      </c>
      <c r="G191" s="17" t="e">
        <f t="shared" si="9"/>
        <v>#N/A</v>
      </c>
      <c r="H191" s="17" t="e">
        <f t="shared" si="11"/>
        <v>#N/A</v>
      </c>
      <c r="I191" s="17" t="e">
        <f t="shared" si="12"/>
        <v>#N/A</v>
      </c>
    </row>
    <row r="192" spans="2:9" x14ac:dyDescent="0.2">
      <c r="B192" s="1" t="s">
        <v>603</v>
      </c>
      <c r="C192" s="34">
        <f t="shared" si="10"/>
        <v>45473</v>
      </c>
      <c r="D192" s="37" t="e">
        <f>INDEX('Monthly Returns'!$E:$E,MATCH('Charting Input'!$C192,'Monthly Returns'!$D:$D,0),0)</f>
        <v>#N/A</v>
      </c>
      <c r="E192" s="37" t="e">
        <f>INDEX('Monthly Returns'!$O:$O,MATCH('Charting Input'!$C192,'Monthly Returns'!$D:$D,0),0)</f>
        <v>#N/A</v>
      </c>
      <c r="F192" s="37" t="e">
        <f>INDEX('Monthly Returns'!$P:$P,MATCH('Charting Input'!$C192,'Monthly Returns'!$D:$D,0),0)</f>
        <v>#N/A</v>
      </c>
      <c r="G192" s="17" t="e">
        <f t="shared" si="9"/>
        <v>#N/A</v>
      </c>
      <c r="H192" s="17" t="e">
        <f t="shared" si="11"/>
        <v>#N/A</v>
      </c>
      <c r="I192" s="17" t="e">
        <f t="shared" si="12"/>
        <v>#N/A</v>
      </c>
    </row>
    <row r="193" spans="2:9" x14ac:dyDescent="0.2">
      <c r="B193" s="1" t="s">
        <v>604</v>
      </c>
      <c r="C193" s="34">
        <f t="shared" si="10"/>
        <v>45504</v>
      </c>
      <c r="D193" s="37" t="e">
        <f>INDEX('Monthly Returns'!$E:$E,MATCH('Charting Input'!$C193,'Monthly Returns'!$D:$D,0),0)</f>
        <v>#N/A</v>
      </c>
      <c r="E193" s="37" t="e">
        <f>INDEX('Monthly Returns'!$O:$O,MATCH('Charting Input'!$C193,'Monthly Returns'!$D:$D,0),0)</f>
        <v>#N/A</v>
      </c>
      <c r="F193" s="37" t="e">
        <f>INDEX('Monthly Returns'!$P:$P,MATCH('Charting Input'!$C193,'Monthly Returns'!$D:$D,0),0)</f>
        <v>#N/A</v>
      </c>
      <c r="G193" s="17" t="e">
        <f t="shared" si="9"/>
        <v>#N/A</v>
      </c>
      <c r="H193" s="17" t="e">
        <f t="shared" si="11"/>
        <v>#N/A</v>
      </c>
      <c r="I193" s="17" t="e">
        <f t="shared" si="12"/>
        <v>#N/A</v>
      </c>
    </row>
    <row r="194" spans="2:9" x14ac:dyDescent="0.2">
      <c r="B194" s="1" t="s">
        <v>605</v>
      </c>
      <c r="C194" s="34">
        <f t="shared" si="10"/>
        <v>45535</v>
      </c>
      <c r="D194" s="37" t="e">
        <f>INDEX('Monthly Returns'!$E:$E,MATCH('Charting Input'!$C194,'Monthly Returns'!$D:$D,0),0)</f>
        <v>#N/A</v>
      </c>
      <c r="E194" s="37" t="e">
        <f>INDEX('Monthly Returns'!$O:$O,MATCH('Charting Input'!$C194,'Monthly Returns'!$D:$D,0),0)</f>
        <v>#N/A</v>
      </c>
      <c r="F194" s="37" t="e">
        <f>INDEX('Monthly Returns'!$P:$P,MATCH('Charting Input'!$C194,'Monthly Returns'!$D:$D,0),0)</f>
        <v>#N/A</v>
      </c>
      <c r="G194" s="17" t="e">
        <f t="shared" si="9"/>
        <v>#N/A</v>
      </c>
      <c r="H194" s="17" t="e">
        <f t="shared" si="11"/>
        <v>#N/A</v>
      </c>
      <c r="I194" s="17" t="e">
        <f t="shared" si="12"/>
        <v>#N/A</v>
      </c>
    </row>
    <row r="195" spans="2:9" x14ac:dyDescent="0.2">
      <c r="B195" s="1" t="s">
        <v>606</v>
      </c>
      <c r="C195" s="34">
        <f t="shared" si="10"/>
        <v>45565</v>
      </c>
      <c r="D195" s="37" t="e">
        <f>INDEX('Monthly Returns'!$E:$E,MATCH('Charting Input'!$C195,'Monthly Returns'!$D:$D,0),0)</f>
        <v>#N/A</v>
      </c>
      <c r="E195" s="37" t="e">
        <f>INDEX('Monthly Returns'!$O:$O,MATCH('Charting Input'!$C195,'Monthly Returns'!$D:$D,0),0)</f>
        <v>#N/A</v>
      </c>
      <c r="F195" s="37" t="e">
        <f>INDEX('Monthly Returns'!$P:$P,MATCH('Charting Input'!$C195,'Monthly Returns'!$D:$D,0),0)</f>
        <v>#N/A</v>
      </c>
      <c r="G195" s="17" t="e">
        <f t="shared" si="9"/>
        <v>#N/A</v>
      </c>
      <c r="H195" s="17" t="e">
        <f t="shared" si="11"/>
        <v>#N/A</v>
      </c>
      <c r="I195" s="17" t="e">
        <f t="shared" si="12"/>
        <v>#N/A</v>
      </c>
    </row>
    <row r="196" spans="2:9" x14ac:dyDescent="0.2">
      <c r="B196" s="1" t="s">
        <v>607</v>
      </c>
      <c r="C196" s="34">
        <f t="shared" si="10"/>
        <v>45596</v>
      </c>
      <c r="D196" s="37" t="e">
        <f>INDEX('Monthly Returns'!$E:$E,MATCH('Charting Input'!$C196,'Monthly Returns'!$D:$D,0),0)</f>
        <v>#N/A</v>
      </c>
      <c r="E196" s="37" t="e">
        <f>INDEX('Monthly Returns'!$O:$O,MATCH('Charting Input'!$C196,'Monthly Returns'!$D:$D,0),0)</f>
        <v>#N/A</v>
      </c>
      <c r="F196" s="37" t="e">
        <f>INDEX('Monthly Returns'!$P:$P,MATCH('Charting Input'!$C196,'Monthly Returns'!$D:$D,0),0)</f>
        <v>#N/A</v>
      </c>
      <c r="G196" s="17" t="e">
        <f t="shared" si="9"/>
        <v>#N/A</v>
      </c>
      <c r="H196" s="17" t="e">
        <f t="shared" si="11"/>
        <v>#N/A</v>
      </c>
      <c r="I196" s="17" t="e">
        <f t="shared" si="12"/>
        <v>#N/A</v>
      </c>
    </row>
    <row r="197" spans="2:9" x14ac:dyDescent="0.2">
      <c r="B197" s="1" t="s">
        <v>608</v>
      </c>
      <c r="C197" s="34">
        <f t="shared" si="10"/>
        <v>45626</v>
      </c>
      <c r="D197" s="37" t="e">
        <f>INDEX('Monthly Returns'!$E:$E,MATCH('Charting Input'!$C197,'Monthly Returns'!$D:$D,0),0)</f>
        <v>#N/A</v>
      </c>
      <c r="E197" s="37" t="e">
        <f>INDEX('Monthly Returns'!$O:$O,MATCH('Charting Input'!$C197,'Monthly Returns'!$D:$D,0),0)</f>
        <v>#N/A</v>
      </c>
      <c r="F197" s="37" t="e">
        <f>INDEX('Monthly Returns'!$P:$P,MATCH('Charting Input'!$C197,'Monthly Returns'!$D:$D,0),0)</f>
        <v>#N/A</v>
      </c>
      <c r="G197" s="17" t="e">
        <f t="shared" si="9"/>
        <v>#N/A</v>
      </c>
      <c r="H197" s="17" t="e">
        <f t="shared" si="11"/>
        <v>#N/A</v>
      </c>
      <c r="I197" s="17" t="e">
        <f t="shared" si="12"/>
        <v>#N/A</v>
      </c>
    </row>
    <row r="198" spans="2:9" x14ac:dyDescent="0.2">
      <c r="B198" s="1" t="s">
        <v>609</v>
      </c>
      <c r="C198" s="34">
        <f t="shared" si="10"/>
        <v>45657</v>
      </c>
      <c r="D198" s="37" t="e">
        <f>INDEX('Monthly Returns'!$E:$E,MATCH('Charting Input'!$C198,'Monthly Returns'!$D:$D,0),0)</f>
        <v>#N/A</v>
      </c>
      <c r="E198" s="37" t="e">
        <f>INDEX('Monthly Returns'!$O:$O,MATCH('Charting Input'!$C198,'Monthly Returns'!$D:$D,0),0)</f>
        <v>#N/A</v>
      </c>
      <c r="F198" s="37" t="e">
        <f>INDEX('Monthly Returns'!$P:$P,MATCH('Charting Input'!$C198,'Monthly Returns'!$D:$D,0),0)</f>
        <v>#N/A</v>
      </c>
      <c r="G198" s="17" t="e">
        <f t="shared" si="9"/>
        <v>#N/A</v>
      </c>
      <c r="H198" s="17" t="e">
        <f t="shared" si="11"/>
        <v>#N/A</v>
      </c>
      <c r="I198" s="17" t="e">
        <f t="shared" si="12"/>
        <v>#N/A</v>
      </c>
    </row>
    <row r="199" spans="2:9" x14ac:dyDescent="0.2">
      <c r="B199" s="1" t="s">
        <v>610</v>
      </c>
      <c r="C199" s="34">
        <f t="shared" si="10"/>
        <v>45688</v>
      </c>
      <c r="D199" s="37" t="e">
        <f>INDEX('Monthly Returns'!$E:$E,MATCH('Charting Input'!$C199,'Monthly Returns'!$D:$D,0),0)</f>
        <v>#N/A</v>
      </c>
      <c r="E199" s="37" t="e">
        <f>INDEX('Monthly Returns'!$O:$O,MATCH('Charting Input'!$C199,'Monthly Returns'!$D:$D,0),0)</f>
        <v>#N/A</v>
      </c>
      <c r="F199" s="37" t="e">
        <f>INDEX('Monthly Returns'!$P:$P,MATCH('Charting Input'!$C199,'Monthly Returns'!$D:$D,0),0)</f>
        <v>#N/A</v>
      </c>
      <c r="G199" s="17" t="e">
        <f t="shared" ref="G199:G262" si="13">D199</f>
        <v>#N/A</v>
      </c>
      <c r="H199" s="17" t="e">
        <f t="shared" si="11"/>
        <v>#N/A</v>
      </c>
      <c r="I199" s="17" t="e">
        <f t="shared" si="12"/>
        <v>#N/A</v>
      </c>
    </row>
    <row r="200" spans="2:9" x14ac:dyDescent="0.2">
      <c r="B200" s="1" t="s">
        <v>611</v>
      </c>
      <c r="C200" s="34">
        <f t="shared" ref="C200:C263" si="14">EOMONTH(DATE(YEAR(C199),MONTH(C199),DAY(C199)),1)</f>
        <v>45716</v>
      </c>
      <c r="D200" s="37" t="e">
        <f>INDEX('Monthly Returns'!$E:$E,MATCH('Charting Input'!$C200,'Monthly Returns'!$D:$D,0),0)</f>
        <v>#N/A</v>
      </c>
      <c r="E200" s="37" t="e">
        <f>INDEX('Monthly Returns'!$O:$O,MATCH('Charting Input'!$C200,'Monthly Returns'!$D:$D,0),0)</f>
        <v>#N/A</v>
      </c>
      <c r="F200" s="37" t="e">
        <f>INDEX('Monthly Returns'!$P:$P,MATCH('Charting Input'!$C200,'Monthly Returns'!$D:$D,0),0)</f>
        <v>#N/A</v>
      </c>
      <c r="G200" s="17" t="e">
        <f t="shared" si="13"/>
        <v>#N/A</v>
      </c>
      <c r="H200" s="17" t="e">
        <f t="shared" ref="H200:H263" si="15">H199*(E200/E199)</f>
        <v>#N/A</v>
      </c>
      <c r="I200" s="17" t="e">
        <f t="shared" ref="I200:I263" si="16">I199*(F200/F199)</f>
        <v>#N/A</v>
      </c>
    </row>
    <row r="201" spans="2:9" x14ac:dyDescent="0.2">
      <c r="B201" s="1" t="s">
        <v>612</v>
      </c>
      <c r="C201" s="34">
        <f t="shared" si="14"/>
        <v>45747</v>
      </c>
      <c r="D201" s="37" t="e">
        <f>INDEX('Monthly Returns'!$E:$E,MATCH('Charting Input'!$C201,'Monthly Returns'!$D:$D,0),0)</f>
        <v>#N/A</v>
      </c>
      <c r="E201" s="37" t="e">
        <f>INDEX('Monthly Returns'!$O:$O,MATCH('Charting Input'!$C201,'Monthly Returns'!$D:$D,0),0)</f>
        <v>#N/A</v>
      </c>
      <c r="F201" s="37" t="e">
        <f>INDEX('Monthly Returns'!$P:$P,MATCH('Charting Input'!$C201,'Monthly Returns'!$D:$D,0),0)</f>
        <v>#N/A</v>
      </c>
      <c r="G201" s="17" t="e">
        <f t="shared" si="13"/>
        <v>#N/A</v>
      </c>
      <c r="H201" s="17" t="e">
        <f t="shared" si="15"/>
        <v>#N/A</v>
      </c>
      <c r="I201" s="17" t="e">
        <f t="shared" si="16"/>
        <v>#N/A</v>
      </c>
    </row>
    <row r="202" spans="2:9" x14ac:dyDescent="0.2">
      <c r="B202" s="1" t="s">
        <v>613</v>
      </c>
      <c r="C202" s="34">
        <f t="shared" si="14"/>
        <v>45777</v>
      </c>
      <c r="D202" s="37" t="e">
        <f>INDEX('Monthly Returns'!$E:$E,MATCH('Charting Input'!$C202,'Monthly Returns'!$D:$D,0),0)</f>
        <v>#N/A</v>
      </c>
      <c r="E202" s="37" t="e">
        <f>INDEX('Monthly Returns'!$O:$O,MATCH('Charting Input'!$C202,'Monthly Returns'!$D:$D,0),0)</f>
        <v>#N/A</v>
      </c>
      <c r="F202" s="37" t="e">
        <f>INDEX('Monthly Returns'!$P:$P,MATCH('Charting Input'!$C202,'Monthly Returns'!$D:$D,0),0)</f>
        <v>#N/A</v>
      </c>
      <c r="G202" s="17" t="e">
        <f t="shared" si="13"/>
        <v>#N/A</v>
      </c>
      <c r="H202" s="17" t="e">
        <f t="shared" si="15"/>
        <v>#N/A</v>
      </c>
      <c r="I202" s="17" t="e">
        <f t="shared" si="16"/>
        <v>#N/A</v>
      </c>
    </row>
    <row r="203" spans="2:9" x14ac:dyDescent="0.2">
      <c r="B203" s="1" t="s">
        <v>614</v>
      </c>
      <c r="C203" s="34">
        <f t="shared" si="14"/>
        <v>45808</v>
      </c>
      <c r="D203" s="37" t="e">
        <f>INDEX('Monthly Returns'!$E:$E,MATCH('Charting Input'!$C203,'Monthly Returns'!$D:$D,0),0)</f>
        <v>#N/A</v>
      </c>
      <c r="E203" s="37" t="e">
        <f>INDEX('Monthly Returns'!$O:$O,MATCH('Charting Input'!$C203,'Monthly Returns'!$D:$D,0),0)</f>
        <v>#N/A</v>
      </c>
      <c r="F203" s="37" t="e">
        <f>INDEX('Monthly Returns'!$P:$P,MATCH('Charting Input'!$C203,'Monthly Returns'!$D:$D,0),0)</f>
        <v>#N/A</v>
      </c>
      <c r="G203" s="17" t="e">
        <f t="shared" si="13"/>
        <v>#N/A</v>
      </c>
      <c r="H203" s="17" t="e">
        <f t="shared" si="15"/>
        <v>#N/A</v>
      </c>
      <c r="I203" s="17" t="e">
        <f t="shared" si="16"/>
        <v>#N/A</v>
      </c>
    </row>
    <row r="204" spans="2:9" x14ac:dyDescent="0.2">
      <c r="B204" s="1" t="s">
        <v>615</v>
      </c>
      <c r="C204" s="34">
        <f t="shared" si="14"/>
        <v>45838</v>
      </c>
      <c r="D204" s="37" t="e">
        <f>INDEX('Monthly Returns'!$E:$E,MATCH('Charting Input'!$C204,'Monthly Returns'!$D:$D,0),0)</f>
        <v>#N/A</v>
      </c>
      <c r="E204" s="37" t="e">
        <f>INDEX('Monthly Returns'!$O:$O,MATCH('Charting Input'!$C204,'Monthly Returns'!$D:$D,0),0)</f>
        <v>#N/A</v>
      </c>
      <c r="F204" s="37" t="e">
        <f>INDEX('Monthly Returns'!$P:$P,MATCH('Charting Input'!$C204,'Monthly Returns'!$D:$D,0),0)</f>
        <v>#N/A</v>
      </c>
      <c r="G204" s="17" t="e">
        <f t="shared" si="13"/>
        <v>#N/A</v>
      </c>
      <c r="H204" s="17" t="e">
        <f t="shared" si="15"/>
        <v>#N/A</v>
      </c>
      <c r="I204" s="17" t="e">
        <f t="shared" si="16"/>
        <v>#N/A</v>
      </c>
    </row>
    <row r="205" spans="2:9" x14ac:dyDescent="0.2">
      <c r="B205" s="1" t="s">
        <v>616</v>
      </c>
      <c r="C205" s="34">
        <f t="shared" si="14"/>
        <v>45869</v>
      </c>
      <c r="D205" s="37" t="e">
        <f>INDEX('Monthly Returns'!$E:$E,MATCH('Charting Input'!$C205,'Monthly Returns'!$D:$D,0),0)</f>
        <v>#N/A</v>
      </c>
      <c r="E205" s="37" t="e">
        <f>INDEX('Monthly Returns'!$O:$O,MATCH('Charting Input'!$C205,'Monthly Returns'!$D:$D,0),0)</f>
        <v>#N/A</v>
      </c>
      <c r="F205" s="37" t="e">
        <f>INDEX('Monthly Returns'!$P:$P,MATCH('Charting Input'!$C205,'Monthly Returns'!$D:$D,0),0)</f>
        <v>#N/A</v>
      </c>
      <c r="G205" s="17" t="e">
        <f t="shared" si="13"/>
        <v>#N/A</v>
      </c>
      <c r="H205" s="17" t="e">
        <f t="shared" si="15"/>
        <v>#N/A</v>
      </c>
      <c r="I205" s="17" t="e">
        <f t="shared" si="16"/>
        <v>#N/A</v>
      </c>
    </row>
    <row r="206" spans="2:9" x14ac:dyDescent="0.2">
      <c r="B206" s="1" t="s">
        <v>617</v>
      </c>
      <c r="C206" s="34">
        <f t="shared" si="14"/>
        <v>45900</v>
      </c>
      <c r="D206" s="37" t="e">
        <f>INDEX('Monthly Returns'!$E:$E,MATCH('Charting Input'!$C206,'Monthly Returns'!$D:$D,0),0)</f>
        <v>#N/A</v>
      </c>
      <c r="E206" s="37" t="e">
        <f>INDEX('Monthly Returns'!$O:$O,MATCH('Charting Input'!$C206,'Monthly Returns'!$D:$D,0),0)</f>
        <v>#N/A</v>
      </c>
      <c r="F206" s="37" t="e">
        <f>INDEX('Monthly Returns'!$P:$P,MATCH('Charting Input'!$C206,'Monthly Returns'!$D:$D,0),0)</f>
        <v>#N/A</v>
      </c>
      <c r="G206" s="17" t="e">
        <f t="shared" si="13"/>
        <v>#N/A</v>
      </c>
      <c r="H206" s="17" t="e">
        <f t="shared" si="15"/>
        <v>#N/A</v>
      </c>
      <c r="I206" s="17" t="e">
        <f t="shared" si="16"/>
        <v>#N/A</v>
      </c>
    </row>
    <row r="207" spans="2:9" x14ac:dyDescent="0.2">
      <c r="B207" s="1" t="s">
        <v>618</v>
      </c>
      <c r="C207" s="34">
        <f t="shared" si="14"/>
        <v>45930</v>
      </c>
      <c r="D207" s="37" t="e">
        <f>INDEX('Monthly Returns'!$E:$E,MATCH('Charting Input'!$C207,'Monthly Returns'!$D:$D,0),0)</f>
        <v>#N/A</v>
      </c>
      <c r="E207" s="37" t="e">
        <f>INDEX('Monthly Returns'!$O:$O,MATCH('Charting Input'!$C207,'Monthly Returns'!$D:$D,0),0)</f>
        <v>#N/A</v>
      </c>
      <c r="F207" s="37" t="e">
        <f>INDEX('Monthly Returns'!$P:$P,MATCH('Charting Input'!$C207,'Monthly Returns'!$D:$D,0),0)</f>
        <v>#N/A</v>
      </c>
      <c r="G207" s="17" t="e">
        <f t="shared" si="13"/>
        <v>#N/A</v>
      </c>
      <c r="H207" s="17" t="e">
        <f t="shared" si="15"/>
        <v>#N/A</v>
      </c>
      <c r="I207" s="17" t="e">
        <f t="shared" si="16"/>
        <v>#N/A</v>
      </c>
    </row>
    <row r="208" spans="2:9" x14ac:dyDescent="0.2">
      <c r="B208" s="1" t="s">
        <v>619</v>
      </c>
      <c r="C208" s="34">
        <f t="shared" si="14"/>
        <v>45961</v>
      </c>
      <c r="D208" s="37" t="e">
        <f>INDEX('Monthly Returns'!$E:$E,MATCH('Charting Input'!$C208,'Monthly Returns'!$D:$D,0),0)</f>
        <v>#N/A</v>
      </c>
      <c r="E208" s="37" t="e">
        <f>INDEX('Monthly Returns'!$O:$O,MATCH('Charting Input'!$C208,'Monthly Returns'!$D:$D,0),0)</f>
        <v>#N/A</v>
      </c>
      <c r="F208" s="37" t="e">
        <f>INDEX('Monthly Returns'!$P:$P,MATCH('Charting Input'!$C208,'Monthly Returns'!$D:$D,0),0)</f>
        <v>#N/A</v>
      </c>
      <c r="G208" s="17" t="e">
        <f t="shared" si="13"/>
        <v>#N/A</v>
      </c>
      <c r="H208" s="17" t="e">
        <f t="shared" si="15"/>
        <v>#N/A</v>
      </c>
      <c r="I208" s="17" t="e">
        <f t="shared" si="16"/>
        <v>#N/A</v>
      </c>
    </row>
    <row r="209" spans="2:9" x14ac:dyDescent="0.2">
      <c r="B209" s="1" t="s">
        <v>620</v>
      </c>
      <c r="C209" s="34">
        <f t="shared" si="14"/>
        <v>45991</v>
      </c>
      <c r="D209" s="37" t="e">
        <f>INDEX('Monthly Returns'!$E:$E,MATCH('Charting Input'!$C209,'Monthly Returns'!$D:$D,0),0)</f>
        <v>#N/A</v>
      </c>
      <c r="E209" s="37" t="e">
        <f>INDEX('Monthly Returns'!$O:$O,MATCH('Charting Input'!$C209,'Monthly Returns'!$D:$D,0),0)</f>
        <v>#N/A</v>
      </c>
      <c r="F209" s="37" t="e">
        <f>INDEX('Monthly Returns'!$P:$P,MATCH('Charting Input'!$C209,'Monthly Returns'!$D:$D,0),0)</f>
        <v>#N/A</v>
      </c>
      <c r="G209" s="17" t="e">
        <f t="shared" si="13"/>
        <v>#N/A</v>
      </c>
      <c r="H209" s="17" t="e">
        <f t="shared" si="15"/>
        <v>#N/A</v>
      </c>
      <c r="I209" s="17" t="e">
        <f t="shared" si="16"/>
        <v>#N/A</v>
      </c>
    </row>
    <row r="210" spans="2:9" x14ac:dyDescent="0.2">
      <c r="B210" s="1" t="s">
        <v>621</v>
      </c>
      <c r="C210" s="34">
        <f t="shared" si="14"/>
        <v>46022</v>
      </c>
      <c r="D210" s="37" t="e">
        <f>INDEX('Monthly Returns'!$E:$E,MATCH('Charting Input'!$C210,'Monthly Returns'!$D:$D,0),0)</f>
        <v>#N/A</v>
      </c>
      <c r="E210" s="37" t="e">
        <f>INDEX('Monthly Returns'!$O:$O,MATCH('Charting Input'!$C210,'Monthly Returns'!$D:$D,0),0)</f>
        <v>#N/A</v>
      </c>
      <c r="F210" s="37" t="e">
        <f>INDEX('Monthly Returns'!$P:$P,MATCH('Charting Input'!$C210,'Monthly Returns'!$D:$D,0),0)</f>
        <v>#N/A</v>
      </c>
      <c r="G210" s="17" t="e">
        <f t="shared" si="13"/>
        <v>#N/A</v>
      </c>
      <c r="H210" s="17" t="e">
        <f t="shared" si="15"/>
        <v>#N/A</v>
      </c>
      <c r="I210" s="17" t="e">
        <f t="shared" si="16"/>
        <v>#N/A</v>
      </c>
    </row>
    <row r="211" spans="2:9" x14ac:dyDescent="0.2">
      <c r="B211" s="1" t="s">
        <v>622</v>
      </c>
      <c r="C211" s="34">
        <f t="shared" si="14"/>
        <v>46053</v>
      </c>
      <c r="D211" s="37" t="e">
        <f>INDEX('Monthly Returns'!$E:$E,MATCH('Charting Input'!$C211,'Monthly Returns'!$D:$D,0),0)</f>
        <v>#N/A</v>
      </c>
      <c r="E211" s="37" t="e">
        <f>INDEX('Monthly Returns'!$O:$O,MATCH('Charting Input'!$C211,'Monthly Returns'!$D:$D,0),0)</f>
        <v>#N/A</v>
      </c>
      <c r="F211" s="37" t="e">
        <f>INDEX('Monthly Returns'!$P:$P,MATCH('Charting Input'!$C211,'Monthly Returns'!$D:$D,0),0)</f>
        <v>#N/A</v>
      </c>
      <c r="G211" s="17" t="e">
        <f t="shared" si="13"/>
        <v>#N/A</v>
      </c>
      <c r="H211" s="17" t="e">
        <f t="shared" si="15"/>
        <v>#N/A</v>
      </c>
      <c r="I211" s="17" t="e">
        <f t="shared" si="16"/>
        <v>#N/A</v>
      </c>
    </row>
    <row r="212" spans="2:9" x14ac:dyDescent="0.2">
      <c r="B212" s="1" t="s">
        <v>623</v>
      </c>
      <c r="C212" s="34">
        <f t="shared" si="14"/>
        <v>46081</v>
      </c>
      <c r="D212" s="37" t="e">
        <f>INDEX('Monthly Returns'!$E:$E,MATCH('Charting Input'!$C212,'Monthly Returns'!$D:$D,0),0)</f>
        <v>#N/A</v>
      </c>
      <c r="E212" s="37" t="e">
        <f>INDEX('Monthly Returns'!$O:$O,MATCH('Charting Input'!$C212,'Monthly Returns'!$D:$D,0),0)</f>
        <v>#N/A</v>
      </c>
      <c r="F212" s="37" t="e">
        <f>INDEX('Monthly Returns'!$P:$P,MATCH('Charting Input'!$C212,'Monthly Returns'!$D:$D,0),0)</f>
        <v>#N/A</v>
      </c>
      <c r="G212" s="17" t="e">
        <f t="shared" si="13"/>
        <v>#N/A</v>
      </c>
      <c r="H212" s="17" t="e">
        <f t="shared" si="15"/>
        <v>#N/A</v>
      </c>
      <c r="I212" s="17" t="e">
        <f t="shared" si="16"/>
        <v>#N/A</v>
      </c>
    </row>
    <row r="213" spans="2:9" x14ac:dyDescent="0.2">
      <c r="B213" s="1" t="s">
        <v>624</v>
      </c>
      <c r="C213" s="34">
        <f t="shared" si="14"/>
        <v>46112</v>
      </c>
      <c r="D213" s="37" t="e">
        <f>INDEX('Monthly Returns'!$E:$E,MATCH('Charting Input'!$C213,'Monthly Returns'!$D:$D,0),0)</f>
        <v>#N/A</v>
      </c>
      <c r="E213" s="37" t="e">
        <f>INDEX('Monthly Returns'!$O:$O,MATCH('Charting Input'!$C213,'Monthly Returns'!$D:$D,0),0)</f>
        <v>#N/A</v>
      </c>
      <c r="F213" s="37" t="e">
        <f>INDEX('Monthly Returns'!$P:$P,MATCH('Charting Input'!$C213,'Monthly Returns'!$D:$D,0),0)</f>
        <v>#N/A</v>
      </c>
      <c r="G213" s="17" t="e">
        <f t="shared" si="13"/>
        <v>#N/A</v>
      </c>
      <c r="H213" s="17" t="e">
        <f t="shared" si="15"/>
        <v>#N/A</v>
      </c>
      <c r="I213" s="17" t="e">
        <f t="shared" si="16"/>
        <v>#N/A</v>
      </c>
    </row>
    <row r="214" spans="2:9" x14ac:dyDescent="0.2">
      <c r="B214" s="1" t="s">
        <v>625</v>
      </c>
      <c r="C214" s="34">
        <f t="shared" si="14"/>
        <v>46142</v>
      </c>
      <c r="D214" s="37" t="e">
        <f>INDEX('Monthly Returns'!$E:$E,MATCH('Charting Input'!$C214,'Monthly Returns'!$D:$D,0),0)</f>
        <v>#N/A</v>
      </c>
      <c r="E214" s="37" t="e">
        <f>INDEX('Monthly Returns'!$O:$O,MATCH('Charting Input'!$C214,'Monthly Returns'!$D:$D,0),0)</f>
        <v>#N/A</v>
      </c>
      <c r="F214" s="37" t="e">
        <f>INDEX('Monthly Returns'!$P:$P,MATCH('Charting Input'!$C214,'Monthly Returns'!$D:$D,0),0)</f>
        <v>#N/A</v>
      </c>
      <c r="G214" s="17" t="e">
        <f t="shared" si="13"/>
        <v>#N/A</v>
      </c>
      <c r="H214" s="17" t="e">
        <f t="shared" si="15"/>
        <v>#N/A</v>
      </c>
      <c r="I214" s="17" t="e">
        <f t="shared" si="16"/>
        <v>#N/A</v>
      </c>
    </row>
    <row r="215" spans="2:9" x14ac:dyDescent="0.2">
      <c r="B215" s="1" t="s">
        <v>626</v>
      </c>
      <c r="C215" s="34">
        <f t="shared" si="14"/>
        <v>46173</v>
      </c>
      <c r="D215" s="37" t="e">
        <f>INDEX('Monthly Returns'!$E:$E,MATCH('Charting Input'!$C215,'Monthly Returns'!$D:$D,0),0)</f>
        <v>#N/A</v>
      </c>
      <c r="E215" s="37" t="e">
        <f>INDEX('Monthly Returns'!$O:$O,MATCH('Charting Input'!$C215,'Monthly Returns'!$D:$D,0),0)</f>
        <v>#N/A</v>
      </c>
      <c r="F215" s="37" t="e">
        <f>INDEX('Monthly Returns'!$P:$P,MATCH('Charting Input'!$C215,'Monthly Returns'!$D:$D,0),0)</f>
        <v>#N/A</v>
      </c>
      <c r="G215" s="17" t="e">
        <f t="shared" si="13"/>
        <v>#N/A</v>
      </c>
      <c r="H215" s="17" t="e">
        <f t="shared" si="15"/>
        <v>#N/A</v>
      </c>
      <c r="I215" s="17" t="e">
        <f t="shared" si="16"/>
        <v>#N/A</v>
      </c>
    </row>
    <row r="216" spans="2:9" x14ac:dyDescent="0.2">
      <c r="B216" s="1" t="s">
        <v>627</v>
      </c>
      <c r="C216" s="34">
        <f t="shared" si="14"/>
        <v>46203</v>
      </c>
      <c r="D216" s="37" t="e">
        <f>INDEX('Monthly Returns'!$E:$E,MATCH('Charting Input'!$C216,'Monthly Returns'!$D:$D,0),0)</f>
        <v>#N/A</v>
      </c>
      <c r="E216" s="37" t="e">
        <f>INDEX('Monthly Returns'!$O:$O,MATCH('Charting Input'!$C216,'Monthly Returns'!$D:$D,0),0)</f>
        <v>#N/A</v>
      </c>
      <c r="F216" s="37" t="e">
        <f>INDEX('Monthly Returns'!$P:$P,MATCH('Charting Input'!$C216,'Monthly Returns'!$D:$D,0),0)</f>
        <v>#N/A</v>
      </c>
      <c r="G216" s="17" t="e">
        <f t="shared" si="13"/>
        <v>#N/A</v>
      </c>
      <c r="H216" s="17" t="e">
        <f t="shared" si="15"/>
        <v>#N/A</v>
      </c>
      <c r="I216" s="17" t="e">
        <f t="shared" si="16"/>
        <v>#N/A</v>
      </c>
    </row>
    <row r="217" spans="2:9" x14ac:dyDescent="0.2">
      <c r="B217" s="1" t="s">
        <v>628</v>
      </c>
      <c r="C217" s="34">
        <f t="shared" si="14"/>
        <v>46234</v>
      </c>
      <c r="D217" s="37" t="e">
        <f>INDEX('Monthly Returns'!$E:$E,MATCH('Charting Input'!$C217,'Monthly Returns'!$D:$D,0),0)</f>
        <v>#N/A</v>
      </c>
      <c r="E217" s="37" t="e">
        <f>INDEX('Monthly Returns'!$O:$O,MATCH('Charting Input'!$C217,'Monthly Returns'!$D:$D,0),0)</f>
        <v>#N/A</v>
      </c>
      <c r="F217" s="37" t="e">
        <f>INDEX('Monthly Returns'!$P:$P,MATCH('Charting Input'!$C217,'Monthly Returns'!$D:$D,0),0)</f>
        <v>#N/A</v>
      </c>
      <c r="G217" s="17" t="e">
        <f t="shared" si="13"/>
        <v>#N/A</v>
      </c>
      <c r="H217" s="17" t="e">
        <f t="shared" si="15"/>
        <v>#N/A</v>
      </c>
      <c r="I217" s="17" t="e">
        <f t="shared" si="16"/>
        <v>#N/A</v>
      </c>
    </row>
    <row r="218" spans="2:9" x14ac:dyDescent="0.2">
      <c r="B218" s="1" t="s">
        <v>629</v>
      </c>
      <c r="C218" s="34">
        <f t="shared" si="14"/>
        <v>46265</v>
      </c>
      <c r="D218" s="37" t="e">
        <f>INDEX('Monthly Returns'!$E:$E,MATCH('Charting Input'!$C218,'Monthly Returns'!$D:$D,0),0)</f>
        <v>#N/A</v>
      </c>
      <c r="E218" s="37" t="e">
        <f>INDEX('Monthly Returns'!$O:$O,MATCH('Charting Input'!$C218,'Monthly Returns'!$D:$D,0),0)</f>
        <v>#N/A</v>
      </c>
      <c r="F218" s="37" t="e">
        <f>INDEX('Monthly Returns'!$P:$P,MATCH('Charting Input'!$C218,'Monthly Returns'!$D:$D,0),0)</f>
        <v>#N/A</v>
      </c>
      <c r="G218" s="17" t="e">
        <f t="shared" si="13"/>
        <v>#N/A</v>
      </c>
      <c r="H218" s="17" t="e">
        <f t="shared" si="15"/>
        <v>#N/A</v>
      </c>
      <c r="I218" s="17" t="e">
        <f t="shared" si="16"/>
        <v>#N/A</v>
      </c>
    </row>
    <row r="219" spans="2:9" x14ac:dyDescent="0.2">
      <c r="B219" s="1" t="s">
        <v>630</v>
      </c>
      <c r="C219" s="34">
        <f t="shared" si="14"/>
        <v>46295</v>
      </c>
      <c r="D219" s="37" t="e">
        <f>INDEX('Monthly Returns'!$E:$E,MATCH('Charting Input'!$C219,'Monthly Returns'!$D:$D,0),0)</f>
        <v>#N/A</v>
      </c>
      <c r="E219" s="37" t="e">
        <f>INDEX('Monthly Returns'!$O:$O,MATCH('Charting Input'!$C219,'Monthly Returns'!$D:$D,0),0)</f>
        <v>#N/A</v>
      </c>
      <c r="F219" s="37" t="e">
        <f>INDEX('Monthly Returns'!$P:$P,MATCH('Charting Input'!$C219,'Monthly Returns'!$D:$D,0),0)</f>
        <v>#N/A</v>
      </c>
      <c r="G219" s="17" t="e">
        <f t="shared" si="13"/>
        <v>#N/A</v>
      </c>
      <c r="H219" s="17" t="e">
        <f t="shared" si="15"/>
        <v>#N/A</v>
      </c>
      <c r="I219" s="17" t="e">
        <f t="shared" si="16"/>
        <v>#N/A</v>
      </c>
    </row>
    <row r="220" spans="2:9" x14ac:dyDescent="0.2">
      <c r="B220" s="1" t="s">
        <v>631</v>
      </c>
      <c r="C220" s="34">
        <f t="shared" si="14"/>
        <v>46326</v>
      </c>
      <c r="D220" s="37" t="e">
        <f>INDEX('Monthly Returns'!$E:$E,MATCH('Charting Input'!$C220,'Monthly Returns'!$D:$D,0),0)</f>
        <v>#N/A</v>
      </c>
      <c r="E220" s="37" t="e">
        <f>INDEX('Monthly Returns'!$O:$O,MATCH('Charting Input'!$C220,'Monthly Returns'!$D:$D,0),0)</f>
        <v>#N/A</v>
      </c>
      <c r="F220" s="37" t="e">
        <f>INDEX('Monthly Returns'!$P:$P,MATCH('Charting Input'!$C220,'Monthly Returns'!$D:$D,0),0)</f>
        <v>#N/A</v>
      </c>
      <c r="G220" s="17" t="e">
        <f t="shared" si="13"/>
        <v>#N/A</v>
      </c>
      <c r="H220" s="17" t="e">
        <f t="shared" si="15"/>
        <v>#N/A</v>
      </c>
      <c r="I220" s="17" t="e">
        <f t="shared" si="16"/>
        <v>#N/A</v>
      </c>
    </row>
    <row r="221" spans="2:9" x14ac:dyDescent="0.2">
      <c r="B221" s="1" t="s">
        <v>632</v>
      </c>
      <c r="C221" s="34">
        <f t="shared" si="14"/>
        <v>46356</v>
      </c>
      <c r="D221" s="37" t="e">
        <f>INDEX('Monthly Returns'!$E:$E,MATCH('Charting Input'!$C221,'Monthly Returns'!$D:$D,0),0)</f>
        <v>#N/A</v>
      </c>
      <c r="E221" s="37" t="e">
        <f>INDEX('Monthly Returns'!$O:$O,MATCH('Charting Input'!$C221,'Monthly Returns'!$D:$D,0),0)</f>
        <v>#N/A</v>
      </c>
      <c r="F221" s="37" t="e">
        <f>INDEX('Monthly Returns'!$P:$P,MATCH('Charting Input'!$C221,'Monthly Returns'!$D:$D,0),0)</f>
        <v>#N/A</v>
      </c>
      <c r="G221" s="17" t="e">
        <f t="shared" si="13"/>
        <v>#N/A</v>
      </c>
      <c r="H221" s="17" t="e">
        <f t="shared" si="15"/>
        <v>#N/A</v>
      </c>
      <c r="I221" s="17" t="e">
        <f t="shared" si="16"/>
        <v>#N/A</v>
      </c>
    </row>
    <row r="222" spans="2:9" x14ac:dyDescent="0.2">
      <c r="B222" s="1" t="s">
        <v>633</v>
      </c>
      <c r="C222" s="34">
        <f t="shared" si="14"/>
        <v>46387</v>
      </c>
      <c r="D222" s="37" t="e">
        <f>INDEX('Monthly Returns'!$E:$E,MATCH('Charting Input'!$C222,'Monthly Returns'!$D:$D,0),0)</f>
        <v>#N/A</v>
      </c>
      <c r="E222" s="37" t="e">
        <f>INDEX('Monthly Returns'!$O:$O,MATCH('Charting Input'!$C222,'Monthly Returns'!$D:$D,0),0)</f>
        <v>#N/A</v>
      </c>
      <c r="F222" s="37" t="e">
        <f>INDEX('Monthly Returns'!$P:$P,MATCH('Charting Input'!$C222,'Monthly Returns'!$D:$D,0),0)</f>
        <v>#N/A</v>
      </c>
      <c r="G222" s="17" t="e">
        <f t="shared" si="13"/>
        <v>#N/A</v>
      </c>
      <c r="H222" s="17" t="e">
        <f t="shared" si="15"/>
        <v>#N/A</v>
      </c>
      <c r="I222" s="17" t="e">
        <f t="shared" si="16"/>
        <v>#N/A</v>
      </c>
    </row>
    <row r="223" spans="2:9" x14ac:dyDescent="0.2">
      <c r="B223" s="1" t="s">
        <v>634</v>
      </c>
      <c r="C223" s="34">
        <f t="shared" si="14"/>
        <v>46418</v>
      </c>
      <c r="D223" s="37" t="e">
        <f>INDEX('Monthly Returns'!$E:$E,MATCH('Charting Input'!$C223,'Monthly Returns'!$D:$D,0),0)</f>
        <v>#N/A</v>
      </c>
      <c r="E223" s="37" t="e">
        <f>INDEX('Monthly Returns'!$O:$O,MATCH('Charting Input'!$C223,'Monthly Returns'!$D:$D,0),0)</f>
        <v>#N/A</v>
      </c>
      <c r="F223" s="37" t="e">
        <f>INDEX('Monthly Returns'!$P:$P,MATCH('Charting Input'!$C223,'Monthly Returns'!$D:$D,0),0)</f>
        <v>#N/A</v>
      </c>
      <c r="G223" s="17" t="e">
        <f t="shared" si="13"/>
        <v>#N/A</v>
      </c>
      <c r="H223" s="17" t="e">
        <f t="shared" si="15"/>
        <v>#N/A</v>
      </c>
      <c r="I223" s="17" t="e">
        <f t="shared" si="16"/>
        <v>#N/A</v>
      </c>
    </row>
    <row r="224" spans="2:9" x14ac:dyDescent="0.2">
      <c r="B224" s="1" t="s">
        <v>635</v>
      </c>
      <c r="C224" s="34">
        <f t="shared" si="14"/>
        <v>46446</v>
      </c>
      <c r="D224" s="37" t="e">
        <f>INDEX('Monthly Returns'!$E:$E,MATCH('Charting Input'!$C224,'Monthly Returns'!$D:$D,0),0)</f>
        <v>#N/A</v>
      </c>
      <c r="E224" s="37" t="e">
        <f>INDEX('Monthly Returns'!$O:$O,MATCH('Charting Input'!$C224,'Monthly Returns'!$D:$D,0),0)</f>
        <v>#N/A</v>
      </c>
      <c r="F224" s="37" t="e">
        <f>INDEX('Monthly Returns'!$P:$P,MATCH('Charting Input'!$C224,'Monthly Returns'!$D:$D,0),0)</f>
        <v>#N/A</v>
      </c>
      <c r="G224" s="17" t="e">
        <f t="shared" si="13"/>
        <v>#N/A</v>
      </c>
      <c r="H224" s="17" t="e">
        <f t="shared" si="15"/>
        <v>#N/A</v>
      </c>
      <c r="I224" s="17" t="e">
        <f t="shared" si="16"/>
        <v>#N/A</v>
      </c>
    </row>
    <row r="225" spans="2:9" x14ac:dyDescent="0.2">
      <c r="B225" s="1" t="s">
        <v>636</v>
      </c>
      <c r="C225" s="34">
        <f t="shared" si="14"/>
        <v>46477</v>
      </c>
      <c r="D225" s="37" t="e">
        <f>INDEX('Monthly Returns'!$E:$E,MATCH('Charting Input'!$C225,'Monthly Returns'!$D:$D,0),0)</f>
        <v>#N/A</v>
      </c>
      <c r="E225" s="37" t="e">
        <f>INDEX('Monthly Returns'!$O:$O,MATCH('Charting Input'!$C225,'Monthly Returns'!$D:$D,0),0)</f>
        <v>#N/A</v>
      </c>
      <c r="F225" s="37" t="e">
        <f>INDEX('Monthly Returns'!$P:$P,MATCH('Charting Input'!$C225,'Monthly Returns'!$D:$D,0),0)</f>
        <v>#N/A</v>
      </c>
      <c r="G225" s="17" t="e">
        <f t="shared" si="13"/>
        <v>#N/A</v>
      </c>
      <c r="H225" s="17" t="e">
        <f t="shared" si="15"/>
        <v>#N/A</v>
      </c>
      <c r="I225" s="17" t="e">
        <f t="shared" si="16"/>
        <v>#N/A</v>
      </c>
    </row>
    <row r="226" spans="2:9" x14ac:dyDescent="0.2">
      <c r="B226" s="1" t="s">
        <v>637</v>
      </c>
      <c r="C226" s="34">
        <f t="shared" si="14"/>
        <v>46507</v>
      </c>
      <c r="D226" s="37" t="e">
        <f>INDEX('Monthly Returns'!$E:$E,MATCH('Charting Input'!$C226,'Monthly Returns'!$D:$D,0),0)</f>
        <v>#N/A</v>
      </c>
      <c r="E226" s="37" t="e">
        <f>INDEX('Monthly Returns'!$O:$O,MATCH('Charting Input'!$C226,'Monthly Returns'!$D:$D,0),0)</f>
        <v>#N/A</v>
      </c>
      <c r="F226" s="37" t="e">
        <f>INDEX('Monthly Returns'!$P:$P,MATCH('Charting Input'!$C226,'Monthly Returns'!$D:$D,0),0)</f>
        <v>#N/A</v>
      </c>
      <c r="G226" s="17" t="e">
        <f t="shared" si="13"/>
        <v>#N/A</v>
      </c>
      <c r="H226" s="17" t="e">
        <f t="shared" si="15"/>
        <v>#N/A</v>
      </c>
      <c r="I226" s="17" t="e">
        <f t="shared" si="16"/>
        <v>#N/A</v>
      </c>
    </row>
    <row r="227" spans="2:9" x14ac:dyDescent="0.2">
      <c r="B227" s="1" t="s">
        <v>638</v>
      </c>
      <c r="C227" s="34">
        <f t="shared" si="14"/>
        <v>46538</v>
      </c>
      <c r="D227" s="37" t="e">
        <f>INDEX('Monthly Returns'!$E:$E,MATCH('Charting Input'!$C227,'Monthly Returns'!$D:$D,0),0)</f>
        <v>#N/A</v>
      </c>
      <c r="E227" s="37" t="e">
        <f>INDEX('Monthly Returns'!$O:$O,MATCH('Charting Input'!$C227,'Monthly Returns'!$D:$D,0),0)</f>
        <v>#N/A</v>
      </c>
      <c r="F227" s="37" t="e">
        <f>INDEX('Monthly Returns'!$P:$P,MATCH('Charting Input'!$C227,'Monthly Returns'!$D:$D,0),0)</f>
        <v>#N/A</v>
      </c>
      <c r="G227" s="17" t="e">
        <f t="shared" si="13"/>
        <v>#N/A</v>
      </c>
      <c r="H227" s="17" t="e">
        <f t="shared" si="15"/>
        <v>#N/A</v>
      </c>
      <c r="I227" s="17" t="e">
        <f t="shared" si="16"/>
        <v>#N/A</v>
      </c>
    </row>
    <row r="228" spans="2:9" x14ac:dyDescent="0.2">
      <c r="B228" s="1" t="s">
        <v>639</v>
      </c>
      <c r="C228" s="34">
        <f t="shared" si="14"/>
        <v>46568</v>
      </c>
      <c r="D228" s="37" t="e">
        <f>INDEX('Monthly Returns'!$E:$E,MATCH('Charting Input'!$C228,'Monthly Returns'!$D:$D,0),0)</f>
        <v>#N/A</v>
      </c>
      <c r="E228" s="37" t="e">
        <f>INDEX('Monthly Returns'!$O:$O,MATCH('Charting Input'!$C228,'Monthly Returns'!$D:$D,0),0)</f>
        <v>#N/A</v>
      </c>
      <c r="F228" s="37" t="e">
        <f>INDEX('Monthly Returns'!$P:$P,MATCH('Charting Input'!$C228,'Monthly Returns'!$D:$D,0),0)</f>
        <v>#N/A</v>
      </c>
      <c r="G228" s="17" t="e">
        <f t="shared" si="13"/>
        <v>#N/A</v>
      </c>
      <c r="H228" s="17" t="e">
        <f t="shared" si="15"/>
        <v>#N/A</v>
      </c>
      <c r="I228" s="17" t="e">
        <f t="shared" si="16"/>
        <v>#N/A</v>
      </c>
    </row>
    <row r="229" spans="2:9" x14ac:dyDescent="0.2">
      <c r="B229" s="1" t="s">
        <v>640</v>
      </c>
      <c r="C229" s="34">
        <f t="shared" si="14"/>
        <v>46599</v>
      </c>
      <c r="D229" s="37" t="e">
        <f>INDEX('Monthly Returns'!$E:$E,MATCH('Charting Input'!$C229,'Monthly Returns'!$D:$D,0),0)</f>
        <v>#N/A</v>
      </c>
      <c r="E229" s="37" t="e">
        <f>INDEX('Monthly Returns'!$O:$O,MATCH('Charting Input'!$C229,'Monthly Returns'!$D:$D,0),0)</f>
        <v>#N/A</v>
      </c>
      <c r="F229" s="37" t="e">
        <f>INDEX('Monthly Returns'!$P:$P,MATCH('Charting Input'!$C229,'Monthly Returns'!$D:$D,0),0)</f>
        <v>#N/A</v>
      </c>
      <c r="G229" s="17" t="e">
        <f t="shared" si="13"/>
        <v>#N/A</v>
      </c>
      <c r="H229" s="17" t="e">
        <f t="shared" si="15"/>
        <v>#N/A</v>
      </c>
      <c r="I229" s="17" t="e">
        <f t="shared" si="16"/>
        <v>#N/A</v>
      </c>
    </row>
    <row r="230" spans="2:9" x14ac:dyDescent="0.2">
      <c r="B230" s="1" t="s">
        <v>641</v>
      </c>
      <c r="C230" s="34">
        <f t="shared" si="14"/>
        <v>46630</v>
      </c>
      <c r="D230" s="37" t="e">
        <f>INDEX('Monthly Returns'!$E:$E,MATCH('Charting Input'!$C230,'Monthly Returns'!$D:$D,0),0)</f>
        <v>#N/A</v>
      </c>
      <c r="E230" s="37" t="e">
        <f>INDEX('Monthly Returns'!$O:$O,MATCH('Charting Input'!$C230,'Monthly Returns'!$D:$D,0),0)</f>
        <v>#N/A</v>
      </c>
      <c r="F230" s="37" t="e">
        <f>INDEX('Monthly Returns'!$P:$P,MATCH('Charting Input'!$C230,'Monthly Returns'!$D:$D,0),0)</f>
        <v>#N/A</v>
      </c>
      <c r="G230" s="17" t="e">
        <f t="shared" si="13"/>
        <v>#N/A</v>
      </c>
      <c r="H230" s="17" t="e">
        <f t="shared" si="15"/>
        <v>#N/A</v>
      </c>
      <c r="I230" s="17" t="e">
        <f t="shared" si="16"/>
        <v>#N/A</v>
      </c>
    </row>
    <row r="231" spans="2:9" x14ac:dyDescent="0.2">
      <c r="B231" s="1" t="s">
        <v>642</v>
      </c>
      <c r="C231" s="34">
        <f t="shared" si="14"/>
        <v>46660</v>
      </c>
      <c r="D231" s="37" t="e">
        <f>INDEX('Monthly Returns'!$E:$E,MATCH('Charting Input'!$C231,'Monthly Returns'!$D:$D,0),0)</f>
        <v>#N/A</v>
      </c>
      <c r="E231" s="37" t="e">
        <f>INDEX('Monthly Returns'!$O:$O,MATCH('Charting Input'!$C231,'Monthly Returns'!$D:$D,0),0)</f>
        <v>#N/A</v>
      </c>
      <c r="F231" s="37" t="e">
        <f>INDEX('Monthly Returns'!$P:$P,MATCH('Charting Input'!$C231,'Monthly Returns'!$D:$D,0),0)</f>
        <v>#N/A</v>
      </c>
      <c r="G231" s="17" t="e">
        <f t="shared" si="13"/>
        <v>#N/A</v>
      </c>
      <c r="H231" s="17" t="e">
        <f t="shared" si="15"/>
        <v>#N/A</v>
      </c>
      <c r="I231" s="17" t="e">
        <f t="shared" si="16"/>
        <v>#N/A</v>
      </c>
    </row>
    <row r="232" spans="2:9" x14ac:dyDescent="0.2">
      <c r="B232" s="1" t="s">
        <v>643</v>
      </c>
      <c r="C232" s="34">
        <f t="shared" si="14"/>
        <v>46691</v>
      </c>
      <c r="D232" s="37" t="e">
        <f>INDEX('Monthly Returns'!$E:$E,MATCH('Charting Input'!$C232,'Monthly Returns'!$D:$D,0),0)</f>
        <v>#N/A</v>
      </c>
      <c r="E232" s="37" t="e">
        <f>INDEX('Monthly Returns'!$O:$O,MATCH('Charting Input'!$C232,'Monthly Returns'!$D:$D,0),0)</f>
        <v>#N/A</v>
      </c>
      <c r="F232" s="37" t="e">
        <f>INDEX('Monthly Returns'!$P:$P,MATCH('Charting Input'!$C232,'Monthly Returns'!$D:$D,0),0)</f>
        <v>#N/A</v>
      </c>
      <c r="G232" s="17" t="e">
        <f t="shared" si="13"/>
        <v>#N/A</v>
      </c>
      <c r="H232" s="17" t="e">
        <f t="shared" si="15"/>
        <v>#N/A</v>
      </c>
      <c r="I232" s="17" t="e">
        <f t="shared" si="16"/>
        <v>#N/A</v>
      </c>
    </row>
    <row r="233" spans="2:9" x14ac:dyDescent="0.2">
      <c r="B233" s="1" t="s">
        <v>644</v>
      </c>
      <c r="C233" s="34">
        <f t="shared" si="14"/>
        <v>46721</v>
      </c>
      <c r="D233" s="37" t="e">
        <f>INDEX('Monthly Returns'!$E:$E,MATCH('Charting Input'!$C233,'Monthly Returns'!$D:$D,0),0)</f>
        <v>#N/A</v>
      </c>
      <c r="E233" s="37" t="e">
        <f>INDEX('Monthly Returns'!$O:$O,MATCH('Charting Input'!$C233,'Monthly Returns'!$D:$D,0),0)</f>
        <v>#N/A</v>
      </c>
      <c r="F233" s="37" t="e">
        <f>INDEX('Monthly Returns'!$P:$P,MATCH('Charting Input'!$C233,'Monthly Returns'!$D:$D,0),0)</f>
        <v>#N/A</v>
      </c>
      <c r="G233" s="17" t="e">
        <f t="shared" si="13"/>
        <v>#N/A</v>
      </c>
      <c r="H233" s="17" t="e">
        <f t="shared" si="15"/>
        <v>#N/A</v>
      </c>
      <c r="I233" s="17" t="e">
        <f t="shared" si="16"/>
        <v>#N/A</v>
      </c>
    </row>
    <row r="234" spans="2:9" x14ac:dyDescent="0.2">
      <c r="B234" s="1" t="s">
        <v>645</v>
      </c>
      <c r="C234" s="34">
        <f t="shared" si="14"/>
        <v>46752</v>
      </c>
      <c r="D234" s="37" t="e">
        <f>INDEX('Monthly Returns'!$E:$E,MATCH('Charting Input'!$C234,'Monthly Returns'!$D:$D,0),0)</f>
        <v>#N/A</v>
      </c>
      <c r="E234" s="37" t="e">
        <f>INDEX('Monthly Returns'!$O:$O,MATCH('Charting Input'!$C234,'Monthly Returns'!$D:$D,0),0)</f>
        <v>#N/A</v>
      </c>
      <c r="F234" s="37" t="e">
        <f>INDEX('Monthly Returns'!$P:$P,MATCH('Charting Input'!$C234,'Monthly Returns'!$D:$D,0),0)</f>
        <v>#N/A</v>
      </c>
      <c r="G234" s="17" t="e">
        <f t="shared" si="13"/>
        <v>#N/A</v>
      </c>
      <c r="H234" s="17" t="e">
        <f t="shared" si="15"/>
        <v>#N/A</v>
      </c>
      <c r="I234" s="17" t="e">
        <f t="shared" si="16"/>
        <v>#N/A</v>
      </c>
    </row>
    <row r="235" spans="2:9" x14ac:dyDescent="0.2">
      <c r="B235" s="1" t="s">
        <v>646</v>
      </c>
      <c r="C235" s="34">
        <f t="shared" si="14"/>
        <v>46783</v>
      </c>
      <c r="D235" s="37" t="e">
        <f>INDEX('Monthly Returns'!$E:$E,MATCH('Charting Input'!$C235,'Monthly Returns'!$D:$D,0),0)</f>
        <v>#N/A</v>
      </c>
      <c r="E235" s="37" t="e">
        <f>INDEX('Monthly Returns'!$O:$O,MATCH('Charting Input'!$C235,'Monthly Returns'!$D:$D,0),0)</f>
        <v>#N/A</v>
      </c>
      <c r="F235" s="37" t="e">
        <f>INDEX('Monthly Returns'!$P:$P,MATCH('Charting Input'!$C235,'Monthly Returns'!$D:$D,0),0)</f>
        <v>#N/A</v>
      </c>
      <c r="G235" s="17" t="e">
        <f t="shared" si="13"/>
        <v>#N/A</v>
      </c>
      <c r="H235" s="17" t="e">
        <f t="shared" si="15"/>
        <v>#N/A</v>
      </c>
      <c r="I235" s="17" t="e">
        <f t="shared" si="16"/>
        <v>#N/A</v>
      </c>
    </row>
    <row r="236" spans="2:9" x14ac:dyDescent="0.2">
      <c r="B236" s="1" t="s">
        <v>647</v>
      </c>
      <c r="C236" s="34">
        <f t="shared" si="14"/>
        <v>46812</v>
      </c>
      <c r="D236" s="37" t="e">
        <f>INDEX('Monthly Returns'!$E:$E,MATCH('Charting Input'!$C236,'Monthly Returns'!$D:$D,0),0)</f>
        <v>#N/A</v>
      </c>
      <c r="E236" s="37" t="e">
        <f>INDEX('Monthly Returns'!$O:$O,MATCH('Charting Input'!$C236,'Monthly Returns'!$D:$D,0),0)</f>
        <v>#N/A</v>
      </c>
      <c r="F236" s="37" t="e">
        <f>INDEX('Monthly Returns'!$P:$P,MATCH('Charting Input'!$C236,'Monthly Returns'!$D:$D,0),0)</f>
        <v>#N/A</v>
      </c>
      <c r="G236" s="17" t="e">
        <f t="shared" si="13"/>
        <v>#N/A</v>
      </c>
      <c r="H236" s="17" t="e">
        <f t="shared" si="15"/>
        <v>#N/A</v>
      </c>
      <c r="I236" s="17" t="e">
        <f t="shared" si="16"/>
        <v>#N/A</v>
      </c>
    </row>
    <row r="237" spans="2:9" x14ac:dyDescent="0.2">
      <c r="B237" s="1" t="s">
        <v>648</v>
      </c>
      <c r="C237" s="34">
        <f t="shared" si="14"/>
        <v>46843</v>
      </c>
      <c r="D237" s="37" t="e">
        <f>INDEX('Monthly Returns'!$E:$E,MATCH('Charting Input'!$C237,'Monthly Returns'!$D:$D,0),0)</f>
        <v>#N/A</v>
      </c>
      <c r="E237" s="37" t="e">
        <f>INDEX('Monthly Returns'!$O:$O,MATCH('Charting Input'!$C237,'Monthly Returns'!$D:$D,0),0)</f>
        <v>#N/A</v>
      </c>
      <c r="F237" s="37" t="e">
        <f>INDEX('Monthly Returns'!$P:$P,MATCH('Charting Input'!$C237,'Monthly Returns'!$D:$D,0),0)</f>
        <v>#N/A</v>
      </c>
      <c r="G237" s="17" t="e">
        <f t="shared" si="13"/>
        <v>#N/A</v>
      </c>
      <c r="H237" s="17" t="e">
        <f t="shared" si="15"/>
        <v>#N/A</v>
      </c>
      <c r="I237" s="17" t="e">
        <f t="shared" si="16"/>
        <v>#N/A</v>
      </c>
    </row>
    <row r="238" spans="2:9" x14ac:dyDescent="0.2">
      <c r="B238" s="1" t="s">
        <v>649</v>
      </c>
      <c r="C238" s="34">
        <f t="shared" si="14"/>
        <v>46873</v>
      </c>
      <c r="D238" s="37" t="e">
        <f>INDEX('Monthly Returns'!$E:$E,MATCH('Charting Input'!$C238,'Monthly Returns'!$D:$D,0),0)</f>
        <v>#N/A</v>
      </c>
      <c r="E238" s="37" t="e">
        <f>INDEX('Monthly Returns'!$O:$O,MATCH('Charting Input'!$C238,'Monthly Returns'!$D:$D,0),0)</f>
        <v>#N/A</v>
      </c>
      <c r="F238" s="37" t="e">
        <f>INDEX('Monthly Returns'!$P:$P,MATCH('Charting Input'!$C238,'Monthly Returns'!$D:$D,0),0)</f>
        <v>#N/A</v>
      </c>
      <c r="G238" s="17" t="e">
        <f t="shared" si="13"/>
        <v>#N/A</v>
      </c>
      <c r="H238" s="17" t="e">
        <f t="shared" si="15"/>
        <v>#N/A</v>
      </c>
      <c r="I238" s="17" t="e">
        <f t="shared" si="16"/>
        <v>#N/A</v>
      </c>
    </row>
    <row r="239" spans="2:9" x14ac:dyDescent="0.2">
      <c r="B239" s="1" t="s">
        <v>650</v>
      </c>
      <c r="C239" s="34">
        <f t="shared" si="14"/>
        <v>46904</v>
      </c>
      <c r="D239" s="37" t="e">
        <f>INDEX('Monthly Returns'!$E:$E,MATCH('Charting Input'!$C239,'Monthly Returns'!$D:$D,0),0)</f>
        <v>#N/A</v>
      </c>
      <c r="E239" s="37" t="e">
        <f>INDEX('Monthly Returns'!$O:$O,MATCH('Charting Input'!$C239,'Monthly Returns'!$D:$D,0),0)</f>
        <v>#N/A</v>
      </c>
      <c r="F239" s="37" t="e">
        <f>INDEX('Monthly Returns'!$P:$P,MATCH('Charting Input'!$C239,'Monthly Returns'!$D:$D,0),0)</f>
        <v>#N/A</v>
      </c>
      <c r="G239" s="17" t="e">
        <f t="shared" si="13"/>
        <v>#N/A</v>
      </c>
      <c r="H239" s="17" t="e">
        <f t="shared" si="15"/>
        <v>#N/A</v>
      </c>
      <c r="I239" s="17" t="e">
        <f t="shared" si="16"/>
        <v>#N/A</v>
      </c>
    </row>
    <row r="240" spans="2:9" x14ac:dyDescent="0.2">
      <c r="B240" s="1" t="s">
        <v>651</v>
      </c>
      <c r="C240" s="34">
        <f t="shared" si="14"/>
        <v>46934</v>
      </c>
      <c r="D240" s="37" t="e">
        <f>INDEX('Monthly Returns'!$E:$E,MATCH('Charting Input'!$C240,'Monthly Returns'!$D:$D,0),0)</f>
        <v>#N/A</v>
      </c>
      <c r="E240" s="37" t="e">
        <f>INDEX('Monthly Returns'!$O:$O,MATCH('Charting Input'!$C240,'Monthly Returns'!$D:$D,0),0)</f>
        <v>#N/A</v>
      </c>
      <c r="F240" s="37" t="e">
        <f>INDEX('Monthly Returns'!$P:$P,MATCH('Charting Input'!$C240,'Monthly Returns'!$D:$D,0),0)</f>
        <v>#N/A</v>
      </c>
      <c r="G240" s="17" t="e">
        <f t="shared" si="13"/>
        <v>#N/A</v>
      </c>
      <c r="H240" s="17" t="e">
        <f t="shared" si="15"/>
        <v>#N/A</v>
      </c>
      <c r="I240" s="17" t="e">
        <f t="shared" si="16"/>
        <v>#N/A</v>
      </c>
    </row>
    <row r="241" spans="2:9" x14ac:dyDescent="0.2">
      <c r="B241" s="1" t="s">
        <v>652</v>
      </c>
      <c r="C241" s="34">
        <f t="shared" si="14"/>
        <v>46965</v>
      </c>
      <c r="D241" s="37" t="e">
        <f>INDEX('Monthly Returns'!$E:$E,MATCH('Charting Input'!$C241,'Monthly Returns'!$D:$D,0),0)</f>
        <v>#N/A</v>
      </c>
      <c r="E241" s="37" t="e">
        <f>INDEX('Monthly Returns'!$O:$O,MATCH('Charting Input'!$C241,'Monthly Returns'!$D:$D,0),0)</f>
        <v>#N/A</v>
      </c>
      <c r="F241" s="37" t="e">
        <f>INDEX('Monthly Returns'!$P:$P,MATCH('Charting Input'!$C241,'Monthly Returns'!$D:$D,0),0)</f>
        <v>#N/A</v>
      </c>
      <c r="G241" s="17" t="e">
        <f t="shared" si="13"/>
        <v>#N/A</v>
      </c>
      <c r="H241" s="17" t="e">
        <f t="shared" si="15"/>
        <v>#N/A</v>
      </c>
      <c r="I241" s="17" t="e">
        <f t="shared" si="16"/>
        <v>#N/A</v>
      </c>
    </row>
    <row r="242" spans="2:9" x14ac:dyDescent="0.2">
      <c r="B242" s="1" t="s">
        <v>653</v>
      </c>
      <c r="C242" s="34">
        <f t="shared" si="14"/>
        <v>46996</v>
      </c>
      <c r="D242" s="37" t="e">
        <f>INDEX('Monthly Returns'!$E:$E,MATCH('Charting Input'!$C242,'Monthly Returns'!$D:$D,0),0)</f>
        <v>#N/A</v>
      </c>
      <c r="E242" s="37" t="e">
        <f>INDEX('Monthly Returns'!$O:$O,MATCH('Charting Input'!$C242,'Monthly Returns'!$D:$D,0),0)</f>
        <v>#N/A</v>
      </c>
      <c r="F242" s="37" t="e">
        <f>INDEX('Monthly Returns'!$P:$P,MATCH('Charting Input'!$C242,'Monthly Returns'!$D:$D,0),0)</f>
        <v>#N/A</v>
      </c>
      <c r="G242" s="17" t="e">
        <f t="shared" si="13"/>
        <v>#N/A</v>
      </c>
      <c r="H242" s="17" t="e">
        <f t="shared" si="15"/>
        <v>#N/A</v>
      </c>
      <c r="I242" s="17" t="e">
        <f t="shared" si="16"/>
        <v>#N/A</v>
      </c>
    </row>
    <row r="243" spans="2:9" x14ac:dyDescent="0.2">
      <c r="B243" s="1" t="s">
        <v>654</v>
      </c>
      <c r="C243" s="34">
        <f t="shared" si="14"/>
        <v>47026</v>
      </c>
      <c r="D243" s="37" t="e">
        <f>INDEX('Monthly Returns'!$E:$E,MATCH('Charting Input'!$C243,'Monthly Returns'!$D:$D,0),0)</f>
        <v>#N/A</v>
      </c>
      <c r="E243" s="37" t="e">
        <f>INDEX('Monthly Returns'!$O:$O,MATCH('Charting Input'!$C243,'Monthly Returns'!$D:$D,0),0)</f>
        <v>#N/A</v>
      </c>
      <c r="F243" s="37" t="e">
        <f>INDEX('Monthly Returns'!$P:$P,MATCH('Charting Input'!$C243,'Monthly Returns'!$D:$D,0),0)</f>
        <v>#N/A</v>
      </c>
      <c r="G243" s="17" t="e">
        <f t="shared" si="13"/>
        <v>#N/A</v>
      </c>
      <c r="H243" s="17" t="e">
        <f t="shared" si="15"/>
        <v>#N/A</v>
      </c>
      <c r="I243" s="17" t="e">
        <f t="shared" si="16"/>
        <v>#N/A</v>
      </c>
    </row>
    <row r="244" spans="2:9" x14ac:dyDescent="0.2">
      <c r="B244" s="1" t="s">
        <v>655</v>
      </c>
      <c r="C244" s="34">
        <f t="shared" si="14"/>
        <v>47057</v>
      </c>
      <c r="D244" s="37" t="e">
        <f>INDEX('Monthly Returns'!$E:$E,MATCH('Charting Input'!$C244,'Monthly Returns'!$D:$D,0),0)</f>
        <v>#N/A</v>
      </c>
      <c r="E244" s="37" t="e">
        <f>INDEX('Monthly Returns'!$O:$O,MATCH('Charting Input'!$C244,'Monthly Returns'!$D:$D,0),0)</f>
        <v>#N/A</v>
      </c>
      <c r="F244" s="37" t="e">
        <f>INDEX('Monthly Returns'!$P:$P,MATCH('Charting Input'!$C244,'Monthly Returns'!$D:$D,0),0)</f>
        <v>#N/A</v>
      </c>
      <c r="G244" s="17" t="e">
        <f t="shared" si="13"/>
        <v>#N/A</v>
      </c>
      <c r="H244" s="17" t="e">
        <f t="shared" si="15"/>
        <v>#N/A</v>
      </c>
      <c r="I244" s="17" t="e">
        <f t="shared" si="16"/>
        <v>#N/A</v>
      </c>
    </row>
    <row r="245" spans="2:9" x14ac:dyDescent="0.2">
      <c r="B245" s="1" t="s">
        <v>656</v>
      </c>
      <c r="C245" s="34">
        <f t="shared" si="14"/>
        <v>47087</v>
      </c>
      <c r="D245" s="37" t="e">
        <f>INDEX('Monthly Returns'!$E:$E,MATCH('Charting Input'!$C245,'Monthly Returns'!$D:$D,0),0)</f>
        <v>#N/A</v>
      </c>
      <c r="E245" s="37" t="e">
        <f>INDEX('Monthly Returns'!$O:$O,MATCH('Charting Input'!$C245,'Monthly Returns'!$D:$D,0),0)</f>
        <v>#N/A</v>
      </c>
      <c r="F245" s="37" t="e">
        <f>INDEX('Monthly Returns'!$P:$P,MATCH('Charting Input'!$C245,'Monthly Returns'!$D:$D,0),0)</f>
        <v>#N/A</v>
      </c>
      <c r="G245" s="17" t="e">
        <f t="shared" si="13"/>
        <v>#N/A</v>
      </c>
      <c r="H245" s="17" t="e">
        <f t="shared" si="15"/>
        <v>#N/A</v>
      </c>
      <c r="I245" s="17" t="e">
        <f t="shared" si="16"/>
        <v>#N/A</v>
      </c>
    </row>
    <row r="246" spans="2:9" x14ac:dyDescent="0.2">
      <c r="B246" s="1" t="s">
        <v>657</v>
      </c>
      <c r="C246" s="34">
        <f t="shared" si="14"/>
        <v>47118</v>
      </c>
      <c r="D246" s="37" t="e">
        <f>INDEX('Monthly Returns'!$E:$E,MATCH('Charting Input'!$C246,'Monthly Returns'!$D:$D,0),0)</f>
        <v>#N/A</v>
      </c>
      <c r="E246" s="37" t="e">
        <f>INDEX('Monthly Returns'!$O:$O,MATCH('Charting Input'!$C246,'Monthly Returns'!$D:$D,0),0)</f>
        <v>#N/A</v>
      </c>
      <c r="F246" s="37" t="e">
        <f>INDEX('Monthly Returns'!$P:$P,MATCH('Charting Input'!$C246,'Monthly Returns'!$D:$D,0),0)</f>
        <v>#N/A</v>
      </c>
      <c r="G246" s="17" t="e">
        <f t="shared" si="13"/>
        <v>#N/A</v>
      </c>
      <c r="H246" s="17" t="e">
        <f t="shared" si="15"/>
        <v>#N/A</v>
      </c>
      <c r="I246" s="17" t="e">
        <f t="shared" si="16"/>
        <v>#N/A</v>
      </c>
    </row>
    <row r="247" spans="2:9" x14ac:dyDescent="0.2">
      <c r="B247" s="1" t="s">
        <v>658</v>
      </c>
      <c r="C247" s="34">
        <f t="shared" si="14"/>
        <v>47149</v>
      </c>
      <c r="D247" s="37" t="e">
        <f>INDEX('Monthly Returns'!$E:$E,MATCH('Charting Input'!$C247,'Monthly Returns'!$D:$D,0),0)</f>
        <v>#N/A</v>
      </c>
      <c r="E247" s="37" t="e">
        <f>INDEX('Monthly Returns'!$O:$O,MATCH('Charting Input'!$C247,'Monthly Returns'!$D:$D,0),0)</f>
        <v>#N/A</v>
      </c>
      <c r="F247" s="37" t="e">
        <f>INDEX('Monthly Returns'!$P:$P,MATCH('Charting Input'!$C247,'Monthly Returns'!$D:$D,0),0)</f>
        <v>#N/A</v>
      </c>
      <c r="G247" s="17" t="e">
        <f t="shared" si="13"/>
        <v>#N/A</v>
      </c>
      <c r="H247" s="17" t="e">
        <f t="shared" si="15"/>
        <v>#N/A</v>
      </c>
      <c r="I247" s="17" t="e">
        <f t="shared" si="16"/>
        <v>#N/A</v>
      </c>
    </row>
    <row r="248" spans="2:9" x14ac:dyDescent="0.2">
      <c r="B248" s="1" t="s">
        <v>659</v>
      </c>
      <c r="C248" s="34">
        <f t="shared" si="14"/>
        <v>47177</v>
      </c>
      <c r="D248" s="37" t="e">
        <f>INDEX('Monthly Returns'!$E:$E,MATCH('Charting Input'!$C248,'Monthly Returns'!$D:$D,0),0)</f>
        <v>#N/A</v>
      </c>
      <c r="E248" s="37" t="e">
        <f>INDEX('Monthly Returns'!$O:$O,MATCH('Charting Input'!$C248,'Monthly Returns'!$D:$D,0),0)</f>
        <v>#N/A</v>
      </c>
      <c r="F248" s="37" t="e">
        <f>INDEX('Monthly Returns'!$P:$P,MATCH('Charting Input'!$C248,'Monthly Returns'!$D:$D,0),0)</f>
        <v>#N/A</v>
      </c>
      <c r="G248" s="17" t="e">
        <f t="shared" si="13"/>
        <v>#N/A</v>
      </c>
      <c r="H248" s="17" t="e">
        <f t="shared" si="15"/>
        <v>#N/A</v>
      </c>
      <c r="I248" s="17" t="e">
        <f t="shared" si="16"/>
        <v>#N/A</v>
      </c>
    </row>
    <row r="249" spans="2:9" x14ac:dyDescent="0.2">
      <c r="B249" s="1" t="s">
        <v>660</v>
      </c>
      <c r="C249" s="34">
        <f t="shared" si="14"/>
        <v>47208</v>
      </c>
      <c r="D249" s="37" t="e">
        <f>INDEX('Monthly Returns'!$E:$E,MATCH('Charting Input'!$C249,'Monthly Returns'!$D:$D,0),0)</f>
        <v>#N/A</v>
      </c>
      <c r="E249" s="37" t="e">
        <f>INDEX('Monthly Returns'!$O:$O,MATCH('Charting Input'!$C249,'Monthly Returns'!$D:$D,0),0)</f>
        <v>#N/A</v>
      </c>
      <c r="F249" s="37" t="e">
        <f>INDEX('Monthly Returns'!$P:$P,MATCH('Charting Input'!$C249,'Monthly Returns'!$D:$D,0),0)</f>
        <v>#N/A</v>
      </c>
      <c r="G249" s="17" t="e">
        <f t="shared" si="13"/>
        <v>#N/A</v>
      </c>
      <c r="H249" s="17" t="e">
        <f t="shared" si="15"/>
        <v>#N/A</v>
      </c>
      <c r="I249" s="17" t="e">
        <f t="shared" si="16"/>
        <v>#N/A</v>
      </c>
    </row>
    <row r="250" spans="2:9" x14ac:dyDescent="0.2">
      <c r="B250" s="1" t="s">
        <v>661</v>
      </c>
      <c r="C250" s="34">
        <f t="shared" si="14"/>
        <v>47238</v>
      </c>
      <c r="D250" s="37" t="e">
        <f>INDEX('Monthly Returns'!$E:$E,MATCH('Charting Input'!$C250,'Monthly Returns'!$D:$D,0),0)</f>
        <v>#N/A</v>
      </c>
      <c r="E250" s="37" t="e">
        <f>INDEX('Monthly Returns'!$O:$O,MATCH('Charting Input'!$C250,'Monthly Returns'!$D:$D,0),0)</f>
        <v>#N/A</v>
      </c>
      <c r="F250" s="37" t="e">
        <f>INDEX('Monthly Returns'!$P:$P,MATCH('Charting Input'!$C250,'Monthly Returns'!$D:$D,0),0)</f>
        <v>#N/A</v>
      </c>
      <c r="G250" s="17" t="e">
        <f t="shared" si="13"/>
        <v>#N/A</v>
      </c>
      <c r="H250" s="17" t="e">
        <f t="shared" si="15"/>
        <v>#N/A</v>
      </c>
      <c r="I250" s="17" t="e">
        <f t="shared" si="16"/>
        <v>#N/A</v>
      </c>
    </row>
    <row r="251" spans="2:9" x14ac:dyDescent="0.2">
      <c r="B251" s="1" t="s">
        <v>662</v>
      </c>
      <c r="C251" s="34">
        <f t="shared" si="14"/>
        <v>47269</v>
      </c>
      <c r="D251" s="37" t="e">
        <f>INDEX('Monthly Returns'!$E:$E,MATCH('Charting Input'!$C251,'Monthly Returns'!$D:$D,0),0)</f>
        <v>#N/A</v>
      </c>
      <c r="E251" s="37" t="e">
        <f>INDEX('Monthly Returns'!$O:$O,MATCH('Charting Input'!$C251,'Monthly Returns'!$D:$D,0),0)</f>
        <v>#N/A</v>
      </c>
      <c r="F251" s="37" t="e">
        <f>INDEX('Monthly Returns'!$P:$P,MATCH('Charting Input'!$C251,'Monthly Returns'!$D:$D,0),0)</f>
        <v>#N/A</v>
      </c>
      <c r="G251" s="17" t="e">
        <f t="shared" si="13"/>
        <v>#N/A</v>
      </c>
      <c r="H251" s="17" t="e">
        <f t="shared" si="15"/>
        <v>#N/A</v>
      </c>
      <c r="I251" s="17" t="e">
        <f t="shared" si="16"/>
        <v>#N/A</v>
      </c>
    </row>
    <row r="252" spans="2:9" x14ac:dyDescent="0.2">
      <c r="B252" s="1" t="s">
        <v>663</v>
      </c>
      <c r="C252" s="34">
        <f t="shared" si="14"/>
        <v>47299</v>
      </c>
      <c r="D252" s="37" t="e">
        <f>INDEX('Monthly Returns'!$E:$E,MATCH('Charting Input'!$C252,'Monthly Returns'!$D:$D,0),0)</f>
        <v>#N/A</v>
      </c>
      <c r="E252" s="37" t="e">
        <f>INDEX('Monthly Returns'!$O:$O,MATCH('Charting Input'!$C252,'Monthly Returns'!$D:$D,0),0)</f>
        <v>#N/A</v>
      </c>
      <c r="F252" s="37" t="e">
        <f>INDEX('Monthly Returns'!$P:$P,MATCH('Charting Input'!$C252,'Monthly Returns'!$D:$D,0),0)</f>
        <v>#N/A</v>
      </c>
      <c r="G252" s="17" t="e">
        <f t="shared" si="13"/>
        <v>#N/A</v>
      </c>
      <c r="H252" s="17" t="e">
        <f t="shared" si="15"/>
        <v>#N/A</v>
      </c>
      <c r="I252" s="17" t="e">
        <f t="shared" si="16"/>
        <v>#N/A</v>
      </c>
    </row>
    <row r="253" spans="2:9" x14ac:dyDescent="0.2">
      <c r="B253" s="1" t="s">
        <v>664</v>
      </c>
      <c r="C253" s="34">
        <f t="shared" si="14"/>
        <v>47330</v>
      </c>
      <c r="D253" s="37" t="e">
        <f>INDEX('Monthly Returns'!$E:$E,MATCH('Charting Input'!$C253,'Monthly Returns'!$D:$D,0),0)</f>
        <v>#N/A</v>
      </c>
      <c r="E253" s="37" t="e">
        <f>INDEX('Monthly Returns'!$O:$O,MATCH('Charting Input'!$C253,'Monthly Returns'!$D:$D,0),0)</f>
        <v>#N/A</v>
      </c>
      <c r="F253" s="37" t="e">
        <f>INDEX('Monthly Returns'!$P:$P,MATCH('Charting Input'!$C253,'Monthly Returns'!$D:$D,0),0)</f>
        <v>#N/A</v>
      </c>
      <c r="G253" s="17" t="e">
        <f t="shared" si="13"/>
        <v>#N/A</v>
      </c>
      <c r="H253" s="17" t="e">
        <f t="shared" si="15"/>
        <v>#N/A</v>
      </c>
      <c r="I253" s="17" t="e">
        <f t="shared" si="16"/>
        <v>#N/A</v>
      </c>
    </row>
    <row r="254" spans="2:9" x14ac:dyDescent="0.2">
      <c r="B254" s="1" t="s">
        <v>665</v>
      </c>
      <c r="C254" s="34">
        <f t="shared" si="14"/>
        <v>47361</v>
      </c>
      <c r="D254" s="37" t="e">
        <f>INDEX('Monthly Returns'!$E:$E,MATCH('Charting Input'!$C254,'Monthly Returns'!$D:$D,0),0)</f>
        <v>#N/A</v>
      </c>
      <c r="E254" s="37" t="e">
        <f>INDEX('Monthly Returns'!$O:$O,MATCH('Charting Input'!$C254,'Monthly Returns'!$D:$D,0),0)</f>
        <v>#N/A</v>
      </c>
      <c r="F254" s="37" t="e">
        <f>INDEX('Monthly Returns'!$P:$P,MATCH('Charting Input'!$C254,'Monthly Returns'!$D:$D,0),0)</f>
        <v>#N/A</v>
      </c>
      <c r="G254" s="17" t="e">
        <f t="shared" si="13"/>
        <v>#N/A</v>
      </c>
      <c r="H254" s="17" t="e">
        <f t="shared" si="15"/>
        <v>#N/A</v>
      </c>
      <c r="I254" s="17" t="e">
        <f t="shared" si="16"/>
        <v>#N/A</v>
      </c>
    </row>
    <row r="255" spans="2:9" x14ac:dyDescent="0.2">
      <c r="B255" s="1" t="s">
        <v>666</v>
      </c>
      <c r="C255" s="34">
        <f t="shared" si="14"/>
        <v>47391</v>
      </c>
      <c r="D255" s="37" t="e">
        <f>INDEX('Monthly Returns'!$E:$E,MATCH('Charting Input'!$C255,'Monthly Returns'!$D:$D,0),0)</f>
        <v>#N/A</v>
      </c>
      <c r="E255" s="37" t="e">
        <f>INDEX('Monthly Returns'!$O:$O,MATCH('Charting Input'!$C255,'Monthly Returns'!$D:$D,0),0)</f>
        <v>#N/A</v>
      </c>
      <c r="F255" s="37" t="e">
        <f>INDEX('Monthly Returns'!$P:$P,MATCH('Charting Input'!$C255,'Monthly Returns'!$D:$D,0),0)</f>
        <v>#N/A</v>
      </c>
      <c r="G255" s="17" t="e">
        <f t="shared" si="13"/>
        <v>#N/A</v>
      </c>
      <c r="H255" s="17" t="e">
        <f t="shared" si="15"/>
        <v>#N/A</v>
      </c>
      <c r="I255" s="17" t="e">
        <f t="shared" si="16"/>
        <v>#N/A</v>
      </c>
    </row>
    <row r="256" spans="2:9" x14ac:dyDescent="0.2">
      <c r="B256" s="1" t="s">
        <v>667</v>
      </c>
      <c r="C256" s="34">
        <f t="shared" si="14"/>
        <v>47422</v>
      </c>
      <c r="D256" s="37" t="e">
        <f>INDEX('Monthly Returns'!$E:$E,MATCH('Charting Input'!$C256,'Monthly Returns'!$D:$D,0),0)</f>
        <v>#N/A</v>
      </c>
      <c r="E256" s="37" t="e">
        <f>INDEX('Monthly Returns'!$O:$O,MATCH('Charting Input'!$C256,'Monthly Returns'!$D:$D,0),0)</f>
        <v>#N/A</v>
      </c>
      <c r="F256" s="37" t="e">
        <f>INDEX('Monthly Returns'!$P:$P,MATCH('Charting Input'!$C256,'Monthly Returns'!$D:$D,0),0)</f>
        <v>#N/A</v>
      </c>
      <c r="G256" s="17" t="e">
        <f t="shared" si="13"/>
        <v>#N/A</v>
      </c>
      <c r="H256" s="17" t="e">
        <f t="shared" si="15"/>
        <v>#N/A</v>
      </c>
      <c r="I256" s="17" t="e">
        <f t="shared" si="16"/>
        <v>#N/A</v>
      </c>
    </row>
    <row r="257" spans="2:9" x14ac:dyDescent="0.2">
      <c r="B257" s="1" t="s">
        <v>668</v>
      </c>
      <c r="C257" s="34">
        <f t="shared" si="14"/>
        <v>47452</v>
      </c>
      <c r="D257" s="37" t="e">
        <f>INDEX('Monthly Returns'!$E:$E,MATCH('Charting Input'!$C257,'Monthly Returns'!$D:$D,0),0)</f>
        <v>#N/A</v>
      </c>
      <c r="E257" s="37" t="e">
        <f>INDEX('Monthly Returns'!$O:$O,MATCH('Charting Input'!$C257,'Monthly Returns'!$D:$D,0),0)</f>
        <v>#N/A</v>
      </c>
      <c r="F257" s="37" t="e">
        <f>INDEX('Monthly Returns'!$P:$P,MATCH('Charting Input'!$C257,'Monthly Returns'!$D:$D,0),0)</f>
        <v>#N/A</v>
      </c>
      <c r="G257" s="17" t="e">
        <f t="shared" si="13"/>
        <v>#N/A</v>
      </c>
      <c r="H257" s="17" t="e">
        <f t="shared" si="15"/>
        <v>#N/A</v>
      </c>
      <c r="I257" s="17" t="e">
        <f t="shared" si="16"/>
        <v>#N/A</v>
      </c>
    </row>
    <row r="258" spans="2:9" x14ac:dyDescent="0.2">
      <c r="B258" s="1" t="s">
        <v>669</v>
      </c>
      <c r="C258" s="34">
        <f t="shared" si="14"/>
        <v>47483</v>
      </c>
      <c r="D258" s="37" t="e">
        <f>INDEX('Monthly Returns'!$E:$E,MATCH('Charting Input'!$C258,'Monthly Returns'!$D:$D,0),0)</f>
        <v>#N/A</v>
      </c>
      <c r="E258" s="37" t="e">
        <f>INDEX('Monthly Returns'!$O:$O,MATCH('Charting Input'!$C258,'Monthly Returns'!$D:$D,0),0)</f>
        <v>#N/A</v>
      </c>
      <c r="F258" s="37" t="e">
        <f>INDEX('Monthly Returns'!$P:$P,MATCH('Charting Input'!$C258,'Monthly Returns'!$D:$D,0),0)</f>
        <v>#N/A</v>
      </c>
      <c r="G258" s="17" t="e">
        <f t="shared" si="13"/>
        <v>#N/A</v>
      </c>
      <c r="H258" s="17" t="e">
        <f t="shared" si="15"/>
        <v>#N/A</v>
      </c>
      <c r="I258" s="17" t="e">
        <f t="shared" si="16"/>
        <v>#N/A</v>
      </c>
    </row>
    <row r="259" spans="2:9" x14ac:dyDescent="0.2">
      <c r="B259" s="1" t="s">
        <v>670</v>
      </c>
      <c r="C259" s="34">
        <f t="shared" si="14"/>
        <v>47514</v>
      </c>
      <c r="D259" s="37" t="e">
        <f>INDEX('Monthly Returns'!$E:$E,MATCH('Charting Input'!$C259,'Monthly Returns'!$D:$D,0),0)</f>
        <v>#N/A</v>
      </c>
      <c r="E259" s="37" t="e">
        <f>INDEX('Monthly Returns'!$O:$O,MATCH('Charting Input'!$C259,'Monthly Returns'!$D:$D,0),0)</f>
        <v>#N/A</v>
      </c>
      <c r="F259" s="37" t="e">
        <f>INDEX('Monthly Returns'!$P:$P,MATCH('Charting Input'!$C259,'Monthly Returns'!$D:$D,0),0)</f>
        <v>#N/A</v>
      </c>
      <c r="G259" s="17" t="e">
        <f t="shared" si="13"/>
        <v>#N/A</v>
      </c>
      <c r="H259" s="17" t="e">
        <f t="shared" si="15"/>
        <v>#N/A</v>
      </c>
      <c r="I259" s="17" t="e">
        <f t="shared" si="16"/>
        <v>#N/A</v>
      </c>
    </row>
    <row r="260" spans="2:9" x14ac:dyDescent="0.2">
      <c r="B260" s="1" t="s">
        <v>671</v>
      </c>
      <c r="C260" s="34">
        <f t="shared" si="14"/>
        <v>47542</v>
      </c>
      <c r="D260" s="37" t="e">
        <f>INDEX('Monthly Returns'!$E:$E,MATCH('Charting Input'!$C260,'Monthly Returns'!$D:$D,0),0)</f>
        <v>#N/A</v>
      </c>
      <c r="E260" s="37" t="e">
        <f>INDEX('Monthly Returns'!$O:$O,MATCH('Charting Input'!$C260,'Monthly Returns'!$D:$D,0),0)</f>
        <v>#N/A</v>
      </c>
      <c r="F260" s="37" t="e">
        <f>INDEX('Monthly Returns'!$P:$P,MATCH('Charting Input'!$C260,'Monthly Returns'!$D:$D,0),0)</f>
        <v>#N/A</v>
      </c>
      <c r="G260" s="17" t="e">
        <f t="shared" si="13"/>
        <v>#N/A</v>
      </c>
      <c r="H260" s="17" t="e">
        <f t="shared" si="15"/>
        <v>#N/A</v>
      </c>
      <c r="I260" s="17" t="e">
        <f t="shared" si="16"/>
        <v>#N/A</v>
      </c>
    </row>
    <row r="261" spans="2:9" x14ac:dyDescent="0.2">
      <c r="B261" s="1" t="s">
        <v>672</v>
      </c>
      <c r="C261" s="34">
        <f t="shared" si="14"/>
        <v>47573</v>
      </c>
      <c r="D261" s="37" t="e">
        <f>INDEX('Monthly Returns'!$E:$E,MATCH('Charting Input'!$C261,'Monthly Returns'!$D:$D,0),0)</f>
        <v>#N/A</v>
      </c>
      <c r="E261" s="37" t="e">
        <f>INDEX('Monthly Returns'!$O:$O,MATCH('Charting Input'!$C261,'Monthly Returns'!$D:$D,0),0)</f>
        <v>#N/A</v>
      </c>
      <c r="F261" s="37" t="e">
        <f>INDEX('Monthly Returns'!$P:$P,MATCH('Charting Input'!$C261,'Monthly Returns'!$D:$D,0),0)</f>
        <v>#N/A</v>
      </c>
      <c r="G261" s="17" t="e">
        <f t="shared" si="13"/>
        <v>#N/A</v>
      </c>
      <c r="H261" s="17" t="e">
        <f t="shared" si="15"/>
        <v>#N/A</v>
      </c>
      <c r="I261" s="17" t="e">
        <f t="shared" si="16"/>
        <v>#N/A</v>
      </c>
    </row>
    <row r="262" spans="2:9" x14ac:dyDescent="0.2">
      <c r="B262" s="1" t="s">
        <v>673</v>
      </c>
      <c r="C262" s="34">
        <f t="shared" si="14"/>
        <v>47603</v>
      </c>
      <c r="D262" s="37" t="e">
        <f>INDEX('Monthly Returns'!$E:$E,MATCH('Charting Input'!$C262,'Monthly Returns'!$D:$D,0),0)</f>
        <v>#N/A</v>
      </c>
      <c r="E262" s="37" t="e">
        <f>INDEX('Monthly Returns'!$O:$O,MATCH('Charting Input'!$C262,'Monthly Returns'!$D:$D,0),0)</f>
        <v>#N/A</v>
      </c>
      <c r="F262" s="37" t="e">
        <f>INDEX('Monthly Returns'!$P:$P,MATCH('Charting Input'!$C262,'Monthly Returns'!$D:$D,0),0)</f>
        <v>#N/A</v>
      </c>
      <c r="G262" s="17" t="e">
        <f t="shared" si="13"/>
        <v>#N/A</v>
      </c>
      <c r="H262" s="17" t="e">
        <f t="shared" si="15"/>
        <v>#N/A</v>
      </c>
      <c r="I262" s="17" t="e">
        <f t="shared" si="16"/>
        <v>#N/A</v>
      </c>
    </row>
    <row r="263" spans="2:9" x14ac:dyDescent="0.2">
      <c r="B263" s="1" t="s">
        <v>674</v>
      </c>
      <c r="C263" s="34">
        <f t="shared" si="14"/>
        <v>47634</v>
      </c>
      <c r="D263" s="37" t="e">
        <f>INDEX('Monthly Returns'!$E:$E,MATCH('Charting Input'!$C263,'Monthly Returns'!$D:$D,0),0)</f>
        <v>#N/A</v>
      </c>
      <c r="E263" s="37" t="e">
        <f>INDEX('Monthly Returns'!$O:$O,MATCH('Charting Input'!$C263,'Monthly Returns'!$D:$D,0),0)</f>
        <v>#N/A</v>
      </c>
      <c r="F263" s="37" t="e">
        <f>INDEX('Monthly Returns'!$P:$P,MATCH('Charting Input'!$C263,'Monthly Returns'!$D:$D,0),0)</f>
        <v>#N/A</v>
      </c>
      <c r="G263" s="17" t="e">
        <f t="shared" ref="G263:G326" si="17">D263</f>
        <v>#N/A</v>
      </c>
      <c r="H263" s="17" t="e">
        <f t="shared" si="15"/>
        <v>#N/A</v>
      </c>
      <c r="I263" s="17" t="e">
        <f t="shared" si="16"/>
        <v>#N/A</v>
      </c>
    </row>
    <row r="264" spans="2:9" x14ac:dyDescent="0.2">
      <c r="B264" s="1" t="s">
        <v>675</v>
      </c>
      <c r="C264" s="34">
        <f t="shared" ref="C264:C327" si="18">EOMONTH(DATE(YEAR(C263),MONTH(C263),DAY(C263)),1)</f>
        <v>47664</v>
      </c>
      <c r="D264" s="37" t="e">
        <f>INDEX('Monthly Returns'!$E:$E,MATCH('Charting Input'!$C264,'Monthly Returns'!$D:$D,0),0)</f>
        <v>#N/A</v>
      </c>
      <c r="E264" s="37" t="e">
        <f>INDEX('Monthly Returns'!$O:$O,MATCH('Charting Input'!$C264,'Monthly Returns'!$D:$D,0),0)</f>
        <v>#N/A</v>
      </c>
      <c r="F264" s="37" t="e">
        <f>INDEX('Monthly Returns'!$P:$P,MATCH('Charting Input'!$C264,'Monthly Returns'!$D:$D,0),0)</f>
        <v>#N/A</v>
      </c>
      <c r="G264" s="17" t="e">
        <f t="shared" si="17"/>
        <v>#N/A</v>
      </c>
      <c r="H264" s="17" t="e">
        <f t="shared" ref="H264:H327" si="19">H263*(E264/E263)</f>
        <v>#N/A</v>
      </c>
      <c r="I264" s="17" t="e">
        <f t="shared" ref="I264:I327" si="20">I263*(F264/F263)</f>
        <v>#N/A</v>
      </c>
    </row>
    <row r="265" spans="2:9" x14ac:dyDescent="0.2">
      <c r="B265" s="1" t="s">
        <v>676</v>
      </c>
      <c r="C265" s="34">
        <f t="shared" si="18"/>
        <v>47695</v>
      </c>
      <c r="D265" s="37" t="e">
        <f>INDEX('Monthly Returns'!$E:$E,MATCH('Charting Input'!$C265,'Monthly Returns'!$D:$D,0),0)</f>
        <v>#N/A</v>
      </c>
      <c r="E265" s="37" t="e">
        <f>INDEX('Monthly Returns'!$O:$O,MATCH('Charting Input'!$C265,'Monthly Returns'!$D:$D,0),0)</f>
        <v>#N/A</v>
      </c>
      <c r="F265" s="37" t="e">
        <f>INDEX('Monthly Returns'!$P:$P,MATCH('Charting Input'!$C265,'Monthly Returns'!$D:$D,0),0)</f>
        <v>#N/A</v>
      </c>
      <c r="G265" s="17" t="e">
        <f t="shared" si="17"/>
        <v>#N/A</v>
      </c>
      <c r="H265" s="17" t="e">
        <f t="shared" si="19"/>
        <v>#N/A</v>
      </c>
      <c r="I265" s="17" t="e">
        <f t="shared" si="20"/>
        <v>#N/A</v>
      </c>
    </row>
    <row r="266" spans="2:9" x14ac:dyDescent="0.2">
      <c r="B266" s="1" t="s">
        <v>677</v>
      </c>
      <c r="C266" s="34">
        <f t="shared" si="18"/>
        <v>47726</v>
      </c>
      <c r="D266" s="37" t="e">
        <f>INDEX('Monthly Returns'!$E:$E,MATCH('Charting Input'!$C266,'Monthly Returns'!$D:$D,0),0)</f>
        <v>#N/A</v>
      </c>
      <c r="E266" s="37" t="e">
        <f>INDEX('Monthly Returns'!$O:$O,MATCH('Charting Input'!$C266,'Monthly Returns'!$D:$D,0),0)</f>
        <v>#N/A</v>
      </c>
      <c r="F266" s="37" t="e">
        <f>INDEX('Monthly Returns'!$P:$P,MATCH('Charting Input'!$C266,'Monthly Returns'!$D:$D,0),0)</f>
        <v>#N/A</v>
      </c>
      <c r="G266" s="17" t="e">
        <f t="shared" si="17"/>
        <v>#N/A</v>
      </c>
      <c r="H266" s="17" t="e">
        <f t="shared" si="19"/>
        <v>#N/A</v>
      </c>
      <c r="I266" s="17" t="e">
        <f t="shared" si="20"/>
        <v>#N/A</v>
      </c>
    </row>
    <row r="267" spans="2:9" x14ac:dyDescent="0.2">
      <c r="B267" s="1" t="s">
        <v>678</v>
      </c>
      <c r="C267" s="34">
        <f t="shared" si="18"/>
        <v>47756</v>
      </c>
      <c r="D267" s="37" t="e">
        <f>INDEX('Monthly Returns'!$E:$E,MATCH('Charting Input'!$C267,'Monthly Returns'!$D:$D,0),0)</f>
        <v>#N/A</v>
      </c>
      <c r="E267" s="37" t="e">
        <f>INDEX('Monthly Returns'!$O:$O,MATCH('Charting Input'!$C267,'Monthly Returns'!$D:$D,0),0)</f>
        <v>#N/A</v>
      </c>
      <c r="F267" s="37" t="e">
        <f>INDEX('Monthly Returns'!$P:$P,MATCH('Charting Input'!$C267,'Monthly Returns'!$D:$D,0),0)</f>
        <v>#N/A</v>
      </c>
      <c r="G267" s="17" t="e">
        <f t="shared" si="17"/>
        <v>#N/A</v>
      </c>
      <c r="H267" s="17" t="e">
        <f t="shared" si="19"/>
        <v>#N/A</v>
      </c>
      <c r="I267" s="17" t="e">
        <f t="shared" si="20"/>
        <v>#N/A</v>
      </c>
    </row>
    <row r="268" spans="2:9" x14ac:dyDescent="0.2">
      <c r="B268" s="1" t="s">
        <v>679</v>
      </c>
      <c r="C268" s="34">
        <f t="shared" si="18"/>
        <v>47787</v>
      </c>
      <c r="D268" s="37" t="e">
        <f>INDEX('Monthly Returns'!$E:$E,MATCH('Charting Input'!$C268,'Monthly Returns'!$D:$D,0),0)</f>
        <v>#N/A</v>
      </c>
      <c r="E268" s="37" t="e">
        <f>INDEX('Monthly Returns'!$O:$O,MATCH('Charting Input'!$C268,'Monthly Returns'!$D:$D,0),0)</f>
        <v>#N/A</v>
      </c>
      <c r="F268" s="37" t="e">
        <f>INDEX('Monthly Returns'!$P:$P,MATCH('Charting Input'!$C268,'Monthly Returns'!$D:$D,0),0)</f>
        <v>#N/A</v>
      </c>
      <c r="G268" s="17" t="e">
        <f t="shared" si="17"/>
        <v>#N/A</v>
      </c>
      <c r="H268" s="17" t="e">
        <f t="shared" si="19"/>
        <v>#N/A</v>
      </c>
      <c r="I268" s="17" t="e">
        <f t="shared" si="20"/>
        <v>#N/A</v>
      </c>
    </row>
    <row r="269" spans="2:9" x14ac:dyDescent="0.2">
      <c r="B269" s="1" t="s">
        <v>680</v>
      </c>
      <c r="C269" s="34">
        <f t="shared" si="18"/>
        <v>47817</v>
      </c>
      <c r="D269" s="37" t="e">
        <f>INDEX('Monthly Returns'!$E:$E,MATCH('Charting Input'!$C269,'Monthly Returns'!$D:$D,0),0)</f>
        <v>#N/A</v>
      </c>
      <c r="E269" s="37" t="e">
        <f>INDEX('Monthly Returns'!$O:$O,MATCH('Charting Input'!$C269,'Monthly Returns'!$D:$D,0),0)</f>
        <v>#N/A</v>
      </c>
      <c r="F269" s="37" t="e">
        <f>INDEX('Monthly Returns'!$P:$P,MATCH('Charting Input'!$C269,'Monthly Returns'!$D:$D,0),0)</f>
        <v>#N/A</v>
      </c>
      <c r="G269" s="17" t="e">
        <f t="shared" si="17"/>
        <v>#N/A</v>
      </c>
      <c r="H269" s="17" t="e">
        <f t="shared" si="19"/>
        <v>#N/A</v>
      </c>
      <c r="I269" s="17" t="e">
        <f t="shared" si="20"/>
        <v>#N/A</v>
      </c>
    </row>
    <row r="270" spans="2:9" x14ac:dyDescent="0.2">
      <c r="B270" s="1" t="s">
        <v>681</v>
      </c>
      <c r="C270" s="34">
        <f t="shared" si="18"/>
        <v>47848</v>
      </c>
      <c r="D270" s="37" t="e">
        <f>INDEX('Monthly Returns'!$E:$E,MATCH('Charting Input'!$C270,'Monthly Returns'!$D:$D,0),0)</f>
        <v>#N/A</v>
      </c>
      <c r="E270" s="37" t="e">
        <f>INDEX('Monthly Returns'!$O:$O,MATCH('Charting Input'!$C270,'Monthly Returns'!$D:$D,0),0)</f>
        <v>#N/A</v>
      </c>
      <c r="F270" s="37" t="e">
        <f>INDEX('Monthly Returns'!$P:$P,MATCH('Charting Input'!$C270,'Monthly Returns'!$D:$D,0),0)</f>
        <v>#N/A</v>
      </c>
      <c r="G270" s="17" t="e">
        <f t="shared" si="17"/>
        <v>#N/A</v>
      </c>
      <c r="H270" s="17" t="e">
        <f t="shared" si="19"/>
        <v>#N/A</v>
      </c>
      <c r="I270" s="17" t="e">
        <f t="shared" si="20"/>
        <v>#N/A</v>
      </c>
    </row>
    <row r="271" spans="2:9" x14ac:dyDescent="0.2">
      <c r="B271" s="1" t="s">
        <v>682</v>
      </c>
      <c r="C271" s="34">
        <f t="shared" si="18"/>
        <v>47879</v>
      </c>
      <c r="D271" s="37" t="e">
        <f>INDEX('Monthly Returns'!$E:$E,MATCH('Charting Input'!$C271,'Monthly Returns'!$D:$D,0),0)</f>
        <v>#N/A</v>
      </c>
      <c r="E271" s="37" t="e">
        <f>INDEX('Monthly Returns'!$O:$O,MATCH('Charting Input'!$C271,'Monthly Returns'!$D:$D,0),0)</f>
        <v>#N/A</v>
      </c>
      <c r="F271" s="37" t="e">
        <f>INDEX('Monthly Returns'!$P:$P,MATCH('Charting Input'!$C271,'Monthly Returns'!$D:$D,0),0)</f>
        <v>#N/A</v>
      </c>
      <c r="G271" s="17" t="e">
        <f t="shared" si="17"/>
        <v>#N/A</v>
      </c>
      <c r="H271" s="17" t="e">
        <f t="shared" si="19"/>
        <v>#N/A</v>
      </c>
      <c r="I271" s="17" t="e">
        <f t="shared" si="20"/>
        <v>#N/A</v>
      </c>
    </row>
    <row r="272" spans="2:9" x14ac:dyDescent="0.2">
      <c r="B272" s="1" t="s">
        <v>683</v>
      </c>
      <c r="C272" s="34">
        <f t="shared" si="18"/>
        <v>47907</v>
      </c>
      <c r="D272" s="37" t="e">
        <f>INDEX('Monthly Returns'!$E:$E,MATCH('Charting Input'!$C272,'Monthly Returns'!$D:$D,0),0)</f>
        <v>#N/A</v>
      </c>
      <c r="E272" s="37" t="e">
        <f>INDEX('Monthly Returns'!$O:$O,MATCH('Charting Input'!$C272,'Monthly Returns'!$D:$D,0),0)</f>
        <v>#N/A</v>
      </c>
      <c r="F272" s="37" t="e">
        <f>INDEX('Monthly Returns'!$P:$P,MATCH('Charting Input'!$C272,'Monthly Returns'!$D:$D,0),0)</f>
        <v>#N/A</v>
      </c>
      <c r="G272" s="17" t="e">
        <f t="shared" si="17"/>
        <v>#N/A</v>
      </c>
      <c r="H272" s="17" t="e">
        <f t="shared" si="19"/>
        <v>#N/A</v>
      </c>
      <c r="I272" s="17" t="e">
        <f t="shared" si="20"/>
        <v>#N/A</v>
      </c>
    </row>
    <row r="273" spans="2:9" x14ac:dyDescent="0.2">
      <c r="B273" s="1" t="s">
        <v>684</v>
      </c>
      <c r="C273" s="34">
        <f t="shared" si="18"/>
        <v>47938</v>
      </c>
      <c r="D273" s="37" t="e">
        <f>INDEX('Monthly Returns'!$E:$E,MATCH('Charting Input'!$C273,'Monthly Returns'!$D:$D,0),0)</f>
        <v>#N/A</v>
      </c>
      <c r="E273" s="37" t="e">
        <f>INDEX('Monthly Returns'!$O:$O,MATCH('Charting Input'!$C273,'Monthly Returns'!$D:$D,0),0)</f>
        <v>#N/A</v>
      </c>
      <c r="F273" s="37" t="e">
        <f>INDEX('Monthly Returns'!$P:$P,MATCH('Charting Input'!$C273,'Monthly Returns'!$D:$D,0),0)</f>
        <v>#N/A</v>
      </c>
      <c r="G273" s="17" t="e">
        <f t="shared" si="17"/>
        <v>#N/A</v>
      </c>
      <c r="H273" s="17" t="e">
        <f t="shared" si="19"/>
        <v>#N/A</v>
      </c>
      <c r="I273" s="17" t="e">
        <f t="shared" si="20"/>
        <v>#N/A</v>
      </c>
    </row>
    <row r="274" spans="2:9" x14ac:dyDescent="0.2">
      <c r="B274" s="1" t="s">
        <v>685</v>
      </c>
      <c r="C274" s="34">
        <f t="shared" si="18"/>
        <v>47968</v>
      </c>
      <c r="D274" s="37" t="e">
        <f>INDEX('Monthly Returns'!$E:$E,MATCH('Charting Input'!$C274,'Monthly Returns'!$D:$D,0),0)</f>
        <v>#N/A</v>
      </c>
      <c r="E274" s="37" t="e">
        <f>INDEX('Monthly Returns'!$O:$O,MATCH('Charting Input'!$C274,'Monthly Returns'!$D:$D,0),0)</f>
        <v>#N/A</v>
      </c>
      <c r="F274" s="37" t="e">
        <f>INDEX('Monthly Returns'!$P:$P,MATCH('Charting Input'!$C274,'Monthly Returns'!$D:$D,0),0)</f>
        <v>#N/A</v>
      </c>
      <c r="G274" s="17" t="e">
        <f t="shared" si="17"/>
        <v>#N/A</v>
      </c>
      <c r="H274" s="17" t="e">
        <f t="shared" si="19"/>
        <v>#N/A</v>
      </c>
      <c r="I274" s="17" t="e">
        <f t="shared" si="20"/>
        <v>#N/A</v>
      </c>
    </row>
    <row r="275" spans="2:9" x14ac:dyDescent="0.2">
      <c r="B275" s="1" t="s">
        <v>686</v>
      </c>
      <c r="C275" s="34">
        <f t="shared" si="18"/>
        <v>47999</v>
      </c>
      <c r="D275" s="37" t="e">
        <f>INDEX('Monthly Returns'!$E:$E,MATCH('Charting Input'!$C275,'Monthly Returns'!$D:$D,0),0)</f>
        <v>#N/A</v>
      </c>
      <c r="E275" s="37" t="e">
        <f>INDEX('Monthly Returns'!$O:$O,MATCH('Charting Input'!$C275,'Monthly Returns'!$D:$D,0),0)</f>
        <v>#N/A</v>
      </c>
      <c r="F275" s="37" t="e">
        <f>INDEX('Monthly Returns'!$P:$P,MATCH('Charting Input'!$C275,'Monthly Returns'!$D:$D,0),0)</f>
        <v>#N/A</v>
      </c>
      <c r="G275" s="17" t="e">
        <f t="shared" si="17"/>
        <v>#N/A</v>
      </c>
      <c r="H275" s="17" t="e">
        <f t="shared" si="19"/>
        <v>#N/A</v>
      </c>
      <c r="I275" s="17" t="e">
        <f t="shared" si="20"/>
        <v>#N/A</v>
      </c>
    </row>
    <row r="276" spans="2:9" x14ac:dyDescent="0.2">
      <c r="B276" s="1" t="s">
        <v>687</v>
      </c>
      <c r="C276" s="34">
        <f t="shared" si="18"/>
        <v>48029</v>
      </c>
      <c r="D276" s="37" t="e">
        <f>INDEX('Monthly Returns'!$E:$E,MATCH('Charting Input'!$C276,'Monthly Returns'!$D:$D,0),0)</f>
        <v>#N/A</v>
      </c>
      <c r="E276" s="37" t="e">
        <f>INDEX('Monthly Returns'!$O:$O,MATCH('Charting Input'!$C276,'Monthly Returns'!$D:$D,0),0)</f>
        <v>#N/A</v>
      </c>
      <c r="F276" s="37" t="e">
        <f>INDEX('Monthly Returns'!$P:$P,MATCH('Charting Input'!$C276,'Monthly Returns'!$D:$D,0),0)</f>
        <v>#N/A</v>
      </c>
      <c r="G276" s="17" t="e">
        <f t="shared" si="17"/>
        <v>#N/A</v>
      </c>
      <c r="H276" s="17" t="e">
        <f t="shared" si="19"/>
        <v>#N/A</v>
      </c>
      <c r="I276" s="17" t="e">
        <f t="shared" si="20"/>
        <v>#N/A</v>
      </c>
    </row>
    <row r="277" spans="2:9" x14ac:dyDescent="0.2">
      <c r="B277" s="1" t="s">
        <v>688</v>
      </c>
      <c r="C277" s="34">
        <f t="shared" si="18"/>
        <v>48060</v>
      </c>
      <c r="D277" s="37" t="e">
        <f>INDEX('Monthly Returns'!$E:$E,MATCH('Charting Input'!$C277,'Monthly Returns'!$D:$D,0),0)</f>
        <v>#N/A</v>
      </c>
      <c r="E277" s="37" t="e">
        <f>INDEX('Monthly Returns'!$O:$O,MATCH('Charting Input'!$C277,'Monthly Returns'!$D:$D,0),0)</f>
        <v>#N/A</v>
      </c>
      <c r="F277" s="37" t="e">
        <f>INDEX('Monthly Returns'!$P:$P,MATCH('Charting Input'!$C277,'Monthly Returns'!$D:$D,0),0)</f>
        <v>#N/A</v>
      </c>
      <c r="G277" s="17" t="e">
        <f t="shared" si="17"/>
        <v>#N/A</v>
      </c>
      <c r="H277" s="17" t="e">
        <f t="shared" si="19"/>
        <v>#N/A</v>
      </c>
      <c r="I277" s="17" t="e">
        <f t="shared" si="20"/>
        <v>#N/A</v>
      </c>
    </row>
    <row r="278" spans="2:9" x14ac:dyDescent="0.2">
      <c r="B278" s="1" t="s">
        <v>689</v>
      </c>
      <c r="C278" s="34">
        <f t="shared" si="18"/>
        <v>48091</v>
      </c>
      <c r="D278" s="37" t="e">
        <f>INDEX('Monthly Returns'!$E:$E,MATCH('Charting Input'!$C278,'Monthly Returns'!$D:$D,0),0)</f>
        <v>#N/A</v>
      </c>
      <c r="E278" s="37" t="e">
        <f>INDEX('Monthly Returns'!$O:$O,MATCH('Charting Input'!$C278,'Monthly Returns'!$D:$D,0),0)</f>
        <v>#N/A</v>
      </c>
      <c r="F278" s="37" t="e">
        <f>INDEX('Monthly Returns'!$P:$P,MATCH('Charting Input'!$C278,'Monthly Returns'!$D:$D,0),0)</f>
        <v>#N/A</v>
      </c>
      <c r="G278" s="17" t="e">
        <f t="shared" si="17"/>
        <v>#N/A</v>
      </c>
      <c r="H278" s="17" t="e">
        <f t="shared" si="19"/>
        <v>#N/A</v>
      </c>
      <c r="I278" s="17" t="e">
        <f t="shared" si="20"/>
        <v>#N/A</v>
      </c>
    </row>
    <row r="279" spans="2:9" x14ac:dyDescent="0.2">
      <c r="B279" s="1" t="s">
        <v>690</v>
      </c>
      <c r="C279" s="34">
        <f t="shared" si="18"/>
        <v>48121</v>
      </c>
      <c r="D279" s="37" t="e">
        <f>INDEX('Monthly Returns'!$E:$E,MATCH('Charting Input'!$C279,'Monthly Returns'!$D:$D,0),0)</f>
        <v>#N/A</v>
      </c>
      <c r="E279" s="37" t="e">
        <f>INDEX('Monthly Returns'!$O:$O,MATCH('Charting Input'!$C279,'Monthly Returns'!$D:$D,0),0)</f>
        <v>#N/A</v>
      </c>
      <c r="F279" s="37" t="e">
        <f>INDEX('Monthly Returns'!$P:$P,MATCH('Charting Input'!$C279,'Monthly Returns'!$D:$D,0),0)</f>
        <v>#N/A</v>
      </c>
      <c r="G279" s="17" t="e">
        <f t="shared" si="17"/>
        <v>#N/A</v>
      </c>
      <c r="H279" s="17" t="e">
        <f t="shared" si="19"/>
        <v>#N/A</v>
      </c>
      <c r="I279" s="17" t="e">
        <f t="shared" si="20"/>
        <v>#N/A</v>
      </c>
    </row>
    <row r="280" spans="2:9" x14ac:dyDescent="0.2">
      <c r="B280" s="1" t="s">
        <v>691</v>
      </c>
      <c r="C280" s="34">
        <f t="shared" si="18"/>
        <v>48152</v>
      </c>
      <c r="D280" s="37" t="e">
        <f>INDEX('Monthly Returns'!$E:$E,MATCH('Charting Input'!$C280,'Monthly Returns'!$D:$D,0),0)</f>
        <v>#N/A</v>
      </c>
      <c r="E280" s="37" t="e">
        <f>INDEX('Monthly Returns'!$O:$O,MATCH('Charting Input'!$C280,'Monthly Returns'!$D:$D,0),0)</f>
        <v>#N/A</v>
      </c>
      <c r="F280" s="37" t="e">
        <f>INDEX('Monthly Returns'!$P:$P,MATCH('Charting Input'!$C280,'Monthly Returns'!$D:$D,0),0)</f>
        <v>#N/A</v>
      </c>
      <c r="G280" s="17" t="e">
        <f t="shared" si="17"/>
        <v>#N/A</v>
      </c>
      <c r="H280" s="17" t="e">
        <f t="shared" si="19"/>
        <v>#N/A</v>
      </c>
      <c r="I280" s="17" t="e">
        <f t="shared" si="20"/>
        <v>#N/A</v>
      </c>
    </row>
    <row r="281" spans="2:9" x14ac:dyDescent="0.2">
      <c r="B281" s="1" t="s">
        <v>692</v>
      </c>
      <c r="C281" s="34">
        <f t="shared" si="18"/>
        <v>48182</v>
      </c>
      <c r="D281" s="37" t="e">
        <f>INDEX('Monthly Returns'!$E:$E,MATCH('Charting Input'!$C281,'Monthly Returns'!$D:$D,0),0)</f>
        <v>#N/A</v>
      </c>
      <c r="E281" s="37" t="e">
        <f>INDEX('Monthly Returns'!$O:$O,MATCH('Charting Input'!$C281,'Monthly Returns'!$D:$D,0),0)</f>
        <v>#N/A</v>
      </c>
      <c r="F281" s="37" t="e">
        <f>INDEX('Monthly Returns'!$P:$P,MATCH('Charting Input'!$C281,'Monthly Returns'!$D:$D,0),0)</f>
        <v>#N/A</v>
      </c>
      <c r="G281" s="17" t="e">
        <f t="shared" si="17"/>
        <v>#N/A</v>
      </c>
      <c r="H281" s="17" t="e">
        <f t="shared" si="19"/>
        <v>#N/A</v>
      </c>
      <c r="I281" s="17" t="e">
        <f t="shared" si="20"/>
        <v>#N/A</v>
      </c>
    </row>
    <row r="282" spans="2:9" x14ac:dyDescent="0.2">
      <c r="B282" s="1" t="s">
        <v>693</v>
      </c>
      <c r="C282" s="34">
        <f t="shared" si="18"/>
        <v>48213</v>
      </c>
      <c r="D282" s="37" t="e">
        <f>INDEX('Monthly Returns'!$E:$E,MATCH('Charting Input'!$C282,'Monthly Returns'!$D:$D,0),0)</f>
        <v>#N/A</v>
      </c>
      <c r="E282" s="37" t="e">
        <f>INDEX('Monthly Returns'!$O:$O,MATCH('Charting Input'!$C282,'Monthly Returns'!$D:$D,0),0)</f>
        <v>#N/A</v>
      </c>
      <c r="F282" s="37" t="e">
        <f>INDEX('Monthly Returns'!$P:$P,MATCH('Charting Input'!$C282,'Monthly Returns'!$D:$D,0),0)</f>
        <v>#N/A</v>
      </c>
      <c r="G282" s="17" t="e">
        <f t="shared" si="17"/>
        <v>#N/A</v>
      </c>
      <c r="H282" s="17" t="e">
        <f t="shared" si="19"/>
        <v>#N/A</v>
      </c>
      <c r="I282" s="17" t="e">
        <f t="shared" si="20"/>
        <v>#N/A</v>
      </c>
    </row>
    <row r="283" spans="2:9" x14ac:dyDescent="0.2">
      <c r="B283" s="1" t="s">
        <v>694</v>
      </c>
      <c r="C283" s="34">
        <f t="shared" si="18"/>
        <v>48244</v>
      </c>
      <c r="D283" s="37" t="e">
        <f>INDEX('Monthly Returns'!$E:$E,MATCH('Charting Input'!$C283,'Monthly Returns'!$D:$D,0),0)</f>
        <v>#N/A</v>
      </c>
      <c r="E283" s="37" t="e">
        <f>INDEX('Monthly Returns'!$O:$O,MATCH('Charting Input'!$C283,'Monthly Returns'!$D:$D,0),0)</f>
        <v>#N/A</v>
      </c>
      <c r="F283" s="37" t="e">
        <f>INDEX('Monthly Returns'!$P:$P,MATCH('Charting Input'!$C283,'Monthly Returns'!$D:$D,0),0)</f>
        <v>#N/A</v>
      </c>
      <c r="G283" s="17" t="e">
        <f t="shared" si="17"/>
        <v>#N/A</v>
      </c>
      <c r="H283" s="17" t="e">
        <f t="shared" si="19"/>
        <v>#N/A</v>
      </c>
      <c r="I283" s="17" t="e">
        <f t="shared" si="20"/>
        <v>#N/A</v>
      </c>
    </row>
    <row r="284" spans="2:9" x14ac:dyDescent="0.2">
      <c r="B284" s="1" t="s">
        <v>695</v>
      </c>
      <c r="C284" s="34">
        <f t="shared" si="18"/>
        <v>48273</v>
      </c>
      <c r="D284" s="37" t="e">
        <f>INDEX('Monthly Returns'!$E:$E,MATCH('Charting Input'!$C284,'Monthly Returns'!$D:$D,0),0)</f>
        <v>#N/A</v>
      </c>
      <c r="E284" s="37" t="e">
        <f>INDEX('Monthly Returns'!$O:$O,MATCH('Charting Input'!$C284,'Monthly Returns'!$D:$D,0),0)</f>
        <v>#N/A</v>
      </c>
      <c r="F284" s="37" t="e">
        <f>INDEX('Monthly Returns'!$P:$P,MATCH('Charting Input'!$C284,'Monthly Returns'!$D:$D,0),0)</f>
        <v>#N/A</v>
      </c>
      <c r="G284" s="17" t="e">
        <f t="shared" si="17"/>
        <v>#N/A</v>
      </c>
      <c r="H284" s="17" t="e">
        <f t="shared" si="19"/>
        <v>#N/A</v>
      </c>
      <c r="I284" s="17" t="e">
        <f t="shared" si="20"/>
        <v>#N/A</v>
      </c>
    </row>
    <row r="285" spans="2:9" x14ac:dyDescent="0.2">
      <c r="B285" s="1" t="s">
        <v>696</v>
      </c>
      <c r="C285" s="34">
        <f t="shared" si="18"/>
        <v>48304</v>
      </c>
      <c r="D285" s="37" t="e">
        <f>INDEX('Monthly Returns'!$E:$E,MATCH('Charting Input'!$C285,'Monthly Returns'!$D:$D,0),0)</f>
        <v>#N/A</v>
      </c>
      <c r="E285" s="37" t="e">
        <f>INDEX('Monthly Returns'!$O:$O,MATCH('Charting Input'!$C285,'Monthly Returns'!$D:$D,0),0)</f>
        <v>#N/A</v>
      </c>
      <c r="F285" s="37" t="e">
        <f>INDEX('Monthly Returns'!$P:$P,MATCH('Charting Input'!$C285,'Monthly Returns'!$D:$D,0),0)</f>
        <v>#N/A</v>
      </c>
      <c r="G285" s="17" t="e">
        <f t="shared" si="17"/>
        <v>#N/A</v>
      </c>
      <c r="H285" s="17" t="e">
        <f t="shared" si="19"/>
        <v>#N/A</v>
      </c>
      <c r="I285" s="17" t="e">
        <f t="shared" si="20"/>
        <v>#N/A</v>
      </c>
    </row>
    <row r="286" spans="2:9" x14ac:dyDescent="0.2">
      <c r="B286" s="1" t="s">
        <v>697</v>
      </c>
      <c r="C286" s="34">
        <f t="shared" si="18"/>
        <v>48334</v>
      </c>
      <c r="D286" s="37" t="e">
        <f>INDEX('Monthly Returns'!$E:$E,MATCH('Charting Input'!$C286,'Monthly Returns'!$D:$D,0),0)</f>
        <v>#N/A</v>
      </c>
      <c r="E286" s="37" t="e">
        <f>INDEX('Monthly Returns'!$O:$O,MATCH('Charting Input'!$C286,'Monthly Returns'!$D:$D,0),0)</f>
        <v>#N/A</v>
      </c>
      <c r="F286" s="37" t="e">
        <f>INDEX('Monthly Returns'!$P:$P,MATCH('Charting Input'!$C286,'Monthly Returns'!$D:$D,0),0)</f>
        <v>#N/A</v>
      </c>
      <c r="G286" s="17" t="e">
        <f t="shared" si="17"/>
        <v>#N/A</v>
      </c>
      <c r="H286" s="17" t="e">
        <f t="shared" si="19"/>
        <v>#N/A</v>
      </c>
      <c r="I286" s="17" t="e">
        <f t="shared" si="20"/>
        <v>#N/A</v>
      </c>
    </row>
    <row r="287" spans="2:9" x14ac:dyDescent="0.2">
      <c r="B287" s="1" t="s">
        <v>698</v>
      </c>
      <c r="C287" s="34">
        <f t="shared" si="18"/>
        <v>48365</v>
      </c>
      <c r="D287" s="37" t="e">
        <f>INDEX('Monthly Returns'!$E:$E,MATCH('Charting Input'!$C287,'Monthly Returns'!$D:$D,0),0)</f>
        <v>#N/A</v>
      </c>
      <c r="E287" s="37" t="e">
        <f>INDEX('Monthly Returns'!$O:$O,MATCH('Charting Input'!$C287,'Monthly Returns'!$D:$D,0),0)</f>
        <v>#N/A</v>
      </c>
      <c r="F287" s="37" t="e">
        <f>INDEX('Monthly Returns'!$P:$P,MATCH('Charting Input'!$C287,'Monthly Returns'!$D:$D,0),0)</f>
        <v>#N/A</v>
      </c>
      <c r="G287" s="17" t="e">
        <f t="shared" si="17"/>
        <v>#N/A</v>
      </c>
      <c r="H287" s="17" t="e">
        <f t="shared" si="19"/>
        <v>#N/A</v>
      </c>
      <c r="I287" s="17" t="e">
        <f t="shared" si="20"/>
        <v>#N/A</v>
      </c>
    </row>
    <row r="288" spans="2:9" x14ac:dyDescent="0.2">
      <c r="B288" s="1" t="s">
        <v>699</v>
      </c>
      <c r="C288" s="34">
        <f t="shared" si="18"/>
        <v>48395</v>
      </c>
      <c r="D288" s="37" t="e">
        <f>INDEX('Monthly Returns'!$E:$E,MATCH('Charting Input'!$C288,'Monthly Returns'!$D:$D,0),0)</f>
        <v>#N/A</v>
      </c>
      <c r="E288" s="37" t="e">
        <f>INDEX('Monthly Returns'!$O:$O,MATCH('Charting Input'!$C288,'Monthly Returns'!$D:$D,0),0)</f>
        <v>#N/A</v>
      </c>
      <c r="F288" s="37" t="e">
        <f>INDEX('Monthly Returns'!$P:$P,MATCH('Charting Input'!$C288,'Monthly Returns'!$D:$D,0),0)</f>
        <v>#N/A</v>
      </c>
      <c r="G288" s="17" t="e">
        <f t="shared" si="17"/>
        <v>#N/A</v>
      </c>
      <c r="H288" s="17" t="e">
        <f t="shared" si="19"/>
        <v>#N/A</v>
      </c>
      <c r="I288" s="17" t="e">
        <f t="shared" si="20"/>
        <v>#N/A</v>
      </c>
    </row>
    <row r="289" spans="2:9" x14ac:dyDescent="0.2">
      <c r="B289" s="1" t="s">
        <v>700</v>
      </c>
      <c r="C289" s="34">
        <f t="shared" si="18"/>
        <v>48426</v>
      </c>
      <c r="D289" s="37" t="e">
        <f>INDEX('Monthly Returns'!$E:$E,MATCH('Charting Input'!$C289,'Monthly Returns'!$D:$D,0),0)</f>
        <v>#N/A</v>
      </c>
      <c r="E289" s="37" t="e">
        <f>INDEX('Monthly Returns'!$O:$O,MATCH('Charting Input'!$C289,'Monthly Returns'!$D:$D,0),0)</f>
        <v>#N/A</v>
      </c>
      <c r="F289" s="37" t="e">
        <f>INDEX('Monthly Returns'!$P:$P,MATCH('Charting Input'!$C289,'Monthly Returns'!$D:$D,0),0)</f>
        <v>#N/A</v>
      </c>
      <c r="G289" s="17" t="e">
        <f t="shared" si="17"/>
        <v>#N/A</v>
      </c>
      <c r="H289" s="17" t="e">
        <f t="shared" si="19"/>
        <v>#N/A</v>
      </c>
      <c r="I289" s="17" t="e">
        <f t="shared" si="20"/>
        <v>#N/A</v>
      </c>
    </row>
    <row r="290" spans="2:9" x14ac:dyDescent="0.2">
      <c r="B290" s="1" t="s">
        <v>701</v>
      </c>
      <c r="C290" s="34">
        <f t="shared" si="18"/>
        <v>48457</v>
      </c>
      <c r="D290" s="37" t="e">
        <f>INDEX('Monthly Returns'!$E:$E,MATCH('Charting Input'!$C290,'Monthly Returns'!$D:$D,0),0)</f>
        <v>#N/A</v>
      </c>
      <c r="E290" s="37" t="e">
        <f>INDEX('Monthly Returns'!$O:$O,MATCH('Charting Input'!$C290,'Monthly Returns'!$D:$D,0),0)</f>
        <v>#N/A</v>
      </c>
      <c r="F290" s="37" t="e">
        <f>INDEX('Monthly Returns'!$P:$P,MATCH('Charting Input'!$C290,'Monthly Returns'!$D:$D,0),0)</f>
        <v>#N/A</v>
      </c>
      <c r="G290" s="17" t="e">
        <f t="shared" si="17"/>
        <v>#N/A</v>
      </c>
      <c r="H290" s="17" t="e">
        <f t="shared" si="19"/>
        <v>#N/A</v>
      </c>
      <c r="I290" s="17" t="e">
        <f t="shared" si="20"/>
        <v>#N/A</v>
      </c>
    </row>
    <row r="291" spans="2:9" x14ac:dyDescent="0.2">
      <c r="B291" s="1" t="s">
        <v>702</v>
      </c>
      <c r="C291" s="34">
        <f t="shared" si="18"/>
        <v>48487</v>
      </c>
      <c r="D291" s="37" t="e">
        <f>INDEX('Monthly Returns'!$E:$E,MATCH('Charting Input'!$C291,'Monthly Returns'!$D:$D,0),0)</f>
        <v>#N/A</v>
      </c>
      <c r="E291" s="37" t="e">
        <f>INDEX('Monthly Returns'!$O:$O,MATCH('Charting Input'!$C291,'Monthly Returns'!$D:$D,0),0)</f>
        <v>#N/A</v>
      </c>
      <c r="F291" s="37" t="e">
        <f>INDEX('Monthly Returns'!$P:$P,MATCH('Charting Input'!$C291,'Monthly Returns'!$D:$D,0),0)</f>
        <v>#N/A</v>
      </c>
      <c r="G291" s="17" t="e">
        <f t="shared" si="17"/>
        <v>#N/A</v>
      </c>
      <c r="H291" s="17" t="e">
        <f t="shared" si="19"/>
        <v>#N/A</v>
      </c>
      <c r="I291" s="17" t="e">
        <f t="shared" si="20"/>
        <v>#N/A</v>
      </c>
    </row>
    <row r="292" spans="2:9" x14ac:dyDescent="0.2">
      <c r="B292" s="1" t="s">
        <v>703</v>
      </c>
      <c r="C292" s="34">
        <f t="shared" si="18"/>
        <v>48518</v>
      </c>
      <c r="D292" s="37" t="e">
        <f>INDEX('Monthly Returns'!$E:$E,MATCH('Charting Input'!$C292,'Monthly Returns'!$D:$D,0),0)</f>
        <v>#N/A</v>
      </c>
      <c r="E292" s="37" t="e">
        <f>INDEX('Monthly Returns'!$O:$O,MATCH('Charting Input'!$C292,'Monthly Returns'!$D:$D,0),0)</f>
        <v>#N/A</v>
      </c>
      <c r="F292" s="37" t="e">
        <f>INDEX('Monthly Returns'!$P:$P,MATCH('Charting Input'!$C292,'Monthly Returns'!$D:$D,0),0)</f>
        <v>#N/A</v>
      </c>
      <c r="G292" s="17" t="e">
        <f t="shared" si="17"/>
        <v>#N/A</v>
      </c>
      <c r="H292" s="17" t="e">
        <f t="shared" si="19"/>
        <v>#N/A</v>
      </c>
      <c r="I292" s="17" t="e">
        <f t="shared" si="20"/>
        <v>#N/A</v>
      </c>
    </row>
    <row r="293" spans="2:9" x14ac:dyDescent="0.2">
      <c r="B293" s="1" t="s">
        <v>704</v>
      </c>
      <c r="C293" s="34">
        <f t="shared" si="18"/>
        <v>48548</v>
      </c>
      <c r="D293" s="37" t="e">
        <f>INDEX('Monthly Returns'!$E:$E,MATCH('Charting Input'!$C293,'Monthly Returns'!$D:$D,0),0)</f>
        <v>#N/A</v>
      </c>
      <c r="E293" s="37" t="e">
        <f>INDEX('Monthly Returns'!$O:$O,MATCH('Charting Input'!$C293,'Monthly Returns'!$D:$D,0),0)</f>
        <v>#N/A</v>
      </c>
      <c r="F293" s="37" t="e">
        <f>INDEX('Monthly Returns'!$P:$P,MATCH('Charting Input'!$C293,'Monthly Returns'!$D:$D,0),0)</f>
        <v>#N/A</v>
      </c>
      <c r="G293" s="17" t="e">
        <f t="shared" si="17"/>
        <v>#N/A</v>
      </c>
      <c r="H293" s="17" t="e">
        <f t="shared" si="19"/>
        <v>#N/A</v>
      </c>
      <c r="I293" s="17" t="e">
        <f t="shared" si="20"/>
        <v>#N/A</v>
      </c>
    </row>
    <row r="294" spans="2:9" x14ac:dyDescent="0.2">
      <c r="B294" s="1" t="s">
        <v>705</v>
      </c>
      <c r="C294" s="34">
        <f t="shared" si="18"/>
        <v>48579</v>
      </c>
      <c r="D294" s="37" t="e">
        <f>INDEX('Monthly Returns'!$E:$E,MATCH('Charting Input'!$C294,'Monthly Returns'!$D:$D,0),0)</f>
        <v>#N/A</v>
      </c>
      <c r="E294" s="37" t="e">
        <f>INDEX('Monthly Returns'!$O:$O,MATCH('Charting Input'!$C294,'Monthly Returns'!$D:$D,0),0)</f>
        <v>#N/A</v>
      </c>
      <c r="F294" s="37" t="e">
        <f>INDEX('Monthly Returns'!$P:$P,MATCH('Charting Input'!$C294,'Monthly Returns'!$D:$D,0),0)</f>
        <v>#N/A</v>
      </c>
      <c r="G294" s="17" t="e">
        <f t="shared" si="17"/>
        <v>#N/A</v>
      </c>
      <c r="H294" s="17" t="e">
        <f t="shared" si="19"/>
        <v>#N/A</v>
      </c>
      <c r="I294" s="17" t="e">
        <f t="shared" si="20"/>
        <v>#N/A</v>
      </c>
    </row>
    <row r="295" spans="2:9" x14ac:dyDescent="0.2">
      <c r="B295" s="1" t="s">
        <v>706</v>
      </c>
      <c r="C295" s="34">
        <f t="shared" si="18"/>
        <v>48610</v>
      </c>
      <c r="D295" s="37" t="e">
        <f>INDEX('Monthly Returns'!$E:$E,MATCH('Charting Input'!$C295,'Monthly Returns'!$D:$D,0),0)</f>
        <v>#N/A</v>
      </c>
      <c r="E295" s="37" t="e">
        <f>INDEX('Monthly Returns'!$O:$O,MATCH('Charting Input'!$C295,'Monthly Returns'!$D:$D,0),0)</f>
        <v>#N/A</v>
      </c>
      <c r="F295" s="37" t="e">
        <f>INDEX('Monthly Returns'!$P:$P,MATCH('Charting Input'!$C295,'Monthly Returns'!$D:$D,0),0)</f>
        <v>#N/A</v>
      </c>
      <c r="G295" s="17" t="e">
        <f t="shared" si="17"/>
        <v>#N/A</v>
      </c>
      <c r="H295" s="17" t="e">
        <f t="shared" si="19"/>
        <v>#N/A</v>
      </c>
      <c r="I295" s="17" t="e">
        <f t="shared" si="20"/>
        <v>#N/A</v>
      </c>
    </row>
    <row r="296" spans="2:9" x14ac:dyDescent="0.2">
      <c r="B296" s="1" t="s">
        <v>707</v>
      </c>
      <c r="C296" s="34">
        <f t="shared" si="18"/>
        <v>48638</v>
      </c>
      <c r="D296" s="37" t="e">
        <f>INDEX('Monthly Returns'!$E:$E,MATCH('Charting Input'!$C296,'Monthly Returns'!$D:$D,0),0)</f>
        <v>#N/A</v>
      </c>
      <c r="E296" s="37" t="e">
        <f>INDEX('Monthly Returns'!$O:$O,MATCH('Charting Input'!$C296,'Monthly Returns'!$D:$D,0),0)</f>
        <v>#N/A</v>
      </c>
      <c r="F296" s="37" t="e">
        <f>INDEX('Monthly Returns'!$P:$P,MATCH('Charting Input'!$C296,'Monthly Returns'!$D:$D,0),0)</f>
        <v>#N/A</v>
      </c>
      <c r="G296" s="17" t="e">
        <f t="shared" si="17"/>
        <v>#N/A</v>
      </c>
      <c r="H296" s="17" t="e">
        <f t="shared" si="19"/>
        <v>#N/A</v>
      </c>
      <c r="I296" s="17" t="e">
        <f t="shared" si="20"/>
        <v>#N/A</v>
      </c>
    </row>
    <row r="297" spans="2:9" x14ac:dyDescent="0.2">
      <c r="B297" s="1" t="s">
        <v>708</v>
      </c>
      <c r="C297" s="34">
        <f t="shared" si="18"/>
        <v>48669</v>
      </c>
      <c r="D297" s="37" t="e">
        <f>INDEX('Monthly Returns'!$E:$E,MATCH('Charting Input'!$C297,'Monthly Returns'!$D:$D,0),0)</f>
        <v>#N/A</v>
      </c>
      <c r="E297" s="37" t="e">
        <f>INDEX('Monthly Returns'!$O:$O,MATCH('Charting Input'!$C297,'Monthly Returns'!$D:$D,0),0)</f>
        <v>#N/A</v>
      </c>
      <c r="F297" s="37" t="e">
        <f>INDEX('Monthly Returns'!$P:$P,MATCH('Charting Input'!$C297,'Monthly Returns'!$D:$D,0),0)</f>
        <v>#N/A</v>
      </c>
      <c r="G297" s="17" t="e">
        <f t="shared" si="17"/>
        <v>#N/A</v>
      </c>
      <c r="H297" s="17" t="e">
        <f t="shared" si="19"/>
        <v>#N/A</v>
      </c>
      <c r="I297" s="17" t="e">
        <f t="shared" si="20"/>
        <v>#N/A</v>
      </c>
    </row>
    <row r="298" spans="2:9" x14ac:dyDescent="0.2">
      <c r="B298" s="1" t="s">
        <v>709</v>
      </c>
      <c r="C298" s="34">
        <f t="shared" si="18"/>
        <v>48699</v>
      </c>
      <c r="D298" s="37" t="e">
        <f>INDEX('Monthly Returns'!$E:$E,MATCH('Charting Input'!$C298,'Monthly Returns'!$D:$D,0),0)</f>
        <v>#N/A</v>
      </c>
      <c r="E298" s="37" t="e">
        <f>INDEX('Monthly Returns'!$O:$O,MATCH('Charting Input'!$C298,'Monthly Returns'!$D:$D,0),0)</f>
        <v>#N/A</v>
      </c>
      <c r="F298" s="37" t="e">
        <f>INDEX('Monthly Returns'!$P:$P,MATCH('Charting Input'!$C298,'Monthly Returns'!$D:$D,0),0)</f>
        <v>#N/A</v>
      </c>
      <c r="G298" s="17" t="e">
        <f t="shared" si="17"/>
        <v>#N/A</v>
      </c>
      <c r="H298" s="17" t="e">
        <f t="shared" si="19"/>
        <v>#N/A</v>
      </c>
      <c r="I298" s="17" t="e">
        <f t="shared" si="20"/>
        <v>#N/A</v>
      </c>
    </row>
    <row r="299" spans="2:9" x14ac:dyDescent="0.2">
      <c r="B299" s="1" t="s">
        <v>710</v>
      </c>
      <c r="C299" s="34">
        <f t="shared" si="18"/>
        <v>48730</v>
      </c>
      <c r="D299" s="37" t="e">
        <f>INDEX('Monthly Returns'!$E:$E,MATCH('Charting Input'!$C299,'Monthly Returns'!$D:$D,0),0)</f>
        <v>#N/A</v>
      </c>
      <c r="E299" s="37" t="e">
        <f>INDEX('Monthly Returns'!$O:$O,MATCH('Charting Input'!$C299,'Monthly Returns'!$D:$D,0),0)</f>
        <v>#N/A</v>
      </c>
      <c r="F299" s="37" t="e">
        <f>INDEX('Monthly Returns'!$P:$P,MATCH('Charting Input'!$C299,'Monthly Returns'!$D:$D,0),0)</f>
        <v>#N/A</v>
      </c>
      <c r="G299" s="17" t="e">
        <f t="shared" si="17"/>
        <v>#N/A</v>
      </c>
      <c r="H299" s="17" t="e">
        <f t="shared" si="19"/>
        <v>#N/A</v>
      </c>
      <c r="I299" s="17" t="e">
        <f t="shared" si="20"/>
        <v>#N/A</v>
      </c>
    </row>
    <row r="300" spans="2:9" x14ac:dyDescent="0.2">
      <c r="B300" s="1" t="s">
        <v>711</v>
      </c>
      <c r="C300" s="34">
        <f t="shared" si="18"/>
        <v>48760</v>
      </c>
      <c r="D300" s="37" t="e">
        <f>INDEX('Monthly Returns'!$E:$E,MATCH('Charting Input'!$C300,'Monthly Returns'!$D:$D,0),0)</f>
        <v>#N/A</v>
      </c>
      <c r="E300" s="37" t="e">
        <f>INDEX('Monthly Returns'!$O:$O,MATCH('Charting Input'!$C300,'Monthly Returns'!$D:$D,0),0)</f>
        <v>#N/A</v>
      </c>
      <c r="F300" s="37" t="e">
        <f>INDEX('Monthly Returns'!$P:$P,MATCH('Charting Input'!$C300,'Monthly Returns'!$D:$D,0),0)</f>
        <v>#N/A</v>
      </c>
      <c r="G300" s="17" t="e">
        <f t="shared" si="17"/>
        <v>#N/A</v>
      </c>
      <c r="H300" s="17" t="e">
        <f t="shared" si="19"/>
        <v>#N/A</v>
      </c>
      <c r="I300" s="17" t="e">
        <f t="shared" si="20"/>
        <v>#N/A</v>
      </c>
    </row>
    <row r="301" spans="2:9" x14ac:dyDescent="0.2">
      <c r="B301" s="1" t="s">
        <v>712</v>
      </c>
      <c r="C301" s="34">
        <f t="shared" si="18"/>
        <v>48791</v>
      </c>
      <c r="D301" s="37" t="e">
        <f>INDEX('Monthly Returns'!$E:$E,MATCH('Charting Input'!$C301,'Monthly Returns'!$D:$D,0),0)</f>
        <v>#N/A</v>
      </c>
      <c r="E301" s="37" t="e">
        <f>INDEX('Monthly Returns'!$O:$O,MATCH('Charting Input'!$C301,'Monthly Returns'!$D:$D,0),0)</f>
        <v>#N/A</v>
      </c>
      <c r="F301" s="37" t="e">
        <f>INDEX('Monthly Returns'!$P:$P,MATCH('Charting Input'!$C301,'Monthly Returns'!$D:$D,0),0)</f>
        <v>#N/A</v>
      </c>
      <c r="G301" s="17" t="e">
        <f t="shared" si="17"/>
        <v>#N/A</v>
      </c>
      <c r="H301" s="17" t="e">
        <f t="shared" si="19"/>
        <v>#N/A</v>
      </c>
      <c r="I301" s="17" t="e">
        <f t="shared" si="20"/>
        <v>#N/A</v>
      </c>
    </row>
    <row r="302" spans="2:9" x14ac:dyDescent="0.2">
      <c r="B302" s="1" t="s">
        <v>713</v>
      </c>
      <c r="C302" s="34">
        <f t="shared" si="18"/>
        <v>48822</v>
      </c>
      <c r="D302" s="37" t="e">
        <f>INDEX('Monthly Returns'!$E:$E,MATCH('Charting Input'!$C302,'Monthly Returns'!$D:$D,0),0)</f>
        <v>#N/A</v>
      </c>
      <c r="E302" s="37" t="e">
        <f>INDEX('Monthly Returns'!$O:$O,MATCH('Charting Input'!$C302,'Monthly Returns'!$D:$D,0),0)</f>
        <v>#N/A</v>
      </c>
      <c r="F302" s="37" t="e">
        <f>INDEX('Monthly Returns'!$P:$P,MATCH('Charting Input'!$C302,'Monthly Returns'!$D:$D,0),0)</f>
        <v>#N/A</v>
      </c>
      <c r="G302" s="17" t="e">
        <f t="shared" si="17"/>
        <v>#N/A</v>
      </c>
      <c r="H302" s="17" t="e">
        <f t="shared" si="19"/>
        <v>#N/A</v>
      </c>
      <c r="I302" s="17" t="e">
        <f t="shared" si="20"/>
        <v>#N/A</v>
      </c>
    </row>
    <row r="303" spans="2:9" x14ac:dyDescent="0.2">
      <c r="B303" s="1" t="s">
        <v>714</v>
      </c>
      <c r="C303" s="34">
        <f t="shared" si="18"/>
        <v>48852</v>
      </c>
      <c r="D303" s="37" t="e">
        <f>INDEX('Monthly Returns'!$E:$E,MATCH('Charting Input'!$C303,'Monthly Returns'!$D:$D,0),0)</f>
        <v>#N/A</v>
      </c>
      <c r="E303" s="37" t="e">
        <f>INDEX('Monthly Returns'!$O:$O,MATCH('Charting Input'!$C303,'Monthly Returns'!$D:$D,0),0)</f>
        <v>#N/A</v>
      </c>
      <c r="F303" s="37" t="e">
        <f>INDEX('Monthly Returns'!$P:$P,MATCH('Charting Input'!$C303,'Monthly Returns'!$D:$D,0),0)</f>
        <v>#N/A</v>
      </c>
      <c r="G303" s="17" t="e">
        <f t="shared" si="17"/>
        <v>#N/A</v>
      </c>
      <c r="H303" s="17" t="e">
        <f t="shared" si="19"/>
        <v>#N/A</v>
      </c>
      <c r="I303" s="17" t="e">
        <f t="shared" si="20"/>
        <v>#N/A</v>
      </c>
    </row>
    <row r="304" spans="2:9" x14ac:dyDescent="0.2">
      <c r="B304" s="1" t="s">
        <v>715</v>
      </c>
      <c r="C304" s="34">
        <f t="shared" si="18"/>
        <v>48883</v>
      </c>
      <c r="D304" s="37" t="e">
        <f>INDEX('Monthly Returns'!$E:$E,MATCH('Charting Input'!$C304,'Monthly Returns'!$D:$D,0),0)</f>
        <v>#N/A</v>
      </c>
      <c r="E304" s="37" t="e">
        <f>INDEX('Monthly Returns'!$O:$O,MATCH('Charting Input'!$C304,'Monthly Returns'!$D:$D,0),0)</f>
        <v>#N/A</v>
      </c>
      <c r="F304" s="37" t="e">
        <f>INDEX('Monthly Returns'!$P:$P,MATCH('Charting Input'!$C304,'Monthly Returns'!$D:$D,0),0)</f>
        <v>#N/A</v>
      </c>
      <c r="G304" s="17" t="e">
        <f t="shared" si="17"/>
        <v>#N/A</v>
      </c>
      <c r="H304" s="17" t="e">
        <f t="shared" si="19"/>
        <v>#N/A</v>
      </c>
      <c r="I304" s="17" t="e">
        <f t="shared" si="20"/>
        <v>#N/A</v>
      </c>
    </row>
    <row r="305" spans="2:9" x14ac:dyDescent="0.2">
      <c r="B305" s="1" t="s">
        <v>716</v>
      </c>
      <c r="C305" s="34">
        <f t="shared" si="18"/>
        <v>48913</v>
      </c>
      <c r="D305" s="37" t="e">
        <f>INDEX('Monthly Returns'!$E:$E,MATCH('Charting Input'!$C305,'Monthly Returns'!$D:$D,0),0)</f>
        <v>#N/A</v>
      </c>
      <c r="E305" s="37" t="e">
        <f>INDEX('Monthly Returns'!$O:$O,MATCH('Charting Input'!$C305,'Monthly Returns'!$D:$D,0),0)</f>
        <v>#N/A</v>
      </c>
      <c r="F305" s="37" t="e">
        <f>INDEX('Monthly Returns'!$P:$P,MATCH('Charting Input'!$C305,'Monthly Returns'!$D:$D,0),0)</f>
        <v>#N/A</v>
      </c>
      <c r="G305" s="17" t="e">
        <f t="shared" si="17"/>
        <v>#N/A</v>
      </c>
      <c r="H305" s="17" t="e">
        <f t="shared" si="19"/>
        <v>#N/A</v>
      </c>
      <c r="I305" s="17" t="e">
        <f t="shared" si="20"/>
        <v>#N/A</v>
      </c>
    </row>
    <row r="306" spans="2:9" x14ac:dyDescent="0.2">
      <c r="B306" s="1" t="s">
        <v>717</v>
      </c>
      <c r="C306" s="34">
        <f t="shared" si="18"/>
        <v>48944</v>
      </c>
      <c r="D306" s="37" t="e">
        <f>INDEX('Monthly Returns'!$E:$E,MATCH('Charting Input'!$C306,'Monthly Returns'!$D:$D,0),0)</f>
        <v>#N/A</v>
      </c>
      <c r="E306" s="37" t="e">
        <f>INDEX('Monthly Returns'!$O:$O,MATCH('Charting Input'!$C306,'Monthly Returns'!$D:$D,0),0)</f>
        <v>#N/A</v>
      </c>
      <c r="F306" s="37" t="e">
        <f>INDEX('Monthly Returns'!$P:$P,MATCH('Charting Input'!$C306,'Monthly Returns'!$D:$D,0),0)</f>
        <v>#N/A</v>
      </c>
      <c r="G306" s="17" t="e">
        <f t="shared" si="17"/>
        <v>#N/A</v>
      </c>
      <c r="H306" s="17" t="e">
        <f t="shared" si="19"/>
        <v>#N/A</v>
      </c>
      <c r="I306" s="17" t="e">
        <f t="shared" si="20"/>
        <v>#N/A</v>
      </c>
    </row>
    <row r="307" spans="2:9" x14ac:dyDescent="0.2">
      <c r="B307" s="1" t="s">
        <v>718</v>
      </c>
      <c r="C307" s="34">
        <f t="shared" si="18"/>
        <v>48975</v>
      </c>
      <c r="D307" s="37" t="e">
        <f>INDEX('Monthly Returns'!$E:$E,MATCH('Charting Input'!$C307,'Monthly Returns'!$D:$D,0),0)</f>
        <v>#N/A</v>
      </c>
      <c r="E307" s="37" t="e">
        <f>INDEX('Monthly Returns'!$O:$O,MATCH('Charting Input'!$C307,'Monthly Returns'!$D:$D,0),0)</f>
        <v>#N/A</v>
      </c>
      <c r="F307" s="37" t="e">
        <f>INDEX('Monthly Returns'!$P:$P,MATCH('Charting Input'!$C307,'Monthly Returns'!$D:$D,0),0)</f>
        <v>#N/A</v>
      </c>
      <c r="G307" s="17" t="e">
        <f t="shared" si="17"/>
        <v>#N/A</v>
      </c>
      <c r="H307" s="17" t="e">
        <f t="shared" si="19"/>
        <v>#N/A</v>
      </c>
      <c r="I307" s="17" t="e">
        <f t="shared" si="20"/>
        <v>#N/A</v>
      </c>
    </row>
    <row r="308" spans="2:9" x14ac:dyDescent="0.2">
      <c r="B308" s="1" t="s">
        <v>719</v>
      </c>
      <c r="C308" s="34">
        <f t="shared" si="18"/>
        <v>49003</v>
      </c>
      <c r="D308" s="37" t="e">
        <f>INDEX('Monthly Returns'!$E:$E,MATCH('Charting Input'!$C308,'Monthly Returns'!$D:$D,0),0)</f>
        <v>#N/A</v>
      </c>
      <c r="E308" s="37" t="e">
        <f>INDEX('Monthly Returns'!$O:$O,MATCH('Charting Input'!$C308,'Monthly Returns'!$D:$D,0),0)</f>
        <v>#N/A</v>
      </c>
      <c r="F308" s="37" t="e">
        <f>INDEX('Monthly Returns'!$P:$P,MATCH('Charting Input'!$C308,'Monthly Returns'!$D:$D,0),0)</f>
        <v>#N/A</v>
      </c>
      <c r="G308" s="17" t="e">
        <f t="shared" si="17"/>
        <v>#N/A</v>
      </c>
      <c r="H308" s="17" t="e">
        <f t="shared" si="19"/>
        <v>#N/A</v>
      </c>
      <c r="I308" s="17" t="e">
        <f t="shared" si="20"/>
        <v>#N/A</v>
      </c>
    </row>
    <row r="309" spans="2:9" x14ac:dyDescent="0.2">
      <c r="B309" s="1" t="s">
        <v>720</v>
      </c>
      <c r="C309" s="34">
        <f t="shared" si="18"/>
        <v>49034</v>
      </c>
      <c r="D309" s="37" t="e">
        <f>INDEX('Monthly Returns'!$E:$E,MATCH('Charting Input'!$C309,'Monthly Returns'!$D:$D,0),0)</f>
        <v>#N/A</v>
      </c>
      <c r="E309" s="37" t="e">
        <f>INDEX('Monthly Returns'!$O:$O,MATCH('Charting Input'!$C309,'Monthly Returns'!$D:$D,0),0)</f>
        <v>#N/A</v>
      </c>
      <c r="F309" s="37" t="e">
        <f>INDEX('Monthly Returns'!$P:$P,MATCH('Charting Input'!$C309,'Monthly Returns'!$D:$D,0),0)</f>
        <v>#N/A</v>
      </c>
      <c r="G309" s="17" t="e">
        <f t="shared" si="17"/>
        <v>#N/A</v>
      </c>
      <c r="H309" s="17" t="e">
        <f t="shared" si="19"/>
        <v>#N/A</v>
      </c>
      <c r="I309" s="17" t="e">
        <f t="shared" si="20"/>
        <v>#N/A</v>
      </c>
    </row>
    <row r="310" spans="2:9" x14ac:dyDescent="0.2">
      <c r="B310" s="1" t="s">
        <v>721</v>
      </c>
      <c r="C310" s="34">
        <f t="shared" si="18"/>
        <v>49064</v>
      </c>
      <c r="D310" s="37" t="e">
        <f>INDEX('Monthly Returns'!$E:$E,MATCH('Charting Input'!$C310,'Monthly Returns'!$D:$D,0),0)</f>
        <v>#N/A</v>
      </c>
      <c r="E310" s="37" t="e">
        <f>INDEX('Monthly Returns'!$O:$O,MATCH('Charting Input'!$C310,'Monthly Returns'!$D:$D,0),0)</f>
        <v>#N/A</v>
      </c>
      <c r="F310" s="37" t="e">
        <f>INDEX('Monthly Returns'!$P:$P,MATCH('Charting Input'!$C310,'Monthly Returns'!$D:$D,0),0)</f>
        <v>#N/A</v>
      </c>
      <c r="G310" s="17" t="e">
        <f t="shared" si="17"/>
        <v>#N/A</v>
      </c>
      <c r="H310" s="17" t="e">
        <f t="shared" si="19"/>
        <v>#N/A</v>
      </c>
      <c r="I310" s="17" t="e">
        <f t="shared" si="20"/>
        <v>#N/A</v>
      </c>
    </row>
    <row r="311" spans="2:9" x14ac:dyDescent="0.2">
      <c r="B311" s="1" t="s">
        <v>722</v>
      </c>
      <c r="C311" s="34">
        <f t="shared" si="18"/>
        <v>49095</v>
      </c>
      <c r="D311" s="37" t="e">
        <f>INDEX('Monthly Returns'!$E:$E,MATCH('Charting Input'!$C311,'Monthly Returns'!$D:$D,0),0)</f>
        <v>#N/A</v>
      </c>
      <c r="E311" s="37" t="e">
        <f>INDEX('Monthly Returns'!$O:$O,MATCH('Charting Input'!$C311,'Monthly Returns'!$D:$D,0),0)</f>
        <v>#N/A</v>
      </c>
      <c r="F311" s="37" t="e">
        <f>INDEX('Monthly Returns'!$P:$P,MATCH('Charting Input'!$C311,'Monthly Returns'!$D:$D,0),0)</f>
        <v>#N/A</v>
      </c>
      <c r="G311" s="17" t="e">
        <f t="shared" si="17"/>
        <v>#N/A</v>
      </c>
      <c r="H311" s="17" t="e">
        <f t="shared" si="19"/>
        <v>#N/A</v>
      </c>
      <c r="I311" s="17" t="e">
        <f t="shared" si="20"/>
        <v>#N/A</v>
      </c>
    </row>
    <row r="312" spans="2:9" x14ac:dyDescent="0.2">
      <c r="B312" s="1" t="s">
        <v>723</v>
      </c>
      <c r="C312" s="34">
        <f t="shared" si="18"/>
        <v>49125</v>
      </c>
      <c r="D312" s="37" t="e">
        <f>INDEX('Monthly Returns'!$E:$E,MATCH('Charting Input'!$C312,'Monthly Returns'!$D:$D,0),0)</f>
        <v>#N/A</v>
      </c>
      <c r="E312" s="37" t="e">
        <f>INDEX('Monthly Returns'!$O:$O,MATCH('Charting Input'!$C312,'Monthly Returns'!$D:$D,0),0)</f>
        <v>#N/A</v>
      </c>
      <c r="F312" s="37" t="e">
        <f>INDEX('Monthly Returns'!$P:$P,MATCH('Charting Input'!$C312,'Monthly Returns'!$D:$D,0),0)</f>
        <v>#N/A</v>
      </c>
      <c r="G312" s="17" t="e">
        <f t="shared" si="17"/>
        <v>#N/A</v>
      </c>
      <c r="H312" s="17" t="e">
        <f t="shared" si="19"/>
        <v>#N/A</v>
      </c>
      <c r="I312" s="17" t="e">
        <f t="shared" si="20"/>
        <v>#N/A</v>
      </c>
    </row>
    <row r="313" spans="2:9" x14ac:dyDescent="0.2">
      <c r="B313" s="1" t="s">
        <v>724</v>
      </c>
      <c r="C313" s="34">
        <f t="shared" si="18"/>
        <v>49156</v>
      </c>
      <c r="D313" s="37" t="e">
        <f>INDEX('Monthly Returns'!$E:$E,MATCH('Charting Input'!$C313,'Monthly Returns'!$D:$D,0),0)</f>
        <v>#N/A</v>
      </c>
      <c r="E313" s="37" t="e">
        <f>INDEX('Monthly Returns'!$O:$O,MATCH('Charting Input'!$C313,'Monthly Returns'!$D:$D,0),0)</f>
        <v>#N/A</v>
      </c>
      <c r="F313" s="37" t="e">
        <f>INDEX('Monthly Returns'!$P:$P,MATCH('Charting Input'!$C313,'Monthly Returns'!$D:$D,0),0)</f>
        <v>#N/A</v>
      </c>
      <c r="G313" s="17" t="e">
        <f t="shared" si="17"/>
        <v>#N/A</v>
      </c>
      <c r="H313" s="17" t="e">
        <f t="shared" si="19"/>
        <v>#N/A</v>
      </c>
      <c r="I313" s="17" t="e">
        <f t="shared" si="20"/>
        <v>#N/A</v>
      </c>
    </row>
    <row r="314" spans="2:9" x14ac:dyDescent="0.2">
      <c r="B314" s="1" t="s">
        <v>725</v>
      </c>
      <c r="C314" s="34">
        <f t="shared" si="18"/>
        <v>49187</v>
      </c>
      <c r="D314" s="37" t="e">
        <f>INDEX('Monthly Returns'!$E:$E,MATCH('Charting Input'!$C314,'Monthly Returns'!$D:$D,0),0)</f>
        <v>#N/A</v>
      </c>
      <c r="E314" s="37" t="e">
        <f>INDEX('Monthly Returns'!$O:$O,MATCH('Charting Input'!$C314,'Monthly Returns'!$D:$D,0),0)</f>
        <v>#N/A</v>
      </c>
      <c r="F314" s="37" t="e">
        <f>INDEX('Monthly Returns'!$P:$P,MATCH('Charting Input'!$C314,'Monthly Returns'!$D:$D,0),0)</f>
        <v>#N/A</v>
      </c>
      <c r="G314" s="17" t="e">
        <f t="shared" si="17"/>
        <v>#N/A</v>
      </c>
      <c r="H314" s="17" t="e">
        <f t="shared" si="19"/>
        <v>#N/A</v>
      </c>
      <c r="I314" s="17" t="e">
        <f t="shared" si="20"/>
        <v>#N/A</v>
      </c>
    </row>
    <row r="315" spans="2:9" x14ac:dyDescent="0.2">
      <c r="B315" s="1" t="s">
        <v>726</v>
      </c>
      <c r="C315" s="34">
        <f t="shared" si="18"/>
        <v>49217</v>
      </c>
      <c r="D315" s="37" t="e">
        <f>INDEX('Monthly Returns'!$E:$E,MATCH('Charting Input'!$C315,'Monthly Returns'!$D:$D,0),0)</f>
        <v>#N/A</v>
      </c>
      <c r="E315" s="37" t="e">
        <f>INDEX('Monthly Returns'!$O:$O,MATCH('Charting Input'!$C315,'Monthly Returns'!$D:$D,0),0)</f>
        <v>#N/A</v>
      </c>
      <c r="F315" s="37" t="e">
        <f>INDEX('Monthly Returns'!$P:$P,MATCH('Charting Input'!$C315,'Monthly Returns'!$D:$D,0),0)</f>
        <v>#N/A</v>
      </c>
      <c r="G315" s="17" t="e">
        <f t="shared" si="17"/>
        <v>#N/A</v>
      </c>
      <c r="H315" s="17" t="e">
        <f t="shared" si="19"/>
        <v>#N/A</v>
      </c>
      <c r="I315" s="17" t="e">
        <f t="shared" si="20"/>
        <v>#N/A</v>
      </c>
    </row>
    <row r="316" spans="2:9" x14ac:dyDescent="0.2">
      <c r="B316" s="1" t="s">
        <v>727</v>
      </c>
      <c r="C316" s="34">
        <f t="shared" si="18"/>
        <v>49248</v>
      </c>
      <c r="D316" s="37" t="e">
        <f>INDEX('Monthly Returns'!$E:$E,MATCH('Charting Input'!$C316,'Monthly Returns'!$D:$D,0),0)</f>
        <v>#N/A</v>
      </c>
      <c r="E316" s="37" t="e">
        <f>INDEX('Monthly Returns'!$O:$O,MATCH('Charting Input'!$C316,'Monthly Returns'!$D:$D,0),0)</f>
        <v>#N/A</v>
      </c>
      <c r="F316" s="37" t="e">
        <f>INDEX('Monthly Returns'!$P:$P,MATCH('Charting Input'!$C316,'Monthly Returns'!$D:$D,0),0)</f>
        <v>#N/A</v>
      </c>
      <c r="G316" s="17" t="e">
        <f t="shared" si="17"/>
        <v>#N/A</v>
      </c>
      <c r="H316" s="17" t="e">
        <f t="shared" si="19"/>
        <v>#N/A</v>
      </c>
      <c r="I316" s="17" t="e">
        <f t="shared" si="20"/>
        <v>#N/A</v>
      </c>
    </row>
    <row r="317" spans="2:9" x14ac:dyDescent="0.2">
      <c r="B317" s="1" t="s">
        <v>728</v>
      </c>
      <c r="C317" s="34">
        <f t="shared" si="18"/>
        <v>49278</v>
      </c>
      <c r="D317" s="37" t="e">
        <f>INDEX('Monthly Returns'!$E:$E,MATCH('Charting Input'!$C317,'Monthly Returns'!$D:$D,0),0)</f>
        <v>#N/A</v>
      </c>
      <c r="E317" s="37" t="e">
        <f>INDEX('Monthly Returns'!$O:$O,MATCH('Charting Input'!$C317,'Monthly Returns'!$D:$D,0),0)</f>
        <v>#N/A</v>
      </c>
      <c r="F317" s="37" t="e">
        <f>INDEX('Monthly Returns'!$P:$P,MATCH('Charting Input'!$C317,'Monthly Returns'!$D:$D,0),0)</f>
        <v>#N/A</v>
      </c>
      <c r="G317" s="17" t="e">
        <f t="shared" si="17"/>
        <v>#N/A</v>
      </c>
      <c r="H317" s="17" t="e">
        <f t="shared" si="19"/>
        <v>#N/A</v>
      </c>
      <c r="I317" s="17" t="e">
        <f t="shared" si="20"/>
        <v>#N/A</v>
      </c>
    </row>
    <row r="318" spans="2:9" x14ac:dyDescent="0.2">
      <c r="B318" s="1" t="s">
        <v>729</v>
      </c>
      <c r="C318" s="34">
        <f t="shared" si="18"/>
        <v>49309</v>
      </c>
      <c r="D318" s="37" t="e">
        <f>INDEX('Monthly Returns'!$E:$E,MATCH('Charting Input'!$C318,'Monthly Returns'!$D:$D,0),0)</f>
        <v>#N/A</v>
      </c>
      <c r="E318" s="37" t="e">
        <f>INDEX('Monthly Returns'!$O:$O,MATCH('Charting Input'!$C318,'Monthly Returns'!$D:$D,0),0)</f>
        <v>#N/A</v>
      </c>
      <c r="F318" s="37" t="e">
        <f>INDEX('Monthly Returns'!$P:$P,MATCH('Charting Input'!$C318,'Monthly Returns'!$D:$D,0),0)</f>
        <v>#N/A</v>
      </c>
      <c r="G318" s="17" t="e">
        <f t="shared" si="17"/>
        <v>#N/A</v>
      </c>
      <c r="H318" s="17" t="e">
        <f t="shared" si="19"/>
        <v>#N/A</v>
      </c>
      <c r="I318" s="17" t="e">
        <f t="shared" si="20"/>
        <v>#N/A</v>
      </c>
    </row>
    <row r="319" spans="2:9" x14ac:dyDescent="0.2">
      <c r="B319" s="1" t="s">
        <v>730</v>
      </c>
      <c r="C319" s="34">
        <f t="shared" si="18"/>
        <v>49340</v>
      </c>
      <c r="D319" s="37" t="e">
        <f>INDEX('Monthly Returns'!$E:$E,MATCH('Charting Input'!$C319,'Monthly Returns'!$D:$D,0),0)</f>
        <v>#N/A</v>
      </c>
      <c r="E319" s="37" t="e">
        <f>INDEX('Monthly Returns'!$O:$O,MATCH('Charting Input'!$C319,'Monthly Returns'!$D:$D,0),0)</f>
        <v>#N/A</v>
      </c>
      <c r="F319" s="37" t="e">
        <f>INDEX('Monthly Returns'!$P:$P,MATCH('Charting Input'!$C319,'Monthly Returns'!$D:$D,0),0)</f>
        <v>#N/A</v>
      </c>
      <c r="G319" s="17" t="e">
        <f t="shared" si="17"/>
        <v>#N/A</v>
      </c>
      <c r="H319" s="17" t="e">
        <f t="shared" si="19"/>
        <v>#N/A</v>
      </c>
      <c r="I319" s="17" t="e">
        <f t="shared" si="20"/>
        <v>#N/A</v>
      </c>
    </row>
    <row r="320" spans="2:9" x14ac:dyDescent="0.2">
      <c r="B320" s="1" t="s">
        <v>731</v>
      </c>
      <c r="C320" s="34">
        <f t="shared" si="18"/>
        <v>49368</v>
      </c>
      <c r="D320" s="37" t="e">
        <f>INDEX('Monthly Returns'!$E:$E,MATCH('Charting Input'!$C320,'Monthly Returns'!$D:$D,0),0)</f>
        <v>#N/A</v>
      </c>
      <c r="E320" s="37" t="e">
        <f>INDEX('Monthly Returns'!$O:$O,MATCH('Charting Input'!$C320,'Monthly Returns'!$D:$D,0),0)</f>
        <v>#N/A</v>
      </c>
      <c r="F320" s="37" t="e">
        <f>INDEX('Monthly Returns'!$P:$P,MATCH('Charting Input'!$C320,'Monthly Returns'!$D:$D,0),0)</f>
        <v>#N/A</v>
      </c>
      <c r="G320" s="17" t="e">
        <f t="shared" si="17"/>
        <v>#N/A</v>
      </c>
      <c r="H320" s="17" t="e">
        <f t="shared" si="19"/>
        <v>#N/A</v>
      </c>
      <c r="I320" s="17" t="e">
        <f t="shared" si="20"/>
        <v>#N/A</v>
      </c>
    </row>
    <row r="321" spans="2:9" x14ac:dyDescent="0.2">
      <c r="B321" s="1" t="s">
        <v>732</v>
      </c>
      <c r="C321" s="34">
        <f t="shared" si="18"/>
        <v>49399</v>
      </c>
      <c r="D321" s="37" t="e">
        <f>INDEX('Monthly Returns'!$E:$E,MATCH('Charting Input'!$C321,'Monthly Returns'!$D:$D,0),0)</f>
        <v>#N/A</v>
      </c>
      <c r="E321" s="37" t="e">
        <f>INDEX('Monthly Returns'!$O:$O,MATCH('Charting Input'!$C321,'Monthly Returns'!$D:$D,0),0)</f>
        <v>#N/A</v>
      </c>
      <c r="F321" s="37" t="e">
        <f>INDEX('Monthly Returns'!$P:$P,MATCH('Charting Input'!$C321,'Monthly Returns'!$D:$D,0),0)</f>
        <v>#N/A</v>
      </c>
      <c r="G321" s="17" t="e">
        <f t="shared" si="17"/>
        <v>#N/A</v>
      </c>
      <c r="H321" s="17" t="e">
        <f t="shared" si="19"/>
        <v>#N/A</v>
      </c>
      <c r="I321" s="17" t="e">
        <f t="shared" si="20"/>
        <v>#N/A</v>
      </c>
    </row>
    <row r="322" spans="2:9" x14ac:dyDescent="0.2">
      <c r="B322" s="1" t="s">
        <v>733</v>
      </c>
      <c r="C322" s="34">
        <f t="shared" si="18"/>
        <v>49429</v>
      </c>
      <c r="D322" s="37" t="e">
        <f>INDEX('Monthly Returns'!$E:$E,MATCH('Charting Input'!$C322,'Monthly Returns'!$D:$D,0),0)</f>
        <v>#N/A</v>
      </c>
      <c r="E322" s="37" t="e">
        <f>INDEX('Monthly Returns'!$O:$O,MATCH('Charting Input'!$C322,'Monthly Returns'!$D:$D,0),0)</f>
        <v>#N/A</v>
      </c>
      <c r="F322" s="37" t="e">
        <f>INDEX('Monthly Returns'!$P:$P,MATCH('Charting Input'!$C322,'Monthly Returns'!$D:$D,0),0)</f>
        <v>#N/A</v>
      </c>
      <c r="G322" s="17" t="e">
        <f t="shared" si="17"/>
        <v>#N/A</v>
      </c>
      <c r="H322" s="17" t="e">
        <f t="shared" si="19"/>
        <v>#N/A</v>
      </c>
      <c r="I322" s="17" t="e">
        <f t="shared" si="20"/>
        <v>#N/A</v>
      </c>
    </row>
    <row r="323" spans="2:9" x14ac:dyDescent="0.2">
      <c r="B323" s="1" t="s">
        <v>734</v>
      </c>
      <c r="C323" s="34">
        <f t="shared" si="18"/>
        <v>49460</v>
      </c>
      <c r="D323" s="37" t="e">
        <f>INDEX('Monthly Returns'!$E:$E,MATCH('Charting Input'!$C323,'Monthly Returns'!$D:$D,0),0)</f>
        <v>#N/A</v>
      </c>
      <c r="E323" s="37" t="e">
        <f>INDEX('Monthly Returns'!$O:$O,MATCH('Charting Input'!$C323,'Monthly Returns'!$D:$D,0),0)</f>
        <v>#N/A</v>
      </c>
      <c r="F323" s="37" t="e">
        <f>INDEX('Monthly Returns'!$P:$P,MATCH('Charting Input'!$C323,'Monthly Returns'!$D:$D,0),0)</f>
        <v>#N/A</v>
      </c>
      <c r="G323" s="17" t="e">
        <f t="shared" si="17"/>
        <v>#N/A</v>
      </c>
      <c r="H323" s="17" t="e">
        <f t="shared" si="19"/>
        <v>#N/A</v>
      </c>
      <c r="I323" s="17" t="e">
        <f t="shared" si="20"/>
        <v>#N/A</v>
      </c>
    </row>
    <row r="324" spans="2:9" x14ac:dyDescent="0.2">
      <c r="B324" s="1" t="s">
        <v>735</v>
      </c>
      <c r="C324" s="34">
        <f t="shared" si="18"/>
        <v>49490</v>
      </c>
      <c r="D324" s="37" t="e">
        <f>INDEX('Monthly Returns'!$E:$E,MATCH('Charting Input'!$C324,'Monthly Returns'!$D:$D,0),0)</f>
        <v>#N/A</v>
      </c>
      <c r="E324" s="37" t="e">
        <f>INDEX('Monthly Returns'!$O:$O,MATCH('Charting Input'!$C324,'Monthly Returns'!$D:$D,0),0)</f>
        <v>#N/A</v>
      </c>
      <c r="F324" s="37" t="e">
        <f>INDEX('Monthly Returns'!$P:$P,MATCH('Charting Input'!$C324,'Monthly Returns'!$D:$D,0),0)</f>
        <v>#N/A</v>
      </c>
      <c r="G324" s="17" t="e">
        <f t="shared" si="17"/>
        <v>#N/A</v>
      </c>
      <c r="H324" s="17" t="e">
        <f t="shared" si="19"/>
        <v>#N/A</v>
      </c>
      <c r="I324" s="17" t="e">
        <f t="shared" si="20"/>
        <v>#N/A</v>
      </c>
    </row>
    <row r="325" spans="2:9" x14ac:dyDescent="0.2">
      <c r="B325" s="1" t="s">
        <v>736</v>
      </c>
      <c r="C325" s="34">
        <f t="shared" si="18"/>
        <v>49521</v>
      </c>
      <c r="D325" s="37" t="e">
        <f>INDEX('Monthly Returns'!$E:$E,MATCH('Charting Input'!$C325,'Monthly Returns'!$D:$D,0),0)</f>
        <v>#N/A</v>
      </c>
      <c r="E325" s="37" t="e">
        <f>INDEX('Monthly Returns'!$O:$O,MATCH('Charting Input'!$C325,'Monthly Returns'!$D:$D,0),0)</f>
        <v>#N/A</v>
      </c>
      <c r="F325" s="37" t="e">
        <f>INDEX('Monthly Returns'!$P:$P,MATCH('Charting Input'!$C325,'Monthly Returns'!$D:$D,0),0)</f>
        <v>#N/A</v>
      </c>
      <c r="G325" s="17" t="e">
        <f t="shared" si="17"/>
        <v>#N/A</v>
      </c>
      <c r="H325" s="17" t="e">
        <f t="shared" si="19"/>
        <v>#N/A</v>
      </c>
      <c r="I325" s="17" t="e">
        <f t="shared" si="20"/>
        <v>#N/A</v>
      </c>
    </row>
    <row r="326" spans="2:9" x14ac:dyDescent="0.2">
      <c r="B326" s="1" t="s">
        <v>737</v>
      </c>
      <c r="C326" s="34">
        <f t="shared" si="18"/>
        <v>49552</v>
      </c>
      <c r="D326" s="37" t="e">
        <f>INDEX('Monthly Returns'!$E:$E,MATCH('Charting Input'!$C326,'Monthly Returns'!$D:$D,0),0)</f>
        <v>#N/A</v>
      </c>
      <c r="E326" s="37" t="e">
        <f>INDEX('Monthly Returns'!$O:$O,MATCH('Charting Input'!$C326,'Monthly Returns'!$D:$D,0),0)</f>
        <v>#N/A</v>
      </c>
      <c r="F326" s="37" t="e">
        <f>INDEX('Monthly Returns'!$P:$P,MATCH('Charting Input'!$C326,'Monthly Returns'!$D:$D,0),0)</f>
        <v>#N/A</v>
      </c>
      <c r="G326" s="17" t="e">
        <f t="shared" si="17"/>
        <v>#N/A</v>
      </c>
      <c r="H326" s="17" t="e">
        <f t="shared" si="19"/>
        <v>#N/A</v>
      </c>
      <c r="I326" s="17" t="e">
        <f t="shared" si="20"/>
        <v>#N/A</v>
      </c>
    </row>
    <row r="327" spans="2:9" x14ac:dyDescent="0.2">
      <c r="B327" s="1" t="s">
        <v>738</v>
      </c>
      <c r="C327" s="34">
        <f t="shared" si="18"/>
        <v>49582</v>
      </c>
      <c r="D327" s="37" t="e">
        <f>INDEX('Monthly Returns'!$E:$E,MATCH('Charting Input'!$C327,'Monthly Returns'!$D:$D,0),0)</f>
        <v>#N/A</v>
      </c>
      <c r="E327" s="37" t="e">
        <f>INDEX('Monthly Returns'!$O:$O,MATCH('Charting Input'!$C327,'Monthly Returns'!$D:$D,0),0)</f>
        <v>#N/A</v>
      </c>
      <c r="F327" s="37" t="e">
        <f>INDEX('Monthly Returns'!$P:$P,MATCH('Charting Input'!$C327,'Monthly Returns'!$D:$D,0),0)</f>
        <v>#N/A</v>
      </c>
      <c r="G327" s="17" t="e">
        <f t="shared" ref="G327:G390" si="21">D327</f>
        <v>#N/A</v>
      </c>
      <c r="H327" s="17" t="e">
        <f t="shared" si="19"/>
        <v>#N/A</v>
      </c>
      <c r="I327" s="17" t="e">
        <f t="shared" si="20"/>
        <v>#N/A</v>
      </c>
    </row>
    <row r="328" spans="2:9" x14ac:dyDescent="0.2">
      <c r="B328" s="1" t="s">
        <v>739</v>
      </c>
      <c r="C328" s="34">
        <f t="shared" ref="C328:C391" si="22">EOMONTH(DATE(YEAR(C327),MONTH(C327),DAY(C327)),1)</f>
        <v>49613</v>
      </c>
      <c r="D328" s="37" t="e">
        <f>INDEX('Monthly Returns'!$E:$E,MATCH('Charting Input'!$C328,'Monthly Returns'!$D:$D,0),0)</f>
        <v>#N/A</v>
      </c>
      <c r="E328" s="37" t="e">
        <f>INDEX('Monthly Returns'!$O:$O,MATCH('Charting Input'!$C328,'Monthly Returns'!$D:$D,0),0)</f>
        <v>#N/A</v>
      </c>
      <c r="F328" s="37" t="e">
        <f>INDEX('Monthly Returns'!$P:$P,MATCH('Charting Input'!$C328,'Monthly Returns'!$D:$D,0),0)</f>
        <v>#N/A</v>
      </c>
      <c r="G328" s="17" t="e">
        <f t="shared" si="21"/>
        <v>#N/A</v>
      </c>
      <c r="H328" s="17" t="e">
        <f t="shared" ref="H328:H391" si="23">H327*(E328/E327)</f>
        <v>#N/A</v>
      </c>
      <c r="I328" s="17" t="e">
        <f t="shared" ref="I328:I391" si="24">I327*(F328/F327)</f>
        <v>#N/A</v>
      </c>
    </row>
    <row r="329" spans="2:9" x14ac:dyDescent="0.2">
      <c r="B329" s="1" t="s">
        <v>740</v>
      </c>
      <c r="C329" s="34">
        <f t="shared" si="22"/>
        <v>49643</v>
      </c>
      <c r="D329" s="37" t="e">
        <f>INDEX('Monthly Returns'!$E:$E,MATCH('Charting Input'!$C329,'Monthly Returns'!$D:$D,0),0)</f>
        <v>#N/A</v>
      </c>
      <c r="E329" s="37" t="e">
        <f>INDEX('Monthly Returns'!$O:$O,MATCH('Charting Input'!$C329,'Monthly Returns'!$D:$D,0),0)</f>
        <v>#N/A</v>
      </c>
      <c r="F329" s="37" t="e">
        <f>INDEX('Monthly Returns'!$P:$P,MATCH('Charting Input'!$C329,'Monthly Returns'!$D:$D,0),0)</f>
        <v>#N/A</v>
      </c>
      <c r="G329" s="17" t="e">
        <f t="shared" si="21"/>
        <v>#N/A</v>
      </c>
      <c r="H329" s="17" t="e">
        <f t="shared" si="23"/>
        <v>#N/A</v>
      </c>
      <c r="I329" s="17" t="e">
        <f t="shared" si="24"/>
        <v>#N/A</v>
      </c>
    </row>
    <row r="330" spans="2:9" x14ac:dyDescent="0.2">
      <c r="B330" s="1" t="s">
        <v>741</v>
      </c>
      <c r="C330" s="34">
        <f t="shared" si="22"/>
        <v>49674</v>
      </c>
      <c r="D330" s="37" t="e">
        <f>INDEX('Monthly Returns'!$E:$E,MATCH('Charting Input'!$C330,'Monthly Returns'!$D:$D,0),0)</f>
        <v>#N/A</v>
      </c>
      <c r="E330" s="37" t="e">
        <f>INDEX('Monthly Returns'!$O:$O,MATCH('Charting Input'!$C330,'Monthly Returns'!$D:$D,0),0)</f>
        <v>#N/A</v>
      </c>
      <c r="F330" s="37" t="e">
        <f>INDEX('Monthly Returns'!$P:$P,MATCH('Charting Input'!$C330,'Monthly Returns'!$D:$D,0),0)</f>
        <v>#N/A</v>
      </c>
      <c r="G330" s="17" t="e">
        <f t="shared" si="21"/>
        <v>#N/A</v>
      </c>
      <c r="H330" s="17" t="e">
        <f t="shared" si="23"/>
        <v>#N/A</v>
      </c>
      <c r="I330" s="17" t="e">
        <f t="shared" si="24"/>
        <v>#N/A</v>
      </c>
    </row>
    <row r="331" spans="2:9" x14ac:dyDescent="0.2">
      <c r="B331" s="1" t="s">
        <v>742</v>
      </c>
      <c r="C331" s="34">
        <f t="shared" si="22"/>
        <v>49705</v>
      </c>
      <c r="D331" s="37" t="e">
        <f>INDEX('Monthly Returns'!$E:$E,MATCH('Charting Input'!$C331,'Monthly Returns'!$D:$D,0),0)</f>
        <v>#N/A</v>
      </c>
      <c r="E331" s="37" t="e">
        <f>INDEX('Monthly Returns'!$O:$O,MATCH('Charting Input'!$C331,'Monthly Returns'!$D:$D,0),0)</f>
        <v>#N/A</v>
      </c>
      <c r="F331" s="37" t="e">
        <f>INDEX('Monthly Returns'!$P:$P,MATCH('Charting Input'!$C331,'Monthly Returns'!$D:$D,0),0)</f>
        <v>#N/A</v>
      </c>
      <c r="G331" s="17" t="e">
        <f t="shared" si="21"/>
        <v>#N/A</v>
      </c>
      <c r="H331" s="17" t="e">
        <f t="shared" si="23"/>
        <v>#N/A</v>
      </c>
      <c r="I331" s="17" t="e">
        <f t="shared" si="24"/>
        <v>#N/A</v>
      </c>
    </row>
    <row r="332" spans="2:9" x14ac:dyDescent="0.2">
      <c r="B332" s="1" t="s">
        <v>743</v>
      </c>
      <c r="C332" s="34">
        <f t="shared" si="22"/>
        <v>49734</v>
      </c>
      <c r="D332" s="37" t="e">
        <f>INDEX('Monthly Returns'!$E:$E,MATCH('Charting Input'!$C332,'Monthly Returns'!$D:$D,0),0)</f>
        <v>#N/A</v>
      </c>
      <c r="E332" s="37" t="e">
        <f>INDEX('Monthly Returns'!$O:$O,MATCH('Charting Input'!$C332,'Monthly Returns'!$D:$D,0),0)</f>
        <v>#N/A</v>
      </c>
      <c r="F332" s="37" t="e">
        <f>INDEX('Monthly Returns'!$P:$P,MATCH('Charting Input'!$C332,'Monthly Returns'!$D:$D,0),0)</f>
        <v>#N/A</v>
      </c>
      <c r="G332" s="17" t="e">
        <f t="shared" si="21"/>
        <v>#N/A</v>
      </c>
      <c r="H332" s="17" t="e">
        <f t="shared" si="23"/>
        <v>#N/A</v>
      </c>
      <c r="I332" s="17" t="e">
        <f t="shared" si="24"/>
        <v>#N/A</v>
      </c>
    </row>
    <row r="333" spans="2:9" x14ac:dyDescent="0.2">
      <c r="B333" s="1" t="s">
        <v>744</v>
      </c>
      <c r="C333" s="34">
        <f t="shared" si="22"/>
        <v>49765</v>
      </c>
      <c r="D333" s="37" t="e">
        <f>INDEX('Monthly Returns'!$E:$E,MATCH('Charting Input'!$C333,'Monthly Returns'!$D:$D,0),0)</f>
        <v>#N/A</v>
      </c>
      <c r="E333" s="37" t="e">
        <f>INDEX('Monthly Returns'!$O:$O,MATCH('Charting Input'!$C333,'Monthly Returns'!$D:$D,0),0)</f>
        <v>#N/A</v>
      </c>
      <c r="F333" s="37" t="e">
        <f>INDEX('Monthly Returns'!$P:$P,MATCH('Charting Input'!$C333,'Monthly Returns'!$D:$D,0),0)</f>
        <v>#N/A</v>
      </c>
      <c r="G333" s="17" t="e">
        <f t="shared" si="21"/>
        <v>#N/A</v>
      </c>
      <c r="H333" s="17" t="e">
        <f t="shared" si="23"/>
        <v>#N/A</v>
      </c>
      <c r="I333" s="17" t="e">
        <f t="shared" si="24"/>
        <v>#N/A</v>
      </c>
    </row>
    <row r="334" spans="2:9" x14ac:dyDescent="0.2">
      <c r="B334" s="1" t="s">
        <v>745</v>
      </c>
      <c r="C334" s="34">
        <f t="shared" si="22"/>
        <v>49795</v>
      </c>
      <c r="D334" s="37" t="e">
        <f>INDEX('Monthly Returns'!$E:$E,MATCH('Charting Input'!$C334,'Monthly Returns'!$D:$D,0),0)</f>
        <v>#N/A</v>
      </c>
      <c r="E334" s="37" t="e">
        <f>INDEX('Monthly Returns'!$O:$O,MATCH('Charting Input'!$C334,'Monthly Returns'!$D:$D,0),0)</f>
        <v>#N/A</v>
      </c>
      <c r="F334" s="37" t="e">
        <f>INDEX('Monthly Returns'!$P:$P,MATCH('Charting Input'!$C334,'Monthly Returns'!$D:$D,0),0)</f>
        <v>#N/A</v>
      </c>
      <c r="G334" s="17" t="e">
        <f t="shared" si="21"/>
        <v>#N/A</v>
      </c>
      <c r="H334" s="17" t="e">
        <f t="shared" si="23"/>
        <v>#N/A</v>
      </c>
      <c r="I334" s="17" t="e">
        <f t="shared" si="24"/>
        <v>#N/A</v>
      </c>
    </row>
    <row r="335" spans="2:9" x14ac:dyDescent="0.2">
      <c r="B335" s="1" t="s">
        <v>746</v>
      </c>
      <c r="C335" s="34">
        <f t="shared" si="22"/>
        <v>49826</v>
      </c>
      <c r="D335" s="37" t="e">
        <f>INDEX('Monthly Returns'!$E:$E,MATCH('Charting Input'!$C335,'Monthly Returns'!$D:$D,0),0)</f>
        <v>#N/A</v>
      </c>
      <c r="E335" s="37" t="e">
        <f>INDEX('Monthly Returns'!$O:$O,MATCH('Charting Input'!$C335,'Monthly Returns'!$D:$D,0),0)</f>
        <v>#N/A</v>
      </c>
      <c r="F335" s="37" t="e">
        <f>INDEX('Monthly Returns'!$P:$P,MATCH('Charting Input'!$C335,'Monthly Returns'!$D:$D,0),0)</f>
        <v>#N/A</v>
      </c>
      <c r="G335" s="17" t="e">
        <f t="shared" si="21"/>
        <v>#N/A</v>
      </c>
      <c r="H335" s="17" t="e">
        <f t="shared" si="23"/>
        <v>#N/A</v>
      </c>
      <c r="I335" s="17" t="e">
        <f t="shared" si="24"/>
        <v>#N/A</v>
      </c>
    </row>
    <row r="336" spans="2:9" x14ac:dyDescent="0.2">
      <c r="B336" s="1" t="s">
        <v>747</v>
      </c>
      <c r="C336" s="34">
        <f t="shared" si="22"/>
        <v>49856</v>
      </c>
      <c r="D336" s="37" t="e">
        <f>INDEX('Monthly Returns'!$E:$E,MATCH('Charting Input'!$C336,'Monthly Returns'!$D:$D,0),0)</f>
        <v>#N/A</v>
      </c>
      <c r="E336" s="37" t="e">
        <f>INDEX('Monthly Returns'!$O:$O,MATCH('Charting Input'!$C336,'Monthly Returns'!$D:$D,0),0)</f>
        <v>#N/A</v>
      </c>
      <c r="F336" s="37" t="e">
        <f>INDEX('Monthly Returns'!$P:$P,MATCH('Charting Input'!$C336,'Monthly Returns'!$D:$D,0),0)</f>
        <v>#N/A</v>
      </c>
      <c r="G336" s="17" t="e">
        <f t="shared" si="21"/>
        <v>#N/A</v>
      </c>
      <c r="H336" s="17" t="e">
        <f t="shared" si="23"/>
        <v>#N/A</v>
      </c>
      <c r="I336" s="17" t="e">
        <f t="shared" si="24"/>
        <v>#N/A</v>
      </c>
    </row>
    <row r="337" spans="2:9" x14ac:dyDescent="0.2">
      <c r="B337" s="1" t="s">
        <v>748</v>
      </c>
      <c r="C337" s="34">
        <f t="shared" si="22"/>
        <v>49887</v>
      </c>
      <c r="D337" s="37" t="e">
        <f>INDEX('Monthly Returns'!$E:$E,MATCH('Charting Input'!$C337,'Monthly Returns'!$D:$D,0),0)</f>
        <v>#N/A</v>
      </c>
      <c r="E337" s="37" t="e">
        <f>INDEX('Monthly Returns'!$O:$O,MATCH('Charting Input'!$C337,'Monthly Returns'!$D:$D,0),0)</f>
        <v>#N/A</v>
      </c>
      <c r="F337" s="37" t="e">
        <f>INDEX('Monthly Returns'!$P:$P,MATCH('Charting Input'!$C337,'Monthly Returns'!$D:$D,0),0)</f>
        <v>#N/A</v>
      </c>
      <c r="G337" s="17" t="e">
        <f t="shared" si="21"/>
        <v>#N/A</v>
      </c>
      <c r="H337" s="17" t="e">
        <f t="shared" si="23"/>
        <v>#N/A</v>
      </c>
      <c r="I337" s="17" t="e">
        <f t="shared" si="24"/>
        <v>#N/A</v>
      </c>
    </row>
    <row r="338" spans="2:9" x14ac:dyDescent="0.2">
      <c r="B338" s="1" t="s">
        <v>749</v>
      </c>
      <c r="C338" s="34">
        <f t="shared" si="22"/>
        <v>49918</v>
      </c>
      <c r="D338" s="37" t="e">
        <f>INDEX('Monthly Returns'!$E:$E,MATCH('Charting Input'!$C338,'Monthly Returns'!$D:$D,0),0)</f>
        <v>#N/A</v>
      </c>
      <c r="E338" s="37" t="e">
        <f>INDEX('Monthly Returns'!$O:$O,MATCH('Charting Input'!$C338,'Monthly Returns'!$D:$D,0),0)</f>
        <v>#N/A</v>
      </c>
      <c r="F338" s="37" t="e">
        <f>INDEX('Monthly Returns'!$P:$P,MATCH('Charting Input'!$C338,'Monthly Returns'!$D:$D,0),0)</f>
        <v>#N/A</v>
      </c>
      <c r="G338" s="17" t="e">
        <f t="shared" si="21"/>
        <v>#N/A</v>
      </c>
      <c r="H338" s="17" t="e">
        <f t="shared" si="23"/>
        <v>#N/A</v>
      </c>
      <c r="I338" s="17" t="e">
        <f t="shared" si="24"/>
        <v>#N/A</v>
      </c>
    </row>
    <row r="339" spans="2:9" x14ac:dyDescent="0.2">
      <c r="B339" s="1" t="s">
        <v>750</v>
      </c>
      <c r="C339" s="34">
        <f t="shared" si="22"/>
        <v>49948</v>
      </c>
      <c r="D339" s="37" t="e">
        <f>INDEX('Monthly Returns'!$E:$E,MATCH('Charting Input'!$C339,'Monthly Returns'!$D:$D,0),0)</f>
        <v>#N/A</v>
      </c>
      <c r="E339" s="37" t="e">
        <f>INDEX('Monthly Returns'!$O:$O,MATCH('Charting Input'!$C339,'Monthly Returns'!$D:$D,0),0)</f>
        <v>#N/A</v>
      </c>
      <c r="F339" s="37" t="e">
        <f>INDEX('Monthly Returns'!$P:$P,MATCH('Charting Input'!$C339,'Monthly Returns'!$D:$D,0),0)</f>
        <v>#N/A</v>
      </c>
      <c r="G339" s="17" t="e">
        <f t="shared" si="21"/>
        <v>#N/A</v>
      </c>
      <c r="H339" s="17" t="e">
        <f t="shared" si="23"/>
        <v>#N/A</v>
      </c>
      <c r="I339" s="17" t="e">
        <f t="shared" si="24"/>
        <v>#N/A</v>
      </c>
    </row>
    <row r="340" spans="2:9" x14ac:dyDescent="0.2">
      <c r="B340" s="1" t="s">
        <v>751</v>
      </c>
      <c r="C340" s="34">
        <f t="shared" si="22"/>
        <v>49979</v>
      </c>
      <c r="D340" s="37" t="e">
        <f>INDEX('Monthly Returns'!$E:$E,MATCH('Charting Input'!$C340,'Monthly Returns'!$D:$D,0),0)</f>
        <v>#N/A</v>
      </c>
      <c r="E340" s="37" t="e">
        <f>INDEX('Monthly Returns'!$O:$O,MATCH('Charting Input'!$C340,'Monthly Returns'!$D:$D,0),0)</f>
        <v>#N/A</v>
      </c>
      <c r="F340" s="37" t="e">
        <f>INDEX('Monthly Returns'!$P:$P,MATCH('Charting Input'!$C340,'Monthly Returns'!$D:$D,0),0)</f>
        <v>#N/A</v>
      </c>
      <c r="G340" s="17" t="e">
        <f t="shared" si="21"/>
        <v>#N/A</v>
      </c>
      <c r="H340" s="17" t="e">
        <f t="shared" si="23"/>
        <v>#N/A</v>
      </c>
      <c r="I340" s="17" t="e">
        <f t="shared" si="24"/>
        <v>#N/A</v>
      </c>
    </row>
    <row r="341" spans="2:9" x14ac:dyDescent="0.2">
      <c r="B341" s="1" t="s">
        <v>752</v>
      </c>
      <c r="C341" s="34">
        <f t="shared" si="22"/>
        <v>50009</v>
      </c>
      <c r="D341" s="37" t="e">
        <f>INDEX('Monthly Returns'!$E:$E,MATCH('Charting Input'!$C341,'Monthly Returns'!$D:$D,0),0)</f>
        <v>#N/A</v>
      </c>
      <c r="E341" s="37" t="e">
        <f>INDEX('Monthly Returns'!$O:$O,MATCH('Charting Input'!$C341,'Monthly Returns'!$D:$D,0),0)</f>
        <v>#N/A</v>
      </c>
      <c r="F341" s="37" t="e">
        <f>INDEX('Monthly Returns'!$P:$P,MATCH('Charting Input'!$C341,'Monthly Returns'!$D:$D,0),0)</f>
        <v>#N/A</v>
      </c>
      <c r="G341" s="17" t="e">
        <f t="shared" si="21"/>
        <v>#N/A</v>
      </c>
      <c r="H341" s="17" t="e">
        <f t="shared" si="23"/>
        <v>#N/A</v>
      </c>
      <c r="I341" s="17" t="e">
        <f t="shared" si="24"/>
        <v>#N/A</v>
      </c>
    </row>
    <row r="342" spans="2:9" x14ac:dyDescent="0.2">
      <c r="B342" s="1" t="s">
        <v>753</v>
      </c>
      <c r="C342" s="34">
        <f t="shared" si="22"/>
        <v>50040</v>
      </c>
      <c r="D342" s="37" t="e">
        <f>INDEX('Monthly Returns'!$E:$E,MATCH('Charting Input'!$C342,'Monthly Returns'!$D:$D,0),0)</f>
        <v>#N/A</v>
      </c>
      <c r="E342" s="37" t="e">
        <f>INDEX('Monthly Returns'!$O:$O,MATCH('Charting Input'!$C342,'Monthly Returns'!$D:$D,0),0)</f>
        <v>#N/A</v>
      </c>
      <c r="F342" s="37" t="e">
        <f>INDEX('Monthly Returns'!$P:$P,MATCH('Charting Input'!$C342,'Monthly Returns'!$D:$D,0),0)</f>
        <v>#N/A</v>
      </c>
      <c r="G342" s="17" t="e">
        <f t="shared" si="21"/>
        <v>#N/A</v>
      </c>
      <c r="H342" s="17" t="e">
        <f t="shared" si="23"/>
        <v>#N/A</v>
      </c>
      <c r="I342" s="17" t="e">
        <f t="shared" si="24"/>
        <v>#N/A</v>
      </c>
    </row>
    <row r="343" spans="2:9" x14ac:dyDescent="0.2">
      <c r="B343" s="1" t="s">
        <v>754</v>
      </c>
      <c r="C343" s="34">
        <f t="shared" si="22"/>
        <v>50071</v>
      </c>
      <c r="D343" s="37" t="e">
        <f>INDEX('Monthly Returns'!$E:$E,MATCH('Charting Input'!$C343,'Monthly Returns'!$D:$D,0),0)</f>
        <v>#N/A</v>
      </c>
      <c r="E343" s="37" t="e">
        <f>INDEX('Monthly Returns'!$O:$O,MATCH('Charting Input'!$C343,'Monthly Returns'!$D:$D,0),0)</f>
        <v>#N/A</v>
      </c>
      <c r="F343" s="37" t="e">
        <f>INDEX('Monthly Returns'!$P:$P,MATCH('Charting Input'!$C343,'Monthly Returns'!$D:$D,0),0)</f>
        <v>#N/A</v>
      </c>
      <c r="G343" s="17" t="e">
        <f t="shared" si="21"/>
        <v>#N/A</v>
      </c>
      <c r="H343" s="17" t="e">
        <f t="shared" si="23"/>
        <v>#N/A</v>
      </c>
      <c r="I343" s="17" t="e">
        <f t="shared" si="24"/>
        <v>#N/A</v>
      </c>
    </row>
    <row r="344" spans="2:9" x14ac:dyDescent="0.2">
      <c r="B344" s="1" t="s">
        <v>755</v>
      </c>
      <c r="C344" s="34">
        <f t="shared" si="22"/>
        <v>50099</v>
      </c>
      <c r="D344" s="37" t="e">
        <f>INDEX('Monthly Returns'!$E:$E,MATCH('Charting Input'!$C344,'Monthly Returns'!$D:$D,0),0)</f>
        <v>#N/A</v>
      </c>
      <c r="E344" s="37" t="e">
        <f>INDEX('Monthly Returns'!$O:$O,MATCH('Charting Input'!$C344,'Monthly Returns'!$D:$D,0),0)</f>
        <v>#N/A</v>
      </c>
      <c r="F344" s="37" t="e">
        <f>INDEX('Monthly Returns'!$P:$P,MATCH('Charting Input'!$C344,'Monthly Returns'!$D:$D,0),0)</f>
        <v>#N/A</v>
      </c>
      <c r="G344" s="17" t="e">
        <f t="shared" si="21"/>
        <v>#N/A</v>
      </c>
      <c r="H344" s="17" t="e">
        <f t="shared" si="23"/>
        <v>#N/A</v>
      </c>
      <c r="I344" s="17" t="e">
        <f t="shared" si="24"/>
        <v>#N/A</v>
      </c>
    </row>
    <row r="345" spans="2:9" x14ac:dyDescent="0.2">
      <c r="B345" s="1" t="s">
        <v>756</v>
      </c>
      <c r="C345" s="34">
        <f t="shared" si="22"/>
        <v>50130</v>
      </c>
      <c r="D345" s="37" t="e">
        <f>INDEX('Monthly Returns'!$E:$E,MATCH('Charting Input'!$C345,'Monthly Returns'!$D:$D,0),0)</f>
        <v>#N/A</v>
      </c>
      <c r="E345" s="37" t="e">
        <f>INDEX('Monthly Returns'!$O:$O,MATCH('Charting Input'!$C345,'Monthly Returns'!$D:$D,0),0)</f>
        <v>#N/A</v>
      </c>
      <c r="F345" s="37" t="e">
        <f>INDEX('Monthly Returns'!$P:$P,MATCH('Charting Input'!$C345,'Monthly Returns'!$D:$D,0),0)</f>
        <v>#N/A</v>
      </c>
      <c r="G345" s="17" t="e">
        <f t="shared" si="21"/>
        <v>#N/A</v>
      </c>
      <c r="H345" s="17" t="e">
        <f t="shared" si="23"/>
        <v>#N/A</v>
      </c>
      <c r="I345" s="17" t="e">
        <f t="shared" si="24"/>
        <v>#N/A</v>
      </c>
    </row>
    <row r="346" spans="2:9" x14ac:dyDescent="0.2">
      <c r="B346" s="1" t="s">
        <v>757</v>
      </c>
      <c r="C346" s="34">
        <f t="shared" si="22"/>
        <v>50160</v>
      </c>
      <c r="D346" s="37" t="e">
        <f>INDEX('Monthly Returns'!$E:$E,MATCH('Charting Input'!$C346,'Monthly Returns'!$D:$D,0),0)</f>
        <v>#N/A</v>
      </c>
      <c r="E346" s="37" t="e">
        <f>INDEX('Monthly Returns'!$O:$O,MATCH('Charting Input'!$C346,'Monthly Returns'!$D:$D,0),0)</f>
        <v>#N/A</v>
      </c>
      <c r="F346" s="37" t="e">
        <f>INDEX('Monthly Returns'!$P:$P,MATCH('Charting Input'!$C346,'Monthly Returns'!$D:$D,0),0)</f>
        <v>#N/A</v>
      </c>
      <c r="G346" s="17" t="e">
        <f t="shared" si="21"/>
        <v>#N/A</v>
      </c>
      <c r="H346" s="17" t="e">
        <f t="shared" si="23"/>
        <v>#N/A</v>
      </c>
      <c r="I346" s="17" t="e">
        <f t="shared" si="24"/>
        <v>#N/A</v>
      </c>
    </row>
    <row r="347" spans="2:9" x14ac:dyDescent="0.2">
      <c r="B347" s="1" t="s">
        <v>758</v>
      </c>
      <c r="C347" s="34">
        <f t="shared" si="22"/>
        <v>50191</v>
      </c>
      <c r="D347" s="37" t="e">
        <f>INDEX('Monthly Returns'!$E:$E,MATCH('Charting Input'!$C347,'Monthly Returns'!$D:$D,0),0)</f>
        <v>#N/A</v>
      </c>
      <c r="E347" s="37" t="e">
        <f>INDEX('Monthly Returns'!$O:$O,MATCH('Charting Input'!$C347,'Monthly Returns'!$D:$D,0),0)</f>
        <v>#N/A</v>
      </c>
      <c r="F347" s="37" t="e">
        <f>INDEX('Monthly Returns'!$P:$P,MATCH('Charting Input'!$C347,'Monthly Returns'!$D:$D,0),0)</f>
        <v>#N/A</v>
      </c>
      <c r="G347" s="17" t="e">
        <f t="shared" si="21"/>
        <v>#N/A</v>
      </c>
      <c r="H347" s="17" t="e">
        <f t="shared" si="23"/>
        <v>#N/A</v>
      </c>
      <c r="I347" s="17" t="e">
        <f t="shared" si="24"/>
        <v>#N/A</v>
      </c>
    </row>
    <row r="348" spans="2:9" x14ac:dyDescent="0.2">
      <c r="B348" s="1" t="s">
        <v>759</v>
      </c>
      <c r="C348" s="34">
        <f t="shared" si="22"/>
        <v>50221</v>
      </c>
      <c r="D348" s="37" t="e">
        <f>INDEX('Monthly Returns'!$E:$E,MATCH('Charting Input'!$C348,'Monthly Returns'!$D:$D,0),0)</f>
        <v>#N/A</v>
      </c>
      <c r="E348" s="37" t="e">
        <f>INDEX('Monthly Returns'!$O:$O,MATCH('Charting Input'!$C348,'Monthly Returns'!$D:$D,0),0)</f>
        <v>#N/A</v>
      </c>
      <c r="F348" s="37" t="e">
        <f>INDEX('Monthly Returns'!$P:$P,MATCH('Charting Input'!$C348,'Monthly Returns'!$D:$D,0),0)</f>
        <v>#N/A</v>
      </c>
      <c r="G348" s="17" t="e">
        <f t="shared" si="21"/>
        <v>#N/A</v>
      </c>
      <c r="H348" s="17" t="e">
        <f t="shared" si="23"/>
        <v>#N/A</v>
      </c>
      <c r="I348" s="17" t="e">
        <f t="shared" si="24"/>
        <v>#N/A</v>
      </c>
    </row>
    <row r="349" spans="2:9" x14ac:dyDescent="0.2">
      <c r="B349" s="1" t="s">
        <v>760</v>
      </c>
      <c r="C349" s="34">
        <f t="shared" si="22"/>
        <v>50252</v>
      </c>
      <c r="D349" s="37" t="e">
        <f>INDEX('Monthly Returns'!$E:$E,MATCH('Charting Input'!$C349,'Monthly Returns'!$D:$D,0),0)</f>
        <v>#N/A</v>
      </c>
      <c r="E349" s="37" t="e">
        <f>INDEX('Monthly Returns'!$O:$O,MATCH('Charting Input'!$C349,'Monthly Returns'!$D:$D,0),0)</f>
        <v>#N/A</v>
      </c>
      <c r="F349" s="37" t="e">
        <f>INDEX('Monthly Returns'!$P:$P,MATCH('Charting Input'!$C349,'Monthly Returns'!$D:$D,0),0)</f>
        <v>#N/A</v>
      </c>
      <c r="G349" s="17" t="e">
        <f t="shared" si="21"/>
        <v>#N/A</v>
      </c>
      <c r="H349" s="17" t="e">
        <f t="shared" si="23"/>
        <v>#N/A</v>
      </c>
      <c r="I349" s="17" t="e">
        <f t="shared" si="24"/>
        <v>#N/A</v>
      </c>
    </row>
    <row r="350" spans="2:9" x14ac:dyDescent="0.2">
      <c r="B350" s="1" t="s">
        <v>761</v>
      </c>
      <c r="C350" s="34">
        <f t="shared" si="22"/>
        <v>50283</v>
      </c>
      <c r="D350" s="37" t="e">
        <f>INDEX('Monthly Returns'!$E:$E,MATCH('Charting Input'!$C350,'Monthly Returns'!$D:$D,0),0)</f>
        <v>#N/A</v>
      </c>
      <c r="E350" s="37" t="e">
        <f>INDEX('Monthly Returns'!$O:$O,MATCH('Charting Input'!$C350,'Monthly Returns'!$D:$D,0),0)</f>
        <v>#N/A</v>
      </c>
      <c r="F350" s="37" t="e">
        <f>INDEX('Monthly Returns'!$P:$P,MATCH('Charting Input'!$C350,'Monthly Returns'!$D:$D,0),0)</f>
        <v>#N/A</v>
      </c>
      <c r="G350" s="17" t="e">
        <f t="shared" si="21"/>
        <v>#N/A</v>
      </c>
      <c r="H350" s="17" t="e">
        <f t="shared" si="23"/>
        <v>#N/A</v>
      </c>
      <c r="I350" s="17" t="e">
        <f t="shared" si="24"/>
        <v>#N/A</v>
      </c>
    </row>
    <row r="351" spans="2:9" x14ac:dyDescent="0.2">
      <c r="B351" s="1" t="s">
        <v>762</v>
      </c>
      <c r="C351" s="34">
        <f t="shared" si="22"/>
        <v>50313</v>
      </c>
      <c r="D351" s="37" t="e">
        <f>INDEX('Monthly Returns'!$E:$E,MATCH('Charting Input'!$C351,'Monthly Returns'!$D:$D,0),0)</f>
        <v>#N/A</v>
      </c>
      <c r="E351" s="37" t="e">
        <f>INDEX('Monthly Returns'!$O:$O,MATCH('Charting Input'!$C351,'Monthly Returns'!$D:$D,0),0)</f>
        <v>#N/A</v>
      </c>
      <c r="F351" s="37" t="e">
        <f>INDEX('Monthly Returns'!$P:$P,MATCH('Charting Input'!$C351,'Monthly Returns'!$D:$D,0),0)</f>
        <v>#N/A</v>
      </c>
      <c r="G351" s="17" t="e">
        <f t="shared" si="21"/>
        <v>#N/A</v>
      </c>
      <c r="H351" s="17" t="e">
        <f t="shared" si="23"/>
        <v>#N/A</v>
      </c>
      <c r="I351" s="17" t="e">
        <f t="shared" si="24"/>
        <v>#N/A</v>
      </c>
    </row>
    <row r="352" spans="2:9" x14ac:dyDescent="0.2">
      <c r="B352" s="1" t="s">
        <v>763</v>
      </c>
      <c r="C352" s="34">
        <f t="shared" si="22"/>
        <v>50344</v>
      </c>
      <c r="D352" s="37" t="e">
        <f>INDEX('Monthly Returns'!$E:$E,MATCH('Charting Input'!$C352,'Monthly Returns'!$D:$D,0),0)</f>
        <v>#N/A</v>
      </c>
      <c r="E352" s="37" t="e">
        <f>INDEX('Monthly Returns'!$O:$O,MATCH('Charting Input'!$C352,'Monthly Returns'!$D:$D,0),0)</f>
        <v>#N/A</v>
      </c>
      <c r="F352" s="37" t="e">
        <f>INDEX('Monthly Returns'!$P:$P,MATCH('Charting Input'!$C352,'Monthly Returns'!$D:$D,0),0)</f>
        <v>#N/A</v>
      </c>
      <c r="G352" s="17" t="e">
        <f t="shared" si="21"/>
        <v>#N/A</v>
      </c>
      <c r="H352" s="17" t="e">
        <f t="shared" si="23"/>
        <v>#N/A</v>
      </c>
      <c r="I352" s="17" t="e">
        <f t="shared" si="24"/>
        <v>#N/A</v>
      </c>
    </row>
    <row r="353" spans="2:9" x14ac:dyDescent="0.2">
      <c r="B353" s="1" t="s">
        <v>764</v>
      </c>
      <c r="C353" s="34">
        <f t="shared" si="22"/>
        <v>50374</v>
      </c>
      <c r="D353" s="37" t="e">
        <f>INDEX('Monthly Returns'!$E:$E,MATCH('Charting Input'!$C353,'Monthly Returns'!$D:$D,0),0)</f>
        <v>#N/A</v>
      </c>
      <c r="E353" s="37" t="e">
        <f>INDEX('Monthly Returns'!$O:$O,MATCH('Charting Input'!$C353,'Monthly Returns'!$D:$D,0),0)</f>
        <v>#N/A</v>
      </c>
      <c r="F353" s="37" t="e">
        <f>INDEX('Monthly Returns'!$P:$P,MATCH('Charting Input'!$C353,'Monthly Returns'!$D:$D,0),0)</f>
        <v>#N/A</v>
      </c>
      <c r="G353" s="17" t="e">
        <f t="shared" si="21"/>
        <v>#N/A</v>
      </c>
      <c r="H353" s="17" t="e">
        <f t="shared" si="23"/>
        <v>#N/A</v>
      </c>
      <c r="I353" s="17" t="e">
        <f t="shared" si="24"/>
        <v>#N/A</v>
      </c>
    </row>
    <row r="354" spans="2:9" x14ac:dyDescent="0.2">
      <c r="B354" s="1" t="s">
        <v>765</v>
      </c>
      <c r="C354" s="34">
        <f t="shared" si="22"/>
        <v>50405</v>
      </c>
      <c r="D354" s="37" t="e">
        <f>INDEX('Monthly Returns'!$E:$E,MATCH('Charting Input'!$C354,'Monthly Returns'!$D:$D,0),0)</f>
        <v>#N/A</v>
      </c>
      <c r="E354" s="37" t="e">
        <f>INDEX('Monthly Returns'!$O:$O,MATCH('Charting Input'!$C354,'Monthly Returns'!$D:$D,0),0)</f>
        <v>#N/A</v>
      </c>
      <c r="F354" s="37" t="e">
        <f>INDEX('Monthly Returns'!$P:$P,MATCH('Charting Input'!$C354,'Monthly Returns'!$D:$D,0),0)</f>
        <v>#N/A</v>
      </c>
      <c r="G354" s="17" t="e">
        <f t="shared" si="21"/>
        <v>#N/A</v>
      </c>
      <c r="H354" s="17" t="e">
        <f t="shared" si="23"/>
        <v>#N/A</v>
      </c>
      <c r="I354" s="17" t="e">
        <f t="shared" si="24"/>
        <v>#N/A</v>
      </c>
    </row>
    <row r="355" spans="2:9" x14ac:dyDescent="0.2">
      <c r="B355" s="1" t="s">
        <v>766</v>
      </c>
      <c r="C355" s="34">
        <f t="shared" si="22"/>
        <v>50436</v>
      </c>
      <c r="D355" s="37" t="e">
        <f>INDEX('Monthly Returns'!$E:$E,MATCH('Charting Input'!$C355,'Monthly Returns'!$D:$D,0),0)</f>
        <v>#N/A</v>
      </c>
      <c r="E355" s="37" t="e">
        <f>INDEX('Monthly Returns'!$O:$O,MATCH('Charting Input'!$C355,'Monthly Returns'!$D:$D,0),0)</f>
        <v>#N/A</v>
      </c>
      <c r="F355" s="37" t="e">
        <f>INDEX('Monthly Returns'!$P:$P,MATCH('Charting Input'!$C355,'Monthly Returns'!$D:$D,0),0)</f>
        <v>#N/A</v>
      </c>
      <c r="G355" s="17" t="e">
        <f t="shared" si="21"/>
        <v>#N/A</v>
      </c>
      <c r="H355" s="17" t="e">
        <f t="shared" si="23"/>
        <v>#N/A</v>
      </c>
      <c r="I355" s="17" t="e">
        <f t="shared" si="24"/>
        <v>#N/A</v>
      </c>
    </row>
    <row r="356" spans="2:9" x14ac:dyDescent="0.2">
      <c r="B356" s="1" t="s">
        <v>767</v>
      </c>
      <c r="C356" s="34">
        <f t="shared" si="22"/>
        <v>50464</v>
      </c>
      <c r="D356" s="37" t="e">
        <f>INDEX('Monthly Returns'!$E:$E,MATCH('Charting Input'!$C356,'Monthly Returns'!$D:$D,0),0)</f>
        <v>#N/A</v>
      </c>
      <c r="E356" s="37" t="e">
        <f>INDEX('Monthly Returns'!$O:$O,MATCH('Charting Input'!$C356,'Monthly Returns'!$D:$D,0),0)</f>
        <v>#N/A</v>
      </c>
      <c r="F356" s="37" t="e">
        <f>INDEX('Monthly Returns'!$P:$P,MATCH('Charting Input'!$C356,'Monthly Returns'!$D:$D,0),0)</f>
        <v>#N/A</v>
      </c>
      <c r="G356" s="17" t="e">
        <f t="shared" si="21"/>
        <v>#N/A</v>
      </c>
      <c r="H356" s="17" t="e">
        <f t="shared" si="23"/>
        <v>#N/A</v>
      </c>
      <c r="I356" s="17" t="e">
        <f t="shared" si="24"/>
        <v>#N/A</v>
      </c>
    </row>
    <row r="357" spans="2:9" x14ac:dyDescent="0.2">
      <c r="B357" s="1" t="s">
        <v>768</v>
      </c>
      <c r="C357" s="34">
        <f t="shared" si="22"/>
        <v>50495</v>
      </c>
      <c r="D357" s="37" t="e">
        <f>INDEX('Monthly Returns'!$E:$E,MATCH('Charting Input'!$C357,'Monthly Returns'!$D:$D,0),0)</f>
        <v>#N/A</v>
      </c>
      <c r="E357" s="37" t="e">
        <f>INDEX('Monthly Returns'!$O:$O,MATCH('Charting Input'!$C357,'Monthly Returns'!$D:$D,0),0)</f>
        <v>#N/A</v>
      </c>
      <c r="F357" s="37" t="e">
        <f>INDEX('Monthly Returns'!$P:$P,MATCH('Charting Input'!$C357,'Monthly Returns'!$D:$D,0),0)</f>
        <v>#N/A</v>
      </c>
      <c r="G357" s="17" t="e">
        <f t="shared" si="21"/>
        <v>#N/A</v>
      </c>
      <c r="H357" s="17" t="e">
        <f t="shared" si="23"/>
        <v>#N/A</v>
      </c>
      <c r="I357" s="17" t="e">
        <f t="shared" si="24"/>
        <v>#N/A</v>
      </c>
    </row>
    <row r="358" spans="2:9" x14ac:dyDescent="0.2">
      <c r="B358" s="1" t="s">
        <v>769</v>
      </c>
      <c r="C358" s="34">
        <f t="shared" si="22"/>
        <v>50525</v>
      </c>
      <c r="D358" s="37" t="e">
        <f>INDEX('Monthly Returns'!$E:$E,MATCH('Charting Input'!$C358,'Monthly Returns'!$D:$D,0),0)</f>
        <v>#N/A</v>
      </c>
      <c r="E358" s="37" t="e">
        <f>INDEX('Monthly Returns'!$O:$O,MATCH('Charting Input'!$C358,'Monthly Returns'!$D:$D,0),0)</f>
        <v>#N/A</v>
      </c>
      <c r="F358" s="37" t="e">
        <f>INDEX('Monthly Returns'!$P:$P,MATCH('Charting Input'!$C358,'Monthly Returns'!$D:$D,0),0)</f>
        <v>#N/A</v>
      </c>
      <c r="G358" s="17" t="e">
        <f t="shared" si="21"/>
        <v>#N/A</v>
      </c>
      <c r="H358" s="17" t="e">
        <f t="shared" si="23"/>
        <v>#N/A</v>
      </c>
      <c r="I358" s="17" t="e">
        <f t="shared" si="24"/>
        <v>#N/A</v>
      </c>
    </row>
    <row r="359" spans="2:9" x14ac:dyDescent="0.2">
      <c r="B359" s="1" t="s">
        <v>770</v>
      </c>
      <c r="C359" s="34">
        <f t="shared" si="22"/>
        <v>50556</v>
      </c>
      <c r="D359" s="37" t="e">
        <f>INDEX('Monthly Returns'!$E:$E,MATCH('Charting Input'!$C359,'Monthly Returns'!$D:$D,0),0)</f>
        <v>#N/A</v>
      </c>
      <c r="E359" s="37" t="e">
        <f>INDEX('Monthly Returns'!$O:$O,MATCH('Charting Input'!$C359,'Monthly Returns'!$D:$D,0),0)</f>
        <v>#N/A</v>
      </c>
      <c r="F359" s="37" t="e">
        <f>INDEX('Monthly Returns'!$P:$P,MATCH('Charting Input'!$C359,'Monthly Returns'!$D:$D,0),0)</f>
        <v>#N/A</v>
      </c>
      <c r="G359" s="17" t="e">
        <f t="shared" si="21"/>
        <v>#N/A</v>
      </c>
      <c r="H359" s="17" t="e">
        <f t="shared" si="23"/>
        <v>#N/A</v>
      </c>
      <c r="I359" s="17" t="e">
        <f t="shared" si="24"/>
        <v>#N/A</v>
      </c>
    </row>
    <row r="360" spans="2:9" x14ac:dyDescent="0.2">
      <c r="B360" s="1" t="s">
        <v>771</v>
      </c>
      <c r="C360" s="34">
        <f t="shared" si="22"/>
        <v>50586</v>
      </c>
      <c r="D360" s="37" t="e">
        <f>INDEX('Monthly Returns'!$E:$E,MATCH('Charting Input'!$C360,'Monthly Returns'!$D:$D,0),0)</f>
        <v>#N/A</v>
      </c>
      <c r="E360" s="37" t="e">
        <f>INDEX('Monthly Returns'!$O:$O,MATCH('Charting Input'!$C360,'Monthly Returns'!$D:$D,0),0)</f>
        <v>#N/A</v>
      </c>
      <c r="F360" s="37" t="e">
        <f>INDEX('Monthly Returns'!$P:$P,MATCH('Charting Input'!$C360,'Monthly Returns'!$D:$D,0),0)</f>
        <v>#N/A</v>
      </c>
      <c r="G360" s="17" t="e">
        <f t="shared" si="21"/>
        <v>#N/A</v>
      </c>
      <c r="H360" s="17" t="e">
        <f t="shared" si="23"/>
        <v>#N/A</v>
      </c>
      <c r="I360" s="17" t="e">
        <f t="shared" si="24"/>
        <v>#N/A</v>
      </c>
    </row>
    <row r="361" spans="2:9" x14ac:dyDescent="0.2">
      <c r="B361" s="1" t="s">
        <v>772</v>
      </c>
      <c r="C361" s="34">
        <f t="shared" si="22"/>
        <v>50617</v>
      </c>
      <c r="D361" s="37" t="e">
        <f>INDEX('Monthly Returns'!$E:$E,MATCH('Charting Input'!$C361,'Monthly Returns'!$D:$D,0),0)</f>
        <v>#N/A</v>
      </c>
      <c r="E361" s="37" t="e">
        <f>INDEX('Monthly Returns'!$O:$O,MATCH('Charting Input'!$C361,'Monthly Returns'!$D:$D,0),0)</f>
        <v>#N/A</v>
      </c>
      <c r="F361" s="37" t="e">
        <f>INDEX('Monthly Returns'!$P:$P,MATCH('Charting Input'!$C361,'Monthly Returns'!$D:$D,0),0)</f>
        <v>#N/A</v>
      </c>
      <c r="G361" s="17" t="e">
        <f t="shared" si="21"/>
        <v>#N/A</v>
      </c>
      <c r="H361" s="17" t="e">
        <f t="shared" si="23"/>
        <v>#N/A</v>
      </c>
      <c r="I361" s="17" t="e">
        <f t="shared" si="24"/>
        <v>#N/A</v>
      </c>
    </row>
    <row r="362" spans="2:9" x14ac:dyDescent="0.2">
      <c r="B362" s="1" t="s">
        <v>773</v>
      </c>
      <c r="C362" s="34">
        <f t="shared" si="22"/>
        <v>50648</v>
      </c>
      <c r="D362" s="37" t="e">
        <f>INDEX('Monthly Returns'!$E:$E,MATCH('Charting Input'!$C362,'Monthly Returns'!$D:$D,0),0)</f>
        <v>#N/A</v>
      </c>
      <c r="E362" s="37" t="e">
        <f>INDEX('Monthly Returns'!$O:$O,MATCH('Charting Input'!$C362,'Monthly Returns'!$D:$D,0),0)</f>
        <v>#N/A</v>
      </c>
      <c r="F362" s="37" t="e">
        <f>INDEX('Monthly Returns'!$P:$P,MATCH('Charting Input'!$C362,'Monthly Returns'!$D:$D,0),0)</f>
        <v>#N/A</v>
      </c>
      <c r="G362" s="17" t="e">
        <f t="shared" si="21"/>
        <v>#N/A</v>
      </c>
      <c r="H362" s="17" t="e">
        <f t="shared" si="23"/>
        <v>#N/A</v>
      </c>
      <c r="I362" s="17" t="e">
        <f t="shared" si="24"/>
        <v>#N/A</v>
      </c>
    </row>
    <row r="363" spans="2:9" x14ac:dyDescent="0.2">
      <c r="B363" s="1" t="s">
        <v>774</v>
      </c>
      <c r="C363" s="34">
        <f t="shared" si="22"/>
        <v>50678</v>
      </c>
      <c r="D363" s="37" t="e">
        <f>INDEX('Monthly Returns'!$E:$E,MATCH('Charting Input'!$C363,'Monthly Returns'!$D:$D,0),0)</f>
        <v>#N/A</v>
      </c>
      <c r="E363" s="37" t="e">
        <f>INDEX('Monthly Returns'!$O:$O,MATCH('Charting Input'!$C363,'Monthly Returns'!$D:$D,0),0)</f>
        <v>#N/A</v>
      </c>
      <c r="F363" s="37" t="e">
        <f>INDEX('Monthly Returns'!$P:$P,MATCH('Charting Input'!$C363,'Monthly Returns'!$D:$D,0),0)</f>
        <v>#N/A</v>
      </c>
      <c r="G363" s="17" t="e">
        <f t="shared" si="21"/>
        <v>#N/A</v>
      </c>
      <c r="H363" s="17" t="e">
        <f t="shared" si="23"/>
        <v>#N/A</v>
      </c>
      <c r="I363" s="17" t="e">
        <f t="shared" si="24"/>
        <v>#N/A</v>
      </c>
    </row>
    <row r="364" spans="2:9" x14ac:dyDescent="0.2">
      <c r="B364" s="1" t="s">
        <v>775</v>
      </c>
      <c r="C364" s="34">
        <f t="shared" si="22"/>
        <v>50709</v>
      </c>
      <c r="D364" s="37" t="e">
        <f>INDEX('Monthly Returns'!$E:$E,MATCH('Charting Input'!$C364,'Monthly Returns'!$D:$D,0),0)</f>
        <v>#N/A</v>
      </c>
      <c r="E364" s="37" t="e">
        <f>INDEX('Monthly Returns'!$O:$O,MATCH('Charting Input'!$C364,'Monthly Returns'!$D:$D,0),0)</f>
        <v>#N/A</v>
      </c>
      <c r="F364" s="37" t="e">
        <f>INDEX('Monthly Returns'!$P:$P,MATCH('Charting Input'!$C364,'Monthly Returns'!$D:$D,0),0)</f>
        <v>#N/A</v>
      </c>
      <c r="G364" s="17" t="e">
        <f t="shared" si="21"/>
        <v>#N/A</v>
      </c>
      <c r="H364" s="17" t="e">
        <f t="shared" si="23"/>
        <v>#N/A</v>
      </c>
      <c r="I364" s="17" t="e">
        <f t="shared" si="24"/>
        <v>#N/A</v>
      </c>
    </row>
    <row r="365" spans="2:9" x14ac:dyDescent="0.2">
      <c r="B365" s="1" t="s">
        <v>776</v>
      </c>
      <c r="C365" s="34">
        <f t="shared" si="22"/>
        <v>50739</v>
      </c>
      <c r="D365" s="37" t="e">
        <f>INDEX('Monthly Returns'!$E:$E,MATCH('Charting Input'!$C365,'Monthly Returns'!$D:$D,0),0)</f>
        <v>#N/A</v>
      </c>
      <c r="E365" s="37" t="e">
        <f>INDEX('Monthly Returns'!$O:$O,MATCH('Charting Input'!$C365,'Monthly Returns'!$D:$D,0),0)</f>
        <v>#N/A</v>
      </c>
      <c r="F365" s="37" t="e">
        <f>INDEX('Monthly Returns'!$P:$P,MATCH('Charting Input'!$C365,'Monthly Returns'!$D:$D,0),0)</f>
        <v>#N/A</v>
      </c>
      <c r="G365" s="17" t="e">
        <f t="shared" si="21"/>
        <v>#N/A</v>
      </c>
      <c r="H365" s="17" t="e">
        <f t="shared" si="23"/>
        <v>#N/A</v>
      </c>
      <c r="I365" s="17" t="e">
        <f t="shared" si="24"/>
        <v>#N/A</v>
      </c>
    </row>
    <row r="366" spans="2:9" x14ac:dyDescent="0.2">
      <c r="B366" s="1" t="s">
        <v>777</v>
      </c>
      <c r="C366" s="34">
        <f t="shared" si="22"/>
        <v>50770</v>
      </c>
      <c r="D366" s="37" t="e">
        <f>INDEX('Monthly Returns'!$E:$E,MATCH('Charting Input'!$C366,'Monthly Returns'!$D:$D,0),0)</f>
        <v>#N/A</v>
      </c>
      <c r="E366" s="37" t="e">
        <f>INDEX('Monthly Returns'!$O:$O,MATCH('Charting Input'!$C366,'Monthly Returns'!$D:$D,0),0)</f>
        <v>#N/A</v>
      </c>
      <c r="F366" s="37" t="e">
        <f>INDEX('Monthly Returns'!$P:$P,MATCH('Charting Input'!$C366,'Monthly Returns'!$D:$D,0),0)</f>
        <v>#N/A</v>
      </c>
      <c r="G366" s="17" t="e">
        <f t="shared" si="21"/>
        <v>#N/A</v>
      </c>
      <c r="H366" s="17" t="e">
        <f t="shared" si="23"/>
        <v>#N/A</v>
      </c>
      <c r="I366" s="17" t="e">
        <f t="shared" si="24"/>
        <v>#N/A</v>
      </c>
    </row>
    <row r="367" spans="2:9" x14ac:dyDescent="0.2">
      <c r="B367" s="1" t="s">
        <v>778</v>
      </c>
      <c r="C367" s="34">
        <f t="shared" si="22"/>
        <v>50801</v>
      </c>
      <c r="D367" s="37" t="e">
        <f>INDEX('Monthly Returns'!$E:$E,MATCH('Charting Input'!$C367,'Monthly Returns'!$D:$D,0),0)</f>
        <v>#N/A</v>
      </c>
      <c r="E367" s="37" t="e">
        <f>INDEX('Monthly Returns'!$O:$O,MATCH('Charting Input'!$C367,'Monthly Returns'!$D:$D,0),0)</f>
        <v>#N/A</v>
      </c>
      <c r="F367" s="37" t="e">
        <f>INDEX('Monthly Returns'!$P:$P,MATCH('Charting Input'!$C367,'Monthly Returns'!$D:$D,0),0)</f>
        <v>#N/A</v>
      </c>
      <c r="G367" s="17" t="e">
        <f t="shared" si="21"/>
        <v>#N/A</v>
      </c>
      <c r="H367" s="17" t="e">
        <f t="shared" si="23"/>
        <v>#N/A</v>
      </c>
      <c r="I367" s="17" t="e">
        <f t="shared" si="24"/>
        <v>#N/A</v>
      </c>
    </row>
    <row r="368" spans="2:9" x14ac:dyDescent="0.2">
      <c r="B368" s="1" t="s">
        <v>779</v>
      </c>
      <c r="C368" s="34">
        <f t="shared" si="22"/>
        <v>50829</v>
      </c>
      <c r="D368" s="37" t="e">
        <f>INDEX('Monthly Returns'!$E:$E,MATCH('Charting Input'!$C368,'Monthly Returns'!$D:$D,0),0)</f>
        <v>#N/A</v>
      </c>
      <c r="E368" s="37" t="e">
        <f>INDEX('Monthly Returns'!$O:$O,MATCH('Charting Input'!$C368,'Monthly Returns'!$D:$D,0),0)</f>
        <v>#N/A</v>
      </c>
      <c r="F368" s="37" t="e">
        <f>INDEX('Monthly Returns'!$P:$P,MATCH('Charting Input'!$C368,'Monthly Returns'!$D:$D,0),0)</f>
        <v>#N/A</v>
      </c>
      <c r="G368" s="17" t="e">
        <f t="shared" si="21"/>
        <v>#N/A</v>
      </c>
      <c r="H368" s="17" t="e">
        <f t="shared" si="23"/>
        <v>#N/A</v>
      </c>
      <c r="I368" s="17" t="e">
        <f t="shared" si="24"/>
        <v>#N/A</v>
      </c>
    </row>
    <row r="369" spans="2:9" x14ac:dyDescent="0.2">
      <c r="B369" s="1" t="s">
        <v>780</v>
      </c>
      <c r="C369" s="34">
        <f t="shared" si="22"/>
        <v>50860</v>
      </c>
      <c r="D369" s="37" t="e">
        <f>INDEX('Monthly Returns'!$E:$E,MATCH('Charting Input'!$C369,'Monthly Returns'!$D:$D,0),0)</f>
        <v>#N/A</v>
      </c>
      <c r="E369" s="37" t="e">
        <f>INDEX('Monthly Returns'!$O:$O,MATCH('Charting Input'!$C369,'Monthly Returns'!$D:$D,0),0)</f>
        <v>#N/A</v>
      </c>
      <c r="F369" s="37" t="e">
        <f>INDEX('Monthly Returns'!$P:$P,MATCH('Charting Input'!$C369,'Monthly Returns'!$D:$D,0),0)</f>
        <v>#N/A</v>
      </c>
      <c r="G369" s="17" t="e">
        <f t="shared" si="21"/>
        <v>#N/A</v>
      </c>
      <c r="H369" s="17" t="e">
        <f t="shared" si="23"/>
        <v>#N/A</v>
      </c>
      <c r="I369" s="17" t="e">
        <f t="shared" si="24"/>
        <v>#N/A</v>
      </c>
    </row>
    <row r="370" spans="2:9" x14ac:dyDescent="0.2">
      <c r="B370" s="1" t="s">
        <v>781</v>
      </c>
      <c r="C370" s="34">
        <f t="shared" si="22"/>
        <v>50890</v>
      </c>
      <c r="D370" s="37" t="e">
        <f>INDEX('Monthly Returns'!$E:$E,MATCH('Charting Input'!$C370,'Monthly Returns'!$D:$D,0),0)</f>
        <v>#N/A</v>
      </c>
      <c r="E370" s="37" t="e">
        <f>INDEX('Monthly Returns'!$O:$O,MATCH('Charting Input'!$C370,'Monthly Returns'!$D:$D,0),0)</f>
        <v>#N/A</v>
      </c>
      <c r="F370" s="37" t="e">
        <f>INDEX('Monthly Returns'!$P:$P,MATCH('Charting Input'!$C370,'Monthly Returns'!$D:$D,0),0)</f>
        <v>#N/A</v>
      </c>
      <c r="G370" s="17" t="e">
        <f t="shared" si="21"/>
        <v>#N/A</v>
      </c>
      <c r="H370" s="17" t="e">
        <f t="shared" si="23"/>
        <v>#N/A</v>
      </c>
      <c r="I370" s="17" t="e">
        <f t="shared" si="24"/>
        <v>#N/A</v>
      </c>
    </row>
    <row r="371" spans="2:9" x14ac:dyDescent="0.2">
      <c r="B371" s="1" t="s">
        <v>782</v>
      </c>
      <c r="C371" s="34">
        <f t="shared" si="22"/>
        <v>50921</v>
      </c>
      <c r="D371" s="37" t="e">
        <f>INDEX('Monthly Returns'!$E:$E,MATCH('Charting Input'!$C371,'Monthly Returns'!$D:$D,0),0)</f>
        <v>#N/A</v>
      </c>
      <c r="E371" s="37" t="e">
        <f>INDEX('Monthly Returns'!$O:$O,MATCH('Charting Input'!$C371,'Monthly Returns'!$D:$D,0),0)</f>
        <v>#N/A</v>
      </c>
      <c r="F371" s="37" t="e">
        <f>INDEX('Monthly Returns'!$P:$P,MATCH('Charting Input'!$C371,'Monthly Returns'!$D:$D,0),0)</f>
        <v>#N/A</v>
      </c>
      <c r="G371" s="17" t="e">
        <f t="shared" si="21"/>
        <v>#N/A</v>
      </c>
      <c r="H371" s="17" t="e">
        <f t="shared" si="23"/>
        <v>#N/A</v>
      </c>
      <c r="I371" s="17" t="e">
        <f t="shared" si="24"/>
        <v>#N/A</v>
      </c>
    </row>
    <row r="372" spans="2:9" x14ac:dyDescent="0.2">
      <c r="B372" s="1" t="s">
        <v>783</v>
      </c>
      <c r="C372" s="34">
        <f t="shared" si="22"/>
        <v>50951</v>
      </c>
      <c r="D372" s="37" t="e">
        <f>INDEX('Monthly Returns'!$E:$E,MATCH('Charting Input'!$C372,'Monthly Returns'!$D:$D,0),0)</f>
        <v>#N/A</v>
      </c>
      <c r="E372" s="37" t="e">
        <f>INDEX('Monthly Returns'!$O:$O,MATCH('Charting Input'!$C372,'Monthly Returns'!$D:$D,0),0)</f>
        <v>#N/A</v>
      </c>
      <c r="F372" s="37" t="e">
        <f>INDEX('Monthly Returns'!$P:$P,MATCH('Charting Input'!$C372,'Monthly Returns'!$D:$D,0),0)</f>
        <v>#N/A</v>
      </c>
      <c r="G372" s="17" t="e">
        <f t="shared" si="21"/>
        <v>#N/A</v>
      </c>
      <c r="H372" s="17" t="e">
        <f t="shared" si="23"/>
        <v>#N/A</v>
      </c>
      <c r="I372" s="17" t="e">
        <f t="shared" si="24"/>
        <v>#N/A</v>
      </c>
    </row>
    <row r="373" spans="2:9" x14ac:dyDescent="0.2">
      <c r="B373" s="1" t="s">
        <v>784</v>
      </c>
      <c r="C373" s="34">
        <f t="shared" si="22"/>
        <v>50982</v>
      </c>
      <c r="D373" s="37" t="e">
        <f>INDEX('Monthly Returns'!$E:$E,MATCH('Charting Input'!$C373,'Monthly Returns'!$D:$D,0),0)</f>
        <v>#N/A</v>
      </c>
      <c r="E373" s="37" t="e">
        <f>INDEX('Monthly Returns'!$O:$O,MATCH('Charting Input'!$C373,'Monthly Returns'!$D:$D,0),0)</f>
        <v>#N/A</v>
      </c>
      <c r="F373" s="37" t="e">
        <f>INDEX('Monthly Returns'!$P:$P,MATCH('Charting Input'!$C373,'Monthly Returns'!$D:$D,0),0)</f>
        <v>#N/A</v>
      </c>
      <c r="G373" s="17" t="e">
        <f t="shared" si="21"/>
        <v>#N/A</v>
      </c>
      <c r="H373" s="17" t="e">
        <f t="shared" si="23"/>
        <v>#N/A</v>
      </c>
      <c r="I373" s="17" t="e">
        <f t="shared" si="24"/>
        <v>#N/A</v>
      </c>
    </row>
    <row r="374" spans="2:9" x14ac:dyDescent="0.2">
      <c r="B374" s="1" t="s">
        <v>785</v>
      </c>
      <c r="C374" s="34">
        <f t="shared" si="22"/>
        <v>51013</v>
      </c>
      <c r="D374" s="37" t="e">
        <f>INDEX('Monthly Returns'!$E:$E,MATCH('Charting Input'!$C374,'Monthly Returns'!$D:$D,0),0)</f>
        <v>#N/A</v>
      </c>
      <c r="E374" s="37" t="e">
        <f>INDEX('Monthly Returns'!$O:$O,MATCH('Charting Input'!$C374,'Monthly Returns'!$D:$D,0),0)</f>
        <v>#N/A</v>
      </c>
      <c r="F374" s="37" t="e">
        <f>INDEX('Monthly Returns'!$P:$P,MATCH('Charting Input'!$C374,'Monthly Returns'!$D:$D,0),0)</f>
        <v>#N/A</v>
      </c>
      <c r="G374" s="17" t="e">
        <f t="shared" si="21"/>
        <v>#N/A</v>
      </c>
      <c r="H374" s="17" t="e">
        <f t="shared" si="23"/>
        <v>#N/A</v>
      </c>
      <c r="I374" s="17" t="e">
        <f t="shared" si="24"/>
        <v>#N/A</v>
      </c>
    </row>
    <row r="375" spans="2:9" x14ac:dyDescent="0.2">
      <c r="B375" s="1" t="s">
        <v>786</v>
      </c>
      <c r="C375" s="34">
        <f t="shared" si="22"/>
        <v>51043</v>
      </c>
      <c r="D375" s="37" t="e">
        <f>INDEX('Monthly Returns'!$E:$E,MATCH('Charting Input'!$C375,'Monthly Returns'!$D:$D,0),0)</f>
        <v>#N/A</v>
      </c>
      <c r="E375" s="37" t="e">
        <f>INDEX('Monthly Returns'!$O:$O,MATCH('Charting Input'!$C375,'Monthly Returns'!$D:$D,0),0)</f>
        <v>#N/A</v>
      </c>
      <c r="F375" s="37" t="e">
        <f>INDEX('Monthly Returns'!$P:$P,MATCH('Charting Input'!$C375,'Monthly Returns'!$D:$D,0),0)</f>
        <v>#N/A</v>
      </c>
      <c r="G375" s="17" t="e">
        <f t="shared" si="21"/>
        <v>#N/A</v>
      </c>
      <c r="H375" s="17" t="e">
        <f t="shared" si="23"/>
        <v>#N/A</v>
      </c>
      <c r="I375" s="17" t="e">
        <f t="shared" si="24"/>
        <v>#N/A</v>
      </c>
    </row>
    <row r="376" spans="2:9" x14ac:dyDescent="0.2">
      <c r="B376" s="1" t="s">
        <v>787</v>
      </c>
      <c r="C376" s="34">
        <f t="shared" si="22"/>
        <v>51074</v>
      </c>
      <c r="D376" s="37" t="e">
        <f>INDEX('Monthly Returns'!$E:$E,MATCH('Charting Input'!$C376,'Monthly Returns'!$D:$D,0),0)</f>
        <v>#N/A</v>
      </c>
      <c r="E376" s="37" t="e">
        <f>INDEX('Monthly Returns'!$O:$O,MATCH('Charting Input'!$C376,'Monthly Returns'!$D:$D,0),0)</f>
        <v>#N/A</v>
      </c>
      <c r="F376" s="37" t="e">
        <f>INDEX('Monthly Returns'!$P:$P,MATCH('Charting Input'!$C376,'Monthly Returns'!$D:$D,0),0)</f>
        <v>#N/A</v>
      </c>
      <c r="G376" s="17" t="e">
        <f t="shared" si="21"/>
        <v>#N/A</v>
      </c>
      <c r="H376" s="17" t="e">
        <f t="shared" si="23"/>
        <v>#N/A</v>
      </c>
      <c r="I376" s="17" t="e">
        <f t="shared" si="24"/>
        <v>#N/A</v>
      </c>
    </row>
    <row r="377" spans="2:9" x14ac:dyDescent="0.2">
      <c r="B377" s="1" t="s">
        <v>788</v>
      </c>
      <c r="C377" s="34">
        <f t="shared" si="22"/>
        <v>51104</v>
      </c>
      <c r="D377" s="37" t="e">
        <f>INDEX('Monthly Returns'!$E:$E,MATCH('Charting Input'!$C377,'Monthly Returns'!$D:$D,0),0)</f>
        <v>#N/A</v>
      </c>
      <c r="E377" s="37" t="e">
        <f>INDEX('Monthly Returns'!$O:$O,MATCH('Charting Input'!$C377,'Monthly Returns'!$D:$D,0),0)</f>
        <v>#N/A</v>
      </c>
      <c r="F377" s="37" t="e">
        <f>INDEX('Monthly Returns'!$P:$P,MATCH('Charting Input'!$C377,'Monthly Returns'!$D:$D,0),0)</f>
        <v>#N/A</v>
      </c>
      <c r="G377" s="17" t="e">
        <f t="shared" si="21"/>
        <v>#N/A</v>
      </c>
      <c r="H377" s="17" t="e">
        <f t="shared" si="23"/>
        <v>#N/A</v>
      </c>
      <c r="I377" s="17" t="e">
        <f t="shared" si="24"/>
        <v>#N/A</v>
      </c>
    </row>
    <row r="378" spans="2:9" x14ac:dyDescent="0.2">
      <c r="B378" s="1" t="s">
        <v>789</v>
      </c>
      <c r="C378" s="34">
        <f t="shared" si="22"/>
        <v>51135</v>
      </c>
      <c r="D378" s="37" t="e">
        <f>INDEX('Monthly Returns'!$E:$E,MATCH('Charting Input'!$C378,'Monthly Returns'!$D:$D,0),0)</f>
        <v>#N/A</v>
      </c>
      <c r="E378" s="37" t="e">
        <f>INDEX('Monthly Returns'!$O:$O,MATCH('Charting Input'!$C378,'Monthly Returns'!$D:$D,0),0)</f>
        <v>#N/A</v>
      </c>
      <c r="F378" s="37" t="e">
        <f>INDEX('Monthly Returns'!$P:$P,MATCH('Charting Input'!$C378,'Monthly Returns'!$D:$D,0),0)</f>
        <v>#N/A</v>
      </c>
      <c r="G378" s="17" t="e">
        <f t="shared" si="21"/>
        <v>#N/A</v>
      </c>
      <c r="H378" s="17" t="e">
        <f t="shared" si="23"/>
        <v>#N/A</v>
      </c>
      <c r="I378" s="17" t="e">
        <f t="shared" si="24"/>
        <v>#N/A</v>
      </c>
    </row>
    <row r="379" spans="2:9" x14ac:dyDescent="0.2">
      <c r="B379" s="1" t="s">
        <v>790</v>
      </c>
      <c r="C379" s="34">
        <f t="shared" si="22"/>
        <v>51166</v>
      </c>
      <c r="D379" s="37" t="e">
        <f>INDEX('Monthly Returns'!$E:$E,MATCH('Charting Input'!$C379,'Monthly Returns'!$D:$D,0),0)</f>
        <v>#N/A</v>
      </c>
      <c r="E379" s="37" t="e">
        <f>INDEX('Monthly Returns'!$O:$O,MATCH('Charting Input'!$C379,'Monthly Returns'!$D:$D,0),0)</f>
        <v>#N/A</v>
      </c>
      <c r="F379" s="37" t="e">
        <f>INDEX('Monthly Returns'!$P:$P,MATCH('Charting Input'!$C379,'Monthly Returns'!$D:$D,0),0)</f>
        <v>#N/A</v>
      </c>
      <c r="G379" s="17" t="e">
        <f t="shared" si="21"/>
        <v>#N/A</v>
      </c>
      <c r="H379" s="17" t="e">
        <f t="shared" si="23"/>
        <v>#N/A</v>
      </c>
      <c r="I379" s="17" t="e">
        <f t="shared" si="24"/>
        <v>#N/A</v>
      </c>
    </row>
    <row r="380" spans="2:9" x14ac:dyDescent="0.2">
      <c r="B380" s="1" t="s">
        <v>791</v>
      </c>
      <c r="C380" s="34">
        <f t="shared" si="22"/>
        <v>51195</v>
      </c>
      <c r="D380" s="37" t="e">
        <f>INDEX('Monthly Returns'!$E:$E,MATCH('Charting Input'!$C380,'Monthly Returns'!$D:$D,0),0)</f>
        <v>#N/A</v>
      </c>
      <c r="E380" s="37" t="e">
        <f>INDEX('Monthly Returns'!$O:$O,MATCH('Charting Input'!$C380,'Monthly Returns'!$D:$D,0),0)</f>
        <v>#N/A</v>
      </c>
      <c r="F380" s="37" t="e">
        <f>INDEX('Monthly Returns'!$P:$P,MATCH('Charting Input'!$C380,'Monthly Returns'!$D:$D,0),0)</f>
        <v>#N/A</v>
      </c>
      <c r="G380" s="17" t="e">
        <f t="shared" si="21"/>
        <v>#N/A</v>
      </c>
      <c r="H380" s="17" t="e">
        <f t="shared" si="23"/>
        <v>#N/A</v>
      </c>
      <c r="I380" s="17" t="e">
        <f t="shared" si="24"/>
        <v>#N/A</v>
      </c>
    </row>
    <row r="381" spans="2:9" x14ac:dyDescent="0.2">
      <c r="B381" s="1" t="s">
        <v>792</v>
      </c>
      <c r="C381" s="34">
        <f t="shared" si="22"/>
        <v>51226</v>
      </c>
      <c r="D381" s="37" t="e">
        <f>INDEX('Monthly Returns'!$E:$E,MATCH('Charting Input'!$C381,'Monthly Returns'!$D:$D,0),0)</f>
        <v>#N/A</v>
      </c>
      <c r="E381" s="37" t="e">
        <f>INDEX('Monthly Returns'!$O:$O,MATCH('Charting Input'!$C381,'Monthly Returns'!$D:$D,0),0)</f>
        <v>#N/A</v>
      </c>
      <c r="F381" s="37" t="e">
        <f>INDEX('Monthly Returns'!$P:$P,MATCH('Charting Input'!$C381,'Monthly Returns'!$D:$D,0),0)</f>
        <v>#N/A</v>
      </c>
      <c r="G381" s="17" t="e">
        <f t="shared" si="21"/>
        <v>#N/A</v>
      </c>
      <c r="H381" s="17" t="e">
        <f t="shared" si="23"/>
        <v>#N/A</v>
      </c>
      <c r="I381" s="17" t="e">
        <f t="shared" si="24"/>
        <v>#N/A</v>
      </c>
    </row>
    <row r="382" spans="2:9" x14ac:dyDescent="0.2">
      <c r="B382" s="1" t="s">
        <v>793</v>
      </c>
      <c r="C382" s="34">
        <f t="shared" si="22"/>
        <v>51256</v>
      </c>
      <c r="D382" s="37" t="e">
        <f>INDEX('Monthly Returns'!$E:$E,MATCH('Charting Input'!$C382,'Monthly Returns'!$D:$D,0),0)</f>
        <v>#N/A</v>
      </c>
      <c r="E382" s="37" t="e">
        <f>INDEX('Monthly Returns'!$O:$O,MATCH('Charting Input'!$C382,'Monthly Returns'!$D:$D,0),0)</f>
        <v>#N/A</v>
      </c>
      <c r="F382" s="37" t="e">
        <f>INDEX('Monthly Returns'!$P:$P,MATCH('Charting Input'!$C382,'Monthly Returns'!$D:$D,0),0)</f>
        <v>#N/A</v>
      </c>
      <c r="G382" s="17" t="e">
        <f t="shared" si="21"/>
        <v>#N/A</v>
      </c>
      <c r="H382" s="17" t="e">
        <f t="shared" si="23"/>
        <v>#N/A</v>
      </c>
      <c r="I382" s="17" t="e">
        <f t="shared" si="24"/>
        <v>#N/A</v>
      </c>
    </row>
    <row r="383" spans="2:9" x14ac:dyDescent="0.2">
      <c r="B383" s="1" t="s">
        <v>794</v>
      </c>
      <c r="C383" s="34">
        <f t="shared" si="22"/>
        <v>51287</v>
      </c>
      <c r="D383" s="37" t="e">
        <f>INDEX('Monthly Returns'!$E:$E,MATCH('Charting Input'!$C383,'Monthly Returns'!$D:$D,0),0)</f>
        <v>#N/A</v>
      </c>
      <c r="E383" s="37" t="e">
        <f>INDEX('Monthly Returns'!$O:$O,MATCH('Charting Input'!$C383,'Monthly Returns'!$D:$D,0),0)</f>
        <v>#N/A</v>
      </c>
      <c r="F383" s="37" t="e">
        <f>INDEX('Monthly Returns'!$P:$P,MATCH('Charting Input'!$C383,'Monthly Returns'!$D:$D,0),0)</f>
        <v>#N/A</v>
      </c>
      <c r="G383" s="17" t="e">
        <f t="shared" si="21"/>
        <v>#N/A</v>
      </c>
      <c r="H383" s="17" t="e">
        <f t="shared" si="23"/>
        <v>#N/A</v>
      </c>
      <c r="I383" s="17" t="e">
        <f t="shared" si="24"/>
        <v>#N/A</v>
      </c>
    </row>
    <row r="384" spans="2:9" x14ac:dyDescent="0.2">
      <c r="B384" s="1" t="s">
        <v>795</v>
      </c>
      <c r="C384" s="34">
        <f t="shared" si="22"/>
        <v>51317</v>
      </c>
      <c r="D384" s="37" t="e">
        <f>INDEX('Monthly Returns'!$E:$E,MATCH('Charting Input'!$C384,'Monthly Returns'!$D:$D,0),0)</f>
        <v>#N/A</v>
      </c>
      <c r="E384" s="37" t="e">
        <f>INDEX('Monthly Returns'!$O:$O,MATCH('Charting Input'!$C384,'Monthly Returns'!$D:$D,0),0)</f>
        <v>#N/A</v>
      </c>
      <c r="F384" s="37" t="e">
        <f>INDEX('Monthly Returns'!$P:$P,MATCH('Charting Input'!$C384,'Monthly Returns'!$D:$D,0),0)</f>
        <v>#N/A</v>
      </c>
      <c r="G384" s="17" t="e">
        <f t="shared" si="21"/>
        <v>#N/A</v>
      </c>
      <c r="H384" s="17" t="e">
        <f t="shared" si="23"/>
        <v>#N/A</v>
      </c>
      <c r="I384" s="17" t="e">
        <f t="shared" si="24"/>
        <v>#N/A</v>
      </c>
    </row>
    <row r="385" spans="2:9" x14ac:dyDescent="0.2">
      <c r="B385" s="1" t="s">
        <v>796</v>
      </c>
      <c r="C385" s="34">
        <f t="shared" si="22"/>
        <v>51348</v>
      </c>
      <c r="D385" s="37" t="e">
        <f>INDEX('Monthly Returns'!$E:$E,MATCH('Charting Input'!$C385,'Monthly Returns'!$D:$D,0),0)</f>
        <v>#N/A</v>
      </c>
      <c r="E385" s="37" t="e">
        <f>INDEX('Monthly Returns'!$O:$O,MATCH('Charting Input'!$C385,'Monthly Returns'!$D:$D,0),0)</f>
        <v>#N/A</v>
      </c>
      <c r="F385" s="37" t="e">
        <f>INDEX('Monthly Returns'!$P:$P,MATCH('Charting Input'!$C385,'Monthly Returns'!$D:$D,0),0)</f>
        <v>#N/A</v>
      </c>
      <c r="G385" s="17" t="e">
        <f t="shared" si="21"/>
        <v>#N/A</v>
      </c>
      <c r="H385" s="17" t="e">
        <f t="shared" si="23"/>
        <v>#N/A</v>
      </c>
      <c r="I385" s="17" t="e">
        <f t="shared" si="24"/>
        <v>#N/A</v>
      </c>
    </row>
    <row r="386" spans="2:9" x14ac:dyDescent="0.2">
      <c r="B386" s="1" t="s">
        <v>797</v>
      </c>
      <c r="C386" s="34">
        <f t="shared" si="22"/>
        <v>51379</v>
      </c>
      <c r="D386" s="37" t="e">
        <f>INDEX('Monthly Returns'!$E:$E,MATCH('Charting Input'!$C386,'Monthly Returns'!$D:$D,0),0)</f>
        <v>#N/A</v>
      </c>
      <c r="E386" s="37" t="e">
        <f>INDEX('Monthly Returns'!$O:$O,MATCH('Charting Input'!$C386,'Monthly Returns'!$D:$D,0),0)</f>
        <v>#N/A</v>
      </c>
      <c r="F386" s="37" t="e">
        <f>INDEX('Monthly Returns'!$P:$P,MATCH('Charting Input'!$C386,'Monthly Returns'!$D:$D,0),0)</f>
        <v>#N/A</v>
      </c>
      <c r="G386" s="17" t="e">
        <f t="shared" si="21"/>
        <v>#N/A</v>
      </c>
      <c r="H386" s="17" t="e">
        <f t="shared" si="23"/>
        <v>#N/A</v>
      </c>
      <c r="I386" s="17" t="e">
        <f t="shared" si="24"/>
        <v>#N/A</v>
      </c>
    </row>
    <row r="387" spans="2:9" x14ac:dyDescent="0.2">
      <c r="B387" s="1" t="s">
        <v>798</v>
      </c>
      <c r="C387" s="34">
        <f t="shared" si="22"/>
        <v>51409</v>
      </c>
      <c r="D387" s="37" t="e">
        <f>INDEX('Monthly Returns'!$E:$E,MATCH('Charting Input'!$C387,'Monthly Returns'!$D:$D,0),0)</f>
        <v>#N/A</v>
      </c>
      <c r="E387" s="37" t="e">
        <f>INDEX('Monthly Returns'!$O:$O,MATCH('Charting Input'!$C387,'Monthly Returns'!$D:$D,0),0)</f>
        <v>#N/A</v>
      </c>
      <c r="F387" s="37" t="e">
        <f>INDEX('Monthly Returns'!$P:$P,MATCH('Charting Input'!$C387,'Monthly Returns'!$D:$D,0),0)</f>
        <v>#N/A</v>
      </c>
      <c r="G387" s="17" t="e">
        <f t="shared" si="21"/>
        <v>#N/A</v>
      </c>
      <c r="H387" s="17" t="e">
        <f t="shared" si="23"/>
        <v>#N/A</v>
      </c>
      <c r="I387" s="17" t="e">
        <f t="shared" si="24"/>
        <v>#N/A</v>
      </c>
    </row>
    <row r="388" spans="2:9" x14ac:dyDescent="0.2">
      <c r="B388" s="1" t="s">
        <v>799</v>
      </c>
      <c r="C388" s="34">
        <f t="shared" si="22"/>
        <v>51440</v>
      </c>
      <c r="D388" s="37" t="e">
        <f>INDEX('Monthly Returns'!$E:$E,MATCH('Charting Input'!$C388,'Monthly Returns'!$D:$D,0),0)</f>
        <v>#N/A</v>
      </c>
      <c r="E388" s="37" t="e">
        <f>INDEX('Monthly Returns'!$O:$O,MATCH('Charting Input'!$C388,'Monthly Returns'!$D:$D,0),0)</f>
        <v>#N/A</v>
      </c>
      <c r="F388" s="37" t="e">
        <f>INDEX('Monthly Returns'!$P:$P,MATCH('Charting Input'!$C388,'Monthly Returns'!$D:$D,0),0)</f>
        <v>#N/A</v>
      </c>
      <c r="G388" s="17" t="e">
        <f t="shared" si="21"/>
        <v>#N/A</v>
      </c>
      <c r="H388" s="17" t="e">
        <f t="shared" si="23"/>
        <v>#N/A</v>
      </c>
      <c r="I388" s="17" t="e">
        <f t="shared" si="24"/>
        <v>#N/A</v>
      </c>
    </row>
    <row r="389" spans="2:9" x14ac:dyDescent="0.2">
      <c r="B389" s="1" t="s">
        <v>800</v>
      </c>
      <c r="C389" s="34">
        <f t="shared" si="22"/>
        <v>51470</v>
      </c>
      <c r="D389" s="37" t="e">
        <f>INDEX('Monthly Returns'!$E:$E,MATCH('Charting Input'!$C389,'Monthly Returns'!$D:$D,0),0)</f>
        <v>#N/A</v>
      </c>
      <c r="E389" s="37" t="e">
        <f>INDEX('Monthly Returns'!$O:$O,MATCH('Charting Input'!$C389,'Monthly Returns'!$D:$D,0),0)</f>
        <v>#N/A</v>
      </c>
      <c r="F389" s="37" t="e">
        <f>INDEX('Monthly Returns'!$P:$P,MATCH('Charting Input'!$C389,'Monthly Returns'!$D:$D,0),0)</f>
        <v>#N/A</v>
      </c>
      <c r="G389" s="17" t="e">
        <f t="shared" si="21"/>
        <v>#N/A</v>
      </c>
      <c r="H389" s="17" t="e">
        <f t="shared" si="23"/>
        <v>#N/A</v>
      </c>
      <c r="I389" s="17" t="e">
        <f t="shared" si="24"/>
        <v>#N/A</v>
      </c>
    </row>
    <row r="390" spans="2:9" x14ac:dyDescent="0.2">
      <c r="B390" s="1" t="s">
        <v>801</v>
      </c>
      <c r="C390" s="34">
        <f t="shared" si="22"/>
        <v>51501</v>
      </c>
      <c r="D390" s="37" t="e">
        <f>INDEX('Monthly Returns'!$E:$E,MATCH('Charting Input'!$C390,'Monthly Returns'!$D:$D,0),0)</f>
        <v>#N/A</v>
      </c>
      <c r="E390" s="37" t="e">
        <f>INDEX('Monthly Returns'!$O:$O,MATCH('Charting Input'!$C390,'Monthly Returns'!$D:$D,0),0)</f>
        <v>#N/A</v>
      </c>
      <c r="F390" s="37" t="e">
        <f>INDEX('Monthly Returns'!$P:$P,MATCH('Charting Input'!$C390,'Monthly Returns'!$D:$D,0),0)</f>
        <v>#N/A</v>
      </c>
      <c r="G390" s="17" t="e">
        <f t="shared" si="21"/>
        <v>#N/A</v>
      </c>
      <c r="H390" s="17" t="e">
        <f t="shared" si="23"/>
        <v>#N/A</v>
      </c>
      <c r="I390" s="17" t="e">
        <f t="shared" si="24"/>
        <v>#N/A</v>
      </c>
    </row>
    <row r="391" spans="2:9" x14ac:dyDescent="0.2">
      <c r="B391" s="1" t="s">
        <v>802</v>
      </c>
      <c r="C391" s="34">
        <f t="shared" si="22"/>
        <v>51532</v>
      </c>
      <c r="D391" s="37" t="e">
        <f>INDEX('Monthly Returns'!$E:$E,MATCH('Charting Input'!$C391,'Monthly Returns'!$D:$D,0),0)</f>
        <v>#N/A</v>
      </c>
      <c r="E391" s="37" t="e">
        <f>INDEX('Monthly Returns'!$O:$O,MATCH('Charting Input'!$C391,'Monthly Returns'!$D:$D,0),0)</f>
        <v>#N/A</v>
      </c>
      <c r="F391" s="37" t="e">
        <f>INDEX('Monthly Returns'!$P:$P,MATCH('Charting Input'!$C391,'Monthly Returns'!$D:$D,0),0)</f>
        <v>#N/A</v>
      </c>
      <c r="G391" s="17" t="e">
        <f t="shared" ref="G391:G454" si="25">D391</f>
        <v>#N/A</v>
      </c>
      <c r="H391" s="17" t="e">
        <f t="shared" si="23"/>
        <v>#N/A</v>
      </c>
      <c r="I391" s="17" t="e">
        <f t="shared" si="24"/>
        <v>#N/A</v>
      </c>
    </row>
    <row r="392" spans="2:9" x14ac:dyDescent="0.2">
      <c r="B392" s="1" t="s">
        <v>803</v>
      </c>
      <c r="C392" s="34">
        <f t="shared" ref="C392:C455" si="26">EOMONTH(DATE(YEAR(C391),MONTH(C391),DAY(C391)),1)</f>
        <v>51560</v>
      </c>
      <c r="D392" s="37" t="e">
        <f>INDEX('Monthly Returns'!$E:$E,MATCH('Charting Input'!$C392,'Monthly Returns'!$D:$D,0),0)</f>
        <v>#N/A</v>
      </c>
      <c r="E392" s="37" t="e">
        <f>INDEX('Monthly Returns'!$O:$O,MATCH('Charting Input'!$C392,'Monthly Returns'!$D:$D,0),0)</f>
        <v>#N/A</v>
      </c>
      <c r="F392" s="37" t="e">
        <f>INDEX('Monthly Returns'!$P:$P,MATCH('Charting Input'!$C392,'Monthly Returns'!$D:$D,0),0)</f>
        <v>#N/A</v>
      </c>
      <c r="G392" s="17" t="e">
        <f t="shared" si="25"/>
        <v>#N/A</v>
      </c>
      <c r="H392" s="17" t="e">
        <f t="shared" ref="H392:H455" si="27">H391*(E392/E391)</f>
        <v>#N/A</v>
      </c>
      <c r="I392" s="17" t="e">
        <f t="shared" ref="I392:I455" si="28">I391*(F392/F391)</f>
        <v>#N/A</v>
      </c>
    </row>
    <row r="393" spans="2:9" x14ac:dyDescent="0.2">
      <c r="B393" s="1" t="s">
        <v>804</v>
      </c>
      <c r="C393" s="34">
        <f t="shared" si="26"/>
        <v>51591</v>
      </c>
      <c r="D393" s="37" t="e">
        <f>INDEX('Monthly Returns'!$E:$E,MATCH('Charting Input'!$C393,'Monthly Returns'!$D:$D,0),0)</f>
        <v>#N/A</v>
      </c>
      <c r="E393" s="37" t="e">
        <f>INDEX('Monthly Returns'!$O:$O,MATCH('Charting Input'!$C393,'Monthly Returns'!$D:$D,0),0)</f>
        <v>#N/A</v>
      </c>
      <c r="F393" s="37" t="e">
        <f>INDEX('Monthly Returns'!$P:$P,MATCH('Charting Input'!$C393,'Monthly Returns'!$D:$D,0),0)</f>
        <v>#N/A</v>
      </c>
      <c r="G393" s="17" t="e">
        <f t="shared" si="25"/>
        <v>#N/A</v>
      </c>
      <c r="H393" s="17" t="e">
        <f t="shared" si="27"/>
        <v>#N/A</v>
      </c>
      <c r="I393" s="17" t="e">
        <f t="shared" si="28"/>
        <v>#N/A</v>
      </c>
    </row>
    <row r="394" spans="2:9" x14ac:dyDescent="0.2">
      <c r="B394" s="1" t="s">
        <v>805</v>
      </c>
      <c r="C394" s="34">
        <f t="shared" si="26"/>
        <v>51621</v>
      </c>
      <c r="D394" s="37" t="e">
        <f>INDEX('Monthly Returns'!$E:$E,MATCH('Charting Input'!$C394,'Monthly Returns'!$D:$D,0),0)</f>
        <v>#N/A</v>
      </c>
      <c r="E394" s="37" t="e">
        <f>INDEX('Monthly Returns'!$O:$O,MATCH('Charting Input'!$C394,'Monthly Returns'!$D:$D,0),0)</f>
        <v>#N/A</v>
      </c>
      <c r="F394" s="37" t="e">
        <f>INDEX('Monthly Returns'!$P:$P,MATCH('Charting Input'!$C394,'Monthly Returns'!$D:$D,0),0)</f>
        <v>#N/A</v>
      </c>
      <c r="G394" s="17" t="e">
        <f t="shared" si="25"/>
        <v>#N/A</v>
      </c>
      <c r="H394" s="17" t="e">
        <f t="shared" si="27"/>
        <v>#N/A</v>
      </c>
      <c r="I394" s="17" t="e">
        <f t="shared" si="28"/>
        <v>#N/A</v>
      </c>
    </row>
    <row r="395" spans="2:9" x14ac:dyDescent="0.2">
      <c r="B395" s="1" t="s">
        <v>806</v>
      </c>
      <c r="C395" s="34">
        <f t="shared" si="26"/>
        <v>51652</v>
      </c>
      <c r="D395" s="37" t="e">
        <f>INDEX('Monthly Returns'!$E:$E,MATCH('Charting Input'!$C395,'Monthly Returns'!$D:$D,0),0)</f>
        <v>#N/A</v>
      </c>
      <c r="E395" s="37" t="e">
        <f>INDEX('Monthly Returns'!$O:$O,MATCH('Charting Input'!$C395,'Monthly Returns'!$D:$D,0),0)</f>
        <v>#N/A</v>
      </c>
      <c r="F395" s="37" t="e">
        <f>INDEX('Monthly Returns'!$P:$P,MATCH('Charting Input'!$C395,'Monthly Returns'!$D:$D,0),0)</f>
        <v>#N/A</v>
      </c>
      <c r="G395" s="17" t="e">
        <f t="shared" si="25"/>
        <v>#N/A</v>
      </c>
      <c r="H395" s="17" t="e">
        <f t="shared" si="27"/>
        <v>#N/A</v>
      </c>
      <c r="I395" s="17" t="e">
        <f t="shared" si="28"/>
        <v>#N/A</v>
      </c>
    </row>
    <row r="396" spans="2:9" x14ac:dyDescent="0.2">
      <c r="B396" s="1" t="s">
        <v>807</v>
      </c>
      <c r="C396" s="34">
        <f t="shared" si="26"/>
        <v>51682</v>
      </c>
      <c r="D396" s="37" t="e">
        <f>INDEX('Monthly Returns'!$E:$E,MATCH('Charting Input'!$C396,'Monthly Returns'!$D:$D,0),0)</f>
        <v>#N/A</v>
      </c>
      <c r="E396" s="37" t="e">
        <f>INDEX('Monthly Returns'!$O:$O,MATCH('Charting Input'!$C396,'Monthly Returns'!$D:$D,0),0)</f>
        <v>#N/A</v>
      </c>
      <c r="F396" s="37" t="e">
        <f>INDEX('Monthly Returns'!$P:$P,MATCH('Charting Input'!$C396,'Monthly Returns'!$D:$D,0),0)</f>
        <v>#N/A</v>
      </c>
      <c r="G396" s="17" t="e">
        <f t="shared" si="25"/>
        <v>#N/A</v>
      </c>
      <c r="H396" s="17" t="e">
        <f t="shared" si="27"/>
        <v>#N/A</v>
      </c>
      <c r="I396" s="17" t="e">
        <f t="shared" si="28"/>
        <v>#N/A</v>
      </c>
    </row>
    <row r="397" spans="2:9" x14ac:dyDescent="0.2">
      <c r="B397" s="1" t="s">
        <v>808</v>
      </c>
      <c r="C397" s="34">
        <f t="shared" si="26"/>
        <v>51713</v>
      </c>
      <c r="D397" s="37" t="e">
        <f>INDEX('Monthly Returns'!$E:$E,MATCH('Charting Input'!$C397,'Monthly Returns'!$D:$D,0),0)</f>
        <v>#N/A</v>
      </c>
      <c r="E397" s="37" t="e">
        <f>INDEX('Monthly Returns'!$O:$O,MATCH('Charting Input'!$C397,'Monthly Returns'!$D:$D,0),0)</f>
        <v>#N/A</v>
      </c>
      <c r="F397" s="37" t="e">
        <f>INDEX('Monthly Returns'!$P:$P,MATCH('Charting Input'!$C397,'Monthly Returns'!$D:$D,0),0)</f>
        <v>#N/A</v>
      </c>
      <c r="G397" s="17" t="e">
        <f t="shared" si="25"/>
        <v>#N/A</v>
      </c>
      <c r="H397" s="17" t="e">
        <f t="shared" si="27"/>
        <v>#N/A</v>
      </c>
      <c r="I397" s="17" t="e">
        <f t="shared" si="28"/>
        <v>#N/A</v>
      </c>
    </row>
    <row r="398" spans="2:9" x14ac:dyDescent="0.2">
      <c r="B398" s="1" t="s">
        <v>809</v>
      </c>
      <c r="C398" s="34">
        <f t="shared" si="26"/>
        <v>51744</v>
      </c>
      <c r="D398" s="37" t="e">
        <f>INDEX('Monthly Returns'!$E:$E,MATCH('Charting Input'!$C398,'Monthly Returns'!$D:$D,0),0)</f>
        <v>#N/A</v>
      </c>
      <c r="E398" s="37" t="e">
        <f>INDEX('Monthly Returns'!$O:$O,MATCH('Charting Input'!$C398,'Monthly Returns'!$D:$D,0),0)</f>
        <v>#N/A</v>
      </c>
      <c r="F398" s="37" t="e">
        <f>INDEX('Monthly Returns'!$P:$P,MATCH('Charting Input'!$C398,'Monthly Returns'!$D:$D,0),0)</f>
        <v>#N/A</v>
      </c>
      <c r="G398" s="17" t="e">
        <f t="shared" si="25"/>
        <v>#N/A</v>
      </c>
      <c r="H398" s="17" t="e">
        <f t="shared" si="27"/>
        <v>#N/A</v>
      </c>
      <c r="I398" s="17" t="e">
        <f t="shared" si="28"/>
        <v>#N/A</v>
      </c>
    </row>
    <row r="399" spans="2:9" x14ac:dyDescent="0.2">
      <c r="B399" s="1" t="s">
        <v>810</v>
      </c>
      <c r="C399" s="34">
        <f t="shared" si="26"/>
        <v>51774</v>
      </c>
      <c r="D399" s="37" t="e">
        <f>INDEX('Monthly Returns'!$E:$E,MATCH('Charting Input'!$C399,'Monthly Returns'!$D:$D,0),0)</f>
        <v>#N/A</v>
      </c>
      <c r="E399" s="37" t="e">
        <f>INDEX('Monthly Returns'!$O:$O,MATCH('Charting Input'!$C399,'Monthly Returns'!$D:$D,0),0)</f>
        <v>#N/A</v>
      </c>
      <c r="F399" s="37" t="e">
        <f>INDEX('Monthly Returns'!$P:$P,MATCH('Charting Input'!$C399,'Monthly Returns'!$D:$D,0),0)</f>
        <v>#N/A</v>
      </c>
      <c r="G399" s="17" t="e">
        <f t="shared" si="25"/>
        <v>#N/A</v>
      </c>
      <c r="H399" s="17" t="e">
        <f t="shared" si="27"/>
        <v>#N/A</v>
      </c>
      <c r="I399" s="17" t="e">
        <f t="shared" si="28"/>
        <v>#N/A</v>
      </c>
    </row>
    <row r="400" spans="2:9" x14ac:dyDescent="0.2">
      <c r="B400" s="1" t="s">
        <v>811</v>
      </c>
      <c r="C400" s="34">
        <f t="shared" si="26"/>
        <v>51805</v>
      </c>
      <c r="D400" s="37" t="e">
        <f>INDEX('Monthly Returns'!$E:$E,MATCH('Charting Input'!$C400,'Monthly Returns'!$D:$D,0),0)</f>
        <v>#N/A</v>
      </c>
      <c r="E400" s="37" t="e">
        <f>INDEX('Monthly Returns'!$O:$O,MATCH('Charting Input'!$C400,'Monthly Returns'!$D:$D,0),0)</f>
        <v>#N/A</v>
      </c>
      <c r="F400" s="37" t="e">
        <f>INDEX('Monthly Returns'!$P:$P,MATCH('Charting Input'!$C400,'Monthly Returns'!$D:$D,0),0)</f>
        <v>#N/A</v>
      </c>
      <c r="G400" s="17" t="e">
        <f t="shared" si="25"/>
        <v>#N/A</v>
      </c>
      <c r="H400" s="17" t="e">
        <f t="shared" si="27"/>
        <v>#N/A</v>
      </c>
      <c r="I400" s="17" t="e">
        <f t="shared" si="28"/>
        <v>#N/A</v>
      </c>
    </row>
    <row r="401" spans="2:9" x14ac:dyDescent="0.2">
      <c r="B401" s="1" t="s">
        <v>812</v>
      </c>
      <c r="C401" s="34">
        <f t="shared" si="26"/>
        <v>51835</v>
      </c>
      <c r="D401" s="37" t="e">
        <f>INDEX('Monthly Returns'!$E:$E,MATCH('Charting Input'!$C401,'Monthly Returns'!$D:$D,0),0)</f>
        <v>#N/A</v>
      </c>
      <c r="E401" s="37" t="e">
        <f>INDEX('Monthly Returns'!$O:$O,MATCH('Charting Input'!$C401,'Monthly Returns'!$D:$D,0),0)</f>
        <v>#N/A</v>
      </c>
      <c r="F401" s="37" t="e">
        <f>INDEX('Monthly Returns'!$P:$P,MATCH('Charting Input'!$C401,'Monthly Returns'!$D:$D,0),0)</f>
        <v>#N/A</v>
      </c>
      <c r="G401" s="17" t="e">
        <f t="shared" si="25"/>
        <v>#N/A</v>
      </c>
      <c r="H401" s="17" t="e">
        <f t="shared" si="27"/>
        <v>#N/A</v>
      </c>
      <c r="I401" s="17" t="e">
        <f t="shared" si="28"/>
        <v>#N/A</v>
      </c>
    </row>
    <row r="402" spans="2:9" x14ac:dyDescent="0.2">
      <c r="B402" s="1" t="s">
        <v>813</v>
      </c>
      <c r="C402" s="34">
        <f t="shared" si="26"/>
        <v>51866</v>
      </c>
      <c r="D402" s="37" t="e">
        <f>INDEX('Monthly Returns'!$E:$E,MATCH('Charting Input'!$C402,'Monthly Returns'!$D:$D,0),0)</f>
        <v>#N/A</v>
      </c>
      <c r="E402" s="37" t="e">
        <f>INDEX('Monthly Returns'!$O:$O,MATCH('Charting Input'!$C402,'Monthly Returns'!$D:$D,0),0)</f>
        <v>#N/A</v>
      </c>
      <c r="F402" s="37" t="e">
        <f>INDEX('Monthly Returns'!$P:$P,MATCH('Charting Input'!$C402,'Monthly Returns'!$D:$D,0),0)</f>
        <v>#N/A</v>
      </c>
      <c r="G402" s="17" t="e">
        <f t="shared" si="25"/>
        <v>#N/A</v>
      </c>
      <c r="H402" s="17" t="e">
        <f t="shared" si="27"/>
        <v>#N/A</v>
      </c>
      <c r="I402" s="17" t="e">
        <f t="shared" si="28"/>
        <v>#N/A</v>
      </c>
    </row>
    <row r="403" spans="2:9" x14ac:dyDescent="0.2">
      <c r="B403" s="1" t="s">
        <v>814</v>
      </c>
      <c r="C403" s="34">
        <f t="shared" si="26"/>
        <v>51897</v>
      </c>
      <c r="D403" s="37" t="e">
        <f>INDEX('Monthly Returns'!$E:$E,MATCH('Charting Input'!$C403,'Monthly Returns'!$D:$D,0),0)</f>
        <v>#N/A</v>
      </c>
      <c r="E403" s="37" t="e">
        <f>INDEX('Monthly Returns'!$O:$O,MATCH('Charting Input'!$C403,'Monthly Returns'!$D:$D,0),0)</f>
        <v>#N/A</v>
      </c>
      <c r="F403" s="37" t="e">
        <f>INDEX('Monthly Returns'!$P:$P,MATCH('Charting Input'!$C403,'Monthly Returns'!$D:$D,0),0)</f>
        <v>#N/A</v>
      </c>
      <c r="G403" s="17" t="e">
        <f t="shared" si="25"/>
        <v>#N/A</v>
      </c>
      <c r="H403" s="17" t="e">
        <f t="shared" si="27"/>
        <v>#N/A</v>
      </c>
      <c r="I403" s="17" t="e">
        <f t="shared" si="28"/>
        <v>#N/A</v>
      </c>
    </row>
    <row r="404" spans="2:9" x14ac:dyDescent="0.2">
      <c r="B404" s="1" t="s">
        <v>815</v>
      </c>
      <c r="C404" s="34">
        <f t="shared" si="26"/>
        <v>51925</v>
      </c>
      <c r="D404" s="37" t="e">
        <f>INDEX('Monthly Returns'!$E:$E,MATCH('Charting Input'!$C404,'Monthly Returns'!$D:$D,0),0)</f>
        <v>#N/A</v>
      </c>
      <c r="E404" s="37" t="e">
        <f>INDEX('Monthly Returns'!$O:$O,MATCH('Charting Input'!$C404,'Monthly Returns'!$D:$D,0),0)</f>
        <v>#N/A</v>
      </c>
      <c r="F404" s="37" t="e">
        <f>INDEX('Monthly Returns'!$P:$P,MATCH('Charting Input'!$C404,'Monthly Returns'!$D:$D,0),0)</f>
        <v>#N/A</v>
      </c>
      <c r="G404" s="17" t="e">
        <f t="shared" si="25"/>
        <v>#N/A</v>
      </c>
      <c r="H404" s="17" t="e">
        <f t="shared" si="27"/>
        <v>#N/A</v>
      </c>
      <c r="I404" s="17" t="e">
        <f t="shared" si="28"/>
        <v>#N/A</v>
      </c>
    </row>
    <row r="405" spans="2:9" x14ac:dyDescent="0.2">
      <c r="B405" s="1" t="s">
        <v>816</v>
      </c>
      <c r="C405" s="34">
        <f t="shared" si="26"/>
        <v>51956</v>
      </c>
      <c r="D405" s="37" t="e">
        <f>INDEX('Monthly Returns'!$E:$E,MATCH('Charting Input'!$C405,'Monthly Returns'!$D:$D,0),0)</f>
        <v>#N/A</v>
      </c>
      <c r="E405" s="37" t="e">
        <f>INDEX('Monthly Returns'!$O:$O,MATCH('Charting Input'!$C405,'Monthly Returns'!$D:$D,0),0)</f>
        <v>#N/A</v>
      </c>
      <c r="F405" s="37" t="e">
        <f>INDEX('Monthly Returns'!$P:$P,MATCH('Charting Input'!$C405,'Monthly Returns'!$D:$D,0),0)</f>
        <v>#N/A</v>
      </c>
      <c r="G405" s="17" t="e">
        <f t="shared" si="25"/>
        <v>#N/A</v>
      </c>
      <c r="H405" s="17" t="e">
        <f t="shared" si="27"/>
        <v>#N/A</v>
      </c>
      <c r="I405" s="17" t="e">
        <f t="shared" si="28"/>
        <v>#N/A</v>
      </c>
    </row>
    <row r="406" spans="2:9" x14ac:dyDescent="0.2">
      <c r="B406" s="1" t="s">
        <v>817</v>
      </c>
      <c r="C406" s="34">
        <f t="shared" si="26"/>
        <v>51986</v>
      </c>
      <c r="D406" s="37" t="e">
        <f>INDEX('Monthly Returns'!$E:$E,MATCH('Charting Input'!$C406,'Monthly Returns'!$D:$D,0),0)</f>
        <v>#N/A</v>
      </c>
      <c r="E406" s="37" t="e">
        <f>INDEX('Monthly Returns'!$O:$O,MATCH('Charting Input'!$C406,'Monthly Returns'!$D:$D,0),0)</f>
        <v>#N/A</v>
      </c>
      <c r="F406" s="37" t="e">
        <f>INDEX('Monthly Returns'!$P:$P,MATCH('Charting Input'!$C406,'Monthly Returns'!$D:$D,0),0)</f>
        <v>#N/A</v>
      </c>
      <c r="G406" s="17" t="e">
        <f t="shared" si="25"/>
        <v>#N/A</v>
      </c>
      <c r="H406" s="17" t="e">
        <f t="shared" si="27"/>
        <v>#N/A</v>
      </c>
      <c r="I406" s="17" t="e">
        <f t="shared" si="28"/>
        <v>#N/A</v>
      </c>
    </row>
    <row r="407" spans="2:9" x14ac:dyDescent="0.2">
      <c r="B407" s="1" t="s">
        <v>818</v>
      </c>
      <c r="C407" s="34">
        <f t="shared" si="26"/>
        <v>52017</v>
      </c>
      <c r="D407" s="37" t="e">
        <f>INDEX('Monthly Returns'!$E:$E,MATCH('Charting Input'!$C407,'Monthly Returns'!$D:$D,0),0)</f>
        <v>#N/A</v>
      </c>
      <c r="E407" s="37" t="e">
        <f>INDEX('Monthly Returns'!$O:$O,MATCH('Charting Input'!$C407,'Monthly Returns'!$D:$D,0),0)</f>
        <v>#N/A</v>
      </c>
      <c r="F407" s="37" t="e">
        <f>INDEX('Monthly Returns'!$P:$P,MATCH('Charting Input'!$C407,'Monthly Returns'!$D:$D,0),0)</f>
        <v>#N/A</v>
      </c>
      <c r="G407" s="17" t="e">
        <f t="shared" si="25"/>
        <v>#N/A</v>
      </c>
      <c r="H407" s="17" t="e">
        <f t="shared" si="27"/>
        <v>#N/A</v>
      </c>
      <c r="I407" s="17" t="e">
        <f t="shared" si="28"/>
        <v>#N/A</v>
      </c>
    </row>
    <row r="408" spans="2:9" x14ac:dyDescent="0.2">
      <c r="B408" s="1" t="s">
        <v>819</v>
      </c>
      <c r="C408" s="34">
        <f t="shared" si="26"/>
        <v>52047</v>
      </c>
      <c r="D408" s="37" t="e">
        <f>INDEX('Monthly Returns'!$E:$E,MATCH('Charting Input'!$C408,'Monthly Returns'!$D:$D,0),0)</f>
        <v>#N/A</v>
      </c>
      <c r="E408" s="37" t="e">
        <f>INDEX('Monthly Returns'!$O:$O,MATCH('Charting Input'!$C408,'Monthly Returns'!$D:$D,0),0)</f>
        <v>#N/A</v>
      </c>
      <c r="F408" s="37" t="e">
        <f>INDEX('Monthly Returns'!$P:$P,MATCH('Charting Input'!$C408,'Monthly Returns'!$D:$D,0),0)</f>
        <v>#N/A</v>
      </c>
      <c r="G408" s="17" t="e">
        <f t="shared" si="25"/>
        <v>#N/A</v>
      </c>
      <c r="H408" s="17" t="e">
        <f t="shared" si="27"/>
        <v>#N/A</v>
      </c>
      <c r="I408" s="17" t="e">
        <f t="shared" si="28"/>
        <v>#N/A</v>
      </c>
    </row>
    <row r="409" spans="2:9" x14ac:dyDescent="0.2">
      <c r="B409" s="1" t="s">
        <v>820</v>
      </c>
      <c r="C409" s="34">
        <f t="shared" si="26"/>
        <v>52078</v>
      </c>
      <c r="D409" s="37" t="e">
        <f>INDEX('Monthly Returns'!$E:$E,MATCH('Charting Input'!$C409,'Monthly Returns'!$D:$D,0),0)</f>
        <v>#N/A</v>
      </c>
      <c r="E409" s="37" t="e">
        <f>INDEX('Monthly Returns'!$O:$O,MATCH('Charting Input'!$C409,'Monthly Returns'!$D:$D,0),0)</f>
        <v>#N/A</v>
      </c>
      <c r="F409" s="37" t="e">
        <f>INDEX('Monthly Returns'!$P:$P,MATCH('Charting Input'!$C409,'Monthly Returns'!$D:$D,0),0)</f>
        <v>#N/A</v>
      </c>
      <c r="G409" s="17" t="e">
        <f t="shared" si="25"/>
        <v>#N/A</v>
      </c>
      <c r="H409" s="17" t="e">
        <f t="shared" si="27"/>
        <v>#N/A</v>
      </c>
      <c r="I409" s="17" t="e">
        <f t="shared" si="28"/>
        <v>#N/A</v>
      </c>
    </row>
    <row r="410" spans="2:9" x14ac:dyDescent="0.2">
      <c r="B410" s="1" t="s">
        <v>821</v>
      </c>
      <c r="C410" s="34">
        <f t="shared" si="26"/>
        <v>52109</v>
      </c>
      <c r="D410" s="37" t="e">
        <f>INDEX('Monthly Returns'!$E:$E,MATCH('Charting Input'!$C410,'Monthly Returns'!$D:$D,0),0)</f>
        <v>#N/A</v>
      </c>
      <c r="E410" s="37" t="e">
        <f>INDEX('Monthly Returns'!$O:$O,MATCH('Charting Input'!$C410,'Monthly Returns'!$D:$D,0),0)</f>
        <v>#N/A</v>
      </c>
      <c r="F410" s="37" t="e">
        <f>INDEX('Monthly Returns'!$P:$P,MATCH('Charting Input'!$C410,'Monthly Returns'!$D:$D,0),0)</f>
        <v>#N/A</v>
      </c>
      <c r="G410" s="17" t="e">
        <f t="shared" si="25"/>
        <v>#N/A</v>
      </c>
      <c r="H410" s="17" t="e">
        <f t="shared" si="27"/>
        <v>#N/A</v>
      </c>
      <c r="I410" s="17" t="e">
        <f t="shared" si="28"/>
        <v>#N/A</v>
      </c>
    </row>
    <row r="411" spans="2:9" x14ac:dyDescent="0.2">
      <c r="B411" s="1" t="s">
        <v>822</v>
      </c>
      <c r="C411" s="34">
        <f t="shared" si="26"/>
        <v>52139</v>
      </c>
      <c r="D411" s="37" t="e">
        <f>INDEX('Monthly Returns'!$E:$E,MATCH('Charting Input'!$C411,'Monthly Returns'!$D:$D,0),0)</f>
        <v>#N/A</v>
      </c>
      <c r="E411" s="37" t="e">
        <f>INDEX('Monthly Returns'!$O:$O,MATCH('Charting Input'!$C411,'Monthly Returns'!$D:$D,0),0)</f>
        <v>#N/A</v>
      </c>
      <c r="F411" s="37" t="e">
        <f>INDEX('Monthly Returns'!$P:$P,MATCH('Charting Input'!$C411,'Monthly Returns'!$D:$D,0),0)</f>
        <v>#N/A</v>
      </c>
      <c r="G411" s="17" t="e">
        <f t="shared" si="25"/>
        <v>#N/A</v>
      </c>
      <c r="H411" s="17" t="e">
        <f t="shared" si="27"/>
        <v>#N/A</v>
      </c>
      <c r="I411" s="17" t="e">
        <f t="shared" si="28"/>
        <v>#N/A</v>
      </c>
    </row>
    <row r="412" spans="2:9" x14ac:dyDescent="0.2">
      <c r="B412" s="1" t="s">
        <v>823</v>
      </c>
      <c r="C412" s="34">
        <f t="shared" si="26"/>
        <v>52170</v>
      </c>
      <c r="D412" s="37" t="e">
        <f>INDEX('Monthly Returns'!$E:$E,MATCH('Charting Input'!$C412,'Monthly Returns'!$D:$D,0),0)</f>
        <v>#N/A</v>
      </c>
      <c r="E412" s="37" t="e">
        <f>INDEX('Monthly Returns'!$O:$O,MATCH('Charting Input'!$C412,'Monthly Returns'!$D:$D,0),0)</f>
        <v>#N/A</v>
      </c>
      <c r="F412" s="37" t="e">
        <f>INDEX('Monthly Returns'!$P:$P,MATCH('Charting Input'!$C412,'Monthly Returns'!$D:$D,0),0)</f>
        <v>#N/A</v>
      </c>
      <c r="G412" s="17" t="e">
        <f t="shared" si="25"/>
        <v>#N/A</v>
      </c>
      <c r="H412" s="17" t="e">
        <f t="shared" si="27"/>
        <v>#N/A</v>
      </c>
      <c r="I412" s="17" t="e">
        <f t="shared" si="28"/>
        <v>#N/A</v>
      </c>
    </row>
    <row r="413" spans="2:9" x14ac:dyDescent="0.2">
      <c r="B413" s="1" t="s">
        <v>824</v>
      </c>
      <c r="C413" s="34">
        <f t="shared" si="26"/>
        <v>52200</v>
      </c>
      <c r="D413" s="37" t="e">
        <f>INDEX('Monthly Returns'!$E:$E,MATCH('Charting Input'!$C413,'Monthly Returns'!$D:$D,0),0)</f>
        <v>#N/A</v>
      </c>
      <c r="E413" s="37" t="e">
        <f>INDEX('Monthly Returns'!$O:$O,MATCH('Charting Input'!$C413,'Monthly Returns'!$D:$D,0),0)</f>
        <v>#N/A</v>
      </c>
      <c r="F413" s="37" t="e">
        <f>INDEX('Monthly Returns'!$P:$P,MATCH('Charting Input'!$C413,'Monthly Returns'!$D:$D,0),0)</f>
        <v>#N/A</v>
      </c>
      <c r="G413" s="17" t="e">
        <f t="shared" si="25"/>
        <v>#N/A</v>
      </c>
      <c r="H413" s="17" t="e">
        <f t="shared" si="27"/>
        <v>#N/A</v>
      </c>
      <c r="I413" s="17" t="e">
        <f t="shared" si="28"/>
        <v>#N/A</v>
      </c>
    </row>
    <row r="414" spans="2:9" x14ac:dyDescent="0.2">
      <c r="B414" s="1" t="s">
        <v>825</v>
      </c>
      <c r="C414" s="34">
        <f t="shared" si="26"/>
        <v>52231</v>
      </c>
      <c r="D414" s="37" t="e">
        <f>INDEX('Monthly Returns'!$E:$E,MATCH('Charting Input'!$C414,'Monthly Returns'!$D:$D,0),0)</f>
        <v>#N/A</v>
      </c>
      <c r="E414" s="37" t="e">
        <f>INDEX('Monthly Returns'!$O:$O,MATCH('Charting Input'!$C414,'Monthly Returns'!$D:$D,0),0)</f>
        <v>#N/A</v>
      </c>
      <c r="F414" s="37" t="e">
        <f>INDEX('Monthly Returns'!$P:$P,MATCH('Charting Input'!$C414,'Monthly Returns'!$D:$D,0),0)</f>
        <v>#N/A</v>
      </c>
      <c r="G414" s="17" t="e">
        <f t="shared" si="25"/>
        <v>#N/A</v>
      </c>
      <c r="H414" s="17" t="e">
        <f t="shared" si="27"/>
        <v>#N/A</v>
      </c>
      <c r="I414" s="17" t="e">
        <f t="shared" si="28"/>
        <v>#N/A</v>
      </c>
    </row>
    <row r="415" spans="2:9" x14ac:dyDescent="0.2">
      <c r="B415" s="1" t="s">
        <v>826</v>
      </c>
      <c r="C415" s="34">
        <f t="shared" si="26"/>
        <v>52262</v>
      </c>
      <c r="D415" s="37" t="e">
        <f>INDEX('Monthly Returns'!$E:$E,MATCH('Charting Input'!$C415,'Monthly Returns'!$D:$D,0),0)</f>
        <v>#N/A</v>
      </c>
      <c r="E415" s="37" t="e">
        <f>INDEX('Monthly Returns'!$O:$O,MATCH('Charting Input'!$C415,'Monthly Returns'!$D:$D,0),0)</f>
        <v>#N/A</v>
      </c>
      <c r="F415" s="37" t="e">
        <f>INDEX('Monthly Returns'!$P:$P,MATCH('Charting Input'!$C415,'Monthly Returns'!$D:$D,0),0)</f>
        <v>#N/A</v>
      </c>
      <c r="G415" s="17" t="e">
        <f t="shared" si="25"/>
        <v>#N/A</v>
      </c>
      <c r="H415" s="17" t="e">
        <f t="shared" si="27"/>
        <v>#N/A</v>
      </c>
      <c r="I415" s="17" t="e">
        <f t="shared" si="28"/>
        <v>#N/A</v>
      </c>
    </row>
    <row r="416" spans="2:9" x14ac:dyDescent="0.2">
      <c r="B416" s="1" t="s">
        <v>827</v>
      </c>
      <c r="C416" s="34">
        <f t="shared" si="26"/>
        <v>52290</v>
      </c>
      <c r="D416" s="37" t="e">
        <f>INDEX('Monthly Returns'!$E:$E,MATCH('Charting Input'!$C416,'Monthly Returns'!$D:$D,0),0)</f>
        <v>#N/A</v>
      </c>
      <c r="E416" s="37" t="e">
        <f>INDEX('Monthly Returns'!$O:$O,MATCH('Charting Input'!$C416,'Monthly Returns'!$D:$D,0),0)</f>
        <v>#N/A</v>
      </c>
      <c r="F416" s="37" t="e">
        <f>INDEX('Monthly Returns'!$P:$P,MATCH('Charting Input'!$C416,'Monthly Returns'!$D:$D,0),0)</f>
        <v>#N/A</v>
      </c>
      <c r="G416" s="17" t="e">
        <f t="shared" si="25"/>
        <v>#N/A</v>
      </c>
      <c r="H416" s="17" t="e">
        <f t="shared" si="27"/>
        <v>#N/A</v>
      </c>
      <c r="I416" s="17" t="e">
        <f t="shared" si="28"/>
        <v>#N/A</v>
      </c>
    </row>
    <row r="417" spans="2:9" x14ac:dyDescent="0.2">
      <c r="B417" s="1" t="s">
        <v>828</v>
      </c>
      <c r="C417" s="34">
        <f t="shared" si="26"/>
        <v>52321</v>
      </c>
      <c r="D417" s="37" t="e">
        <f>INDEX('Monthly Returns'!$E:$E,MATCH('Charting Input'!$C417,'Monthly Returns'!$D:$D,0),0)</f>
        <v>#N/A</v>
      </c>
      <c r="E417" s="37" t="e">
        <f>INDEX('Monthly Returns'!$O:$O,MATCH('Charting Input'!$C417,'Monthly Returns'!$D:$D,0),0)</f>
        <v>#N/A</v>
      </c>
      <c r="F417" s="37" t="e">
        <f>INDEX('Monthly Returns'!$P:$P,MATCH('Charting Input'!$C417,'Monthly Returns'!$D:$D,0),0)</f>
        <v>#N/A</v>
      </c>
      <c r="G417" s="17" t="e">
        <f t="shared" si="25"/>
        <v>#N/A</v>
      </c>
      <c r="H417" s="17" t="e">
        <f t="shared" si="27"/>
        <v>#N/A</v>
      </c>
      <c r="I417" s="17" t="e">
        <f t="shared" si="28"/>
        <v>#N/A</v>
      </c>
    </row>
    <row r="418" spans="2:9" x14ac:dyDescent="0.2">
      <c r="B418" s="1" t="s">
        <v>829</v>
      </c>
      <c r="C418" s="34">
        <f t="shared" si="26"/>
        <v>52351</v>
      </c>
      <c r="D418" s="37" t="e">
        <f>INDEX('Monthly Returns'!$E:$E,MATCH('Charting Input'!$C418,'Monthly Returns'!$D:$D,0),0)</f>
        <v>#N/A</v>
      </c>
      <c r="E418" s="37" t="e">
        <f>INDEX('Monthly Returns'!$O:$O,MATCH('Charting Input'!$C418,'Monthly Returns'!$D:$D,0),0)</f>
        <v>#N/A</v>
      </c>
      <c r="F418" s="37" t="e">
        <f>INDEX('Monthly Returns'!$P:$P,MATCH('Charting Input'!$C418,'Monthly Returns'!$D:$D,0),0)</f>
        <v>#N/A</v>
      </c>
      <c r="G418" s="17" t="e">
        <f t="shared" si="25"/>
        <v>#N/A</v>
      </c>
      <c r="H418" s="17" t="e">
        <f t="shared" si="27"/>
        <v>#N/A</v>
      </c>
      <c r="I418" s="17" t="e">
        <f t="shared" si="28"/>
        <v>#N/A</v>
      </c>
    </row>
    <row r="419" spans="2:9" x14ac:dyDescent="0.2">
      <c r="B419" s="1" t="s">
        <v>830</v>
      </c>
      <c r="C419" s="34">
        <f t="shared" si="26"/>
        <v>52382</v>
      </c>
      <c r="D419" s="37" t="e">
        <f>INDEX('Monthly Returns'!$E:$E,MATCH('Charting Input'!$C419,'Monthly Returns'!$D:$D,0),0)</f>
        <v>#N/A</v>
      </c>
      <c r="E419" s="37" t="e">
        <f>INDEX('Monthly Returns'!$O:$O,MATCH('Charting Input'!$C419,'Monthly Returns'!$D:$D,0),0)</f>
        <v>#N/A</v>
      </c>
      <c r="F419" s="37" t="e">
        <f>INDEX('Monthly Returns'!$P:$P,MATCH('Charting Input'!$C419,'Monthly Returns'!$D:$D,0),0)</f>
        <v>#N/A</v>
      </c>
      <c r="G419" s="17" t="e">
        <f t="shared" si="25"/>
        <v>#N/A</v>
      </c>
      <c r="H419" s="17" t="e">
        <f t="shared" si="27"/>
        <v>#N/A</v>
      </c>
      <c r="I419" s="17" t="e">
        <f t="shared" si="28"/>
        <v>#N/A</v>
      </c>
    </row>
    <row r="420" spans="2:9" x14ac:dyDescent="0.2">
      <c r="B420" s="1" t="s">
        <v>831</v>
      </c>
      <c r="C420" s="34">
        <f t="shared" si="26"/>
        <v>52412</v>
      </c>
      <c r="D420" s="37" t="e">
        <f>INDEX('Monthly Returns'!$E:$E,MATCH('Charting Input'!$C420,'Monthly Returns'!$D:$D,0),0)</f>
        <v>#N/A</v>
      </c>
      <c r="E420" s="37" t="e">
        <f>INDEX('Monthly Returns'!$O:$O,MATCH('Charting Input'!$C420,'Monthly Returns'!$D:$D,0),0)</f>
        <v>#N/A</v>
      </c>
      <c r="F420" s="37" t="e">
        <f>INDEX('Monthly Returns'!$P:$P,MATCH('Charting Input'!$C420,'Monthly Returns'!$D:$D,0),0)</f>
        <v>#N/A</v>
      </c>
      <c r="G420" s="17" t="e">
        <f t="shared" si="25"/>
        <v>#N/A</v>
      </c>
      <c r="H420" s="17" t="e">
        <f t="shared" si="27"/>
        <v>#N/A</v>
      </c>
      <c r="I420" s="17" t="e">
        <f t="shared" si="28"/>
        <v>#N/A</v>
      </c>
    </row>
    <row r="421" spans="2:9" x14ac:dyDescent="0.2">
      <c r="B421" s="1" t="s">
        <v>832</v>
      </c>
      <c r="C421" s="34">
        <f t="shared" si="26"/>
        <v>52443</v>
      </c>
      <c r="D421" s="37" t="e">
        <f>INDEX('Monthly Returns'!$E:$E,MATCH('Charting Input'!$C421,'Monthly Returns'!$D:$D,0),0)</f>
        <v>#N/A</v>
      </c>
      <c r="E421" s="37" t="e">
        <f>INDEX('Monthly Returns'!$O:$O,MATCH('Charting Input'!$C421,'Monthly Returns'!$D:$D,0),0)</f>
        <v>#N/A</v>
      </c>
      <c r="F421" s="37" t="e">
        <f>INDEX('Monthly Returns'!$P:$P,MATCH('Charting Input'!$C421,'Monthly Returns'!$D:$D,0),0)</f>
        <v>#N/A</v>
      </c>
      <c r="G421" s="17" t="e">
        <f t="shared" si="25"/>
        <v>#N/A</v>
      </c>
      <c r="H421" s="17" t="e">
        <f t="shared" si="27"/>
        <v>#N/A</v>
      </c>
      <c r="I421" s="17" t="e">
        <f t="shared" si="28"/>
        <v>#N/A</v>
      </c>
    </row>
    <row r="422" spans="2:9" x14ac:dyDescent="0.2">
      <c r="B422" s="1" t="s">
        <v>833</v>
      </c>
      <c r="C422" s="34">
        <f t="shared" si="26"/>
        <v>52474</v>
      </c>
      <c r="D422" s="37" t="e">
        <f>INDEX('Monthly Returns'!$E:$E,MATCH('Charting Input'!$C422,'Monthly Returns'!$D:$D,0),0)</f>
        <v>#N/A</v>
      </c>
      <c r="E422" s="37" t="e">
        <f>INDEX('Monthly Returns'!$O:$O,MATCH('Charting Input'!$C422,'Monthly Returns'!$D:$D,0),0)</f>
        <v>#N/A</v>
      </c>
      <c r="F422" s="37" t="e">
        <f>INDEX('Monthly Returns'!$P:$P,MATCH('Charting Input'!$C422,'Monthly Returns'!$D:$D,0),0)</f>
        <v>#N/A</v>
      </c>
      <c r="G422" s="17" t="e">
        <f t="shared" si="25"/>
        <v>#N/A</v>
      </c>
      <c r="H422" s="17" t="e">
        <f t="shared" si="27"/>
        <v>#N/A</v>
      </c>
      <c r="I422" s="17" t="e">
        <f t="shared" si="28"/>
        <v>#N/A</v>
      </c>
    </row>
    <row r="423" spans="2:9" x14ac:dyDescent="0.2">
      <c r="B423" s="1" t="s">
        <v>834</v>
      </c>
      <c r="C423" s="34">
        <f t="shared" si="26"/>
        <v>52504</v>
      </c>
      <c r="D423" s="37" t="e">
        <f>INDEX('Monthly Returns'!$E:$E,MATCH('Charting Input'!$C423,'Monthly Returns'!$D:$D,0),0)</f>
        <v>#N/A</v>
      </c>
      <c r="E423" s="37" t="e">
        <f>INDEX('Monthly Returns'!$O:$O,MATCH('Charting Input'!$C423,'Monthly Returns'!$D:$D,0),0)</f>
        <v>#N/A</v>
      </c>
      <c r="F423" s="37" t="e">
        <f>INDEX('Monthly Returns'!$P:$P,MATCH('Charting Input'!$C423,'Monthly Returns'!$D:$D,0),0)</f>
        <v>#N/A</v>
      </c>
      <c r="G423" s="17" t="e">
        <f t="shared" si="25"/>
        <v>#N/A</v>
      </c>
      <c r="H423" s="17" t="e">
        <f t="shared" si="27"/>
        <v>#N/A</v>
      </c>
      <c r="I423" s="17" t="e">
        <f t="shared" si="28"/>
        <v>#N/A</v>
      </c>
    </row>
    <row r="424" spans="2:9" x14ac:dyDescent="0.2">
      <c r="B424" s="1" t="s">
        <v>835</v>
      </c>
      <c r="C424" s="34">
        <f t="shared" si="26"/>
        <v>52535</v>
      </c>
      <c r="D424" s="37" t="e">
        <f>INDEX('Monthly Returns'!$E:$E,MATCH('Charting Input'!$C424,'Monthly Returns'!$D:$D,0),0)</f>
        <v>#N/A</v>
      </c>
      <c r="E424" s="37" t="e">
        <f>INDEX('Monthly Returns'!$O:$O,MATCH('Charting Input'!$C424,'Monthly Returns'!$D:$D,0),0)</f>
        <v>#N/A</v>
      </c>
      <c r="F424" s="37" t="e">
        <f>INDEX('Monthly Returns'!$P:$P,MATCH('Charting Input'!$C424,'Monthly Returns'!$D:$D,0),0)</f>
        <v>#N/A</v>
      </c>
      <c r="G424" s="17" t="e">
        <f t="shared" si="25"/>
        <v>#N/A</v>
      </c>
      <c r="H424" s="17" t="e">
        <f t="shared" si="27"/>
        <v>#N/A</v>
      </c>
      <c r="I424" s="17" t="e">
        <f t="shared" si="28"/>
        <v>#N/A</v>
      </c>
    </row>
    <row r="425" spans="2:9" x14ac:dyDescent="0.2">
      <c r="B425" s="1" t="s">
        <v>836</v>
      </c>
      <c r="C425" s="34">
        <f t="shared" si="26"/>
        <v>52565</v>
      </c>
      <c r="D425" s="37" t="e">
        <f>INDEX('Monthly Returns'!$E:$E,MATCH('Charting Input'!$C425,'Monthly Returns'!$D:$D,0),0)</f>
        <v>#N/A</v>
      </c>
      <c r="E425" s="37" t="e">
        <f>INDEX('Monthly Returns'!$O:$O,MATCH('Charting Input'!$C425,'Monthly Returns'!$D:$D,0),0)</f>
        <v>#N/A</v>
      </c>
      <c r="F425" s="37" t="e">
        <f>INDEX('Monthly Returns'!$P:$P,MATCH('Charting Input'!$C425,'Monthly Returns'!$D:$D,0),0)</f>
        <v>#N/A</v>
      </c>
      <c r="G425" s="17" t="e">
        <f t="shared" si="25"/>
        <v>#N/A</v>
      </c>
      <c r="H425" s="17" t="e">
        <f t="shared" si="27"/>
        <v>#N/A</v>
      </c>
      <c r="I425" s="17" t="e">
        <f t="shared" si="28"/>
        <v>#N/A</v>
      </c>
    </row>
    <row r="426" spans="2:9" x14ac:dyDescent="0.2">
      <c r="B426" s="1" t="s">
        <v>837</v>
      </c>
      <c r="C426" s="34">
        <f t="shared" si="26"/>
        <v>52596</v>
      </c>
      <c r="D426" s="37" t="e">
        <f>INDEX('Monthly Returns'!$E:$E,MATCH('Charting Input'!$C426,'Monthly Returns'!$D:$D,0),0)</f>
        <v>#N/A</v>
      </c>
      <c r="E426" s="37" t="e">
        <f>INDEX('Monthly Returns'!$O:$O,MATCH('Charting Input'!$C426,'Monthly Returns'!$D:$D,0),0)</f>
        <v>#N/A</v>
      </c>
      <c r="F426" s="37" t="e">
        <f>INDEX('Monthly Returns'!$P:$P,MATCH('Charting Input'!$C426,'Monthly Returns'!$D:$D,0),0)</f>
        <v>#N/A</v>
      </c>
      <c r="G426" s="17" t="e">
        <f t="shared" si="25"/>
        <v>#N/A</v>
      </c>
      <c r="H426" s="17" t="e">
        <f t="shared" si="27"/>
        <v>#N/A</v>
      </c>
      <c r="I426" s="17" t="e">
        <f t="shared" si="28"/>
        <v>#N/A</v>
      </c>
    </row>
    <row r="427" spans="2:9" x14ac:dyDescent="0.2">
      <c r="B427" s="1" t="s">
        <v>838</v>
      </c>
      <c r="C427" s="34">
        <f t="shared" si="26"/>
        <v>52627</v>
      </c>
      <c r="D427" s="37" t="e">
        <f>INDEX('Monthly Returns'!$E:$E,MATCH('Charting Input'!$C427,'Monthly Returns'!$D:$D,0),0)</f>
        <v>#N/A</v>
      </c>
      <c r="E427" s="37" t="e">
        <f>INDEX('Monthly Returns'!$O:$O,MATCH('Charting Input'!$C427,'Monthly Returns'!$D:$D,0),0)</f>
        <v>#N/A</v>
      </c>
      <c r="F427" s="37" t="e">
        <f>INDEX('Monthly Returns'!$P:$P,MATCH('Charting Input'!$C427,'Monthly Returns'!$D:$D,0),0)</f>
        <v>#N/A</v>
      </c>
      <c r="G427" s="17" t="e">
        <f t="shared" si="25"/>
        <v>#N/A</v>
      </c>
      <c r="H427" s="17" t="e">
        <f t="shared" si="27"/>
        <v>#N/A</v>
      </c>
      <c r="I427" s="17" t="e">
        <f t="shared" si="28"/>
        <v>#N/A</v>
      </c>
    </row>
    <row r="428" spans="2:9" x14ac:dyDescent="0.2">
      <c r="B428" s="1" t="s">
        <v>839</v>
      </c>
      <c r="C428" s="34">
        <f t="shared" si="26"/>
        <v>52656</v>
      </c>
      <c r="D428" s="37" t="e">
        <f>INDEX('Monthly Returns'!$E:$E,MATCH('Charting Input'!$C428,'Monthly Returns'!$D:$D,0),0)</f>
        <v>#N/A</v>
      </c>
      <c r="E428" s="37" t="e">
        <f>INDEX('Monthly Returns'!$O:$O,MATCH('Charting Input'!$C428,'Monthly Returns'!$D:$D,0),0)</f>
        <v>#N/A</v>
      </c>
      <c r="F428" s="37" t="e">
        <f>INDEX('Monthly Returns'!$P:$P,MATCH('Charting Input'!$C428,'Monthly Returns'!$D:$D,0),0)</f>
        <v>#N/A</v>
      </c>
      <c r="G428" s="17" t="e">
        <f t="shared" si="25"/>
        <v>#N/A</v>
      </c>
      <c r="H428" s="17" t="e">
        <f t="shared" si="27"/>
        <v>#N/A</v>
      </c>
      <c r="I428" s="17" t="e">
        <f t="shared" si="28"/>
        <v>#N/A</v>
      </c>
    </row>
    <row r="429" spans="2:9" x14ac:dyDescent="0.2">
      <c r="B429" s="1" t="s">
        <v>840</v>
      </c>
      <c r="C429" s="34">
        <f t="shared" si="26"/>
        <v>52687</v>
      </c>
      <c r="D429" s="37" t="e">
        <f>INDEX('Monthly Returns'!$E:$E,MATCH('Charting Input'!$C429,'Monthly Returns'!$D:$D,0),0)</f>
        <v>#N/A</v>
      </c>
      <c r="E429" s="37" t="e">
        <f>INDEX('Monthly Returns'!$O:$O,MATCH('Charting Input'!$C429,'Monthly Returns'!$D:$D,0),0)</f>
        <v>#N/A</v>
      </c>
      <c r="F429" s="37" t="e">
        <f>INDEX('Monthly Returns'!$P:$P,MATCH('Charting Input'!$C429,'Monthly Returns'!$D:$D,0),0)</f>
        <v>#N/A</v>
      </c>
      <c r="G429" s="17" t="e">
        <f t="shared" si="25"/>
        <v>#N/A</v>
      </c>
      <c r="H429" s="17" t="e">
        <f t="shared" si="27"/>
        <v>#N/A</v>
      </c>
      <c r="I429" s="17" t="e">
        <f t="shared" si="28"/>
        <v>#N/A</v>
      </c>
    </row>
    <row r="430" spans="2:9" x14ac:dyDescent="0.2">
      <c r="B430" s="1" t="s">
        <v>841</v>
      </c>
      <c r="C430" s="34">
        <f t="shared" si="26"/>
        <v>52717</v>
      </c>
      <c r="D430" s="37" t="e">
        <f>INDEX('Monthly Returns'!$E:$E,MATCH('Charting Input'!$C430,'Monthly Returns'!$D:$D,0),0)</f>
        <v>#N/A</v>
      </c>
      <c r="E430" s="37" t="e">
        <f>INDEX('Monthly Returns'!$O:$O,MATCH('Charting Input'!$C430,'Monthly Returns'!$D:$D,0),0)</f>
        <v>#N/A</v>
      </c>
      <c r="F430" s="37" t="e">
        <f>INDEX('Monthly Returns'!$P:$P,MATCH('Charting Input'!$C430,'Monthly Returns'!$D:$D,0),0)</f>
        <v>#N/A</v>
      </c>
      <c r="G430" s="17" t="e">
        <f t="shared" si="25"/>
        <v>#N/A</v>
      </c>
      <c r="H430" s="17" t="e">
        <f t="shared" si="27"/>
        <v>#N/A</v>
      </c>
      <c r="I430" s="17" t="e">
        <f t="shared" si="28"/>
        <v>#N/A</v>
      </c>
    </row>
    <row r="431" spans="2:9" x14ac:dyDescent="0.2">
      <c r="B431" s="1" t="s">
        <v>842</v>
      </c>
      <c r="C431" s="34">
        <f t="shared" si="26"/>
        <v>52748</v>
      </c>
      <c r="D431" s="37" t="e">
        <f>INDEX('Monthly Returns'!$E:$E,MATCH('Charting Input'!$C431,'Monthly Returns'!$D:$D,0),0)</f>
        <v>#N/A</v>
      </c>
      <c r="E431" s="37" t="e">
        <f>INDEX('Monthly Returns'!$O:$O,MATCH('Charting Input'!$C431,'Monthly Returns'!$D:$D,0),0)</f>
        <v>#N/A</v>
      </c>
      <c r="F431" s="37" t="e">
        <f>INDEX('Monthly Returns'!$P:$P,MATCH('Charting Input'!$C431,'Monthly Returns'!$D:$D,0),0)</f>
        <v>#N/A</v>
      </c>
      <c r="G431" s="17" t="e">
        <f t="shared" si="25"/>
        <v>#N/A</v>
      </c>
      <c r="H431" s="17" t="e">
        <f t="shared" si="27"/>
        <v>#N/A</v>
      </c>
      <c r="I431" s="17" t="e">
        <f t="shared" si="28"/>
        <v>#N/A</v>
      </c>
    </row>
    <row r="432" spans="2:9" x14ac:dyDescent="0.2">
      <c r="B432" s="1" t="s">
        <v>843</v>
      </c>
      <c r="C432" s="34">
        <f t="shared" si="26"/>
        <v>52778</v>
      </c>
      <c r="D432" s="37" t="e">
        <f>INDEX('Monthly Returns'!$E:$E,MATCH('Charting Input'!$C432,'Monthly Returns'!$D:$D,0),0)</f>
        <v>#N/A</v>
      </c>
      <c r="E432" s="37" t="e">
        <f>INDEX('Monthly Returns'!$O:$O,MATCH('Charting Input'!$C432,'Monthly Returns'!$D:$D,0),0)</f>
        <v>#N/A</v>
      </c>
      <c r="F432" s="37" t="e">
        <f>INDEX('Monthly Returns'!$P:$P,MATCH('Charting Input'!$C432,'Monthly Returns'!$D:$D,0),0)</f>
        <v>#N/A</v>
      </c>
      <c r="G432" s="17" t="e">
        <f t="shared" si="25"/>
        <v>#N/A</v>
      </c>
      <c r="H432" s="17" t="e">
        <f t="shared" si="27"/>
        <v>#N/A</v>
      </c>
      <c r="I432" s="17" t="e">
        <f t="shared" si="28"/>
        <v>#N/A</v>
      </c>
    </row>
    <row r="433" spans="2:9" x14ac:dyDescent="0.2">
      <c r="B433" s="1" t="s">
        <v>844</v>
      </c>
      <c r="C433" s="34">
        <f t="shared" si="26"/>
        <v>52809</v>
      </c>
      <c r="D433" s="37" t="e">
        <f>INDEX('Monthly Returns'!$E:$E,MATCH('Charting Input'!$C433,'Monthly Returns'!$D:$D,0),0)</f>
        <v>#N/A</v>
      </c>
      <c r="E433" s="37" t="e">
        <f>INDEX('Monthly Returns'!$O:$O,MATCH('Charting Input'!$C433,'Monthly Returns'!$D:$D,0),0)</f>
        <v>#N/A</v>
      </c>
      <c r="F433" s="37" t="e">
        <f>INDEX('Monthly Returns'!$P:$P,MATCH('Charting Input'!$C433,'Monthly Returns'!$D:$D,0),0)</f>
        <v>#N/A</v>
      </c>
      <c r="G433" s="17" t="e">
        <f t="shared" si="25"/>
        <v>#N/A</v>
      </c>
      <c r="H433" s="17" t="e">
        <f t="shared" si="27"/>
        <v>#N/A</v>
      </c>
      <c r="I433" s="17" t="e">
        <f t="shared" si="28"/>
        <v>#N/A</v>
      </c>
    </row>
    <row r="434" spans="2:9" x14ac:dyDescent="0.2">
      <c r="B434" s="1" t="s">
        <v>845</v>
      </c>
      <c r="C434" s="34">
        <f t="shared" si="26"/>
        <v>52840</v>
      </c>
      <c r="D434" s="37" t="e">
        <f>INDEX('Monthly Returns'!$E:$E,MATCH('Charting Input'!$C434,'Monthly Returns'!$D:$D,0),0)</f>
        <v>#N/A</v>
      </c>
      <c r="E434" s="37" t="e">
        <f>INDEX('Monthly Returns'!$O:$O,MATCH('Charting Input'!$C434,'Monthly Returns'!$D:$D,0),0)</f>
        <v>#N/A</v>
      </c>
      <c r="F434" s="37" t="e">
        <f>INDEX('Monthly Returns'!$P:$P,MATCH('Charting Input'!$C434,'Monthly Returns'!$D:$D,0),0)</f>
        <v>#N/A</v>
      </c>
      <c r="G434" s="17" t="e">
        <f t="shared" si="25"/>
        <v>#N/A</v>
      </c>
      <c r="H434" s="17" t="e">
        <f t="shared" si="27"/>
        <v>#N/A</v>
      </c>
      <c r="I434" s="17" t="e">
        <f t="shared" si="28"/>
        <v>#N/A</v>
      </c>
    </row>
    <row r="435" spans="2:9" x14ac:dyDescent="0.2">
      <c r="B435" s="1" t="s">
        <v>846</v>
      </c>
      <c r="C435" s="34">
        <f t="shared" si="26"/>
        <v>52870</v>
      </c>
      <c r="D435" s="37" t="e">
        <f>INDEX('Monthly Returns'!$E:$E,MATCH('Charting Input'!$C435,'Monthly Returns'!$D:$D,0),0)</f>
        <v>#N/A</v>
      </c>
      <c r="E435" s="37" t="e">
        <f>INDEX('Monthly Returns'!$O:$O,MATCH('Charting Input'!$C435,'Monthly Returns'!$D:$D,0),0)</f>
        <v>#N/A</v>
      </c>
      <c r="F435" s="37" t="e">
        <f>INDEX('Monthly Returns'!$P:$P,MATCH('Charting Input'!$C435,'Monthly Returns'!$D:$D,0),0)</f>
        <v>#N/A</v>
      </c>
      <c r="G435" s="17" t="e">
        <f t="shared" si="25"/>
        <v>#N/A</v>
      </c>
      <c r="H435" s="17" t="e">
        <f t="shared" si="27"/>
        <v>#N/A</v>
      </c>
      <c r="I435" s="17" t="e">
        <f t="shared" si="28"/>
        <v>#N/A</v>
      </c>
    </row>
    <row r="436" spans="2:9" x14ac:dyDescent="0.2">
      <c r="B436" s="1" t="s">
        <v>847</v>
      </c>
      <c r="C436" s="34">
        <f t="shared" si="26"/>
        <v>52901</v>
      </c>
      <c r="D436" s="37" t="e">
        <f>INDEX('Monthly Returns'!$E:$E,MATCH('Charting Input'!$C436,'Monthly Returns'!$D:$D,0),0)</f>
        <v>#N/A</v>
      </c>
      <c r="E436" s="37" t="e">
        <f>INDEX('Monthly Returns'!$O:$O,MATCH('Charting Input'!$C436,'Monthly Returns'!$D:$D,0),0)</f>
        <v>#N/A</v>
      </c>
      <c r="F436" s="37" t="e">
        <f>INDEX('Monthly Returns'!$P:$P,MATCH('Charting Input'!$C436,'Monthly Returns'!$D:$D,0),0)</f>
        <v>#N/A</v>
      </c>
      <c r="G436" s="17" t="e">
        <f t="shared" si="25"/>
        <v>#N/A</v>
      </c>
      <c r="H436" s="17" t="e">
        <f t="shared" si="27"/>
        <v>#N/A</v>
      </c>
      <c r="I436" s="17" t="e">
        <f t="shared" si="28"/>
        <v>#N/A</v>
      </c>
    </row>
    <row r="437" spans="2:9" x14ac:dyDescent="0.2">
      <c r="B437" s="1" t="s">
        <v>848</v>
      </c>
      <c r="C437" s="34">
        <f t="shared" si="26"/>
        <v>52931</v>
      </c>
      <c r="D437" s="37" t="e">
        <f>INDEX('Monthly Returns'!$E:$E,MATCH('Charting Input'!$C437,'Monthly Returns'!$D:$D,0),0)</f>
        <v>#N/A</v>
      </c>
      <c r="E437" s="37" t="e">
        <f>INDEX('Monthly Returns'!$O:$O,MATCH('Charting Input'!$C437,'Monthly Returns'!$D:$D,0),0)</f>
        <v>#N/A</v>
      </c>
      <c r="F437" s="37" t="e">
        <f>INDEX('Monthly Returns'!$P:$P,MATCH('Charting Input'!$C437,'Monthly Returns'!$D:$D,0),0)</f>
        <v>#N/A</v>
      </c>
      <c r="G437" s="17" t="e">
        <f t="shared" si="25"/>
        <v>#N/A</v>
      </c>
      <c r="H437" s="17" t="e">
        <f t="shared" si="27"/>
        <v>#N/A</v>
      </c>
      <c r="I437" s="17" t="e">
        <f t="shared" si="28"/>
        <v>#N/A</v>
      </c>
    </row>
    <row r="438" spans="2:9" x14ac:dyDescent="0.2">
      <c r="B438" s="1" t="s">
        <v>849</v>
      </c>
      <c r="C438" s="34">
        <f t="shared" si="26"/>
        <v>52962</v>
      </c>
      <c r="D438" s="37" t="e">
        <f>INDEX('Monthly Returns'!$E:$E,MATCH('Charting Input'!$C438,'Monthly Returns'!$D:$D,0),0)</f>
        <v>#N/A</v>
      </c>
      <c r="E438" s="37" t="e">
        <f>INDEX('Monthly Returns'!$O:$O,MATCH('Charting Input'!$C438,'Monthly Returns'!$D:$D,0),0)</f>
        <v>#N/A</v>
      </c>
      <c r="F438" s="37" t="e">
        <f>INDEX('Monthly Returns'!$P:$P,MATCH('Charting Input'!$C438,'Monthly Returns'!$D:$D,0),0)</f>
        <v>#N/A</v>
      </c>
      <c r="G438" s="17" t="e">
        <f t="shared" si="25"/>
        <v>#N/A</v>
      </c>
      <c r="H438" s="17" t="e">
        <f t="shared" si="27"/>
        <v>#N/A</v>
      </c>
      <c r="I438" s="17" t="e">
        <f t="shared" si="28"/>
        <v>#N/A</v>
      </c>
    </row>
    <row r="439" spans="2:9" x14ac:dyDescent="0.2">
      <c r="B439" s="1" t="s">
        <v>850</v>
      </c>
      <c r="C439" s="34">
        <f t="shared" si="26"/>
        <v>52993</v>
      </c>
      <c r="D439" s="37" t="e">
        <f>INDEX('Monthly Returns'!$E:$E,MATCH('Charting Input'!$C439,'Monthly Returns'!$D:$D,0),0)</f>
        <v>#N/A</v>
      </c>
      <c r="E439" s="37" t="e">
        <f>INDEX('Monthly Returns'!$O:$O,MATCH('Charting Input'!$C439,'Monthly Returns'!$D:$D,0),0)</f>
        <v>#N/A</v>
      </c>
      <c r="F439" s="37" t="e">
        <f>INDEX('Monthly Returns'!$P:$P,MATCH('Charting Input'!$C439,'Monthly Returns'!$D:$D,0),0)</f>
        <v>#N/A</v>
      </c>
      <c r="G439" s="17" t="e">
        <f t="shared" si="25"/>
        <v>#N/A</v>
      </c>
      <c r="H439" s="17" t="e">
        <f t="shared" si="27"/>
        <v>#N/A</v>
      </c>
      <c r="I439" s="17" t="e">
        <f t="shared" si="28"/>
        <v>#N/A</v>
      </c>
    </row>
    <row r="440" spans="2:9" x14ac:dyDescent="0.2">
      <c r="B440" s="1" t="s">
        <v>851</v>
      </c>
      <c r="C440" s="34">
        <f t="shared" si="26"/>
        <v>53021</v>
      </c>
      <c r="D440" s="37" t="e">
        <f>INDEX('Monthly Returns'!$E:$E,MATCH('Charting Input'!$C440,'Monthly Returns'!$D:$D,0),0)</f>
        <v>#N/A</v>
      </c>
      <c r="E440" s="37" t="e">
        <f>INDEX('Monthly Returns'!$O:$O,MATCH('Charting Input'!$C440,'Monthly Returns'!$D:$D,0),0)</f>
        <v>#N/A</v>
      </c>
      <c r="F440" s="37" t="e">
        <f>INDEX('Monthly Returns'!$P:$P,MATCH('Charting Input'!$C440,'Monthly Returns'!$D:$D,0),0)</f>
        <v>#N/A</v>
      </c>
      <c r="G440" s="17" t="e">
        <f t="shared" si="25"/>
        <v>#N/A</v>
      </c>
      <c r="H440" s="17" t="e">
        <f t="shared" si="27"/>
        <v>#N/A</v>
      </c>
      <c r="I440" s="17" t="e">
        <f t="shared" si="28"/>
        <v>#N/A</v>
      </c>
    </row>
    <row r="441" spans="2:9" x14ac:dyDescent="0.2">
      <c r="B441" s="1" t="s">
        <v>852</v>
      </c>
      <c r="C441" s="34">
        <f t="shared" si="26"/>
        <v>53052</v>
      </c>
      <c r="D441" s="37" t="e">
        <f>INDEX('Monthly Returns'!$E:$E,MATCH('Charting Input'!$C441,'Monthly Returns'!$D:$D,0),0)</f>
        <v>#N/A</v>
      </c>
      <c r="E441" s="37" t="e">
        <f>INDEX('Monthly Returns'!$O:$O,MATCH('Charting Input'!$C441,'Monthly Returns'!$D:$D,0),0)</f>
        <v>#N/A</v>
      </c>
      <c r="F441" s="37" t="e">
        <f>INDEX('Monthly Returns'!$P:$P,MATCH('Charting Input'!$C441,'Monthly Returns'!$D:$D,0),0)</f>
        <v>#N/A</v>
      </c>
      <c r="G441" s="17" t="e">
        <f t="shared" si="25"/>
        <v>#N/A</v>
      </c>
      <c r="H441" s="17" t="e">
        <f t="shared" si="27"/>
        <v>#N/A</v>
      </c>
      <c r="I441" s="17" t="e">
        <f t="shared" si="28"/>
        <v>#N/A</v>
      </c>
    </row>
    <row r="442" spans="2:9" x14ac:dyDescent="0.2">
      <c r="B442" s="1" t="s">
        <v>853</v>
      </c>
      <c r="C442" s="34">
        <f t="shared" si="26"/>
        <v>53082</v>
      </c>
      <c r="D442" s="37" t="e">
        <f>INDEX('Monthly Returns'!$E:$E,MATCH('Charting Input'!$C442,'Monthly Returns'!$D:$D,0),0)</f>
        <v>#N/A</v>
      </c>
      <c r="E442" s="37" t="e">
        <f>INDEX('Monthly Returns'!$O:$O,MATCH('Charting Input'!$C442,'Monthly Returns'!$D:$D,0),0)</f>
        <v>#N/A</v>
      </c>
      <c r="F442" s="37" t="e">
        <f>INDEX('Monthly Returns'!$P:$P,MATCH('Charting Input'!$C442,'Monthly Returns'!$D:$D,0),0)</f>
        <v>#N/A</v>
      </c>
      <c r="G442" s="17" t="e">
        <f t="shared" si="25"/>
        <v>#N/A</v>
      </c>
      <c r="H442" s="17" t="e">
        <f t="shared" si="27"/>
        <v>#N/A</v>
      </c>
      <c r="I442" s="17" t="e">
        <f t="shared" si="28"/>
        <v>#N/A</v>
      </c>
    </row>
    <row r="443" spans="2:9" x14ac:dyDescent="0.2">
      <c r="B443" s="1" t="s">
        <v>854</v>
      </c>
      <c r="C443" s="34">
        <f t="shared" si="26"/>
        <v>53113</v>
      </c>
      <c r="D443" s="37" t="e">
        <f>INDEX('Monthly Returns'!$E:$E,MATCH('Charting Input'!$C443,'Monthly Returns'!$D:$D,0),0)</f>
        <v>#N/A</v>
      </c>
      <c r="E443" s="37" t="e">
        <f>INDEX('Monthly Returns'!$O:$O,MATCH('Charting Input'!$C443,'Monthly Returns'!$D:$D,0),0)</f>
        <v>#N/A</v>
      </c>
      <c r="F443" s="37" t="e">
        <f>INDEX('Monthly Returns'!$P:$P,MATCH('Charting Input'!$C443,'Monthly Returns'!$D:$D,0),0)</f>
        <v>#N/A</v>
      </c>
      <c r="G443" s="17" t="e">
        <f t="shared" si="25"/>
        <v>#N/A</v>
      </c>
      <c r="H443" s="17" t="e">
        <f t="shared" si="27"/>
        <v>#N/A</v>
      </c>
      <c r="I443" s="17" t="e">
        <f t="shared" si="28"/>
        <v>#N/A</v>
      </c>
    </row>
    <row r="444" spans="2:9" x14ac:dyDescent="0.2">
      <c r="B444" s="1" t="s">
        <v>855</v>
      </c>
      <c r="C444" s="34">
        <f t="shared" si="26"/>
        <v>53143</v>
      </c>
      <c r="D444" s="37" t="e">
        <f>INDEX('Monthly Returns'!$E:$E,MATCH('Charting Input'!$C444,'Monthly Returns'!$D:$D,0),0)</f>
        <v>#N/A</v>
      </c>
      <c r="E444" s="37" t="e">
        <f>INDEX('Monthly Returns'!$O:$O,MATCH('Charting Input'!$C444,'Monthly Returns'!$D:$D,0),0)</f>
        <v>#N/A</v>
      </c>
      <c r="F444" s="37" t="e">
        <f>INDEX('Monthly Returns'!$P:$P,MATCH('Charting Input'!$C444,'Monthly Returns'!$D:$D,0),0)</f>
        <v>#N/A</v>
      </c>
      <c r="G444" s="17" t="e">
        <f t="shared" si="25"/>
        <v>#N/A</v>
      </c>
      <c r="H444" s="17" t="e">
        <f t="shared" si="27"/>
        <v>#N/A</v>
      </c>
      <c r="I444" s="17" t="e">
        <f t="shared" si="28"/>
        <v>#N/A</v>
      </c>
    </row>
    <row r="445" spans="2:9" x14ac:dyDescent="0.2">
      <c r="B445" s="1" t="s">
        <v>856</v>
      </c>
      <c r="C445" s="34">
        <f t="shared" si="26"/>
        <v>53174</v>
      </c>
      <c r="D445" s="37" t="e">
        <f>INDEX('Monthly Returns'!$E:$E,MATCH('Charting Input'!$C445,'Monthly Returns'!$D:$D,0),0)</f>
        <v>#N/A</v>
      </c>
      <c r="E445" s="37" t="e">
        <f>INDEX('Monthly Returns'!$O:$O,MATCH('Charting Input'!$C445,'Monthly Returns'!$D:$D,0),0)</f>
        <v>#N/A</v>
      </c>
      <c r="F445" s="37" t="e">
        <f>INDEX('Monthly Returns'!$P:$P,MATCH('Charting Input'!$C445,'Monthly Returns'!$D:$D,0),0)</f>
        <v>#N/A</v>
      </c>
      <c r="G445" s="17" t="e">
        <f t="shared" si="25"/>
        <v>#N/A</v>
      </c>
      <c r="H445" s="17" t="e">
        <f t="shared" si="27"/>
        <v>#N/A</v>
      </c>
      <c r="I445" s="17" t="e">
        <f t="shared" si="28"/>
        <v>#N/A</v>
      </c>
    </row>
    <row r="446" spans="2:9" x14ac:dyDescent="0.2">
      <c r="B446" s="1" t="s">
        <v>857</v>
      </c>
      <c r="C446" s="34">
        <f t="shared" si="26"/>
        <v>53205</v>
      </c>
      <c r="D446" s="37" t="e">
        <f>INDEX('Monthly Returns'!$E:$E,MATCH('Charting Input'!$C446,'Monthly Returns'!$D:$D,0),0)</f>
        <v>#N/A</v>
      </c>
      <c r="E446" s="37" t="e">
        <f>INDEX('Monthly Returns'!$O:$O,MATCH('Charting Input'!$C446,'Monthly Returns'!$D:$D,0),0)</f>
        <v>#N/A</v>
      </c>
      <c r="F446" s="37" t="e">
        <f>INDEX('Monthly Returns'!$P:$P,MATCH('Charting Input'!$C446,'Monthly Returns'!$D:$D,0),0)</f>
        <v>#N/A</v>
      </c>
      <c r="G446" s="17" t="e">
        <f t="shared" si="25"/>
        <v>#N/A</v>
      </c>
      <c r="H446" s="17" t="e">
        <f t="shared" si="27"/>
        <v>#N/A</v>
      </c>
      <c r="I446" s="17" t="e">
        <f t="shared" si="28"/>
        <v>#N/A</v>
      </c>
    </row>
    <row r="447" spans="2:9" x14ac:dyDescent="0.2">
      <c r="B447" s="1" t="s">
        <v>858</v>
      </c>
      <c r="C447" s="34">
        <f t="shared" si="26"/>
        <v>53235</v>
      </c>
      <c r="D447" s="37" t="e">
        <f>INDEX('Monthly Returns'!$E:$E,MATCH('Charting Input'!$C447,'Monthly Returns'!$D:$D,0),0)</f>
        <v>#N/A</v>
      </c>
      <c r="E447" s="37" t="e">
        <f>INDEX('Monthly Returns'!$O:$O,MATCH('Charting Input'!$C447,'Monthly Returns'!$D:$D,0),0)</f>
        <v>#N/A</v>
      </c>
      <c r="F447" s="37" t="e">
        <f>INDEX('Monthly Returns'!$P:$P,MATCH('Charting Input'!$C447,'Monthly Returns'!$D:$D,0),0)</f>
        <v>#N/A</v>
      </c>
      <c r="G447" s="17" t="e">
        <f t="shared" si="25"/>
        <v>#N/A</v>
      </c>
      <c r="H447" s="17" t="e">
        <f t="shared" si="27"/>
        <v>#N/A</v>
      </c>
      <c r="I447" s="17" t="e">
        <f t="shared" si="28"/>
        <v>#N/A</v>
      </c>
    </row>
    <row r="448" spans="2:9" x14ac:dyDescent="0.2">
      <c r="B448" s="1" t="s">
        <v>859</v>
      </c>
      <c r="C448" s="34">
        <f t="shared" si="26"/>
        <v>53266</v>
      </c>
      <c r="D448" s="37" t="e">
        <f>INDEX('Monthly Returns'!$E:$E,MATCH('Charting Input'!$C448,'Monthly Returns'!$D:$D,0),0)</f>
        <v>#N/A</v>
      </c>
      <c r="E448" s="37" t="e">
        <f>INDEX('Monthly Returns'!$O:$O,MATCH('Charting Input'!$C448,'Monthly Returns'!$D:$D,0),0)</f>
        <v>#N/A</v>
      </c>
      <c r="F448" s="37" t="e">
        <f>INDEX('Monthly Returns'!$P:$P,MATCH('Charting Input'!$C448,'Monthly Returns'!$D:$D,0),0)</f>
        <v>#N/A</v>
      </c>
      <c r="G448" s="17" t="e">
        <f t="shared" si="25"/>
        <v>#N/A</v>
      </c>
      <c r="H448" s="17" t="e">
        <f t="shared" si="27"/>
        <v>#N/A</v>
      </c>
      <c r="I448" s="17" t="e">
        <f t="shared" si="28"/>
        <v>#N/A</v>
      </c>
    </row>
    <row r="449" spans="2:9" x14ac:dyDescent="0.2">
      <c r="B449" s="1" t="s">
        <v>860</v>
      </c>
      <c r="C449" s="34">
        <f t="shared" si="26"/>
        <v>53296</v>
      </c>
      <c r="D449" s="37" t="e">
        <f>INDEX('Monthly Returns'!$E:$E,MATCH('Charting Input'!$C449,'Monthly Returns'!$D:$D,0),0)</f>
        <v>#N/A</v>
      </c>
      <c r="E449" s="37" t="e">
        <f>INDEX('Monthly Returns'!$O:$O,MATCH('Charting Input'!$C449,'Monthly Returns'!$D:$D,0),0)</f>
        <v>#N/A</v>
      </c>
      <c r="F449" s="37" t="e">
        <f>INDEX('Monthly Returns'!$P:$P,MATCH('Charting Input'!$C449,'Monthly Returns'!$D:$D,0),0)</f>
        <v>#N/A</v>
      </c>
      <c r="G449" s="17" t="e">
        <f t="shared" si="25"/>
        <v>#N/A</v>
      </c>
      <c r="H449" s="17" t="e">
        <f t="shared" si="27"/>
        <v>#N/A</v>
      </c>
      <c r="I449" s="17" t="e">
        <f t="shared" si="28"/>
        <v>#N/A</v>
      </c>
    </row>
    <row r="450" spans="2:9" x14ac:dyDescent="0.2">
      <c r="B450" s="1" t="s">
        <v>861</v>
      </c>
      <c r="C450" s="34">
        <f t="shared" si="26"/>
        <v>53327</v>
      </c>
      <c r="D450" s="37" t="e">
        <f>INDEX('Monthly Returns'!$E:$E,MATCH('Charting Input'!$C450,'Monthly Returns'!$D:$D,0),0)</f>
        <v>#N/A</v>
      </c>
      <c r="E450" s="37" t="e">
        <f>INDEX('Monthly Returns'!$O:$O,MATCH('Charting Input'!$C450,'Monthly Returns'!$D:$D,0),0)</f>
        <v>#N/A</v>
      </c>
      <c r="F450" s="37" t="e">
        <f>INDEX('Monthly Returns'!$P:$P,MATCH('Charting Input'!$C450,'Monthly Returns'!$D:$D,0),0)</f>
        <v>#N/A</v>
      </c>
      <c r="G450" s="17" t="e">
        <f t="shared" si="25"/>
        <v>#N/A</v>
      </c>
      <c r="H450" s="17" t="e">
        <f t="shared" si="27"/>
        <v>#N/A</v>
      </c>
      <c r="I450" s="17" t="e">
        <f t="shared" si="28"/>
        <v>#N/A</v>
      </c>
    </row>
    <row r="451" spans="2:9" x14ac:dyDescent="0.2">
      <c r="B451" s="1" t="s">
        <v>862</v>
      </c>
      <c r="C451" s="34">
        <f t="shared" si="26"/>
        <v>53358</v>
      </c>
      <c r="D451" s="37" t="e">
        <f>INDEX('Monthly Returns'!$E:$E,MATCH('Charting Input'!$C451,'Monthly Returns'!$D:$D,0),0)</f>
        <v>#N/A</v>
      </c>
      <c r="E451" s="37" t="e">
        <f>INDEX('Monthly Returns'!$O:$O,MATCH('Charting Input'!$C451,'Monthly Returns'!$D:$D,0),0)</f>
        <v>#N/A</v>
      </c>
      <c r="F451" s="37" t="e">
        <f>INDEX('Monthly Returns'!$P:$P,MATCH('Charting Input'!$C451,'Monthly Returns'!$D:$D,0),0)</f>
        <v>#N/A</v>
      </c>
      <c r="G451" s="17" t="e">
        <f t="shared" si="25"/>
        <v>#N/A</v>
      </c>
      <c r="H451" s="17" t="e">
        <f t="shared" si="27"/>
        <v>#N/A</v>
      </c>
      <c r="I451" s="17" t="e">
        <f t="shared" si="28"/>
        <v>#N/A</v>
      </c>
    </row>
    <row r="452" spans="2:9" x14ac:dyDescent="0.2">
      <c r="B452" s="1" t="s">
        <v>863</v>
      </c>
      <c r="C452" s="34">
        <f t="shared" si="26"/>
        <v>53386</v>
      </c>
      <c r="D452" s="37" t="e">
        <f>INDEX('Monthly Returns'!$E:$E,MATCH('Charting Input'!$C452,'Monthly Returns'!$D:$D,0),0)</f>
        <v>#N/A</v>
      </c>
      <c r="E452" s="37" t="e">
        <f>INDEX('Monthly Returns'!$O:$O,MATCH('Charting Input'!$C452,'Monthly Returns'!$D:$D,0),0)</f>
        <v>#N/A</v>
      </c>
      <c r="F452" s="37" t="e">
        <f>INDEX('Monthly Returns'!$P:$P,MATCH('Charting Input'!$C452,'Monthly Returns'!$D:$D,0),0)</f>
        <v>#N/A</v>
      </c>
      <c r="G452" s="17" t="e">
        <f t="shared" si="25"/>
        <v>#N/A</v>
      </c>
      <c r="H452" s="17" t="e">
        <f t="shared" si="27"/>
        <v>#N/A</v>
      </c>
      <c r="I452" s="17" t="e">
        <f t="shared" si="28"/>
        <v>#N/A</v>
      </c>
    </row>
    <row r="453" spans="2:9" x14ac:dyDescent="0.2">
      <c r="B453" s="1" t="s">
        <v>864</v>
      </c>
      <c r="C453" s="34">
        <f t="shared" si="26"/>
        <v>53417</v>
      </c>
      <c r="D453" s="37" t="e">
        <f>INDEX('Monthly Returns'!$E:$E,MATCH('Charting Input'!$C453,'Monthly Returns'!$D:$D,0),0)</f>
        <v>#N/A</v>
      </c>
      <c r="E453" s="37" t="e">
        <f>INDEX('Monthly Returns'!$O:$O,MATCH('Charting Input'!$C453,'Monthly Returns'!$D:$D,0),0)</f>
        <v>#N/A</v>
      </c>
      <c r="F453" s="37" t="e">
        <f>INDEX('Monthly Returns'!$P:$P,MATCH('Charting Input'!$C453,'Monthly Returns'!$D:$D,0),0)</f>
        <v>#N/A</v>
      </c>
      <c r="G453" s="17" t="e">
        <f t="shared" si="25"/>
        <v>#N/A</v>
      </c>
      <c r="H453" s="17" t="e">
        <f t="shared" si="27"/>
        <v>#N/A</v>
      </c>
      <c r="I453" s="17" t="e">
        <f t="shared" si="28"/>
        <v>#N/A</v>
      </c>
    </row>
    <row r="454" spans="2:9" x14ac:dyDescent="0.2">
      <c r="B454" s="1" t="s">
        <v>865</v>
      </c>
      <c r="C454" s="34">
        <f t="shared" si="26"/>
        <v>53447</v>
      </c>
      <c r="D454" s="37" t="e">
        <f>INDEX('Monthly Returns'!$E:$E,MATCH('Charting Input'!$C454,'Monthly Returns'!$D:$D,0),0)</f>
        <v>#N/A</v>
      </c>
      <c r="E454" s="37" t="e">
        <f>INDEX('Monthly Returns'!$O:$O,MATCH('Charting Input'!$C454,'Monthly Returns'!$D:$D,0),0)</f>
        <v>#N/A</v>
      </c>
      <c r="F454" s="37" t="e">
        <f>INDEX('Monthly Returns'!$P:$P,MATCH('Charting Input'!$C454,'Monthly Returns'!$D:$D,0),0)</f>
        <v>#N/A</v>
      </c>
      <c r="G454" s="17" t="e">
        <f t="shared" si="25"/>
        <v>#N/A</v>
      </c>
      <c r="H454" s="17" t="e">
        <f t="shared" si="27"/>
        <v>#N/A</v>
      </c>
      <c r="I454" s="17" t="e">
        <f t="shared" si="28"/>
        <v>#N/A</v>
      </c>
    </row>
    <row r="455" spans="2:9" x14ac:dyDescent="0.2">
      <c r="B455" s="1" t="s">
        <v>866</v>
      </c>
      <c r="C455" s="34">
        <f t="shared" si="26"/>
        <v>53478</v>
      </c>
      <c r="D455" s="37" t="e">
        <f>INDEX('Monthly Returns'!$E:$E,MATCH('Charting Input'!$C455,'Monthly Returns'!$D:$D,0),0)</f>
        <v>#N/A</v>
      </c>
      <c r="E455" s="37" t="e">
        <f>INDEX('Monthly Returns'!$O:$O,MATCH('Charting Input'!$C455,'Monthly Returns'!$D:$D,0),0)</f>
        <v>#N/A</v>
      </c>
      <c r="F455" s="37" t="e">
        <f>INDEX('Monthly Returns'!$P:$P,MATCH('Charting Input'!$C455,'Monthly Returns'!$D:$D,0),0)</f>
        <v>#N/A</v>
      </c>
      <c r="G455" s="17" t="e">
        <f t="shared" ref="G455:G518" si="29">D455</f>
        <v>#N/A</v>
      </c>
      <c r="H455" s="17" t="e">
        <f t="shared" si="27"/>
        <v>#N/A</v>
      </c>
      <c r="I455" s="17" t="e">
        <f t="shared" si="28"/>
        <v>#N/A</v>
      </c>
    </row>
    <row r="456" spans="2:9" x14ac:dyDescent="0.2">
      <c r="B456" s="1" t="s">
        <v>867</v>
      </c>
      <c r="C456" s="34">
        <f t="shared" ref="C456:C519" si="30">EOMONTH(DATE(YEAR(C455),MONTH(C455),DAY(C455)),1)</f>
        <v>53508</v>
      </c>
      <c r="D456" s="37" t="e">
        <f>INDEX('Monthly Returns'!$E:$E,MATCH('Charting Input'!$C456,'Monthly Returns'!$D:$D,0),0)</f>
        <v>#N/A</v>
      </c>
      <c r="E456" s="37" t="e">
        <f>INDEX('Monthly Returns'!$O:$O,MATCH('Charting Input'!$C456,'Monthly Returns'!$D:$D,0),0)</f>
        <v>#N/A</v>
      </c>
      <c r="F456" s="37" t="e">
        <f>INDEX('Monthly Returns'!$P:$P,MATCH('Charting Input'!$C456,'Monthly Returns'!$D:$D,0),0)</f>
        <v>#N/A</v>
      </c>
      <c r="G456" s="17" t="e">
        <f t="shared" si="29"/>
        <v>#N/A</v>
      </c>
      <c r="H456" s="17" t="e">
        <f t="shared" ref="H456:H519" si="31">H455*(E456/E455)</f>
        <v>#N/A</v>
      </c>
      <c r="I456" s="17" t="e">
        <f t="shared" ref="I456:I519" si="32">I455*(F456/F455)</f>
        <v>#N/A</v>
      </c>
    </row>
    <row r="457" spans="2:9" x14ac:dyDescent="0.2">
      <c r="B457" s="1" t="s">
        <v>868</v>
      </c>
      <c r="C457" s="34">
        <f t="shared" si="30"/>
        <v>53539</v>
      </c>
      <c r="D457" s="37" t="e">
        <f>INDEX('Monthly Returns'!$E:$E,MATCH('Charting Input'!$C457,'Monthly Returns'!$D:$D,0),0)</f>
        <v>#N/A</v>
      </c>
      <c r="E457" s="37" t="e">
        <f>INDEX('Monthly Returns'!$O:$O,MATCH('Charting Input'!$C457,'Monthly Returns'!$D:$D,0),0)</f>
        <v>#N/A</v>
      </c>
      <c r="F457" s="37" t="e">
        <f>INDEX('Monthly Returns'!$P:$P,MATCH('Charting Input'!$C457,'Monthly Returns'!$D:$D,0),0)</f>
        <v>#N/A</v>
      </c>
      <c r="G457" s="17" t="e">
        <f t="shared" si="29"/>
        <v>#N/A</v>
      </c>
      <c r="H457" s="17" t="e">
        <f t="shared" si="31"/>
        <v>#N/A</v>
      </c>
      <c r="I457" s="17" t="e">
        <f t="shared" si="32"/>
        <v>#N/A</v>
      </c>
    </row>
    <row r="458" spans="2:9" x14ac:dyDescent="0.2">
      <c r="B458" s="1" t="s">
        <v>869</v>
      </c>
      <c r="C458" s="34">
        <f t="shared" si="30"/>
        <v>53570</v>
      </c>
      <c r="D458" s="37" t="e">
        <f>INDEX('Monthly Returns'!$E:$E,MATCH('Charting Input'!$C458,'Monthly Returns'!$D:$D,0),0)</f>
        <v>#N/A</v>
      </c>
      <c r="E458" s="37" t="e">
        <f>INDEX('Monthly Returns'!$O:$O,MATCH('Charting Input'!$C458,'Monthly Returns'!$D:$D,0),0)</f>
        <v>#N/A</v>
      </c>
      <c r="F458" s="37" t="e">
        <f>INDEX('Monthly Returns'!$P:$P,MATCH('Charting Input'!$C458,'Monthly Returns'!$D:$D,0),0)</f>
        <v>#N/A</v>
      </c>
      <c r="G458" s="17" t="e">
        <f t="shared" si="29"/>
        <v>#N/A</v>
      </c>
      <c r="H458" s="17" t="e">
        <f t="shared" si="31"/>
        <v>#N/A</v>
      </c>
      <c r="I458" s="17" t="e">
        <f t="shared" si="32"/>
        <v>#N/A</v>
      </c>
    </row>
    <row r="459" spans="2:9" x14ac:dyDescent="0.2">
      <c r="B459" s="1" t="s">
        <v>870</v>
      </c>
      <c r="C459" s="34">
        <f t="shared" si="30"/>
        <v>53600</v>
      </c>
      <c r="D459" s="37" t="e">
        <f>INDEX('Monthly Returns'!$E:$E,MATCH('Charting Input'!$C459,'Monthly Returns'!$D:$D,0),0)</f>
        <v>#N/A</v>
      </c>
      <c r="E459" s="37" t="e">
        <f>INDEX('Monthly Returns'!$O:$O,MATCH('Charting Input'!$C459,'Monthly Returns'!$D:$D,0),0)</f>
        <v>#N/A</v>
      </c>
      <c r="F459" s="37" t="e">
        <f>INDEX('Monthly Returns'!$P:$P,MATCH('Charting Input'!$C459,'Monthly Returns'!$D:$D,0),0)</f>
        <v>#N/A</v>
      </c>
      <c r="G459" s="17" t="e">
        <f t="shared" si="29"/>
        <v>#N/A</v>
      </c>
      <c r="H459" s="17" t="e">
        <f t="shared" si="31"/>
        <v>#N/A</v>
      </c>
      <c r="I459" s="17" t="e">
        <f t="shared" si="32"/>
        <v>#N/A</v>
      </c>
    </row>
    <row r="460" spans="2:9" x14ac:dyDescent="0.2">
      <c r="B460" s="1" t="s">
        <v>871</v>
      </c>
      <c r="C460" s="34">
        <f t="shared" si="30"/>
        <v>53631</v>
      </c>
      <c r="D460" s="37" t="e">
        <f>INDEX('Monthly Returns'!$E:$E,MATCH('Charting Input'!$C460,'Monthly Returns'!$D:$D,0),0)</f>
        <v>#N/A</v>
      </c>
      <c r="E460" s="37" t="e">
        <f>INDEX('Monthly Returns'!$O:$O,MATCH('Charting Input'!$C460,'Monthly Returns'!$D:$D,0),0)</f>
        <v>#N/A</v>
      </c>
      <c r="F460" s="37" t="e">
        <f>INDEX('Monthly Returns'!$P:$P,MATCH('Charting Input'!$C460,'Monthly Returns'!$D:$D,0),0)</f>
        <v>#N/A</v>
      </c>
      <c r="G460" s="17" t="e">
        <f t="shared" si="29"/>
        <v>#N/A</v>
      </c>
      <c r="H460" s="17" t="e">
        <f t="shared" si="31"/>
        <v>#N/A</v>
      </c>
      <c r="I460" s="17" t="e">
        <f t="shared" si="32"/>
        <v>#N/A</v>
      </c>
    </row>
    <row r="461" spans="2:9" x14ac:dyDescent="0.2">
      <c r="B461" s="1" t="s">
        <v>872</v>
      </c>
      <c r="C461" s="34">
        <f t="shared" si="30"/>
        <v>53661</v>
      </c>
      <c r="D461" s="37" t="e">
        <f>INDEX('Monthly Returns'!$E:$E,MATCH('Charting Input'!$C461,'Monthly Returns'!$D:$D,0),0)</f>
        <v>#N/A</v>
      </c>
      <c r="E461" s="37" t="e">
        <f>INDEX('Monthly Returns'!$O:$O,MATCH('Charting Input'!$C461,'Monthly Returns'!$D:$D,0),0)</f>
        <v>#N/A</v>
      </c>
      <c r="F461" s="37" t="e">
        <f>INDEX('Monthly Returns'!$P:$P,MATCH('Charting Input'!$C461,'Monthly Returns'!$D:$D,0),0)</f>
        <v>#N/A</v>
      </c>
      <c r="G461" s="17" t="e">
        <f t="shared" si="29"/>
        <v>#N/A</v>
      </c>
      <c r="H461" s="17" t="e">
        <f t="shared" si="31"/>
        <v>#N/A</v>
      </c>
      <c r="I461" s="17" t="e">
        <f t="shared" si="32"/>
        <v>#N/A</v>
      </c>
    </row>
    <row r="462" spans="2:9" x14ac:dyDescent="0.2">
      <c r="B462" s="1" t="s">
        <v>873</v>
      </c>
      <c r="C462" s="34">
        <f t="shared" si="30"/>
        <v>53692</v>
      </c>
      <c r="D462" s="37" t="e">
        <f>INDEX('Monthly Returns'!$E:$E,MATCH('Charting Input'!$C462,'Monthly Returns'!$D:$D,0),0)</f>
        <v>#N/A</v>
      </c>
      <c r="E462" s="37" t="e">
        <f>INDEX('Monthly Returns'!$O:$O,MATCH('Charting Input'!$C462,'Monthly Returns'!$D:$D,0),0)</f>
        <v>#N/A</v>
      </c>
      <c r="F462" s="37" t="e">
        <f>INDEX('Monthly Returns'!$P:$P,MATCH('Charting Input'!$C462,'Monthly Returns'!$D:$D,0),0)</f>
        <v>#N/A</v>
      </c>
      <c r="G462" s="17" t="e">
        <f t="shared" si="29"/>
        <v>#N/A</v>
      </c>
      <c r="H462" s="17" t="e">
        <f t="shared" si="31"/>
        <v>#N/A</v>
      </c>
      <c r="I462" s="17" t="e">
        <f t="shared" si="32"/>
        <v>#N/A</v>
      </c>
    </row>
    <row r="463" spans="2:9" x14ac:dyDescent="0.2">
      <c r="B463" s="1" t="s">
        <v>874</v>
      </c>
      <c r="C463" s="34">
        <f t="shared" si="30"/>
        <v>53723</v>
      </c>
      <c r="D463" s="37" t="e">
        <f>INDEX('Monthly Returns'!$E:$E,MATCH('Charting Input'!$C463,'Monthly Returns'!$D:$D,0),0)</f>
        <v>#N/A</v>
      </c>
      <c r="E463" s="37" t="e">
        <f>INDEX('Monthly Returns'!$O:$O,MATCH('Charting Input'!$C463,'Monthly Returns'!$D:$D,0),0)</f>
        <v>#N/A</v>
      </c>
      <c r="F463" s="37" t="e">
        <f>INDEX('Monthly Returns'!$P:$P,MATCH('Charting Input'!$C463,'Monthly Returns'!$D:$D,0),0)</f>
        <v>#N/A</v>
      </c>
      <c r="G463" s="17" t="e">
        <f t="shared" si="29"/>
        <v>#N/A</v>
      </c>
      <c r="H463" s="17" t="e">
        <f t="shared" si="31"/>
        <v>#N/A</v>
      </c>
      <c r="I463" s="17" t="e">
        <f t="shared" si="32"/>
        <v>#N/A</v>
      </c>
    </row>
    <row r="464" spans="2:9" x14ac:dyDescent="0.2">
      <c r="B464" s="1" t="s">
        <v>875</v>
      </c>
      <c r="C464" s="34">
        <f t="shared" si="30"/>
        <v>53751</v>
      </c>
      <c r="D464" s="37" t="e">
        <f>INDEX('Monthly Returns'!$E:$E,MATCH('Charting Input'!$C464,'Monthly Returns'!$D:$D,0),0)</f>
        <v>#N/A</v>
      </c>
      <c r="E464" s="37" t="e">
        <f>INDEX('Monthly Returns'!$O:$O,MATCH('Charting Input'!$C464,'Monthly Returns'!$D:$D,0),0)</f>
        <v>#N/A</v>
      </c>
      <c r="F464" s="37" t="e">
        <f>INDEX('Monthly Returns'!$P:$P,MATCH('Charting Input'!$C464,'Monthly Returns'!$D:$D,0),0)</f>
        <v>#N/A</v>
      </c>
      <c r="G464" s="17" t="e">
        <f t="shared" si="29"/>
        <v>#N/A</v>
      </c>
      <c r="H464" s="17" t="e">
        <f t="shared" si="31"/>
        <v>#N/A</v>
      </c>
      <c r="I464" s="17" t="e">
        <f t="shared" si="32"/>
        <v>#N/A</v>
      </c>
    </row>
    <row r="465" spans="2:9" x14ac:dyDescent="0.2">
      <c r="B465" s="1" t="s">
        <v>876</v>
      </c>
      <c r="C465" s="34">
        <f t="shared" si="30"/>
        <v>53782</v>
      </c>
      <c r="D465" s="37" t="e">
        <f>INDEX('Monthly Returns'!$E:$E,MATCH('Charting Input'!$C465,'Monthly Returns'!$D:$D,0),0)</f>
        <v>#N/A</v>
      </c>
      <c r="E465" s="37" t="e">
        <f>INDEX('Monthly Returns'!$O:$O,MATCH('Charting Input'!$C465,'Monthly Returns'!$D:$D,0),0)</f>
        <v>#N/A</v>
      </c>
      <c r="F465" s="37" t="e">
        <f>INDEX('Monthly Returns'!$P:$P,MATCH('Charting Input'!$C465,'Monthly Returns'!$D:$D,0),0)</f>
        <v>#N/A</v>
      </c>
      <c r="G465" s="17" t="e">
        <f t="shared" si="29"/>
        <v>#N/A</v>
      </c>
      <c r="H465" s="17" t="e">
        <f t="shared" si="31"/>
        <v>#N/A</v>
      </c>
      <c r="I465" s="17" t="e">
        <f t="shared" si="32"/>
        <v>#N/A</v>
      </c>
    </row>
    <row r="466" spans="2:9" x14ac:dyDescent="0.2">
      <c r="B466" s="1" t="s">
        <v>877</v>
      </c>
      <c r="C466" s="34">
        <f t="shared" si="30"/>
        <v>53812</v>
      </c>
      <c r="D466" s="37" t="e">
        <f>INDEX('Monthly Returns'!$E:$E,MATCH('Charting Input'!$C466,'Monthly Returns'!$D:$D,0),0)</f>
        <v>#N/A</v>
      </c>
      <c r="E466" s="37" t="e">
        <f>INDEX('Monthly Returns'!$O:$O,MATCH('Charting Input'!$C466,'Monthly Returns'!$D:$D,0),0)</f>
        <v>#N/A</v>
      </c>
      <c r="F466" s="37" t="e">
        <f>INDEX('Monthly Returns'!$P:$P,MATCH('Charting Input'!$C466,'Monthly Returns'!$D:$D,0),0)</f>
        <v>#N/A</v>
      </c>
      <c r="G466" s="17" t="e">
        <f t="shared" si="29"/>
        <v>#N/A</v>
      </c>
      <c r="H466" s="17" t="e">
        <f t="shared" si="31"/>
        <v>#N/A</v>
      </c>
      <c r="I466" s="17" t="e">
        <f t="shared" si="32"/>
        <v>#N/A</v>
      </c>
    </row>
    <row r="467" spans="2:9" x14ac:dyDescent="0.2">
      <c r="B467" s="1" t="s">
        <v>878</v>
      </c>
      <c r="C467" s="34">
        <f t="shared" si="30"/>
        <v>53843</v>
      </c>
      <c r="D467" s="37" t="e">
        <f>INDEX('Monthly Returns'!$E:$E,MATCH('Charting Input'!$C467,'Monthly Returns'!$D:$D,0),0)</f>
        <v>#N/A</v>
      </c>
      <c r="E467" s="37" t="e">
        <f>INDEX('Monthly Returns'!$O:$O,MATCH('Charting Input'!$C467,'Monthly Returns'!$D:$D,0),0)</f>
        <v>#N/A</v>
      </c>
      <c r="F467" s="37" t="e">
        <f>INDEX('Monthly Returns'!$P:$P,MATCH('Charting Input'!$C467,'Monthly Returns'!$D:$D,0),0)</f>
        <v>#N/A</v>
      </c>
      <c r="G467" s="17" t="e">
        <f t="shared" si="29"/>
        <v>#N/A</v>
      </c>
      <c r="H467" s="17" t="e">
        <f t="shared" si="31"/>
        <v>#N/A</v>
      </c>
      <c r="I467" s="17" t="e">
        <f t="shared" si="32"/>
        <v>#N/A</v>
      </c>
    </row>
    <row r="468" spans="2:9" x14ac:dyDescent="0.2">
      <c r="B468" s="1" t="s">
        <v>879</v>
      </c>
      <c r="C468" s="34">
        <f t="shared" si="30"/>
        <v>53873</v>
      </c>
      <c r="D468" s="37" t="e">
        <f>INDEX('Monthly Returns'!$E:$E,MATCH('Charting Input'!$C468,'Monthly Returns'!$D:$D,0),0)</f>
        <v>#N/A</v>
      </c>
      <c r="E468" s="37" t="e">
        <f>INDEX('Monthly Returns'!$O:$O,MATCH('Charting Input'!$C468,'Monthly Returns'!$D:$D,0),0)</f>
        <v>#N/A</v>
      </c>
      <c r="F468" s="37" t="e">
        <f>INDEX('Monthly Returns'!$P:$P,MATCH('Charting Input'!$C468,'Monthly Returns'!$D:$D,0),0)</f>
        <v>#N/A</v>
      </c>
      <c r="G468" s="17" t="e">
        <f t="shared" si="29"/>
        <v>#N/A</v>
      </c>
      <c r="H468" s="17" t="e">
        <f t="shared" si="31"/>
        <v>#N/A</v>
      </c>
      <c r="I468" s="17" t="e">
        <f t="shared" si="32"/>
        <v>#N/A</v>
      </c>
    </row>
    <row r="469" spans="2:9" x14ac:dyDescent="0.2">
      <c r="B469" s="1" t="s">
        <v>880</v>
      </c>
      <c r="C469" s="34">
        <f t="shared" si="30"/>
        <v>53904</v>
      </c>
      <c r="D469" s="37" t="e">
        <f>INDEX('Monthly Returns'!$E:$E,MATCH('Charting Input'!$C469,'Monthly Returns'!$D:$D,0),0)</f>
        <v>#N/A</v>
      </c>
      <c r="E469" s="37" t="e">
        <f>INDEX('Monthly Returns'!$O:$O,MATCH('Charting Input'!$C469,'Monthly Returns'!$D:$D,0),0)</f>
        <v>#N/A</v>
      </c>
      <c r="F469" s="37" t="e">
        <f>INDEX('Monthly Returns'!$P:$P,MATCH('Charting Input'!$C469,'Monthly Returns'!$D:$D,0),0)</f>
        <v>#N/A</v>
      </c>
      <c r="G469" s="17" t="e">
        <f t="shared" si="29"/>
        <v>#N/A</v>
      </c>
      <c r="H469" s="17" t="e">
        <f t="shared" si="31"/>
        <v>#N/A</v>
      </c>
      <c r="I469" s="17" t="e">
        <f t="shared" si="32"/>
        <v>#N/A</v>
      </c>
    </row>
    <row r="470" spans="2:9" x14ac:dyDescent="0.2">
      <c r="B470" s="1" t="s">
        <v>881</v>
      </c>
      <c r="C470" s="34">
        <f t="shared" si="30"/>
        <v>53935</v>
      </c>
      <c r="D470" s="37" t="e">
        <f>INDEX('Monthly Returns'!$E:$E,MATCH('Charting Input'!$C470,'Monthly Returns'!$D:$D,0),0)</f>
        <v>#N/A</v>
      </c>
      <c r="E470" s="37" t="e">
        <f>INDEX('Monthly Returns'!$O:$O,MATCH('Charting Input'!$C470,'Monthly Returns'!$D:$D,0),0)</f>
        <v>#N/A</v>
      </c>
      <c r="F470" s="37" t="e">
        <f>INDEX('Monthly Returns'!$P:$P,MATCH('Charting Input'!$C470,'Monthly Returns'!$D:$D,0),0)</f>
        <v>#N/A</v>
      </c>
      <c r="G470" s="17" t="e">
        <f t="shared" si="29"/>
        <v>#N/A</v>
      </c>
      <c r="H470" s="17" t="e">
        <f t="shared" si="31"/>
        <v>#N/A</v>
      </c>
      <c r="I470" s="17" t="e">
        <f t="shared" si="32"/>
        <v>#N/A</v>
      </c>
    </row>
    <row r="471" spans="2:9" x14ac:dyDescent="0.2">
      <c r="B471" s="1" t="s">
        <v>882</v>
      </c>
      <c r="C471" s="34">
        <f t="shared" si="30"/>
        <v>53965</v>
      </c>
      <c r="D471" s="37" t="e">
        <f>INDEX('Monthly Returns'!$E:$E,MATCH('Charting Input'!$C471,'Monthly Returns'!$D:$D,0),0)</f>
        <v>#N/A</v>
      </c>
      <c r="E471" s="37" t="e">
        <f>INDEX('Monthly Returns'!$O:$O,MATCH('Charting Input'!$C471,'Monthly Returns'!$D:$D,0),0)</f>
        <v>#N/A</v>
      </c>
      <c r="F471" s="37" t="e">
        <f>INDEX('Monthly Returns'!$P:$P,MATCH('Charting Input'!$C471,'Monthly Returns'!$D:$D,0),0)</f>
        <v>#N/A</v>
      </c>
      <c r="G471" s="17" t="e">
        <f t="shared" si="29"/>
        <v>#N/A</v>
      </c>
      <c r="H471" s="17" t="e">
        <f t="shared" si="31"/>
        <v>#N/A</v>
      </c>
      <c r="I471" s="17" t="e">
        <f t="shared" si="32"/>
        <v>#N/A</v>
      </c>
    </row>
    <row r="472" spans="2:9" x14ac:dyDescent="0.2">
      <c r="B472" s="1" t="s">
        <v>883</v>
      </c>
      <c r="C472" s="34">
        <f t="shared" si="30"/>
        <v>53996</v>
      </c>
      <c r="D472" s="37" t="e">
        <f>INDEX('Monthly Returns'!$E:$E,MATCH('Charting Input'!$C472,'Monthly Returns'!$D:$D,0),0)</f>
        <v>#N/A</v>
      </c>
      <c r="E472" s="37" t="e">
        <f>INDEX('Monthly Returns'!$O:$O,MATCH('Charting Input'!$C472,'Monthly Returns'!$D:$D,0),0)</f>
        <v>#N/A</v>
      </c>
      <c r="F472" s="37" t="e">
        <f>INDEX('Monthly Returns'!$P:$P,MATCH('Charting Input'!$C472,'Monthly Returns'!$D:$D,0),0)</f>
        <v>#N/A</v>
      </c>
      <c r="G472" s="17" t="e">
        <f t="shared" si="29"/>
        <v>#N/A</v>
      </c>
      <c r="H472" s="17" t="e">
        <f t="shared" si="31"/>
        <v>#N/A</v>
      </c>
      <c r="I472" s="17" t="e">
        <f t="shared" si="32"/>
        <v>#N/A</v>
      </c>
    </row>
    <row r="473" spans="2:9" x14ac:dyDescent="0.2">
      <c r="B473" s="1" t="s">
        <v>884</v>
      </c>
      <c r="C473" s="34">
        <f t="shared" si="30"/>
        <v>54026</v>
      </c>
      <c r="D473" s="37" t="e">
        <f>INDEX('Monthly Returns'!$E:$E,MATCH('Charting Input'!$C473,'Monthly Returns'!$D:$D,0),0)</f>
        <v>#N/A</v>
      </c>
      <c r="E473" s="37" t="e">
        <f>INDEX('Monthly Returns'!$O:$O,MATCH('Charting Input'!$C473,'Monthly Returns'!$D:$D,0),0)</f>
        <v>#N/A</v>
      </c>
      <c r="F473" s="37" t="e">
        <f>INDEX('Monthly Returns'!$P:$P,MATCH('Charting Input'!$C473,'Monthly Returns'!$D:$D,0),0)</f>
        <v>#N/A</v>
      </c>
      <c r="G473" s="17" t="e">
        <f t="shared" si="29"/>
        <v>#N/A</v>
      </c>
      <c r="H473" s="17" t="e">
        <f t="shared" si="31"/>
        <v>#N/A</v>
      </c>
      <c r="I473" s="17" t="e">
        <f t="shared" si="32"/>
        <v>#N/A</v>
      </c>
    </row>
    <row r="474" spans="2:9" x14ac:dyDescent="0.2">
      <c r="B474" s="1" t="s">
        <v>885</v>
      </c>
      <c r="C474" s="34">
        <f t="shared" si="30"/>
        <v>54057</v>
      </c>
      <c r="D474" s="37" t="e">
        <f>INDEX('Monthly Returns'!$E:$E,MATCH('Charting Input'!$C474,'Monthly Returns'!$D:$D,0),0)</f>
        <v>#N/A</v>
      </c>
      <c r="E474" s="37" t="e">
        <f>INDEX('Monthly Returns'!$O:$O,MATCH('Charting Input'!$C474,'Monthly Returns'!$D:$D,0),0)</f>
        <v>#N/A</v>
      </c>
      <c r="F474" s="37" t="e">
        <f>INDEX('Monthly Returns'!$P:$P,MATCH('Charting Input'!$C474,'Monthly Returns'!$D:$D,0),0)</f>
        <v>#N/A</v>
      </c>
      <c r="G474" s="17" t="e">
        <f t="shared" si="29"/>
        <v>#N/A</v>
      </c>
      <c r="H474" s="17" t="e">
        <f t="shared" si="31"/>
        <v>#N/A</v>
      </c>
      <c r="I474" s="17" t="e">
        <f t="shared" si="32"/>
        <v>#N/A</v>
      </c>
    </row>
    <row r="475" spans="2:9" x14ac:dyDescent="0.2">
      <c r="B475" s="1" t="s">
        <v>886</v>
      </c>
      <c r="C475" s="34">
        <f t="shared" si="30"/>
        <v>54088</v>
      </c>
      <c r="D475" s="37" t="e">
        <f>INDEX('Monthly Returns'!$E:$E,MATCH('Charting Input'!$C475,'Monthly Returns'!$D:$D,0),0)</f>
        <v>#N/A</v>
      </c>
      <c r="E475" s="37" t="e">
        <f>INDEX('Monthly Returns'!$O:$O,MATCH('Charting Input'!$C475,'Monthly Returns'!$D:$D,0),0)</f>
        <v>#N/A</v>
      </c>
      <c r="F475" s="37" t="e">
        <f>INDEX('Monthly Returns'!$P:$P,MATCH('Charting Input'!$C475,'Monthly Returns'!$D:$D,0),0)</f>
        <v>#N/A</v>
      </c>
      <c r="G475" s="17" t="e">
        <f t="shared" si="29"/>
        <v>#N/A</v>
      </c>
      <c r="H475" s="17" t="e">
        <f t="shared" si="31"/>
        <v>#N/A</v>
      </c>
      <c r="I475" s="17" t="e">
        <f t="shared" si="32"/>
        <v>#N/A</v>
      </c>
    </row>
    <row r="476" spans="2:9" x14ac:dyDescent="0.2">
      <c r="B476" s="1" t="s">
        <v>887</v>
      </c>
      <c r="C476" s="34">
        <f t="shared" si="30"/>
        <v>54117</v>
      </c>
      <c r="D476" s="37" t="e">
        <f>INDEX('Monthly Returns'!$E:$E,MATCH('Charting Input'!$C476,'Monthly Returns'!$D:$D,0),0)</f>
        <v>#N/A</v>
      </c>
      <c r="E476" s="37" t="e">
        <f>INDEX('Monthly Returns'!$O:$O,MATCH('Charting Input'!$C476,'Monthly Returns'!$D:$D,0),0)</f>
        <v>#N/A</v>
      </c>
      <c r="F476" s="37" t="e">
        <f>INDEX('Monthly Returns'!$P:$P,MATCH('Charting Input'!$C476,'Monthly Returns'!$D:$D,0),0)</f>
        <v>#N/A</v>
      </c>
      <c r="G476" s="17" t="e">
        <f t="shared" si="29"/>
        <v>#N/A</v>
      </c>
      <c r="H476" s="17" t="e">
        <f t="shared" si="31"/>
        <v>#N/A</v>
      </c>
      <c r="I476" s="17" t="e">
        <f t="shared" si="32"/>
        <v>#N/A</v>
      </c>
    </row>
    <row r="477" spans="2:9" x14ac:dyDescent="0.2">
      <c r="B477" s="1" t="s">
        <v>888</v>
      </c>
      <c r="C477" s="34">
        <f t="shared" si="30"/>
        <v>54148</v>
      </c>
      <c r="D477" s="37" t="e">
        <f>INDEX('Monthly Returns'!$E:$E,MATCH('Charting Input'!$C477,'Monthly Returns'!$D:$D,0),0)</f>
        <v>#N/A</v>
      </c>
      <c r="E477" s="37" t="e">
        <f>INDEX('Monthly Returns'!$O:$O,MATCH('Charting Input'!$C477,'Monthly Returns'!$D:$D,0),0)</f>
        <v>#N/A</v>
      </c>
      <c r="F477" s="37" t="e">
        <f>INDEX('Monthly Returns'!$P:$P,MATCH('Charting Input'!$C477,'Monthly Returns'!$D:$D,0),0)</f>
        <v>#N/A</v>
      </c>
      <c r="G477" s="17" t="e">
        <f t="shared" si="29"/>
        <v>#N/A</v>
      </c>
      <c r="H477" s="17" t="e">
        <f t="shared" si="31"/>
        <v>#N/A</v>
      </c>
      <c r="I477" s="17" t="e">
        <f t="shared" si="32"/>
        <v>#N/A</v>
      </c>
    </row>
    <row r="478" spans="2:9" x14ac:dyDescent="0.2">
      <c r="B478" s="1" t="s">
        <v>889</v>
      </c>
      <c r="C478" s="34">
        <f t="shared" si="30"/>
        <v>54178</v>
      </c>
      <c r="D478" s="37" t="e">
        <f>INDEX('Monthly Returns'!$E:$E,MATCH('Charting Input'!$C478,'Monthly Returns'!$D:$D,0),0)</f>
        <v>#N/A</v>
      </c>
      <c r="E478" s="37" t="e">
        <f>INDEX('Monthly Returns'!$O:$O,MATCH('Charting Input'!$C478,'Monthly Returns'!$D:$D,0),0)</f>
        <v>#N/A</v>
      </c>
      <c r="F478" s="37" t="e">
        <f>INDEX('Monthly Returns'!$P:$P,MATCH('Charting Input'!$C478,'Monthly Returns'!$D:$D,0),0)</f>
        <v>#N/A</v>
      </c>
      <c r="G478" s="17" t="e">
        <f t="shared" si="29"/>
        <v>#N/A</v>
      </c>
      <c r="H478" s="17" t="e">
        <f t="shared" si="31"/>
        <v>#N/A</v>
      </c>
      <c r="I478" s="17" t="e">
        <f t="shared" si="32"/>
        <v>#N/A</v>
      </c>
    </row>
    <row r="479" spans="2:9" x14ac:dyDescent="0.2">
      <c r="B479" s="1" t="s">
        <v>890</v>
      </c>
      <c r="C479" s="34">
        <f t="shared" si="30"/>
        <v>54209</v>
      </c>
      <c r="D479" s="37" t="e">
        <f>INDEX('Monthly Returns'!$E:$E,MATCH('Charting Input'!$C479,'Monthly Returns'!$D:$D,0),0)</f>
        <v>#N/A</v>
      </c>
      <c r="E479" s="37" t="e">
        <f>INDEX('Monthly Returns'!$O:$O,MATCH('Charting Input'!$C479,'Monthly Returns'!$D:$D,0),0)</f>
        <v>#N/A</v>
      </c>
      <c r="F479" s="37" t="e">
        <f>INDEX('Monthly Returns'!$P:$P,MATCH('Charting Input'!$C479,'Monthly Returns'!$D:$D,0),0)</f>
        <v>#N/A</v>
      </c>
      <c r="G479" s="17" t="e">
        <f t="shared" si="29"/>
        <v>#N/A</v>
      </c>
      <c r="H479" s="17" t="e">
        <f t="shared" si="31"/>
        <v>#N/A</v>
      </c>
      <c r="I479" s="17" t="e">
        <f t="shared" si="32"/>
        <v>#N/A</v>
      </c>
    </row>
    <row r="480" spans="2:9" x14ac:dyDescent="0.2">
      <c r="B480" s="1" t="s">
        <v>891</v>
      </c>
      <c r="C480" s="34">
        <f t="shared" si="30"/>
        <v>54239</v>
      </c>
      <c r="D480" s="37" t="e">
        <f>INDEX('Monthly Returns'!$E:$E,MATCH('Charting Input'!$C480,'Monthly Returns'!$D:$D,0),0)</f>
        <v>#N/A</v>
      </c>
      <c r="E480" s="37" t="e">
        <f>INDEX('Monthly Returns'!$O:$O,MATCH('Charting Input'!$C480,'Monthly Returns'!$D:$D,0),0)</f>
        <v>#N/A</v>
      </c>
      <c r="F480" s="37" t="e">
        <f>INDEX('Monthly Returns'!$P:$P,MATCH('Charting Input'!$C480,'Monthly Returns'!$D:$D,0),0)</f>
        <v>#N/A</v>
      </c>
      <c r="G480" s="17" t="e">
        <f t="shared" si="29"/>
        <v>#N/A</v>
      </c>
      <c r="H480" s="17" t="e">
        <f t="shared" si="31"/>
        <v>#N/A</v>
      </c>
      <c r="I480" s="17" t="e">
        <f t="shared" si="32"/>
        <v>#N/A</v>
      </c>
    </row>
    <row r="481" spans="2:9" x14ac:dyDescent="0.2">
      <c r="B481" s="1" t="s">
        <v>892</v>
      </c>
      <c r="C481" s="34">
        <f t="shared" si="30"/>
        <v>54270</v>
      </c>
      <c r="D481" s="37" t="e">
        <f>INDEX('Monthly Returns'!$E:$E,MATCH('Charting Input'!$C481,'Monthly Returns'!$D:$D,0),0)</f>
        <v>#N/A</v>
      </c>
      <c r="E481" s="37" t="e">
        <f>INDEX('Monthly Returns'!$O:$O,MATCH('Charting Input'!$C481,'Monthly Returns'!$D:$D,0),0)</f>
        <v>#N/A</v>
      </c>
      <c r="F481" s="37" t="e">
        <f>INDEX('Monthly Returns'!$P:$P,MATCH('Charting Input'!$C481,'Monthly Returns'!$D:$D,0),0)</f>
        <v>#N/A</v>
      </c>
      <c r="G481" s="17" t="e">
        <f t="shared" si="29"/>
        <v>#N/A</v>
      </c>
      <c r="H481" s="17" t="e">
        <f t="shared" si="31"/>
        <v>#N/A</v>
      </c>
      <c r="I481" s="17" t="e">
        <f t="shared" si="32"/>
        <v>#N/A</v>
      </c>
    </row>
    <row r="482" spans="2:9" x14ac:dyDescent="0.2">
      <c r="B482" s="1" t="s">
        <v>893</v>
      </c>
      <c r="C482" s="34">
        <f t="shared" si="30"/>
        <v>54301</v>
      </c>
      <c r="D482" s="37" t="e">
        <f>INDEX('Monthly Returns'!$E:$E,MATCH('Charting Input'!$C482,'Monthly Returns'!$D:$D,0),0)</f>
        <v>#N/A</v>
      </c>
      <c r="E482" s="37" t="e">
        <f>INDEX('Monthly Returns'!$O:$O,MATCH('Charting Input'!$C482,'Monthly Returns'!$D:$D,0),0)</f>
        <v>#N/A</v>
      </c>
      <c r="F482" s="37" t="e">
        <f>INDEX('Monthly Returns'!$P:$P,MATCH('Charting Input'!$C482,'Monthly Returns'!$D:$D,0),0)</f>
        <v>#N/A</v>
      </c>
      <c r="G482" s="17" t="e">
        <f t="shared" si="29"/>
        <v>#N/A</v>
      </c>
      <c r="H482" s="17" t="e">
        <f t="shared" si="31"/>
        <v>#N/A</v>
      </c>
      <c r="I482" s="17" t="e">
        <f t="shared" si="32"/>
        <v>#N/A</v>
      </c>
    </row>
    <row r="483" spans="2:9" x14ac:dyDescent="0.2">
      <c r="B483" s="1" t="s">
        <v>894</v>
      </c>
      <c r="C483" s="34">
        <f t="shared" si="30"/>
        <v>54331</v>
      </c>
      <c r="D483" s="37" t="e">
        <f>INDEX('Monthly Returns'!$E:$E,MATCH('Charting Input'!$C483,'Monthly Returns'!$D:$D,0),0)</f>
        <v>#N/A</v>
      </c>
      <c r="E483" s="37" t="e">
        <f>INDEX('Monthly Returns'!$O:$O,MATCH('Charting Input'!$C483,'Monthly Returns'!$D:$D,0),0)</f>
        <v>#N/A</v>
      </c>
      <c r="F483" s="37" t="e">
        <f>INDEX('Monthly Returns'!$P:$P,MATCH('Charting Input'!$C483,'Monthly Returns'!$D:$D,0),0)</f>
        <v>#N/A</v>
      </c>
      <c r="G483" s="17" t="e">
        <f t="shared" si="29"/>
        <v>#N/A</v>
      </c>
      <c r="H483" s="17" t="e">
        <f t="shared" si="31"/>
        <v>#N/A</v>
      </c>
      <c r="I483" s="17" t="e">
        <f t="shared" si="32"/>
        <v>#N/A</v>
      </c>
    </row>
    <row r="484" spans="2:9" x14ac:dyDescent="0.2">
      <c r="B484" s="1" t="s">
        <v>895</v>
      </c>
      <c r="C484" s="34">
        <f t="shared" si="30"/>
        <v>54362</v>
      </c>
      <c r="D484" s="37" t="e">
        <f>INDEX('Monthly Returns'!$E:$E,MATCH('Charting Input'!$C484,'Monthly Returns'!$D:$D,0),0)</f>
        <v>#N/A</v>
      </c>
      <c r="E484" s="37" t="e">
        <f>INDEX('Monthly Returns'!$O:$O,MATCH('Charting Input'!$C484,'Monthly Returns'!$D:$D,0),0)</f>
        <v>#N/A</v>
      </c>
      <c r="F484" s="37" t="e">
        <f>INDEX('Monthly Returns'!$P:$P,MATCH('Charting Input'!$C484,'Monthly Returns'!$D:$D,0),0)</f>
        <v>#N/A</v>
      </c>
      <c r="G484" s="17" t="e">
        <f t="shared" si="29"/>
        <v>#N/A</v>
      </c>
      <c r="H484" s="17" t="e">
        <f t="shared" si="31"/>
        <v>#N/A</v>
      </c>
      <c r="I484" s="17" t="e">
        <f t="shared" si="32"/>
        <v>#N/A</v>
      </c>
    </row>
    <row r="485" spans="2:9" x14ac:dyDescent="0.2">
      <c r="B485" s="1" t="s">
        <v>896</v>
      </c>
      <c r="C485" s="34">
        <f t="shared" si="30"/>
        <v>54392</v>
      </c>
      <c r="D485" s="37" t="e">
        <f>INDEX('Monthly Returns'!$E:$E,MATCH('Charting Input'!$C485,'Monthly Returns'!$D:$D,0),0)</f>
        <v>#N/A</v>
      </c>
      <c r="E485" s="37" t="e">
        <f>INDEX('Monthly Returns'!$O:$O,MATCH('Charting Input'!$C485,'Monthly Returns'!$D:$D,0),0)</f>
        <v>#N/A</v>
      </c>
      <c r="F485" s="37" t="e">
        <f>INDEX('Monthly Returns'!$P:$P,MATCH('Charting Input'!$C485,'Monthly Returns'!$D:$D,0),0)</f>
        <v>#N/A</v>
      </c>
      <c r="G485" s="17" t="e">
        <f t="shared" si="29"/>
        <v>#N/A</v>
      </c>
      <c r="H485" s="17" t="e">
        <f t="shared" si="31"/>
        <v>#N/A</v>
      </c>
      <c r="I485" s="17" t="e">
        <f t="shared" si="32"/>
        <v>#N/A</v>
      </c>
    </row>
    <row r="486" spans="2:9" x14ac:dyDescent="0.2">
      <c r="B486" s="1" t="s">
        <v>897</v>
      </c>
      <c r="C486" s="34">
        <f t="shared" si="30"/>
        <v>54423</v>
      </c>
      <c r="D486" s="37" t="e">
        <f>INDEX('Monthly Returns'!$E:$E,MATCH('Charting Input'!$C486,'Monthly Returns'!$D:$D,0),0)</f>
        <v>#N/A</v>
      </c>
      <c r="E486" s="37" t="e">
        <f>INDEX('Monthly Returns'!$O:$O,MATCH('Charting Input'!$C486,'Monthly Returns'!$D:$D,0),0)</f>
        <v>#N/A</v>
      </c>
      <c r="F486" s="37" t="e">
        <f>INDEX('Monthly Returns'!$P:$P,MATCH('Charting Input'!$C486,'Monthly Returns'!$D:$D,0),0)</f>
        <v>#N/A</v>
      </c>
      <c r="G486" s="17" t="e">
        <f t="shared" si="29"/>
        <v>#N/A</v>
      </c>
      <c r="H486" s="17" t="e">
        <f t="shared" si="31"/>
        <v>#N/A</v>
      </c>
      <c r="I486" s="17" t="e">
        <f t="shared" si="32"/>
        <v>#N/A</v>
      </c>
    </row>
    <row r="487" spans="2:9" x14ac:dyDescent="0.2">
      <c r="B487" s="1" t="s">
        <v>898</v>
      </c>
      <c r="C487" s="34">
        <f t="shared" si="30"/>
        <v>54454</v>
      </c>
      <c r="D487" s="37" t="e">
        <f>INDEX('Monthly Returns'!$E:$E,MATCH('Charting Input'!$C487,'Monthly Returns'!$D:$D,0),0)</f>
        <v>#N/A</v>
      </c>
      <c r="E487" s="37" t="e">
        <f>INDEX('Monthly Returns'!$O:$O,MATCH('Charting Input'!$C487,'Monthly Returns'!$D:$D,0),0)</f>
        <v>#N/A</v>
      </c>
      <c r="F487" s="37" t="e">
        <f>INDEX('Monthly Returns'!$P:$P,MATCH('Charting Input'!$C487,'Monthly Returns'!$D:$D,0),0)</f>
        <v>#N/A</v>
      </c>
      <c r="G487" s="17" t="e">
        <f t="shared" si="29"/>
        <v>#N/A</v>
      </c>
      <c r="H487" s="17" t="e">
        <f t="shared" si="31"/>
        <v>#N/A</v>
      </c>
      <c r="I487" s="17" t="e">
        <f t="shared" si="32"/>
        <v>#N/A</v>
      </c>
    </row>
    <row r="488" spans="2:9" x14ac:dyDescent="0.2">
      <c r="B488" s="1" t="s">
        <v>899</v>
      </c>
      <c r="C488" s="34">
        <f t="shared" si="30"/>
        <v>54482</v>
      </c>
      <c r="D488" s="37" t="e">
        <f>INDEX('Monthly Returns'!$E:$E,MATCH('Charting Input'!$C488,'Monthly Returns'!$D:$D,0),0)</f>
        <v>#N/A</v>
      </c>
      <c r="E488" s="37" t="e">
        <f>INDEX('Monthly Returns'!$O:$O,MATCH('Charting Input'!$C488,'Monthly Returns'!$D:$D,0),0)</f>
        <v>#N/A</v>
      </c>
      <c r="F488" s="37" t="e">
        <f>INDEX('Monthly Returns'!$P:$P,MATCH('Charting Input'!$C488,'Monthly Returns'!$D:$D,0),0)</f>
        <v>#N/A</v>
      </c>
      <c r="G488" s="17" t="e">
        <f t="shared" si="29"/>
        <v>#N/A</v>
      </c>
      <c r="H488" s="17" t="e">
        <f t="shared" si="31"/>
        <v>#N/A</v>
      </c>
      <c r="I488" s="17" t="e">
        <f t="shared" si="32"/>
        <v>#N/A</v>
      </c>
    </row>
    <row r="489" spans="2:9" x14ac:dyDescent="0.2">
      <c r="B489" s="1" t="s">
        <v>900</v>
      </c>
      <c r="C489" s="34">
        <f t="shared" si="30"/>
        <v>54513</v>
      </c>
      <c r="D489" s="37" t="e">
        <f>INDEX('Monthly Returns'!$E:$E,MATCH('Charting Input'!$C489,'Monthly Returns'!$D:$D,0),0)</f>
        <v>#N/A</v>
      </c>
      <c r="E489" s="37" t="e">
        <f>INDEX('Monthly Returns'!$O:$O,MATCH('Charting Input'!$C489,'Monthly Returns'!$D:$D,0),0)</f>
        <v>#N/A</v>
      </c>
      <c r="F489" s="37" t="e">
        <f>INDEX('Monthly Returns'!$P:$P,MATCH('Charting Input'!$C489,'Monthly Returns'!$D:$D,0),0)</f>
        <v>#N/A</v>
      </c>
      <c r="G489" s="17" t="e">
        <f t="shared" si="29"/>
        <v>#N/A</v>
      </c>
      <c r="H489" s="17" t="e">
        <f t="shared" si="31"/>
        <v>#N/A</v>
      </c>
      <c r="I489" s="17" t="e">
        <f t="shared" si="32"/>
        <v>#N/A</v>
      </c>
    </row>
    <row r="490" spans="2:9" x14ac:dyDescent="0.2">
      <c r="B490" s="1" t="s">
        <v>901</v>
      </c>
      <c r="C490" s="34">
        <f t="shared" si="30"/>
        <v>54543</v>
      </c>
      <c r="D490" s="37" t="e">
        <f>INDEX('Monthly Returns'!$E:$E,MATCH('Charting Input'!$C490,'Monthly Returns'!$D:$D,0),0)</f>
        <v>#N/A</v>
      </c>
      <c r="E490" s="37" t="e">
        <f>INDEX('Monthly Returns'!$O:$O,MATCH('Charting Input'!$C490,'Monthly Returns'!$D:$D,0),0)</f>
        <v>#N/A</v>
      </c>
      <c r="F490" s="37" t="e">
        <f>INDEX('Monthly Returns'!$P:$P,MATCH('Charting Input'!$C490,'Monthly Returns'!$D:$D,0),0)</f>
        <v>#N/A</v>
      </c>
      <c r="G490" s="17" t="e">
        <f t="shared" si="29"/>
        <v>#N/A</v>
      </c>
      <c r="H490" s="17" t="e">
        <f t="shared" si="31"/>
        <v>#N/A</v>
      </c>
      <c r="I490" s="17" t="e">
        <f t="shared" si="32"/>
        <v>#N/A</v>
      </c>
    </row>
    <row r="491" spans="2:9" x14ac:dyDescent="0.2">
      <c r="B491" s="1" t="s">
        <v>902</v>
      </c>
      <c r="C491" s="34">
        <f t="shared" si="30"/>
        <v>54574</v>
      </c>
      <c r="D491" s="37" t="e">
        <f>INDEX('Monthly Returns'!$E:$E,MATCH('Charting Input'!$C491,'Monthly Returns'!$D:$D,0),0)</f>
        <v>#N/A</v>
      </c>
      <c r="E491" s="37" t="e">
        <f>INDEX('Monthly Returns'!$O:$O,MATCH('Charting Input'!$C491,'Monthly Returns'!$D:$D,0),0)</f>
        <v>#N/A</v>
      </c>
      <c r="F491" s="37" t="e">
        <f>INDEX('Monthly Returns'!$P:$P,MATCH('Charting Input'!$C491,'Monthly Returns'!$D:$D,0),0)</f>
        <v>#N/A</v>
      </c>
      <c r="G491" s="17" t="e">
        <f t="shared" si="29"/>
        <v>#N/A</v>
      </c>
      <c r="H491" s="17" t="e">
        <f t="shared" si="31"/>
        <v>#N/A</v>
      </c>
      <c r="I491" s="17" t="e">
        <f t="shared" si="32"/>
        <v>#N/A</v>
      </c>
    </row>
    <row r="492" spans="2:9" x14ac:dyDescent="0.2">
      <c r="B492" s="1" t="s">
        <v>903</v>
      </c>
      <c r="C492" s="34">
        <f t="shared" si="30"/>
        <v>54604</v>
      </c>
      <c r="D492" s="37" t="e">
        <f>INDEX('Monthly Returns'!$E:$E,MATCH('Charting Input'!$C492,'Monthly Returns'!$D:$D,0),0)</f>
        <v>#N/A</v>
      </c>
      <c r="E492" s="37" t="e">
        <f>INDEX('Monthly Returns'!$O:$O,MATCH('Charting Input'!$C492,'Monthly Returns'!$D:$D,0),0)</f>
        <v>#N/A</v>
      </c>
      <c r="F492" s="37" t="e">
        <f>INDEX('Monthly Returns'!$P:$P,MATCH('Charting Input'!$C492,'Monthly Returns'!$D:$D,0),0)</f>
        <v>#N/A</v>
      </c>
      <c r="G492" s="17" t="e">
        <f t="shared" si="29"/>
        <v>#N/A</v>
      </c>
      <c r="H492" s="17" t="e">
        <f t="shared" si="31"/>
        <v>#N/A</v>
      </c>
      <c r="I492" s="17" t="e">
        <f t="shared" si="32"/>
        <v>#N/A</v>
      </c>
    </row>
    <row r="493" spans="2:9" x14ac:dyDescent="0.2">
      <c r="B493" s="1" t="s">
        <v>904</v>
      </c>
      <c r="C493" s="34">
        <f t="shared" si="30"/>
        <v>54635</v>
      </c>
      <c r="D493" s="37" t="e">
        <f>INDEX('Monthly Returns'!$E:$E,MATCH('Charting Input'!$C493,'Monthly Returns'!$D:$D,0),0)</f>
        <v>#N/A</v>
      </c>
      <c r="E493" s="37" t="e">
        <f>INDEX('Monthly Returns'!$O:$O,MATCH('Charting Input'!$C493,'Monthly Returns'!$D:$D,0),0)</f>
        <v>#N/A</v>
      </c>
      <c r="F493" s="37" t="e">
        <f>INDEX('Monthly Returns'!$P:$P,MATCH('Charting Input'!$C493,'Monthly Returns'!$D:$D,0),0)</f>
        <v>#N/A</v>
      </c>
      <c r="G493" s="17" t="e">
        <f t="shared" si="29"/>
        <v>#N/A</v>
      </c>
      <c r="H493" s="17" t="e">
        <f t="shared" si="31"/>
        <v>#N/A</v>
      </c>
      <c r="I493" s="17" t="e">
        <f t="shared" si="32"/>
        <v>#N/A</v>
      </c>
    </row>
    <row r="494" spans="2:9" x14ac:dyDescent="0.2">
      <c r="B494" s="1" t="s">
        <v>905</v>
      </c>
      <c r="C494" s="34">
        <f t="shared" si="30"/>
        <v>54666</v>
      </c>
      <c r="D494" s="37" t="e">
        <f>INDEX('Monthly Returns'!$E:$E,MATCH('Charting Input'!$C494,'Monthly Returns'!$D:$D,0),0)</f>
        <v>#N/A</v>
      </c>
      <c r="E494" s="37" t="e">
        <f>INDEX('Monthly Returns'!$O:$O,MATCH('Charting Input'!$C494,'Monthly Returns'!$D:$D,0),0)</f>
        <v>#N/A</v>
      </c>
      <c r="F494" s="37" t="e">
        <f>INDEX('Monthly Returns'!$P:$P,MATCH('Charting Input'!$C494,'Monthly Returns'!$D:$D,0),0)</f>
        <v>#N/A</v>
      </c>
      <c r="G494" s="17" t="e">
        <f t="shared" si="29"/>
        <v>#N/A</v>
      </c>
      <c r="H494" s="17" t="e">
        <f t="shared" si="31"/>
        <v>#N/A</v>
      </c>
      <c r="I494" s="17" t="e">
        <f t="shared" si="32"/>
        <v>#N/A</v>
      </c>
    </row>
    <row r="495" spans="2:9" x14ac:dyDescent="0.2">
      <c r="B495" s="1" t="s">
        <v>906</v>
      </c>
      <c r="C495" s="34">
        <f t="shared" si="30"/>
        <v>54696</v>
      </c>
      <c r="D495" s="37" t="e">
        <f>INDEX('Monthly Returns'!$E:$E,MATCH('Charting Input'!$C495,'Monthly Returns'!$D:$D,0),0)</f>
        <v>#N/A</v>
      </c>
      <c r="E495" s="37" t="e">
        <f>INDEX('Monthly Returns'!$O:$O,MATCH('Charting Input'!$C495,'Monthly Returns'!$D:$D,0),0)</f>
        <v>#N/A</v>
      </c>
      <c r="F495" s="37" t="e">
        <f>INDEX('Monthly Returns'!$P:$P,MATCH('Charting Input'!$C495,'Monthly Returns'!$D:$D,0),0)</f>
        <v>#N/A</v>
      </c>
      <c r="G495" s="17" t="e">
        <f t="shared" si="29"/>
        <v>#N/A</v>
      </c>
      <c r="H495" s="17" t="e">
        <f t="shared" si="31"/>
        <v>#N/A</v>
      </c>
      <c r="I495" s="17" t="e">
        <f t="shared" si="32"/>
        <v>#N/A</v>
      </c>
    </row>
    <row r="496" spans="2:9" x14ac:dyDescent="0.2">
      <c r="B496" s="1" t="s">
        <v>907</v>
      </c>
      <c r="C496" s="34">
        <f t="shared" si="30"/>
        <v>54727</v>
      </c>
      <c r="D496" s="37" t="e">
        <f>INDEX('Monthly Returns'!$E:$E,MATCH('Charting Input'!$C496,'Monthly Returns'!$D:$D,0),0)</f>
        <v>#N/A</v>
      </c>
      <c r="E496" s="37" t="e">
        <f>INDEX('Monthly Returns'!$O:$O,MATCH('Charting Input'!$C496,'Monthly Returns'!$D:$D,0),0)</f>
        <v>#N/A</v>
      </c>
      <c r="F496" s="37" t="e">
        <f>INDEX('Monthly Returns'!$P:$P,MATCH('Charting Input'!$C496,'Monthly Returns'!$D:$D,0),0)</f>
        <v>#N/A</v>
      </c>
      <c r="G496" s="17" t="e">
        <f t="shared" si="29"/>
        <v>#N/A</v>
      </c>
      <c r="H496" s="17" t="e">
        <f t="shared" si="31"/>
        <v>#N/A</v>
      </c>
      <c r="I496" s="17" t="e">
        <f t="shared" si="32"/>
        <v>#N/A</v>
      </c>
    </row>
    <row r="497" spans="2:9" x14ac:dyDescent="0.2">
      <c r="B497" s="1" t="s">
        <v>908</v>
      </c>
      <c r="C497" s="34">
        <f t="shared" si="30"/>
        <v>54757</v>
      </c>
      <c r="D497" s="37" t="e">
        <f>INDEX('Monthly Returns'!$E:$E,MATCH('Charting Input'!$C497,'Monthly Returns'!$D:$D,0),0)</f>
        <v>#N/A</v>
      </c>
      <c r="E497" s="37" t="e">
        <f>INDEX('Monthly Returns'!$O:$O,MATCH('Charting Input'!$C497,'Monthly Returns'!$D:$D,0),0)</f>
        <v>#N/A</v>
      </c>
      <c r="F497" s="37" t="e">
        <f>INDEX('Monthly Returns'!$P:$P,MATCH('Charting Input'!$C497,'Monthly Returns'!$D:$D,0),0)</f>
        <v>#N/A</v>
      </c>
      <c r="G497" s="17" t="e">
        <f t="shared" si="29"/>
        <v>#N/A</v>
      </c>
      <c r="H497" s="17" t="e">
        <f t="shared" si="31"/>
        <v>#N/A</v>
      </c>
      <c r="I497" s="17" t="e">
        <f t="shared" si="32"/>
        <v>#N/A</v>
      </c>
    </row>
    <row r="498" spans="2:9" x14ac:dyDescent="0.2">
      <c r="B498" s="1" t="s">
        <v>909</v>
      </c>
      <c r="C498" s="34">
        <f t="shared" si="30"/>
        <v>54788</v>
      </c>
      <c r="D498" s="37" t="e">
        <f>INDEX('Monthly Returns'!$E:$E,MATCH('Charting Input'!$C498,'Monthly Returns'!$D:$D,0),0)</f>
        <v>#N/A</v>
      </c>
      <c r="E498" s="37" t="e">
        <f>INDEX('Monthly Returns'!$O:$O,MATCH('Charting Input'!$C498,'Monthly Returns'!$D:$D,0),0)</f>
        <v>#N/A</v>
      </c>
      <c r="F498" s="37" t="e">
        <f>INDEX('Monthly Returns'!$P:$P,MATCH('Charting Input'!$C498,'Monthly Returns'!$D:$D,0),0)</f>
        <v>#N/A</v>
      </c>
      <c r="G498" s="17" t="e">
        <f t="shared" si="29"/>
        <v>#N/A</v>
      </c>
      <c r="H498" s="17" t="e">
        <f t="shared" si="31"/>
        <v>#N/A</v>
      </c>
      <c r="I498" s="17" t="e">
        <f t="shared" si="32"/>
        <v>#N/A</v>
      </c>
    </row>
    <row r="499" spans="2:9" x14ac:dyDescent="0.2">
      <c r="B499" s="1" t="s">
        <v>910</v>
      </c>
      <c r="C499" s="34">
        <f t="shared" si="30"/>
        <v>54819</v>
      </c>
      <c r="D499" s="37" t="e">
        <f>INDEX('Monthly Returns'!$E:$E,MATCH('Charting Input'!$C499,'Monthly Returns'!$D:$D,0),0)</f>
        <v>#N/A</v>
      </c>
      <c r="E499" s="37" t="e">
        <f>INDEX('Monthly Returns'!$O:$O,MATCH('Charting Input'!$C499,'Monthly Returns'!$D:$D,0),0)</f>
        <v>#N/A</v>
      </c>
      <c r="F499" s="37" t="e">
        <f>INDEX('Monthly Returns'!$P:$P,MATCH('Charting Input'!$C499,'Monthly Returns'!$D:$D,0),0)</f>
        <v>#N/A</v>
      </c>
      <c r="G499" s="17" t="e">
        <f t="shared" si="29"/>
        <v>#N/A</v>
      </c>
      <c r="H499" s="17" t="e">
        <f t="shared" si="31"/>
        <v>#N/A</v>
      </c>
      <c r="I499" s="17" t="e">
        <f t="shared" si="32"/>
        <v>#N/A</v>
      </c>
    </row>
    <row r="500" spans="2:9" x14ac:dyDescent="0.2">
      <c r="B500" s="1" t="s">
        <v>911</v>
      </c>
      <c r="C500" s="34">
        <f t="shared" si="30"/>
        <v>54847</v>
      </c>
      <c r="D500" s="37" t="e">
        <f>INDEX('Monthly Returns'!$E:$E,MATCH('Charting Input'!$C500,'Monthly Returns'!$D:$D,0),0)</f>
        <v>#N/A</v>
      </c>
      <c r="E500" s="37" t="e">
        <f>INDEX('Monthly Returns'!$O:$O,MATCH('Charting Input'!$C500,'Monthly Returns'!$D:$D,0),0)</f>
        <v>#N/A</v>
      </c>
      <c r="F500" s="37" t="e">
        <f>INDEX('Monthly Returns'!$P:$P,MATCH('Charting Input'!$C500,'Monthly Returns'!$D:$D,0),0)</f>
        <v>#N/A</v>
      </c>
      <c r="G500" s="17" t="e">
        <f t="shared" si="29"/>
        <v>#N/A</v>
      </c>
      <c r="H500" s="17" t="e">
        <f t="shared" si="31"/>
        <v>#N/A</v>
      </c>
      <c r="I500" s="17" t="e">
        <f t="shared" si="32"/>
        <v>#N/A</v>
      </c>
    </row>
    <row r="501" spans="2:9" x14ac:dyDescent="0.2">
      <c r="B501" s="1" t="s">
        <v>912</v>
      </c>
      <c r="C501" s="34">
        <f t="shared" si="30"/>
        <v>54878</v>
      </c>
      <c r="D501" s="37" t="e">
        <f>INDEX('Monthly Returns'!$E:$E,MATCH('Charting Input'!$C501,'Monthly Returns'!$D:$D,0),0)</f>
        <v>#N/A</v>
      </c>
      <c r="E501" s="37" t="e">
        <f>INDEX('Monthly Returns'!$O:$O,MATCH('Charting Input'!$C501,'Monthly Returns'!$D:$D,0),0)</f>
        <v>#N/A</v>
      </c>
      <c r="F501" s="37" t="e">
        <f>INDEX('Monthly Returns'!$P:$P,MATCH('Charting Input'!$C501,'Monthly Returns'!$D:$D,0),0)</f>
        <v>#N/A</v>
      </c>
      <c r="G501" s="17" t="e">
        <f t="shared" si="29"/>
        <v>#N/A</v>
      </c>
      <c r="H501" s="17" t="e">
        <f t="shared" si="31"/>
        <v>#N/A</v>
      </c>
      <c r="I501" s="17" t="e">
        <f t="shared" si="32"/>
        <v>#N/A</v>
      </c>
    </row>
    <row r="502" spans="2:9" x14ac:dyDescent="0.2">
      <c r="B502" s="1" t="s">
        <v>913</v>
      </c>
      <c r="C502" s="34">
        <f t="shared" si="30"/>
        <v>54908</v>
      </c>
      <c r="D502" s="37" t="e">
        <f>INDEX('Monthly Returns'!$E:$E,MATCH('Charting Input'!$C502,'Monthly Returns'!$D:$D,0),0)</f>
        <v>#N/A</v>
      </c>
      <c r="E502" s="37" t="e">
        <f>INDEX('Monthly Returns'!$O:$O,MATCH('Charting Input'!$C502,'Monthly Returns'!$D:$D,0),0)</f>
        <v>#N/A</v>
      </c>
      <c r="F502" s="37" t="e">
        <f>INDEX('Monthly Returns'!$P:$P,MATCH('Charting Input'!$C502,'Monthly Returns'!$D:$D,0),0)</f>
        <v>#N/A</v>
      </c>
      <c r="G502" s="17" t="e">
        <f t="shared" si="29"/>
        <v>#N/A</v>
      </c>
      <c r="H502" s="17" t="e">
        <f t="shared" si="31"/>
        <v>#N/A</v>
      </c>
      <c r="I502" s="17" t="e">
        <f t="shared" si="32"/>
        <v>#N/A</v>
      </c>
    </row>
    <row r="503" spans="2:9" x14ac:dyDescent="0.2">
      <c r="B503" s="1" t="s">
        <v>914</v>
      </c>
      <c r="C503" s="34">
        <f t="shared" si="30"/>
        <v>54939</v>
      </c>
      <c r="D503" s="37" t="e">
        <f>INDEX('Monthly Returns'!$E:$E,MATCH('Charting Input'!$C503,'Monthly Returns'!$D:$D,0),0)</f>
        <v>#N/A</v>
      </c>
      <c r="E503" s="37" t="e">
        <f>INDEX('Monthly Returns'!$O:$O,MATCH('Charting Input'!$C503,'Monthly Returns'!$D:$D,0),0)</f>
        <v>#N/A</v>
      </c>
      <c r="F503" s="37" t="e">
        <f>INDEX('Monthly Returns'!$P:$P,MATCH('Charting Input'!$C503,'Monthly Returns'!$D:$D,0),0)</f>
        <v>#N/A</v>
      </c>
      <c r="G503" s="17" t="e">
        <f t="shared" si="29"/>
        <v>#N/A</v>
      </c>
      <c r="H503" s="17" t="e">
        <f t="shared" si="31"/>
        <v>#N/A</v>
      </c>
      <c r="I503" s="17" t="e">
        <f t="shared" si="32"/>
        <v>#N/A</v>
      </c>
    </row>
    <row r="504" spans="2:9" x14ac:dyDescent="0.2">
      <c r="B504" s="1" t="s">
        <v>915</v>
      </c>
      <c r="C504" s="34">
        <f t="shared" si="30"/>
        <v>54969</v>
      </c>
      <c r="D504" s="37" t="e">
        <f>INDEX('Monthly Returns'!$E:$E,MATCH('Charting Input'!$C504,'Monthly Returns'!$D:$D,0),0)</f>
        <v>#N/A</v>
      </c>
      <c r="E504" s="37" t="e">
        <f>INDEX('Monthly Returns'!$O:$O,MATCH('Charting Input'!$C504,'Monthly Returns'!$D:$D,0),0)</f>
        <v>#N/A</v>
      </c>
      <c r="F504" s="37" t="e">
        <f>INDEX('Monthly Returns'!$P:$P,MATCH('Charting Input'!$C504,'Monthly Returns'!$D:$D,0),0)</f>
        <v>#N/A</v>
      </c>
      <c r="G504" s="17" t="e">
        <f t="shared" si="29"/>
        <v>#N/A</v>
      </c>
      <c r="H504" s="17" t="e">
        <f t="shared" si="31"/>
        <v>#N/A</v>
      </c>
      <c r="I504" s="17" t="e">
        <f t="shared" si="32"/>
        <v>#N/A</v>
      </c>
    </row>
    <row r="505" spans="2:9" x14ac:dyDescent="0.2">
      <c r="B505" s="1" t="s">
        <v>916</v>
      </c>
      <c r="C505" s="34">
        <f t="shared" si="30"/>
        <v>55000</v>
      </c>
      <c r="D505" s="37" t="e">
        <f>INDEX('Monthly Returns'!$E:$E,MATCH('Charting Input'!$C505,'Monthly Returns'!$D:$D,0),0)</f>
        <v>#N/A</v>
      </c>
      <c r="E505" s="37" t="e">
        <f>INDEX('Monthly Returns'!$O:$O,MATCH('Charting Input'!$C505,'Monthly Returns'!$D:$D,0),0)</f>
        <v>#N/A</v>
      </c>
      <c r="F505" s="37" t="e">
        <f>INDEX('Monthly Returns'!$P:$P,MATCH('Charting Input'!$C505,'Monthly Returns'!$D:$D,0),0)</f>
        <v>#N/A</v>
      </c>
      <c r="G505" s="17" t="e">
        <f t="shared" si="29"/>
        <v>#N/A</v>
      </c>
      <c r="H505" s="17" t="e">
        <f t="shared" si="31"/>
        <v>#N/A</v>
      </c>
      <c r="I505" s="17" t="e">
        <f t="shared" si="32"/>
        <v>#N/A</v>
      </c>
    </row>
    <row r="506" spans="2:9" x14ac:dyDescent="0.2">
      <c r="B506" s="1" t="s">
        <v>917</v>
      </c>
      <c r="C506" s="34">
        <f t="shared" si="30"/>
        <v>55031</v>
      </c>
      <c r="D506" s="37" t="e">
        <f>INDEX('Monthly Returns'!$E:$E,MATCH('Charting Input'!$C506,'Monthly Returns'!$D:$D,0),0)</f>
        <v>#N/A</v>
      </c>
      <c r="E506" s="37" t="e">
        <f>INDEX('Monthly Returns'!$O:$O,MATCH('Charting Input'!$C506,'Monthly Returns'!$D:$D,0),0)</f>
        <v>#N/A</v>
      </c>
      <c r="F506" s="37" t="e">
        <f>INDEX('Monthly Returns'!$P:$P,MATCH('Charting Input'!$C506,'Monthly Returns'!$D:$D,0),0)</f>
        <v>#N/A</v>
      </c>
      <c r="G506" s="17" t="e">
        <f t="shared" si="29"/>
        <v>#N/A</v>
      </c>
      <c r="H506" s="17" t="e">
        <f t="shared" si="31"/>
        <v>#N/A</v>
      </c>
      <c r="I506" s="17" t="e">
        <f t="shared" si="32"/>
        <v>#N/A</v>
      </c>
    </row>
    <row r="507" spans="2:9" x14ac:dyDescent="0.2">
      <c r="B507" s="1" t="s">
        <v>918</v>
      </c>
      <c r="C507" s="34">
        <f t="shared" si="30"/>
        <v>55061</v>
      </c>
      <c r="D507" s="37" t="e">
        <f>INDEX('Monthly Returns'!$E:$E,MATCH('Charting Input'!$C507,'Monthly Returns'!$D:$D,0),0)</f>
        <v>#N/A</v>
      </c>
      <c r="E507" s="37" t="e">
        <f>INDEX('Monthly Returns'!$O:$O,MATCH('Charting Input'!$C507,'Monthly Returns'!$D:$D,0),0)</f>
        <v>#N/A</v>
      </c>
      <c r="F507" s="37" t="e">
        <f>INDEX('Monthly Returns'!$P:$P,MATCH('Charting Input'!$C507,'Monthly Returns'!$D:$D,0),0)</f>
        <v>#N/A</v>
      </c>
      <c r="G507" s="17" t="e">
        <f t="shared" si="29"/>
        <v>#N/A</v>
      </c>
      <c r="H507" s="17" t="e">
        <f t="shared" si="31"/>
        <v>#N/A</v>
      </c>
      <c r="I507" s="17" t="e">
        <f t="shared" si="32"/>
        <v>#N/A</v>
      </c>
    </row>
    <row r="508" spans="2:9" x14ac:dyDescent="0.2">
      <c r="B508" s="1" t="s">
        <v>919</v>
      </c>
      <c r="C508" s="34">
        <f t="shared" si="30"/>
        <v>55092</v>
      </c>
      <c r="D508" s="37" t="e">
        <f>INDEX('Monthly Returns'!$E:$E,MATCH('Charting Input'!$C508,'Monthly Returns'!$D:$D,0),0)</f>
        <v>#N/A</v>
      </c>
      <c r="E508" s="37" t="e">
        <f>INDEX('Monthly Returns'!$O:$O,MATCH('Charting Input'!$C508,'Monthly Returns'!$D:$D,0),0)</f>
        <v>#N/A</v>
      </c>
      <c r="F508" s="37" t="e">
        <f>INDEX('Monthly Returns'!$P:$P,MATCH('Charting Input'!$C508,'Monthly Returns'!$D:$D,0),0)</f>
        <v>#N/A</v>
      </c>
      <c r="G508" s="17" t="e">
        <f t="shared" si="29"/>
        <v>#N/A</v>
      </c>
      <c r="H508" s="17" t="e">
        <f t="shared" si="31"/>
        <v>#N/A</v>
      </c>
      <c r="I508" s="17" t="e">
        <f t="shared" si="32"/>
        <v>#N/A</v>
      </c>
    </row>
    <row r="509" spans="2:9" x14ac:dyDescent="0.2">
      <c r="B509" s="1" t="s">
        <v>920</v>
      </c>
      <c r="C509" s="34">
        <f t="shared" si="30"/>
        <v>55122</v>
      </c>
      <c r="D509" s="37" t="e">
        <f>INDEX('Monthly Returns'!$E:$E,MATCH('Charting Input'!$C509,'Monthly Returns'!$D:$D,0),0)</f>
        <v>#N/A</v>
      </c>
      <c r="E509" s="37" t="e">
        <f>INDEX('Monthly Returns'!$O:$O,MATCH('Charting Input'!$C509,'Monthly Returns'!$D:$D,0),0)</f>
        <v>#N/A</v>
      </c>
      <c r="F509" s="37" t="e">
        <f>INDEX('Monthly Returns'!$P:$P,MATCH('Charting Input'!$C509,'Monthly Returns'!$D:$D,0),0)</f>
        <v>#N/A</v>
      </c>
      <c r="G509" s="17" t="e">
        <f t="shared" si="29"/>
        <v>#N/A</v>
      </c>
      <c r="H509" s="17" t="e">
        <f t="shared" si="31"/>
        <v>#N/A</v>
      </c>
      <c r="I509" s="17" t="e">
        <f t="shared" si="32"/>
        <v>#N/A</v>
      </c>
    </row>
    <row r="510" spans="2:9" x14ac:dyDescent="0.2">
      <c r="B510" s="1" t="s">
        <v>921</v>
      </c>
      <c r="C510" s="34">
        <f t="shared" si="30"/>
        <v>55153</v>
      </c>
      <c r="D510" s="37" t="e">
        <f>INDEX('Monthly Returns'!$E:$E,MATCH('Charting Input'!$C510,'Monthly Returns'!$D:$D,0),0)</f>
        <v>#N/A</v>
      </c>
      <c r="E510" s="37" t="e">
        <f>INDEX('Monthly Returns'!$O:$O,MATCH('Charting Input'!$C510,'Monthly Returns'!$D:$D,0),0)</f>
        <v>#N/A</v>
      </c>
      <c r="F510" s="37" t="e">
        <f>INDEX('Monthly Returns'!$P:$P,MATCH('Charting Input'!$C510,'Monthly Returns'!$D:$D,0),0)</f>
        <v>#N/A</v>
      </c>
      <c r="G510" s="17" t="e">
        <f t="shared" si="29"/>
        <v>#N/A</v>
      </c>
      <c r="H510" s="17" t="e">
        <f t="shared" si="31"/>
        <v>#N/A</v>
      </c>
      <c r="I510" s="17" t="e">
        <f t="shared" si="32"/>
        <v>#N/A</v>
      </c>
    </row>
    <row r="511" spans="2:9" x14ac:dyDescent="0.2">
      <c r="B511" s="1" t="s">
        <v>922</v>
      </c>
      <c r="C511" s="34">
        <f t="shared" si="30"/>
        <v>55184</v>
      </c>
      <c r="D511" s="37" t="e">
        <f>INDEX('Monthly Returns'!$E:$E,MATCH('Charting Input'!$C511,'Monthly Returns'!$D:$D,0),0)</f>
        <v>#N/A</v>
      </c>
      <c r="E511" s="37" t="e">
        <f>INDEX('Monthly Returns'!$O:$O,MATCH('Charting Input'!$C511,'Monthly Returns'!$D:$D,0),0)</f>
        <v>#N/A</v>
      </c>
      <c r="F511" s="37" t="e">
        <f>INDEX('Monthly Returns'!$P:$P,MATCH('Charting Input'!$C511,'Monthly Returns'!$D:$D,0),0)</f>
        <v>#N/A</v>
      </c>
      <c r="G511" s="17" t="e">
        <f t="shared" si="29"/>
        <v>#N/A</v>
      </c>
      <c r="H511" s="17" t="e">
        <f t="shared" si="31"/>
        <v>#N/A</v>
      </c>
      <c r="I511" s="17" t="e">
        <f t="shared" si="32"/>
        <v>#N/A</v>
      </c>
    </row>
    <row r="512" spans="2:9" x14ac:dyDescent="0.2">
      <c r="B512" s="1" t="s">
        <v>923</v>
      </c>
      <c r="C512" s="34">
        <f t="shared" si="30"/>
        <v>55212</v>
      </c>
      <c r="D512" s="37" t="e">
        <f>INDEX('Monthly Returns'!$E:$E,MATCH('Charting Input'!$C512,'Monthly Returns'!$D:$D,0),0)</f>
        <v>#N/A</v>
      </c>
      <c r="E512" s="37" t="e">
        <f>INDEX('Monthly Returns'!$O:$O,MATCH('Charting Input'!$C512,'Monthly Returns'!$D:$D,0),0)</f>
        <v>#N/A</v>
      </c>
      <c r="F512" s="37" t="e">
        <f>INDEX('Monthly Returns'!$P:$P,MATCH('Charting Input'!$C512,'Monthly Returns'!$D:$D,0),0)</f>
        <v>#N/A</v>
      </c>
      <c r="G512" s="17" t="e">
        <f t="shared" si="29"/>
        <v>#N/A</v>
      </c>
      <c r="H512" s="17" t="e">
        <f t="shared" si="31"/>
        <v>#N/A</v>
      </c>
      <c r="I512" s="17" t="e">
        <f t="shared" si="32"/>
        <v>#N/A</v>
      </c>
    </row>
    <row r="513" spans="2:9" x14ac:dyDescent="0.2">
      <c r="B513" s="1" t="s">
        <v>924</v>
      </c>
      <c r="C513" s="34">
        <f t="shared" si="30"/>
        <v>55243</v>
      </c>
      <c r="D513" s="37" t="e">
        <f>INDEX('Monthly Returns'!$E:$E,MATCH('Charting Input'!$C513,'Monthly Returns'!$D:$D,0),0)</f>
        <v>#N/A</v>
      </c>
      <c r="E513" s="37" t="e">
        <f>INDEX('Monthly Returns'!$O:$O,MATCH('Charting Input'!$C513,'Monthly Returns'!$D:$D,0),0)</f>
        <v>#N/A</v>
      </c>
      <c r="F513" s="37" t="e">
        <f>INDEX('Monthly Returns'!$P:$P,MATCH('Charting Input'!$C513,'Monthly Returns'!$D:$D,0),0)</f>
        <v>#N/A</v>
      </c>
      <c r="G513" s="17" t="e">
        <f t="shared" si="29"/>
        <v>#N/A</v>
      </c>
      <c r="H513" s="17" t="e">
        <f t="shared" si="31"/>
        <v>#N/A</v>
      </c>
      <c r="I513" s="17" t="e">
        <f t="shared" si="32"/>
        <v>#N/A</v>
      </c>
    </row>
    <row r="514" spans="2:9" x14ac:dyDescent="0.2">
      <c r="B514" s="1" t="s">
        <v>925</v>
      </c>
      <c r="C514" s="34">
        <f t="shared" si="30"/>
        <v>55273</v>
      </c>
      <c r="D514" s="37" t="e">
        <f>INDEX('Monthly Returns'!$E:$E,MATCH('Charting Input'!$C514,'Monthly Returns'!$D:$D,0),0)</f>
        <v>#N/A</v>
      </c>
      <c r="E514" s="37" t="e">
        <f>INDEX('Monthly Returns'!$O:$O,MATCH('Charting Input'!$C514,'Monthly Returns'!$D:$D,0),0)</f>
        <v>#N/A</v>
      </c>
      <c r="F514" s="37" t="e">
        <f>INDEX('Monthly Returns'!$P:$P,MATCH('Charting Input'!$C514,'Monthly Returns'!$D:$D,0),0)</f>
        <v>#N/A</v>
      </c>
      <c r="G514" s="17" t="e">
        <f t="shared" si="29"/>
        <v>#N/A</v>
      </c>
      <c r="H514" s="17" t="e">
        <f t="shared" si="31"/>
        <v>#N/A</v>
      </c>
      <c r="I514" s="17" t="e">
        <f t="shared" si="32"/>
        <v>#N/A</v>
      </c>
    </row>
    <row r="515" spans="2:9" x14ac:dyDescent="0.2">
      <c r="B515" s="1" t="s">
        <v>926</v>
      </c>
      <c r="C515" s="34">
        <f t="shared" si="30"/>
        <v>55304</v>
      </c>
      <c r="D515" s="37" t="e">
        <f>INDEX('Monthly Returns'!$E:$E,MATCH('Charting Input'!$C515,'Monthly Returns'!$D:$D,0),0)</f>
        <v>#N/A</v>
      </c>
      <c r="E515" s="37" t="e">
        <f>INDEX('Monthly Returns'!$O:$O,MATCH('Charting Input'!$C515,'Monthly Returns'!$D:$D,0),0)</f>
        <v>#N/A</v>
      </c>
      <c r="F515" s="37" t="e">
        <f>INDEX('Monthly Returns'!$P:$P,MATCH('Charting Input'!$C515,'Monthly Returns'!$D:$D,0),0)</f>
        <v>#N/A</v>
      </c>
      <c r="G515" s="17" t="e">
        <f t="shared" si="29"/>
        <v>#N/A</v>
      </c>
      <c r="H515" s="17" t="e">
        <f t="shared" si="31"/>
        <v>#N/A</v>
      </c>
      <c r="I515" s="17" t="e">
        <f t="shared" si="32"/>
        <v>#N/A</v>
      </c>
    </row>
    <row r="516" spans="2:9" x14ac:dyDescent="0.2">
      <c r="B516" s="1" t="s">
        <v>927</v>
      </c>
      <c r="C516" s="34">
        <f t="shared" si="30"/>
        <v>55334</v>
      </c>
      <c r="D516" s="37" t="e">
        <f>INDEX('Monthly Returns'!$E:$E,MATCH('Charting Input'!$C516,'Monthly Returns'!$D:$D,0),0)</f>
        <v>#N/A</v>
      </c>
      <c r="E516" s="37" t="e">
        <f>INDEX('Monthly Returns'!$O:$O,MATCH('Charting Input'!$C516,'Monthly Returns'!$D:$D,0),0)</f>
        <v>#N/A</v>
      </c>
      <c r="F516" s="37" t="e">
        <f>INDEX('Monthly Returns'!$P:$P,MATCH('Charting Input'!$C516,'Monthly Returns'!$D:$D,0),0)</f>
        <v>#N/A</v>
      </c>
      <c r="G516" s="17" t="e">
        <f t="shared" si="29"/>
        <v>#N/A</v>
      </c>
      <c r="H516" s="17" t="e">
        <f t="shared" si="31"/>
        <v>#N/A</v>
      </c>
      <c r="I516" s="17" t="e">
        <f t="shared" si="32"/>
        <v>#N/A</v>
      </c>
    </row>
    <row r="517" spans="2:9" x14ac:dyDescent="0.2">
      <c r="B517" s="1" t="s">
        <v>928</v>
      </c>
      <c r="C517" s="34">
        <f t="shared" si="30"/>
        <v>55365</v>
      </c>
      <c r="D517" s="37" t="e">
        <f>INDEX('Monthly Returns'!$E:$E,MATCH('Charting Input'!$C517,'Monthly Returns'!$D:$D,0),0)</f>
        <v>#N/A</v>
      </c>
      <c r="E517" s="37" t="e">
        <f>INDEX('Monthly Returns'!$O:$O,MATCH('Charting Input'!$C517,'Monthly Returns'!$D:$D,0),0)</f>
        <v>#N/A</v>
      </c>
      <c r="F517" s="37" t="e">
        <f>INDEX('Monthly Returns'!$P:$P,MATCH('Charting Input'!$C517,'Monthly Returns'!$D:$D,0),0)</f>
        <v>#N/A</v>
      </c>
      <c r="G517" s="17" t="e">
        <f t="shared" si="29"/>
        <v>#N/A</v>
      </c>
      <c r="H517" s="17" t="e">
        <f t="shared" si="31"/>
        <v>#N/A</v>
      </c>
      <c r="I517" s="17" t="e">
        <f t="shared" si="32"/>
        <v>#N/A</v>
      </c>
    </row>
    <row r="518" spans="2:9" x14ac:dyDescent="0.2">
      <c r="B518" s="1" t="s">
        <v>929</v>
      </c>
      <c r="C518" s="34">
        <f t="shared" si="30"/>
        <v>55396</v>
      </c>
      <c r="D518" s="37" t="e">
        <f>INDEX('Monthly Returns'!$E:$E,MATCH('Charting Input'!$C518,'Monthly Returns'!$D:$D,0),0)</f>
        <v>#N/A</v>
      </c>
      <c r="E518" s="37" t="e">
        <f>INDEX('Monthly Returns'!$O:$O,MATCH('Charting Input'!$C518,'Monthly Returns'!$D:$D,0),0)</f>
        <v>#N/A</v>
      </c>
      <c r="F518" s="37" t="e">
        <f>INDEX('Monthly Returns'!$P:$P,MATCH('Charting Input'!$C518,'Monthly Returns'!$D:$D,0),0)</f>
        <v>#N/A</v>
      </c>
      <c r="G518" s="17" t="e">
        <f t="shared" si="29"/>
        <v>#N/A</v>
      </c>
      <c r="H518" s="17" t="e">
        <f t="shared" si="31"/>
        <v>#N/A</v>
      </c>
      <c r="I518" s="17" t="e">
        <f t="shared" si="32"/>
        <v>#N/A</v>
      </c>
    </row>
    <row r="519" spans="2:9" x14ac:dyDescent="0.2">
      <c r="B519" s="1" t="s">
        <v>930</v>
      </c>
      <c r="C519" s="34">
        <f t="shared" si="30"/>
        <v>55426</v>
      </c>
      <c r="D519" s="37" t="e">
        <f>INDEX('Monthly Returns'!$E:$E,MATCH('Charting Input'!$C519,'Monthly Returns'!$D:$D,0),0)</f>
        <v>#N/A</v>
      </c>
      <c r="E519" s="37" t="e">
        <f>INDEX('Monthly Returns'!$O:$O,MATCH('Charting Input'!$C519,'Monthly Returns'!$D:$D,0),0)</f>
        <v>#N/A</v>
      </c>
      <c r="F519" s="37" t="e">
        <f>INDEX('Monthly Returns'!$P:$P,MATCH('Charting Input'!$C519,'Monthly Returns'!$D:$D,0),0)</f>
        <v>#N/A</v>
      </c>
      <c r="G519" s="17" t="e">
        <f t="shared" ref="G519:G582" si="33">D519</f>
        <v>#N/A</v>
      </c>
      <c r="H519" s="17" t="e">
        <f t="shared" si="31"/>
        <v>#N/A</v>
      </c>
      <c r="I519" s="17" t="e">
        <f t="shared" si="32"/>
        <v>#N/A</v>
      </c>
    </row>
    <row r="520" spans="2:9" x14ac:dyDescent="0.2">
      <c r="B520" s="1" t="s">
        <v>931</v>
      </c>
      <c r="C520" s="34">
        <f t="shared" ref="C520:C583" si="34">EOMONTH(DATE(YEAR(C519),MONTH(C519),DAY(C519)),1)</f>
        <v>55457</v>
      </c>
      <c r="D520" s="37" t="e">
        <f>INDEX('Monthly Returns'!$E:$E,MATCH('Charting Input'!$C520,'Monthly Returns'!$D:$D,0),0)</f>
        <v>#N/A</v>
      </c>
      <c r="E520" s="37" t="e">
        <f>INDEX('Monthly Returns'!$O:$O,MATCH('Charting Input'!$C520,'Monthly Returns'!$D:$D,0),0)</f>
        <v>#N/A</v>
      </c>
      <c r="F520" s="37" t="e">
        <f>INDEX('Monthly Returns'!$P:$P,MATCH('Charting Input'!$C520,'Monthly Returns'!$D:$D,0),0)</f>
        <v>#N/A</v>
      </c>
      <c r="G520" s="17" t="e">
        <f t="shared" si="33"/>
        <v>#N/A</v>
      </c>
      <c r="H520" s="17" t="e">
        <f t="shared" ref="H520:H583" si="35">H519*(E520/E519)</f>
        <v>#N/A</v>
      </c>
      <c r="I520" s="17" t="e">
        <f t="shared" ref="I520:I583" si="36">I519*(F520/F519)</f>
        <v>#N/A</v>
      </c>
    </row>
    <row r="521" spans="2:9" x14ac:dyDescent="0.2">
      <c r="B521" s="1" t="s">
        <v>932</v>
      </c>
      <c r="C521" s="34">
        <f t="shared" si="34"/>
        <v>55487</v>
      </c>
      <c r="D521" s="37" t="e">
        <f>INDEX('Monthly Returns'!$E:$E,MATCH('Charting Input'!$C521,'Monthly Returns'!$D:$D,0),0)</f>
        <v>#N/A</v>
      </c>
      <c r="E521" s="37" t="e">
        <f>INDEX('Monthly Returns'!$O:$O,MATCH('Charting Input'!$C521,'Monthly Returns'!$D:$D,0),0)</f>
        <v>#N/A</v>
      </c>
      <c r="F521" s="37" t="e">
        <f>INDEX('Monthly Returns'!$P:$P,MATCH('Charting Input'!$C521,'Monthly Returns'!$D:$D,0),0)</f>
        <v>#N/A</v>
      </c>
      <c r="G521" s="17" t="e">
        <f t="shared" si="33"/>
        <v>#N/A</v>
      </c>
      <c r="H521" s="17" t="e">
        <f t="shared" si="35"/>
        <v>#N/A</v>
      </c>
      <c r="I521" s="17" t="e">
        <f t="shared" si="36"/>
        <v>#N/A</v>
      </c>
    </row>
    <row r="522" spans="2:9" x14ac:dyDescent="0.2">
      <c r="B522" s="1" t="s">
        <v>933</v>
      </c>
      <c r="C522" s="34">
        <f t="shared" si="34"/>
        <v>55518</v>
      </c>
      <c r="D522" s="37" t="e">
        <f>INDEX('Monthly Returns'!$E:$E,MATCH('Charting Input'!$C522,'Monthly Returns'!$D:$D,0),0)</f>
        <v>#N/A</v>
      </c>
      <c r="E522" s="37" t="e">
        <f>INDEX('Monthly Returns'!$O:$O,MATCH('Charting Input'!$C522,'Monthly Returns'!$D:$D,0),0)</f>
        <v>#N/A</v>
      </c>
      <c r="F522" s="37" t="e">
        <f>INDEX('Monthly Returns'!$P:$P,MATCH('Charting Input'!$C522,'Monthly Returns'!$D:$D,0),0)</f>
        <v>#N/A</v>
      </c>
      <c r="G522" s="17" t="e">
        <f t="shared" si="33"/>
        <v>#N/A</v>
      </c>
      <c r="H522" s="17" t="e">
        <f t="shared" si="35"/>
        <v>#N/A</v>
      </c>
      <c r="I522" s="17" t="e">
        <f t="shared" si="36"/>
        <v>#N/A</v>
      </c>
    </row>
    <row r="523" spans="2:9" x14ac:dyDescent="0.2">
      <c r="B523" s="1" t="s">
        <v>934</v>
      </c>
      <c r="C523" s="34">
        <f t="shared" si="34"/>
        <v>55549</v>
      </c>
      <c r="D523" s="37" t="e">
        <f>INDEX('Monthly Returns'!$E:$E,MATCH('Charting Input'!$C523,'Monthly Returns'!$D:$D,0),0)</f>
        <v>#N/A</v>
      </c>
      <c r="E523" s="37" t="e">
        <f>INDEX('Monthly Returns'!$O:$O,MATCH('Charting Input'!$C523,'Monthly Returns'!$D:$D,0),0)</f>
        <v>#N/A</v>
      </c>
      <c r="F523" s="37" t="e">
        <f>INDEX('Monthly Returns'!$P:$P,MATCH('Charting Input'!$C523,'Monthly Returns'!$D:$D,0),0)</f>
        <v>#N/A</v>
      </c>
      <c r="G523" s="17" t="e">
        <f t="shared" si="33"/>
        <v>#N/A</v>
      </c>
      <c r="H523" s="17" t="e">
        <f t="shared" si="35"/>
        <v>#N/A</v>
      </c>
      <c r="I523" s="17" t="e">
        <f t="shared" si="36"/>
        <v>#N/A</v>
      </c>
    </row>
    <row r="524" spans="2:9" x14ac:dyDescent="0.2">
      <c r="B524" s="1" t="s">
        <v>935</v>
      </c>
      <c r="C524" s="34">
        <f t="shared" si="34"/>
        <v>55578</v>
      </c>
      <c r="D524" s="37" t="e">
        <f>INDEX('Monthly Returns'!$E:$E,MATCH('Charting Input'!$C524,'Monthly Returns'!$D:$D,0),0)</f>
        <v>#N/A</v>
      </c>
      <c r="E524" s="37" t="e">
        <f>INDEX('Monthly Returns'!$O:$O,MATCH('Charting Input'!$C524,'Monthly Returns'!$D:$D,0),0)</f>
        <v>#N/A</v>
      </c>
      <c r="F524" s="37" t="e">
        <f>INDEX('Monthly Returns'!$P:$P,MATCH('Charting Input'!$C524,'Monthly Returns'!$D:$D,0),0)</f>
        <v>#N/A</v>
      </c>
      <c r="G524" s="17" t="e">
        <f t="shared" si="33"/>
        <v>#N/A</v>
      </c>
      <c r="H524" s="17" t="e">
        <f t="shared" si="35"/>
        <v>#N/A</v>
      </c>
      <c r="I524" s="17" t="e">
        <f t="shared" si="36"/>
        <v>#N/A</v>
      </c>
    </row>
    <row r="525" spans="2:9" x14ac:dyDescent="0.2">
      <c r="B525" s="1" t="s">
        <v>936</v>
      </c>
      <c r="C525" s="34">
        <f t="shared" si="34"/>
        <v>55609</v>
      </c>
      <c r="D525" s="37" t="e">
        <f>INDEX('Monthly Returns'!$E:$E,MATCH('Charting Input'!$C525,'Monthly Returns'!$D:$D,0),0)</f>
        <v>#N/A</v>
      </c>
      <c r="E525" s="37" t="e">
        <f>INDEX('Monthly Returns'!$O:$O,MATCH('Charting Input'!$C525,'Monthly Returns'!$D:$D,0),0)</f>
        <v>#N/A</v>
      </c>
      <c r="F525" s="37" t="e">
        <f>INDEX('Monthly Returns'!$P:$P,MATCH('Charting Input'!$C525,'Monthly Returns'!$D:$D,0),0)</f>
        <v>#N/A</v>
      </c>
      <c r="G525" s="17" t="e">
        <f t="shared" si="33"/>
        <v>#N/A</v>
      </c>
      <c r="H525" s="17" t="e">
        <f t="shared" si="35"/>
        <v>#N/A</v>
      </c>
      <c r="I525" s="17" t="e">
        <f t="shared" si="36"/>
        <v>#N/A</v>
      </c>
    </row>
    <row r="526" spans="2:9" x14ac:dyDescent="0.2">
      <c r="B526" s="1" t="s">
        <v>937</v>
      </c>
      <c r="C526" s="34">
        <f t="shared" si="34"/>
        <v>55639</v>
      </c>
      <c r="D526" s="37" t="e">
        <f>INDEX('Monthly Returns'!$E:$E,MATCH('Charting Input'!$C526,'Monthly Returns'!$D:$D,0),0)</f>
        <v>#N/A</v>
      </c>
      <c r="E526" s="37" t="e">
        <f>INDEX('Monthly Returns'!$O:$O,MATCH('Charting Input'!$C526,'Monthly Returns'!$D:$D,0),0)</f>
        <v>#N/A</v>
      </c>
      <c r="F526" s="37" t="e">
        <f>INDEX('Monthly Returns'!$P:$P,MATCH('Charting Input'!$C526,'Monthly Returns'!$D:$D,0),0)</f>
        <v>#N/A</v>
      </c>
      <c r="G526" s="17" t="e">
        <f t="shared" si="33"/>
        <v>#N/A</v>
      </c>
      <c r="H526" s="17" t="e">
        <f t="shared" si="35"/>
        <v>#N/A</v>
      </c>
      <c r="I526" s="17" t="e">
        <f t="shared" si="36"/>
        <v>#N/A</v>
      </c>
    </row>
    <row r="527" spans="2:9" x14ac:dyDescent="0.2">
      <c r="B527" s="1" t="s">
        <v>938</v>
      </c>
      <c r="C527" s="34">
        <f t="shared" si="34"/>
        <v>55670</v>
      </c>
      <c r="D527" s="37" t="e">
        <f>INDEX('Monthly Returns'!$E:$E,MATCH('Charting Input'!$C527,'Monthly Returns'!$D:$D,0),0)</f>
        <v>#N/A</v>
      </c>
      <c r="E527" s="37" t="e">
        <f>INDEX('Monthly Returns'!$O:$O,MATCH('Charting Input'!$C527,'Monthly Returns'!$D:$D,0),0)</f>
        <v>#N/A</v>
      </c>
      <c r="F527" s="37" t="e">
        <f>INDEX('Monthly Returns'!$P:$P,MATCH('Charting Input'!$C527,'Monthly Returns'!$D:$D,0),0)</f>
        <v>#N/A</v>
      </c>
      <c r="G527" s="17" t="e">
        <f t="shared" si="33"/>
        <v>#N/A</v>
      </c>
      <c r="H527" s="17" t="e">
        <f t="shared" si="35"/>
        <v>#N/A</v>
      </c>
      <c r="I527" s="17" t="e">
        <f t="shared" si="36"/>
        <v>#N/A</v>
      </c>
    </row>
    <row r="528" spans="2:9" x14ac:dyDescent="0.2">
      <c r="B528" s="1" t="s">
        <v>939</v>
      </c>
      <c r="C528" s="34">
        <f t="shared" si="34"/>
        <v>55700</v>
      </c>
      <c r="D528" s="37" t="e">
        <f>INDEX('Monthly Returns'!$E:$E,MATCH('Charting Input'!$C528,'Monthly Returns'!$D:$D,0),0)</f>
        <v>#N/A</v>
      </c>
      <c r="E528" s="37" t="e">
        <f>INDEX('Monthly Returns'!$O:$O,MATCH('Charting Input'!$C528,'Monthly Returns'!$D:$D,0),0)</f>
        <v>#N/A</v>
      </c>
      <c r="F528" s="37" t="e">
        <f>INDEX('Monthly Returns'!$P:$P,MATCH('Charting Input'!$C528,'Monthly Returns'!$D:$D,0),0)</f>
        <v>#N/A</v>
      </c>
      <c r="G528" s="17" t="e">
        <f t="shared" si="33"/>
        <v>#N/A</v>
      </c>
      <c r="H528" s="17" t="e">
        <f t="shared" si="35"/>
        <v>#N/A</v>
      </c>
      <c r="I528" s="17" t="e">
        <f t="shared" si="36"/>
        <v>#N/A</v>
      </c>
    </row>
    <row r="529" spans="2:9" x14ac:dyDescent="0.2">
      <c r="B529" s="1" t="s">
        <v>940</v>
      </c>
      <c r="C529" s="34">
        <f t="shared" si="34"/>
        <v>55731</v>
      </c>
      <c r="D529" s="37" t="e">
        <f>INDEX('Monthly Returns'!$E:$E,MATCH('Charting Input'!$C529,'Monthly Returns'!$D:$D,0),0)</f>
        <v>#N/A</v>
      </c>
      <c r="E529" s="37" t="e">
        <f>INDEX('Monthly Returns'!$O:$O,MATCH('Charting Input'!$C529,'Monthly Returns'!$D:$D,0),0)</f>
        <v>#N/A</v>
      </c>
      <c r="F529" s="37" t="e">
        <f>INDEX('Monthly Returns'!$P:$P,MATCH('Charting Input'!$C529,'Monthly Returns'!$D:$D,0),0)</f>
        <v>#N/A</v>
      </c>
      <c r="G529" s="17" t="e">
        <f t="shared" si="33"/>
        <v>#N/A</v>
      </c>
      <c r="H529" s="17" t="e">
        <f t="shared" si="35"/>
        <v>#N/A</v>
      </c>
      <c r="I529" s="17" t="e">
        <f t="shared" si="36"/>
        <v>#N/A</v>
      </c>
    </row>
    <row r="530" spans="2:9" x14ac:dyDescent="0.2">
      <c r="B530" s="1" t="s">
        <v>941</v>
      </c>
      <c r="C530" s="34">
        <f t="shared" si="34"/>
        <v>55762</v>
      </c>
      <c r="D530" s="37" t="e">
        <f>INDEX('Monthly Returns'!$E:$E,MATCH('Charting Input'!$C530,'Monthly Returns'!$D:$D,0),0)</f>
        <v>#N/A</v>
      </c>
      <c r="E530" s="37" t="e">
        <f>INDEX('Monthly Returns'!$O:$O,MATCH('Charting Input'!$C530,'Monthly Returns'!$D:$D,0),0)</f>
        <v>#N/A</v>
      </c>
      <c r="F530" s="37" t="e">
        <f>INDEX('Monthly Returns'!$P:$P,MATCH('Charting Input'!$C530,'Monthly Returns'!$D:$D,0),0)</f>
        <v>#N/A</v>
      </c>
      <c r="G530" s="17" t="e">
        <f t="shared" si="33"/>
        <v>#N/A</v>
      </c>
      <c r="H530" s="17" t="e">
        <f t="shared" si="35"/>
        <v>#N/A</v>
      </c>
      <c r="I530" s="17" t="e">
        <f t="shared" si="36"/>
        <v>#N/A</v>
      </c>
    </row>
    <row r="531" spans="2:9" x14ac:dyDescent="0.2">
      <c r="B531" s="1" t="s">
        <v>942</v>
      </c>
      <c r="C531" s="34">
        <f t="shared" si="34"/>
        <v>55792</v>
      </c>
      <c r="D531" s="37" t="e">
        <f>INDEX('Monthly Returns'!$E:$E,MATCH('Charting Input'!$C531,'Monthly Returns'!$D:$D,0),0)</f>
        <v>#N/A</v>
      </c>
      <c r="E531" s="37" t="e">
        <f>INDEX('Monthly Returns'!$O:$O,MATCH('Charting Input'!$C531,'Monthly Returns'!$D:$D,0),0)</f>
        <v>#N/A</v>
      </c>
      <c r="F531" s="37" t="e">
        <f>INDEX('Monthly Returns'!$P:$P,MATCH('Charting Input'!$C531,'Monthly Returns'!$D:$D,0),0)</f>
        <v>#N/A</v>
      </c>
      <c r="G531" s="17" t="e">
        <f t="shared" si="33"/>
        <v>#N/A</v>
      </c>
      <c r="H531" s="17" t="e">
        <f t="shared" si="35"/>
        <v>#N/A</v>
      </c>
      <c r="I531" s="17" t="e">
        <f t="shared" si="36"/>
        <v>#N/A</v>
      </c>
    </row>
    <row r="532" spans="2:9" x14ac:dyDescent="0.2">
      <c r="B532" s="1" t="s">
        <v>943</v>
      </c>
      <c r="C532" s="34">
        <f t="shared" si="34"/>
        <v>55823</v>
      </c>
      <c r="D532" s="37" t="e">
        <f>INDEX('Monthly Returns'!$E:$E,MATCH('Charting Input'!$C532,'Monthly Returns'!$D:$D,0),0)</f>
        <v>#N/A</v>
      </c>
      <c r="E532" s="37" t="e">
        <f>INDEX('Monthly Returns'!$O:$O,MATCH('Charting Input'!$C532,'Monthly Returns'!$D:$D,0),0)</f>
        <v>#N/A</v>
      </c>
      <c r="F532" s="37" t="e">
        <f>INDEX('Monthly Returns'!$P:$P,MATCH('Charting Input'!$C532,'Monthly Returns'!$D:$D,0),0)</f>
        <v>#N/A</v>
      </c>
      <c r="G532" s="17" t="e">
        <f t="shared" si="33"/>
        <v>#N/A</v>
      </c>
      <c r="H532" s="17" t="e">
        <f t="shared" si="35"/>
        <v>#N/A</v>
      </c>
      <c r="I532" s="17" t="e">
        <f t="shared" si="36"/>
        <v>#N/A</v>
      </c>
    </row>
    <row r="533" spans="2:9" x14ac:dyDescent="0.2">
      <c r="B533" s="1" t="s">
        <v>944</v>
      </c>
      <c r="C533" s="34">
        <f t="shared" si="34"/>
        <v>55853</v>
      </c>
      <c r="D533" s="37" t="e">
        <f>INDEX('Monthly Returns'!$E:$E,MATCH('Charting Input'!$C533,'Monthly Returns'!$D:$D,0),0)</f>
        <v>#N/A</v>
      </c>
      <c r="E533" s="37" t="e">
        <f>INDEX('Monthly Returns'!$O:$O,MATCH('Charting Input'!$C533,'Monthly Returns'!$D:$D,0),0)</f>
        <v>#N/A</v>
      </c>
      <c r="F533" s="37" t="e">
        <f>INDEX('Monthly Returns'!$P:$P,MATCH('Charting Input'!$C533,'Monthly Returns'!$D:$D,0),0)</f>
        <v>#N/A</v>
      </c>
      <c r="G533" s="17" t="e">
        <f t="shared" si="33"/>
        <v>#N/A</v>
      </c>
      <c r="H533" s="17" t="e">
        <f t="shared" si="35"/>
        <v>#N/A</v>
      </c>
      <c r="I533" s="17" t="e">
        <f t="shared" si="36"/>
        <v>#N/A</v>
      </c>
    </row>
    <row r="534" spans="2:9" x14ac:dyDescent="0.2">
      <c r="B534" s="1" t="s">
        <v>945</v>
      </c>
      <c r="C534" s="34">
        <f t="shared" si="34"/>
        <v>55884</v>
      </c>
      <c r="D534" s="37" t="e">
        <f>INDEX('Monthly Returns'!$E:$E,MATCH('Charting Input'!$C534,'Monthly Returns'!$D:$D,0),0)</f>
        <v>#N/A</v>
      </c>
      <c r="E534" s="37" t="e">
        <f>INDEX('Monthly Returns'!$O:$O,MATCH('Charting Input'!$C534,'Monthly Returns'!$D:$D,0),0)</f>
        <v>#N/A</v>
      </c>
      <c r="F534" s="37" t="e">
        <f>INDEX('Monthly Returns'!$P:$P,MATCH('Charting Input'!$C534,'Monthly Returns'!$D:$D,0),0)</f>
        <v>#N/A</v>
      </c>
      <c r="G534" s="17" t="e">
        <f t="shared" si="33"/>
        <v>#N/A</v>
      </c>
      <c r="H534" s="17" t="e">
        <f t="shared" si="35"/>
        <v>#N/A</v>
      </c>
      <c r="I534" s="17" t="e">
        <f t="shared" si="36"/>
        <v>#N/A</v>
      </c>
    </row>
    <row r="535" spans="2:9" x14ac:dyDescent="0.2">
      <c r="B535" s="1" t="s">
        <v>946</v>
      </c>
      <c r="C535" s="34">
        <f t="shared" si="34"/>
        <v>55915</v>
      </c>
      <c r="D535" s="37" t="e">
        <f>INDEX('Monthly Returns'!$E:$E,MATCH('Charting Input'!$C535,'Monthly Returns'!$D:$D,0),0)</f>
        <v>#N/A</v>
      </c>
      <c r="E535" s="37" t="e">
        <f>INDEX('Monthly Returns'!$O:$O,MATCH('Charting Input'!$C535,'Monthly Returns'!$D:$D,0),0)</f>
        <v>#N/A</v>
      </c>
      <c r="F535" s="37" t="e">
        <f>INDEX('Monthly Returns'!$P:$P,MATCH('Charting Input'!$C535,'Monthly Returns'!$D:$D,0),0)</f>
        <v>#N/A</v>
      </c>
      <c r="G535" s="17" t="e">
        <f t="shared" si="33"/>
        <v>#N/A</v>
      </c>
      <c r="H535" s="17" t="e">
        <f t="shared" si="35"/>
        <v>#N/A</v>
      </c>
      <c r="I535" s="17" t="e">
        <f t="shared" si="36"/>
        <v>#N/A</v>
      </c>
    </row>
    <row r="536" spans="2:9" x14ac:dyDescent="0.2">
      <c r="B536" s="1" t="s">
        <v>947</v>
      </c>
      <c r="C536" s="34">
        <f t="shared" si="34"/>
        <v>55943</v>
      </c>
      <c r="D536" s="37" t="e">
        <f>INDEX('Monthly Returns'!$E:$E,MATCH('Charting Input'!$C536,'Monthly Returns'!$D:$D,0),0)</f>
        <v>#N/A</v>
      </c>
      <c r="E536" s="37" t="e">
        <f>INDEX('Monthly Returns'!$O:$O,MATCH('Charting Input'!$C536,'Monthly Returns'!$D:$D,0),0)</f>
        <v>#N/A</v>
      </c>
      <c r="F536" s="37" t="e">
        <f>INDEX('Monthly Returns'!$P:$P,MATCH('Charting Input'!$C536,'Monthly Returns'!$D:$D,0),0)</f>
        <v>#N/A</v>
      </c>
      <c r="G536" s="17" t="e">
        <f t="shared" si="33"/>
        <v>#N/A</v>
      </c>
      <c r="H536" s="17" t="e">
        <f t="shared" si="35"/>
        <v>#N/A</v>
      </c>
      <c r="I536" s="17" t="e">
        <f t="shared" si="36"/>
        <v>#N/A</v>
      </c>
    </row>
    <row r="537" spans="2:9" x14ac:dyDescent="0.2">
      <c r="B537" s="1" t="s">
        <v>948</v>
      </c>
      <c r="C537" s="34">
        <f t="shared" si="34"/>
        <v>55974</v>
      </c>
      <c r="D537" s="37" t="e">
        <f>INDEX('Monthly Returns'!$E:$E,MATCH('Charting Input'!$C537,'Monthly Returns'!$D:$D,0),0)</f>
        <v>#N/A</v>
      </c>
      <c r="E537" s="37" t="e">
        <f>INDEX('Monthly Returns'!$O:$O,MATCH('Charting Input'!$C537,'Monthly Returns'!$D:$D,0),0)</f>
        <v>#N/A</v>
      </c>
      <c r="F537" s="37" t="e">
        <f>INDEX('Monthly Returns'!$P:$P,MATCH('Charting Input'!$C537,'Monthly Returns'!$D:$D,0),0)</f>
        <v>#N/A</v>
      </c>
      <c r="G537" s="17" t="e">
        <f t="shared" si="33"/>
        <v>#N/A</v>
      </c>
      <c r="H537" s="17" t="e">
        <f t="shared" si="35"/>
        <v>#N/A</v>
      </c>
      <c r="I537" s="17" t="e">
        <f t="shared" si="36"/>
        <v>#N/A</v>
      </c>
    </row>
    <row r="538" spans="2:9" x14ac:dyDescent="0.2">
      <c r="B538" s="1" t="s">
        <v>949</v>
      </c>
      <c r="C538" s="34">
        <f t="shared" si="34"/>
        <v>56004</v>
      </c>
      <c r="D538" s="37" t="e">
        <f>INDEX('Monthly Returns'!$E:$E,MATCH('Charting Input'!$C538,'Monthly Returns'!$D:$D,0),0)</f>
        <v>#N/A</v>
      </c>
      <c r="E538" s="37" t="e">
        <f>INDEX('Monthly Returns'!$O:$O,MATCH('Charting Input'!$C538,'Monthly Returns'!$D:$D,0),0)</f>
        <v>#N/A</v>
      </c>
      <c r="F538" s="37" t="e">
        <f>INDEX('Monthly Returns'!$P:$P,MATCH('Charting Input'!$C538,'Monthly Returns'!$D:$D,0),0)</f>
        <v>#N/A</v>
      </c>
      <c r="G538" s="17" t="e">
        <f t="shared" si="33"/>
        <v>#N/A</v>
      </c>
      <c r="H538" s="17" t="e">
        <f t="shared" si="35"/>
        <v>#N/A</v>
      </c>
      <c r="I538" s="17" t="e">
        <f t="shared" si="36"/>
        <v>#N/A</v>
      </c>
    </row>
    <row r="539" spans="2:9" x14ac:dyDescent="0.2">
      <c r="B539" s="1" t="s">
        <v>950</v>
      </c>
      <c r="C539" s="34">
        <f t="shared" si="34"/>
        <v>56035</v>
      </c>
      <c r="D539" s="37" t="e">
        <f>INDEX('Monthly Returns'!$E:$E,MATCH('Charting Input'!$C539,'Monthly Returns'!$D:$D,0),0)</f>
        <v>#N/A</v>
      </c>
      <c r="E539" s="37" t="e">
        <f>INDEX('Monthly Returns'!$O:$O,MATCH('Charting Input'!$C539,'Monthly Returns'!$D:$D,0),0)</f>
        <v>#N/A</v>
      </c>
      <c r="F539" s="37" t="e">
        <f>INDEX('Monthly Returns'!$P:$P,MATCH('Charting Input'!$C539,'Monthly Returns'!$D:$D,0),0)</f>
        <v>#N/A</v>
      </c>
      <c r="G539" s="17" t="e">
        <f t="shared" si="33"/>
        <v>#N/A</v>
      </c>
      <c r="H539" s="17" t="e">
        <f t="shared" si="35"/>
        <v>#N/A</v>
      </c>
      <c r="I539" s="17" t="e">
        <f t="shared" si="36"/>
        <v>#N/A</v>
      </c>
    </row>
    <row r="540" spans="2:9" x14ac:dyDescent="0.2">
      <c r="B540" s="1" t="s">
        <v>951</v>
      </c>
      <c r="C540" s="34">
        <f t="shared" si="34"/>
        <v>56065</v>
      </c>
      <c r="D540" s="37" t="e">
        <f>INDEX('Monthly Returns'!$E:$E,MATCH('Charting Input'!$C540,'Monthly Returns'!$D:$D,0),0)</f>
        <v>#N/A</v>
      </c>
      <c r="E540" s="37" t="e">
        <f>INDEX('Monthly Returns'!$O:$O,MATCH('Charting Input'!$C540,'Monthly Returns'!$D:$D,0),0)</f>
        <v>#N/A</v>
      </c>
      <c r="F540" s="37" t="e">
        <f>INDEX('Monthly Returns'!$P:$P,MATCH('Charting Input'!$C540,'Monthly Returns'!$D:$D,0),0)</f>
        <v>#N/A</v>
      </c>
      <c r="G540" s="17" t="e">
        <f t="shared" si="33"/>
        <v>#N/A</v>
      </c>
      <c r="H540" s="17" t="e">
        <f t="shared" si="35"/>
        <v>#N/A</v>
      </c>
      <c r="I540" s="17" t="e">
        <f t="shared" si="36"/>
        <v>#N/A</v>
      </c>
    </row>
    <row r="541" spans="2:9" x14ac:dyDescent="0.2">
      <c r="B541" s="1" t="s">
        <v>952</v>
      </c>
      <c r="C541" s="34">
        <f t="shared" si="34"/>
        <v>56096</v>
      </c>
      <c r="D541" s="37" t="e">
        <f>INDEX('Monthly Returns'!$E:$E,MATCH('Charting Input'!$C541,'Monthly Returns'!$D:$D,0),0)</f>
        <v>#N/A</v>
      </c>
      <c r="E541" s="37" t="e">
        <f>INDEX('Monthly Returns'!$O:$O,MATCH('Charting Input'!$C541,'Monthly Returns'!$D:$D,0),0)</f>
        <v>#N/A</v>
      </c>
      <c r="F541" s="37" t="e">
        <f>INDEX('Monthly Returns'!$P:$P,MATCH('Charting Input'!$C541,'Monthly Returns'!$D:$D,0),0)</f>
        <v>#N/A</v>
      </c>
      <c r="G541" s="17" t="e">
        <f t="shared" si="33"/>
        <v>#N/A</v>
      </c>
      <c r="H541" s="17" t="e">
        <f t="shared" si="35"/>
        <v>#N/A</v>
      </c>
      <c r="I541" s="17" t="e">
        <f t="shared" si="36"/>
        <v>#N/A</v>
      </c>
    </row>
    <row r="542" spans="2:9" x14ac:dyDescent="0.2">
      <c r="B542" s="1" t="s">
        <v>953</v>
      </c>
      <c r="C542" s="34">
        <f t="shared" si="34"/>
        <v>56127</v>
      </c>
      <c r="D542" s="37" t="e">
        <f>INDEX('Monthly Returns'!$E:$E,MATCH('Charting Input'!$C542,'Monthly Returns'!$D:$D,0),0)</f>
        <v>#N/A</v>
      </c>
      <c r="E542" s="37" t="e">
        <f>INDEX('Monthly Returns'!$O:$O,MATCH('Charting Input'!$C542,'Monthly Returns'!$D:$D,0),0)</f>
        <v>#N/A</v>
      </c>
      <c r="F542" s="37" t="e">
        <f>INDEX('Monthly Returns'!$P:$P,MATCH('Charting Input'!$C542,'Monthly Returns'!$D:$D,0),0)</f>
        <v>#N/A</v>
      </c>
      <c r="G542" s="17" t="e">
        <f t="shared" si="33"/>
        <v>#N/A</v>
      </c>
      <c r="H542" s="17" t="e">
        <f t="shared" si="35"/>
        <v>#N/A</v>
      </c>
      <c r="I542" s="17" t="e">
        <f t="shared" si="36"/>
        <v>#N/A</v>
      </c>
    </row>
    <row r="543" spans="2:9" x14ac:dyDescent="0.2">
      <c r="B543" s="1" t="s">
        <v>954</v>
      </c>
      <c r="C543" s="34">
        <f t="shared" si="34"/>
        <v>56157</v>
      </c>
      <c r="D543" s="37" t="e">
        <f>INDEX('Monthly Returns'!$E:$E,MATCH('Charting Input'!$C543,'Monthly Returns'!$D:$D,0),0)</f>
        <v>#N/A</v>
      </c>
      <c r="E543" s="37" t="e">
        <f>INDEX('Monthly Returns'!$O:$O,MATCH('Charting Input'!$C543,'Monthly Returns'!$D:$D,0),0)</f>
        <v>#N/A</v>
      </c>
      <c r="F543" s="37" t="e">
        <f>INDEX('Monthly Returns'!$P:$P,MATCH('Charting Input'!$C543,'Monthly Returns'!$D:$D,0),0)</f>
        <v>#N/A</v>
      </c>
      <c r="G543" s="17" t="e">
        <f t="shared" si="33"/>
        <v>#N/A</v>
      </c>
      <c r="H543" s="17" t="e">
        <f t="shared" si="35"/>
        <v>#N/A</v>
      </c>
      <c r="I543" s="17" t="e">
        <f t="shared" si="36"/>
        <v>#N/A</v>
      </c>
    </row>
    <row r="544" spans="2:9" x14ac:dyDescent="0.2">
      <c r="B544" s="1" t="s">
        <v>955</v>
      </c>
      <c r="C544" s="34">
        <f t="shared" si="34"/>
        <v>56188</v>
      </c>
      <c r="D544" s="37" t="e">
        <f>INDEX('Monthly Returns'!$E:$E,MATCH('Charting Input'!$C544,'Monthly Returns'!$D:$D,0),0)</f>
        <v>#N/A</v>
      </c>
      <c r="E544" s="37" t="e">
        <f>INDEX('Monthly Returns'!$O:$O,MATCH('Charting Input'!$C544,'Monthly Returns'!$D:$D,0),0)</f>
        <v>#N/A</v>
      </c>
      <c r="F544" s="37" t="e">
        <f>INDEX('Monthly Returns'!$P:$P,MATCH('Charting Input'!$C544,'Monthly Returns'!$D:$D,0),0)</f>
        <v>#N/A</v>
      </c>
      <c r="G544" s="17" t="e">
        <f t="shared" si="33"/>
        <v>#N/A</v>
      </c>
      <c r="H544" s="17" t="e">
        <f t="shared" si="35"/>
        <v>#N/A</v>
      </c>
      <c r="I544" s="17" t="e">
        <f t="shared" si="36"/>
        <v>#N/A</v>
      </c>
    </row>
    <row r="545" spans="2:9" x14ac:dyDescent="0.2">
      <c r="B545" s="1" t="s">
        <v>956</v>
      </c>
      <c r="C545" s="34">
        <f t="shared" si="34"/>
        <v>56218</v>
      </c>
      <c r="D545" s="37" t="e">
        <f>INDEX('Monthly Returns'!$E:$E,MATCH('Charting Input'!$C545,'Monthly Returns'!$D:$D,0),0)</f>
        <v>#N/A</v>
      </c>
      <c r="E545" s="37" t="e">
        <f>INDEX('Monthly Returns'!$O:$O,MATCH('Charting Input'!$C545,'Monthly Returns'!$D:$D,0),0)</f>
        <v>#N/A</v>
      </c>
      <c r="F545" s="37" t="e">
        <f>INDEX('Monthly Returns'!$P:$P,MATCH('Charting Input'!$C545,'Monthly Returns'!$D:$D,0),0)</f>
        <v>#N/A</v>
      </c>
      <c r="G545" s="17" t="e">
        <f t="shared" si="33"/>
        <v>#N/A</v>
      </c>
      <c r="H545" s="17" t="e">
        <f t="shared" si="35"/>
        <v>#N/A</v>
      </c>
      <c r="I545" s="17" t="e">
        <f t="shared" si="36"/>
        <v>#N/A</v>
      </c>
    </row>
    <row r="546" spans="2:9" x14ac:dyDescent="0.2">
      <c r="B546" s="1" t="s">
        <v>957</v>
      </c>
      <c r="C546" s="34">
        <f t="shared" si="34"/>
        <v>56249</v>
      </c>
      <c r="D546" s="37" t="e">
        <f>INDEX('Monthly Returns'!$E:$E,MATCH('Charting Input'!$C546,'Monthly Returns'!$D:$D,0),0)</f>
        <v>#N/A</v>
      </c>
      <c r="E546" s="37" t="e">
        <f>INDEX('Monthly Returns'!$O:$O,MATCH('Charting Input'!$C546,'Monthly Returns'!$D:$D,0),0)</f>
        <v>#N/A</v>
      </c>
      <c r="F546" s="37" t="e">
        <f>INDEX('Monthly Returns'!$P:$P,MATCH('Charting Input'!$C546,'Monthly Returns'!$D:$D,0),0)</f>
        <v>#N/A</v>
      </c>
      <c r="G546" s="17" t="e">
        <f t="shared" si="33"/>
        <v>#N/A</v>
      </c>
      <c r="H546" s="17" t="e">
        <f t="shared" si="35"/>
        <v>#N/A</v>
      </c>
      <c r="I546" s="17" t="e">
        <f t="shared" si="36"/>
        <v>#N/A</v>
      </c>
    </row>
    <row r="547" spans="2:9" x14ac:dyDescent="0.2">
      <c r="B547" s="1" t="s">
        <v>958</v>
      </c>
      <c r="C547" s="34">
        <f t="shared" si="34"/>
        <v>56280</v>
      </c>
      <c r="D547" s="37" t="e">
        <f>INDEX('Monthly Returns'!$E:$E,MATCH('Charting Input'!$C547,'Monthly Returns'!$D:$D,0),0)</f>
        <v>#N/A</v>
      </c>
      <c r="E547" s="37" t="e">
        <f>INDEX('Monthly Returns'!$O:$O,MATCH('Charting Input'!$C547,'Monthly Returns'!$D:$D,0),0)</f>
        <v>#N/A</v>
      </c>
      <c r="F547" s="37" t="e">
        <f>INDEX('Monthly Returns'!$P:$P,MATCH('Charting Input'!$C547,'Monthly Returns'!$D:$D,0),0)</f>
        <v>#N/A</v>
      </c>
      <c r="G547" s="17" t="e">
        <f t="shared" si="33"/>
        <v>#N/A</v>
      </c>
      <c r="H547" s="17" t="e">
        <f t="shared" si="35"/>
        <v>#N/A</v>
      </c>
      <c r="I547" s="17" t="e">
        <f t="shared" si="36"/>
        <v>#N/A</v>
      </c>
    </row>
    <row r="548" spans="2:9" x14ac:dyDescent="0.2">
      <c r="B548" s="1" t="s">
        <v>959</v>
      </c>
      <c r="C548" s="34">
        <f t="shared" si="34"/>
        <v>56308</v>
      </c>
      <c r="D548" s="37" t="e">
        <f>INDEX('Monthly Returns'!$E:$E,MATCH('Charting Input'!$C548,'Monthly Returns'!$D:$D,0),0)</f>
        <v>#N/A</v>
      </c>
      <c r="E548" s="37" t="e">
        <f>INDEX('Monthly Returns'!$O:$O,MATCH('Charting Input'!$C548,'Monthly Returns'!$D:$D,0),0)</f>
        <v>#N/A</v>
      </c>
      <c r="F548" s="37" t="e">
        <f>INDEX('Monthly Returns'!$P:$P,MATCH('Charting Input'!$C548,'Monthly Returns'!$D:$D,0),0)</f>
        <v>#N/A</v>
      </c>
      <c r="G548" s="17" t="e">
        <f t="shared" si="33"/>
        <v>#N/A</v>
      </c>
      <c r="H548" s="17" t="e">
        <f t="shared" si="35"/>
        <v>#N/A</v>
      </c>
      <c r="I548" s="17" t="e">
        <f t="shared" si="36"/>
        <v>#N/A</v>
      </c>
    </row>
    <row r="549" spans="2:9" x14ac:dyDescent="0.2">
      <c r="B549" s="1" t="s">
        <v>960</v>
      </c>
      <c r="C549" s="34">
        <f t="shared" si="34"/>
        <v>56339</v>
      </c>
      <c r="D549" s="37" t="e">
        <f>INDEX('Monthly Returns'!$E:$E,MATCH('Charting Input'!$C549,'Monthly Returns'!$D:$D,0),0)</f>
        <v>#N/A</v>
      </c>
      <c r="E549" s="37" t="e">
        <f>INDEX('Monthly Returns'!$O:$O,MATCH('Charting Input'!$C549,'Monthly Returns'!$D:$D,0),0)</f>
        <v>#N/A</v>
      </c>
      <c r="F549" s="37" t="e">
        <f>INDEX('Monthly Returns'!$P:$P,MATCH('Charting Input'!$C549,'Monthly Returns'!$D:$D,0),0)</f>
        <v>#N/A</v>
      </c>
      <c r="G549" s="17" t="e">
        <f t="shared" si="33"/>
        <v>#N/A</v>
      </c>
      <c r="H549" s="17" t="e">
        <f t="shared" si="35"/>
        <v>#N/A</v>
      </c>
      <c r="I549" s="17" t="e">
        <f t="shared" si="36"/>
        <v>#N/A</v>
      </c>
    </row>
    <row r="550" spans="2:9" x14ac:dyDescent="0.2">
      <c r="B550" s="1" t="s">
        <v>961</v>
      </c>
      <c r="C550" s="34">
        <f t="shared" si="34"/>
        <v>56369</v>
      </c>
      <c r="D550" s="37" t="e">
        <f>INDEX('Monthly Returns'!$E:$E,MATCH('Charting Input'!$C550,'Monthly Returns'!$D:$D,0),0)</f>
        <v>#N/A</v>
      </c>
      <c r="E550" s="37" t="e">
        <f>INDEX('Monthly Returns'!$O:$O,MATCH('Charting Input'!$C550,'Monthly Returns'!$D:$D,0),0)</f>
        <v>#N/A</v>
      </c>
      <c r="F550" s="37" t="e">
        <f>INDEX('Monthly Returns'!$P:$P,MATCH('Charting Input'!$C550,'Monthly Returns'!$D:$D,0),0)</f>
        <v>#N/A</v>
      </c>
      <c r="G550" s="17" t="e">
        <f t="shared" si="33"/>
        <v>#N/A</v>
      </c>
      <c r="H550" s="17" t="e">
        <f t="shared" si="35"/>
        <v>#N/A</v>
      </c>
      <c r="I550" s="17" t="e">
        <f t="shared" si="36"/>
        <v>#N/A</v>
      </c>
    </row>
    <row r="551" spans="2:9" x14ac:dyDescent="0.2">
      <c r="B551" s="1" t="s">
        <v>962</v>
      </c>
      <c r="C551" s="34">
        <f t="shared" si="34"/>
        <v>56400</v>
      </c>
      <c r="D551" s="37" t="e">
        <f>INDEX('Monthly Returns'!$E:$E,MATCH('Charting Input'!$C551,'Monthly Returns'!$D:$D,0),0)</f>
        <v>#N/A</v>
      </c>
      <c r="E551" s="37" t="e">
        <f>INDEX('Monthly Returns'!$O:$O,MATCH('Charting Input'!$C551,'Monthly Returns'!$D:$D,0),0)</f>
        <v>#N/A</v>
      </c>
      <c r="F551" s="37" t="e">
        <f>INDEX('Monthly Returns'!$P:$P,MATCH('Charting Input'!$C551,'Monthly Returns'!$D:$D,0),0)</f>
        <v>#N/A</v>
      </c>
      <c r="G551" s="17" t="e">
        <f t="shared" si="33"/>
        <v>#N/A</v>
      </c>
      <c r="H551" s="17" t="e">
        <f t="shared" si="35"/>
        <v>#N/A</v>
      </c>
      <c r="I551" s="17" t="e">
        <f t="shared" si="36"/>
        <v>#N/A</v>
      </c>
    </row>
    <row r="552" spans="2:9" x14ac:dyDescent="0.2">
      <c r="B552" s="1" t="s">
        <v>963</v>
      </c>
      <c r="C552" s="34">
        <f t="shared" si="34"/>
        <v>56430</v>
      </c>
      <c r="D552" s="37" t="e">
        <f>INDEX('Monthly Returns'!$E:$E,MATCH('Charting Input'!$C552,'Monthly Returns'!$D:$D,0),0)</f>
        <v>#N/A</v>
      </c>
      <c r="E552" s="37" t="e">
        <f>INDEX('Monthly Returns'!$O:$O,MATCH('Charting Input'!$C552,'Monthly Returns'!$D:$D,0),0)</f>
        <v>#N/A</v>
      </c>
      <c r="F552" s="37" t="e">
        <f>INDEX('Monthly Returns'!$P:$P,MATCH('Charting Input'!$C552,'Monthly Returns'!$D:$D,0),0)</f>
        <v>#N/A</v>
      </c>
      <c r="G552" s="17" t="e">
        <f t="shared" si="33"/>
        <v>#N/A</v>
      </c>
      <c r="H552" s="17" t="e">
        <f t="shared" si="35"/>
        <v>#N/A</v>
      </c>
      <c r="I552" s="17" t="e">
        <f t="shared" si="36"/>
        <v>#N/A</v>
      </c>
    </row>
    <row r="553" spans="2:9" x14ac:dyDescent="0.2">
      <c r="B553" s="1" t="s">
        <v>964</v>
      </c>
      <c r="C553" s="34">
        <f t="shared" si="34"/>
        <v>56461</v>
      </c>
      <c r="D553" s="37" t="e">
        <f>INDEX('Monthly Returns'!$E:$E,MATCH('Charting Input'!$C553,'Monthly Returns'!$D:$D,0),0)</f>
        <v>#N/A</v>
      </c>
      <c r="E553" s="37" t="e">
        <f>INDEX('Monthly Returns'!$O:$O,MATCH('Charting Input'!$C553,'Monthly Returns'!$D:$D,0),0)</f>
        <v>#N/A</v>
      </c>
      <c r="F553" s="37" t="e">
        <f>INDEX('Monthly Returns'!$P:$P,MATCH('Charting Input'!$C553,'Monthly Returns'!$D:$D,0),0)</f>
        <v>#N/A</v>
      </c>
      <c r="G553" s="17" t="e">
        <f t="shared" si="33"/>
        <v>#N/A</v>
      </c>
      <c r="H553" s="17" t="e">
        <f t="shared" si="35"/>
        <v>#N/A</v>
      </c>
      <c r="I553" s="17" t="e">
        <f t="shared" si="36"/>
        <v>#N/A</v>
      </c>
    </row>
    <row r="554" spans="2:9" x14ac:dyDescent="0.2">
      <c r="B554" s="1" t="s">
        <v>965</v>
      </c>
      <c r="C554" s="34">
        <f t="shared" si="34"/>
        <v>56492</v>
      </c>
      <c r="D554" s="37" t="e">
        <f>INDEX('Monthly Returns'!$E:$E,MATCH('Charting Input'!$C554,'Monthly Returns'!$D:$D,0),0)</f>
        <v>#N/A</v>
      </c>
      <c r="E554" s="37" t="e">
        <f>INDEX('Monthly Returns'!$O:$O,MATCH('Charting Input'!$C554,'Monthly Returns'!$D:$D,0),0)</f>
        <v>#N/A</v>
      </c>
      <c r="F554" s="37" t="e">
        <f>INDEX('Monthly Returns'!$P:$P,MATCH('Charting Input'!$C554,'Monthly Returns'!$D:$D,0),0)</f>
        <v>#N/A</v>
      </c>
      <c r="G554" s="17" t="e">
        <f t="shared" si="33"/>
        <v>#N/A</v>
      </c>
      <c r="H554" s="17" t="e">
        <f t="shared" si="35"/>
        <v>#N/A</v>
      </c>
      <c r="I554" s="17" t="e">
        <f t="shared" si="36"/>
        <v>#N/A</v>
      </c>
    </row>
    <row r="555" spans="2:9" x14ac:dyDescent="0.2">
      <c r="B555" s="1" t="s">
        <v>966</v>
      </c>
      <c r="C555" s="34">
        <f t="shared" si="34"/>
        <v>56522</v>
      </c>
      <c r="D555" s="37" t="e">
        <f>INDEX('Monthly Returns'!$E:$E,MATCH('Charting Input'!$C555,'Monthly Returns'!$D:$D,0),0)</f>
        <v>#N/A</v>
      </c>
      <c r="E555" s="37" t="e">
        <f>INDEX('Monthly Returns'!$O:$O,MATCH('Charting Input'!$C555,'Monthly Returns'!$D:$D,0),0)</f>
        <v>#N/A</v>
      </c>
      <c r="F555" s="37" t="e">
        <f>INDEX('Monthly Returns'!$P:$P,MATCH('Charting Input'!$C555,'Monthly Returns'!$D:$D,0),0)</f>
        <v>#N/A</v>
      </c>
      <c r="G555" s="17" t="e">
        <f t="shared" si="33"/>
        <v>#N/A</v>
      </c>
      <c r="H555" s="17" t="e">
        <f t="shared" si="35"/>
        <v>#N/A</v>
      </c>
      <c r="I555" s="17" t="e">
        <f t="shared" si="36"/>
        <v>#N/A</v>
      </c>
    </row>
    <row r="556" spans="2:9" x14ac:dyDescent="0.2">
      <c r="B556" s="1" t="s">
        <v>967</v>
      </c>
      <c r="C556" s="34">
        <f t="shared" si="34"/>
        <v>56553</v>
      </c>
      <c r="D556" s="37" t="e">
        <f>INDEX('Monthly Returns'!$E:$E,MATCH('Charting Input'!$C556,'Monthly Returns'!$D:$D,0),0)</f>
        <v>#N/A</v>
      </c>
      <c r="E556" s="37" t="e">
        <f>INDEX('Monthly Returns'!$O:$O,MATCH('Charting Input'!$C556,'Monthly Returns'!$D:$D,0),0)</f>
        <v>#N/A</v>
      </c>
      <c r="F556" s="37" t="e">
        <f>INDEX('Monthly Returns'!$P:$P,MATCH('Charting Input'!$C556,'Monthly Returns'!$D:$D,0),0)</f>
        <v>#N/A</v>
      </c>
      <c r="G556" s="17" t="e">
        <f t="shared" si="33"/>
        <v>#N/A</v>
      </c>
      <c r="H556" s="17" t="e">
        <f t="shared" si="35"/>
        <v>#N/A</v>
      </c>
      <c r="I556" s="17" t="e">
        <f t="shared" si="36"/>
        <v>#N/A</v>
      </c>
    </row>
    <row r="557" spans="2:9" x14ac:dyDescent="0.2">
      <c r="B557" s="1" t="s">
        <v>968</v>
      </c>
      <c r="C557" s="34">
        <f t="shared" si="34"/>
        <v>56583</v>
      </c>
      <c r="D557" s="37" t="e">
        <f>INDEX('Monthly Returns'!$E:$E,MATCH('Charting Input'!$C557,'Monthly Returns'!$D:$D,0),0)</f>
        <v>#N/A</v>
      </c>
      <c r="E557" s="37" t="e">
        <f>INDEX('Monthly Returns'!$O:$O,MATCH('Charting Input'!$C557,'Monthly Returns'!$D:$D,0),0)</f>
        <v>#N/A</v>
      </c>
      <c r="F557" s="37" t="e">
        <f>INDEX('Monthly Returns'!$P:$P,MATCH('Charting Input'!$C557,'Monthly Returns'!$D:$D,0),0)</f>
        <v>#N/A</v>
      </c>
      <c r="G557" s="17" t="e">
        <f t="shared" si="33"/>
        <v>#N/A</v>
      </c>
      <c r="H557" s="17" t="e">
        <f t="shared" si="35"/>
        <v>#N/A</v>
      </c>
      <c r="I557" s="17" t="e">
        <f t="shared" si="36"/>
        <v>#N/A</v>
      </c>
    </row>
    <row r="558" spans="2:9" x14ac:dyDescent="0.2">
      <c r="B558" s="1" t="s">
        <v>969</v>
      </c>
      <c r="C558" s="34">
        <f t="shared" si="34"/>
        <v>56614</v>
      </c>
      <c r="D558" s="37" t="e">
        <f>INDEX('Monthly Returns'!$E:$E,MATCH('Charting Input'!$C558,'Monthly Returns'!$D:$D,0),0)</f>
        <v>#N/A</v>
      </c>
      <c r="E558" s="37" t="e">
        <f>INDEX('Monthly Returns'!$O:$O,MATCH('Charting Input'!$C558,'Monthly Returns'!$D:$D,0),0)</f>
        <v>#N/A</v>
      </c>
      <c r="F558" s="37" t="e">
        <f>INDEX('Monthly Returns'!$P:$P,MATCH('Charting Input'!$C558,'Monthly Returns'!$D:$D,0),0)</f>
        <v>#N/A</v>
      </c>
      <c r="G558" s="17" t="e">
        <f t="shared" si="33"/>
        <v>#N/A</v>
      </c>
      <c r="H558" s="17" t="e">
        <f t="shared" si="35"/>
        <v>#N/A</v>
      </c>
      <c r="I558" s="17" t="e">
        <f t="shared" si="36"/>
        <v>#N/A</v>
      </c>
    </row>
    <row r="559" spans="2:9" x14ac:dyDescent="0.2">
      <c r="B559" s="1" t="s">
        <v>970</v>
      </c>
      <c r="C559" s="34">
        <f t="shared" si="34"/>
        <v>56645</v>
      </c>
      <c r="D559" s="37" t="e">
        <f>INDEX('Monthly Returns'!$E:$E,MATCH('Charting Input'!$C559,'Monthly Returns'!$D:$D,0),0)</f>
        <v>#N/A</v>
      </c>
      <c r="E559" s="37" t="e">
        <f>INDEX('Monthly Returns'!$O:$O,MATCH('Charting Input'!$C559,'Monthly Returns'!$D:$D,0),0)</f>
        <v>#N/A</v>
      </c>
      <c r="F559" s="37" t="e">
        <f>INDEX('Monthly Returns'!$P:$P,MATCH('Charting Input'!$C559,'Monthly Returns'!$D:$D,0),0)</f>
        <v>#N/A</v>
      </c>
      <c r="G559" s="17" t="e">
        <f t="shared" si="33"/>
        <v>#N/A</v>
      </c>
      <c r="H559" s="17" t="e">
        <f t="shared" si="35"/>
        <v>#N/A</v>
      </c>
      <c r="I559" s="17" t="e">
        <f t="shared" si="36"/>
        <v>#N/A</v>
      </c>
    </row>
    <row r="560" spans="2:9" x14ac:dyDescent="0.2">
      <c r="B560" s="1" t="s">
        <v>971</v>
      </c>
      <c r="C560" s="34">
        <f t="shared" si="34"/>
        <v>56673</v>
      </c>
      <c r="D560" s="37" t="e">
        <f>INDEX('Monthly Returns'!$E:$E,MATCH('Charting Input'!$C560,'Monthly Returns'!$D:$D,0),0)</f>
        <v>#N/A</v>
      </c>
      <c r="E560" s="37" t="e">
        <f>INDEX('Monthly Returns'!$O:$O,MATCH('Charting Input'!$C560,'Monthly Returns'!$D:$D,0),0)</f>
        <v>#N/A</v>
      </c>
      <c r="F560" s="37" t="e">
        <f>INDEX('Monthly Returns'!$P:$P,MATCH('Charting Input'!$C560,'Monthly Returns'!$D:$D,0),0)</f>
        <v>#N/A</v>
      </c>
      <c r="G560" s="17" t="e">
        <f t="shared" si="33"/>
        <v>#N/A</v>
      </c>
      <c r="H560" s="17" t="e">
        <f t="shared" si="35"/>
        <v>#N/A</v>
      </c>
      <c r="I560" s="17" t="e">
        <f t="shared" si="36"/>
        <v>#N/A</v>
      </c>
    </row>
    <row r="561" spans="2:9" x14ac:dyDescent="0.2">
      <c r="B561" s="1" t="s">
        <v>972</v>
      </c>
      <c r="C561" s="34">
        <f t="shared" si="34"/>
        <v>56704</v>
      </c>
      <c r="D561" s="37" t="e">
        <f>INDEX('Monthly Returns'!$E:$E,MATCH('Charting Input'!$C561,'Monthly Returns'!$D:$D,0),0)</f>
        <v>#N/A</v>
      </c>
      <c r="E561" s="37" t="e">
        <f>INDEX('Monthly Returns'!$O:$O,MATCH('Charting Input'!$C561,'Monthly Returns'!$D:$D,0),0)</f>
        <v>#N/A</v>
      </c>
      <c r="F561" s="37" t="e">
        <f>INDEX('Monthly Returns'!$P:$P,MATCH('Charting Input'!$C561,'Monthly Returns'!$D:$D,0),0)</f>
        <v>#N/A</v>
      </c>
      <c r="G561" s="17" t="e">
        <f t="shared" si="33"/>
        <v>#N/A</v>
      </c>
      <c r="H561" s="17" t="e">
        <f t="shared" si="35"/>
        <v>#N/A</v>
      </c>
      <c r="I561" s="17" t="e">
        <f t="shared" si="36"/>
        <v>#N/A</v>
      </c>
    </row>
    <row r="562" spans="2:9" x14ac:dyDescent="0.2">
      <c r="B562" s="1" t="s">
        <v>973</v>
      </c>
      <c r="C562" s="34">
        <f t="shared" si="34"/>
        <v>56734</v>
      </c>
      <c r="D562" s="37" t="e">
        <f>INDEX('Monthly Returns'!$E:$E,MATCH('Charting Input'!$C562,'Monthly Returns'!$D:$D,0),0)</f>
        <v>#N/A</v>
      </c>
      <c r="E562" s="37" t="e">
        <f>INDEX('Monthly Returns'!$O:$O,MATCH('Charting Input'!$C562,'Monthly Returns'!$D:$D,0),0)</f>
        <v>#N/A</v>
      </c>
      <c r="F562" s="37" t="e">
        <f>INDEX('Monthly Returns'!$P:$P,MATCH('Charting Input'!$C562,'Monthly Returns'!$D:$D,0),0)</f>
        <v>#N/A</v>
      </c>
      <c r="G562" s="17" t="e">
        <f t="shared" si="33"/>
        <v>#N/A</v>
      </c>
      <c r="H562" s="17" t="e">
        <f t="shared" si="35"/>
        <v>#N/A</v>
      </c>
      <c r="I562" s="17" t="e">
        <f t="shared" si="36"/>
        <v>#N/A</v>
      </c>
    </row>
    <row r="563" spans="2:9" x14ac:dyDescent="0.2">
      <c r="B563" s="1" t="s">
        <v>974</v>
      </c>
      <c r="C563" s="34">
        <f t="shared" si="34"/>
        <v>56765</v>
      </c>
      <c r="D563" s="37" t="e">
        <f>INDEX('Monthly Returns'!$E:$E,MATCH('Charting Input'!$C563,'Monthly Returns'!$D:$D,0),0)</f>
        <v>#N/A</v>
      </c>
      <c r="E563" s="37" t="e">
        <f>INDEX('Monthly Returns'!$O:$O,MATCH('Charting Input'!$C563,'Monthly Returns'!$D:$D,0),0)</f>
        <v>#N/A</v>
      </c>
      <c r="F563" s="37" t="e">
        <f>INDEX('Monthly Returns'!$P:$P,MATCH('Charting Input'!$C563,'Monthly Returns'!$D:$D,0),0)</f>
        <v>#N/A</v>
      </c>
      <c r="G563" s="17" t="e">
        <f t="shared" si="33"/>
        <v>#N/A</v>
      </c>
      <c r="H563" s="17" t="e">
        <f t="shared" si="35"/>
        <v>#N/A</v>
      </c>
      <c r="I563" s="17" t="e">
        <f t="shared" si="36"/>
        <v>#N/A</v>
      </c>
    </row>
    <row r="564" spans="2:9" x14ac:dyDescent="0.2">
      <c r="B564" s="1" t="s">
        <v>975</v>
      </c>
      <c r="C564" s="34">
        <f t="shared" si="34"/>
        <v>56795</v>
      </c>
      <c r="D564" s="37" t="e">
        <f>INDEX('Monthly Returns'!$E:$E,MATCH('Charting Input'!$C564,'Monthly Returns'!$D:$D,0),0)</f>
        <v>#N/A</v>
      </c>
      <c r="E564" s="37" t="e">
        <f>INDEX('Monthly Returns'!$O:$O,MATCH('Charting Input'!$C564,'Monthly Returns'!$D:$D,0),0)</f>
        <v>#N/A</v>
      </c>
      <c r="F564" s="37" t="e">
        <f>INDEX('Monthly Returns'!$P:$P,MATCH('Charting Input'!$C564,'Monthly Returns'!$D:$D,0),0)</f>
        <v>#N/A</v>
      </c>
      <c r="G564" s="17" t="e">
        <f t="shared" si="33"/>
        <v>#N/A</v>
      </c>
      <c r="H564" s="17" t="e">
        <f t="shared" si="35"/>
        <v>#N/A</v>
      </c>
      <c r="I564" s="17" t="e">
        <f t="shared" si="36"/>
        <v>#N/A</v>
      </c>
    </row>
    <row r="565" spans="2:9" x14ac:dyDescent="0.2">
      <c r="B565" s="1" t="s">
        <v>976</v>
      </c>
      <c r="C565" s="34">
        <f t="shared" si="34"/>
        <v>56826</v>
      </c>
      <c r="D565" s="37" t="e">
        <f>INDEX('Monthly Returns'!$E:$E,MATCH('Charting Input'!$C565,'Monthly Returns'!$D:$D,0),0)</f>
        <v>#N/A</v>
      </c>
      <c r="E565" s="37" t="e">
        <f>INDEX('Monthly Returns'!$O:$O,MATCH('Charting Input'!$C565,'Monthly Returns'!$D:$D,0),0)</f>
        <v>#N/A</v>
      </c>
      <c r="F565" s="37" t="e">
        <f>INDEX('Monthly Returns'!$P:$P,MATCH('Charting Input'!$C565,'Monthly Returns'!$D:$D,0),0)</f>
        <v>#N/A</v>
      </c>
      <c r="G565" s="17" t="e">
        <f t="shared" si="33"/>
        <v>#N/A</v>
      </c>
      <c r="H565" s="17" t="e">
        <f t="shared" si="35"/>
        <v>#N/A</v>
      </c>
      <c r="I565" s="17" t="e">
        <f t="shared" si="36"/>
        <v>#N/A</v>
      </c>
    </row>
    <row r="566" spans="2:9" x14ac:dyDescent="0.2">
      <c r="B566" s="1" t="s">
        <v>977</v>
      </c>
      <c r="C566" s="34">
        <f t="shared" si="34"/>
        <v>56857</v>
      </c>
      <c r="D566" s="37" t="e">
        <f>INDEX('Monthly Returns'!$E:$E,MATCH('Charting Input'!$C566,'Monthly Returns'!$D:$D,0),0)</f>
        <v>#N/A</v>
      </c>
      <c r="E566" s="37" t="e">
        <f>INDEX('Monthly Returns'!$O:$O,MATCH('Charting Input'!$C566,'Monthly Returns'!$D:$D,0),0)</f>
        <v>#N/A</v>
      </c>
      <c r="F566" s="37" t="e">
        <f>INDEX('Monthly Returns'!$P:$P,MATCH('Charting Input'!$C566,'Monthly Returns'!$D:$D,0),0)</f>
        <v>#N/A</v>
      </c>
      <c r="G566" s="17" t="e">
        <f t="shared" si="33"/>
        <v>#N/A</v>
      </c>
      <c r="H566" s="17" t="e">
        <f t="shared" si="35"/>
        <v>#N/A</v>
      </c>
      <c r="I566" s="17" t="e">
        <f t="shared" si="36"/>
        <v>#N/A</v>
      </c>
    </row>
    <row r="567" spans="2:9" x14ac:dyDescent="0.2">
      <c r="B567" s="1" t="s">
        <v>978</v>
      </c>
      <c r="C567" s="34">
        <f t="shared" si="34"/>
        <v>56887</v>
      </c>
      <c r="D567" s="37" t="e">
        <f>INDEX('Monthly Returns'!$E:$E,MATCH('Charting Input'!$C567,'Monthly Returns'!$D:$D,0),0)</f>
        <v>#N/A</v>
      </c>
      <c r="E567" s="37" t="e">
        <f>INDEX('Monthly Returns'!$O:$O,MATCH('Charting Input'!$C567,'Monthly Returns'!$D:$D,0),0)</f>
        <v>#N/A</v>
      </c>
      <c r="F567" s="37" t="e">
        <f>INDEX('Monthly Returns'!$P:$P,MATCH('Charting Input'!$C567,'Monthly Returns'!$D:$D,0),0)</f>
        <v>#N/A</v>
      </c>
      <c r="G567" s="17" t="e">
        <f t="shared" si="33"/>
        <v>#N/A</v>
      </c>
      <c r="H567" s="17" t="e">
        <f t="shared" si="35"/>
        <v>#N/A</v>
      </c>
      <c r="I567" s="17" t="e">
        <f t="shared" si="36"/>
        <v>#N/A</v>
      </c>
    </row>
    <row r="568" spans="2:9" x14ac:dyDescent="0.2">
      <c r="B568" s="1" t="s">
        <v>979</v>
      </c>
      <c r="C568" s="34">
        <f t="shared" si="34"/>
        <v>56918</v>
      </c>
      <c r="D568" s="37" t="e">
        <f>INDEX('Monthly Returns'!$E:$E,MATCH('Charting Input'!$C568,'Monthly Returns'!$D:$D,0),0)</f>
        <v>#N/A</v>
      </c>
      <c r="E568" s="37" t="e">
        <f>INDEX('Monthly Returns'!$O:$O,MATCH('Charting Input'!$C568,'Monthly Returns'!$D:$D,0),0)</f>
        <v>#N/A</v>
      </c>
      <c r="F568" s="37" t="e">
        <f>INDEX('Monthly Returns'!$P:$P,MATCH('Charting Input'!$C568,'Monthly Returns'!$D:$D,0),0)</f>
        <v>#N/A</v>
      </c>
      <c r="G568" s="17" t="e">
        <f t="shared" si="33"/>
        <v>#N/A</v>
      </c>
      <c r="H568" s="17" t="e">
        <f t="shared" si="35"/>
        <v>#N/A</v>
      </c>
      <c r="I568" s="17" t="e">
        <f t="shared" si="36"/>
        <v>#N/A</v>
      </c>
    </row>
    <row r="569" spans="2:9" x14ac:dyDescent="0.2">
      <c r="B569" s="1" t="s">
        <v>980</v>
      </c>
      <c r="C569" s="34">
        <f t="shared" si="34"/>
        <v>56948</v>
      </c>
      <c r="D569" s="37" t="e">
        <f>INDEX('Monthly Returns'!$E:$E,MATCH('Charting Input'!$C569,'Monthly Returns'!$D:$D,0),0)</f>
        <v>#N/A</v>
      </c>
      <c r="E569" s="37" t="e">
        <f>INDEX('Monthly Returns'!$O:$O,MATCH('Charting Input'!$C569,'Monthly Returns'!$D:$D,0),0)</f>
        <v>#N/A</v>
      </c>
      <c r="F569" s="37" t="e">
        <f>INDEX('Monthly Returns'!$P:$P,MATCH('Charting Input'!$C569,'Monthly Returns'!$D:$D,0),0)</f>
        <v>#N/A</v>
      </c>
      <c r="G569" s="17" t="e">
        <f t="shared" si="33"/>
        <v>#N/A</v>
      </c>
      <c r="H569" s="17" t="e">
        <f t="shared" si="35"/>
        <v>#N/A</v>
      </c>
      <c r="I569" s="17" t="e">
        <f t="shared" si="36"/>
        <v>#N/A</v>
      </c>
    </row>
    <row r="570" spans="2:9" x14ac:dyDescent="0.2">
      <c r="B570" s="1" t="s">
        <v>981</v>
      </c>
      <c r="C570" s="34">
        <f t="shared" si="34"/>
        <v>56979</v>
      </c>
      <c r="D570" s="37" t="e">
        <f>INDEX('Monthly Returns'!$E:$E,MATCH('Charting Input'!$C570,'Monthly Returns'!$D:$D,0),0)</f>
        <v>#N/A</v>
      </c>
      <c r="E570" s="37" t="e">
        <f>INDEX('Monthly Returns'!$O:$O,MATCH('Charting Input'!$C570,'Monthly Returns'!$D:$D,0),0)</f>
        <v>#N/A</v>
      </c>
      <c r="F570" s="37" t="e">
        <f>INDEX('Monthly Returns'!$P:$P,MATCH('Charting Input'!$C570,'Monthly Returns'!$D:$D,0),0)</f>
        <v>#N/A</v>
      </c>
      <c r="G570" s="17" t="e">
        <f t="shared" si="33"/>
        <v>#N/A</v>
      </c>
      <c r="H570" s="17" t="e">
        <f t="shared" si="35"/>
        <v>#N/A</v>
      </c>
      <c r="I570" s="17" t="e">
        <f t="shared" si="36"/>
        <v>#N/A</v>
      </c>
    </row>
    <row r="571" spans="2:9" x14ac:dyDescent="0.2">
      <c r="B571" s="1" t="s">
        <v>982</v>
      </c>
      <c r="C571" s="34">
        <f t="shared" si="34"/>
        <v>57010</v>
      </c>
      <c r="D571" s="37" t="e">
        <f>INDEX('Monthly Returns'!$E:$E,MATCH('Charting Input'!$C571,'Monthly Returns'!$D:$D,0),0)</f>
        <v>#N/A</v>
      </c>
      <c r="E571" s="37" t="e">
        <f>INDEX('Monthly Returns'!$O:$O,MATCH('Charting Input'!$C571,'Monthly Returns'!$D:$D,0),0)</f>
        <v>#N/A</v>
      </c>
      <c r="F571" s="37" t="e">
        <f>INDEX('Monthly Returns'!$P:$P,MATCH('Charting Input'!$C571,'Monthly Returns'!$D:$D,0),0)</f>
        <v>#N/A</v>
      </c>
      <c r="G571" s="17" t="e">
        <f t="shared" si="33"/>
        <v>#N/A</v>
      </c>
      <c r="H571" s="17" t="e">
        <f t="shared" si="35"/>
        <v>#N/A</v>
      </c>
      <c r="I571" s="17" t="e">
        <f t="shared" si="36"/>
        <v>#N/A</v>
      </c>
    </row>
    <row r="572" spans="2:9" x14ac:dyDescent="0.2">
      <c r="B572" s="1" t="s">
        <v>983</v>
      </c>
      <c r="C572" s="34">
        <f t="shared" si="34"/>
        <v>57039</v>
      </c>
      <c r="D572" s="37" t="e">
        <f>INDEX('Monthly Returns'!$E:$E,MATCH('Charting Input'!$C572,'Monthly Returns'!$D:$D,0),0)</f>
        <v>#N/A</v>
      </c>
      <c r="E572" s="37" t="e">
        <f>INDEX('Monthly Returns'!$O:$O,MATCH('Charting Input'!$C572,'Monthly Returns'!$D:$D,0),0)</f>
        <v>#N/A</v>
      </c>
      <c r="F572" s="37" t="e">
        <f>INDEX('Monthly Returns'!$P:$P,MATCH('Charting Input'!$C572,'Monthly Returns'!$D:$D,0),0)</f>
        <v>#N/A</v>
      </c>
      <c r="G572" s="17" t="e">
        <f t="shared" si="33"/>
        <v>#N/A</v>
      </c>
      <c r="H572" s="17" t="e">
        <f t="shared" si="35"/>
        <v>#N/A</v>
      </c>
      <c r="I572" s="17" t="e">
        <f t="shared" si="36"/>
        <v>#N/A</v>
      </c>
    </row>
    <row r="573" spans="2:9" x14ac:dyDescent="0.2">
      <c r="B573" s="1" t="s">
        <v>984</v>
      </c>
      <c r="C573" s="34">
        <f t="shared" si="34"/>
        <v>57070</v>
      </c>
      <c r="D573" s="37" t="e">
        <f>INDEX('Monthly Returns'!$E:$E,MATCH('Charting Input'!$C573,'Monthly Returns'!$D:$D,0),0)</f>
        <v>#N/A</v>
      </c>
      <c r="E573" s="37" t="e">
        <f>INDEX('Monthly Returns'!$O:$O,MATCH('Charting Input'!$C573,'Monthly Returns'!$D:$D,0),0)</f>
        <v>#N/A</v>
      </c>
      <c r="F573" s="37" t="e">
        <f>INDEX('Monthly Returns'!$P:$P,MATCH('Charting Input'!$C573,'Monthly Returns'!$D:$D,0),0)</f>
        <v>#N/A</v>
      </c>
      <c r="G573" s="17" t="e">
        <f t="shared" si="33"/>
        <v>#N/A</v>
      </c>
      <c r="H573" s="17" t="e">
        <f t="shared" si="35"/>
        <v>#N/A</v>
      </c>
      <c r="I573" s="17" t="e">
        <f t="shared" si="36"/>
        <v>#N/A</v>
      </c>
    </row>
    <row r="574" spans="2:9" x14ac:dyDescent="0.2">
      <c r="B574" s="1" t="s">
        <v>985</v>
      </c>
      <c r="C574" s="34">
        <f t="shared" si="34"/>
        <v>57100</v>
      </c>
      <c r="D574" s="37" t="e">
        <f>INDEX('Monthly Returns'!$E:$E,MATCH('Charting Input'!$C574,'Monthly Returns'!$D:$D,0),0)</f>
        <v>#N/A</v>
      </c>
      <c r="E574" s="37" t="e">
        <f>INDEX('Monthly Returns'!$O:$O,MATCH('Charting Input'!$C574,'Monthly Returns'!$D:$D,0),0)</f>
        <v>#N/A</v>
      </c>
      <c r="F574" s="37" t="e">
        <f>INDEX('Monthly Returns'!$P:$P,MATCH('Charting Input'!$C574,'Monthly Returns'!$D:$D,0),0)</f>
        <v>#N/A</v>
      </c>
      <c r="G574" s="17" t="e">
        <f t="shared" si="33"/>
        <v>#N/A</v>
      </c>
      <c r="H574" s="17" t="e">
        <f t="shared" si="35"/>
        <v>#N/A</v>
      </c>
      <c r="I574" s="17" t="e">
        <f t="shared" si="36"/>
        <v>#N/A</v>
      </c>
    </row>
    <row r="575" spans="2:9" x14ac:dyDescent="0.2">
      <c r="B575" s="1" t="s">
        <v>986</v>
      </c>
      <c r="C575" s="34">
        <f t="shared" si="34"/>
        <v>57131</v>
      </c>
      <c r="D575" s="37" t="e">
        <f>INDEX('Monthly Returns'!$E:$E,MATCH('Charting Input'!$C575,'Monthly Returns'!$D:$D,0),0)</f>
        <v>#N/A</v>
      </c>
      <c r="E575" s="37" t="e">
        <f>INDEX('Monthly Returns'!$O:$O,MATCH('Charting Input'!$C575,'Monthly Returns'!$D:$D,0),0)</f>
        <v>#N/A</v>
      </c>
      <c r="F575" s="37" t="e">
        <f>INDEX('Monthly Returns'!$P:$P,MATCH('Charting Input'!$C575,'Monthly Returns'!$D:$D,0),0)</f>
        <v>#N/A</v>
      </c>
      <c r="G575" s="17" t="e">
        <f t="shared" si="33"/>
        <v>#N/A</v>
      </c>
      <c r="H575" s="17" t="e">
        <f t="shared" si="35"/>
        <v>#N/A</v>
      </c>
      <c r="I575" s="17" t="e">
        <f t="shared" si="36"/>
        <v>#N/A</v>
      </c>
    </row>
    <row r="576" spans="2:9" x14ac:dyDescent="0.2">
      <c r="B576" s="1" t="s">
        <v>987</v>
      </c>
      <c r="C576" s="34">
        <f t="shared" si="34"/>
        <v>57161</v>
      </c>
      <c r="D576" s="37" t="e">
        <f>INDEX('Monthly Returns'!$E:$E,MATCH('Charting Input'!$C576,'Monthly Returns'!$D:$D,0),0)</f>
        <v>#N/A</v>
      </c>
      <c r="E576" s="37" t="e">
        <f>INDEX('Monthly Returns'!$O:$O,MATCH('Charting Input'!$C576,'Monthly Returns'!$D:$D,0),0)</f>
        <v>#N/A</v>
      </c>
      <c r="F576" s="37" t="e">
        <f>INDEX('Monthly Returns'!$P:$P,MATCH('Charting Input'!$C576,'Monthly Returns'!$D:$D,0),0)</f>
        <v>#N/A</v>
      </c>
      <c r="G576" s="17" t="e">
        <f t="shared" si="33"/>
        <v>#N/A</v>
      </c>
      <c r="H576" s="17" t="e">
        <f t="shared" si="35"/>
        <v>#N/A</v>
      </c>
      <c r="I576" s="17" t="e">
        <f t="shared" si="36"/>
        <v>#N/A</v>
      </c>
    </row>
    <row r="577" spans="2:9" x14ac:dyDescent="0.2">
      <c r="B577" s="1" t="s">
        <v>988</v>
      </c>
      <c r="C577" s="34">
        <f t="shared" si="34"/>
        <v>57192</v>
      </c>
      <c r="D577" s="37" t="e">
        <f>INDEX('Monthly Returns'!$E:$E,MATCH('Charting Input'!$C577,'Monthly Returns'!$D:$D,0),0)</f>
        <v>#N/A</v>
      </c>
      <c r="E577" s="37" t="e">
        <f>INDEX('Monthly Returns'!$O:$O,MATCH('Charting Input'!$C577,'Monthly Returns'!$D:$D,0),0)</f>
        <v>#N/A</v>
      </c>
      <c r="F577" s="37" t="e">
        <f>INDEX('Monthly Returns'!$P:$P,MATCH('Charting Input'!$C577,'Monthly Returns'!$D:$D,0),0)</f>
        <v>#N/A</v>
      </c>
      <c r="G577" s="17" t="e">
        <f t="shared" si="33"/>
        <v>#N/A</v>
      </c>
      <c r="H577" s="17" t="e">
        <f t="shared" si="35"/>
        <v>#N/A</v>
      </c>
      <c r="I577" s="17" t="e">
        <f t="shared" si="36"/>
        <v>#N/A</v>
      </c>
    </row>
    <row r="578" spans="2:9" x14ac:dyDescent="0.2">
      <c r="B578" s="1" t="s">
        <v>989</v>
      </c>
      <c r="C578" s="34">
        <f t="shared" si="34"/>
        <v>57223</v>
      </c>
      <c r="D578" s="37" t="e">
        <f>INDEX('Monthly Returns'!$E:$E,MATCH('Charting Input'!$C578,'Monthly Returns'!$D:$D,0),0)</f>
        <v>#N/A</v>
      </c>
      <c r="E578" s="37" t="e">
        <f>INDEX('Monthly Returns'!$O:$O,MATCH('Charting Input'!$C578,'Monthly Returns'!$D:$D,0),0)</f>
        <v>#N/A</v>
      </c>
      <c r="F578" s="37" t="e">
        <f>INDEX('Monthly Returns'!$P:$P,MATCH('Charting Input'!$C578,'Monthly Returns'!$D:$D,0),0)</f>
        <v>#N/A</v>
      </c>
      <c r="G578" s="17" t="e">
        <f t="shared" si="33"/>
        <v>#N/A</v>
      </c>
      <c r="H578" s="17" t="e">
        <f t="shared" si="35"/>
        <v>#N/A</v>
      </c>
      <c r="I578" s="17" t="e">
        <f t="shared" si="36"/>
        <v>#N/A</v>
      </c>
    </row>
    <row r="579" spans="2:9" x14ac:dyDescent="0.2">
      <c r="B579" s="1" t="s">
        <v>990</v>
      </c>
      <c r="C579" s="34">
        <f t="shared" si="34"/>
        <v>57253</v>
      </c>
      <c r="D579" s="37" t="e">
        <f>INDEX('Monthly Returns'!$E:$E,MATCH('Charting Input'!$C579,'Monthly Returns'!$D:$D,0),0)</f>
        <v>#N/A</v>
      </c>
      <c r="E579" s="37" t="e">
        <f>INDEX('Monthly Returns'!$O:$O,MATCH('Charting Input'!$C579,'Monthly Returns'!$D:$D,0),0)</f>
        <v>#N/A</v>
      </c>
      <c r="F579" s="37" t="e">
        <f>INDEX('Monthly Returns'!$P:$P,MATCH('Charting Input'!$C579,'Monthly Returns'!$D:$D,0),0)</f>
        <v>#N/A</v>
      </c>
      <c r="G579" s="17" t="e">
        <f t="shared" si="33"/>
        <v>#N/A</v>
      </c>
      <c r="H579" s="17" t="e">
        <f t="shared" si="35"/>
        <v>#N/A</v>
      </c>
      <c r="I579" s="17" t="e">
        <f t="shared" si="36"/>
        <v>#N/A</v>
      </c>
    </row>
    <row r="580" spans="2:9" x14ac:dyDescent="0.2">
      <c r="B580" s="1" t="s">
        <v>991</v>
      </c>
      <c r="C580" s="34">
        <f t="shared" si="34"/>
        <v>57284</v>
      </c>
      <c r="D580" s="37" t="e">
        <f>INDEX('Monthly Returns'!$E:$E,MATCH('Charting Input'!$C580,'Monthly Returns'!$D:$D,0),0)</f>
        <v>#N/A</v>
      </c>
      <c r="E580" s="37" t="e">
        <f>INDEX('Monthly Returns'!$O:$O,MATCH('Charting Input'!$C580,'Monthly Returns'!$D:$D,0),0)</f>
        <v>#N/A</v>
      </c>
      <c r="F580" s="37" t="e">
        <f>INDEX('Monthly Returns'!$P:$P,MATCH('Charting Input'!$C580,'Monthly Returns'!$D:$D,0),0)</f>
        <v>#N/A</v>
      </c>
      <c r="G580" s="17" t="e">
        <f t="shared" si="33"/>
        <v>#N/A</v>
      </c>
      <c r="H580" s="17" t="e">
        <f t="shared" si="35"/>
        <v>#N/A</v>
      </c>
      <c r="I580" s="17" t="e">
        <f t="shared" si="36"/>
        <v>#N/A</v>
      </c>
    </row>
    <row r="581" spans="2:9" x14ac:dyDescent="0.2">
      <c r="B581" s="1" t="s">
        <v>992</v>
      </c>
      <c r="C581" s="34">
        <f t="shared" si="34"/>
        <v>57314</v>
      </c>
      <c r="D581" s="37" t="e">
        <f>INDEX('Monthly Returns'!$E:$E,MATCH('Charting Input'!$C581,'Monthly Returns'!$D:$D,0),0)</f>
        <v>#N/A</v>
      </c>
      <c r="E581" s="37" t="e">
        <f>INDEX('Monthly Returns'!$O:$O,MATCH('Charting Input'!$C581,'Monthly Returns'!$D:$D,0),0)</f>
        <v>#N/A</v>
      </c>
      <c r="F581" s="37" t="e">
        <f>INDEX('Monthly Returns'!$P:$P,MATCH('Charting Input'!$C581,'Monthly Returns'!$D:$D,0),0)</f>
        <v>#N/A</v>
      </c>
      <c r="G581" s="17" t="e">
        <f t="shared" si="33"/>
        <v>#N/A</v>
      </c>
      <c r="H581" s="17" t="e">
        <f t="shared" si="35"/>
        <v>#N/A</v>
      </c>
      <c r="I581" s="17" t="e">
        <f t="shared" si="36"/>
        <v>#N/A</v>
      </c>
    </row>
    <row r="582" spans="2:9" x14ac:dyDescent="0.2">
      <c r="B582" s="1" t="s">
        <v>993</v>
      </c>
      <c r="C582" s="34">
        <f t="shared" si="34"/>
        <v>57345</v>
      </c>
      <c r="D582" s="37" t="e">
        <f>INDEX('Monthly Returns'!$E:$E,MATCH('Charting Input'!$C582,'Monthly Returns'!$D:$D,0),0)</f>
        <v>#N/A</v>
      </c>
      <c r="E582" s="37" t="e">
        <f>INDEX('Monthly Returns'!$O:$O,MATCH('Charting Input'!$C582,'Monthly Returns'!$D:$D,0),0)</f>
        <v>#N/A</v>
      </c>
      <c r="F582" s="37" t="e">
        <f>INDEX('Monthly Returns'!$P:$P,MATCH('Charting Input'!$C582,'Monthly Returns'!$D:$D,0),0)</f>
        <v>#N/A</v>
      </c>
      <c r="G582" s="17" t="e">
        <f t="shared" si="33"/>
        <v>#N/A</v>
      </c>
      <c r="H582" s="17" t="e">
        <f t="shared" si="35"/>
        <v>#N/A</v>
      </c>
      <c r="I582" s="17" t="e">
        <f t="shared" si="36"/>
        <v>#N/A</v>
      </c>
    </row>
    <row r="583" spans="2:9" x14ac:dyDescent="0.2">
      <c r="B583" s="1" t="s">
        <v>994</v>
      </c>
      <c r="C583" s="34">
        <f t="shared" si="34"/>
        <v>57376</v>
      </c>
      <c r="D583" s="37" t="e">
        <f>INDEX('Monthly Returns'!$E:$E,MATCH('Charting Input'!$C583,'Monthly Returns'!$D:$D,0),0)</f>
        <v>#N/A</v>
      </c>
      <c r="E583" s="37" t="e">
        <f>INDEX('Monthly Returns'!$O:$O,MATCH('Charting Input'!$C583,'Monthly Returns'!$D:$D,0),0)</f>
        <v>#N/A</v>
      </c>
      <c r="F583" s="37" t="e">
        <f>INDEX('Monthly Returns'!$P:$P,MATCH('Charting Input'!$C583,'Monthly Returns'!$D:$D,0),0)</f>
        <v>#N/A</v>
      </c>
      <c r="G583" s="17" t="e">
        <f t="shared" ref="G583:G646" si="37">D583</f>
        <v>#N/A</v>
      </c>
      <c r="H583" s="17" t="e">
        <f t="shared" si="35"/>
        <v>#N/A</v>
      </c>
      <c r="I583" s="17" t="e">
        <f t="shared" si="36"/>
        <v>#N/A</v>
      </c>
    </row>
    <row r="584" spans="2:9" x14ac:dyDescent="0.2">
      <c r="B584" s="1" t="s">
        <v>995</v>
      </c>
      <c r="C584" s="34">
        <f t="shared" ref="C584:C647" si="38">EOMONTH(DATE(YEAR(C583),MONTH(C583),DAY(C583)),1)</f>
        <v>57404</v>
      </c>
      <c r="D584" s="37" t="e">
        <f>INDEX('Monthly Returns'!$E:$E,MATCH('Charting Input'!$C584,'Monthly Returns'!$D:$D,0),0)</f>
        <v>#N/A</v>
      </c>
      <c r="E584" s="37" t="e">
        <f>INDEX('Monthly Returns'!$O:$O,MATCH('Charting Input'!$C584,'Monthly Returns'!$D:$D,0),0)</f>
        <v>#N/A</v>
      </c>
      <c r="F584" s="37" t="e">
        <f>INDEX('Monthly Returns'!$P:$P,MATCH('Charting Input'!$C584,'Monthly Returns'!$D:$D,0),0)</f>
        <v>#N/A</v>
      </c>
      <c r="G584" s="17" t="e">
        <f t="shared" si="37"/>
        <v>#N/A</v>
      </c>
      <c r="H584" s="17" t="e">
        <f t="shared" ref="H584:H647" si="39">H583*(E584/E583)</f>
        <v>#N/A</v>
      </c>
      <c r="I584" s="17" t="e">
        <f t="shared" ref="I584:I647" si="40">I583*(F584/F583)</f>
        <v>#N/A</v>
      </c>
    </row>
    <row r="585" spans="2:9" x14ac:dyDescent="0.2">
      <c r="B585" s="1" t="s">
        <v>996</v>
      </c>
      <c r="C585" s="34">
        <f t="shared" si="38"/>
        <v>57435</v>
      </c>
      <c r="D585" s="37" t="e">
        <f>INDEX('Monthly Returns'!$E:$E,MATCH('Charting Input'!$C585,'Monthly Returns'!$D:$D,0),0)</f>
        <v>#N/A</v>
      </c>
      <c r="E585" s="37" t="e">
        <f>INDEX('Monthly Returns'!$O:$O,MATCH('Charting Input'!$C585,'Monthly Returns'!$D:$D,0),0)</f>
        <v>#N/A</v>
      </c>
      <c r="F585" s="37" t="e">
        <f>INDEX('Monthly Returns'!$P:$P,MATCH('Charting Input'!$C585,'Monthly Returns'!$D:$D,0),0)</f>
        <v>#N/A</v>
      </c>
      <c r="G585" s="17" t="e">
        <f t="shared" si="37"/>
        <v>#N/A</v>
      </c>
      <c r="H585" s="17" t="e">
        <f t="shared" si="39"/>
        <v>#N/A</v>
      </c>
      <c r="I585" s="17" t="e">
        <f t="shared" si="40"/>
        <v>#N/A</v>
      </c>
    </row>
    <row r="586" spans="2:9" x14ac:dyDescent="0.2">
      <c r="B586" s="1" t="s">
        <v>997</v>
      </c>
      <c r="C586" s="34">
        <f t="shared" si="38"/>
        <v>57465</v>
      </c>
      <c r="D586" s="37" t="e">
        <f>INDEX('Monthly Returns'!$E:$E,MATCH('Charting Input'!$C586,'Monthly Returns'!$D:$D,0),0)</f>
        <v>#N/A</v>
      </c>
      <c r="E586" s="37" t="e">
        <f>INDEX('Monthly Returns'!$O:$O,MATCH('Charting Input'!$C586,'Monthly Returns'!$D:$D,0),0)</f>
        <v>#N/A</v>
      </c>
      <c r="F586" s="37" t="e">
        <f>INDEX('Monthly Returns'!$P:$P,MATCH('Charting Input'!$C586,'Monthly Returns'!$D:$D,0),0)</f>
        <v>#N/A</v>
      </c>
      <c r="G586" s="17" t="e">
        <f t="shared" si="37"/>
        <v>#N/A</v>
      </c>
      <c r="H586" s="17" t="e">
        <f t="shared" si="39"/>
        <v>#N/A</v>
      </c>
      <c r="I586" s="17" t="e">
        <f t="shared" si="40"/>
        <v>#N/A</v>
      </c>
    </row>
    <row r="587" spans="2:9" x14ac:dyDescent="0.2">
      <c r="B587" s="1" t="s">
        <v>998</v>
      </c>
      <c r="C587" s="34">
        <f t="shared" si="38"/>
        <v>57496</v>
      </c>
      <c r="D587" s="37" t="e">
        <f>INDEX('Monthly Returns'!$E:$E,MATCH('Charting Input'!$C587,'Monthly Returns'!$D:$D,0),0)</f>
        <v>#N/A</v>
      </c>
      <c r="E587" s="37" t="e">
        <f>INDEX('Monthly Returns'!$O:$O,MATCH('Charting Input'!$C587,'Monthly Returns'!$D:$D,0),0)</f>
        <v>#N/A</v>
      </c>
      <c r="F587" s="37" t="e">
        <f>INDEX('Monthly Returns'!$P:$P,MATCH('Charting Input'!$C587,'Monthly Returns'!$D:$D,0),0)</f>
        <v>#N/A</v>
      </c>
      <c r="G587" s="17" t="e">
        <f t="shared" si="37"/>
        <v>#N/A</v>
      </c>
      <c r="H587" s="17" t="e">
        <f t="shared" si="39"/>
        <v>#N/A</v>
      </c>
      <c r="I587" s="17" t="e">
        <f t="shared" si="40"/>
        <v>#N/A</v>
      </c>
    </row>
    <row r="588" spans="2:9" x14ac:dyDescent="0.2">
      <c r="B588" s="1" t="s">
        <v>999</v>
      </c>
      <c r="C588" s="34">
        <f t="shared" si="38"/>
        <v>57526</v>
      </c>
      <c r="D588" s="37" t="e">
        <f>INDEX('Monthly Returns'!$E:$E,MATCH('Charting Input'!$C588,'Monthly Returns'!$D:$D,0),0)</f>
        <v>#N/A</v>
      </c>
      <c r="E588" s="37" t="e">
        <f>INDEX('Monthly Returns'!$O:$O,MATCH('Charting Input'!$C588,'Monthly Returns'!$D:$D,0),0)</f>
        <v>#N/A</v>
      </c>
      <c r="F588" s="37" t="e">
        <f>INDEX('Monthly Returns'!$P:$P,MATCH('Charting Input'!$C588,'Monthly Returns'!$D:$D,0),0)</f>
        <v>#N/A</v>
      </c>
      <c r="G588" s="17" t="e">
        <f t="shared" si="37"/>
        <v>#N/A</v>
      </c>
      <c r="H588" s="17" t="e">
        <f t="shared" si="39"/>
        <v>#N/A</v>
      </c>
      <c r="I588" s="17" t="e">
        <f t="shared" si="40"/>
        <v>#N/A</v>
      </c>
    </row>
    <row r="589" spans="2:9" x14ac:dyDescent="0.2">
      <c r="B589" s="1" t="s">
        <v>1000</v>
      </c>
      <c r="C589" s="34">
        <f t="shared" si="38"/>
        <v>57557</v>
      </c>
      <c r="D589" s="37" t="e">
        <f>INDEX('Monthly Returns'!$E:$E,MATCH('Charting Input'!$C589,'Monthly Returns'!$D:$D,0),0)</f>
        <v>#N/A</v>
      </c>
      <c r="E589" s="37" t="e">
        <f>INDEX('Monthly Returns'!$O:$O,MATCH('Charting Input'!$C589,'Monthly Returns'!$D:$D,0),0)</f>
        <v>#N/A</v>
      </c>
      <c r="F589" s="37" t="e">
        <f>INDEX('Monthly Returns'!$P:$P,MATCH('Charting Input'!$C589,'Monthly Returns'!$D:$D,0),0)</f>
        <v>#N/A</v>
      </c>
      <c r="G589" s="17" t="e">
        <f t="shared" si="37"/>
        <v>#N/A</v>
      </c>
      <c r="H589" s="17" t="e">
        <f t="shared" si="39"/>
        <v>#N/A</v>
      </c>
      <c r="I589" s="17" t="e">
        <f t="shared" si="40"/>
        <v>#N/A</v>
      </c>
    </row>
    <row r="590" spans="2:9" x14ac:dyDescent="0.2">
      <c r="B590" s="1" t="s">
        <v>1001</v>
      </c>
      <c r="C590" s="34">
        <f t="shared" si="38"/>
        <v>57588</v>
      </c>
      <c r="D590" s="37" t="e">
        <f>INDEX('Monthly Returns'!$E:$E,MATCH('Charting Input'!$C590,'Monthly Returns'!$D:$D,0),0)</f>
        <v>#N/A</v>
      </c>
      <c r="E590" s="37" t="e">
        <f>INDEX('Monthly Returns'!$O:$O,MATCH('Charting Input'!$C590,'Monthly Returns'!$D:$D,0),0)</f>
        <v>#N/A</v>
      </c>
      <c r="F590" s="37" t="e">
        <f>INDEX('Monthly Returns'!$P:$P,MATCH('Charting Input'!$C590,'Monthly Returns'!$D:$D,0),0)</f>
        <v>#N/A</v>
      </c>
      <c r="G590" s="17" t="e">
        <f t="shared" si="37"/>
        <v>#N/A</v>
      </c>
      <c r="H590" s="17" t="e">
        <f t="shared" si="39"/>
        <v>#N/A</v>
      </c>
      <c r="I590" s="17" t="e">
        <f t="shared" si="40"/>
        <v>#N/A</v>
      </c>
    </row>
    <row r="591" spans="2:9" x14ac:dyDescent="0.2">
      <c r="B591" s="1" t="s">
        <v>1002</v>
      </c>
      <c r="C591" s="34">
        <f t="shared" si="38"/>
        <v>57618</v>
      </c>
      <c r="D591" s="37" t="e">
        <f>INDEX('Monthly Returns'!$E:$E,MATCH('Charting Input'!$C591,'Monthly Returns'!$D:$D,0),0)</f>
        <v>#N/A</v>
      </c>
      <c r="E591" s="37" t="e">
        <f>INDEX('Monthly Returns'!$O:$O,MATCH('Charting Input'!$C591,'Monthly Returns'!$D:$D,0),0)</f>
        <v>#N/A</v>
      </c>
      <c r="F591" s="37" t="e">
        <f>INDEX('Monthly Returns'!$P:$P,MATCH('Charting Input'!$C591,'Monthly Returns'!$D:$D,0),0)</f>
        <v>#N/A</v>
      </c>
      <c r="G591" s="17" t="e">
        <f t="shared" si="37"/>
        <v>#N/A</v>
      </c>
      <c r="H591" s="17" t="e">
        <f t="shared" si="39"/>
        <v>#N/A</v>
      </c>
      <c r="I591" s="17" t="e">
        <f t="shared" si="40"/>
        <v>#N/A</v>
      </c>
    </row>
    <row r="592" spans="2:9" x14ac:dyDescent="0.2">
      <c r="B592" s="1" t="s">
        <v>1003</v>
      </c>
      <c r="C592" s="34">
        <f t="shared" si="38"/>
        <v>57649</v>
      </c>
      <c r="D592" s="37" t="e">
        <f>INDEX('Monthly Returns'!$E:$E,MATCH('Charting Input'!$C592,'Monthly Returns'!$D:$D,0),0)</f>
        <v>#N/A</v>
      </c>
      <c r="E592" s="37" t="e">
        <f>INDEX('Monthly Returns'!$O:$O,MATCH('Charting Input'!$C592,'Monthly Returns'!$D:$D,0),0)</f>
        <v>#N/A</v>
      </c>
      <c r="F592" s="37" t="e">
        <f>INDEX('Monthly Returns'!$P:$P,MATCH('Charting Input'!$C592,'Monthly Returns'!$D:$D,0),0)</f>
        <v>#N/A</v>
      </c>
      <c r="G592" s="17" t="e">
        <f t="shared" si="37"/>
        <v>#N/A</v>
      </c>
      <c r="H592" s="17" t="e">
        <f t="shared" si="39"/>
        <v>#N/A</v>
      </c>
      <c r="I592" s="17" t="e">
        <f t="shared" si="40"/>
        <v>#N/A</v>
      </c>
    </row>
    <row r="593" spans="2:9" x14ac:dyDescent="0.2">
      <c r="B593" s="1" t="s">
        <v>1004</v>
      </c>
      <c r="C593" s="34">
        <f t="shared" si="38"/>
        <v>57679</v>
      </c>
      <c r="D593" s="37" t="e">
        <f>INDEX('Monthly Returns'!$E:$E,MATCH('Charting Input'!$C593,'Monthly Returns'!$D:$D,0),0)</f>
        <v>#N/A</v>
      </c>
      <c r="E593" s="37" t="e">
        <f>INDEX('Monthly Returns'!$O:$O,MATCH('Charting Input'!$C593,'Monthly Returns'!$D:$D,0),0)</f>
        <v>#N/A</v>
      </c>
      <c r="F593" s="37" t="e">
        <f>INDEX('Monthly Returns'!$P:$P,MATCH('Charting Input'!$C593,'Monthly Returns'!$D:$D,0),0)</f>
        <v>#N/A</v>
      </c>
      <c r="G593" s="17" t="e">
        <f t="shared" si="37"/>
        <v>#N/A</v>
      </c>
      <c r="H593" s="17" t="e">
        <f t="shared" si="39"/>
        <v>#N/A</v>
      </c>
      <c r="I593" s="17" t="e">
        <f t="shared" si="40"/>
        <v>#N/A</v>
      </c>
    </row>
    <row r="594" spans="2:9" x14ac:dyDescent="0.2">
      <c r="B594" s="1" t="s">
        <v>1005</v>
      </c>
      <c r="C594" s="34">
        <f t="shared" si="38"/>
        <v>57710</v>
      </c>
      <c r="D594" s="37" t="e">
        <f>INDEX('Monthly Returns'!$E:$E,MATCH('Charting Input'!$C594,'Monthly Returns'!$D:$D,0),0)</f>
        <v>#N/A</v>
      </c>
      <c r="E594" s="37" t="e">
        <f>INDEX('Monthly Returns'!$O:$O,MATCH('Charting Input'!$C594,'Monthly Returns'!$D:$D,0),0)</f>
        <v>#N/A</v>
      </c>
      <c r="F594" s="37" t="e">
        <f>INDEX('Monthly Returns'!$P:$P,MATCH('Charting Input'!$C594,'Monthly Returns'!$D:$D,0),0)</f>
        <v>#N/A</v>
      </c>
      <c r="G594" s="17" t="e">
        <f t="shared" si="37"/>
        <v>#N/A</v>
      </c>
      <c r="H594" s="17" t="e">
        <f t="shared" si="39"/>
        <v>#N/A</v>
      </c>
      <c r="I594" s="17" t="e">
        <f t="shared" si="40"/>
        <v>#N/A</v>
      </c>
    </row>
    <row r="595" spans="2:9" x14ac:dyDescent="0.2">
      <c r="B595" s="1" t="s">
        <v>1006</v>
      </c>
      <c r="C595" s="34">
        <f t="shared" si="38"/>
        <v>57741</v>
      </c>
      <c r="D595" s="37" t="e">
        <f>INDEX('Monthly Returns'!$E:$E,MATCH('Charting Input'!$C595,'Monthly Returns'!$D:$D,0),0)</f>
        <v>#N/A</v>
      </c>
      <c r="E595" s="37" t="e">
        <f>INDEX('Monthly Returns'!$O:$O,MATCH('Charting Input'!$C595,'Monthly Returns'!$D:$D,0),0)</f>
        <v>#N/A</v>
      </c>
      <c r="F595" s="37" t="e">
        <f>INDEX('Monthly Returns'!$P:$P,MATCH('Charting Input'!$C595,'Monthly Returns'!$D:$D,0),0)</f>
        <v>#N/A</v>
      </c>
      <c r="G595" s="17" t="e">
        <f t="shared" si="37"/>
        <v>#N/A</v>
      </c>
      <c r="H595" s="17" t="e">
        <f t="shared" si="39"/>
        <v>#N/A</v>
      </c>
      <c r="I595" s="17" t="e">
        <f t="shared" si="40"/>
        <v>#N/A</v>
      </c>
    </row>
    <row r="596" spans="2:9" x14ac:dyDescent="0.2">
      <c r="B596" s="1" t="s">
        <v>1007</v>
      </c>
      <c r="C596" s="34">
        <f t="shared" si="38"/>
        <v>57769</v>
      </c>
      <c r="D596" s="37" t="e">
        <f>INDEX('Monthly Returns'!$E:$E,MATCH('Charting Input'!$C596,'Monthly Returns'!$D:$D,0),0)</f>
        <v>#N/A</v>
      </c>
      <c r="E596" s="37" t="e">
        <f>INDEX('Monthly Returns'!$O:$O,MATCH('Charting Input'!$C596,'Monthly Returns'!$D:$D,0),0)</f>
        <v>#N/A</v>
      </c>
      <c r="F596" s="37" t="e">
        <f>INDEX('Monthly Returns'!$P:$P,MATCH('Charting Input'!$C596,'Monthly Returns'!$D:$D,0),0)</f>
        <v>#N/A</v>
      </c>
      <c r="G596" s="17" t="e">
        <f t="shared" si="37"/>
        <v>#N/A</v>
      </c>
      <c r="H596" s="17" t="e">
        <f t="shared" si="39"/>
        <v>#N/A</v>
      </c>
      <c r="I596" s="17" t="e">
        <f t="shared" si="40"/>
        <v>#N/A</v>
      </c>
    </row>
    <row r="597" spans="2:9" x14ac:dyDescent="0.2">
      <c r="B597" s="1" t="s">
        <v>1008</v>
      </c>
      <c r="C597" s="34">
        <f t="shared" si="38"/>
        <v>57800</v>
      </c>
      <c r="D597" s="37" t="e">
        <f>INDEX('Monthly Returns'!$E:$E,MATCH('Charting Input'!$C597,'Monthly Returns'!$D:$D,0),0)</f>
        <v>#N/A</v>
      </c>
      <c r="E597" s="37" t="e">
        <f>INDEX('Monthly Returns'!$O:$O,MATCH('Charting Input'!$C597,'Monthly Returns'!$D:$D,0),0)</f>
        <v>#N/A</v>
      </c>
      <c r="F597" s="37" t="e">
        <f>INDEX('Monthly Returns'!$P:$P,MATCH('Charting Input'!$C597,'Monthly Returns'!$D:$D,0),0)</f>
        <v>#N/A</v>
      </c>
      <c r="G597" s="17" t="e">
        <f t="shared" si="37"/>
        <v>#N/A</v>
      </c>
      <c r="H597" s="17" t="e">
        <f t="shared" si="39"/>
        <v>#N/A</v>
      </c>
      <c r="I597" s="17" t="e">
        <f t="shared" si="40"/>
        <v>#N/A</v>
      </c>
    </row>
    <row r="598" spans="2:9" x14ac:dyDescent="0.2">
      <c r="B598" s="1" t="s">
        <v>1009</v>
      </c>
      <c r="C598" s="34">
        <f t="shared" si="38"/>
        <v>57830</v>
      </c>
      <c r="D598" s="37" t="e">
        <f>INDEX('Monthly Returns'!$E:$E,MATCH('Charting Input'!$C598,'Monthly Returns'!$D:$D,0),0)</f>
        <v>#N/A</v>
      </c>
      <c r="E598" s="37" t="e">
        <f>INDEX('Monthly Returns'!$O:$O,MATCH('Charting Input'!$C598,'Monthly Returns'!$D:$D,0),0)</f>
        <v>#N/A</v>
      </c>
      <c r="F598" s="37" t="e">
        <f>INDEX('Monthly Returns'!$P:$P,MATCH('Charting Input'!$C598,'Monthly Returns'!$D:$D,0),0)</f>
        <v>#N/A</v>
      </c>
      <c r="G598" s="17" t="e">
        <f t="shared" si="37"/>
        <v>#N/A</v>
      </c>
      <c r="H598" s="17" t="e">
        <f t="shared" si="39"/>
        <v>#N/A</v>
      </c>
      <c r="I598" s="17" t="e">
        <f t="shared" si="40"/>
        <v>#N/A</v>
      </c>
    </row>
    <row r="599" spans="2:9" x14ac:dyDescent="0.2">
      <c r="B599" s="1" t="s">
        <v>1010</v>
      </c>
      <c r="C599" s="34">
        <f t="shared" si="38"/>
        <v>57861</v>
      </c>
      <c r="D599" s="37" t="e">
        <f>INDEX('Monthly Returns'!$E:$E,MATCH('Charting Input'!$C599,'Monthly Returns'!$D:$D,0),0)</f>
        <v>#N/A</v>
      </c>
      <c r="E599" s="37" t="e">
        <f>INDEX('Monthly Returns'!$O:$O,MATCH('Charting Input'!$C599,'Monthly Returns'!$D:$D,0),0)</f>
        <v>#N/A</v>
      </c>
      <c r="F599" s="37" t="e">
        <f>INDEX('Monthly Returns'!$P:$P,MATCH('Charting Input'!$C599,'Monthly Returns'!$D:$D,0),0)</f>
        <v>#N/A</v>
      </c>
      <c r="G599" s="17" t="e">
        <f t="shared" si="37"/>
        <v>#N/A</v>
      </c>
      <c r="H599" s="17" t="e">
        <f t="shared" si="39"/>
        <v>#N/A</v>
      </c>
      <c r="I599" s="17" t="e">
        <f t="shared" si="40"/>
        <v>#N/A</v>
      </c>
    </row>
    <row r="600" spans="2:9" x14ac:dyDescent="0.2">
      <c r="B600" s="1" t="s">
        <v>1011</v>
      </c>
      <c r="C600" s="34">
        <f t="shared" si="38"/>
        <v>57891</v>
      </c>
      <c r="D600" s="37" t="e">
        <f>INDEX('Monthly Returns'!$E:$E,MATCH('Charting Input'!$C600,'Monthly Returns'!$D:$D,0),0)</f>
        <v>#N/A</v>
      </c>
      <c r="E600" s="37" t="e">
        <f>INDEX('Monthly Returns'!$O:$O,MATCH('Charting Input'!$C600,'Monthly Returns'!$D:$D,0),0)</f>
        <v>#N/A</v>
      </c>
      <c r="F600" s="37" t="e">
        <f>INDEX('Monthly Returns'!$P:$P,MATCH('Charting Input'!$C600,'Monthly Returns'!$D:$D,0),0)</f>
        <v>#N/A</v>
      </c>
      <c r="G600" s="17" t="e">
        <f t="shared" si="37"/>
        <v>#N/A</v>
      </c>
      <c r="H600" s="17" t="e">
        <f t="shared" si="39"/>
        <v>#N/A</v>
      </c>
      <c r="I600" s="17" t="e">
        <f t="shared" si="40"/>
        <v>#N/A</v>
      </c>
    </row>
    <row r="601" spans="2:9" x14ac:dyDescent="0.2">
      <c r="B601" s="1" t="s">
        <v>1012</v>
      </c>
      <c r="C601" s="34">
        <f t="shared" si="38"/>
        <v>57922</v>
      </c>
      <c r="D601" s="37" t="e">
        <f>INDEX('Monthly Returns'!$E:$E,MATCH('Charting Input'!$C601,'Monthly Returns'!$D:$D,0),0)</f>
        <v>#N/A</v>
      </c>
      <c r="E601" s="37" t="e">
        <f>INDEX('Monthly Returns'!$O:$O,MATCH('Charting Input'!$C601,'Monthly Returns'!$D:$D,0),0)</f>
        <v>#N/A</v>
      </c>
      <c r="F601" s="37" t="e">
        <f>INDEX('Monthly Returns'!$P:$P,MATCH('Charting Input'!$C601,'Monthly Returns'!$D:$D,0),0)</f>
        <v>#N/A</v>
      </c>
      <c r="G601" s="17" t="e">
        <f t="shared" si="37"/>
        <v>#N/A</v>
      </c>
      <c r="H601" s="17" t="e">
        <f t="shared" si="39"/>
        <v>#N/A</v>
      </c>
      <c r="I601" s="17" t="e">
        <f t="shared" si="40"/>
        <v>#N/A</v>
      </c>
    </row>
    <row r="602" spans="2:9" x14ac:dyDescent="0.2">
      <c r="B602" s="1" t="s">
        <v>1013</v>
      </c>
      <c r="C602" s="34">
        <f t="shared" si="38"/>
        <v>57953</v>
      </c>
      <c r="D602" s="37" t="e">
        <f>INDEX('Monthly Returns'!$E:$E,MATCH('Charting Input'!$C602,'Monthly Returns'!$D:$D,0),0)</f>
        <v>#N/A</v>
      </c>
      <c r="E602" s="37" t="e">
        <f>INDEX('Monthly Returns'!$O:$O,MATCH('Charting Input'!$C602,'Monthly Returns'!$D:$D,0),0)</f>
        <v>#N/A</v>
      </c>
      <c r="F602" s="37" t="e">
        <f>INDEX('Monthly Returns'!$P:$P,MATCH('Charting Input'!$C602,'Monthly Returns'!$D:$D,0),0)</f>
        <v>#N/A</v>
      </c>
      <c r="G602" s="17" t="e">
        <f t="shared" si="37"/>
        <v>#N/A</v>
      </c>
      <c r="H602" s="17" t="e">
        <f t="shared" si="39"/>
        <v>#N/A</v>
      </c>
      <c r="I602" s="17" t="e">
        <f t="shared" si="40"/>
        <v>#N/A</v>
      </c>
    </row>
    <row r="603" spans="2:9" x14ac:dyDescent="0.2">
      <c r="B603" s="1" t="s">
        <v>1014</v>
      </c>
      <c r="C603" s="34">
        <f t="shared" si="38"/>
        <v>57983</v>
      </c>
      <c r="D603" s="37" t="e">
        <f>INDEX('Monthly Returns'!$E:$E,MATCH('Charting Input'!$C603,'Monthly Returns'!$D:$D,0),0)</f>
        <v>#N/A</v>
      </c>
      <c r="E603" s="37" t="e">
        <f>INDEX('Monthly Returns'!$O:$O,MATCH('Charting Input'!$C603,'Monthly Returns'!$D:$D,0),0)</f>
        <v>#N/A</v>
      </c>
      <c r="F603" s="37" t="e">
        <f>INDEX('Monthly Returns'!$P:$P,MATCH('Charting Input'!$C603,'Monthly Returns'!$D:$D,0),0)</f>
        <v>#N/A</v>
      </c>
      <c r="G603" s="17" t="e">
        <f t="shared" si="37"/>
        <v>#N/A</v>
      </c>
      <c r="H603" s="17" t="e">
        <f t="shared" si="39"/>
        <v>#N/A</v>
      </c>
      <c r="I603" s="17" t="e">
        <f t="shared" si="40"/>
        <v>#N/A</v>
      </c>
    </row>
    <row r="604" spans="2:9" x14ac:dyDescent="0.2">
      <c r="B604" s="1" t="s">
        <v>1015</v>
      </c>
      <c r="C604" s="34">
        <f t="shared" si="38"/>
        <v>58014</v>
      </c>
      <c r="D604" s="37" t="e">
        <f>INDEX('Monthly Returns'!$E:$E,MATCH('Charting Input'!$C604,'Monthly Returns'!$D:$D,0),0)</f>
        <v>#N/A</v>
      </c>
      <c r="E604" s="37" t="e">
        <f>INDEX('Monthly Returns'!$O:$O,MATCH('Charting Input'!$C604,'Monthly Returns'!$D:$D,0),0)</f>
        <v>#N/A</v>
      </c>
      <c r="F604" s="37" t="e">
        <f>INDEX('Monthly Returns'!$P:$P,MATCH('Charting Input'!$C604,'Monthly Returns'!$D:$D,0),0)</f>
        <v>#N/A</v>
      </c>
      <c r="G604" s="17" t="e">
        <f t="shared" si="37"/>
        <v>#N/A</v>
      </c>
      <c r="H604" s="17" t="e">
        <f t="shared" si="39"/>
        <v>#N/A</v>
      </c>
      <c r="I604" s="17" t="e">
        <f t="shared" si="40"/>
        <v>#N/A</v>
      </c>
    </row>
    <row r="605" spans="2:9" x14ac:dyDescent="0.2">
      <c r="B605" s="1" t="s">
        <v>1016</v>
      </c>
      <c r="C605" s="34">
        <f t="shared" si="38"/>
        <v>58044</v>
      </c>
      <c r="D605" s="37" t="e">
        <f>INDEX('Monthly Returns'!$E:$E,MATCH('Charting Input'!$C605,'Monthly Returns'!$D:$D,0),0)</f>
        <v>#N/A</v>
      </c>
      <c r="E605" s="37" t="e">
        <f>INDEX('Monthly Returns'!$O:$O,MATCH('Charting Input'!$C605,'Monthly Returns'!$D:$D,0),0)</f>
        <v>#N/A</v>
      </c>
      <c r="F605" s="37" t="e">
        <f>INDEX('Monthly Returns'!$P:$P,MATCH('Charting Input'!$C605,'Monthly Returns'!$D:$D,0),0)</f>
        <v>#N/A</v>
      </c>
      <c r="G605" s="17" t="e">
        <f t="shared" si="37"/>
        <v>#N/A</v>
      </c>
      <c r="H605" s="17" t="e">
        <f t="shared" si="39"/>
        <v>#N/A</v>
      </c>
      <c r="I605" s="17" t="e">
        <f t="shared" si="40"/>
        <v>#N/A</v>
      </c>
    </row>
    <row r="606" spans="2:9" x14ac:dyDescent="0.2">
      <c r="B606" s="1" t="s">
        <v>1017</v>
      </c>
      <c r="C606" s="34">
        <f t="shared" si="38"/>
        <v>58075</v>
      </c>
      <c r="D606" s="37" t="e">
        <f>INDEX('Monthly Returns'!$E:$E,MATCH('Charting Input'!$C606,'Monthly Returns'!$D:$D,0),0)</f>
        <v>#N/A</v>
      </c>
      <c r="E606" s="37" t="e">
        <f>INDEX('Monthly Returns'!$O:$O,MATCH('Charting Input'!$C606,'Monthly Returns'!$D:$D,0),0)</f>
        <v>#N/A</v>
      </c>
      <c r="F606" s="37" t="e">
        <f>INDEX('Monthly Returns'!$P:$P,MATCH('Charting Input'!$C606,'Monthly Returns'!$D:$D,0),0)</f>
        <v>#N/A</v>
      </c>
      <c r="G606" s="17" t="e">
        <f t="shared" si="37"/>
        <v>#N/A</v>
      </c>
      <c r="H606" s="17" t="e">
        <f t="shared" si="39"/>
        <v>#N/A</v>
      </c>
      <c r="I606" s="17" t="e">
        <f t="shared" si="40"/>
        <v>#N/A</v>
      </c>
    </row>
    <row r="607" spans="2:9" x14ac:dyDescent="0.2">
      <c r="B607" s="1" t="s">
        <v>1018</v>
      </c>
      <c r="C607" s="34">
        <f t="shared" si="38"/>
        <v>58106</v>
      </c>
      <c r="D607" s="37" t="e">
        <f>INDEX('Monthly Returns'!$E:$E,MATCH('Charting Input'!$C607,'Monthly Returns'!$D:$D,0),0)</f>
        <v>#N/A</v>
      </c>
      <c r="E607" s="37" t="e">
        <f>INDEX('Monthly Returns'!$O:$O,MATCH('Charting Input'!$C607,'Monthly Returns'!$D:$D,0),0)</f>
        <v>#N/A</v>
      </c>
      <c r="F607" s="37" t="e">
        <f>INDEX('Monthly Returns'!$P:$P,MATCH('Charting Input'!$C607,'Monthly Returns'!$D:$D,0),0)</f>
        <v>#N/A</v>
      </c>
      <c r="G607" s="17" t="e">
        <f t="shared" si="37"/>
        <v>#N/A</v>
      </c>
      <c r="H607" s="17" t="e">
        <f t="shared" si="39"/>
        <v>#N/A</v>
      </c>
      <c r="I607" s="17" t="e">
        <f t="shared" si="40"/>
        <v>#N/A</v>
      </c>
    </row>
    <row r="608" spans="2:9" x14ac:dyDescent="0.2">
      <c r="B608" s="1" t="s">
        <v>1019</v>
      </c>
      <c r="C608" s="34">
        <f t="shared" si="38"/>
        <v>58134</v>
      </c>
      <c r="D608" s="37" t="e">
        <f>INDEX('Monthly Returns'!$E:$E,MATCH('Charting Input'!$C608,'Monthly Returns'!$D:$D,0),0)</f>
        <v>#N/A</v>
      </c>
      <c r="E608" s="37" t="e">
        <f>INDEX('Monthly Returns'!$O:$O,MATCH('Charting Input'!$C608,'Monthly Returns'!$D:$D,0),0)</f>
        <v>#N/A</v>
      </c>
      <c r="F608" s="37" t="e">
        <f>INDEX('Monthly Returns'!$P:$P,MATCH('Charting Input'!$C608,'Monthly Returns'!$D:$D,0),0)</f>
        <v>#N/A</v>
      </c>
      <c r="G608" s="17" t="e">
        <f t="shared" si="37"/>
        <v>#N/A</v>
      </c>
      <c r="H608" s="17" t="e">
        <f t="shared" si="39"/>
        <v>#N/A</v>
      </c>
      <c r="I608" s="17" t="e">
        <f t="shared" si="40"/>
        <v>#N/A</v>
      </c>
    </row>
    <row r="609" spans="2:9" x14ac:dyDescent="0.2">
      <c r="B609" s="1" t="s">
        <v>1020</v>
      </c>
      <c r="C609" s="34">
        <f t="shared" si="38"/>
        <v>58165</v>
      </c>
      <c r="D609" s="37" t="e">
        <f>INDEX('Monthly Returns'!$E:$E,MATCH('Charting Input'!$C609,'Monthly Returns'!$D:$D,0),0)</f>
        <v>#N/A</v>
      </c>
      <c r="E609" s="37" t="e">
        <f>INDEX('Monthly Returns'!$O:$O,MATCH('Charting Input'!$C609,'Monthly Returns'!$D:$D,0),0)</f>
        <v>#N/A</v>
      </c>
      <c r="F609" s="37" t="e">
        <f>INDEX('Monthly Returns'!$P:$P,MATCH('Charting Input'!$C609,'Monthly Returns'!$D:$D,0),0)</f>
        <v>#N/A</v>
      </c>
      <c r="G609" s="17" t="e">
        <f t="shared" si="37"/>
        <v>#N/A</v>
      </c>
      <c r="H609" s="17" t="e">
        <f t="shared" si="39"/>
        <v>#N/A</v>
      </c>
      <c r="I609" s="17" t="e">
        <f t="shared" si="40"/>
        <v>#N/A</v>
      </c>
    </row>
    <row r="610" spans="2:9" x14ac:dyDescent="0.2">
      <c r="B610" s="1" t="s">
        <v>1021</v>
      </c>
      <c r="C610" s="34">
        <f t="shared" si="38"/>
        <v>58195</v>
      </c>
      <c r="D610" s="37" t="e">
        <f>INDEX('Monthly Returns'!$E:$E,MATCH('Charting Input'!$C610,'Monthly Returns'!$D:$D,0),0)</f>
        <v>#N/A</v>
      </c>
      <c r="E610" s="37" t="e">
        <f>INDEX('Monthly Returns'!$O:$O,MATCH('Charting Input'!$C610,'Monthly Returns'!$D:$D,0),0)</f>
        <v>#N/A</v>
      </c>
      <c r="F610" s="37" t="e">
        <f>INDEX('Monthly Returns'!$P:$P,MATCH('Charting Input'!$C610,'Monthly Returns'!$D:$D,0),0)</f>
        <v>#N/A</v>
      </c>
      <c r="G610" s="17" t="e">
        <f t="shared" si="37"/>
        <v>#N/A</v>
      </c>
      <c r="H610" s="17" t="e">
        <f t="shared" si="39"/>
        <v>#N/A</v>
      </c>
      <c r="I610" s="17" t="e">
        <f t="shared" si="40"/>
        <v>#N/A</v>
      </c>
    </row>
    <row r="611" spans="2:9" x14ac:dyDescent="0.2">
      <c r="B611" s="1" t="s">
        <v>1022</v>
      </c>
      <c r="C611" s="34">
        <f t="shared" si="38"/>
        <v>58226</v>
      </c>
      <c r="D611" s="37" t="e">
        <f>INDEX('Monthly Returns'!$E:$E,MATCH('Charting Input'!$C611,'Monthly Returns'!$D:$D,0),0)</f>
        <v>#N/A</v>
      </c>
      <c r="E611" s="37" t="e">
        <f>INDEX('Monthly Returns'!$O:$O,MATCH('Charting Input'!$C611,'Monthly Returns'!$D:$D,0),0)</f>
        <v>#N/A</v>
      </c>
      <c r="F611" s="37" t="e">
        <f>INDEX('Monthly Returns'!$P:$P,MATCH('Charting Input'!$C611,'Monthly Returns'!$D:$D,0),0)</f>
        <v>#N/A</v>
      </c>
      <c r="G611" s="17" t="e">
        <f t="shared" si="37"/>
        <v>#N/A</v>
      </c>
      <c r="H611" s="17" t="e">
        <f t="shared" si="39"/>
        <v>#N/A</v>
      </c>
      <c r="I611" s="17" t="e">
        <f t="shared" si="40"/>
        <v>#N/A</v>
      </c>
    </row>
    <row r="612" spans="2:9" x14ac:dyDescent="0.2">
      <c r="B612" s="1" t="s">
        <v>1023</v>
      </c>
      <c r="C612" s="34">
        <f t="shared" si="38"/>
        <v>58256</v>
      </c>
      <c r="D612" s="37" t="e">
        <f>INDEX('Monthly Returns'!$E:$E,MATCH('Charting Input'!$C612,'Monthly Returns'!$D:$D,0),0)</f>
        <v>#N/A</v>
      </c>
      <c r="E612" s="37" t="e">
        <f>INDEX('Monthly Returns'!$O:$O,MATCH('Charting Input'!$C612,'Monthly Returns'!$D:$D,0),0)</f>
        <v>#N/A</v>
      </c>
      <c r="F612" s="37" t="e">
        <f>INDEX('Monthly Returns'!$P:$P,MATCH('Charting Input'!$C612,'Monthly Returns'!$D:$D,0),0)</f>
        <v>#N/A</v>
      </c>
      <c r="G612" s="17" t="e">
        <f t="shared" si="37"/>
        <v>#N/A</v>
      </c>
      <c r="H612" s="17" t="e">
        <f t="shared" si="39"/>
        <v>#N/A</v>
      </c>
      <c r="I612" s="17" t="e">
        <f t="shared" si="40"/>
        <v>#N/A</v>
      </c>
    </row>
    <row r="613" spans="2:9" x14ac:dyDescent="0.2">
      <c r="B613" s="1" t="s">
        <v>1024</v>
      </c>
      <c r="C613" s="34">
        <f t="shared" si="38"/>
        <v>58287</v>
      </c>
      <c r="D613" s="37" t="e">
        <f>INDEX('Monthly Returns'!$E:$E,MATCH('Charting Input'!$C613,'Monthly Returns'!$D:$D,0),0)</f>
        <v>#N/A</v>
      </c>
      <c r="E613" s="37" t="e">
        <f>INDEX('Monthly Returns'!$O:$O,MATCH('Charting Input'!$C613,'Monthly Returns'!$D:$D,0),0)</f>
        <v>#N/A</v>
      </c>
      <c r="F613" s="37" t="e">
        <f>INDEX('Monthly Returns'!$P:$P,MATCH('Charting Input'!$C613,'Monthly Returns'!$D:$D,0),0)</f>
        <v>#N/A</v>
      </c>
      <c r="G613" s="17" t="e">
        <f t="shared" si="37"/>
        <v>#N/A</v>
      </c>
      <c r="H613" s="17" t="e">
        <f t="shared" si="39"/>
        <v>#N/A</v>
      </c>
      <c r="I613" s="17" t="e">
        <f t="shared" si="40"/>
        <v>#N/A</v>
      </c>
    </row>
    <row r="614" spans="2:9" x14ac:dyDescent="0.2">
      <c r="B614" s="1" t="s">
        <v>1025</v>
      </c>
      <c r="C614" s="34">
        <f t="shared" si="38"/>
        <v>58318</v>
      </c>
      <c r="D614" s="37" t="e">
        <f>INDEX('Monthly Returns'!$E:$E,MATCH('Charting Input'!$C614,'Monthly Returns'!$D:$D,0),0)</f>
        <v>#N/A</v>
      </c>
      <c r="E614" s="37" t="e">
        <f>INDEX('Monthly Returns'!$O:$O,MATCH('Charting Input'!$C614,'Monthly Returns'!$D:$D,0),0)</f>
        <v>#N/A</v>
      </c>
      <c r="F614" s="37" t="e">
        <f>INDEX('Monthly Returns'!$P:$P,MATCH('Charting Input'!$C614,'Monthly Returns'!$D:$D,0),0)</f>
        <v>#N/A</v>
      </c>
      <c r="G614" s="17" t="e">
        <f t="shared" si="37"/>
        <v>#N/A</v>
      </c>
      <c r="H614" s="17" t="e">
        <f t="shared" si="39"/>
        <v>#N/A</v>
      </c>
      <c r="I614" s="17" t="e">
        <f t="shared" si="40"/>
        <v>#N/A</v>
      </c>
    </row>
    <row r="615" spans="2:9" x14ac:dyDescent="0.2">
      <c r="B615" s="1" t="s">
        <v>1026</v>
      </c>
      <c r="C615" s="34">
        <f t="shared" si="38"/>
        <v>58348</v>
      </c>
      <c r="D615" s="37" t="e">
        <f>INDEX('Monthly Returns'!$E:$E,MATCH('Charting Input'!$C615,'Monthly Returns'!$D:$D,0),0)</f>
        <v>#N/A</v>
      </c>
      <c r="E615" s="37" t="e">
        <f>INDEX('Monthly Returns'!$O:$O,MATCH('Charting Input'!$C615,'Monthly Returns'!$D:$D,0),0)</f>
        <v>#N/A</v>
      </c>
      <c r="F615" s="37" t="e">
        <f>INDEX('Monthly Returns'!$P:$P,MATCH('Charting Input'!$C615,'Monthly Returns'!$D:$D,0),0)</f>
        <v>#N/A</v>
      </c>
      <c r="G615" s="17" t="e">
        <f t="shared" si="37"/>
        <v>#N/A</v>
      </c>
      <c r="H615" s="17" t="e">
        <f t="shared" si="39"/>
        <v>#N/A</v>
      </c>
      <c r="I615" s="17" t="e">
        <f t="shared" si="40"/>
        <v>#N/A</v>
      </c>
    </row>
    <row r="616" spans="2:9" x14ac:dyDescent="0.2">
      <c r="B616" s="1" t="s">
        <v>1027</v>
      </c>
      <c r="C616" s="34">
        <f t="shared" si="38"/>
        <v>58379</v>
      </c>
      <c r="D616" s="37" t="e">
        <f>INDEX('Monthly Returns'!$E:$E,MATCH('Charting Input'!$C616,'Monthly Returns'!$D:$D,0),0)</f>
        <v>#N/A</v>
      </c>
      <c r="E616" s="37" t="e">
        <f>INDEX('Monthly Returns'!$O:$O,MATCH('Charting Input'!$C616,'Monthly Returns'!$D:$D,0),0)</f>
        <v>#N/A</v>
      </c>
      <c r="F616" s="37" t="e">
        <f>INDEX('Monthly Returns'!$P:$P,MATCH('Charting Input'!$C616,'Monthly Returns'!$D:$D,0),0)</f>
        <v>#N/A</v>
      </c>
      <c r="G616" s="17" t="e">
        <f t="shared" si="37"/>
        <v>#N/A</v>
      </c>
      <c r="H616" s="17" t="e">
        <f t="shared" si="39"/>
        <v>#N/A</v>
      </c>
      <c r="I616" s="17" t="e">
        <f t="shared" si="40"/>
        <v>#N/A</v>
      </c>
    </row>
    <row r="617" spans="2:9" x14ac:dyDescent="0.2">
      <c r="B617" s="1" t="s">
        <v>1028</v>
      </c>
      <c r="C617" s="34">
        <f t="shared" si="38"/>
        <v>58409</v>
      </c>
      <c r="D617" s="37" t="e">
        <f>INDEX('Monthly Returns'!$E:$E,MATCH('Charting Input'!$C617,'Monthly Returns'!$D:$D,0),0)</f>
        <v>#N/A</v>
      </c>
      <c r="E617" s="37" t="e">
        <f>INDEX('Monthly Returns'!$O:$O,MATCH('Charting Input'!$C617,'Monthly Returns'!$D:$D,0),0)</f>
        <v>#N/A</v>
      </c>
      <c r="F617" s="37" t="e">
        <f>INDEX('Monthly Returns'!$P:$P,MATCH('Charting Input'!$C617,'Monthly Returns'!$D:$D,0),0)</f>
        <v>#N/A</v>
      </c>
      <c r="G617" s="17" t="e">
        <f t="shared" si="37"/>
        <v>#N/A</v>
      </c>
      <c r="H617" s="17" t="e">
        <f t="shared" si="39"/>
        <v>#N/A</v>
      </c>
      <c r="I617" s="17" t="e">
        <f t="shared" si="40"/>
        <v>#N/A</v>
      </c>
    </row>
    <row r="618" spans="2:9" x14ac:dyDescent="0.2">
      <c r="B618" s="1" t="s">
        <v>1029</v>
      </c>
      <c r="C618" s="34">
        <f t="shared" si="38"/>
        <v>58440</v>
      </c>
      <c r="D618" s="37" t="e">
        <f>INDEX('Monthly Returns'!$E:$E,MATCH('Charting Input'!$C618,'Monthly Returns'!$D:$D,0),0)</f>
        <v>#N/A</v>
      </c>
      <c r="E618" s="37" t="e">
        <f>INDEX('Monthly Returns'!$O:$O,MATCH('Charting Input'!$C618,'Monthly Returns'!$D:$D,0),0)</f>
        <v>#N/A</v>
      </c>
      <c r="F618" s="37" t="e">
        <f>INDEX('Monthly Returns'!$P:$P,MATCH('Charting Input'!$C618,'Monthly Returns'!$D:$D,0),0)</f>
        <v>#N/A</v>
      </c>
      <c r="G618" s="17" t="e">
        <f t="shared" si="37"/>
        <v>#N/A</v>
      </c>
      <c r="H618" s="17" t="e">
        <f t="shared" si="39"/>
        <v>#N/A</v>
      </c>
      <c r="I618" s="17" t="e">
        <f t="shared" si="40"/>
        <v>#N/A</v>
      </c>
    </row>
    <row r="619" spans="2:9" x14ac:dyDescent="0.2">
      <c r="B619" s="1" t="s">
        <v>1030</v>
      </c>
      <c r="C619" s="34">
        <f t="shared" si="38"/>
        <v>58471</v>
      </c>
      <c r="D619" s="37" t="e">
        <f>INDEX('Monthly Returns'!$E:$E,MATCH('Charting Input'!$C619,'Monthly Returns'!$D:$D,0),0)</f>
        <v>#N/A</v>
      </c>
      <c r="E619" s="37" t="e">
        <f>INDEX('Monthly Returns'!$O:$O,MATCH('Charting Input'!$C619,'Monthly Returns'!$D:$D,0),0)</f>
        <v>#N/A</v>
      </c>
      <c r="F619" s="37" t="e">
        <f>INDEX('Monthly Returns'!$P:$P,MATCH('Charting Input'!$C619,'Monthly Returns'!$D:$D,0),0)</f>
        <v>#N/A</v>
      </c>
      <c r="G619" s="17" t="e">
        <f t="shared" si="37"/>
        <v>#N/A</v>
      </c>
      <c r="H619" s="17" t="e">
        <f t="shared" si="39"/>
        <v>#N/A</v>
      </c>
      <c r="I619" s="17" t="e">
        <f t="shared" si="40"/>
        <v>#N/A</v>
      </c>
    </row>
    <row r="620" spans="2:9" x14ac:dyDescent="0.2">
      <c r="B620" s="1" t="s">
        <v>1031</v>
      </c>
      <c r="C620" s="34">
        <f t="shared" si="38"/>
        <v>58500</v>
      </c>
      <c r="D620" s="37" t="e">
        <f>INDEX('Monthly Returns'!$E:$E,MATCH('Charting Input'!$C620,'Monthly Returns'!$D:$D,0),0)</f>
        <v>#N/A</v>
      </c>
      <c r="E620" s="37" t="e">
        <f>INDEX('Monthly Returns'!$O:$O,MATCH('Charting Input'!$C620,'Monthly Returns'!$D:$D,0),0)</f>
        <v>#N/A</v>
      </c>
      <c r="F620" s="37" t="e">
        <f>INDEX('Monthly Returns'!$P:$P,MATCH('Charting Input'!$C620,'Monthly Returns'!$D:$D,0),0)</f>
        <v>#N/A</v>
      </c>
      <c r="G620" s="17" t="e">
        <f t="shared" si="37"/>
        <v>#N/A</v>
      </c>
      <c r="H620" s="17" t="e">
        <f t="shared" si="39"/>
        <v>#N/A</v>
      </c>
      <c r="I620" s="17" t="e">
        <f t="shared" si="40"/>
        <v>#N/A</v>
      </c>
    </row>
    <row r="621" spans="2:9" x14ac:dyDescent="0.2">
      <c r="B621" s="1" t="s">
        <v>1032</v>
      </c>
      <c r="C621" s="34">
        <f t="shared" si="38"/>
        <v>58531</v>
      </c>
      <c r="D621" s="37" t="e">
        <f>INDEX('Monthly Returns'!$E:$E,MATCH('Charting Input'!$C621,'Monthly Returns'!$D:$D,0),0)</f>
        <v>#N/A</v>
      </c>
      <c r="E621" s="37" t="e">
        <f>INDEX('Monthly Returns'!$O:$O,MATCH('Charting Input'!$C621,'Monthly Returns'!$D:$D,0),0)</f>
        <v>#N/A</v>
      </c>
      <c r="F621" s="37" t="e">
        <f>INDEX('Monthly Returns'!$P:$P,MATCH('Charting Input'!$C621,'Monthly Returns'!$D:$D,0),0)</f>
        <v>#N/A</v>
      </c>
      <c r="G621" s="17" t="e">
        <f t="shared" si="37"/>
        <v>#N/A</v>
      </c>
      <c r="H621" s="17" t="e">
        <f t="shared" si="39"/>
        <v>#N/A</v>
      </c>
      <c r="I621" s="17" t="e">
        <f t="shared" si="40"/>
        <v>#N/A</v>
      </c>
    </row>
    <row r="622" spans="2:9" x14ac:dyDescent="0.2">
      <c r="B622" s="1" t="s">
        <v>1033</v>
      </c>
      <c r="C622" s="34">
        <f t="shared" si="38"/>
        <v>58561</v>
      </c>
      <c r="D622" s="37" t="e">
        <f>INDEX('Monthly Returns'!$E:$E,MATCH('Charting Input'!$C622,'Monthly Returns'!$D:$D,0),0)</f>
        <v>#N/A</v>
      </c>
      <c r="E622" s="37" t="e">
        <f>INDEX('Monthly Returns'!$O:$O,MATCH('Charting Input'!$C622,'Monthly Returns'!$D:$D,0),0)</f>
        <v>#N/A</v>
      </c>
      <c r="F622" s="37" t="e">
        <f>INDEX('Monthly Returns'!$P:$P,MATCH('Charting Input'!$C622,'Monthly Returns'!$D:$D,0),0)</f>
        <v>#N/A</v>
      </c>
      <c r="G622" s="17" t="e">
        <f t="shared" si="37"/>
        <v>#N/A</v>
      </c>
      <c r="H622" s="17" t="e">
        <f t="shared" si="39"/>
        <v>#N/A</v>
      </c>
      <c r="I622" s="17" t="e">
        <f t="shared" si="40"/>
        <v>#N/A</v>
      </c>
    </row>
    <row r="623" spans="2:9" x14ac:dyDescent="0.2">
      <c r="B623" s="1" t="s">
        <v>1034</v>
      </c>
      <c r="C623" s="34">
        <f t="shared" si="38"/>
        <v>58592</v>
      </c>
      <c r="D623" s="37" t="e">
        <f>INDEX('Monthly Returns'!$E:$E,MATCH('Charting Input'!$C623,'Monthly Returns'!$D:$D,0),0)</f>
        <v>#N/A</v>
      </c>
      <c r="E623" s="37" t="e">
        <f>INDEX('Monthly Returns'!$O:$O,MATCH('Charting Input'!$C623,'Monthly Returns'!$D:$D,0),0)</f>
        <v>#N/A</v>
      </c>
      <c r="F623" s="37" t="e">
        <f>INDEX('Monthly Returns'!$P:$P,MATCH('Charting Input'!$C623,'Monthly Returns'!$D:$D,0),0)</f>
        <v>#N/A</v>
      </c>
      <c r="G623" s="17" t="e">
        <f t="shared" si="37"/>
        <v>#N/A</v>
      </c>
      <c r="H623" s="17" t="e">
        <f t="shared" si="39"/>
        <v>#N/A</v>
      </c>
      <c r="I623" s="17" t="e">
        <f t="shared" si="40"/>
        <v>#N/A</v>
      </c>
    </row>
    <row r="624" spans="2:9" x14ac:dyDescent="0.2">
      <c r="B624" s="1" t="s">
        <v>1035</v>
      </c>
      <c r="C624" s="34">
        <f t="shared" si="38"/>
        <v>58622</v>
      </c>
      <c r="D624" s="37" t="e">
        <f>INDEX('Monthly Returns'!$E:$E,MATCH('Charting Input'!$C624,'Monthly Returns'!$D:$D,0),0)</f>
        <v>#N/A</v>
      </c>
      <c r="E624" s="37" t="e">
        <f>INDEX('Monthly Returns'!$O:$O,MATCH('Charting Input'!$C624,'Monthly Returns'!$D:$D,0),0)</f>
        <v>#N/A</v>
      </c>
      <c r="F624" s="37" t="e">
        <f>INDEX('Monthly Returns'!$P:$P,MATCH('Charting Input'!$C624,'Monthly Returns'!$D:$D,0),0)</f>
        <v>#N/A</v>
      </c>
      <c r="G624" s="17" t="e">
        <f t="shared" si="37"/>
        <v>#N/A</v>
      </c>
      <c r="H624" s="17" t="e">
        <f t="shared" si="39"/>
        <v>#N/A</v>
      </c>
      <c r="I624" s="17" t="e">
        <f t="shared" si="40"/>
        <v>#N/A</v>
      </c>
    </row>
    <row r="625" spans="2:9" x14ac:dyDescent="0.2">
      <c r="B625" s="1" t="s">
        <v>1036</v>
      </c>
      <c r="C625" s="34">
        <f t="shared" si="38"/>
        <v>58653</v>
      </c>
      <c r="D625" s="37" t="e">
        <f>INDEX('Monthly Returns'!$E:$E,MATCH('Charting Input'!$C625,'Monthly Returns'!$D:$D,0),0)</f>
        <v>#N/A</v>
      </c>
      <c r="E625" s="37" t="e">
        <f>INDEX('Monthly Returns'!$O:$O,MATCH('Charting Input'!$C625,'Monthly Returns'!$D:$D,0),0)</f>
        <v>#N/A</v>
      </c>
      <c r="F625" s="37" t="e">
        <f>INDEX('Monthly Returns'!$P:$P,MATCH('Charting Input'!$C625,'Monthly Returns'!$D:$D,0),0)</f>
        <v>#N/A</v>
      </c>
      <c r="G625" s="17" t="e">
        <f t="shared" si="37"/>
        <v>#N/A</v>
      </c>
      <c r="H625" s="17" t="e">
        <f t="shared" si="39"/>
        <v>#N/A</v>
      </c>
      <c r="I625" s="17" t="e">
        <f t="shared" si="40"/>
        <v>#N/A</v>
      </c>
    </row>
    <row r="626" spans="2:9" x14ac:dyDescent="0.2">
      <c r="B626" s="1" t="s">
        <v>1037</v>
      </c>
      <c r="C626" s="34">
        <f t="shared" si="38"/>
        <v>58684</v>
      </c>
      <c r="D626" s="37" t="e">
        <f>INDEX('Monthly Returns'!$E:$E,MATCH('Charting Input'!$C626,'Monthly Returns'!$D:$D,0),0)</f>
        <v>#N/A</v>
      </c>
      <c r="E626" s="37" t="e">
        <f>INDEX('Monthly Returns'!$O:$O,MATCH('Charting Input'!$C626,'Monthly Returns'!$D:$D,0),0)</f>
        <v>#N/A</v>
      </c>
      <c r="F626" s="37" t="e">
        <f>INDEX('Monthly Returns'!$P:$P,MATCH('Charting Input'!$C626,'Monthly Returns'!$D:$D,0),0)</f>
        <v>#N/A</v>
      </c>
      <c r="G626" s="17" t="e">
        <f t="shared" si="37"/>
        <v>#N/A</v>
      </c>
      <c r="H626" s="17" t="e">
        <f t="shared" si="39"/>
        <v>#N/A</v>
      </c>
      <c r="I626" s="17" t="e">
        <f t="shared" si="40"/>
        <v>#N/A</v>
      </c>
    </row>
    <row r="627" spans="2:9" x14ac:dyDescent="0.2">
      <c r="B627" s="1" t="s">
        <v>1038</v>
      </c>
      <c r="C627" s="34">
        <f t="shared" si="38"/>
        <v>58714</v>
      </c>
      <c r="D627" s="37" t="e">
        <f>INDEX('Monthly Returns'!$E:$E,MATCH('Charting Input'!$C627,'Monthly Returns'!$D:$D,0),0)</f>
        <v>#N/A</v>
      </c>
      <c r="E627" s="37" t="e">
        <f>INDEX('Monthly Returns'!$O:$O,MATCH('Charting Input'!$C627,'Monthly Returns'!$D:$D,0),0)</f>
        <v>#N/A</v>
      </c>
      <c r="F627" s="37" t="e">
        <f>INDEX('Monthly Returns'!$P:$P,MATCH('Charting Input'!$C627,'Monthly Returns'!$D:$D,0),0)</f>
        <v>#N/A</v>
      </c>
      <c r="G627" s="17" t="e">
        <f t="shared" si="37"/>
        <v>#N/A</v>
      </c>
      <c r="H627" s="17" t="e">
        <f t="shared" si="39"/>
        <v>#N/A</v>
      </c>
      <c r="I627" s="17" t="e">
        <f t="shared" si="40"/>
        <v>#N/A</v>
      </c>
    </row>
    <row r="628" spans="2:9" x14ac:dyDescent="0.2">
      <c r="B628" s="1" t="s">
        <v>1039</v>
      </c>
      <c r="C628" s="34">
        <f t="shared" si="38"/>
        <v>58745</v>
      </c>
      <c r="D628" s="37" t="e">
        <f>INDEX('Monthly Returns'!$E:$E,MATCH('Charting Input'!$C628,'Monthly Returns'!$D:$D,0),0)</f>
        <v>#N/A</v>
      </c>
      <c r="E628" s="37" t="e">
        <f>INDEX('Monthly Returns'!$O:$O,MATCH('Charting Input'!$C628,'Monthly Returns'!$D:$D,0),0)</f>
        <v>#N/A</v>
      </c>
      <c r="F628" s="37" t="e">
        <f>INDEX('Monthly Returns'!$P:$P,MATCH('Charting Input'!$C628,'Monthly Returns'!$D:$D,0),0)</f>
        <v>#N/A</v>
      </c>
      <c r="G628" s="17" t="e">
        <f t="shared" si="37"/>
        <v>#N/A</v>
      </c>
      <c r="H628" s="17" t="e">
        <f t="shared" si="39"/>
        <v>#N/A</v>
      </c>
      <c r="I628" s="17" t="e">
        <f t="shared" si="40"/>
        <v>#N/A</v>
      </c>
    </row>
    <row r="629" spans="2:9" x14ac:dyDescent="0.2">
      <c r="B629" s="1" t="s">
        <v>1040</v>
      </c>
      <c r="C629" s="34">
        <f t="shared" si="38"/>
        <v>58775</v>
      </c>
      <c r="D629" s="37" t="e">
        <f>INDEX('Monthly Returns'!$E:$E,MATCH('Charting Input'!$C629,'Monthly Returns'!$D:$D,0),0)</f>
        <v>#N/A</v>
      </c>
      <c r="E629" s="37" t="e">
        <f>INDEX('Monthly Returns'!$O:$O,MATCH('Charting Input'!$C629,'Monthly Returns'!$D:$D,0),0)</f>
        <v>#N/A</v>
      </c>
      <c r="F629" s="37" t="e">
        <f>INDEX('Monthly Returns'!$P:$P,MATCH('Charting Input'!$C629,'Monthly Returns'!$D:$D,0),0)</f>
        <v>#N/A</v>
      </c>
      <c r="G629" s="17" t="e">
        <f t="shared" si="37"/>
        <v>#N/A</v>
      </c>
      <c r="H629" s="17" t="e">
        <f t="shared" si="39"/>
        <v>#N/A</v>
      </c>
      <c r="I629" s="17" t="e">
        <f t="shared" si="40"/>
        <v>#N/A</v>
      </c>
    </row>
    <row r="630" spans="2:9" x14ac:dyDescent="0.2">
      <c r="B630" s="1" t="s">
        <v>1041</v>
      </c>
      <c r="C630" s="34">
        <f t="shared" si="38"/>
        <v>58806</v>
      </c>
      <c r="D630" s="37" t="e">
        <f>INDEX('Monthly Returns'!$E:$E,MATCH('Charting Input'!$C630,'Monthly Returns'!$D:$D,0),0)</f>
        <v>#N/A</v>
      </c>
      <c r="E630" s="37" t="e">
        <f>INDEX('Monthly Returns'!$O:$O,MATCH('Charting Input'!$C630,'Monthly Returns'!$D:$D,0),0)</f>
        <v>#N/A</v>
      </c>
      <c r="F630" s="37" t="e">
        <f>INDEX('Monthly Returns'!$P:$P,MATCH('Charting Input'!$C630,'Monthly Returns'!$D:$D,0),0)</f>
        <v>#N/A</v>
      </c>
      <c r="G630" s="17" t="e">
        <f t="shared" si="37"/>
        <v>#N/A</v>
      </c>
      <c r="H630" s="17" t="e">
        <f t="shared" si="39"/>
        <v>#N/A</v>
      </c>
      <c r="I630" s="17" t="e">
        <f t="shared" si="40"/>
        <v>#N/A</v>
      </c>
    </row>
    <row r="631" spans="2:9" x14ac:dyDescent="0.2">
      <c r="B631" s="1" t="s">
        <v>1042</v>
      </c>
      <c r="C631" s="34">
        <f t="shared" si="38"/>
        <v>58837</v>
      </c>
      <c r="D631" s="37" t="e">
        <f>INDEX('Monthly Returns'!$E:$E,MATCH('Charting Input'!$C631,'Monthly Returns'!$D:$D,0),0)</f>
        <v>#N/A</v>
      </c>
      <c r="E631" s="37" t="e">
        <f>INDEX('Monthly Returns'!$O:$O,MATCH('Charting Input'!$C631,'Monthly Returns'!$D:$D,0),0)</f>
        <v>#N/A</v>
      </c>
      <c r="F631" s="37" t="e">
        <f>INDEX('Monthly Returns'!$P:$P,MATCH('Charting Input'!$C631,'Monthly Returns'!$D:$D,0),0)</f>
        <v>#N/A</v>
      </c>
      <c r="G631" s="17" t="e">
        <f t="shared" si="37"/>
        <v>#N/A</v>
      </c>
      <c r="H631" s="17" t="e">
        <f t="shared" si="39"/>
        <v>#N/A</v>
      </c>
      <c r="I631" s="17" t="e">
        <f t="shared" si="40"/>
        <v>#N/A</v>
      </c>
    </row>
    <row r="632" spans="2:9" x14ac:dyDescent="0.2">
      <c r="B632" s="1" t="s">
        <v>1043</v>
      </c>
      <c r="C632" s="34">
        <f t="shared" si="38"/>
        <v>58865</v>
      </c>
      <c r="D632" s="37" t="e">
        <f>INDEX('Monthly Returns'!$E:$E,MATCH('Charting Input'!$C632,'Monthly Returns'!$D:$D,0),0)</f>
        <v>#N/A</v>
      </c>
      <c r="E632" s="37" t="e">
        <f>INDEX('Monthly Returns'!$O:$O,MATCH('Charting Input'!$C632,'Monthly Returns'!$D:$D,0),0)</f>
        <v>#N/A</v>
      </c>
      <c r="F632" s="37" t="e">
        <f>INDEX('Monthly Returns'!$P:$P,MATCH('Charting Input'!$C632,'Monthly Returns'!$D:$D,0),0)</f>
        <v>#N/A</v>
      </c>
      <c r="G632" s="17" t="e">
        <f t="shared" si="37"/>
        <v>#N/A</v>
      </c>
      <c r="H632" s="17" t="e">
        <f t="shared" si="39"/>
        <v>#N/A</v>
      </c>
      <c r="I632" s="17" t="e">
        <f t="shared" si="40"/>
        <v>#N/A</v>
      </c>
    </row>
    <row r="633" spans="2:9" x14ac:dyDescent="0.2">
      <c r="B633" s="1" t="s">
        <v>1044</v>
      </c>
      <c r="C633" s="34">
        <f t="shared" si="38"/>
        <v>58896</v>
      </c>
      <c r="D633" s="37" t="e">
        <f>INDEX('Monthly Returns'!$E:$E,MATCH('Charting Input'!$C633,'Monthly Returns'!$D:$D,0),0)</f>
        <v>#N/A</v>
      </c>
      <c r="E633" s="37" t="e">
        <f>INDEX('Monthly Returns'!$O:$O,MATCH('Charting Input'!$C633,'Monthly Returns'!$D:$D,0),0)</f>
        <v>#N/A</v>
      </c>
      <c r="F633" s="37" t="e">
        <f>INDEX('Monthly Returns'!$P:$P,MATCH('Charting Input'!$C633,'Monthly Returns'!$D:$D,0),0)</f>
        <v>#N/A</v>
      </c>
      <c r="G633" s="17" t="e">
        <f t="shared" si="37"/>
        <v>#N/A</v>
      </c>
      <c r="H633" s="17" t="e">
        <f t="shared" si="39"/>
        <v>#N/A</v>
      </c>
      <c r="I633" s="17" t="e">
        <f t="shared" si="40"/>
        <v>#N/A</v>
      </c>
    </row>
    <row r="634" spans="2:9" x14ac:dyDescent="0.2">
      <c r="B634" s="1" t="s">
        <v>1045</v>
      </c>
      <c r="C634" s="34">
        <f t="shared" si="38"/>
        <v>58926</v>
      </c>
      <c r="D634" s="37" t="e">
        <f>INDEX('Monthly Returns'!$E:$E,MATCH('Charting Input'!$C634,'Monthly Returns'!$D:$D,0),0)</f>
        <v>#N/A</v>
      </c>
      <c r="E634" s="37" t="e">
        <f>INDEX('Monthly Returns'!$O:$O,MATCH('Charting Input'!$C634,'Monthly Returns'!$D:$D,0),0)</f>
        <v>#N/A</v>
      </c>
      <c r="F634" s="37" t="e">
        <f>INDEX('Monthly Returns'!$P:$P,MATCH('Charting Input'!$C634,'Monthly Returns'!$D:$D,0),0)</f>
        <v>#N/A</v>
      </c>
      <c r="G634" s="17" t="e">
        <f t="shared" si="37"/>
        <v>#N/A</v>
      </c>
      <c r="H634" s="17" t="e">
        <f t="shared" si="39"/>
        <v>#N/A</v>
      </c>
      <c r="I634" s="17" t="e">
        <f t="shared" si="40"/>
        <v>#N/A</v>
      </c>
    </row>
    <row r="635" spans="2:9" x14ac:dyDescent="0.2">
      <c r="B635" s="1" t="s">
        <v>1046</v>
      </c>
      <c r="C635" s="34">
        <f t="shared" si="38"/>
        <v>58957</v>
      </c>
      <c r="D635" s="37" t="e">
        <f>INDEX('Monthly Returns'!$E:$E,MATCH('Charting Input'!$C635,'Monthly Returns'!$D:$D,0),0)</f>
        <v>#N/A</v>
      </c>
      <c r="E635" s="37" t="e">
        <f>INDEX('Monthly Returns'!$O:$O,MATCH('Charting Input'!$C635,'Monthly Returns'!$D:$D,0),0)</f>
        <v>#N/A</v>
      </c>
      <c r="F635" s="37" t="e">
        <f>INDEX('Monthly Returns'!$P:$P,MATCH('Charting Input'!$C635,'Monthly Returns'!$D:$D,0),0)</f>
        <v>#N/A</v>
      </c>
      <c r="G635" s="17" t="e">
        <f t="shared" si="37"/>
        <v>#N/A</v>
      </c>
      <c r="H635" s="17" t="e">
        <f t="shared" si="39"/>
        <v>#N/A</v>
      </c>
      <c r="I635" s="17" t="e">
        <f t="shared" si="40"/>
        <v>#N/A</v>
      </c>
    </row>
    <row r="636" spans="2:9" x14ac:dyDescent="0.2">
      <c r="B636" s="1" t="s">
        <v>1047</v>
      </c>
      <c r="C636" s="34">
        <f t="shared" si="38"/>
        <v>58987</v>
      </c>
      <c r="D636" s="37" t="e">
        <f>INDEX('Monthly Returns'!$E:$E,MATCH('Charting Input'!$C636,'Monthly Returns'!$D:$D,0),0)</f>
        <v>#N/A</v>
      </c>
      <c r="E636" s="37" t="e">
        <f>INDEX('Monthly Returns'!$O:$O,MATCH('Charting Input'!$C636,'Monthly Returns'!$D:$D,0),0)</f>
        <v>#N/A</v>
      </c>
      <c r="F636" s="37" t="e">
        <f>INDEX('Monthly Returns'!$P:$P,MATCH('Charting Input'!$C636,'Monthly Returns'!$D:$D,0),0)</f>
        <v>#N/A</v>
      </c>
      <c r="G636" s="17" t="e">
        <f t="shared" si="37"/>
        <v>#N/A</v>
      </c>
      <c r="H636" s="17" t="e">
        <f t="shared" si="39"/>
        <v>#N/A</v>
      </c>
      <c r="I636" s="17" t="e">
        <f t="shared" si="40"/>
        <v>#N/A</v>
      </c>
    </row>
    <row r="637" spans="2:9" x14ac:dyDescent="0.2">
      <c r="B637" s="1" t="s">
        <v>1048</v>
      </c>
      <c r="C637" s="34">
        <f t="shared" si="38"/>
        <v>59018</v>
      </c>
      <c r="D637" s="37" t="e">
        <f>INDEX('Monthly Returns'!$E:$E,MATCH('Charting Input'!$C637,'Monthly Returns'!$D:$D,0),0)</f>
        <v>#N/A</v>
      </c>
      <c r="E637" s="37" t="e">
        <f>INDEX('Monthly Returns'!$O:$O,MATCH('Charting Input'!$C637,'Monthly Returns'!$D:$D,0),0)</f>
        <v>#N/A</v>
      </c>
      <c r="F637" s="37" t="e">
        <f>INDEX('Monthly Returns'!$P:$P,MATCH('Charting Input'!$C637,'Monthly Returns'!$D:$D,0),0)</f>
        <v>#N/A</v>
      </c>
      <c r="G637" s="17" t="e">
        <f t="shared" si="37"/>
        <v>#N/A</v>
      </c>
      <c r="H637" s="17" t="e">
        <f t="shared" si="39"/>
        <v>#N/A</v>
      </c>
      <c r="I637" s="17" t="e">
        <f t="shared" si="40"/>
        <v>#N/A</v>
      </c>
    </row>
    <row r="638" spans="2:9" x14ac:dyDescent="0.2">
      <c r="B638" s="1" t="s">
        <v>1049</v>
      </c>
      <c r="C638" s="34">
        <f t="shared" si="38"/>
        <v>59049</v>
      </c>
      <c r="D638" s="37" t="e">
        <f>INDEX('Monthly Returns'!$E:$E,MATCH('Charting Input'!$C638,'Monthly Returns'!$D:$D,0),0)</f>
        <v>#N/A</v>
      </c>
      <c r="E638" s="37" t="e">
        <f>INDEX('Monthly Returns'!$O:$O,MATCH('Charting Input'!$C638,'Monthly Returns'!$D:$D,0),0)</f>
        <v>#N/A</v>
      </c>
      <c r="F638" s="37" t="e">
        <f>INDEX('Monthly Returns'!$P:$P,MATCH('Charting Input'!$C638,'Monthly Returns'!$D:$D,0),0)</f>
        <v>#N/A</v>
      </c>
      <c r="G638" s="17" t="e">
        <f t="shared" si="37"/>
        <v>#N/A</v>
      </c>
      <c r="H638" s="17" t="e">
        <f t="shared" si="39"/>
        <v>#N/A</v>
      </c>
      <c r="I638" s="17" t="e">
        <f t="shared" si="40"/>
        <v>#N/A</v>
      </c>
    </row>
    <row r="639" spans="2:9" x14ac:dyDescent="0.2">
      <c r="B639" s="1" t="s">
        <v>1050</v>
      </c>
      <c r="C639" s="34">
        <f t="shared" si="38"/>
        <v>59079</v>
      </c>
      <c r="D639" s="37" t="e">
        <f>INDEX('Monthly Returns'!$E:$E,MATCH('Charting Input'!$C639,'Monthly Returns'!$D:$D,0),0)</f>
        <v>#N/A</v>
      </c>
      <c r="E639" s="37" t="e">
        <f>INDEX('Monthly Returns'!$O:$O,MATCH('Charting Input'!$C639,'Monthly Returns'!$D:$D,0),0)</f>
        <v>#N/A</v>
      </c>
      <c r="F639" s="37" t="e">
        <f>INDEX('Monthly Returns'!$P:$P,MATCH('Charting Input'!$C639,'Monthly Returns'!$D:$D,0),0)</f>
        <v>#N/A</v>
      </c>
      <c r="G639" s="17" t="e">
        <f t="shared" si="37"/>
        <v>#N/A</v>
      </c>
      <c r="H639" s="17" t="e">
        <f t="shared" si="39"/>
        <v>#N/A</v>
      </c>
      <c r="I639" s="17" t="e">
        <f t="shared" si="40"/>
        <v>#N/A</v>
      </c>
    </row>
    <row r="640" spans="2:9" x14ac:dyDescent="0.2">
      <c r="B640" s="1" t="s">
        <v>1051</v>
      </c>
      <c r="C640" s="34">
        <f t="shared" si="38"/>
        <v>59110</v>
      </c>
      <c r="D640" s="37" t="e">
        <f>INDEX('Monthly Returns'!$E:$E,MATCH('Charting Input'!$C640,'Monthly Returns'!$D:$D,0),0)</f>
        <v>#N/A</v>
      </c>
      <c r="E640" s="37" t="e">
        <f>INDEX('Monthly Returns'!$O:$O,MATCH('Charting Input'!$C640,'Monthly Returns'!$D:$D,0),0)</f>
        <v>#N/A</v>
      </c>
      <c r="F640" s="37" t="e">
        <f>INDEX('Monthly Returns'!$P:$P,MATCH('Charting Input'!$C640,'Monthly Returns'!$D:$D,0),0)</f>
        <v>#N/A</v>
      </c>
      <c r="G640" s="17" t="e">
        <f t="shared" si="37"/>
        <v>#N/A</v>
      </c>
      <c r="H640" s="17" t="e">
        <f t="shared" si="39"/>
        <v>#N/A</v>
      </c>
      <c r="I640" s="17" t="e">
        <f t="shared" si="40"/>
        <v>#N/A</v>
      </c>
    </row>
    <row r="641" spans="2:9" x14ac:dyDescent="0.2">
      <c r="B641" s="1" t="s">
        <v>1052</v>
      </c>
      <c r="C641" s="34">
        <f t="shared" si="38"/>
        <v>59140</v>
      </c>
      <c r="D641" s="37" t="e">
        <f>INDEX('Monthly Returns'!$E:$E,MATCH('Charting Input'!$C641,'Monthly Returns'!$D:$D,0),0)</f>
        <v>#N/A</v>
      </c>
      <c r="E641" s="37" t="e">
        <f>INDEX('Monthly Returns'!$O:$O,MATCH('Charting Input'!$C641,'Monthly Returns'!$D:$D,0),0)</f>
        <v>#N/A</v>
      </c>
      <c r="F641" s="37" t="e">
        <f>INDEX('Monthly Returns'!$P:$P,MATCH('Charting Input'!$C641,'Monthly Returns'!$D:$D,0),0)</f>
        <v>#N/A</v>
      </c>
      <c r="G641" s="17" t="e">
        <f t="shared" si="37"/>
        <v>#N/A</v>
      </c>
      <c r="H641" s="17" t="e">
        <f t="shared" si="39"/>
        <v>#N/A</v>
      </c>
      <c r="I641" s="17" t="e">
        <f t="shared" si="40"/>
        <v>#N/A</v>
      </c>
    </row>
    <row r="642" spans="2:9" x14ac:dyDescent="0.2">
      <c r="B642" s="1" t="s">
        <v>1053</v>
      </c>
      <c r="C642" s="34">
        <f t="shared" si="38"/>
        <v>59171</v>
      </c>
      <c r="D642" s="37" t="e">
        <f>INDEX('Monthly Returns'!$E:$E,MATCH('Charting Input'!$C642,'Monthly Returns'!$D:$D,0),0)</f>
        <v>#N/A</v>
      </c>
      <c r="E642" s="37" t="e">
        <f>INDEX('Monthly Returns'!$O:$O,MATCH('Charting Input'!$C642,'Monthly Returns'!$D:$D,0),0)</f>
        <v>#N/A</v>
      </c>
      <c r="F642" s="37" t="e">
        <f>INDEX('Monthly Returns'!$P:$P,MATCH('Charting Input'!$C642,'Monthly Returns'!$D:$D,0),0)</f>
        <v>#N/A</v>
      </c>
      <c r="G642" s="17" t="e">
        <f t="shared" si="37"/>
        <v>#N/A</v>
      </c>
      <c r="H642" s="17" t="e">
        <f t="shared" si="39"/>
        <v>#N/A</v>
      </c>
      <c r="I642" s="17" t="e">
        <f t="shared" si="40"/>
        <v>#N/A</v>
      </c>
    </row>
    <row r="643" spans="2:9" x14ac:dyDescent="0.2">
      <c r="B643" s="1" t="s">
        <v>1054</v>
      </c>
      <c r="C643" s="34">
        <f t="shared" si="38"/>
        <v>59202</v>
      </c>
      <c r="D643" s="37" t="e">
        <f>INDEX('Monthly Returns'!$E:$E,MATCH('Charting Input'!$C643,'Monthly Returns'!$D:$D,0),0)</f>
        <v>#N/A</v>
      </c>
      <c r="E643" s="37" t="e">
        <f>INDEX('Monthly Returns'!$O:$O,MATCH('Charting Input'!$C643,'Monthly Returns'!$D:$D,0),0)</f>
        <v>#N/A</v>
      </c>
      <c r="F643" s="37" t="e">
        <f>INDEX('Monthly Returns'!$P:$P,MATCH('Charting Input'!$C643,'Monthly Returns'!$D:$D,0),0)</f>
        <v>#N/A</v>
      </c>
      <c r="G643" s="17" t="e">
        <f t="shared" si="37"/>
        <v>#N/A</v>
      </c>
      <c r="H643" s="17" t="e">
        <f t="shared" si="39"/>
        <v>#N/A</v>
      </c>
      <c r="I643" s="17" t="e">
        <f t="shared" si="40"/>
        <v>#N/A</v>
      </c>
    </row>
    <row r="644" spans="2:9" x14ac:dyDescent="0.2">
      <c r="B644" s="1" t="s">
        <v>1055</v>
      </c>
      <c r="C644" s="34">
        <f t="shared" si="38"/>
        <v>59230</v>
      </c>
      <c r="D644" s="37" t="e">
        <f>INDEX('Monthly Returns'!$E:$E,MATCH('Charting Input'!$C644,'Monthly Returns'!$D:$D,0),0)</f>
        <v>#N/A</v>
      </c>
      <c r="E644" s="37" t="e">
        <f>INDEX('Monthly Returns'!$O:$O,MATCH('Charting Input'!$C644,'Monthly Returns'!$D:$D,0),0)</f>
        <v>#N/A</v>
      </c>
      <c r="F644" s="37" t="e">
        <f>INDEX('Monthly Returns'!$P:$P,MATCH('Charting Input'!$C644,'Monthly Returns'!$D:$D,0),0)</f>
        <v>#N/A</v>
      </c>
      <c r="G644" s="17" t="e">
        <f t="shared" si="37"/>
        <v>#N/A</v>
      </c>
      <c r="H644" s="17" t="e">
        <f t="shared" si="39"/>
        <v>#N/A</v>
      </c>
      <c r="I644" s="17" t="e">
        <f t="shared" si="40"/>
        <v>#N/A</v>
      </c>
    </row>
    <row r="645" spans="2:9" x14ac:dyDescent="0.2">
      <c r="B645" s="1" t="s">
        <v>1056</v>
      </c>
      <c r="C645" s="34">
        <f t="shared" si="38"/>
        <v>59261</v>
      </c>
      <c r="D645" s="37" t="e">
        <f>INDEX('Monthly Returns'!$E:$E,MATCH('Charting Input'!$C645,'Monthly Returns'!$D:$D,0),0)</f>
        <v>#N/A</v>
      </c>
      <c r="E645" s="37" t="e">
        <f>INDEX('Monthly Returns'!$O:$O,MATCH('Charting Input'!$C645,'Monthly Returns'!$D:$D,0),0)</f>
        <v>#N/A</v>
      </c>
      <c r="F645" s="37" t="e">
        <f>INDEX('Monthly Returns'!$P:$P,MATCH('Charting Input'!$C645,'Monthly Returns'!$D:$D,0),0)</f>
        <v>#N/A</v>
      </c>
      <c r="G645" s="17" t="e">
        <f t="shared" si="37"/>
        <v>#N/A</v>
      </c>
      <c r="H645" s="17" t="e">
        <f t="shared" si="39"/>
        <v>#N/A</v>
      </c>
      <c r="I645" s="17" t="e">
        <f t="shared" si="40"/>
        <v>#N/A</v>
      </c>
    </row>
    <row r="646" spans="2:9" x14ac:dyDescent="0.2">
      <c r="B646" s="1" t="s">
        <v>1057</v>
      </c>
      <c r="C646" s="34">
        <f t="shared" si="38"/>
        <v>59291</v>
      </c>
      <c r="D646" s="37" t="e">
        <f>INDEX('Monthly Returns'!$E:$E,MATCH('Charting Input'!$C646,'Monthly Returns'!$D:$D,0),0)</f>
        <v>#N/A</v>
      </c>
      <c r="E646" s="37" t="e">
        <f>INDEX('Monthly Returns'!$O:$O,MATCH('Charting Input'!$C646,'Monthly Returns'!$D:$D,0),0)</f>
        <v>#N/A</v>
      </c>
      <c r="F646" s="37" t="e">
        <f>INDEX('Monthly Returns'!$P:$P,MATCH('Charting Input'!$C646,'Monthly Returns'!$D:$D,0),0)</f>
        <v>#N/A</v>
      </c>
      <c r="G646" s="17" t="e">
        <f t="shared" si="37"/>
        <v>#N/A</v>
      </c>
      <c r="H646" s="17" t="e">
        <f t="shared" si="39"/>
        <v>#N/A</v>
      </c>
      <c r="I646" s="17" t="e">
        <f t="shared" si="40"/>
        <v>#N/A</v>
      </c>
    </row>
    <row r="647" spans="2:9" x14ac:dyDescent="0.2">
      <c r="B647" s="1" t="s">
        <v>1058</v>
      </c>
      <c r="C647" s="34">
        <f t="shared" si="38"/>
        <v>59322</v>
      </c>
      <c r="D647" s="37" t="e">
        <f>INDEX('Monthly Returns'!$E:$E,MATCH('Charting Input'!$C647,'Monthly Returns'!$D:$D,0),0)</f>
        <v>#N/A</v>
      </c>
      <c r="E647" s="37" t="e">
        <f>INDEX('Monthly Returns'!$O:$O,MATCH('Charting Input'!$C647,'Monthly Returns'!$D:$D,0),0)</f>
        <v>#N/A</v>
      </c>
      <c r="F647" s="37" t="e">
        <f>INDEX('Monthly Returns'!$P:$P,MATCH('Charting Input'!$C647,'Monthly Returns'!$D:$D,0),0)</f>
        <v>#N/A</v>
      </c>
      <c r="G647" s="17" t="e">
        <f t="shared" ref="G647:G710" si="41">D647</f>
        <v>#N/A</v>
      </c>
      <c r="H647" s="17" t="e">
        <f t="shared" si="39"/>
        <v>#N/A</v>
      </c>
      <c r="I647" s="17" t="e">
        <f t="shared" si="40"/>
        <v>#N/A</v>
      </c>
    </row>
    <row r="648" spans="2:9" x14ac:dyDescent="0.2">
      <c r="B648" s="1" t="s">
        <v>1059</v>
      </c>
      <c r="C648" s="34">
        <f t="shared" ref="C648:C711" si="42">EOMONTH(DATE(YEAR(C647),MONTH(C647),DAY(C647)),1)</f>
        <v>59352</v>
      </c>
      <c r="D648" s="37" t="e">
        <f>INDEX('Monthly Returns'!$E:$E,MATCH('Charting Input'!$C648,'Monthly Returns'!$D:$D,0),0)</f>
        <v>#N/A</v>
      </c>
      <c r="E648" s="37" t="e">
        <f>INDEX('Monthly Returns'!$O:$O,MATCH('Charting Input'!$C648,'Monthly Returns'!$D:$D,0),0)</f>
        <v>#N/A</v>
      </c>
      <c r="F648" s="37" t="e">
        <f>INDEX('Monthly Returns'!$P:$P,MATCH('Charting Input'!$C648,'Monthly Returns'!$D:$D,0),0)</f>
        <v>#N/A</v>
      </c>
      <c r="G648" s="17" t="e">
        <f t="shared" si="41"/>
        <v>#N/A</v>
      </c>
      <c r="H648" s="17" t="e">
        <f t="shared" ref="H648:H711" si="43">H647*(E648/E647)</f>
        <v>#N/A</v>
      </c>
      <c r="I648" s="17" t="e">
        <f t="shared" ref="I648:I711" si="44">I647*(F648/F647)</f>
        <v>#N/A</v>
      </c>
    </row>
    <row r="649" spans="2:9" x14ac:dyDescent="0.2">
      <c r="B649" s="1" t="s">
        <v>1060</v>
      </c>
      <c r="C649" s="34">
        <f t="shared" si="42"/>
        <v>59383</v>
      </c>
      <c r="D649" s="37" t="e">
        <f>INDEX('Monthly Returns'!$E:$E,MATCH('Charting Input'!$C649,'Monthly Returns'!$D:$D,0),0)</f>
        <v>#N/A</v>
      </c>
      <c r="E649" s="37" t="e">
        <f>INDEX('Monthly Returns'!$O:$O,MATCH('Charting Input'!$C649,'Monthly Returns'!$D:$D,0),0)</f>
        <v>#N/A</v>
      </c>
      <c r="F649" s="37" t="e">
        <f>INDEX('Monthly Returns'!$P:$P,MATCH('Charting Input'!$C649,'Monthly Returns'!$D:$D,0),0)</f>
        <v>#N/A</v>
      </c>
      <c r="G649" s="17" t="e">
        <f t="shared" si="41"/>
        <v>#N/A</v>
      </c>
      <c r="H649" s="17" t="e">
        <f t="shared" si="43"/>
        <v>#N/A</v>
      </c>
      <c r="I649" s="17" t="e">
        <f t="shared" si="44"/>
        <v>#N/A</v>
      </c>
    </row>
    <row r="650" spans="2:9" x14ac:dyDescent="0.2">
      <c r="B650" s="1" t="s">
        <v>1061</v>
      </c>
      <c r="C650" s="34">
        <f t="shared" si="42"/>
        <v>59414</v>
      </c>
      <c r="D650" s="37" t="e">
        <f>INDEX('Monthly Returns'!$E:$E,MATCH('Charting Input'!$C650,'Monthly Returns'!$D:$D,0),0)</f>
        <v>#N/A</v>
      </c>
      <c r="E650" s="37" t="e">
        <f>INDEX('Monthly Returns'!$O:$O,MATCH('Charting Input'!$C650,'Monthly Returns'!$D:$D,0),0)</f>
        <v>#N/A</v>
      </c>
      <c r="F650" s="37" t="e">
        <f>INDEX('Monthly Returns'!$P:$P,MATCH('Charting Input'!$C650,'Monthly Returns'!$D:$D,0),0)</f>
        <v>#N/A</v>
      </c>
      <c r="G650" s="17" t="e">
        <f t="shared" si="41"/>
        <v>#N/A</v>
      </c>
      <c r="H650" s="17" t="e">
        <f t="shared" si="43"/>
        <v>#N/A</v>
      </c>
      <c r="I650" s="17" t="e">
        <f t="shared" si="44"/>
        <v>#N/A</v>
      </c>
    </row>
    <row r="651" spans="2:9" x14ac:dyDescent="0.2">
      <c r="B651" s="1" t="s">
        <v>1062</v>
      </c>
      <c r="C651" s="34">
        <f t="shared" si="42"/>
        <v>59444</v>
      </c>
      <c r="D651" s="37" t="e">
        <f>INDEX('Monthly Returns'!$E:$E,MATCH('Charting Input'!$C651,'Monthly Returns'!$D:$D,0),0)</f>
        <v>#N/A</v>
      </c>
      <c r="E651" s="37" t="e">
        <f>INDEX('Monthly Returns'!$O:$O,MATCH('Charting Input'!$C651,'Monthly Returns'!$D:$D,0),0)</f>
        <v>#N/A</v>
      </c>
      <c r="F651" s="37" t="e">
        <f>INDEX('Monthly Returns'!$P:$P,MATCH('Charting Input'!$C651,'Monthly Returns'!$D:$D,0),0)</f>
        <v>#N/A</v>
      </c>
      <c r="G651" s="17" t="e">
        <f t="shared" si="41"/>
        <v>#N/A</v>
      </c>
      <c r="H651" s="17" t="e">
        <f t="shared" si="43"/>
        <v>#N/A</v>
      </c>
      <c r="I651" s="17" t="e">
        <f t="shared" si="44"/>
        <v>#N/A</v>
      </c>
    </row>
    <row r="652" spans="2:9" x14ac:dyDescent="0.2">
      <c r="B652" s="1" t="s">
        <v>1063</v>
      </c>
      <c r="C652" s="34">
        <f t="shared" si="42"/>
        <v>59475</v>
      </c>
      <c r="D652" s="37" t="e">
        <f>INDEX('Monthly Returns'!$E:$E,MATCH('Charting Input'!$C652,'Monthly Returns'!$D:$D,0),0)</f>
        <v>#N/A</v>
      </c>
      <c r="E652" s="37" t="e">
        <f>INDEX('Monthly Returns'!$O:$O,MATCH('Charting Input'!$C652,'Monthly Returns'!$D:$D,0),0)</f>
        <v>#N/A</v>
      </c>
      <c r="F652" s="37" t="e">
        <f>INDEX('Monthly Returns'!$P:$P,MATCH('Charting Input'!$C652,'Monthly Returns'!$D:$D,0),0)</f>
        <v>#N/A</v>
      </c>
      <c r="G652" s="17" t="e">
        <f t="shared" si="41"/>
        <v>#N/A</v>
      </c>
      <c r="H652" s="17" t="e">
        <f t="shared" si="43"/>
        <v>#N/A</v>
      </c>
      <c r="I652" s="17" t="e">
        <f t="shared" si="44"/>
        <v>#N/A</v>
      </c>
    </row>
    <row r="653" spans="2:9" x14ac:dyDescent="0.2">
      <c r="B653" s="1" t="s">
        <v>1064</v>
      </c>
      <c r="C653" s="34">
        <f t="shared" si="42"/>
        <v>59505</v>
      </c>
      <c r="D653" s="37" t="e">
        <f>INDEX('Monthly Returns'!$E:$E,MATCH('Charting Input'!$C653,'Monthly Returns'!$D:$D,0),0)</f>
        <v>#N/A</v>
      </c>
      <c r="E653" s="37" t="e">
        <f>INDEX('Monthly Returns'!$O:$O,MATCH('Charting Input'!$C653,'Monthly Returns'!$D:$D,0),0)</f>
        <v>#N/A</v>
      </c>
      <c r="F653" s="37" t="e">
        <f>INDEX('Monthly Returns'!$P:$P,MATCH('Charting Input'!$C653,'Monthly Returns'!$D:$D,0),0)</f>
        <v>#N/A</v>
      </c>
      <c r="G653" s="17" t="e">
        <f t="shared" si="41"/>
        <v>#N/A</v>
      </c>
      <c r="H653" s="17" t="e">
        <f t="shared" si="43"/>
        <v>#N/A</v>
      </c>
      <c r="I653" s="17" t="e">
        <f t="shared" si="44"/>
        <v>#N/A</v>
      </c>
    </row>
    <row r="654" spans="2:9" x14ac:dyDescent="0.2">
      <c r="B654" s="1" t="s">
        <v>1065</v>
      </c>
      <c r="C654" s="34">
        <f t="shared" si="42"/>
        <v>59536</v>
      </c>
      <c r="D654" s="37" t="e">
        <f>INDEX('Monthly Returns'!$E:$E,MATCH('Charting Input'!$C654,'Monthly Returns'!$D:$D,0),0)</f>
        <v>#N/A</v>
      </c>
      <c r="E654" s="37" t="e">
        <f>INDEX('Monthly Returns'!$O:$O,MATCH('Charting Input'!$C654,'Monthly Returns'!$D:$D,0),0)</f>
        <v>#N/A</v>
      </c>
      <c r="F654" s="37" t="e">
        <f>INDEX('Monthly Returns'!$P:$P,MATCH('Charting Input'!$C654,'Monthly Returns'!$D:$D,0),0)</f>
        <v>#N/A</v>
      </c>
      <c r="G654" s="17" t="e">
        <f t="shared" si="41"/>
        <v>#N/A</v>
      </c>
      <c r="H654" s="17" t="e">
        <f t="shared" si="43"/>
        <v>#N/A</v>
      </c>
      <c r="I654" s="17" t="e">
        <f t="shared" si="44"/>
        <v>#N/A</v>
      </c>
    </row>
    <row r="655" spans="2:9" x14ac:dyDescent="0.2">
      <c r="B655" s="1" t="s">
        <v>1066</v>
      </c>
      <c r="C655" s="34">
        <f t="shared" si="42"/>
        <v>59567</v>
      </c>
      <c r="D655" s="37" t="e">
        <f>INDEX('Monthly Returns'!$E:$E,MATCH('Charting Input'!$C655,'Monthly Returns'!$D:$D,0),0)</f>
        <v>#N/A</v>
      </c>
      <c r="E655" s="37" t="e">
        <f>INDEX('Monthly Returns'!$O:$O,MATCH('Charting Input'!$C655,'Monthly Returns'!$D:$D,0),0)</f>
        <v>#N/A</v>
      </c>
      <c r="F655" s="37" t="e">
        <f>INDEX('Monthly Returns'!$P:$P,MATCH('Charting Input'!$C655,'Monthly Returns'!$D:$D,0),0)</f>
        <v>#N/A</v>
      </c>
      <c r="G655" s="17" t="e">
        <f t="shared" si="41"/>
        <v>#N/A</v>
      </c>
      <c r="H655" s="17" t="e">
        <f t="shared" si="43"/>
        <v>#N/A</v>
      </c>
      <c r="I655" s="17" t="e">
        <f t="shared" si="44"/>
        <v>#N/A</v>
      </c>
    </row>
    <row r="656" spans="2:9" x14ac:dyDescent="0.2">
      <c r="B656" s="1" t="s">
        <v>1067</v>
      </c>
      <c r="C656" s="34">
        <f t="shared" si="42"/>
        <v>59595</v>
      </c>
      <c r="D656" s="37" t="e">
        <f>INDEX('Monthly Returns'!$E:$E,MATCH('Charting Input'!$C656,'Monthly Returns'!$D:$D,0),0)</f>
        <v>#N/A</v>
      </c>
      <c r="E656" s="37" t="e">
        <f>INDEX('Monthly Returns'!$O:$O,MATCH('Charting Input'!$C656,'Monthly Returns'!$D:$D,0),0)</f>
        <v>#N/A</v>
      </c>
      <c r="F656" s="37" t="e">
        <f>INDEX('Monthly Returns'!$P:$P,MATCH('Charting Input'!$C656,'Monthly Returns'!$D:$D,0),0)</f>
        <v>#N/A</v>
      </c>
      <c r="G656" s="17" t="e">
        <f t="shared" si="41"/>
        <v>#N/A</v>
      </c>
      <c r="H656" s="17" t="e">
        <f t="shared" si="43"/>
        <v>#N/A</v>
      </c>
      <c r="I656" s="17" t="e">
        <f t="shared" si="44"/>
        <v>#N/A</v>
      </c>
    </row>
    <row r="657" spans="2:9" x14ac:dyDescent="0.2">
      <c r="B657" s="1" t="s">
        <v>1068</v>
      </c>
      <c r="C657" s="34">
        <f t="shared" si="42"/>
        <v>59626</v>
      </c>
      <c r="D657" s="37" t="e">
        <f>INDEX('Monthly Returns'!$E:$E,MATCH('Charting Input'!$C657,'Monthly Returns'!$D:$D,0),0)</f>
        <v>#N/A</v>
      </c>
      <c r="E657" s="37" t="e">
        <f>INDEX('Monthly Returns'!$O:$O,MATCH('Charting Input'!$C657,'Monthly Returns'!$D:$D,0),0)</f>
        <v>#N/A</v>
      </c>
      <c r="F657" s="37" t="e">
        <f>INDEX('Monthly Returns'!$P:$P,MATCH('Charting Input'!$C657,'Monthly Returns'!$D:$D,0),0)</f>
        <v>#N/A</v>
      </c>
      <c r="G657" s="17" t="e">
        <f t="shared" si="41"/>
        <v>#N/A</v>
      </c>
      <c r="H657" s="17" t="e">
        <f t="shared" si="43"/>
        <v>#N/A</v>
      </c>
      <c r="I657" s="17" t="e">
        <f t="shared" si="44"/>
        <v>#N/A</v>
      </c>
    </row>
    <row r="658" spans="2:9" x14ac:dyDescent="0.2">
      <c r="B658" s="1" t="s">
        <v>1069</v>
      </c>
      <c r="C658" s="34">
        <f t="shared" si="42"/>
        <v>59656</v>
      </c>
      <c r="D658" s="37" t="e">
        <f>INDEX('Monthly Returns'!$E:$E,MATCH('Charting Input'!$C658,'Monthly Returns'!$D:$D,0),0)</f>
        <v>#N/A</v>
      </c>
      <c r="E658" s="37" t="e">
        <f>INDEX('Monthly Returns'!$O:$O,MATCH('Charting Input'!$C658,'Monthly Returns'!$D:$D,0),0)</f>
        <v>#N/A</v>
      </c>
      <c r="F658" s="37" t="e">
        <f>INDEX('Monthly Returns'!$P:$P,MATCH('Charting Input'!$C658,'Monthly Returns'!$D:$D,0),0)</f>
        <v>#N/A</v>
      </c>
      <c r="G658" s="17" t="e">
        <f t="shared" si="41"/>
        <v>#N/A</v>
      </c>
      <c r="H658" s="17" t="e">
        <f t="shared" si="43"/>
        <v>#N/A</v>
      </c>
      <c r="I658" s="17" t="e">
        <f t="shared" si="44"/>
        <v>#N/A</v>
      </c>
    </row>
    <row r="659" spans="2:9" x14ac:dyDescent="0.2">
      <c r="B659" s="1" t="s">
        <v>1070</v>
      </c>
      <c r="C659" s="34">
        <f t="shared" si="42"/>
        <v>59687</v>
      </c>
      <c r="D659" s="37" t="e">
        <f>INDEX('Monthly Returns'!$E:$E,MATCH('Charting Input'!$C659,'Monthly Returns'!$D:$D,0),0)</f>
        <v>#N/A</v>
      </c>
      <c r="E659" s="37" t="e">
        <f>INDEX('Monthly Returns'!$O:$O,MATCH('Charting Input'!$C659,'Monthly Returns'!$D:$D,0),0)</f>
        <v>#N/A</v>
      </c>
      <c r="F659" s="37" t="e">
        <f>INDEX('Monthly Returns'!$P:$P,MATCH('Charting Input'!$C659,'Monthly Returns'!$D:$D,0),0)</f>
        <v>#N/A</v>
      </c>
      <c r="G659" s="17" t="e">
        <f t="shared" si="41"/>
        <v>#N/A</v>
      </c>
      <c r="H659" s="17" t="e">
        <f t="shared" si="43"/>
        <v>#N/A</v>
      </c>
      <c r="I659" s="17" t="e">
        <f t="shared" si="44"/>
        <v>#N/A</v>
      </c>
    </row>
    <row r="660" spans="2:9" x14ac:dyDescent="0.2">
      <c r="B660" s="1" t="s">
        <v>1071</v>
      </c>
      <c r="C660" s="34">
        <f t="shared" si="42"/>
        <v>59717</v>
      </c>
      <c r="D660" s="37" t="e">
        <f>INDEX('Monthly Returns'!$E:$E,MATCH('Charting Input'!$C660,'Monthly Returns'!$D:$D,0),0)</f>
        <v>#N/A</v>
      </c>
      <c r="E660" s="37" t="e">
        <f>INDEX('Monthly Returns'!$O:$O,MATCH('Charting Input'!$C660,'Monthly Returns'!$D:$D,0),0)</f>
        <v>#N/A</v>
      </c>
      <c r="F660" s="37" t="e">
        <f>INDEX('Monthly Returns'!$P:$P,MATCH('Charting Input'!$C660,'Monthly Returns'!$D:$D,0),0)</f>
        <v>#N/A</v>
      </c>
      <c r="G660" s="17" t="e">
        <f t="shared" si="41"/>
        <v>#N/A</v>
      </c>
      <c r="H660" s="17" t="e">
        <f t="shared" si="43"/>
        <v>#N/A</v>
      </c>
      <c r="I660" s="17" t="e">
        <f t="shared" si="44"/>
        <v>#N/A</v>
      </c>
    </row>
    <row r="661" spans="2:9" x14ac:dyDescent="0.2">
      <c r="B661" s="1" t="s">
        <v>1072</v>
      </c>
      <c r="C661" s="34">
        <f t="shared" si="42"/>
        <v>59748</v>
      </c>
      <c r="D661" s="37" t="e">
        <f>INDEX('Monthly Returns'!$E:$E,MATCH('Charting Input'!$C661,'Monthly Returns'!$D:$D,0),0)</f>
        <v>#N/A</v>
      </c>
      <c r="E661" s="37" t="e">
        <f>INDEX('Monthly Returns'!$O:$O,MATCH('Charting Input'!$C661,'Monthly Returns'!$D:$D,0),0)</f>
        <v>#N/A</v>
      </c>
      <c r="F661" s="37" t="e">
        <f>INDEX('Monthly Returns'!$P:$P,MATCH('Charting Input'!$C661,'Monthly Returns'!$D:$D,0),0)</f>
        <v>#N/A</v>
      </c>
      <c r="G661" s="17" t="e">
        <f t="shared" si="41"/>
        <v>#N/A</v>
      </c>
      <c r="H661" s="17" t="e">
        <f t="shared" si="43"/>
        <v>#N/A</v>
      </c>
      <c r="I661" s="17" t="e">
        <f t="shared" si="44"/>
        <v>#N/A</v>
      </c>
    </row>
    <row r="662" spans="2:9" x14ac:dyDescent="0.2">
      <c r="B662" s="1" t="s">
        <v>1073</v>
      </c>
      <c r="C662" s="34">
        <f t="shared" si="42"/>
        <v>59779</v>
      </c>
      <c r="D662" s="37" t="e">
        <f>INDEX('Monthly Returns'!$E:$E,MATCH('Charting Input'!$C662,'Monthly Returns'!$D:$D,0),0)</f>
        <v>#N/A</v>
      </c>
      <c r="E662" s="37" t="e">
        <f>INDEX('Monthly Returns'!$O:$O,MATCH('Charting Input'!$C662,'Monthly Returns'!$D:$D,0),0)</f>
        <v>#N/A</v>
      </c>
      <c r="F662" s="37" t="e">
        <f>INDEX('Monthly Returns'!$P:$P,MATCH('Charting Input'!$C662,'Monthly Returns'!$D:$D,0),0)</f>
        <v>#N/A</v>
      </c>
      <c r="G662" s="17" t="e">
        <f t="shared" si="41"/>
        <v>#N/A</v>
      </c>
      <c r="H662" s="17" t="e">
        <f t="shared" si="43"/>
        <v>#N/A</v>
      </c>
      <c r="I662" s="17" t="e">
        <f t="shared" si="44"/>
        <v>#N/A</v>
      </c>
    </row>
    <row r="663" spans="2:9" x14ac:dyDescent="0.2">
      <c r="B663" s="1" t="s">
        <v>1074</v>
      </c>
      <c r="C663" s="34">
        <f t="shared" si="42"/>
        <v>59809</v>
      </c>
      <c r="D663" s="37" t="e">
        <f>INDEX('Monthly Returns'!$E:$E,MATCH('Charting Input'!$C663,'Monthly Returns'!$D:$D,0),0)</f>
        <v>#N/A</v>
      </c>
      <c r="E663" s="37" t="e">
        <f>INDEX('Monthly Returns'!$O:$O,MATCH('Charting Input'!$C663,'Monthly Returns'!$D:$D,0),0)</f>
        <v>#N/A</v>
      </c>
      <c r="F663" s="37" t="e">
        <f>INDEX('Monthly Returns'!$P:$P,MATCH('Charting Input'!$C663,'Monthly Returns'!$D:$D,0),0)</f>
        <v>#N/A</v>
      </c>
      <c r="G663" s="17" t="e">
        <f t="shared" si="41"/>
        <v>#N/A</v>
      </c>
      <c r="H663" s="17" t="e">
        <f t="shared" si="43"/>
        <v>#N/A</v>
      </c>
      <c r="I663" s="17" t="e">
        <f t="shared" si="44"/>
        <v>#N/A</v>
      </c>
    </row>
    <row r="664" spans="2:9" x14ac:dyDescent="0.2">
      <c r="B664" s="1" t="s">
        <v>1075</v>
      </c>
      <c r="C664" s="34">
        <f t="shared" si="42"/>
        <v>59840</v>
      </c>
      <c r="D664" s="37" t="e">
        <f>INDEX('Monthly Returns'!$E:$E,MATCH('Charting Input'!$C664,'Monthly Returns'!$D:$D,0),0)</f>
        <v>#N/A</v>
      </c>
      <c r="E664" s="37" t="e">
        <f>INDEX('Monthly Returns'!$O:$O,MATCH('Charting Input'!$C664,'Monthly Returns'!$D:$D,0),0)</f>
        <v>#N/A</v>
      </c>
      <c r="F664" s="37" t="e">
        <f>INDEX('Monthly Returns'!$P:$P,MATCH('Charting Input'!$C664,'Monthly Returns'!$D:$D,0),0)</f>
        <v>#N/A</v>
      </c>
      <c r="G664" s="17" t="e">
        <f t="shared" si="41"/>
        <v>#N/A</v>
      </c>
      <c r="H664" s="17" t="e">
        <f t="shared" si="43"/>
        <v>#N/A</v>
      </c>
      <c r="I664" s="17" t="e">
        <f t="shared" si="44"/>
        <v>#N/A</v>
      </c>
    </row>
    <row r="665" spans="2:9" x14ac:dyDescent="0.2">
      <c r="B665" s="1" t="s">
        <v>1076</v>
      </c>
      <c r="C665" s="34">
        <f t="shared" si="42"/>
        <v>59870</v>
      </c>
      <c r="D665" s="37" t="e">
        <f>INDEX('Monthly Returns'!$E:$E,MATCH('Charting Input'!$C665,'Monthly Returns'!$D:$D,0),0)</f>
        <v>#N/A</v>
      </c>
      <c r="E665" s="37" t="e">
        <f>INDEX('Monthly Returns'!$O:$O,MATCH('Charting Input'!$C665,'Monthly Returns'!$D:$D,0),0)</f>
        <v>#N/A</v>
      </c>
      <c r="F665" s="37" t="e">
        <f>INDEX('Monthly Returns'!$P:$P,MATCH('Charting Input'!$C665,'Monthly Returns'!$D:$D,0),0)</f>
        <v>#N/A</v>
      </c>
      <c r="G665" s="17" t="e">
        <f t="shared" si="41"/>
        <v>#N/A</v>
      </c>
      <c r="H665" s="17" t="e">
        <f t="shared" si="43"/>
        <v>#N/A</v>
      </c>
      <c r="I665" s="17" t="e">
        <f t="shared" si="44"/>
        <v>#N/A</v>
      </c>
    </row>
    <row r="666" spans="2:9" x14ac:dyDescent="0.2">
      <c r="B666" s="1" t="s">
        <v>1077</v>
      </c>
      <c r="C666" s="34">
        <f t="shared" si="42"/>
        <v>59901</v>
      </c>
      <c r="D666" s="37" t="e">
        <f>INDEX('Monthly Returns'!$E:$E,MATCH('Charting Input'!$C666,'Monthly Returns'!$D:$D,0),0)</f>
        <v>#N/A</v>
      </c>
      <c r="E666" s="37" t="e">
        <f>INDEX('Monthly Returns'!$O:$O,MATCH('Charting Input'!$C666,'Monthly Returns'!$D:$D,0),0)</f>
        <v>#N/A</v>
      </c>
      <c r="F666" s="37" t="e">
        <f>INDEX('Monthly Returns'!$P:$P,MATCH('Charting Input'!$C666,'Monthly Returns'!$D:$D,0),0)</f>
        <v>#N/A</v>
      </c>
      <c r="G666" s="17" t="e">
        <f t="shared" si="41"/>
        <v>#N/A</v>
      </c>
      <c r="H666" s="17" t="e">
        <f t="shared" si="43"/>
        <v>#N/A</v>
      </c>
      <c r="I666" s="17" t="e">
        <f t="shared" si="44"/>
        <v>#N/A</v>
      </c>
    </row>
    <row r="667" spans="2:9" x14ac:dyDescent="0.2">
      <c r="B667" s="1" t="s">
        <v>1078</v>
      </c>
      <c r="C667" s="34">
        <f t="shared" si="42"/>
        <v>59932</v>
      </c>
      <c r="D667" s="37" t="e">
        <f>INDEX('Monthly Returns'!$E:$E,MATCH('Charting Input'!$C667,'Monthly Returns'!$D:$D,0),0)</f>
        <v>#N/A</v>
      </c>
      <c r="E667" s="37" t="e">
        <f>INDEX('Monthly Returns'!$O:$O,MATCH('Charting Input'!$C667,'Monthly Returns'!$D:$D,0),0)</f>
        <v>#N/A</v>
      </c>
      <c r="F667" s="37" t="e">
        <f>INDEX('Monthly Returns'!$P:$P,MATCH('Charting Input'!$C667,'Monthly Returns'!$D:$D,0),0)</f>
        <v>#N/A</v>
      </c>
      <c r="G667" s="17" t="e">
        <f t="shared" si="41"/>
        <v>#N/A</v>
      </c>
      <c r="H667" s="17" t="e">
        <f t="shared" si="43"/>
        <v>#N/A</v>
      </c>
      <c r="I667" s="17" t="e">
        <f t="shared" si="44"/>
        <v>#N/A</v>
      </c>
    </row>
    <row r="668" spans="2:9" x14ac:dyDescent="0.2">
      <c r="B668" s="1" t="s">
        <v>1079</v>
      </c>
      <c r="C668" s="34">
        <f t="shared" si="42"/>
        <v>59961</v>
      </c>
      <c r="D668" s="37" t="e">
        <f>INDEX('Monthly Returns'!$E:$E,MATCH('Charting Input'!$C668,'Monthly Returns'!$D:$D,0),0)</f>
        <v>#N/A</v>
      </c>
      <c r="E668" s="37" t="e">
        <f>INDEX('Monthly Returns'!$O:$O,MATCH('Charting Input'!$C668,'Monthly Returns'!$D:$D,0),0)</f>
        <v>#N/A</v>
      </c>
      <c r="F668" s="37" t="e">
        <f>INDEX('Monthly Returns'!$P:$P,MATCH('Charting Input'!$C668,'Monthly Returns'!$D:$D,0),0)</f>
        <v>#N/A</v>
      </c>
      <c r="G668" s="17" t="e">
        <f t="shared" si="41"/>
        <v>#N/A</v>
      </c>
      <c r="H668" s="17" t="e">
        <f t="shared" si="43"/>
        <v>#N/A</v>
      </c>
      <c r="I668" s="17" t="e">
        <f t="shared" si="44"/>
        <v>#N/A</v>
      </c>
    </row>
    <row r="669" spans="2:9" x14ac:dyDescent="0.2">
      <c r="B669" s="1" t="s">
        <v>1080</v>
      </c>
      <c r="C669" s="34">
        <f t="shared" si="42"/>
        <v>59992</v>
      </c>
      <c r="D669" s="37" t="e">
        <f>INDEX('Monthly Returns'!$E:$E,MATCH('Charting Input'!$C669,'Monthly Returns'!$D:$D,0),0)</f>
        <v>#N/A</v>
      </c>
      <c r="E669" s="37" t="e">
        <f>INDEX('Monthly Returns'!$O:$O,MATCH('Charting Input'!$C669,'Monthly Returns'!$D:$D,0),0)</f>
        <v>#N/A</v>
      </c>
      <c r="F669" s="37" t="e">
        <f>INDEX('Monthly Returns'!$P:$P,MATCH('Charting Input'!$C669,'Monthly Returns'!$D:$D,0),0)</f>
        <v>#N/A</v>
      </c>
      <c r="G669" s="17" t="e">
        <f t="shared" si="41"/>
        <v>#N/A</v>
      </c>
      <c r="H669" s="17" t="e">
        <f t="shared" si="43"/>
        <v>#N/A</v>
      </c>
      <c r="I669" s="17" t="e">
        <f t="shared" si="44"/>
        <v>#N/A</v>
      </c>
    </row>
    <row r="670" spans="2:9" x14ac:dyDescent="0.2">
      <c r="B670" s="1" t="s">
        <v>1081</v>
      </c>
      <c r="C670" s="34">
        <f t="shared" si="42"/>
        <v>60022</v>
      </c>
      <c r="D670" s="37" t="e">
        <f>INDEX('Monthly Returns'!$E:$E,MATCH('Charting Input'!$C670,'Monthly Returns'!$D:$D,0),0)</f>
        <v>#N/A</v>
      </c>
      <c r="E670" s="37" t="e">
        <f>INDEX('Monthly Returns'!$O:$O,MATCH('Charting Input'!$C670,'Monthly Returns'!$D:$D,0),0)</f>
        <v>#N/A</v>
      </c>
      <c r="F670" s="37" t="e">
        <f>INDEX('Monthly Returns'!$P:$P,MATCH('Charting Input'!$C670,'Monthly Returns'!$D:$D,0),0)</f>
        <v>#N/A</v>
      </c>
      <c r="G670" s="17" t="e">
        <f t="shared" si="41"/>
        <v>#N/A</v>
      </c>
      <c r="H670" s="17" t="e">
        <f t="shared" si="43"/>
        <v>#N/A</v>
      </c>
      <c r="I670" s="17" t="e">
        <f t="shared" si="44"/>
        <v>#N/A</v>
      </c>
    </row>
    <row r="671" spans="2:9" x14ac:dyDescent="0.2">
      <c r="B671" s="1" t="s">
        <v>1082</v>
      </c>
      <c r="C671" s="34">
        <f t="shared" si="42"/>
        <v>60053</v>
      </c>
      <c r="D671" s="37" t="e">
        <f>INDEX('Monthly Returns'!$E:$E,MATCH('Charting Input'!$C671,'Monthly Returns'!$D:$D,0),0)</f>
        <v>#N/A</v>
      </c>
      <c r="E671" s="37" t="e">
        <f>INDEX('Monthly Returns'!$O:$O,MATCH('Charting Input'!$C671,'Monthly Returns'!$D:$D,0),0)</f>
        <v>#N/A</v>
      </c>
      <c r="F671" s="37" t="e">
        <f>INDEX('Monthly Returns'!$P:$P,MATCH('Charting Input'!$C671,'Monthly Returns'!$D:$D,0),0)</f>
        <v>#N/A</v>
      </c>
      <c r="G671" s="17" t="e">
        <f t="shared" si="41"/>
        <v>#N/A</v>
      </c>
      <c r="H671" s="17" t="e">
        <f t="shared" si="43"/>
        <v>#N/A</v>
      </c>
      <c r="I671" s="17" t="e">
        <f t="shared" si="44"/>
        <v>#N/A</v>
      </c>
    </row>
    <row r="672" spans="2:9" x14ac:dyDescent="0.2">
      <c r="B672" s="1" t="s">
        <v>1083</v>
      </c>
      <c r="C672" s="34">
        <f t="shared" si="42"/>
        <v>60083</v>
      </c>
      <c r="D672" s="37" t="e">
        <f>INDEX('Monthly Returns'!$E:$E,MATCH('Charting Input'!$C672,'Monthly Returns'!$D:$D,0),0)</f>
        <v>#N/A</v>
      </c>
      <c r="E672" s="37" t="e">
        <f>INDEX('Monthly Returns'!$O:$O,MATCH('Charting Input'!$C672,'Monthly Returns'!$D:$D,0),0)</f>
        <v>#N/A</v>
      </c>
      <c r="F672" s="37" t="e">
        <f>INDEX('Monthly Returns'!$P:$P,MATCH('Charting Input'!$C672,'Monthly Returns'!$D:$D,0),0)</f>
        <v>#N/A</v>
      </c>
      <c r="G672" s="17" t="e">
        <f t="shared" si="41"/>
        <v>#N/A</v>
      </c>
      <c r="H672" s="17" t="e">
        <f t="shared" si="43"/>
        <v>#N/A</v>
      </c>
      <c r="I672" s="17" t="e">
        <f t="shared" si="44"/>
        <v>#N/A</v>
      </c>
    </row>
    <row r="673" spans="2:9" x14ac:dyDescent="0.2">
      <c r="B673" s="1" t="s">
        <v>1084</v>
      </c>
      <c r="C673" s="34">
        <f t="shared" si="42"/>
        <v>60114</v>
      </c>
      <c r="D673" s="37" t="e">
        <f>INDEX('Monthly Returns'!$E:$E,MATCH('Charting Input'!$C673,'Monthly Returns'!$D:$D,0),0)</f>
        <v>#N/A</v>
      </c>
      <c r="E673" s="37" t="e">
        <f>INDEX('Monthly Returns'!$O:$O,MATCH('Charting Input'!$C673,'Monthly Returns'!$D:$D,0),0)</f>
        <v>#N/A</v>
      </c>
      <c r="F673" s="37" t="e">
        <f>INDEX('Monthly Returns'!$P:$P,MATCH('Charting Input'!$C673,'Monthly Returns'!$D:$D,0),0)</f>
        <v>#N/A</v>
      </c>
      <c r="G673" s="17" t="e">
        <f t="shared" si="41"/>
        <v>#N/A</v>
      </c>
      <c r="H673" s="17" t="e">
        <f t="shared" si="43"/>
        <v>#N/A</v>
      </c>
      <c r="I673" s="17" t="e">
        <f t="shared" si="44"/>
        <v>#N/A</v>
      </c>
    </row>
    <row r="674" spans="2:9" x14ac:dyDescent="0.2">
      <c r="B674" s="1" t="s">
        <v>1085</v>
      </c>
      <c r="C674" s="34">
        <f t="shared" si="42"/>
        <v>60145</v>
      </c>
      <c r="D674" s="37" t="e">
        <f>INDEX('Monthly Returns'!$E:$E,MATCH('Charting Input'!$C674,'Monthly Returns'!$D:$D,0),0)</f>
        <v>#N/A</v>
      </c>
      <c r="E674" s="37" t="e">
        <f>INDEX('Monthly Returns'!$O:$O,MATCH('Charting Input'!$C674,'Monthly Returns'!$D:$D,0),0)</f>
        <v>#N/A</v>
      </c>
      <c r="F674" s="37" t="e">
        <f>INDEX('Monthly Returns'!$P:$P,MATCH('Charting Input'!$C674,'Monthly Returns'!$D:$D,0),0)</f>
        <v>#N/A</v>
      </c>
      <c r="G674" s="17" t="e">
        <f t="shared" si="41"/>
        <v>#N/A</v>
      </c>
      <c r="H674" s="17" t="e">
        <f t="shared" si="43"/>
        <v>#N/A</v>
      </c>
      <c r="I674" s="17" t="e">
        <f t="shared" si="44"/>
        <v>#N/A</v>
      </c>
    </row>
    <row r="675" spans="2:9" x14ac:dyDescent="0.2">
      <c r="B675" s="1" t="s">
        <v>1086</v>
      </c>
      <c r="C675" s="34">
        <f t="shared" si="42"/>
        <v>60175</v>
      </c>
      <c r="D675" s="37" t="e">
        <f>INDEX('Monthly Returns'!$E:$E,MATCH('Charting Input'!$C675,'Monthly Returns'!$D:$D,0),0)</f>
        <v>#N/A</v>
      </c>
      <c r="E675" s="37" t="e">
        <f>INDEX('Monthly Returns'!$O:$O,MATCH('Charting Input'!$C675,'Monthly Returns'!$D:$D,0),0)</f>
        <v>#N/A</v>
      </c>
      <c r="F675" s="37" t="e">
        <f>INDEX('Monthly Returns'!$P:$P,MATCH('Charting Input'!$C675,'Monthly Returns'!$D:$D,0),0)</f>
        <v>#N/A</v>
      </c>
      <c r="G675" s="17" t="e">
        <f t="shared" si="41"/>
        <v>#N/A</v>
      </c>
      <c r="H675" s="17" t="e">
        <f t="shared" si="43"/>
        <v>#N/A</v>
      </c>
      <c r="I675" s="17" t="e">
        <f t="shared" si="44"/>
        <v>#N/A</v>
      </c>
    </row>
    <row r="676" spans="2:9" x14ac:dyDescent="0.2">
      <c r="B676" s="1" t="s">
        <v>1087</v>
      </c>
      <c r="C676" s="34">
        <f t="shared" si="42"/>
        <v>60206</v>
      </c>
      <c r="D676" s="37" t="e">
        <f>INDEX('Monthly Returns'!$E:$E,MATCH('Charting Input'!$C676,'Monthly Returns'!$D:$D,0),0)</f>
        <v>#N/A</v>
      </c>
      <c r="E676" s="37" t="e">
        <f>INDEX('Monthly Returns'!$O:$O,MATCH('Charting Input'!$C676,'Monthly Returns'!$D:$D,0),0)</f>
        <v>#N/A</v>
      </c>
      <c r="F676" s="37" t="e">
        <f>INDEX('Monthly Returns'!$P:$P,MATCH('Charting Input'!$C676,'Monthly Returns'!$D:$D,0),0)</f>
        <v>#N/A</v>
      </c>
      <c r="G676" s="17" t="e">
        <f t="shared" si="41"/>
        <v>#N/A</v>
      </c>
      <c r="H676" s="17" t="e">
        <f t="shared" si="43"/>
        <v>#N/A</v>
      </c>
      <c r="I676" s="17" t="e">
        <f t="shared" si="44"/>
        <v>#N/A</v>
      </c>
    </row>
    <row r="677" spans="2:9" x14ac:dyDescent="0.2">
      <c r="B677" s="1" t="s">
        <v>1088</v>
      </c>
      <c r="C677" s="34">
        <f t="shared" si="42"/>
        <v>60236</v>
      </c>
      <c r="D677" s="37" t="e">
        <f>INDEX('Monthly Returns'!$E:$E,MATCH('Charting Input'!$C677,'Monthly Returns'!$D:$D,0),0)</f>
        <v>#N/A</v>
      </c>
      <c r="E677" s="37" t="e">
        <f>INDEX('Monthly Returns'!$O:$O,MATCH('Charting Input'!$C677,'Monthly Returns'!$D:$D,0),0)</f>
        <v>#N/A</v>
      </c>
      <c r="F677" s="37" t="e">
        <f>INDEX('Monthly Returns'!$P:$P,MATCH('Charting Input'!$C677,'Monthly Returns'!$D:$D,0),0)</f>
        <v>#N/A</v>
      </c>
      <c r="G677" s="17" t="e">
        <f t="shared" si="41"/>
        <v>#N/A</v>
      </c>
      <c r="H677" s="17" t="e">
        <f t="shared" si="43"/>
        <v>#N/A</v>
      </c>
      <c r="I677" s="17" t="e">
        <f t="shared" si="44"/>
        <v>#N/A</v>
      </c>
    </row>
    <row r="678" spans="2:9" x14ac:dyDescent="0.2">
      <c r="B678" s="1" t="s">
        <v>1089</v>
      </c>
      <c r="C678" s="34">
        <f t="shared" si="42"/>
        <v>60267</v>
      </c>
      <c r="D678" s="37" t="e">
        <f>INDEX('Monthly Returns'!$E:$E,MATCH('Charting Input'!$C678,'Monthly Returns'!$D:$D,0),0)</f>
        <v>#N/A</v>
      </c>
      <c r="E678" s="37" t="e">
        <f>INDEX('Monthly Returns'!$O:$O,MATCH('Charting Input'!$C678,'Monthly Returns'!$D:$D,0),0)</f>
        <v>#N/A</v>
      </c>
      <c r="F678" s="37" t="e">
        <f>INDEX('Monthly Returns'!$P:$P,MATCH('Charting Input'!$C678,'Monthly Returns'!$D:$D,0),0)</f>
        <v>#N/A</v>
      </c>
      <c r="G678" s="17" t="e">
        <f t="shared" si="41"/>
        <v>#N/A</v>
      </c>
      <c r="H678" s="17" t="e">
        <f t="shared" si="43"/>
        <v>#N/A</v>
      </c>
      <c r="I678" s="17" t="e">
        <f t="shared" si="44"/>
        <v>#N/A</v>
      </c>
    </row>
    <row r="679" spans="2:9" x14ac:dyDescent="0.2">
      <c r="B679" s="1" t="s">
        <v>1090</v>
      </c>
      <c r="C679" s="34">
        <f t="shared" si="42"/>
        <v>60298</v>
      </c>
      <c r="D679" s="37" t="e">
        <f>INDEX('Monthly Returns'!$E:$E,MATCH('Charting Input'!$C679,'Monthly Returns'!$D:$D,0),0)</f>
        <v>#N/A</v>
      </c>
      <c r="E679" s="37" t="e">
        <f>INDEX('Monthly Returns'!$O:$O,MATCH('Charting Input'!$C679,'Monthly Returns'!$D:$D,0),0)</f>
        <v>#N/A</v>
      </c>
      <c r="F679" s="37" t="e">
        <f>INDEX('Monthly Returns'!$P:$P,MATCH('Charting Input'!$C679,'Monthly Returns'!$D:$D,0),0)</f>
        <v>#N/A</v>
      </c>
      <c r="G679" s="17" t="e">
        <f t="shared" si="41"/>
        <v>#N/A</v>
      </c>
      <c r="H679" s="17" t="e">
        <f t="shared" si="43"/>
        <v>#N/A</v>
      </c>
      <c r="I679" s="17" t="e">
        <f t="shared" si="44"/>
        <v>#N/A</v>
      </c>
    </row>
    <row r="680" spans="2:9" x14ac:dyDescent="0.2">
      <c r="B680" s="1" t="s">
        <v>1091</v>
      </c>
      <c r="C680" s="34">
        <f t="shared" si="42"/>
        <v>60326</v>
      </c>
      <c r="D680" s="37" t="e">
        <f>INDEX('Monthly Returns'!$E:$E,MATCH('Charting Input'!$C680,'Monthly Returns'!$D:$D,0),0)</f>
        <v>#N/A</v>
      </c>
      <c r="E680" s="37" t="e">
        <f>INDEX('Monthly Returns'!$O:$O,MATCH('Charting Input'!$C680,'Monthly Returns'!$D:$D,0),0)</f>
        <v>#N/A</v>
      </c>
      <c r="F680" s="37" t="e">
        <f>INDEX('Monthly Returns'!$P:$P,MATCH('Charting Input'!$C680,'Monthly Returns'!$D:$D,0),0)</f>
        <v>#N/A</v>
      </c>
      <c r="G680" s="17" t="e">
        <f t="shared" si="41"/>
        <v>#N/A</v>
      </c>
      <c r="H680" s="17" t="e">
        <f t="shared" si="43"/>
        <v>#N/A</v>
      </c>
      <c r="I680" s="17" t="e">
        <f t="shared" si="44"/>
        <v>#N/A</v>
      </c>
    </row>
    <row r="681" spans="2:9" x14ac:dyDescent="0.2">
      <c r="B681" s="1" t="s">
        <v>1092</v>
      </c>
      <c r="C681" s="34">
        <f t="shared" si="42"/>
        <v>60357</v>
      </c>
      <c r="D681" s="37" t="e">
        <f>INDEX('Monthly Returns'!$E:$E,MATCH('Charting Input'!$C681,'Monthly Returns'!$D:$D,0),0)</f>
        <v>#N/A</v>
      </c>
      <c r="E681" s="37" t="e">
        <f>INDEX('Monthly Returns'!$O:$O,MATCH('Charting Input'!$C681,'Monthly Returns'!$D:$D,0),0)</f>
        <v>#N/A</v>
      </c>
      <c r="F681" s="37" t="e">
        <f>INDEX('Monthly Returns'!$P:$P,MATCH('Charting Input'!$C681,'Monthly Returns'!$D:$D,0),0)</f>
        <v>#N/A</v>
      </c>
      <c r="G681" s="17" t="e">
        <f t="shared" si="41"/>
        <v>#N/A</v>
      </c>
      <c r="H681" s="17" t="e">
        <f t="shared" si="43"/>
        <v>#N/A</v>
      </c>
      <c r="I681" s="17" t="e">
        <f t="shared" si="44"/>
        <v>#N/A</v>
      </c>
    </row>
    <row r="682" spans="2:9" x14ac:dyDescent="0.2">
      <c r="B682" s="1" t="s">
        <v>1093</v>
      </c>
      <c r="C682" s="34">
        <f t="shared" si="42"/>
        <v>60387</v>
      </c>
      <c r="D682" s="37" t="e">
        <f>INDEX('Monthly Returns'!$E:$E,MATCH('Charting Input'!$C682,'Monthly Returns'!$D:$D,0),0)</f>
        <v>#N/A</v>
      </c>
      <c r="E682" s="37" t="e">
        <f>INDEX('Monthly Returns'!$O:$O,MATCH('Charting Input'!$C682,'Monthly Returns'!$D:$D,0),0)</f>
        <v>#N/A</v>
      </c>
      <c r="F682" s="37" t="e">
        <f>INDEX('Monthly Returns'!$P:$P,MATCH('Charting Input'!$C682,'Monthly Returns'!$D:$D,0),0)</f>
        <v>#N/A</v>
      </c>
      <c r="G682" s="17" t="e">
        <f t="shared" si="41"/>
        <v>#N/A</v>
      </c>
      <c r="H682" s="17" t="e">
        <f t="shared" si="43"/>
        <v>#N/A</v>
      </c>
      <c r="I682" s="17" t="e">
        <f t="shared" si="44"/>
        <v>#N/A</v>
      </c>
    </row>
    <row r="683" spans="2:9" x14ac:dyDescent="0.2">
      <c r="B683" s="1" t="s">
        <v>1094</v>
      </c>
      <c r="C683" s="34">
        <f t="shared" si="42"/>
        <v>60418</v>
      </c>
      <c r="D683" s="37" t="e">
        <f>INDEX('Monthly Returns'!$E:$E,MATCH('Charting Input'!$C683,'Monthly Returns'!$D:$D,0),0)</f>
        <v>#N/A</v>
      </c>
      <c r="E683" s="37" t="e">
        <f>INDEX('Monthly Returns'!$O:$O,MATCH('Charting Input'!$C683,'Monthly Returns'!$D:$D,0),0)</f>
        <v>#N/A</v>
      </c>
      <c r="F683" s="37" t="e">
        <f>INDEX('Monthly Returns'!$P:$P,MATCH('Charting Input'!$C683,'Monthly Returns'!$D:$D,0),0)</f>
        <v>#N/A</v>
      </c>
      <c r="G683" s="17" t="e">
        <f t="shared" si="41"/>
        <v>#N/A</v>
      </c>
      <c r="H683" s="17" t="e">
        <f t="shared" si="43"/>
        <v>#N/A</v>
      </c>
      <c r="I683" s="17" t="e">
        <f t="shared" si="44"/>
        <v>#N/A</v>
      </c>
    </row>
    <row r="684" spans="2:9" x14ac:dyDescent="0.2">
      <c r="B684" s="1" t="s">
        <v>1095</v>
      </c>
      <c r="C684" s="34">
        <f t="shared" si="42"/>
        <v>60448</v>
      </c>
      <c r="D684" s="37" t="e">
        <f>INDEX('Monthly Returns'!$E:$E,MATCH('Charting Input'!$C684,'Monthly Returns'!$D:$D,0),0)</f>
        <v>#N/A</v>
      </c>
      <c r="E684" s="37" t="e">
        <f>INDEX('Monthly Returns'!$O:$O,MATCH('Charting Input'!$C684,'Monthly Returns'!$D:$D,0),0)</f>
        <v>#N/A</v>
      </c>
      <c r="F684" s="37" t="e">
        <f>INDEX('Monthly Returns'!$P:$P,MATCH('Charting Input'!$C684,'Monthly Returns'!$D:$D,0),0)</f>
        <v>#N/A</v>
      </c>
      <c r="G684" s="17" t="e">
        <f t="shared" si="41"/>
        <v>#N/A</v>
      </c>
      <c r="H684" s="17" t="e">
        <f t="shared" si="43"/>
        <v>#N/A</v>
      </c>
      <c r="I684" s="17" t="e">
        <f t="shared" si="44"/>
        <v>#N/A</v>
      </c>
    </row>
    <row r="685" spans="2:9" x14ac:dyDescent="0.2">
      <c r="B685" s="1" t="s">
        <v>1096</v>
      </c>
      <c r="C685" s="34">
        <f t="shared" si="42"/>
        <v>60479</v>
      </c>
      <c r="D685" s="37" t="e">
        <f>INDEX('Monthly Returns'!$E:$E,MATCH('Charting Input'!$C685,'Monthly Returns'!$D:$D,0),0)</f>
        <v>#N/A</v>
      </c>
      <c r="E685" s="37" t="e">
        <f>INDEX('Monthly Returns'!$O:$O,MATCH('Charting Input'!$C685,'Monthly Returns'!$D:$D,0),0)</f>
        <v>#N/A</v>
      </c>
      <c r="F685" s="37" t="e">
        <f>INDEX('Monthly Returns'!$P:$P,MATCH('Charting Input'!$C685,'Monthly Returns'!$D:$D,0),0)</f>
        <v>#N/A</v>
      </c>
      <c r="G685" s="17" t="e">
        <f t="shared" si="41"/>
        <v>#N/A</v>
      </c>
      <c r="H685" s="17" t="e">
        <f t="shared" si="43"/>
        <v>#N/A</v>
      </c>
      <c r="I685" s="17" t="e">
        <f t="shared" si="44"/>
        <v>#N/A</v>
      </c>
    </row>
    <row r="686" spans="2:9" x14ac:dyDescent="0.2">
      <c r="B686" s="1" t="s">
        <v>1097</v>
      </c>
      <c r="C686" s="34">
        <f t="shared" si="42"/>
        <v>60510</v>
      </c>
      <c r="D686" s="37" t="e">
        <f>INDEX('Monthly Returns'!$E:$E,MATCH('Charting Input'!$C686,'Monthly Returns'!$D:$D,0),0)</f>
        <v>#N/A</v>
      </c>
      <c r="E686" s="37" t="e">
        <f>INDEX('Monthly Returns'!$O:$O,MATCH('Charting Input'!$C686,'Monthly Returns'!$D:$D,0),0)</f>
        <v>#N/A</v>
      </c>
      <c r="F686" s="37" t="e">
        <f>INDEX('Monthly Returns'!$P:$P,MATCH('Charting Input'!$C686,'Monthly Returns'!$D:$D,0),0)</f>
        <v>#N/A</v>
      </c>
      <c r="G686" s="17" t="e">
        <f t="shared" si="41"/>
        <v>#N/A</v>
      </c>
      <c r="H686" s="17" t="e">
        <f t="shared" si="43"/>
        <v>#N/A</v>
      </c>
      <c r="I686" s="17" t="e">
        <f t="shared" si="44"/>
        <v>#N/A</v>
      </c>
    </row>
    <row r="687" spans="2:9" x14ac:dyDescent="0.2">
      <c r="B687" s="1" t="s">
        <v>1098</v>
      </c>
      <c r="C687" s="34">
        <f t="shared" si="42"/>
        <v>60540</v>
      </c>
      <c r="D687" s="37" t="e">
        <f>INDEX('Monthly Returns'!$E:$E,MATCH('Charting Input'!$C687,'Monthly Returns'!$D:$D,0),0)</f>
        <v>#N/A</v>
      </c>
      <c r="E687" s="37" t="e">
        <f>INDEX('Monthly Returns'!$O:$O,MATCH('Charting Input'!$C687,'Monthly Returns'!$D:$D,0),0)</f>
        <v>#N/A</v>
      </c>
      <c r="F687" s="37" t="e">
        <f>INDEX('Monthly Returns'!$P:$P,MATCH('Charting Input'!$C687,'Monthly Returns'!$D:$D,0),0)</f>
        <v>#N/A</v>
      </c>
      <c r="G687" s="17" t="e">
        <f t="shared" si="41"/>
        <v>#N/A</v>
      </c>
      <c r="H687" s="17" t="e">
        <f t="shared" si="43"/>
        <v>#N/A</v>
      </c>
      <c r="I687" s="17" t="e">
        <f t="shared" si="44"/>
        <v>#N/A</v>
      </c>
    </row>
    <row r="688" spans="2:9" x14ac:dyDescent="0.2">
      <c r="B688" s="1" t="s">
        <v>1099</v>
      </c>
      <c r="C688" s="34">
        <f t="shared" si="42"/>
        <v>60571</v>
      </c>
      <c r="D688" s="37" t="e">
        <f>INDEX('Monthly Returns'!$E:$E,MATCH('Charting Input'!$C688,'Monthly Returns'!$D:$D,0),0)</f>
        <v>#N/A</v>
      </c>
      <c r="E688" s="37" t="e">
        <f>INDEX('Monthly Returns'!$O:$O,MATCH('Charting Input'!$C688,'Monthly Returns'!$D:$D,0),0)</f>
        <v>#N/A</v>
      </c>
      <c r="F688" s="37" t="e">
        <f>INDEX('Monthly Returns'!$P:$P,MATCH('Charting Input'!$C688,'Monthly Returns'!$D:$D,0),0)</f>
        <v>#N/A</v>
      </c>
      <c r="G688" s="17" t="e">
        <f t="shared" si="41"/>
        <v>#N/A</v>
      </c>
      <c r="H688" s="17" t="e">
        <f t="shared" si="43"/>
        <v>#N/A</v>
      </c>
      <c r="I688" s="17" t="e">
        <f t="shared" si="44"/>
        <v>#N/A</v>
      </c>
    </row>
    <row r="689" spans="2:9" x14ac:dyDescent="0.2">
      <c r="B689" s="1" t="s">
        <v>1100</v>
      </c>
      <c r="C689" s="34">
        <f t="shared" si="42"/>
        <v>60601</v>
      </c>
      <c r="D689" s="37" t="e">
        <f>INDEX('Monthly Returns'!$E:$E,MATCH('Charting Input'!$C689,'Monthly Returns'!$D:$D,0),0)</f>
        <v>#N/A</v>
      </c>
      <c r="E689" s="37" t="e">
        <f>INDEX('Monthly Returns'!$O:$O,MATCH('Charting Input'!$C689,'Monthly Returns'!$D:$D,0),0)</f>
        <v>#N/A</v>
      </c>
      <c r="F689" s="37" t="e">
        <f>INDEX('Monthly Returns'!$P:$P,MATCH('Charting Input'!$C689,'Monthly Returns'!$D:$D,0),0)</f>
        <v>#N/A</v>
      </c>
      <c r="G689" s="17" t="e">
        <f t="shared" si="41"/>
        <v>#N/A</v>
      </c>
      <c r="H689" s="17" t="e">
        <f t="shared" si="43"/>
        <v>#N/A</v>
      </c>
      <c r="I689" s="17" t="e">
        <f t="shared" si="44"/>
        <v>#N/A</v>
      </c>
    </row>
    <row r="690" spans="2:9" x14ac:dyDescent="0.2">
      <c r="B690" s="1" t="s">
        <v>1101</v>
      </c>
      <c r="C690" s="34">
        <f t="shared" si="42"/>
        <v>60632</v>
      </c>
      <c r="D690" s="37" t="e">
        <f>INDEX('Monthly Returns'!$E:$E,MATCH('Charting Input'!$C690,'Monthly Returns'!$D:$D,0),0)</f>
        <v>#N/A</v>
      </c>
      <c r="E690" s="37" t="e">
        <f>INDEX('Monthly Returns'!$O:$O,MATCH('Charting Input'!$C690,'Monthly Returns'!$D:$D,0),0)</f>
        <v>#N/A</v>
      </c>
      <c r="F690" s="37" t="e">
        <f>INDEX('Monthly Returns'!$P:$P,MATCH('Charting Input'!$C690,'Monthly Returns'!$D:$D,0),0)</f>
        <v>#N/A</v>
      </c>
      <c r="G690" s="17" t="e">
        <f t="shared" si="41"/>
        <v>#N/A</v>
      </c>
      <c r="H690" s="17" t="e">
        <f t="shared" si="43"/>
        <v>#N/A</v>
      </c>
      <c r="I690" s="17" t="e">
        <f t="shared" si="44"/>
        <v>#N/A</v>
      </c>
    </row>
    <row r="691" spans="2:9" x14ac:dyDescent="0.2">
      <c r="B691" s="1" t="s">
        <v>1102</v>
      </c>
      <c r="C691" s="34">
        <f t="shared" si="42"/>
        <v>60663</v>
      </c>
      <c r="D691" s="37" t="e">
        <f>INDEX('Monthly Returns'!$E:$E,MATCH('Charting Input'!$C691,'Monthly Returns'!$D:$D,0),0)</f>
        <v>#N/A</v>
      </c>
      <c r="E691" s="37" t="e">
        <f>INDEX('Monthly Returns'!$O:$O,MATCH('Charting Input'!$C691,'Monthly Returns'!$D:$D,0),0)</f>
        <v>#N/A</v>
      </c>
      <c r="F691" s="37" t="e">
        <f>INDEX('Monthly Returns'!$P:$P,MATCH('Charting Input'!$C691,'Monthly Returns'!$D:$D,0),0)</f>
        <v>#N/A</v>
      </c>
      <c r="G691" s="17" t="e">
        <f t="shared" si="41"/>
        <v>#N/A</v>
      </c>
      <c r="H691" s="17" t="e">
        <f t="shared" si="43"/>
        <v>#N/A</v>
      </c>
      <c r="I691" s="17" t="e">
        <f t="shared" si="44"/>
        <v>#N/A</v>
      </c>
    </row>
    <row r="692" spans="2:9" x14ac:dyDescent="0.2">
      <c r="B692" s="1" t="s">
        <v>1103</v>
      </c>
      <c r="C692" s="34">
        <f t="shared" si="42"/>
        <v>60691</v>
      </c>
      <c r="D692" s="37" t="e">
        <f>INDEX('Monthly Returns'!$E:$E,MATCH('Charting Input'!$C692,'Monthly Returns'!$D:$D,0),0)</f>
        <v>#N/A</v>
      </c>
      <c r="E692" s="37" t="e">
        <f>INDEX('Monthly Returns'!$O:$O,MATCH('Charting Input'!$C692,'Monthly Returns'!$D:$D,0),0)</f>
        <v>#N/A</v>
      </c>
      <c r="F692" s="37" t="e">
        <f>INDEX('Monthly Returns'!$P:$P,MATCH('Charting Input'!$C692,'Monthly Returns'!$D:$D,0),0)</f>
        <v>#N/A</v>
      </c>
      <c r="G692" s="17" t="e">
        <f t="shared" si="41"/>
        <v>#N/A</v>
      </c>
      <c r="H692" s="17" t="e">
        <f t="shared" si="43"/>
        <v>#N/A</v>
      </c>
      <c r="I692" s="17" t="e">
        <f t="shared" si="44"/>
        <v>#N/A</v>
      </c>
    </row>
    <row r="693" spans="2:9" x14ac:dyDescent="0.2">
      <c r="B693" s="1" t="s">
        <v>1104</v>
      </c>
      <c r="C693" s="34">
        <f t="shared" si="42"/>
        <v>60722</v>
      </c>
      <c r="D693" s="37" t="e">
        <f>INDEX('Monthly Returns'!$E:$E,MATCH('Charting Input'!$C693,'Monthly Returns'!$D:$D,0),0)</f>
        <v>#N/A</v>
      </c>
      <c r="E693" s="37" t="e">
        <f>INDEX('Monthly Returns'!$O:$O,MATCH('Charting Input'!$C693,'Monthly Returns'!$D:$D,0),0)</f>
        <v>#N/A</v>
      </c>
      <c r="F693" s="37" t="e">
        <f>INDEX('Monthly Returns'!$P:$P,MATCH('Charting Input'!$C693,'Monthly Returns'!$D:$D,0),0)</f>
        <v>#N/A</v>
      </c>
      <c r="G693" s="17" t="e">
        <f t="shared" si="41"/>
        <v>#N/A</v>
      </c>
      <c r="H693" s="17" t="e">
        <f t="shared" si="43"/>
        <v>#N/A</v>
      </c>
      <c r="I693" s="17" t="e">
        <f t="shared" si="44"/>
        <v>#N/A</v>
      </c>
    </row>
    <row r="694" spans="2:9" x14ac:dyDescent="0.2">
      <c r="B694" s="1" t="s">
        <v>1105</v>
      </c>
      <c r="C694" s="34">
        <f t="shared" si="42"/>
        <v>60752</v>
      </c>
      <c r="D694" s="37" t="e">
        <f>INDEX('Monthly Returns'!$E:$E,MATCH('Charting Input'!$C694,'Monthly Returns'!$D:$D,0),0)</f>
        <v>#N/A</v>
      </c>
      <c r="E694" s="37" t="e">
        <f>INDEX('Monthly Returns'!$O:$O,MATCH('Charting Input'!$C694,'Monthly Returns'!$D:$D,0),0)</f>
        <v>#N/A</v>
      </c>
      <c r="F694" s="37" t="e">
        <f>INDEX('Monthly Returns'!$P:$P,MATCH('Charting Input'!$C694,'Monthly Returns'!$D:$D,0),0)</f>
        <v>#N/A</v>
      </c>
      <c r="G694" s="17" t="e">
        <f t="shared" si="41"/>
        <v>#N/A</v>
      </c>
      <c r="H694" s="17" t="e">
        <f t="shared" si="43"/>
        <v>#N/A</v>
      </c>
      <c r="I694" s="17" t="e">
        <f t="shared" si="44"/>
        <v>#N/A</v>
      </c>
    </row>
    <row r="695" spans="2:9" x14ac:dyDescent="0.2">
      <c r="B695" s="1" t="s">
        <v>1106</v>
      </c>
      <c r="C695" s="34">
        <f t="shared" si="42"/>
        <v>60783</v>
      </c>
      <c r="D695" s="37" t="e">
        <f>INDEX('Monthly Returns'!$E:$E,MATCH('Charting Input'!$C695,'Monthly Returns'!$D:$D,0),0)</f>
        <v>#N/A</v>
      </c>
      <c r="E695" s="37" t="e">
        <f>INDEX('Monthly Returns'!$O:$O,MATCH('Charting Input'!$C695,'Monthly Returns'!$D:$D,0),0)</f>
        <v>#N/A</v>
      </c>
      <c r="F695" s="37" t="e">
        <f>INDEX('Monthly Returns'!$P:$P,MATCH('Charting Input'!$C695,'Monthly Returns'!$D:$D,0),0)</f>
        <v>#N/A</v>
      </c>
      <c r="G695" s="17" t="e">
        <f t="shared" si="41"/>
        <v>#N/A</v>
      </c>
      <c r="H695" s="17" t="e">
        <f t="shared" si="43"/>
        <v>#N/A</v>
      </c>
      <c r="I695" s="17" t="e">
        <f t="shared" si="44"/>
        <v>#N/A</v>
      </c>
    </row>
    <row r="696" spans="2:9" x14ac:dyDescent="0.2">
      <c r="B696" s="1" t="s">
        <v>1107</v>
      </c>
      <c r="C696" s="34">
        <f t="shared" si="42"/>
        <v>60813</v>
      </c>
      <c r="D696" s="37" t="e">
        <f>INDEX('Monthly Returns'!$E:$E,MATCH('Charting Input'!$C696,'Monthly Returns'!$D:$D,0),0)</f>
        <v>#N/A</v>
      </c>
      <c r="E696" s="37" t="e">
        <f>INDEX('Monthly Returns'!$O:$O,MATCH('Charting Input'!$C696,'Monthly Returns'!$D:$D,0),0)</f>
        <v>#N/A</v>
      </c>
      <c r="F696" s="37" t="e">
        <f>INDEX('Monthly Returns'!$P:$P,MATCH('Charting Input'!$C696,'Monthly Returns'!$D:$D,0),0)</f>
        <v>#N/A</v>
      </c>
      <c r="G696" s="17" t="e">
        <f t="shared" si="41"/>
        <v>#N/A</v>
      </c>
      <c r="H696" s="17" t="e">
        <f t="shared" si="43"/>
        <v>#N/A</v>
      </c>
      <c r="I696" s="17" t="e">
        <f t="shared" si="44"/>
        <v>#N/A</v>
      </c>
    </row>
    <row r="697" spans="2:9" x14ac:dyDescent="0.2">
      <c r="B697" s="1" t="s">
        <v>1108</v>
      </c>
      <c r="C697" s="34">
        <f t="shared" si="42"/>
        <v>60844</v>
      </c>
      <c r="D697" s="37" t="e">
        <f>INDEX('Monthly Returns'!$E:$E,MATCH('Charting Input'!$C697,'Monthly Returns'!$D:$D,0),0)</f>
        <v>#N/A</v>
      </c>
      <c r="E697" s="37" t="e">
        <f>INDEX('Monthly Returns'!$O:$O,MATCH('Charting Input'!$C697,'Monthly Returns'!$D:$D,0),0)</f>
        <v>#N/A</v>
      </c>
      <c r="F697" s="37" t="e">
        <f>INDEX('Monthly Returns'!$P:$P,MATCH('Charting Input'!$C697,'Monthly Returns'!$D:$D,0),0)</f>
        <v>#N/A</v>
      </c>
      <c r="G697" s="17" t="e">
        <f t="shared" si="41"/>
        <v>#N/A</v>
      </c>
      <c r="H697" s="17" t="e">
        <f t="shared" si="43"/>
        <v>#N/A</v>
      </c>
      <c r="I697" s="17" t="e">
        <f t="shared" si="44"/>
        <v>#N/A</v>
      </c>
    </row>
    <row r="698" spans="2:9" x14ac:dyDescent="0.2">
      <c r="B698" s="1" t="s">
        <v>1109</v>
      </c>
      <c r="C698" s="34">
        <f t="shared" si="42"/>
        <v>60875</v>
      </c>
      <c r="D698" s="37" t="e">
        <f>INDEX('Monthly Returns'!$E:$E,MATCH('Charting Input'!$C698,'Monthly Returns'!$D:$D,0),0)</f>
        <v>#N/A</v>
      </c>
      <c r="E698" s="37" t="e">
        <f>INDEX('Monthly Returns'!$O:$O,MATCH('Charting Input'!$C698,'Monthly Returns'!$D:$D,0),0)</f>
        <v>#N/A</v>
      </c>
      <c r="F698" s="37" t="e">
        <f>INDEX('Monthly Returns'!$P:$P,MATCH('Charting Input'!$C698,'Monthly Returns'!$D:$D,0),0)</f>
        <v>#N/A</v>
      </c>
      <c r="G698" s="17" t="e">
        <f t="shared" si="41"/>
        <v>#N/A</v>
      </c>
      <c r="H698" s="17" t="e">
        <f t="shared" si="43"/>
        <v>#N/A</v>
      </c>
      <c r="I698" s="17" t="e">
        <f t="shared" si="44"/>
        <v>#N/A</v>
      </c>
    </row>
    <row r="699" spans="2:9" x14ac:dyDescent="0.2">
      <c r="B699" s="1" t="s">
        <v>1110</v>
      </c>
      <c r="C699" s="34">
        <f t="shared" si="42"/>
        <v>60905</v>
      </c>
      <c r="D699" s="37" t="e">
        <f>INDEX('Monthly Returns'!$E:$E,MATCH('Charting Input'!$C699,'Monthly Returns'!$D:$D,0),0)</f>
        <v>#N/A</v>
      </c>
      <c r="E699" s="37" t="e">
        <f>INDEX('Monthly Returns'!$O:$O,MATCH('Charting Input'!$C699,'Monthly Returns'!$D:$D,0),0)</f>
        <v>#N/A</v>
      </c>
      <c r="F699" s="37" t="e">
        <f>INDEX('Monthly Returns'!$P:$P,MATCH('Charting Input'!$C699,'Monthly Returns'!$D:$D,0),0)</f>
        <v>#N/A</v>
      </c>
      <c r="G699" s="17" t="e">
        <f t="shared" si="41"/>
        <v>#N/A</v>
      </c>
      <c r="H699" s="17" t="e">
        <f t="shared" si="43"/>
        <v>#N/A</v>
      </c>
      <c r="I699" s="17" t="e">
        <f t="shared" si="44"/>
        <v>#N/A</v>
      </c>
    </row>
    <row r="700" spans="2:9" x14ac:dyDescent="0.2">
      <c r="B700" s="1" t="s">
        <v>1111</v>
      </c>
      <c r="C700" s="34">
        <f t="shared" si="42"/>
        <v>60936</v>
      </c>
      <c r="D700" s="37" t="e">
        <f>INDEX('Monthly Returns'!$E:$E,MATCH('Charting Input'!$C700,'Monthly Returns'!$D:$D,0),0)</f>
        <v>#N/A</v>
      </c>
      <c r="E700" s="37" t="e">
        <f>INDEX('Monthly Returns'!$O:$O,MATCH('Charting Input'!$C700,'Monthly Returns'!$D:$D,0),0)</f>
        <v>#N/A</v>
      </c>
      <c r="F700" s="37" t="e">
        <f>INDEX('Monthly Returns'!$P:$P,MATCH('Charting Input'!$C700,'Monthly Returns'!$D:$D,0),0)</f>
        <v>#N/A</v>
      </c>
      <c r="G700" s="17" t="e">
        <f t="shared" si="41"/>
        <v>#N/A</v>
      </c>
      <c r="H700" s="17" t="e">
        <f t="shared" si="43"/>
        <v>#N/A</v>
      </c>
      <c r="I700" s="17" t="e">
        <f t="shared" si="44"/>
        <v>#N/A</v>
      </c>
    </row>
    <row r="701" spans="2:9" x14ac:dyDescent="0.2">
      <c r="B701" s="1" t="s">
        <v>1112</v>
      </c>
      <c r="C701" s="34">
        <f t="shared" si="42"/>
        <v>60966</v>
      </c>
      <c r="D701" s="37" t="e">
        <f>INDEX('Monthly Returns'!$E:$E,MATCH('Charting Input'!$C701,'Monthly Returns'!$D:$D,0),0)</f>
        <v>#N/A</v>
      </c>
      <c r="E701" s="37" t="e">
        <f>INDEX('Monthly Returns'!$O:$O,MATCH('Charting Input'!$C701,'Monthly Returns'!$D:$D,0),0)</f>
        <v>#N/A</v>
      </c>
      <c r="F701" s="37" t="e">
        <f>INDEX('Monthly Returns'!$P:$P,MATCH('Charting Input'!$C701,'Monthly Returns'!$D:$D,0),0)</f>
        <v>#N/A</v>
      </c>
      <c r="G701" s="17" t="e">
        <f t="shared" si="41"/>
        <v>#N/A</v>
      </c>
      <c r="H701" s="17" t="e">
        <f t="shared" si="43"/>
        <v>#N/A</v>
      </c>
      <c r="I701" s="17" t="e">
        <f t="shared" si="44"/>
        <v>#N/A</v>
      </c>
    </row>
    <row r="702" spans="2:9" x14ac:dyDescent="0.2">
      <c r="B702" s="1" t="s">
        <v>1113</v>
      </c>
      <c r="C702" s="34">
        <f t="shared" si="42"/>
        <v>60997</v>
      </c>
      <c r="D702" s="37" t="e">
        <f>INDEX('Monthly Returns'!$E:$E,MATCH('Charting Input'!$C702,'Monthly Returns'!$D:$D,0),0)</f>
        <v>#N/A</v>
      </c>
      <c r="E702" s="37" t="e">
        <f>INDEX('Monthly Returns'!$O:$O,MATCH('Charting Input'!$C702,'Monthly Returns'!$D:$D,0),0)</f>
        <v>#N/A</v>
      </c>
      <c r="F702" s="37" t="e">
        <f>INDEX('Monthly Returns'!$P:$P,MATCH('Charting Input'!$C702,'Monthly Returns'!$D:$D,0),0)</f>
        <v>#N/A</v>
      </c>
      <c r="G702" s="17" t="e">
        <f t="shared" si="41"/>
        <v>#N/A</v>
      </c>
      <c r="H702" s="17" t="e">
        <f t="shared" si="43"/>
        <v>#N/A</v>
      </c>
      <c r="I702" s="17" t="e">
        <f t="shared" si="44"/>
        <v>#N/A</v>
      </c>
    </row>
    <row r="703" spans="2:9" x14ac:dyDescent="0.2">
      <c r="B703" s="1" t="s">
        <v>1114</v>
      </c>
      <c r="C703" s="34">
        <f t="shared" si="42"/>
        <v>61028</v>
      </c>
      <c r="D703" s="37" t="e">
        <f>INDEX('Monthly Returns'!$E:$E,MATCH('Charting Input'!$C703,'Monthly Returns'!$D:$D,0),0)</f>
        <v>#N/A</v>
      </c>
      <c r="E703" s="37" t="e">
        <f>INDEX('Monthly Returns'!$O:$O,MATCH('Charting Input'!$C703,'Monthly Returns'!$D:$D,0),0)</f>
        <v>#N/A</v>
      </c>
      <c r="F703" s="37" t="e">
        <f>INDEX('Monthly Returns'!$P:$P,MATCH('Charting Input'!$C703,'Monthly Returns'!$D:$D,0),0)</f>
        <v>#N/A</v>
      </c>
      <c r="G703" s="17" t="e">
        <f t="shared" si="41"/>
        <v>#N/A</v>
      </c>
      <c r="H703" s="17" t="e">
        <f t="shared" si="43"/>
        <v>#N/A</v>
      </c>
      <c r="I703" s="17" t="e">
        <f t="shared" si="44"/>
        <v>#N/A</v>
      </c>
    </row>
    <row r="704" spans="2:9" x14ac:dyDescent="0.2">
      <c r="B704" s="1" t="s">
        <v>1115</v>
      </c>
      <c r="C704" s="34">
        <f t="shared" si="42"/>
        <v>61056</v>
      </c>
      <c r="D704" s="37" t="e">
        <f>INDEX('Monthly Returns'!$E:$E,MATCH('Charting Input'!$C704,'Monthly Returns'!$D:$D,0),0)</f>
        <v>#N/A</v>
      </c>
      <c r="E704" s="37" t="e">
        <f>INDEX('Monthly Returns'!$O:$O,MATCH('Charting Input'!$C704,'Monthly Returns'!$D:$D,0),0)</f>
        <v>#N/A</v>
      </c>
      <c r="F704" s="37" t="e">
        <f>INDEX('Monthly Returns'!$P:$P,MATCH('Charting Input'!$C704,'Monthly Returns'!$D:$D,0),0)</f>
        <v>#N/A</v>
      </c>
      <c r="G704" s="17" t="e">
        <f t="shared" si="41"/>
        <v>#N/A</v>
      </c>
      <c r="H704" s="17" t="e">
        <f t="shared" si="43"/>
        <v>#N/A</v>
      </c>
      <c r="I704" s="17" t="e">
        <f t="shared" si="44"/>
        <v>#N/A</v>
      </c>
    </row>
    <row r="705" spans="2:9" x14ac:dyDescent="0.2">
      <c r="B705" s="1" t="s">
        <v>1116</v>
      </c>
      <c r="C705" s="34">
        <f t="shared" si="42"/>
        <v>61087</v>
      </c>
      <c r="D705" s="37" t="e">
        <f>INDEX('Monthly Returns'!$E:$E,MATCH('Charting Input'!$C705,'Monthly Returns'!$D:$D,0),0)</f>
        <v>#N/A</v>
      </c>
      <c r="E705" s="37" t="e">
        <f>INDEX('Monthly Returns'!$O:$O,MATCH('Charting Input'!$C705,'Monthly Returns'!$D:$D,0),0)</f>
        <v>#N/A</v>
      </c>
      <c r="F705" s="37" t="e">
        <f>INDEX('Monthly Returns'!$P:$P,MATCH('Charting Input'!$C705,'Monthly Returns'!$D:$D,0),0)</f>
        <v>#N/A</v>
      </c>
      <c r="G705" s="17" t="e">
        <f t="shared" si="41"/>
        <v>#N/A</v>
      </c>
      <c r="H705" s="17" t="e">
        <f t="shared" si="43"/>
        <v>#N/A</v>
      </c>
      <c r="I705" s="17" t="e">
        <f t="shared" si="44"/>
        <v>#N/A</v>
      </c>
    </row>
    <row r="706" spans="2:9" x14ac:dyDescent="0.2">
      <c r="B706" s="1" t="s">
        <v>1117</v>
      </c>
      <c r="C706" s="34">
        <f t="shared" si="42"/>
        <v>61117</v>
      </c>
      <c r="D706" s="37" t="e">
        <f>INDEX('Monthly Returns'!$E:$E,MATCH('Charting Input'!$C706,'Monthly Returns'!$D:$D,0),0)</f>
        <v>#N/A</v>
      </c>
      <c r="E706" s="37" t="e">
        <f>INDEX('Monthly Returns'!$O:$O,MATCH('Charting Input'!$C706,'Monthly Returns'!$D:$D,0),0)</f>
        <v>#N/A</v>
      </c>
      <c r="F706" s="37" t="e">
        <f>INDEX('Monthly Returns'!$P:$P,MATCH('Charting Input'!$C706,'Monthly Returns'!$D:$D,0),0)</f>
        <v>#N/A</v>
      </c>
      <c r="G706" s="17" t="e">
        <f t="shared" si="41"/>
        <v>#N/A</v>
      </c>
      <c r="H706" s="17" t="e">
        <f t="shared" si="43"/>
        <v>#N/A</v>
      </c>
      <c r="I706" s="17" t="e">
        <f t="shared" si="44"/>
        <v>#N/A</v>
      </c>
    </row>
    <row r="707" spans="2:9" x14ac:dyDescent="0.2">
      <c r="B707" s="1" t="s">
        <v>1118</v>
      </c>
      <c r="C707" s="34">
        <f t="shared" si="42"/>
        <v>61148</v>
      </c>
      <c r="D707" s="37" t="e">
        <f>INDEX('Monthly Returns'!$E:$E,MATCH('Charting Input'!$C707,'Monthly Returns'!$D:$D,0),0)</f>
        <v>#N/A</v>
      </c>
      <c r="E707" s="37" t="e">
        <f>INDEX('Monthly Returns'!$O:$O,MATCH('Charting Input'!$C707,'Monthly Returns'!$D:$D,0),0)</f>
        <v>#N/A</v>
      </c>
      <c r="F707" s="37" t="e">
        <f>INDEX('Monthly Returns'!$P:$P,MATCH('Charting Input'!$C707,'Monthly Returns'!$D:$D,0),0)</f>
        <v>#N/A</v>
      </c>
      <c r="G707" s="17" t="e">
        <f t="shared" si="41"/>
        <v>#N/A</v>
      </c>
      <c r="H707" s="17" t="e">
        <f t="shared" si="43"/>
        <v>#N/A</v>
      </c>
      <c r="I707" s="17" t="e">
        <f t="shared" si="44"/>
        <v>#N/A</v>
      </c>
    </row>
    <row r="708" spans="2:9" x14ac:dyDescent="0.2">
      <c r="B708" s="1" t="s">
        <v>1119</v>
      </c>
      <c r="C708" s="34">
        <f t="shared" si="42"/>
        <v>61178</v>
      </c>
      <c r="D708" s="37" t="e">
        <f>INDEX('Monthly Returns'!$E:$E,MATCH('Charting Input'!$C708,'Monthly Returns'!$D:$D,0),0)</f>
        <v>#N/A</v>
      </c>
      <c r="E708" s="37" t="e">
        <f>INDEX('Monthly Returns'!$O:$O,MATCH('Charting Input'!$C708,'Monthly Returns'!$D:$D,0),0)</f>
        <v>#N/A</v>
      </c>
      <c r="F708" s="37" t="e">
        <f>INDEX('Monthly Returns'!$P:$P,MATCH('Charting Input'!$C708,'Monthly Returns'!$D:$D,0),0)</f>
        <v>#N/A</v>
      </c>
      <c r="G708" s="17" t="e">
        <f t="shared" si="41"/>
        <v>#N/A</v>
      </c>
      <c r="H708" s="17" t="e">
        <f t="shared" si="43"/>
        <v>#N/A</v>
      </c>
      <c r="I708" s="17" t="e">
        <f t="shared" si="44"/>
        <v>#N/A</v>
      </c>
    </row>
    <row r="709" spans="2:9" x14ac:dyDescent="0.2">
      <c r="B709" s="1" t="s">
        <v>1120</v>
      </c>
      <c r="C709" s="34">
        <f t="shared" si="42"/>
        <v>61209</v>
      </c>
      <c r="D709" s="37" t="e">
        <f>INDEX('Monthly Returns'!$E:$E,MATCH('Charting Input'!$C709,'Monthly Returns'!$D:$D,0),0)</f>
        <v>#N/A</v>
      </c>
      <c r="E709" s="37" t="e">
        <f>INDEX('Monthly Returns'!$O:$O,MATCH('Charting Input'!$C709,'Monthly Returns'!$D:$D,0),0)</f>
        <v>#N/A</v>
      </c>
      <c r="F709" s="37" t="e">
        <f>INDEX('Monthly Returns'!$P:$P,MATCH('Charting Input'!$C709,'Monthly Returns'!$D:$D,0),0)</f>
        <v>#N/A</v>
      </c>
      <c r="G709" s="17" t="e">
        <f t="shared" si="41"/>
        <v>#N/A</v>
      </c>
      <c r="H709" s="17" t="e">
        <f t="shared" si="43"/>
        <v>#N/A</v>
      </c>
      <c r="I709" s="17" t="e">
        <f t="shared" si="44"/>
        <v>#N/A</v>
      </c>
    </row>
    <row r="710" spans="2:9" x14ac:dyDescent="0.2">
      <c r="B710" s="1" t="s">
        <v>1121</v>
      </c>
      <c r="C710" s="34">
        <f t="shared" si="42"/>
        <v>61240</v>
      </c>
      <c r="D710" s="37" t="e">
        <f>INDEX('Monthly Returns'!$E:$E,MATCH('Charting Input'!$C710,'Monthly Returns'!$D:$D,0),0)</f>
        <v>#N/A</v>
      </c>
      <c r="E710" s="37" t="e">
        <f>INDEX('Monthly Returns'!$O:$O,MATCH('Charting Input'!$C710,'Monthly Returns'!$D:$D,0),0)</f>
        <v>#N/A</v>
      </c>
      <c r="F710" s="37" t="e">
        <f>INDEX('Monthly Returns'!$P:$P,MATCH('Charting Input'!$C710,'Monthly Returns'!$D:$D,0),0)</f>
        <v>#N/A</v>
      </c>
      <c r="G710" s="17" t="e">
        <f t="shared" si="41"/>
        <v>#N/A</v>
      </c>
      <c r="H710" s="17" t="e">
        <f t="shared" si="43"/>
        <v>#N/A</v>
      </c>
      <c r="I710" s="17" t="e">
        <f t="shared" si="44"/>
        <v>#N/A</v>
      </c>
    </row>
    <row r="711" spans="2:9" x14ac:dyDescent="0.2">
      <c r="B711" s="1" t="s">
        <v>1122</v>
      </c>
      <c r="C711" s="34">
        <f t="shared" si="42"/>
        <v>61270</v>
      </c>
      <c r="D711" s="37" t="e">
        <f>INDEX('Monthly Returns'!$E:$E,MATCH('Charting Input'!$C711,'Monthly Returns'!$D:$D,0),0)</f>
        <v>#N/A</v>
      </c>
      <c r="E711" s="37" t="e">
        <f>INDEX('Monthly Returns'!$O:$O,MATCH('Charting Input'!$C711,'Monthly Returns'!$D:$D,0),0)</f>
        <v>#N/A</v>
      </c>
      <c r="F711" s="37" t="e">
        <f>INDEX('Monthly Returns'!$P:$P,MATCH('Charting Input'!$C711,'Monthly Returns'!$D:$D,0),0)</f>
        <v>#N/A</v>
      </c>
      <c r="G711" s="17" t="e">
        <f t="shared" ref="G711:G774" si="45">D711</f>
        <v>#N/A</v>
      </c>
      <c r="H711" s="17" t="e">
        <f t="shared" si="43"/>
        <v>#N/A</v>
      </c>
      <c r="I711" s="17" t="e">
        <f t="shared" si="44"/>
        <v>#N/A</v>
      </c>
    </row>
    <row r="712" spans="2:9" x14ac:dyDescent="0.2">
      <c r="B712" s="1" t="s">
        <v>1123</v>
      </c>
      <c r="C712" s="34">
        <f t="shared" ref="C712:C775" si="46">EOMONTH(DATE(YEAR(C711),MONTH(C711),DAY(C711)),1)</f>
        <v>61301</v>
      </c>
      <c r="D712" s="37" t="e">
        <f>INDEX('Monthly Returns'!$E:$E,MATCH('Charting Input'!$C712,'Monthly Returns'!$D:$D,0),0)</f>
        <v>#N/A</v>
      </c>
      <c r="E712" s="37" t="e">
        <f>INDEX('Monthly Returns'!$O:$O,MATCH('Charting Input'!$C712,'Monthly Returns'!$D:$D,0),0)</f>
        <v>#N/A</v>
      </c>
      <c r="F712" s="37" t="e">
        <f>INDEX('Monthly Returns'!$P:$P,MATCH('Charting Input'!$C712,'Monthly Returns'!$D:$D,0),0)</f>
        <v>#N/A</v>
      </c>
      <c r="G712" s="17" t="e">
        <f t="shared" si="45"/>
        <v>#N/A</v>
      </c>
      <c r="H712" s="17" t="e">
        <f t="shared" ref="H712:H775" si="47">H711*(E712/E711)</f>
        <v>#N/A</v>
      </c>
      <c r="I712" s="17" t="e">
        <f t="shared" ref="I712:I775" si="48">I711*(F712/F711)</f>
        <v>#N/A</v>
      </c>
    </row>
    <row r="713" spans="2:9" x14ac:dyDescent="0.2">
      <c r="B713" s="1" t="s">
        <v>1124</v>
      </c>
      <c r="C713" s="34">
        <f t="shared" si="46"/>
        <v>61331</v>
      </c>
      <c r="D713" s="37" t="e">
        <f>INDEX('Monthly Returns'!$E:$E,MATCH('Charting Input'!$C713,'Monthly Returns'!$D:$D,0),0)</f>
        <v>#N/A</v>
      </c>
      <c r="E713" s="37" t="e">
        <f>INDEX('Monthly Returns'!$O:$O,MATCH('Charting Input'!$C713,'Monthly Returns'!$D:$D,0),0)</f>
        <v>#N/A</v>
      </c>
      <c r="F713" s="37" t="e">
        <f>INDEX('Monthly Returns'!$P:$P,MATCH('Charting Input'!$C713,'Monthly Returns'!$D:$D,0),0)</f>
        <v>#N/A</v>
      </c>
      <c r="G713" s="17" t="e">
        <f t="shared" si="45"/>
        <v>#N/A</v>
      </c>
      <c r="H713" s="17" t="e">
        <f t="shared" si="47"/>
        <v>#N/A</v>
      </c>
      <c r="I713" s="17" t="e">
        <f t="shared" si="48"/>
        <v>#N/A</v>
      </c>
    </row>
    <row r="714" spans="2:9" x14ac:dyDescent="0.2">
      <c r="B714" s="1" t="s">
        <v>1125</v>
      </c>
      <c r="C714" s="34">
        <f t="shared" si="46"/>
        <v>61362</v>
      </c>
      <c r="D714" s="37" t="e">
        <f>INDEX('Monthly Returns'!$E:$E,MATCH('Charting Input'!$C714,'Monthly Returns'!$D:$D,0),0)</f>
        <v>#N/A</v>
      </c>
      <c r="E714" s="37" t="e">
        <f>INDEX('Monthly Returns'!$O:$O,MATCH('Charting Input'!$C714,'Monthly Returns'!$D:$D,0),0)</f>
        <v>#N/A</v>
      </c>
      <c r="F714" s="37" t="e">
        <f>INDEX('Monthly Returns'!$P:$P,MATCH('Charting Input'!$C714,'Monthly Returns'!$D:$D,0),0)</f>
        <v>#N/A</v>
      </c>
      <c r="G714" s="17" t="e">
        <f t="shared" si="45"/>
        <v>#N/A</v>
      </c>
      <c r="H714" s="17" t="e">
        <f t="shared" si="47"/>
        <v>#N/A</v>
      </c>
      <c r="I714" s="17" t="e">
        <f t="shared" si="48"/>
        <v>#N/A</v>
      </c>
    </row>
    <row r="715" spans="2:9" x14ac:dyDescent="0.2">
      <c r="B715" s="1" t="s">
        <v>1126</v>
      </c>
      <c r="C715" s="34">
        <f t="shared" si="46"/>
        <v>61393</v>
      </c>
      <c r="D715" s="37" t="e">
        <f>INDEX('Monthly Returns'!$E:$E,MATCH('Charting Input'!$C715,'Monthly Returns'!$D:$D,0),0)</f>
        <v>#N/A</v>
      </c>
      <c r="E715" s="37" t="e">
        <f>INDEX('Monthly Returns'!$O:$O,MATCH('Charting Input'!$C715,'Monthly Returns'!$D:$D,0),0)</f>
        <v>#N/A</v>
      </c>
      <c r="F715" s="37" t="e">
        <f>INDEX('Monthly Returns'!$P:$P,MATCH('Charting Input'!$C715,'Monthly Returns'!$D:$D,0),0)</f>
        <v>#N/A</v>
      </c>
      <c r="G715" s="17" t="e">
        <f t="shared" si="45"/>
        <v>#N/A</v>
      </c>
      <c r="H715" s="17" t="e">
        <f t="shared" si="47"/>
        <v>#N/A</v>
      </c>
      <c r="I715" s="17" t="e">
        <f t="shared" si="48"/>
        <v>#N/A</v>
      </c>
    </row>
    <row r="716" spans="2:9" x14ac:dyDescent="0.2">
      <c r="B716" s="1" t="s">
        <v>1127</v>
      </c>
      <c r="C716" s="34">
        <f t="shared" si="46"/>
        <v>61422</v>
      </c>
      <c r="D716" s="37" t="e">
        <f>INDEX('Monthly Returns'!$E:$E,MATCH('Charting Input'!$C716,'Monthly Returns'!$D:$D,0),0)</f>
        <v>#N/A</v>
      </c>
      <c r="E716" s="37" t="e">
        <f>INDEX('Monthly Returns'!$O:$O,MATCH('Charting Input'!$C716,'Monthly Returns'!$D:$D,0),0)</f>
        <v>#N/A</v>
      </c>
      <c r="F716" s="37" t="e">
        <f>INDEX('Monthly Returns'!$P:$P,MATCH('Charting Input'!$C716,'Monthly Returns'!$D:$D,0),0)</f>
        <v>#N/A</v>
      </c>
      <c r="G716" s="17" t="e">
        <f t="shared" si="45"/>
        <v>#N/A</v>
      </c>
      <c r="H716" s="17" t="e">
        <f t="shared" si="47"/>
        <v>#N/A</v>
      </c>
      <c r="I716" s="17" t="e">
        <f t="shared" si="48"/>
        <v>#N/A</v>
      </c>
    </row>
    <row r="717" spans="2:9" x14ac:dyDescent="0.2">
      <c r="B717" s="1" t="s">
        <v>1128</v>
      </c>
      <c r="C717" s="34">
        <f t="shared" si="46"/>
        <v>61453</v>
      </c>
      <c r="D717" s="37" t="e">
        <f>INDEX('Monthly Returns'!$E:$E,MATCH('Charting Input'!$C717,'Monthly Returns'!$D:$D,0),0)</f>
        <v>#N/A</v>
      </c>
      <c r="E717" s="37" t="e">
        <f>INDEX('Monthly Returns'!$O:$O,MATCH('Charting Input'!$C717,'Monthly Returns'!$D:$D,0),0)</f>
        <v>#N/A</v>
      </c>
      <c r="F717" s="37" t="e">
        <f>INDEX('Monthly Returns'!$P:$P,MATCH('Charting Input'!$C717,'Monthly Returns'!$D:$D,0),0)</f>
        <v>#N/A</v>
      </c>
      <c r="G717" s="17" t="e">
        <f t="shared" si="45"/>
        <v>#N/A</v>
      </c>
      <c r="H717" s="17" t="e">
        <f t="shared" si="47"/>
        <v>#N/A</v>
      </c>
      <c r="I717" s="17" t="e">
        <f t="shared" si="48"/>
        <v>#N/A</v>
      </c>
    </row>
    <row r="718" spans="2:9" x14ac:dyDescent="0.2">
      <c r="B718" s="1" t="s">
        <v>1129</v>
      </c>
      <c r="C718" s="34">
        <f t="shared" si="46"/>
        <v>61483</v>
      </c>
      <c r="D718" s="37" t="e">
        <f>INDEX('Monthly Returns'!$E:$E,MATCH('Charting Input'!$C718,'Monthly Returns'!$D:$D,0),0)</f>
        <v>#N/A</v>
      </c>
      <c r="E718" s="37" t="e">
        <f>INDEX('Monthly Returns'!$O:$O,MATCH('Charting Input'!$C718,'Monthly Returns'!$D:$D,0),0)</f>
        <v>#N/A</v>
      </c>
      <c r="F718" s="37" t="e">
        <f>INDEX('Monthly Returns'!$P:$P,MATCH('Charting Input'!$C718,'Monthly Returns'!$D:$D,0),0)</f>
        <v>#N/A</v>
      </c>
      <c r="G718" s="17" t="e">
        <f t="shared" si="45"/>
        <v>#N/A</v>
      </c>
      <c r="H718" s="17" t="e">
        <f t="shared" si="47"/>
        <v>#N/A</v>
      </c>
      <c r="I718" s="17" t="e">
        <f t="shared" si="48"/>
        <v>#N/A</v>
      </c>
    </row>
    <row r="719" spans="2:9" x14ac:dyDescent="0.2">
      <c r="B719" s="1" t="s">
        <v>1130</v>
      </c>
      <c r="C719" s="34">
        <f t="shared" si="46"/>
        <v>61514</v>
      </c>
      <c r="D719" s="37" t="e">
        <f>INDEX('Monthly Returns'!$E:$E,MATCH('Charting Input'!$C719,'Monthly Returns'!$D:$D,0),0)</f>
        <v>#N/A</v>
      </c>
      <c r="E719" s="37" t="e">
        <f>INDEX('Monthly Returns'!$O:$O,MATCH('Charting Input'!$C719,'Monthly Returns'!$D:$D,0),0)</f>
        <v>#N/A</v>
      </c>
      <c r="F719" s="37" t="e">
        <f>INDEX('Monthly Returns'!$P:$P,MATCH('Charting Input'!$C719,'Monthly Returns'!$D:$D,0),0)</f>
        <v>#N/A</v>
      </c>
      <c r="G719" s="17" t="e">
        <f t="shared" si="45"/>
        <v>#N/A</v>
      </c>
      <c r="H719" s="17" t="e">
        <f t="shared" si="47"/>
        <v>#N/A</v>
      </c>
      <c r="I719" s="17" t="e">
        <f t="shared" si="48"/>
        <v>#N/A</v>
      </c>
    </row>
    <row r="720" spans="2:9" x14ac:dyDescent="0.2">
      <c r="B720" s="1" t="s">
        <v>1131</v>
      </c>
      <c r="C720" s="34">
        <f t="shared" si="46"/>
        <v>61544</v>
      </c>
      <c r="D720" s="37" t="e">
        <f>INDEX('Monthly Returns'!$E:$E,MATCH('Charting Input'!$C720,'Monthly Returns'!$D:$D,0),0)</f>
        <v>#N/A</v>
      </c>
      <c r="E720" s="37" t="e">
        <f>INDEX('Monthly Returns'!$O:$O,MATCH('Charting Input'!$C720,'Monthly Returns'!$D:$D,0),0)</f>
        <v>#N/A</v>
      </c>
      <c r="F720" s="37" t="e">
        <f>INDEX('Monthly Returns'!$P:$P,MATCH('Charting Input'!$C720,'Monthly Returns'!$D:$D,0),0)</f>
        <v>#N/A</v>
      </c>
      <c r="G720" s="17" t="e">
        <f t="shared" si="45"/>
        <v>#N/A</v>
      </c>
      <c r="H720" s="17" t="e">
        <f t="shared" si="47"/>
        <v>#N/A</v>
      </c>
      <c r="I720" s="17" t="e">
        <f t="shared" si="48"/>
        <v>#N/A</v>
      </c>
    </row>
    <row r="721" spans="2:9" x14ac:dyDescent="0.2">
      <c r="B721" s="1" t="s">
        <v>1132</v>
      </c>
      <c r="C721" s="34">
        <f t="shared" si="46"/>
        <v>61575</v>
      </c>
      <c r="D721" s="37" t="e">
        <f>INDEX('Monthly Returns'!$E:$E,MATCH('Charting Input'!$C721,'Monthly Returns'!$D:$D,0),0)</f>
        <v>#N/A</v>
      </c>
      <c r="E721" s="37" t="e">
        <f>INDEX('Monthly Returns'!$O:$O,MATCH('Charting Input'!$C721,'Monthly Returns'!$D:$D,0),0)</f>
        <v>#N/A</v>
      </c>
      <c r="F721" s="37" t="e">
        <f>INDEX('Monthly Returns'!$P:$P,MATCH('Charting Input'!$C721,'Monthly Returns'!$D:$D,0),0)</f>
        <v>#N/A</v>
      </c>
      <c r="G721" s="17" t="e">
        <f t="shared" si="45"/>
        <v>#N/A</v>
      </c>
      <c r="H721" s="17" t="e">
        <f t="shared" si="47"/>
        <v>#N/A</v>
      </c>
      <c r="I721" s="17" t="e">
        <f t="shared" si="48"/>
        <v>#N/A</v>
      </c>
    </row>
    <row r="722" spans="2:9" x14ac:dyDescent="0.2">
      <c r="B722" s="1" t="s">
        <v>1133</v>
      </c>
      <c r="C722" s="34">
        <f t="shared" si="46"/>
        <v>61606</v>
      </c>
      <c r="D722" s="37" t="e">
        <f>INDEX('Monthly Returns'!$E:$E,MATCH('Charting Input'!$C722,'Monthly Returns'!$D:$D,0),0)</f>
        <v>#N/A</v>
      </c>
      <c r="E722" s="37" t="e">
        <f>INDEX('Monthly Returns'!$O:$O,MATCH('Charting Input'!$C722,'Monthly Returns'!$D:$D,0),0)</f>
        <v>#N/A</v>
      </c>
      <c r="F722" s="37" t="e">
        <f>INDEX('Monthly Returns'!$P:$P,MATCH('Charting Input'!$C722,'Monthly Returns'!$D:$D,0),0)</f>
        <v>#N/A</v>
      </c>
      <c r="G722" s="17" t="e">
        <f t="shared" si="45"/>
        <v>#N/A</v>
      </c>
      <c r="H722" s="17" t="e">
        <f t="shared" si="47"/>
        <v>#N/A</v>
      </c>
      <c r="I722" s="17" t="e">
        <f t="shared" si="48"/>
        <v>#N/A</v>
      </c>
    </row>
    <row r="723" spans="2:9" x14ac:dyDescent="0.2">
      <c r="B723" s="1" t="s">
        <v>1134</v>
      </c>
      <c r="C723" s="34">
        <f t="shared" si="46"/>
        <v>61636</v>
      </c>
      <c r="D723" s="37" t="e">
        <f>INDEX('Monthly Returns'!$E:$E,MATCH('Charting Input'!$C723,'Monthly Returns'!$D:$D,0),0)</f>
        <v>#N/A</v>
      </c>
      <c r="E723" s="37" t="e">
        <f>INDEX('Monthly Returns'!$O:$O,MATCH('Charting Input'!$C723,'Monthly Returns'!$D:$D,0),0)</f>
        <v>#N/A</v>
      </c>
      <c r="F723" s="37" t="e">
        <f>INDEX('Monthly Returns'!$P:$P,MATCH('Charting Input'!$C723,'Monthly Returns'!$D:$D,0),0)</f>
        <v>#N/A</v>
      </c>
      <c r="G723" s="17" t="e">
        <f t="shared" si="45"/>
        <v>#N/A</v>
      </c>
      <c r="H723" s="17" t="e">
        <f t="shared" si="47"/>
        <v>#N/A</v>
      </c>
      <c r="I723" s="17" t="e">
        <f t="shared" si="48"/>
        <v>#N/A</v>
      </c>
    </row>
    <row r="724" spans="2:9" x14ac:dyDescent="0.2">
      <c r="B724" s="1" t="s">
        <v>1135</v>
      </c>
      <c r="C724" s="34">
        <f t="shared" si="46"/>
        <v>61667</v>
      </c>
      <c r="D724" s="37" t="e">
        <f>INDEX('Monthly Returns'!$E:$E,MATCH('Charting Input'!$C724,'Monthly Returns'!$D:$D,0),0)</f>
        <v>#N/A</v>
      </c>
      <c r="E724" s="37" t="e">
        <f>INDEX('Monthly Returns'!$O:$O,MATCH('Charting Input'!$C724,'Monthly Returns'!$D:$D,0),0)</f>
        <v>#N/A</v>
      </c>
      <c r="F724" s="37" t="e">
        <f>INDEX('Monthly Returns'!$P:$P,MATCH('Charting Input'!$C724,'Monthly Returns'!$D:$D,0),0)</f>
        <v>#N/A</v>
      </c>
      <c r="G724" s="17" t="e">
        <f t="shared" si="45"/>
        <v>#N/A</v>
      </c>
      <c r="H724" s="17" t="e">
        <f t="shared" si="47"/>
        <v>#N/A</v>
      </c>
      <c r="I724" s="17" t="e">
        <f t="shared" si="48"/>
        <v>#N/A</v>
      </c>
    </row>
    <row r="725" spans="2:9" x14ac:dyDescent="0.2">
      <c r="B725" s="1" t="s">
        <v>1136</v>
      </c>
      <c r="C725" s="34">
        <f t="shared" si="46"/>
        <v>61697</v>
      </c>
      <c r="D725" s="37" t="e">
        <f>INDEX('Monthly Returns'!$E:$E,MATCH('Charting Input'!$C725,'Monthly Returns'!$D:$D,0),0)</f>
        <v>#N/A</v>
      </c>
      <c r="E725" s="37" t="e">
        <f>INDEX('Monthly Returns'!$O:$O,MATCH('Charting Input'!$C725,'Monthly Returns'!$D:$D,0),0)</f>
        <v>#N/A</v>
      </c>
      <c r="F725" s="37" t="e">
        <f>INDEX('Monthly Returns'!$P:$P,MATCH('Charting Input'!$C725,'Monthly Returns'!$D:$D,0),0)</f>
        <v>#N/A</v>
      </c>
      <c r="G725" s="17" t="e">
        <f t="shared" si="45"/>
        <v>#N/A</v>
      </c>
      <c r="H725" s="17" t="e">
        <f t="shared" si="47"/>
        <v>#N/A</v>
      </c>
      <c r="I725" s="17" t="e">
        <f t="shared" si="48"/>
        <v>#N/A</v>
      </c>
    </row>
    <row r="726" spans="2:9" x14ac:dyDescent="0.2">
      <c r="B726" s="1" t="s">
        <v>1137</v>
      </c>
      <c r="C726" s="34">
        <f t="shared" si="46"/>
        <v>61728</v>
      </c>
      <c r="D726" s="37" t="e">
        <f>INDEX('Monthly Returns'!$E:$E,MATCH('Charting Input'!$C726,'Monthly Returns'!$D:$D,0),0)</f>
        <v>#N/A</v>
      </c>
      <c r="E726" s="37" t="e">
        <f>INDEX('Monthly Returns'!$O:$O,MATCH('Charting Input'!$C726,'Monthly Returns'!$D:$D,0),0)</f>
        <v>#N/A</v>
      </c>
      <c r="F726" s="37" t="e">
        <f>INDEX('Monthly Returns'!$P:$P,MATCH('Charting Input'!$C726,'Monthly Returns'!$D:$D,0),0)</f>
        <v>#N/A</v>
      </c>
      <c r="G726" s="17" t="e">
        <f t="shared" si="45"/>
        <v>#N/A</v>
      </c>
      <c r="H726" s="17" t="e">
        <f t="shared" si="47"/>
        <v>#N/A</v>
      </c>
      <c r="I726" s="17" t="e">
        <f t="shared" si="48"/>
        <v>#N/A</v>
      </c>
    </row>
    <row r="727" spans="2:9" x14ac:dyDescent="0.2">
      <c r="B727" s="1" t="s">
        <v>1138</v>
      </c>
      <c r="C727" s="34">
        <f t="shared" si="46"/>
        <v>61759</v>
      </c>
      <c r="D727" s="37" t="e">
        <f>INDEX('Monthly Returns'!$E:$E,MATCH('Charting Input'!$C727,'Monthly Returns'!$D:$D,0),0)</f>
        <v>#N/A</v>
      </c>
      <c r="E727" s="37" t="e">
        <f>INDEX('Monthly Returns'!$O:$O,MATCH('Charting Input'!$C727,'Monthly Returns'!$D:$D,0),0)</f>
        <v>#N/A</v>
      </c>
      <c r="F727" s="37" t="e">
        <f>INDEX('Monthly Returns'!$P:$P,MATCH('Charting Input'!$C727,'Monthly Returns'!$D:$D,0),0)</f>
        <v>#N/A</v>
      </c>
      <c r="G727" s="17" t="e">
        <f t="shared" si="45"/>
        <v>#N/A</v>
      </c>
      <c r="H727" s="17" t="e">
        <f t="shared" si="47"/>
        <v>#N/A</v>
      </c>
      <c r="I727" s="17" t="e">
        <f t="shared" si="48"/>
        <v>#N/A</v>
      </c>
    </row>
    <row r="728" spans="2:9" x14ac:dyDescent="0.2">
      <c r="B728" s="1" t="s">
        <v>1139</v>
      </c>
      <c r="C728" s="34">
        <f t="shared" si="46"/>
        <v>61787</v>
      </c>
      <c r="D728" s="37" t="e">
        <f>INDEX('Monthly Returns'!$E:$E,MATCH('Charting Input'!$C728,'Monthly Returns'!$D:$D,0),0)</f>
        <v>#N/A</v>
      </c>
      <c r="E728" s="37" t="e">
        <f>INDEX('Monthly Returns'!$O:$O,MATCH('Charting Input'!$C728,'Monthly Returns'!$D:$D,0),0)</f>
        <v>#N/A</v>
      </c>
      <c r="F728" s="37" t="e">
        <f>INDEX('Monthly Returns'!$P:$P,MATCH('Charting Input'!$C728,'Monthly Returns'!$D:$D,0),0)</f>
        <v>#N/A</v>
      </c>
      <c r="G728" s="17" t="e">
        <f t="shared" si="45"/>
        <v>#N/A</v>
      </c>
      <c r="H728" s="17" t="e">
        <f t="shared" si="47"/>
        <v>#N/A</v>
      </c>
      <c r="I728" s="17" t="e">
        <f t="shared" si="48"/>
        <v>#N/A</v>
      </c>
    </row>
    <row r="729" spans="2:9" x14ac:dyDescent="0.2">
      <c r="B729" s="1" t="s">
        <v>1140</v>
      </c>
      <c r="C729" s="34">
        <f t="shared" si="46"/>
        <v>61818</v>
      </c>
      <c r="D729" s="37" t="e">
        <f>INDEX('Monthly Returns'!$E:$E,MATCH('Charting Input'!$C729,'Monthly Returns'!$D:$D,0),0)</f>
        <v>#N/A</v>
      </c>
      <c r="E729" s="37" t="e">
        <f>INDEX('Monthly Returns'!$O:$O,MATCH('Charting Input'!$C729,'Monthly Returns'!$D:$D,0),0)</f>
        <v>#N/A</v>
      </c>
      <c r="F729" s="37" t="e">
        <f>INDEX('Monthly Returns'!$P:$P,MATCH('Charting Input'!$C729,'Monthly Returns'!$D:$D,0),0)</f>
        <v>#N/A</v>
      </c>
      <c r="G729" s="17" t="e">
        <f t="shared" si="45"/>
        <v>#N/A</v>
      </c>
      <c r="H729" s="17" t="e">
        <f t="shared" si="47"/>
        <v>#N/A</v>
      </c>
      <c r="I729" s="17" t="e">
        <f t="shared" si="48"/>
        <v>#N/A</v>
      </c>
    </row>
    <row r="730" spans="2:9" x14ac:dyDescent="0.2">
      <c r="B730" s="1" t="s">
        <v>1141</v>
      </c>
      <c r="C730" s="34">
        <f t="shared" si="46"/>
        <v>61848</v>
      </c>
      <c r="D730" s="37" t="e">
        <f>INDEX('Monthly Returns'!$E:$E,MATCH('Charting Input'!$C730,'Monthly Returns'!$D:$D,0),0)</f>
        <v>#N/A</v>
      </c>
      <c r="E730" s="37" t="e">
        <f>INDEX('Monthly Returns'!$O:$O,MATCH('Charting Input'!$C730,'Monthly Returns'!$D:$D,0),0)</f>
        <v>#N/A</v>
      </c>
      <c r="F730" s="37" t="e">
        <f>INDEX('Monthly Returns'!$P:$P,MATCH('Charting Input'!$C730,'Monthly Returns'!$D:$D,0),0)</f>
        <v>#N/A</v>
      </c>
      <c r="G730" s="17" t="e">
        <f t="shared" si="45"/>
        <v>#N/A</v>
      </c>
      <c r="H730" s="17" t="e">
        <f t="shared" si="47"/>
        <v>#N/A</v>
      </c>
      <c r="I730" s="17" t="e">
        <f t="shared" si="48"/>
        <v>#N/A</v>
      </c>
    </row>
    <row r="731" spans="2:9" x14ac:dyDescent="0.2">
      <c r="B731" s="1" t="s">
        <v>1142</v>
      </c>
      <c r="C731" s="34">
        <f t="shared" si="46"/>
        <v>61879</v>
      </c>
      <c r="D731" s="37" t="e">
        <f>INDEX('Monthly Returns'!$E:$E,MATCH('Charting Input'!$C731,'Monthly Returns'!$D:$D,0),0)</f>
        <v>#N/A</v>
      </c>
      <c r="E731" s="37" t="e">
        <f>INDEX('Monthly Returns'!$O:$O,MATCH('Charting Input'!$C731,'Monthly Returns'!$D:$D,0),0)</f>
        <v>#N/A</v>
      </c>
      <c r="F731" s="37" t="e">
        <f>INDEX('Monthly Returns'!$P:$P,MATCH('Charting Input'!$C731,'Monthly Returns'!$D:$D,0),0)</f>
        <v>#N/A</v>
      </c>
      <c r="G731" s="17" t="e">
        <f t="shared" si="45"/>
        <v>#N/A</v>
      </c>
      <c r="H731" s="17" t="e">
        <f t="shared" si="47"/>
        <v>#N/A</v>
      </c>
      <c r="I731" s="17" t="e">
        <f t="shared" si="48"/>
        <v>#N/A</v>
      </c>
    </row>
    <row r="732" spans="2:9" x14ac:dyDescent="0.2">
      <c r="B732" s="1" t="s">
        <v>1143</v>
      </c>
      <c r="C732" s="34">
        <f t="shared" si="46"/>
        <v>61909</v>
      </c>
      <c r="D732" s="37" t="e">
        <f>INDEX('Monthly Returns'!$E:$E,MATCH('Charting Input'!$C732,'Monthly Returns'!$D:$D,0),0)</f>
        <v>#N/A</v>
      </c>
      <c r="E732" s="37" t="e">
        <f>INDEX('Monthly Returns'!$O:$O,MATCH('Charting Input'!$C732,'Monthly Returns'!$D:$D,0),0)</f>
        <v>#N/A</v>
      </c>
      <c r="F732" s="37" t="e">
        <f>INDEX('Monthly Returns'!$P:$P,MATCH('Charting Input'!$C732,'Monthly Returns'!$D:$D,0),0)</f>
        <v>#N/A</v>
      </c>
      <c r="G732" s="17" t="e">
        <f t="shared" si="45"/>
        <v>#N/A</v>
      </c>
      <c r="H732" s="17" t="e">
        <f t="shared" si="47"/>
        <v>#N/A</v>
      </c>
      <c r="I732" s="17" t="e">
        <f t="shared" si="48"/>
        <v>#N/A</v>
      </c>
    </row>
    <row r="733" spans="2:9" x14ac:dyDescent="0.2">
      <c r="B733" s="1" t="s">
        <v>1144</v>
      </c>
      <c r="C733" s="34">
        <f t="shared" si="46"/>
        <v>61940</v>
      </c>
      <c r="D733" s="37" t="e">
        <f>INDEX('Monthly Returns'!$E:$E,MATCH('Charting Input'!$C733,'Monthly Returns'!$D:$D,0),0)</f>
        <v>#N/A</v>
      </c>
      <c r="E733" s="37" t="e">
        <f>INDEX('Monthly Returns'!$O:$O,MATCH('Charting Input'!$C733,'Monthly Returns'!$D:$D,0),0)</f>
        <v>#N/A</v>
      </c>
      <c r="F733" s="37" t="e">
        <f>INDEX('Monthly Returns'!$P:$P,MATCH('Charting Input'!$C733,'Monthly Returns'!$D:$D,0),0)</f>
        <v>#N/A</v>
      </c>
      <c r="G733" s="17" t="e">
        <f t="shared" si="45"/>
        <v>#N/A</v>
      </c>
      <c r="H733" s="17" t="e">
        <f t="shared" si="47"/>
        <v>#N/A</v>
      </c>
      <c r="I733" s="17" t="e">
        <f t="shared" si="48"/>
        <v>#N/A</v>
      </c>
    </row>
    <row r="734" spans="2:9" x14ac:dyDescent="0.2">
      <c r="B734" s="1" t="s">
        <v>1145</v>
      </c>
      <c r="C734" s="34">
        <f t="shared" si="46"/>
        <v>61971</v>
      </c>
      <c r="D734" s="37" t="e">
        <f>INDEX('Monthly Returns'!$E:$E,MATCH('Charting Input'!$C734,'Monthly Returns'!$D:$D,0),0)</f>
        <v>#N/A</v>
      </c>
      <c r="E734" s="37" t="e">
        <f>INDEX('Monthly Returns'!$O:$O,MATCH('Charting Input'!$C734,'Monthly Returns'!$D:$D,0),0)</f>
        <v>#N/A</v>
      </c>
      <c r="F734" s="37" t="e">
        <f>INDEX('Monthly Returns'!$P:$P,MATCH('Charting Input'!$C734,'Monthly Returns'!$D:$D,0),0)</f>
        <v>#N/A</v>
      </c>
      <c r="G734" s="17" t="e">
        <f t="shared" si="45"/>
        <v>#N/A</v>
      </c>
      <c r="H734" s="17" t="e">
        <f t="shared" si="47"/>
        <v>#N/A</v>
      </c>
      <c r="I734" s="17" t="e">
        <f t="shared" si="48"/>
        <v>#N/A</v>
      </c>
    </row>
    <row r="735" spans="2:9" x14ac:dyDescent="0.2">
      <c r="B735" s="1" t="s">
        <v>1146</v>
      </c>
      <c r="C735" s="34">
        <f t="shared" si="46"/>
        <v>62001</v>
      </c>
      <c r="D735" s="37" t="e">
        <f>INDEX('Monthly Returns'!$E:$E,MATCH('Charting Input'!$C735,'Monthly Returns'!$D:$D,0),0)</f>
        <v>#N/A</v>
      </c>
      <c r="E735" s="37" t="e">
        <f>INDEX('Monthly Returns'!$O:$O,MATCH('Charting Input'!$C735,'Monthly Returns'!$D:$D,0),0)</f>
        <v>#N/A</v>
      </c>
      <c r="F735" s="37" t="e">
        <f>INDEX('Monthly Returns'!$P:$P,MATCH('Charting Input'!$C735,'Monthly Returns'!$D:$D,0),0)</f>
        <v>#N/A</v>
      </c>
      <c r="G735" s="17" t="e">
        <f t="shared" si="45"/>
        <v>#N/A</v>
      </c>
      <c r="H735" s="17" t="e">
        <f t="shared" si="47"/>
        <v>#N/A</v>
      </c>
      <c r="I735" s="17" t="e">
        <f t="shared" si="48"/>
        <v>#N/A</v>
      </c>
    </row>
    <row r="736" spans="2:9" x14ac:dyDescent="0.2">
      <c r="B736" s="1" t="s">
        <v>1147</v>
      </c>
      <c r="C736" s="34">
        <f t="shared" si="46"/>
        <v>62032</v>
      </c>
      <c r="D736" s="37" t="e">
        <f>INDEX('Monthly Returns'!$E:$E,MATCH('Charting Input'!$C736,'Monthly Returns'!$D:$D,0),0)</f>
        <v>#N/A</v>
      </c>
      <c r="E736" s="37" t="e">
        <f>INDEX('Monthly Returns'!$O:$O,MATCH('Charting Input'!$C736,'Monthly Returns'!$D:$D,0),0)</f>
        <v>#N/A</v>
      </c>
      <c r="F736" s="37" t="e">
        <f>INDEX('Monthly Returns'!$P:$P,MATCH('Charting Input'!$C736,'Monthly Returns'!$D:$D,0),0)</f>
        <v>#N/A</v>
      </c>
      <c r="G736" s="17" t="e">
        <f t="shared" si="45"/>
        <v>#N/A</v>
      </c>
      <c r="H736" s="17" t="e">
        <f t="shared" si="47"/>
        <v>#N/A</v>
      </c>
      <c r="I736" s="17" t="e">
        <f t="shared" si="48"/>
        <v>#N/A</v>
      </c>
    </row>
    <row r="737" spans="2:9" x14ac:dyDescent="0.2">
      <c r="B737" s="1" t="s">
        <v>1148</v>
      </c>
      <c r="C737" s="34">
        <f t="shared" si="46"/>
        <v>62062</v>
      </c>
      <c r="D737" s="37" t="e">
        <f>INDEX('Monthly Returns'!$E:$E,MATCH('Charting Input'!$C737,'Monthly Returns'!$D:$D,0),0)</f>
        <v>#N/A</v>
      </c>
      <c r="E737" s="37" t="e">
        <f>INDEX('Monthly Returns'!$O:$O,MATCH('Charting Input'!$C737,'Monthly Returns'!$D:$D,0),0)</f>
        <v>#N/A</v>
      </c>
      <c r="F737" s="37" t="e">
        <f>INDEX('Monthly Returns'!$P:$P,MATCH('Charting Input'!$C737,'Monthly Returns'!$D:$D,0),0)</f>
        <v>#N/A</v>
      </c>
      <c r="G737" s="17" t="e">
        <f t="shared" si="45"/>
        <v>#N/A</v>
      </c>
      <c r="H737" s="17" t="e">
        <f t="shared" si="47"/>
        <v>#N/A</v>
      </c>
      <c r="I737" s="17" t="e">
        <f t="shared" si="48"/>
        <v>#N/A</v>
      </c>
    </row>
    <row r="738" spans="2:9" x14ac:dyDescent="0.2">
      <c r="B738" s="1" t="s">
        <v>1149</v>
      </c>
      <c r="C738" s="34">
        <f t="shared" si="46"/>
        <v>62093</v>
      </c>
      <c r="D738" s="37" t="e">
        <f>INDEX('Monthly Returns'!$E:$E,MATCH('Charting Input'!$C738,'Monthly Returns'!$D:$D,0),0)</f>
        <v>#N/A</v>
      </c>
      <c r="E738" s="37" t="e">
        <f>INDEX('Monthly Returns'!$O:$O,MATCH('Charting Input'!$C738,'Monthly Returns'!$D:$D,0),0)</f>
        <v>#N/A</v>
      </c>
      <c r="F738" s="37" t="e">
        <f>INDEX('Monthly Returns'!$P:$P,MATCH('Charting Input'!$C738,'Monthly Returns'!$D:$D,0),0)</f>
        <v>#N/A</v>
      </c>
      <c r="G738" s="17" t="e">
        <f t="shared" si="45"/>
        <v>#N/A</v>
      </c>
      <c r="H738" s="17" t="e">
        <f t="shared" si="47"/>
        <v>#N/A</v>
      </c>
      <c r="I738" s="17" t="e">
        <f t="shared" si="48"/>
        <v>#N/A</v>
      </c>
    </row>
    <row r="739" spans="2:9" x14ac:dyDescent="0.2">
      <c r="B739" s="1" t="s">
        <v>1150</v>
      </c>
      <c r="C739" s="34">
        <f t="shared" si="46"/>
        <v>62124</v>
      </c>
      <c r="D739" s="37" t="e">
        <f>INDEX('Monthly Returns'!$E:$E,MATCH('Charting Input'!$C739,'Monthly Returns'!$D:$D,0),0)</f>
        <v>#N/A</v>
      </c>
      <c r="E739" s="37" t="e">
        <f>INDEX('Monthly Returns'!$O:$O,MATCH('Charting Input'!$C739,'Monthly Returns'!$D:$D,0),0)</f>
        <v>#N/A</v>
      </c>
      <c r="F739" s="37" t="e">
        <f>INDEX('Monthly Returns'!$P:$P,MATCH('Charting Input'!$C739,'Monthly Returns'!$D:$D,0),0)</f>
        <v>#N/A</v>
      </c>
      <c r="G739" s="17" t="e">
        <f t="shared" si="45"/>
        <v>#N/A</v>
      </c>
      <c r="H739" s="17" t="e">
        <f t="shared" si="47"/>
        <v>#N/A</v>
      </c>
      <c r="I739" s="17" t="e">
        <f t="shared" si="48"/>
        <v>#N/A</v>
      </c>
    </row>
    <row r="740" spans="2:9" x14ac:dyDescent="0.2">
      <c r="B740" s="1" t="s">
        <v>1151</v>
      </c>
      <c r="C740" s="34">
        <f t="shared" si="46"/>
        <v>62152</v>
      </c>
      <c r="D740" s="37" t="e">
        <f>INDEX('Monthly Returns'!$E:$E,MATCH('Charting Input'!$C740,'Monthly Returns'!$D:$D,0),0)</f>
        <v>#N/A</v>
      </c>
      <c r="E740" s="37" t="e">
        <f>INDEX('Monthly Returns'!$O:$O,MATCH('Charting Input'!$C740,'Monthly Returns'!$D:$D,0),0)</f>
        <v>#N/A</v>
      </c>
      <c r="F740" s="37" t="e">
        <f>INDEX('Monthly Returns'!$P:$P,MATCH('Charting Input'!$C740,'Monthly Returns'!$D:$D,0),0)</f>
        <v>#N/A</v>
      </c>
      <c r="G740" s="17" t="e">
        <f t="shared" si="45"/>
        <v>#N/A</v>
      </c>
      <c r="H740" s="17" t="e">
        <f t="shared" si="47"/>
        <v>#N/A</v>
      </c>
      <c r="I740" s="17" t="e">
        <f t="shared" si="48"/>
        <v>#N/A</v>
      </c>
    </row>
    <row r="741" spans="2:9" x14ac:dyDescent="0.2">
      <c r="B741" s="1" t="s">
        <v>1152</v>
      </c>
      <c r="C741" s="34">
        <f t="shared" si="46"/>
        <v>62183</v>
      </c>
      <c r="D741" s="37" t="e">
        <f>INDEX('Monthly Returns'!$E:$E,MATCH('Charting Input'!$C741,'Monthly Returns'!$D:$D,0),0)</f>
        <v>#N/A</v>
      </c>
      <c r="E741" s="37" t="e">
        <f>INDEX('Monthly Returns'!$O:$O,MATCH('Charting Input'!$C741,'Monthly Returns'!$D:$D,0),0)</f>
        <v>#N/A</v>
      </c>
      <c r="F741" s="37" t="e">
        <f>INDEX('Monthly Returns'!$P:$P,MATCH('Charting Input'!$C741,'Monthly Returns'!$D:$D,0),0)</f>
        <v>#N/A</v>
      </c>
      <c r="G741" s="17" t="e">
        <f t="shared" si="45"/>
        <v>#N/A</v>
      </c>
      <c r="H741" s="17" t="e">
        <f t="shared" si="47"/>
        <v>#N/A</v>
      </c>
      <c r="I741" s="17" t="e">
        <f t="shared" si="48"/>
        <v>#N/A</v>
      </c>
    </row>
    <row r="742" spans="2:9" x14ac:dyDescent="0.2">
      <c r="B742" s="1" t="s">
        <v>1153</v>
      </c>
      <c r="C742" s="34">
        <f t="shared" si="46"/>
        <v>62213</v>
      </c>
      <c r="D742" s="37" t="e">
        <f>INDEX('Monthly Returns'!$E:$E,MATCH('Charting Input'!$C742,'Monthly Returns'!$D:$D,0),0)</f>
        <v>#N/A</v>
      </c>
      <c r="E742" s="37" t="e">
        <f>INDEX('Monthly Returns'!$O:$O,MATCH('Charting Input'!$C742,'Monthly Returns'!$D:$D,0),0)</f>
        <v>#N/A</v>
      </c>
      <c r="F742" s="37" t="e">
        <f>INDEX('Monthly Returns'!$P:$P,MATCH('Charting Input'!$C742,'Monthly Returns'!$D:$D,0),0)</f>
        <v>#N/A</v>
      </c>
      <c r="G742" s="17" t="e">
        <f t="shared" si="45"/>
        <v>#N/A</v>
      </c>
      <c r="H742" s="17" t="e">
        <f t="shared" si="47"/>
        <v>#N/A</v>
      </c>
      <c r="I742" s="17" t="e">
        <f t="shared" si="48"/>
        <v>#N/A</v>
      </c>
    </row>
    <row r="743" spans="2:9" x14ac:dyDescent="0.2">
      <c r="B743" s="1" t="s">
        <v>1154</v>
      </c>
      <c r="C743" s="34">
        <f t="shared" si="46"/>
        <v>62244</v>
      </c>
      <c r="D743" s="37" t="e">
        <f>INDEX('Monthly Returns'!$E:$E,MATCH('Charting Input'!$C743,'Monthly Returns'!$D:$D,0),0)</f>
        <v>#N/A</v>
      </c>
      <c r="E743" s="37" t="e">
        <f>INDEX('Monthly Returns'!$O:$O,MATCH('Charting Input'!$C743,'Monthly Returns'!$D:$D,0),0)</f>
        <v>#N/A</v>
      </c>
      <c r="F743" s="37" t="e">
        <f>INDEX('Monthly Returns'!$P:$P,MATCH('Charting Input'!$C743,'Monthly Returns'!$D:$D,0),0)</f>
        <v>#N/A</v>
      </c>
      <c r="G743" s="17" t="e">
        <f t="shared" si="45"/>
        <v>#N/A</v>
      </c>
      <c r="H743" s="17" t="e">
        <f t="shared" si="47"/>
        <v>#N/A</v>
      </c>
      <c r="I743" s="17" t="e">
        <f t="shared" si="48"/>
        <v>#N/A</v>
      </c>
    </row>
    <row r="744" spans="2:9" x14ac:dyDescent="0.2">
      <c r="B744" s="1" t="s">
        <v>1155</v>
      </c>
      <c r="C744" s="34">
        <f t="shared" si="46"/>
        <v>62274</v>
      </c>
      <c r="D744" s="37" t="e">
        <f>INDEX('Monthly Returns'!$E:$E,MATCH('Charting Input'!$C744,'Monthly Returns'!$D:$D,0),0)</f>
        <v>#N/A</v>
      </c>
      <c r="E744" s="37" t="e">
        <f>INDEX('Monthly Returns'!$O:$O,MATCH('Charting Input'!$C744,'Monthly Returns'!$D:$D,0),0)</f>
        <v>#N/A</v>
      </c>
      <c r="F744" s="37" t="e">
        <f>INDEX('Monthly Returns'!$P:$P,MATCH('Charting Input'!$C744,'Monthly Returns'!$D:$D,0),0)</f>
        <v>#N/A</v>
      </c>
      <c r="G744" s="17" t="e">
        <f t="shared" si="45"/>
        <v>#N/A</v>
      </c>
      <c r="H744" s="17" t="e">
        <f t="shared" si="47"/>
        <v>#N/A</v>
      </c>
      <c r="I744" s="17" t="e">
        <f t="shared" si="48"/>
        <v>#N/A</v>
      </c>
    </row>
    <row r="745" spans="2:9" x14ac:dyDescent="0.2">
      <c r="B745" s="1" t="s">
        <v>1156</v>
      </c>
      <c r="C745" s="34">
        <f t="shared" si="46"/>
        <v>62305</v>
      </c>
      <c r="D745" s="37" t="e">
        <f>INDEX('Monthly Returns'!$E:$E,MATCH('Charting Input'!$C745,'Monthly Returns'!$D:$D,0),0)</f>
        <v>#N/A</v>
      </c>
      <c r="E745" s="37" t="e">
        <f>INDEX('Monthly Returns'!$O:$O,MATCH('Charting Input'!$C745,'Monthly Returns'!$D:$D,0),0)</f>
        <v>#N/A</v>
      </c>
      <c r="F745" s="37" t="e">
        <f>INDEX('Monthly Returns'!$P:$P,MATCH('Charting Input'!$C745,'Monthly Returns'!$D:$D,0),0)</f>
        <v>#N/A</v>
      </c>
      <c r="G745" s="17" t="e">
        <f t="shared" si="45"/>
        <v>#N/A</v>
      </c>
      <c r="H745" s="17" t="e">
        <f t="shared" si="47"/>
        <v>#N/A</v>
      </c>
      <c r="I745" s="17" t="e">
        <f t="shared" si="48"/>
        <v>#N/A</v>
      </c>
    </row>
    <row r="746" spans="2:9" x14ac:dyDescent="0.2">
      <c r="B746" s="1" t="s">
        <v>1157</v>
      </c>
      <c r="C746" s="34">
        <f t="shared" si="46"/>
        <v>62336</v>
      </c>
      <c r="D746" s="37" t="e">
        <f>INDEX('Monthly Returns'!$E:$E,MATCH('Charting Input'!$C746,'Monthly Returns'!$D:$D,0),0)</f>
        <v>#N/A</v>
      </c>
      <c r="E746" s="37" t="e">
        <f>INDEX('Monthly Returns'!$O:$O,MATCH('Charting Input'!$C746,'Monthly Returns'!$D:$D,0),0)</f>
        <v>#N/A</v>
      </c>
      <c r="F746" s="37" t="e">
        <f>INDEX('Monthly Returns'!$P:$P,MATCH('Charting Input'!$C746,'Monthly Returns'!$D:$D,0),0)</f>
        <v>#N/A</v>
      </c>
      <c r="G746" s="17" t="e">
        <f t="shared" si="45"/>
        <v>#N/A</v>
      </c>
      <c r="H746" s="17" t="e">
        <f t="shared" si="47"/>
        <v>#N/A</v>
      </c>
      <c r="I746" s="17" t="e">
        <f t="shared" si="48"/>
        <v>#N/A</v>
      </c>
    </row>
    <row r="747" spans="2:9" x14ac:dyDescent="0.2">
      <c r="B747" s="1" t="s">
        <v>1158</v>
      </c>
      <c r="C747" s="34">
        <f t="shared" si="46"/>
        <v>62366</v>
      </c>
      <c r="D747" s="37" t="e">
        <f>INDEX('Monthly Returns'!$E:$E,MATCH('Charting Input'!$C747,'Monthly Returns'!$D:$D,0),0)</f>
        <v>#N/A</v>
      </c>
      <c r="E747" s="37" t="e">
        <f>INDEX('Monthly Returns'!$O:$O,MATCH('Charting Input'!$C747,'Monthly Returns'!$D:$D,0),0)</f>
        <v>#N/A</v>
      </c>
      <c r="F747" s="37" t="e">
        <f>INDEX('Monthly Returns'!$P:$P,MATCH('Charting Input'!$C747,'Monthly Returns'!$D:$D,0),0)</f>
        <v>#N/A</v>
      </c>
      <c r="G747" s="17" t="e">
        <f t="shared" si="45"/>
        <v>#N/A</v>
      </c>
      <c r="H747" s="17" t="e">
        <f t="shared" si="47"/>
        <v>#N/A</v>
      </c>
      <c r="I747" s="17" t="e">
        <f t="shared" si="48"/>
        <v>#N/A</v>
      </c>
    </row>
    <row r="748" spans="2:9" x14ac:dyDescent="0.2">
      <c r="B748" s="1" t="s">
        <v>1159</v>
      </c>
      <c r="C748" s="34">
        <f t="shared" si="46"/>
        <v>62397</v>
      </c>
      <c r="D748" s="37" t="e">
        <f>INDEX('Monthly Returns'!$E:$E,MATCH('Charting Input'!$C748,'Monthly Returns'!$D:$D,0),0)</f>
        <v>#N/A</v>
      </c>
      <c r="E748" s="37" t="e">
        <f>INDEX('Monthly Returns'!$O:$O,MATCH('Charting Input'!$C748,'Monthly Returns'!$D:$D,0),0)</f>
        <v>#N/A</v>
      </c>
      <c r="F748" s="37" t="e">
        <f>INDEX('Monthly Returns'!$P:$P,MATCH('Charting Input'!$C748,'Monthly Returns'!$D:$D,0),0)</f>
        <v>#N/A</v>
      </c>
      <c r="G748" s="17" t="e">
        <f t="shared" si="45"/>
        <v>#N/A</v>
      </c>
      <c r="H748" s="17" t="e">
        <f t="shared" si="47"/>
        <v>#N/A</v>
      </c>
      <c r="I748" s="17" t="e">
        <f t="shared" si="48"/>
        <v>#N/A</v>
      </c>
    </row>
    <row r="749" spans="2:9" x14ac:dyDescent="0.2">
      <c r="B749" s="1" t="s">
        <v>1160</v>
      </c>
      <c r="C749" s="34">
        <f t="shared" si="46"/>
        <v>62427</v>
      </c>
      <c r="D749" s="37" t="e">
        <f>INDEX('Monthly Returns'!$E:$E,MATCH('Charting Input'!$C749,'Monthly Returns'!$D:$D,0),0)</f>
        <v>#N/A</v>
      </c>
      <c r="E749" s="37" t="e">
        <f>INDEX('Monthly Returns'!$O:$O,MATCH('Charting Input'!$C749,'Monthly Returns'!$D:$D,0),0)</f>
        <v>#N/A</v>
      </c>
      <c r="F749" s="37" t="e">
        <f>INDEX('Monthly Returns'!$P:$P,MATCH('Charting Input'!$C749,'Monthly Returns'!$D:$D,0),0)</f>
        <v>#N/A</v>
      </c>
      <c r="G749" s="17" t="e">
        <f t="shared" si="45"/>
        <v>#N/A</v>
      </c>
      <c r="H749" s="17" t="e">
        <f t="shared" si="47"/>
        <v>#N/A</v>
      </c>
      <c r="I749" s="17" t="e">
        <f t="shared" si="48"/>
        <v>#N/A</v>
      </c>
    </row>
    <row r="750" spans="2:9" x14ac:dyDescent="0.2">
      <c r="B750" s="1" t="s">
        <v>1161</v>
      </c>
      <c r="C750" s="34">
        <f t="shared" si="46"/>
        <v>62458</v>
      </c>
      <c r="D750" s="37" t="e">
        <f>INDEX('Monthly Returns'!$E:$E,MATCH('Charting Input'!$C750,'Monthly Returns'!$D:$D,0),0)</f>
        <v>#N/A</v>
      </c>
      <c r="E750" s="37" t="e">
        <f>INDEX('Monthly Returns'!$O:$O,MATCH('Charting Input'!$C750,'Monthly Returns'!$D:$D,0),0)</f>
        <v>#N/A</v>
      </c>
      <c r="F750" s="37" t="e">
        <f>INDEX('Monthly Returns'!$P:$P,MATCH('Charting Input'!$C750,'Monthly Returns'!$D:$D,0),0)</f>
        <v>#N/A</v>
      </c>
      <c r="G750" s="17" t="e">
        <f t="shared" si="45"/>
        <v>#N/A</v>
      </c>
      <c r="H750" s="17" t="e">
        <f t="shared" si="47"/>
        <v>#N/A</v>
      </c>
      <c r="I750" s="17" t="e">
        <f t="shared" si="48"/>
        <v>#N/A</v>
      </c>
    </row>
    <row r="751" spans="2:9" x14ac:dyDescent="0.2">
      <c r="B751" s="1" t="s">
        <v>1162</v>
      </c>
      <c r="C751" s="34">
        <f t="shared" si="46"/>
        <v>62489</v>
      </c>
      <c r="D751" s="37" t="e">
        <f>INDEX('Monthly Returns'!$E:$E,MATCH('Charting Input'!$C751,'Monthly Returns'!$D:$D,0),0)</f>
        <v>#N/A</v>
      </c>
      <c r="E751" s="37" t="e">
        <f>INDEX('Monthly Returns'!$O:$O,MATCH('Charting Input'!$C751,'Monthly Returns'!$D:$D,0),0)</f>
        <v>#N/A</v>
      </c>
      <c r="F751" s="37" t="e">
        <f>INDEX('Monthly Returns'!$P:$P,MATCH('Charting Input'!$C751,'Monthly Returns'!$D:$D,0),0)</f>
        <v>#N/A</v>
      </c>
      <c r="G751" s="17" t="e">
        <f t="shared" si="45"/>
        <v>#N/A</v>
      </c>
      <c r="H751" s="17" t="e">
        <f t="shared" si="47"/>
        <v>#N/A</v>
      </c>
      <c r="I751" s="17" t="e">
        <f t="shared" si="48"/>
        <v>#N/A</v>
      </c>
    </row>
    <row r="752" spans="2:9" x14ac:dyDescent="0.2">
      <c r="B752" s="1" t="s">
        <v>1163</v>
      </c>
      <c r="C752" s="34">
        <f t="shared" si="46"/>
        <v>62517</v>
      </c>
      <c r="D752" s="37" t="e">
        <f>INDEX('Monthly Returns'!$E:$E,MATCH('Charting Input'!$C752,'Monthly Returns'!$D:$D,0),0)</f>
        <v>#N/A</v>
      </c>
      <c r="E752" s="37" t="e">
        <f>INDEX('Monthly Returns'!$O:$O,MATCH('Charting Input'!$C752,'Monthly Returns'!$D:$D,0),0)</f>
        <v>#N/A</v>
      </c>
      <c r="F752" s="37" t="e">
        <f>INDEX('Monthly Returns'!$P:$P,MATCH('Charting Input'!$C752,'Monthly Returns'!$D:$D,0),0)</f>
        <v>#N/A</v>
      </c>
      <c r="G752" s="17" t="e">
        <f t="shared" si="45"/>
        <v>#N/A</v>
      </c>
      <c r="H752" s="17" t="e">
        <f t="shared" si="47"/>
        <v>#N/A</v>
      </c>
      <c r="I752" s="17" t="e">
        <f t="shared" si="48"/>
        <v>#N/A</v>
      </c>
    </row>
    <row r="753" spans="2:9" x14ac:dyDescent="0.2">
      <c r="B753" s="1" t="s">
        <v>1164</v>
      </c>
      <c r="C753" s="34">
        <f t="shared" si="46"/>
        <v>62548</v>
      </c>
      <c r="D753" s="37" t="e">
        <f>INDEX('Monthly Returns'!$E:$E,MATCH('Charting Input'!$C753,'Monthly Returns'!$D:$D,0),0)</f>
        <v>#N/A</v>
      </c>
      <c r="E753" s="37" t="e">
        <f>INDEX('Monthly Returns'!$O:$O,MATCH('Charting Input'!$C753,'Monthly Returns'!$D:$D,0),0)</f>
        <v>#N/A</v>
      </c>
      <c r="F753" s="37" t="e">
        <f>INDEX('Monthly Returns'!$P:$P,MATCH('Charting Input'!$C753,'Monthly Returns'!$D:$D,0),0)</f>
        <v>#N/A</v>
      </c>
      <c r="G753" s="17" t="e">
        <f t="shared" si="45"/>
        <v>#N/A</v>
      </c>
      <c r="H753" s="17" t="e">
        <f t="shared" si="47"/>
        <v>#N/A</v>
      </c>
      <c r="I753" s="17" t="e">
        <f t="shared" si="48"/>
        <v>#N/A</v>
      </c>
    </row>
    <row r="754" spans="2:9" x14ac:dyDescent="0.2">
      <c r="B754" s="1" t="s">
        <v>1165</v>
      </c>
      <c r="C754" s="34">
        <f t="shared" si="46"/>
        <v>62578</v>
      </c>
      <c r="D754" s="37" t="e">
        <f>INDEX('Monthly Returns'!$E:$E,MATCH('Charting Input'!$C754,'Monthly Returns'!$D:$D,0),0)</f>
        <v>#N/A</v>
      </c>
      <c r="E754" s="37" t="e">
        <f>INDEX('Monthly Returns'!$O:$O,MATCH('Charting Input'!$C754,'Monthly Returns'!$D:$D,0),0)</f>
        <v>#N/A</v>
      </c>
      <c r="F754" s="37" t="e">
        <f>INDEX('Monthly Returns'!$P:$P,MATCH('Charting Input'!$C754,'Monthly Returns'!$D:$D,0),0)</f>
        <v>#N/A</v>
      </c>
      <c r="G754" s="17" t="e">
        <f t="shared" si="45"/>
        <v>#N/A</v>
      </c>
      <c r="H754" s="17" t="e">
        <f t="shared" si="47"/>
        <v>#N/A</v>
      </c>
      <c r="I754" s="17" t="e">
        <f t="shared" si="48"/>
        <v>#N/A</v>
      </c>
    </row>
    <row r="755" spans="2:9" x14ac:dyDescent="0.2">
      <c r="B755" s="1" t="s">
        <v>1166</v>
      </c>
      <c r="C755" s="34">
        <f t="shared" si="46"/>
        <v>62609</v>
      </c>
      <c r="D755" s="37" t="e">
        <f>INDEX('Monthly Returns'!$E:$E,MATCH('Charting Input'!$C755,'Monthly Returns'!$D:$D,0),0)</f>
        <v>#N/A</v>
      </c>
      <c r="E755" s="37" t="e">
        <f>INDEX('Monthly Returns'!$O:$O,MATCH('Charting Input'!$C755,'Monthly Returns'!$D:$D,0),0)</f>
        <v>#N/A</v>
      </c>
      <c r="F755" s="37" t="e">
        <f>INDEX('Monthly Returns'!$P:$P,MATCH('Charting Input'!$C755,'Monthly Returns'!$D:$D,0),0)</f>
        <v>#N/A</v>
      </c>
      <c r="G755" s="17" t="e">
        <f t="shared" si="45"/>
        <v>#N/A</v>
      </c>
      <c r="H755" s="17" t="e">
        <f t="shared" si="47"/>
        <v>#N/A</v>
      </c>
      <c r="I755" s="17" t="e">
        <f t="shared" si="48"/>
        <v>#N/A</v>
      </c>
    </row>
    <row r="756" spans="2:9" x14ac:dyDescent="0.2">
      <c r="B756" s="1" t="s">
        <v>1167</v>
      </c>
      <c r="C756" s="34">
        <f t="shared" si="46"/>
        <v>62639</v>
      </c>
      <c r="D756" s="37" t="e">
        <f>INDEX('Monthly Returns'!$E:$E,MATCH('Charting Input'!$C756,'Monthly Returns'!$D:$D,0),0)</f>
        <v>#N/A</v>
      </c>
      <c r="E756" s="37" t="e">
        <f>INDEX('Monthly Returns'!$O:$O,MATCH('Charting Input'!$C756,'Monthly Returns'!$D:$D,0),0)</f>
        <v>#N/A</v>
      </c>
      <c r="F756" s="37" t="e">
        <f>INDEX('Monthly Returns'!$P:$P,MATCH('Charting Input'!$C756,'Monthly Returns'!$D:$D,0),0)</f>
        <v>#N/A</v>
      </c>
      <c r="G756" s="17" t="e">
        <f t="shared" si="45"/>
        <v>#N/A</v>
      </c>
      <c r="H756" s="17" t="e">
        <f t="shared" si="47"/>
        <v>#N/A</v>
      </c>
      <c r="I756" s="17" t="e">
        <f t="shared" si="48"/>
        <v>#N/A</v>
      </c>
    </row>
    <row r="757" spans="2:9" x14ac:dyDescent="0.2">
      <c r="B757" s="1" t="s">
        <v>1168</v>
      </c>
      <c r="C757" s="34">
        <f t="shared" si="46"/>
        <v>62670</v>
      </c>
      <c r="D757" s="37" t="e">
        <f>INDEX('Monthly Returns'!$E:$E,MATCH('Charting Input'!$C757,'Monthly Returns'!$D:$D,0),0)</f>
        <v>#N/A</v>
      </c>
      <c r="E757" s="37" t="e">
        <f>INDEX('Monthly Returns'!$O:$O,MATCH('Charting Input'!$C757,'Monthly Returns'!$D:$D,0),0)</f>
        <v>#N/A</v>
      </c>
      <c r="F757" s="37" t="e">
        <f>INDEX('Monthly Returns'!$P:$P,MATCH('Charting Input'!$C757,'Monthly Returns'!$D:$D,0),0)</f>
        <v>#N/A</v>
      </c>
      <c r="G757" s="17" t="e">
        <f t="shared" si="45"/>
        <v>#N/A</v>
      </c>
      <c r="H757" s="17" t="e">
        <f t="shared" si="47"/>
        <v>#N/A</v>
      </c>
      <c r="I757" s="17" t="e">
        <f t="shared" si="48"/>
        <v>#N/A</v>
      </c>
    </row>
    <row r="758" spans="2:9" x14ac:dyDescent="0.2">
      <c r="B758" s="1" t="s">
        <v>1169</v>
      </c>
      <c r="C758" s="34">
        <f t="shared" si="46"/>
        <v>62701</v>
      </c>
      <c r="D758" s="37" t="e">
        <f>INDEX('Monthly Returns'!$E:$E,MATCH('Charting Input'!$C758,'Monthly Returns'!$D:$D,0),0)</f>
        <v>#N/A</v>
      </c>
      <c r="E758" s="37" t="e">
        <f>INDEX('Monthly Returns'!$O:$O,MATCH('Charting Input'!$C758,'Monthly Returns'!$D:$D,0),0)</f>
        <v>#N/A</v>
      </c>
      <c r="F758" s="37" t="e">
        <f>INDEX('Monthly Returns'!$P:$P,MATCH('Charting Input'!$C758,'Monthly Returns'!$D:$D,0),0)</f>
        <v>#N/A</v>
      </c>
      <c r="G758" s="17" t="e">
        <f t="shared" si="45"/>
        <v>#N/A</v>
      </c>
      <c r="H758" s="17" t="e">
        <f t="shared" si="47"/>
        <v>#N/A</v>
      </c>
      <c r="I758" s="17" t="e">
        <f t="shared" si="48"/>
        <v>#N/A</v>
      </c>
    </row>
    <row r="759" spans="2:9" x14ac:dyDescent="0.2">
      <c r="B759" s="1" t="s">
        <v>1170</v>
      </c>
      <c r="C759" s="34">
        <f t="shared" si="46"/>
        <v>62731</v>
      </c>
      <c r="D759" s="37" t="e">
        <f>INDEX('Monthly Returns'!$E:$E,MATCH('Charting Input'!$C759,'Monthly Returns'!$D:$D,0),0)</f>
        <v>#N/A</v>
      </c>
      <c r="E759" s="37" t="e">
        <f>INDEX('Monthly Returns'!$O:$O,MATCH('Charting Input'!$C759,'Monthly Returns'!$D:$D,0),0)</f>
        <v>#N/A</v>
      </c>
      <c r="F759" s="37" t="e">
        <f>INDEX('Monthly Returns'!$P:$P,MATCH('Charting Input'!$C759,'Monthly Returns'!$D:$D,0),0)</f>
        <v>#N/A</v>
      </c>
      <c r="G759" s="17" t="e">
        <f t="shared" si="45"/>
        <v>#N/A</v>
      </c>
      <c r="H759" s="17" t="e">
        <f t="shared" si="47"/>
        <v>#N/A</v>
      </c>
      <c r="I759" s="17" t="e">
        <f t="shared" si="48"/>
        <v>#N/A</v>
      </c>
    </row>
    <row r="760" spans="2:9" x14ac:dyDescent="0.2">
      <c r="B760" s="1" t="s">
        <v>1171</v>
      </c>
      <c r="C760" s="34">
        <f t="shared" si="46"/>
        <v>62762</v>
      </c>
      <c r="D760" s="37" t="e">
        <f>INDEX('Monthly Returns'!$E:$E,MATCH('Charting Input'!$C760,'Monthly Returns'!$D:$D,0),0)</f>
        <v>#N/A</v>
      </c>
      <c r="E760" s="37" t="e">
        <f>INDEX('Monthly Returns'!$O:$O,MATCH('Charting Input'!$C760,'Monthly Returns'!$D:$D,0),0)</f>
        <v>#N/A</v>
      </c>
      <c r="F760" s="37" t="e">
        <f>INDEX('Monthly Returns'!$P:$P,MATCH('Charting Input'!$C760,'Monthly Returns'!$D:$D,0),0)</f>
        <v>#N/A</v>
      </c>
      <c r="G760" s="17" t="e">
        <f t="shared" si="45"/>
        <v>#N/A</v>
      </c>
      <c r="H760" s="17" t="e">
        <f t="shared" si="47"/>
        <v>#N/A</v>
      </c>
      <c r="I760" s="17" t="e">
        <f t="shared" si="48"/>
        <v>#N/A</v>
      </c>
    </row>
    <row r="761" spans="2:9" x14ac:dyDescent="0.2">
      <c r="B761" s="1" t="s">
        <v>1172</v>
      </c>
      <c r="C761" s="34">
        <f t="shared" si="46"/>
        <v>62792</v>
      </c>
      <c r="D761" s="37" t="e">
        <f>INDEX('Monthly Returns'!$E:$E,MATCH('Charting Input'!$C761,'Monthly Returns'!$D:$D,0),0)</f>
        <v>#N/A</v>
      </c>
      <c r="E761" s="37" t="e">
        <f>INDEX('Monthly Returns'!$O:$O,MATCH('Charting Input'!$C761,'Monthly Returns'!$D:$D,0),0)</f>
        <v>#N/A</v>
      </c>
      <c r="F761" s="37" t="e">
        <f>INDEX('Monthly Returns'!$P:$P,MATCH('Charting Input'!$C761,'Monthly Returns'!$D:$D,0),0)</f>
        <v>#N/A</v>
      </c>
      <c r="G761" s="17" t="e">
        <f t="shared" si="45"/>
        <v>#N/A</v>
      </c>
      <c r="H761" s="17" t="e">
        <f t="shared" si="47"/>
        <v>#N/A</v>
      </c>
      <c r="I761" s="17" t="e">
        <f t="shared" si="48"/>
        <v>#N/A</v>
      </c>
    </row>
    <row r="762" spans="2:9" x14ac:dyDescent="0.2">
      <c r="B762" s="1" t="s">
        <v>1173</v>
      </c>
      <c r="C762" s="34">
        <f t="shared" si="46"/>
        <v>62823</v>
      </c>
      <c r="D762" s="37" t="e">
        <f>INDEX('Monthly Returns'!$E:$E,MATCH('Charting Input'!$C762,'Monthly Returns'!$D:$D,0),0)</f>
        <v>#N/A</v>
      </c>
      <c r="E762" s="37" t="e">
        <f>INDEX('Monthly Returns'!$O:$O,MATCH('Charting Input'!$C762,'Monthly Returns'!$D:$D,0),0)</f>
        <v>#N/A</v>
      </c>
      <c r="F762" s="37" t="e">
        <f>INDEX('Monthly Returns'!$P:$P,MATCH('Charting Input'!$C762,'Monthly Returns'!$D:$D,0),0)</f>
        <v>#N/A</v>
      </c>
      <c r="G762" s="17" t="e">
        <f t="shared" si="45"/>
        <v>#N/A</v>
      </c>
      <c r="H762" s="17" t="e">
        <f t="shared" si="47"/>
        <v>#N/A</v>
      </c>
      <c r="I762" s="17" t="e">
        <f t="shared" si="48"/>
        <v>#N/A</v>
      </c>
    </row>
    <row r="763" spans="2:9" x14ac:dyDescent="0.2">
      <c r="B763" s="1" t="s">
        <v>1174</v>
      </c>
      <c r="C763" s="34">
        <f t="shared" si="46"/>
        <v>62854</v>
      </c>
      <c r="D763" s="37" t="e">
        <f>INDEX('Monthly Returns'!$E:$E,MATCH('Charting Input'!$C763,'Monthly Returns'!$D:$D,0),0)</f>
        <v>#N/A</v>
      </c>
      <c r="E763" s="37" t="e">
        <f>INDEX('Monthly Returns'!$O:$O,MATCH('Charting Input'!$C763,'Monthly Returns'!$D:$D,0),0)</f>
        <v>#N/A</v>
      </c>
      <c r="F763" s="37" t="e">
        <f>INDEX('Monthly Returns'!$P:$P,MATCH('Charting Input'!$C763,'Monthly Returns'!$D:$D,0),0)</f>
        <v>#N/A</v>
      </c>
      <c r="G763" s="17" t="e">
        <f t="shared" si="45"/>
        <v>#N/A</v>
      </c>
      <c r="H763" s="17" t="e">
        <f t="shared" si="47"/>
        <v>#N/A</v>
      </c>
      <c r="I763" s="17" t="e">
        <f t="shared" si="48"/>
        <v>#N/A</v>
      </c>
    </row>
    <row r="764" spans="2:9" x14ac:dyDescent="0.2">
      <c r="B764" s="1" t="s">
        <v>1175</v>
      </c>
      <c r="C764" s="34">
        <f t="shared" si="46"/>
        <v>62883</v>
      </c>
      <c r="D764" s="37" t="e">
        <f>INDEX('Monthly Returns'!$E:$E,MATCH('Charting Input'!$C764,'Monthly Returns'!$D:$D,0),0)</f>
        <v>#N/A</v>
      </c>
      <c r="E764" s="37" t="e">
        <f>INDEX('Monthly Returns'!$O:$O,MATCH('Charting Input'!$C764,'Monthly Returns'!$D:$D,0),0)</f>
        <v>#N/A</v>
      </c>
      <c r="F764" s="37" t="e">
        <f>INDEX('Monthly Returns'!$P:$P,MATCH('Charting Input'!$C764,'Monthly Returns'!$D:$D,0),0)</f>
        <v>#N/A</v>
      </c>
      <c r="G764" s="17" t="e">
        <f t="shared" si="45"/>
        <v>#N/A</v>
      </c>
      <c r="H764" s="17" t="e">
        <f t="shared" si="47"/>
        <v>#N/A</v>
      </c>
      <c r="I764" s="17" t="e">
        <f t="shared" si="48"/>
        <v>#N/A</v>
      </c>
    </row>
    <row r="765" spans="2:9" x14ac:dyDescent="0.2">
      <c r="B765" s="1" t="s">
        <v>1176</v>
      </c>
      <c r="C765" s="34">
        <f t="shared" si="46"/>
        <v>62914</v>
      </c>
      <c r="D765" s="37" t="e">
        <f>INDEX('Monthly Returns'!$E:$E,MATCH('Charting Input'!$C765,'Monthly Returns'!$D:$D,0),0)</f>
        <v>#N/A</v>
      </c>
      <c r="E765" s="37" t="e">
        <f>INDEX('Monthly Returns'!$O:$O,MATCH('Charting Input'!$C765,'Monthly Returns'!$D:$D,0),0)</f>
        <v>#N/A</v>
      </c>
      <c r="F765" s="37" t="e">
        <f>INDEX('Monthly Returns'!$P:$P,MATCH('Charting Input'!$C765,'Monthly Returns'!$D:$D,0),0)</f>
        <v>#N/A</v>
      </c>
      <c r="G765" s="17" t="e">
        <f t="shared" si="45"/>
        <v>#N/A</v>
      </c>
      <c r="H765" s="17" t="e">
        <f t="shared" si="47"/>
        <v>#N/A</v>
      </c>
      <c r="I765" s="17" t="e">
        <f t="shared" si="48"/>
        <v>#N/A</v>
      </c>
    </row>
    <row r="766" spans="2:9" x14ac:dyDescent="0.2">
      <c r="B766" s="1" t="s">
        <v>1177</v>
      </c>
      <c r="C766" s="34">
        <f t="shared" si="46"/>
        <v>62944</v>
      </c>
      <c r="D766" s="37" t="e">
        <f>INDEX('Monthly Returns'!$E:$E,MATCH('Charting Input'!$C766,'Monthly Returns'!$D:$D,0),0)</f>
        <v>#N/A</v>
      </c>
      <c r="E766" s="37" t="e">
        <f>INDEX('Monthly Returns'!$O:$O,MATCH('Charting Input'!$C766,'Monthly Returns'!$D:$D,0),0)</f>
        <v>#N/A</v>
      </c>
      <c r="F766" s="37" t="e">
        <f>INDEX('Monthly Returns'!$P:$P,MATCH('Charting Input'!$C766,'Monthly Returns'!$D:$D,0),0)</f>
        <v>#N/A</v>
      </c>
      <c r="G766" s="17" t="e">
        <f t="shared" si="45"/>
        <v>#N/A</v>
      </c>
      <c r="H766" s="17" t="e">
        <f t="shared" si="47"/>
        <v>#N/A</v>
      </c>
      <c r="I766" s="17" t="e">
        <f t="shared" si="48"/>
        <v>#N/A</v>
      </c>
    </row>
    <row r="767" spans="2:9" x14ac:dyDescent="0.2">
      <c r="B767" s="1" t="s">
        <v>1178</v>
      </c>
      <c r="C767" s="34">
        <f t="shared" si="46"/>
        <v>62975</v>
      </c>
      <c r="D767" s="37" t="e">
        <f>INDEX('Monthly Returns'!$E:$E,MATCH('Charting Input'!$C767,'Monthly Returns'!$D:$D,0),0)</f>
        <v>#N/A</v>
      </c>
      <c r="E767" s="37" t="e">
        <f>INDEX('Monthly Returns'!$O:$O,MATCH('Charting Input'!$C767,'Monthly Returns'!$D:$D,0),0)</f>
        <v>#N/A</v>
      </c>
      <c r="F767" s="37" t="e">
        <f>INDEX('Monthly Returns'!$P:$P,MATCH('Charting Input'!$C767,'Monthly Returns'!$D:$D,0),0)</f>
        <v>#N/A</v>
      </c>
      <c r="G767" s="17" t="e">
        <f t="shared" si="45"/>
        <v>#N/A</v>
      </c>
      <c r="H767" s="17" t="e">
        <f t="shared" si="47"/>
        <v>#N/A</v>
      </c>
      <c r="I767" s="17" t="e">
        <f t="shared" si="48"/>
        <v>#N/A</v>
      </c>
    </row>
    <row r="768" spans="2:9" x14ac:dyDescent="0.2">
      <c r="B768" s="1" t="s">
        <v>1179</v>
      </c>
      <c r="C768" s="34">
        <f t="shared" si="46"/>
        <v>63005</v>
      </c>
      <c r="D768" s="37" t="e">
        <f>INDEX('Monthly Returns'!$E:$E,MATCH('Charting Input'!$C768,'Monthly Returns'!$D:$D,0),0)</f>
        <v>#N/A</v>
      </c>
      <c r="E768" s="37" t="e">
        <f>INDEX('Monthly Returns'!$O:$O,MATCH('Charting Input'!$C768,'Monthly Returns'!$D:$D,0),0)</f>
        <v>#N/A</v>
      </c>
      <c r="F768" s="37" t="e">
        <f>INDEX('Monthly Returns'!$P:$P,MATCH('Charting Input'!$C768,'Monthly Returns'!$D:$D,0),0)</f>
        <v>#N/A</v>
      </c>
      <c r="G768" s="17" t="e">
        <f t="shared" si="45"/>
        <v>#N/A</v>
      </c>
      <c r="H768" s="17" t="e">
        <f t="shared" si="47"/>
        <v>#N/A</v>
      </c>
      <c r="I768" s="17" t="e">
        <f t="shared" si="48"/>
        <v>#N/A</v>
      </c>
    </row>
    <row r="769" spans="2:9" x14ac:dyDescent="0.2">
      <c r="B769" s="1" t="s">
        <v>1180</v>
      </c>
      <c r="C769" s="34">
        <f t="shared" si="46"/>
        <v>63036</v>
      </c>
      <c r="D769" s="37" t="e">
        <f>INDEX('Monthly Returns'!$E:$E,MATCH('Charting Input'!$C769,'Monthly Returns'!$D:$D,0),0)</f>
        <v>#N/A</v>
      </c>
      <c r="E769" s="37" t="e">
        <f>INDEX('Monthly Returns'!$O:$O,MATCH('Charting Input'!$C769,'Monthly Returns'!$D:$D,0),0)</f>
        <v>#N/A</v>
      </c>
      <c r="F769" s="37" t="e">
        <f>INDEX('Monthly Returns'!$P:$P,MATCH('Charting Input'!$C769,'Monthly Returns'!$D:$D,0),0)</f>
        <v>#N/A</v>
      </c>
      <c r="G769" s="17" t="e">
        <f t="shared" si="45"/>
        <v>#N/A</v>
      </c>
      <c r="H769" s="17" t="e">
        <f t="shared" si="47"/>
        <v>#N/A</v>
      </c>
      <c r="I769" s="17" t="e">
        <f t="shared" si="48"/>
        <v>#N/A</v>
      </c>
    </row>
    <row r="770" spans="2:9" x14ac:dyDescent="0.2">
      <c r="B770" s="1" t="s">
        <v>1181</v>
      </c>
      <c r="C770" s="34">
        <f t="shared" si="46"/>
        <v>63067</v>
      </c>
      <c r="D770" s="37" t="e">
        <f>INDEX('Monthly Returns'!$E:$E,MATCH('Charting Input'!$C770,'Monthly Returns'!$D:$D,0),0)</f>
        <v>#N/A</v>
      </c>
      <c r="E770" s="37" t="e">
        <f>INDEX('Monthly Returns'!$O:$O,MATCH('Charting Input'!$C770,'Monthly Returns'!$D:$D,0),0)</f>
        <v>#N/A</v>
      </c>
      <c r="F770" s="37" t="e">
        <f>INDEX('Monthly Returns'!$P:$P,MATCH('Charting Input'!$C770,'Monthly Returns'!$D:$D,0),0)</f>
        <v>#N/A</v>
      </c>
      <c r="G770" s="17" t="e">
        <f t="shared" si="45"/>
        <v>#N/A</v>
      </c>
      <c r="H770" s="17" t="e">
        <f t="shared" si="47"/>
        <v>#N/A</v>
      </c>
      <c r="I770" s="17" t="e">
        <f t="shared" si="48"/>
        <v>#N/A</v>
      </c>
    </row>
    <row r="771" spans="2:9" x14ac:dyDescent="0.2">
      <c r="B771" s="1" t="s">
        <v>1182</v>
      </c>
      <c r="C771" s="34">
        <f t="shared" si="46"/>
        <v>63097</v>
      </c>
      <c r="D771" s="37" t="e">
        <f>INDEX('Monthly Returns'!$E:$E,MATCH('Charting Input'!$C771,'Monthly Returns'!$D:$D,0),0)</f>
        <v>#N/A</v>
      </c>
      <c r="E771" s="37" t="e">
        <f>INDEX('Monthly Returns'!$O:$O,MATCH('Charting Input'!$C771,'Monthly Returns'!$D:$D,0),0)</f>
        <v>#N/A</v>
      </c>
      <c r="F771" s="37" t="e">
        <f>INDEX('Monthly Returns'!$P:$P,MATCH('Charting Input'!$C771,'Monthly Returns'!$D:$D,0),0)</f>
        <v>#N/A</v>
      </c>
      <c r="G771" s="17" t="e">
        <f t="shared" si="45"/>
        <v>#N/A</v>
      </c>
      <c r="H771" s="17" t="e">
        <f t="shared" si="47"/>
        <v>#N/A</v>
      </c>
      <c r="I771" s="17" t="e">
        <f t="shared" si="48"/>
        <v>#N/A</v>
      </c>
    </row>
    <row r="772" spans="2:9" x14ac:dyDescent="0.2">
      <c r="B772" s="1" t="s">
        <v>1183</v>
      </c>
      <c r="C772" s="34">
        <f t="shared" si="46"/>
        <v>63128</v>
      </c>
      <c r="D772" s="37" t="e">
        <f>INDEX('Monthly Returns'!$E:$E,MATCH('Charting Input'!$C772,'Monthly Returns'!$D:$D,0),0)</f>
        <v>#N/A</v>
      </c>
      <c r="E772" s="37" t="e">
        <f>INDEX('Monthly Returns'!$O:$O,MATCH('Charting Input'!$C772,'Monthly Returns'!$D:$D,0),0)</f>
        <v>#N/A</v>
      </c>
      <c r="F772" s="37" t="e">
        <f>INDEX('Monthly Returns'!$P:$P,MATCH('Charting Input'!$C772,'Monthly Returns'!$D:$D,0),0)</f>
        <v>#N/A</v>
      </c>
      <c r="G772" s="17" t="e">
        <f t="shared" si="45"/>
        <v>#N/A</v>
      </c>
      <c r="H772" s="17" t="e">
        <f t="shared" si="47"/>
        <v>#N/A</v>
      </c>
      <c r="I772" s="17" t="e">
        <f t="shared" si="48"/>
        <v>#N/A</v>
      </c>
    </row>
    <row r="773" spans="2:9" x14ac:dyDescent="0.2">
      <c r="B773" s="1" t="s">
        <v>1184</v>
      </c>
      <c r="C773" s="34">
        <f t="shared" si="46"/>
        <v>63158</v>
      </c>
      <c r="D773" s="37" t="e">
        <f>INDEX('Monthly Returns'!$E:$E,MATCH('Charting Input'!$C773,'Monthly Returns'!$D:$D,0),0)</f>
        <v>#N/A</v>
      </c>
      <c r="E773" s="37" t="e">
        <f>INDEX('Monthly Returns'!$O:$O,MATCH('Charting Input'!$C773,'Monthly Returns'!$D:$D,0),0)</f>
        <v>#N/A</v>
      </c>
      <c r="F773" s="37" t="e">
        <f>INDEX('Monthly Returns'!$P:$P,MATCH('Charting Input'!$C773,'Monthly Returns'!$D:$D,0),0)</f>
        <v>#N/A</v>
      </c>
      <c r="G773" s="17" t="e">
        <f t="shared" si="45"/>
        <v>#N/A</v>
      </c>
      <c r="H773" s="17" t="e">
        <f t="shared" si="47"/>
        <v>#N/A</v>
      </c>
      <c r="I773" s="17" t="e">
        <f t="shared" si="48"/>
        <v>#N/A</v>
      </c>
    </row>
    <row r="774" spans="2:9" x14ac:dyDescent="0.2">
      <c r="B774" s="1" t="s">
        <v>1185</v>
      </c>
      <c r="C774" s="34">
        <f t="shared" si="46"/>
        <v>63189</v>
      </c>
      <c r="D774" s="37" t="e">
        <f>INDEX('Monthly Returns'!$E:$E,MATCH('Charting Input'!$C774,'Monthly Returns'!$D:$D,0),0)</f>
        <v>#N/A</v>
      </c>
      <c r="E774" s="37" t="e">
        <f>INDEX('Monthly Returns'!$O:$O,MATCH('Charting Input'!$C774,'Monthly Returns'!$D:$D,0),0)</f>
        <v>#N/A</v>
      </c>
      <c r="F774" s="37" t="e">
        <f>INDEX('Monthly Returns'!$P:$P,MATCH('Charting Input'!$C774,'Monthly Returns'!$D:$D,0),0)</f>
        <v>#N/A</v>
      </c>
      <c r="G774" s="17" t="e">
        <f t="shared" si="45"/>
        <v>#N/A</v>
      </c>
      <c r="H774" s="17" t="e">
        <f t="shared" si="47"/>
        <v>#N/A</v>
      </c>
      <c r="I774" s="17" t="e">
        <f t="shared" si="48"/>
        <v>#N/A</v>
      </c>
    </row>
    <row r="775" spans="2:9" x14ac:dyDescent="0.2">
      <c r="B775" s="1" t="s">
        <v>1186</v>
      </c>
      <c r="C775" s="34">
        <f t="shared" si="46"/>
        <v>63220</v>
      </c>
      <c r="D775" s="37" t="e">
        <f>INDEX('Monthly Returns'!$E:$E,MATCH('Charting Input'!$C775,'Monthly Returns'!$D:$D,0),0)</f>
        <v>#N/A</v>
      </c>
      <c r="E775" s="37" t="e">
        <f>INDEX('Monthly Returns'!$O:$O,MATCH('Charting Input'!$C775,'Monthly Returns'!$D:$D,0),0)</f>
        <v>#N/A</v>
      </c>
      <c r="F775" s="37" t="e">
        <f>INDEX('Monthly Returns'!$P:$P,MATCH('Charting Input'!$C775,'Monthly Returns'!$D:$D,0),0)</f>
        <v>#N/A</v>
      </c>
      <c r="G775" s="17" t="e">
        <f t="shared" ref="G775:G838" si="49">D775</f>
        <v>#N/A</v>
      </c>
      <c r="H775" s="17" t="e">
        <f t="shared" si="47"/>
        <v>#N/A</v>
      </c>
      <c r="I775" s="17" t="e">
        <f t="shared" si="48"/>
        <v>#N/A</v>
      </c>
    </row>
    <row r="776" spans="2:9" x14ac:dyDescent="0.2">
      <c r="B776" s="1" t="s">
        <v>1187</v>
      </c>
      <c r="C776" s="34">
        <f t="shared" ref="C776:C839" si="50">EOMONTH(DATE(YEAR(C775),MONTH(C775),DAY(C775)),1)</f>
        <v>63248</v>
      </c>
      <c r="D776" s="37" t="e">
        <f>INDEX('Monthly Returns'!$E:$E,MATCH('Charting Input'!$C776,'Monthly Returns'!$D:$D,0),0)</f>
        <v>#N/A</v>
      </c>
      <c r="E776" s="37" t="e">
        <f>INDEX('Monthly Returns'!$O:$O,MATCH('Charting Input'!$C776,'Monthly Returns'!$D:$D,0),0)</f>
        <v>#N/A</v>
      </c>
      <c r="F776" s="37" t="e">
        <f>INDEX('Monthly Returns'!$P:$P,MATCH('Charting Input'!$C776,'Monthly Returns'!$D:$D,0),0)</f>
        <v>#N/A</v>
      </c>
      <c r="G776" s="17" t="e">
        <f t="shared" si="49"/>
        <v>#N/A</v>
      </c>
      <c r="H776" s="17" t="e">
        <f t="shared" ref="H776:H839" si="51">H775*(E776/E775)</f>
        <v>#N/A</v>
      </c>
      <c r="I776" s="17" t="e">
        <f t="shared" ref="I776:I839" si="52">I775*(F776/F775)</f>
        <v>#N/A</v>
      </c>
    </row>
    <row r="777" spans="2:9" x14ac:dyDescent="0.2">
      <c r="B777" s="1" t="s">
        <v>1188</v>
      </c>
      <c r="C777" s="34">
        <f t="shared" si="50"/>
        <v>63279</v>
      </c>
      <c r="D777" s="37" t="e">
        <f>INDEX('Monthly Returns'!$E:$E,MATCH('Charting Input'!$C777,'Monthly Returns'!$D:$D,0),0)</f>
        <v>#N/A</v>
      </c>
      <c r="E777" s="37" t="e">
        <f>INDEX('Monthly Returns'!$O:$O,MATCH('Charting Input'!$C777,'Monthly Returns'!$D:$D,0),0)</f>
        <v>#N/A</v>
      </c>
      <c r="F777" s="37" t="e">
        <f>INDEX('Monthly Returns'!$P:$P,MATCH('Charting Input'!$C777,'Monthly Returns'!$D:$D,0),0)</f>
        <v>#N/A</v>
      </c>
      <c r="G777" s="17" t="e">
        <f t="shared" si="49"/>
        <v>#N/A</v>
      </c>
      <c r="H777" s="17" t="e">
        <f t="shared" si="51"/>
        <v>#N/A</v>
      </c>
      <c r="I777" s="17" t="e">
        <f t="shared" si="52"/>
        <v>#N/A</v>
      </c>
    </row>
    <row r="778" spans="2:9" x14ac:dyDescent="0.2">
      <c r="B778" s="1" t="s">
        <v>1189</v>
      </c>
      <c r="C778" s="34">
        <f t="shared" si="50"/>
        <v>63309</v>
      </c>
      <c r="D778" s="37" t="e">
        <f>INDEX('Monthly Returns'!$E:$E,MATCH('Charting Input'!$C778,'Monthly Returns'!$D:$D,0),0)</f>
        <v>#N/A</v>
      </c>
      <c r="E778" s="37" t="e">
        <f>INDEX('Monthly Returns'!$O:$O,MATCH('Charting Input'!$C778,'Monthly Returns'!$D:$D,0),0)</f>
        <v>#N/A</v>
      </c>
      <c r="F778" s="37" t="e">
        <f>INDEX('Monthly Returns'!$P:$P,MATCH('Charting Input'!$C778,'Monthly Returns'!$D:$D,0),0)</f>
        <v>#N/A</v>
      </c>
      <c r="G778" s="17" t="e">
        <f t="shared" si="49"/>
        <v>#N/A</v>
      </c>
      <c r="H778" s="17" t="e">
        <f t="shared" si="51"/>
        <v>#N/A</v>
      </c>
      <c r="I778" s="17" t="e">
        <f t="shared" si="52"/>
        <v>#N/A</v>
      </c>
    </row>
    <row r="779" spans="2:9" x14ac:dyDescent="0.2">
      <c r="B779" s="1" t="s">
        <v>1190</v>
      </c>
      <c r="C779" s="34">
        <f t="shared" si="50"/>
        <v>63340</v>
      </c>
      <c r="D779" s="37" t="e">
        <f>INDEX('Monthly Returns'!$E:$E,MATCH('Charting Input'!$C779,'Monthly Returns'!$D:$D,0),0)</f>
        <v>#N/A</v>
      </c>
      <c r="E779" s="37" t="e">
        <f>INDEX('Monthly Returns'!$O:$O,MATCH('Charting Input'!$C779,'Monthly Returns'!$D:$D,0),0)</f>
        <v>#N/A</v>
      </c>
      <c r="F779" s="37" t="e">
        <f>INDEX('Monthly Returns'!$P:$P,MATCH('Charting Input'!$C779,'Monthly Returns'!$D:$D,0),0)</f>
        <v>#N/A</v>
      </c>
      <c r="G779" s="17" t="e">
        <f t="shared" si="49"/>
        <v>#N/A</v>
      </c>
      <c r="H779" s="17" t="e">
        <f t="shared" si="51"/>
        <v>#N/A</v>
      </c>
      <c r="I779" s="17" t="e">
        <f t="shared" si="52"/>
        <v>#N/A</v>
      </c>
    </row>
    <row r="780" spans="2:9" x14ac:dyDescent="0.2">
      <c r="B780" s="1" t="s">
        <v>1191</v>
      </c>
      <c r="C780" s="34">
        <f t="shared" si="50"/>
        <v>63370</v>
      </c>
      <c r="D780" s="37" t="e">
        <f>INDEX('Monthly Returns'!$E:$E,MATCH('Charting Input'!$C780,'Monthly Returns'!$D:$D,0),0)</f>
        <v>#N/A</v>
      </c>
      <c r="E780" s="37" t="e">
        <f>INDEX('Monthly Returns'!$O:$O,MATCH('Charting Input'!$C780,'Monthly Returns'!$D:$D,0),0)</f>
        <v>#N/A</v>
      </c>
      <c r="F780" s="37" t="e">
        <f>INDEX('Monthly Returns'!$P:$P,MATCH('Charting Input'!$C780,'Monthly Returns'!$D:$D,0),0)</f>
        <v>#N/A</v>
      </c>
      <c r="G780" s="17" t="e">
        <f t="shared" si="49"/>
        <v>#N/A</v>
      </c>
      <c r="H780" s="17" t="e">
        <f t="shared" si="51"/>
        <v>#N/A</v>
      </c>
      <c r="I780" s="17" t="e">
        <f t="shared" si="52"/>
        <v>#N/A</v>
      </c>
    </row>
    <row r="781" spans="2:9" x14ac:dyDescent="0.2">
      <c r="B781" s="1" t="s">
        <v>1192</v>
      </c>
      <c r="C781" s="34">
        <f t="shared" si="50"/>
        <v>63401</v>
      </c>
      <c r="D781" s="37" t="e">
        <f>INDEX('Monthly Returns'!$E:$E,MATCH('Charting Input'!$C781,'Monthly Returns'!$D:$D,0),0)</f>
        <v>#N/A</v>
      </c>
      <c r="E781" s="37" t="e">
        <f>INDEX('Monthly Returns'!$O:$O,MATCH('Charting Input'!$C781,'Monthly Returns'!$D:$D,0),0)</f>
        <v>#N/A</v>
      </c>
      <c r="F781" s="37" t="e">
        <f>INDEX('Monthly Returns'!$P:$P,MATCH('Charting Input'!$C781,'Monthly Returns'!$D:$D,0),0)</f>
        <v>#N/A</v>
      </c>
      <c r="G781" s="17" t="e">
        <f t="shared" si="49"/>
        <v>#N/A</v>
      </c>
      <c r="H781" s="17" t="e">
        <f t="shared" si="51"/>
        <v>#N/A</v>
      </c>
      <c r="I781" s="17" t="e">
        <f t="shared" si="52"/>
        <v>#N/A</v>
      </c>
    </row>
    <row r="782" spans="2:9" x14ac:dyDescent="0.2">
      <c r="B782" s="1" t="s">
        <v>1193</v>
      </c>
      <c r="C782" s="34">
        <f t="shared" si="50"/>
        <v>63432</v>
      </c>
      <c r="D782" s="37" t="e">
        <f>INDEX('Monthly Returns'!$E:$E,MATCH('Charting Input'!$C782,'Monthly Returns'!$D:$D,0),0)</f>
        <v>#N/A</v>
      </c>
      <c r="E782" s="37" t="e">
        <f>INDEX('Monthly Returns'!$O:$O,MATCH('Charting Input'!$C782,'Monthly Returns'!$D:$D,0),0)</f>
        <v>#N/A</v>
      </c>
      <c r="F782" s="37" t="e">
        <f>INDEX('Monthly Returns'!$P:$P,MATCH('Charting Input'!$C782,'Monthly Returns'!$D:$D,0),0)</f>
        <v>#N/A</v>
      </c>
      <c r="G782" s="17" t="e">
        <f t="shared" si="49"/>
        <v>#N/A</v>
      </c>
      <c r="H782" s="17" t="e">
        <f t="shared" si="51"/>
        <v>#N/A</v>
      </c>
      <c r="I782" s="17" t="e">
        <f t="shared" si="52"/>
        <v>#N/A</v>
      </c>
    </row>
    <row r="783" spans="2:9" x14ac:dyDescent="0.2">
      <c r="B783" s="1" t="s">
        <v>1194</v>
      </c>
      <c r="C783" s="34">
        <f t="shared" si="50"/>
        <v>63462</v>
      </c>
      <c r="D783" s="37" t="e">
        <f>INDEX('Monthly Returns'!$E:$E,MATCH('Charting Input'!$C783,'Monthly Returns'!$D:$D,0),0)</f>
        <v>#N/A</v>
      </c>
      <c r="E783" s="37" t="e">
        <f>INDEX('Monthly Returns'!$O:$O,MATCH('Charting Input'!$C783,'Monthly Returns'!$D:$D,0),0)</f>
        <v>#N/A</v>
      </c>
      <c r="F783" s="37" t="e">
        <f>INDEX('Monthly Returns'!$P:$P,MATCH('Charting Input'!$C783,'Monthly Returns'!$D:$D,0),0)</f>
        <v>#N/A</v>
      </c>
      <c r="G783" s="17" t="e">
        <f t="shared" si="49"/>
        <v>#N/A</v>
      </c>
      <c r="H783" s="17" t="e">
        <f t="shared" si="51"/>
        <v>#N/A</v>
      </c>
      <c r="I783" s="17" t="e">
        <f t="shared" si="52"/>
        <v>#N/A</v>
      </c>
    </row>
    <row r="784" spans="2:9" x14ac:dyDescent="0.2">
      <c r="B784" s="1" t="s">
        <v>1195</v>
      </c>
      <c r="C784" s="34">
        <f t="shared" si="50"/>
        <v>63493</v>
      </c>
      <c r="D784" s="37" t="e">
        <f>INDEX('Monthly Returns'!$E:$E,MATCH('Charting Input'!$C784,'Monthly Returns'!$D:$D,0),0)</f>
        <v>#N/A</v>
      </c>
      <c r="E784" s="37" t="e">
        <f>INDEX('Monthly Returns'!$O:$O,MATCH('Charting Input'!$C784,'Monthly Returns'!$D:$D,0),0)</f>
        <v>#N/A</v>
      </c>
      <c r="F784" s="37" t="e">
        <f>INDEX('Monthly Returns'!$P:$P,MATCH('Charting Input'!$C784,'Monthly Returns'!$D:$D,0),0)</f>
        <v>#N/A</v>
      </c>
      <c r="G784" s="17" t="e">
        <f t="shared" si="49"/>
        <v>#N/A</v>
      </c>
      <c r="H784" s="17" t="e">
        <f t="shared" si="51"/>
        <v>#N/A</v>
      </c>
      <c r="I784" s="17" t="e">
        <f t="shared" si="52"/>
        <v>#N/A</v>
      </c>
    </row>
    <row r="785" spans="2:9" x14ac:dyDescent="0.2">
      <c r="B785" s="1" t="s">
        <v>1196</v>
      </c>
      <c r="C785" s="34">
        <f t="shared" si="50"/>
        <v>63523</v>
      </c>
      <c r="D785" s="37" t="e">
        <f>INDEX('Monthly Returns'!$E:$E,MATCH('Charting Input'!$C785,'Monthly Returns'!$D:$D,0),0)</f>
        <v>#N/A</v>
      </c>
      <c r="E785" s="37" t="e">
        <f>INDEX('Monthly Returns'!$O:$O,MATCH('Charting Input'!$C785,'Monthly Returns'!$D:$D,0),0)</f>
        <v>#N/A</v>
      </c>
      <c r="F785" s="37" t="e">
        <f>INDEX('Monthly Returns'!$P:$P,MATCH('Charting Input'!$C785,'Monthly Returns'!$D:$D,0),0)</f>
        <v>#N/A</v>
      </c>
      <c r="G785" s="17" t="e">
        <f t="shared" si="49"/>
        <v>#N/A</v>
      </c>
      <c r="H785" s="17" t="e">
        <f t="shared" si="51"/>
        <v>#N/A</v>
      </c>
      <c r="I785" s="17" t="e">
        <f t="shared" si="52"/>
        <v>#N/A</v>
      </c>
    </row>
    <row r="786" spans="2:9" x14ac:dyDescent="0.2">
      <c r="B786" s="1" t="s">
        <v>1197</v>
      </c>
      <c r="C786" s="34">
        <f t="shared" si="50"/>
        <v>63554</v>
      </c>
      <c r="D786" s="37" t="e">
        <f>INDEX('Monthly Returns'!$E:$E,MATCH('Charting Input'!$C786,'Monthly Returns'!$D:$D,0),0)</f>
        <v>#N/A</v>
      </c>
      <c r="E786" s="37" t="e">
        <f>INDEX('Monthly Returns'!$O:$O,MATCH('Charting Input'!$C786,'Monthly Returns'!$D:$D,0),0)</f>
        <v>#N/A</v>
      </c>
      <c r="F786" s="37" t="e">
        <f>INDEX('Monthly Returns'!$P:$P,MATCH('Charting Input'!$C786,'Monthly Returns'!$D:$D,0),0)</f>
        <v>#N/A</v>
      </c>
      <c r="G786" s="17" t="e">
        <f t="shared" si="49"/>
        <v>#N/A</v>
      </c>
      <c r="H786" s="17" t="e">
        <f t="shared" si="51"/>
        <v>#N/A</v>
      </c>
      <c r="I786" s="17" t="e">
        <f t="shared" si="52"/>
        <v>#N/A</v>
      </c>
    </row>
    <row r="787" spans="2:9" x14ac:dyDescent="0.2">
      <c r="B787" s="1" t="s">
        <v>1198</v>
      </c>
      <c r="C787" s="34">
        <f t="shared" si="50"/>
        <v>63585</v>
      </c>
      <c r="D787" s="37" t="e">
        <f>INDEX('Monthly Returns'!$E:$E,MATCH('Charting Input'!$C787,'Monthly Returns'!$D:$D,0),0)</f>
        <v>#N/A</v>
      </c>
      <c r="E787" s="37" t="e">
        <f>INDEX('Monthly Returns'!$O:$O,MATCH('Charting Input'!$C787,'Monthly Returns'!$D:$D,0),0)</f>
        <v>#N/A</v>
      </c>
      <c r="F787" s="37" t="e">
        <f>INDEX('Monthly Returns'!$P:$P,MATCH('Charting Input'!$C787,'Monthly Returns'!$D:$D,0),0)</f>
        <v>#N/A</v>
      </c>
      <c r="G787" s="17" t="e">
        <f t="shared" si="49"/>
        <v>#N/A</v>
      </c>
      <c r="H787" s="17" t="e">
        <f t="shared" si="51"/>
        <v>#N/A</v>
      </c>
      <c r="I787" s="17" t="e">
        <f t="shared" si="52"/>
        <v>#N/A</v>
      </c>
    </row>
    <row r="788" spans="2:9" x14ac:dyDescent="0.2">
      <c r="B788" s="1" t="s">
        <v>1199</v>
      </c>
      <c r="C788" s="34">
        <f t="shared" si="50"/>
        <v>63613</v>
      </c>
      <c r="D788" s="37" t="e">
        <f>INDEX('Monthly Returns'!$E:$E,MATCH('Charting Input'!$C788,'Monthly Returns'!$D:$D,0),0)</f>
        <v>#N/A</v>
      </c>
      <c r="E788" s="37" t="e">
        <f>INDEX('Monthly Returns'!$O:$O,MATCH('Charting Input'!$C788,'Monthly Returns'!$D:$D,0),0)</f>
        <v>#N/A</v>
      </c>
      <c r="F788" s="37" t="e">
        <f>INDEX('Monthly Returns'!$P:$P,MATCH('Charting Input'!$C788,'Monthly Returns'!$D:$D,0),0)</f>
        <v>#N/A</v>
      </c>
      <c r="G788" s="17" t="e">
        <f t="shared" si="49"/>
        <v>#N/A</v>
      </c>
      <c r="H788" s="17" t="e">
        <f t="shared" si="51"/>
        <v>#N/A</v>
      </c>
      <c r="I788" s="17" t="e">
        <f t="shared" si="52"/>
        <v>#N/A</v>
      </c>
    </row>
    <row r="789" spans="2:9" x14ac:dyDescent="0.2">
      <c r="B789" s="1" t="s">
        <v>1200</v>
      </c>
      <c r="C789" s="34">
        <f t="shared" si="50"/>
        <v>63644</v>
      </c>
      <c r="D789" s="37" t="e">
        <f>INDEX('Monthly Returns'!$E:$E,MATCH('Charting Input'!$C789,'Monthly Returns'!$D:$D,0),0)</f>
        <v>#N/A</v>
      </c>
      <c r="E789" s="37" t="e">
        <f>INDEX('Monthly Returns'!$O:$O,MATCH('Charting Input'!$C789,'Monthly Returns'!$D:$D,0),0)</f>
        <v>#N/A</v>
      </c>
      <c r="F789" s="37" t="e">
        <f>INDEX('Monthly Returns'!$P:$P,MATCH('Charting Input'!$C789,'Monthly Returns'!$D:$D,0),0)</f>
        <v>#N/A</v>
      </c>
      <c r="G789" s="17" t="e">
        <f t="shared" si="49"/>
        <v>#N/A</v>
      </c>
      <c r="H789" s="17" t="e">
        <f t="shared" si="51"/>
        <v>#N/A</v>
      </c>
      <c r="I789" s="17" t="e">
        <f t="shared" si="52"/>
        <v>#N/A</v>
      </c>
    </row>
    <row r="790" spans="2:9" x14ac:dyDescent="0.2">
      <c r="B790" s="1" t="s">
        <v>1201</v>
      </c>
      <c r="C790" s="34">
        <f t="shared" si="50"/>
        <v>63674</v>
      </c>
      <c r="D790" s="37" t="e">
        <f>INDEX('Monthly Returns'!$E:$E,MATCH('Charting Input'!$C790,'Monthly Returns'!$D:$D,0),0)</f>
        <v>#N/A</v>
      </c>
      <c r="E790" s="37" t="e">
        <f>INDEX('Monthly Returns'!$O:$O,MATCH('Charting Input'!$C790,'Monthly Returns'!$D:$D,0),0)</f>
        <v>#N/A</v>
      </c>
      <c r="F790" s="37" t="e">
        <f>INDEX('Monthly Returns'!$P:$P,MATCH('Charting Input'!$C790,'Monthly Returns'!$D:$D,0),0)</f>
        <v>#N/A</v>
      </c>
      <c r="G790" s="17" t="e">
        <f t="shared" si="49"/>
        <v>#N/A</v>
      </c>
      <c r="H790" s="17" t="e">
        <f t="shared" si="51"/>
        <v>#N/A</v>
      </c>
      <c r="I790" s="17" t="e">
        <f t="shared" si="52"/>
        <v>#N/A</v>
      </c>
    </row>
    <row r="791" spans="2:9" x14ac:dyDescent="0.2">
      <c r="B791" s="1" t="s">
        <v>1202</v>
      </c>
      <c r="C791" s="34">
        <f t="shared" si="50"/>
        <v>63705</v>
      </c>
      <c r="D791" s="37" t="e">
        <f>INDEX('Monthly Returns'!$E:$E,MATCH('Charting Input'!$C791,'Monthly Returns'!$D:$D,0),0)</f>
        <v>#N/A</v>
      </c>
      <c r="E791" s="37" t="e">
        <f>INDEX('Monthly Returns'!$O:$O,MATCH('Charting Input'!$C791,'Monthly Returns'!$D:$D,0),0)</f>
        <v>#N/A</v>
      </c>
      <c r="F791" s="37" t="e">
        <f>INDEX('Monthly Returns'!$P:$P,MATCH('Charting Input'!$C791,'Monthly Returns'!$D:$D,0),0)</f>
        <v>#N/A</v>
      </c>
      <c r="G791" s="17" t="e">
        <f t="shared" si="49"/>
        <v>#N/A</v>
      </c>
      <c r="H791" s="17" t="e">
        <f t="shared" si="51"/>
        <v>#N/A</v>
      </c>
      <c r="I791" s="17" t="e">
        <f t="shared" si="52"/>
        <v>#N/A</v>
      </c>
    </row>
    <row r="792" spans="2:9" x14ac:dyDescent="0.2">
      <c r="B792" s="1" t="s">
        <v>1203</v>
      </c>
      <c r="C792" s="34">
        <f t="shared" si="50"/>
        <v>63735</v>
      </c>
      <c r="D792" s="37" t="e">
        <f>INDEX('Monthly Returns'!$E:$E,MATCH('Charting Input'!$C792,'Monthly Returns'!$D:$D,0),0)</f>
        <v>#N/A</v>
      </c>
      <c r="E792" s="37" t="e">
        <f>INDEX('Monthly Returns'!$O:$O,MATCH('Charting Input'!$C792,'Monthly Returns'!$D:$D,0),0)</f>
        <v>#N/A</v>
      </c>
      <c r="F792" s="37" t="e">
        <f>INDEX('Monthly Returns'!$P:$P,MATCH('Charting Input'!$C792,'Monthly Returns'!$D:$D,0),0)</f>
        <v>#N/A</v>
      </c>
      <c r="G792" s="17" t="e">
        <f t="shared" si="49"/>
        <v>#N/A</v>
      </c>
      <c r="H792" s="17" t="e">
        <f t="shared" si="51"/>
        <v>#N/A</v>
      </c>
      <c r="I792" s="17" t="e">
        <f t="shared" si="52"/>
        <v>#N/A</v>
      </c>
    </row>
    <row r="793" spans="2:9" x14ac:dyDescent="0.2">
      <c r="B793" s="1" t="s">
        <v>1204</v>
      </c>
      <c r="C793" s="34">
        <f t="shared" si="50"/>
        <v>63766</v>
      </c>
      <c r="D793" s="37" t="e">
        <f>INDEX('Monthly Returns'!$E:$E,MATCH('Charting Input'!$C793,'Monthly Returns'!$D:$D,0),0)</f>
        <v>#N/A</v>
      </c>
      <c r="E793" s="37" t="e">
        <f>INDEX('Monthly Returns'!$O:$O,MATCH('Charting Input'!$C793,'Monthly Returns'!$D:$D,0),0)</f>
        <v>#N/A</v>
      </c>
      <c r="F793" s="37" t="e">
        <f>INDEX('Monthly Returns'!$P:$P,MATCH('Charting Input'!$C793,'Monthly Returns'!$D:$D,0),0)</f>
        <v>#N/A</v>
      </c>
      <c r="G793" s="17" t="e">
        <f t="shared" si="49"/>
        <v>#N/A</v>
      </c>
      <c r="H793" s="17" t="e">
        <f t="shared" si="51"/>
        <v>#N/A</v>
      </c>
      <c r="I793" s="17" t="e">
        <f t="shared" si="52"/>
        <v>#N/A</v>
      </c>
    </row>
    <row r="794" spans="2:9" x14ac:dyDescent="0.2">
      <c r="B794" s="1" t="s">
        <v>1205</v>
      </c>
      <c r="C794" s="34">
        <f t="shared" si="50"/>
        <v>63797</v>
      </c>
      <c r="D794" s="37" t="e">
        <f>INDEX('Monthly Returns'!$E:$E,MATCH('Charting Input'!$C794,'Monthly Returns'!$D:$D,0),0)</f>
        <v>#N/A</v>
      </c>
      <c r="E794" s="37" t="e">
        <f>INDEX('Monthly Returns'!$O:$O,MATCH('Charting Input'!$C794,'Monthly Returns'!$D:$D,0),0)</f>
        <v>#N/A</v>
      </c>
      <c r="F794" s="37" t="e">
        <f>INDEX('Monthly Returns'!$P:$P,MATCH('Charting Input'!$C794,'Monthly Returns'!$D:$D,0),0)</f>
        <v>#N/A</v>
      </c>
      <c r="G794" s="17" t="e">
        <f t="shared" si="49"/>
        <v>#N/A</v>
      </c>
      <c r="H794" s="17" t="e">
        <f t="shared" si="51"/>
        <v>#N/A</v>
      </c>
      <c r="I794" s="17" t="e">
        <f t="shared" si="52"/>
        <v>#N/A</v>
      </c>
    </row>
    <row r="795" spans="2:9" x14ac:dyDescent="0.2">
      <c r="B795" s="1" t="s">
        <v>1206</v>
      </c>
      <c r="C795" s="34">
        <f t="shared" si="50"/>
        <v>63827</v>
      </c>
      <c r="D795" s="37" t="e">
        <f>INDEX('Monthly Returns'!$E:$E,MATCH('Charting Input'!$C795,'Monthly Returns'!$D:$D,0),0)</f>
        <v>#N/A</v>
      </c>
      <c r="E795" s="37" t="e">
        <f>INDEX('Monthly Returns'!$O:$O,MATCH('Charting Input'!$C795,'Monthly Returns'!$D:$D,0),0)</f>
        <v>#N/A</v>
      </c>
      <c r="F795" s="37" t="e">
        <f>INDEX('Monthly Returns'!$P:$P,MATCH('Charting Input'!$C795,'Monthly Returns'!$D:$D,0),0)</f>
        <v>#N/A</v>
      </c>
      <c r="G795" s="17" t="e">
        <f t="shared" si="49"/>
        <v>#N/A</v>
      </c>
      <c r="H795" s="17" t="e">
        <f t="shared" si="51"/>
        <v>#N/A</v>
      </c>
      <c r="I795" s="17" t="e">
        <f t="shared" si="52"/>
        <v>#N/A</v>
      </c>
    </row>
    <row r="796" spans="2:9" x14ac:dyDescent="0.2">
      <c r="B796" s="1" t="s">
        <v>1207</v>
      </c>
      <c r="C796" s="34">
        <f t="shared" si="50"/>
        <v>63858</v>
      </c>
      <c r="D796" s="37" t="e">
        <f>INDEX('Monthly Returns'!$E:$E,MATCH('Charting Input'!$C796,'Monthly Returns'!$D:$D,0),0)</f>
        <v>#N/A</v>
      </c>
      <c r="E796" s="37" t="e">
        <f>INDEX('Monthly Returns'!$O:$O,MATCH('Charting Input'!$C796,'Monthly Returns'!$D:$D,0),0)</f>
        <v>#N/A</v>
      </c>
      <c r="F796" s="37" t="e">
        <f>INDEX('Monthly Returns'!$P:$P,MATCH('Charting Input'!$C796,'Monthly Returns'!$D:$D,0),0)</f>
        <v>#N/A</v>
      </c>
      <c r="G796" s="17" t="e">
        <f t="shared" si="49"/>
        <v>#N/A</v>
      </c>
      <c r="H796" s="17" t="e">
        <f t="shared" si="51"/>
        <v>#N/A</v>
      </c>
      <c r="I796" s="17" t="e">
        <f t="shared" si="52"/>
        <v>#N/A</v>
      </c>
    </row>
    <row r="797" spans="2:9" x14ac:dyDescent="0.2">
      <c r="B797" s="1" t="s">
        <v>1208</v>
      </c>
      <c r="C797" s="34">
        <f t="shared" si="50"/>
        <v>63888</v>
      </c>
      <c r="D797" s="37" t="e">
        <f>INDEX('Monthly Returns'!$E:$E,MATCH('Charting Input'!$C797,'Monthly Returns'!$D:$D,0),0)</f>
        <v>#N/A</v>
      </c>
      <c r="E797" s="37" t="e">
        <f>INDEX('Monthly Returns'!$O:$O,MATCH('Charting Input'!$C797,'Monthly Returns'!$D:$D,0),0)</f>
        <v>#N/A</v>
      </c>
      <c r="F797" s="37" t="e">
        <f>INDEX('Monthly Returns'!$P:$P,MATCH('Charting Input'!$C797,'Monthly Returns'!$D:$D,0),0)</f>
        <v>#N/A</v>
      </c>
      <c r="G797" s="17" t="e">
        <f t="shared" si="49"/>
        <v>#N/A</v>
      </c>
      <c r="H797" s="17" t="e">
        <f t="shared" si="51"/>
        <v>#N/A</v>
      </c>
      <c r="I797" s="17" t="e">
        <f t="shared" si="52"/>
        <v>#N/A</v>
      </c>
    </row>
    <row r="798" spans="2:9" x14ac:dyDescent="0.2">
      <c r="B798" s="1" t="s">
        <v>1209</v>
      </c>
      <c r="C798" s="34">
        <f t="shared" si="50"/>
        <v>63919</v>
      </c>
      <c r="D798" s="37" t="e">
        <f>INDEX('Monthly Returns'!$E:$E,MATCH('Charting Input'!$C798,'Monthly Returns'!$D:$D,0),0)</f>
        <v>#N/A</v>
      </c>
      <c r="E798" s="37" t="e">
        <f>INDEX('Monthly Returns'!$O:$O,MATCH('Charting Input'!$C798,'Monthly Returns'!$D:$D,0),0)</f>
        <v>#N/A</v>
      </c>
      <c r="F798" s="37" t="e">
        <f>INDEX('Monthly Returns'!$P:$P,MATCH('Charting Input'!$C798,'Monthly Returns'!$D:$D,0),0)</f>
        <v>#N/A</v>
      </c>
      <c r="G798" s="17" t="e">
        <f t="shared" si="49"/>
        <v>#N/A</v>
      </c>
      <c r="H798" s="17" t="e">
        <f t="shared" si="51"/>
        <v>#N/A</v>
      </c>
      <c r="I798" s="17" t="e">
        <f t="shared" si="52"/>
        <v>#N/A</v>
      </c>
    </row>
    <row r="799" spans="2:9" x14ac:dyDescent="0.2">
      <c r="B799" s="1" t="s">
        <v>1210</v>
      </c>
      <c r="C799" s="34">
        <f t="shared" si="50"/>
        <v>63950</v>
      </c>
      <c r="D799" s="37" t="e">
        <f>INDEX('Monthly Returns'!$E:$E,MATCH('Charting Input'!$C799,'Monthly Returns'!$D:$D,0),0)</f>
        <v>#N/A</v>
      </c>
      <c r="E799" s="37" t="e">
        <f>INDEX('Monthly Returns'!$O:$O,MATCH('Charting Input'!$C799,'Monthly Returns'!$D:$D,0),0)</f>
        <v>#N/A</v>
      </c>
      <c r="F799" s="37" t="e">
        <f>INDEX('Monthly Returns'!$P:$P,MATCH('Charting Input'!$C799,'Monthly Returns'!$D:$D,0),0)</f>
        <v>#N/A</v>
      </c>
      <c r="G799" s="17" t="e">
        <f t="shared" si="49"/>
        <v>#N/A</v>
      </c>
      <c r="H799" s="17" t="e">
        <f t="shared" si="51"/>
        <v>#N/A</v>
      </c>
      <c r="I799" s="17" t="e">
        <f t="shared" si="52"/>
        <v>#N/A</v>
      </c>
    </row>
    <row r="800" spans="2:9" x14ac:dyDescent="0.2">
      <c r="B800" s="1" t="s">
        <v>1211</v>
      </c>
      <c r="C800" s="34">
        <f t="shared" si="50"/>
        <v>63978</v>
      </c>
      <c r="D800" s="37" t="e">
        <f>INDEX('Monthly Returns'!$E:$E,MATCH('Charting Input'!$C800,'Monthly Returns'!$D:$D,0),0)</f>
        <v>#N/A</v>
      </c>
      <c r="E800" s="37" t="e">
        <f>INDEX('Monthly Returns'!$O:$O,MATCH('Charting Input'!$C800,'Monthly Returns'!$D:$D,0),0)</f>
        <v>#N/A</v>
      </c>
      <c r="F800" s="37" t="e">
        <f>INDEX('Monthly Returns'!$P:$P,MATCH('Charting Input'!$C800,'Monthly Returns'!$D:$D,0),0)</f>
        <v>#N/A</v>
      </c>
      <c r="G800" s="17" t="e">
        <f t="shared" si="49"/>
        <v>#N/A</v>
      </c>
      <c r="H800" s="17" t="e">
        <f t="shared" si="51"/>
        <v>#N/A</v>
      </c>
      <c r="I800" s="17" t="e">
        <f t="shared" si="52"/>
        <v>#N/A</v>
      </c>
    </row>
    <row r="801" spans="2:9" x14ac:dyDescent="0.2">
      <c r="B801" s="1" t="s">
        <v>1212</v>
      </c>
      <c r="C801" s="34">
        <f t="shared" si="50"/>
        <v>64009</v>
      </c>
      <c r="D801" s="37" t="e">
        <f>INDEX('Monthly Returns'!$E:$E,MATCH('Charting Input'!$C801,'Monthly Returns'!$D:$D,0),0)</f>
        <v>#N/A</v>
      </c>
      <c r="E801" s="37" t="e">
        <f>INDEX('Monthly Returns'!$O:$O,MATCH('Charting Input'!$C801,'Monthly Returns'!$D:$D,0),0)</f>
        <v>#N/A</v>
      </c>
      <c r="F801" s="37" t="e">
        <f>INDEX('Monthly Returns'!$P:$P,MATCH('Charting Input'!$C801,'Monthly Returns'!$D:$D,0),0)</f>
        <v>#N/A</v>
      </c>
      <c r="G801" s="17" t="e">
        <f t="shared" si="49"/>
        <v>#N/A</v>
      </c>
      <c r="H801" s="17" t="e">
        <f t="shared" si="51"/>
        <v>#N/A</v>
      </c>
      <c r="I801" s="17" t="e">
        <f t="shared" si="52"/>
        <v>#N/A</v>
      </c>
    </row>
    <row r="802" spans="2:9" x14ac:dyDescent="0.2">
      <c r="B802" s="1" t="s">
        <v>1213</v>
      </c>
      <c r="C802" s="34">
        <f t="shared" si="50"/>
        <v>64039</v>
      </c>
      <c r="D802" s="37" t="e">
        <f>INDEX('Monthly Returns'!$E:$E,MATCH('Charting Input'!$C802,'Monthly Returns'!$D:$D,0),0)</f>
        <v>#N/A</v>
      </c>
      <c r="E802" s="37" t="e">
        <f>INDEX('Monthly Returns'!$O:$O,MATCH('Charting Input'!$C802,'Monthly Returns'!$D:$D,0),0)</f>
        <v>#N/A</v>
      </c>
      <c r="F802" s="37" t="e">
        <f>INDEX('Monthly Returns'!$P:$P,MATCH('Charting Input'!$C802,'Monthly Returns'!$D:$D,0),0)</f>
        <v>#N/A</v>
      </c>
      <c r="G802" s="17" t="e">
        <f t="shared" si="49"/>
        <v>#N/A</v>
      </c>
      <c r="H802" s="17" t="e">
        <f t="shared" si="51"/>
        <v>#N/A</v>
      </c>
      <c r="I802" s="17" t="e">
        <f t="shared" si="52"/>
        <v>#N/A</v>
      </c>
    </row>
    <row r="803" spans="2:9" x14ac:dyDescent="0.2">
      <c r="B803" s="1" t="s">
        <v>1214</v>
      </c>
      <c r="C803" s="34">
        <f t="shared" si="50"/>
        <v>64070</v>
      </c>
      <c r="D803" s="37" t="e">
        <f>INDEX('Monthly Returns'!$E:$E,MATCH('Charting Input'!$C803,'Monthly Returns'!$D:$D,0),0)</f>
        <v>#N/A</v>
      </c>
      <c r="E803" s="37" t="e">
        <f>INDEX('Monthly Returns'!$O:$O,MATCH('Charting Input'!$C803,'Monthly Returns'!$D:$D,0),0)</f>
        <v>#N/A</v>
      </c>
      <c r="F803" s="37" t="e">
        <f>INDEX('Monthly Returns'!$P:$P,MATCH('Charting Input'!$C803,'Monthly Returns'!$D:$D,0),0)</f>
        <v>#N/A</v>
      </c>
      <c r="G803" s="17" t="e">
        <f t="shared" si="49"/>
        <v>#N/A</v>
      </c>
      <c r="H803" s="17" t="e">
        <f t="shared" si="51"/>
        <v>#N/A</v>
      </c>
      <c r="I803" s="17" t="e">
        <f t="shared" si="52"/>
        <v>#N/A</v>
      </c>
    </row>
    <row r="804" spans="2:9" x14ac:dyDescent="0.2">
      <c r="B804" s="1" t="s">
        <v>1215</v>
      </c>
      <c r="C804" s="34">
        <f t="shared" si="50"/>
        <v>64100</v>
      </c>
      <c r="D804" s="37" t="e">
        <f>INDEX('Monthly Returns'!$E:$E,MATCH('Charting Input'!$C804,'Monthly Returns'!$D:$D,0),0)</f>
        <v>#N/A</v>
      </c>
      <c r="E804" s="37" t="e">
        <f>INDEX('Monthly Returns'!$O:$O,MATCH('Charting Input'!$C804,'Monthly Returns'!$D:$D,0),0)</f>
        <v>#N/A</v>
      </c>
      <c r="F804" s="37" t="e">
        <f>INDEX('Monthly Returns'!$P:$P,MATCH('Charting Input'!$C804,'Monthly Returns'!$D:$D,0),0)</f>
        <v>#N/A</v>
      </c>
      <c r="G804" s="17" t="e">
        <f t="shared" si="49"/>
        <v>#N/A</v>
      </c>
      <c r="H804" s="17" t="e">
        <f t="shared" si="51"/>
        <v>#N/A</v>
      </c>
      <c r="I804" s="17" t="e">
        <f t="shared" si="52"/>
        <v>#N/A</v>
      </c>
    </row>
    <row r="805" spans="2:9" x14ac:dyDescent="0.2">
      <c r="B805" s="1" t="s">
        <v>1216</v>
      </c>
      <c r="C805" s="34">
        <f t="shared" si="50"/>
        <v>64131</v>
      </c>
      <c r="D805" s="37" t="e">
        <f>INDEX('Monthly Returns'!$E:$E,MATCH('Charting Input'!$C805,'Monthly Returns'!$D:$D,0),0)</f>
        <v>#N/A</v>
      </c>
      <c r="E805" s="37" t="e">
        <f>INDEX('Monthly Returns'!$O:$O,MATCH('Charting Input'!$C805,'Monthly Returns'!$D:$D,0),0)</f>
        <v>#N/A</v>
      </c>
      <c r="F805" s="37" t="e">
        <f>INDEX('Monthly Returns'!$P:$P,MATCH('Charting Input'!$C805,'Monthly Returns'!$D:$D,0),0)</f>
        <v>#N/A</v>
      </c>
      <c r="G805" s="17" t="e">
        <f t="shared" si="49"/>
        <v>#N/A</v>
      </c>
      <c r="H805" s="17" t="e">
        <f t="shared" si="51"/>
        <v>#N/A</v>
      </c>
      <c r="I805" s="17" t="e">
        <f t="shared" si="52"/>
        <v>#N/A</v>
      </c>
    </row>
    <row r="806" spans="2:9" x14ac:dyDescent="0.2">
      <c r="B806" s="1" t="s">
        <v>1217</v>
      </c>
      <c r="C806" s="34">
        <f t="shared" si="50"/>
        <v>64162</v>
      </c>
      <c r="D806" s="37" t="e">
        <f>INDEX('Monthly Returns'!$E:$E,MATCH('Charting Input'!$C806,'Monthly Returns'!$D:$D,0),0)</f>
        <v>#N/A</v>
      </c>
      <c r="E806" s="37" t="e">
        <f>INDEX('Monthly Returns'!$O:$O,MATCH('Charting Input'!$C806,'Monthly Returns'!$D:$D,0),0)</f>
        <v>#N/A</v>
      </c>
      <c r="F806" s="37" t="e">
        <f>INDEX('Monthly Returns'!$P:$P,MATCH('Charting Input'!$C806,'Monthly Returns'!$D:$D,0),0)</f>
        <v>#N/A</v>
      </c>
      <c r="G806" s="17" t="e">
        <f t="shared" si="49"/>
        <v>#N/A</v>
      </c>
      <c r="H806" s="17" t="e">
        <f t="shared" si="51"/>
        <v>#N/A</v>
      </c>
      <c r="I806" s="17" t="e">
        <f t="shared" si="52"/>
        <v>#N/A</v>
      </c>
    </row>
    <row r="807" spans="2:9" x14ac:dyDescent="0.2">
      <c r="B807" s="1" t="s">
        <v>1218</v>
      </c>
      <c r="C807" s="34">
        <f t="shared" si="50"/>
        <v>64192</v>
      </c>
      <c r="D807" s="37" t="e">
        <f>INDEX('Monthly Returns'!$E:$E,MATCH('Charting Input'!$C807,'Monthly Returns'!$D:$D,0),0)</f>
        <v>#N/A</v>
      </c>
      <c r="E807" s="37" t="e">
        <f>INDEX('Monthly Returns'!$O:$O,MATCH('Charting Input'!$C807,'Monthly Returns'!$D:$D,0),0)</f>
        <v>#N/A</v>
      </c>
      <c r="F807" s="37" t="e">
        <f>INDEX('Monthly Returns'!$P:$P,MATCH('Charting Input'!$C807,'Monthly Returns'!$D:$D,0),0)</f>
        <v>#N/A</v>
      </c>
      <c r="G807" s="17" t="e">
        <f t="shared" si="49"/>
        <v>#N/A</v>
      </c>
      <c r="H807" s="17" t="e">
        <f t="shared" si="51"/>
        <v>#N/A</v>
      </c>
      <c r="I807" s="17" t="e">
        <f t="shared" si="52"/>
        <v>#N/A</v>
      </c>
    </row>
    <row r="808" spans="2:9" x14ac:dyDescent="0.2">
      <c r="B808" s="1" t="s">
        <v>1219</v>
      </c>
      <c r="C808" s="34">
        <f t="shared" si="50"/>
        <v>64223</v>
      </c>
      <c r="D808" s="37" t="e">
        <f>INDEX('Monthly Returns'!$E:$E,MATCH('Charting Input'!$C808,'Monthly Returns'!$D:$D,0),0)</f>
        <v>#N/A</v>
      </c>
      <c r="E808" s="37" t="e">
        <f>INDEX('Monthly Returns'!$O:$O,MATCH('Charting Input'!$C808,'Monthly Returns'!$D:$D,0),0)</f>
        <v>#N/A</v>
      </c>
      <c r="F808" s="37" t="e">
        <f>INDEX('Monthly Returns'!$P:$P,MATCH('Charting Input'!$C808,'Monthly Returns'!$D:$D,0),0)</f>
        <v>#N/A</v>
      </c>
      <c r="G808" s="17" t="e">
        <f t="shared" si="49"/>
        <v>#N/A</v>
      </c>
      <c r="H808" s="17" t="e">
        <f t="shared" si="51"/>
        <v>#N/A</v>
      </c>
      <c r="I808" s="17" t="e">
        <f t="shared" si="52"/>
        <v>#N/A</v>
      </c>
    </row>
    <row r="809" spans="2:9" x14ac:dyDescent="0.2">
      <c r="B809" s="1" t="s">
        <v>1220</v>
      </c>
      <c r="C809" s="34">
        <f t="shared" si="50"/>
        <v>64253</v>
      </c>
      <c r="D809" s="37" t="e">
        <f>INDEX('Monthly Returns'!$E:$E,MATCH('Charting Input'!$C809,'Monthly Returns'!$D:$D,0),0)</f>
        <v>#N/A</v>
      </c>
      <c r="E809" s="37" t="e">
        <f>INDEX('Monthly Returns'!$O:$O,MATCH('Charting Input'!$C809,'Monthly Returns'!$D:$D,0),0)</f>
        <v>#N/A</v>
      </c>
      <c r="F809" s="37" t="e">
        <f>INDEX('Monthly Returns'!$P:$P,MATCH('Charting Input'!$C809,'Monthly Returns'!$D:$D,0),0)</f>
        <v>#N/A</v>
      </c>
      <c r="G809" s="17" t="e">
        <f t="shared" si="49"/>
        <v>#N/A</v>
      </c>
      <c r="H809" s="17" t="e">
        <f t="shared" si="51"/>
        <v>#N/A</v>
      </c>
      <c r="I809" s="17" t="e">
        <f t="shared" si="52"/>
        <v>#N/A</v>
      </c>
    </row>
    <row r="810" spans="2:9" x14ac:dyDescent="0.2">
      <c r="B810" s="1" t="s">
        <v>1221</v>
      </c>
      <c r="C810" s="34">
        <f t="shared" si="50"/>
        <v>64284</v>
      </c>
      <c r="D810" s="37" t="e">
        <f>INDEX('Monthly Returns'!$E:$E,MATCH('Charting Input'!$C810,'Monthly Returns'!$D:$D,0),0)</f>
        <v>#N/A</v>
      </c>
      <c r="E810" s="37" t="e">
        <f>INDEX('Monthly Returns'!$O:$O,MATCH('Charting Input'!$C810,'Monthly Returns'!$D:$D,0),0)</f>
        <v>#N/A</v>
      </c>
      <c r="F810" s="37" t="e">
        <f>INDEX('Monthly Returns'!$P:$P,MATCH('Charting Input'!$C810,'Monthly Returns'!$D:$D,0),0)</f>
        <v>#N/A</v>
      </c>
      <c r="G810" s="17" t="e">
        <f t="shared" si="49"/>
        <v>#N/A</v>
      </c>
      <c r="H810" s="17" t="e">
        <f t="shared" si="51"/>
        <v>#N/A</v>
      </c>
      <c r="I810" s="17" t="e">
        <f t="shared" si="52"/>
        <v>#N/A</v>
      </c>
    </row>
    <row r="811" spans="2:9" x14ac:dyDescent="0.2">
      <c r="B811" s="1" t="s">
        <v>1222</v>
      </c>
      <c r="C811" s="34">
        <f t="shared" si="50"/>
        <v>64315</v>
      </c>
      <c r="D811" s="37" t="e">
        <f>INDEX('Monthly Returns'!$E:$E,MATCH('Charting Input'!$C811,'Monthly Returns'!$D:$D,0),0)</f>
        <v>#N/A</v>
      </c>
      <c r="E811" s="37" t="e">
        <f>INDEX('Monthly Returns'!$O:$O,MATCH('Charting Input'!$C811,'Monthly Returns'!$D:$D,0),0)</f>
        <v>#N/A</v>
      </c>
      <c r="F811" s="37" t="e">
        <f>INDEX('Monthly Returns'!$P:$P,MATCH('Charting Input'!$C811,'Monthly Returns'!$D:$D,0),0)</f>
        <v>#N/A</v>
      </c>
      <c r="G811" s="17" t="e">
        <f t="shared" si="49"/>
        <v>#N/A</v>
      </c>
      <c r="H811" s="17" t="e">
        <f t="shared" si="51"/>
        <v>#N/A</v>
      </c>
      <c r="I811" s="17" t="e">
        <f t="shared" si="52"/>
        <v>#N/A</v>
      </c>
    </row>
    <row r="812" spans="2:9" x14ac:dyDescent="0.2">
      <c r="B812" s="1" t="s">
        <v>1223</v>
      </c>
      <c r="C812" s="34">
        <f t="shared" si="50"/>
        <v>64344</v>
      </c>
      <c r="D812" s="37" t="e">
        <f>INDEX('Monthly Returns'!$E:$E,MATCH('Charting Input'!$C812,'Monthly Returns'!$D:$D,0),0)</f>
        <v>#N/A</v>
      </c>
      <c r="E812" s="37" t="e">
        <f>INDEX('Monthly Returns'!$O:$O,MATCH('Charting Input'!$C812,'Monthly Returns'!$D:$D,0),0)</f>
        <v>#N/A</v>
      </c>
      <c r="F812" s="37" t="e">
        <f>INDEX('Monthly Returns'!$P:$P,MATCH('Charting Input'!$C812,'Monthly Returns'!$D:$D,0),0)</f>
        <v>#N/A</v>
      </c>
      <c r="G812" s="17" t="e">
        <f t="shared" si="49"/>
        <v>#N/A</v>
      </c>
      <c r="H812" s="17" t="e">
        <f t="shared" si="51"/>
        <v>#N/A</v>
      </c>
      <c r="I812" s="17" t="e">
        <f t="shared" si="52"/>
        <v>#N/A</v>
      </c>
    </row>
    <row r="813" spans="2:9" x14ac:dyDescent="0.2">
      <c r="B813" s="1" t="s">
        <v>1224</v>
      </c>
      <c r="C813" s="34">
        <f t="shared" si="50"/>
        <v>64375</v>
      </c>
      <c r="D813" s="37" t="e">
        <f>INDEX('Monthly Returns'!$E:$E,MATCH('Charting Input'!$C813,'Monthly Returns'!$D:$D,0),0)</f>
        <v>#N/A</v>
      </c>
      <c r="E813" s="37" t="e">
        <f>INDEX('Monthly Returns'!$O:$O,MATCH('Charting Input'!$C813,'Monthly Returns'!$D:$D,0),0)</f>
        <v>#N/A</v>
      </c>
      <c r="F813" s="37" t="e">
        <f>INDEX('Monthly Returns'!$P:$P,MATCH('Charting Input'!$C813,'Monthly Returns'!$D:$D,0),0)</f>
        <v>#N/A</v>
      </c>
      <c r="G813" s="17" t="e">
        <f t="shared" si="49"/>
        <v>#N/A</v>
      </c>
      <c r="H813" s="17" t="e">
        <f t="shared" si="51"/>
        <v>#N/A</v>
      </c>
      <c r="I813" s="17" t="e">
        <f t="shared" si="52"/>
        <v>#N/A</v>
      </c>
    </row>
    <row r="814" spans="2:9" x14ac:dyDescent="0.2">
      <c r="B814" s="1" t="s">
        <v>1225</v>
      </c>
      <c r="C814" s="34">
        <f t="shared" si="50"/>
        <v>64405</v>
      </c>
      <c r="D814" s="37" t="e">
        <f>INDEX('Monthly Returns'!$E:$E,MATCH('Charting Input'!$C814,'Monthly Returns'!$D:$D,0),0)</f>
        <v>#N/A</v>
      </c>
      <c r="E814" s="37" t="e">
        <f>INDEX('Monthly Returns'!$O:$O,MATCH('Charting Input'!$C814,'Monthly Returns'!$D:$D,0),0)</f>
        <v>#N/A</v>
      </c>
      <c r="F814" s="37" t="e">
        <f>INDEX('Monthly Returns'!$P:$P,MATCH('Charting Input'!$C814,'Monthly Returns'!$D:$D,0),0)</f>
        <v>#N/A</v>
      </c>
      <c r="G814" s="17" t="e">
        <f t="shared" si="49"/>
        <v>#N/A</v>
      </c>
      <c r="H814" s="17" t="e">
        <f t="shared" si="51"/>
        <v>#N/A</v>
      </c>
      <c r="I814" s="17" t="e">
        <f t="shared" si="52"/>
        <v>#N/A</v>
      </c>
    </row>
    <row r="815" spans="2:9" x14ac:dyDescent="0.2">
      <c r="B815" s="1" t="s">
        <v>1226</v>
      </c>
      <c r="C815" s="34">
        <f t="shared" si="50"/>
        <v>64436</v>
      </c>
      <c r="D815" s="37" t="e">
        <f>INDEX('Monthly Returns'!$E:$E,MATCH('Charting Input'!$C815,'Monthly Returns'!$D:$D,0),0)</f>
        <v>#N/A</v>
      </c>
      <c r="E815" s="37" t="e">
        <f>INDEX('Monthly Returns'!$O:$O,MATCH('Charting Input'!$C815,'Monthly Returns'!$D:$D,0),0)</f>
        <v>#N/A</v>
      </c>
      <c r="F815" s="37" t="e">
        <f>INDEX('Monthly Returns'!$P:$P,MATCH('Charting Input'!$C815,'Monthly Returns'!$D:$D,0),0)</f>
        <v>#N/A</v>
      </c>
      <c r="G815" s="17" t="e">
        <f t="shared" si="49"/>
        <v>#N/A</v>
      </c>
      <c r="H815" s="17" t="e">
        <f t="shared" si="51"/>
        <v>#N/A</v>
      </c>
      <c r="I815" s="17" t="e">
        <f t="shared" si="52"/>
        <v>#N/A</v>
      </c>
    </row>
    <row r="816" spans="2:9" x14ac:dyDescent="0.2">
      <c r="B816" s="1" t="s">
        <v>1227</v>
      </c>
      <c r="C816" s="34">
        <f t="shared" si="50"/>
        <v>64466</v>
      </c>
      <c r="D816" s="37" t="e">
        <f>INDEX('Monthly Returns'!$E:$E,MATCH('Charting Input'!$C816,'Monthly Returns'!$D:$D,0),0)</f>
        <v>#N/A</v>
      </c>
      <c r="E816" s="37" t="e">
        <f>INDEX('Monthly Returns'!$O:$O,MATCH('Charting Input'!$C816,'Monthly Returns'!$D:$D,0),0)</f>
        <v>#N/A</v>
      </c>
      <c r="F816" s="37" t="e">
        <f>INDEX('Monthly Returns'!$P:$P,MATCH('Charting Input'!$C816,'Monthly Returns'!$D:$D,0),0)</f>
        <v>#N/A</v>
      </c>
      <c r="G816" s="17" t="e">
        <f t="shared" si="49"/>
        <v>#N/A</v>
      </c>
      <c r="H816" s="17" t="e">
        <f t="shared" si="51"/>
        <v>#N/A</v>
      </c>
      <c r="I816" s="17" t="e">
        <f t="shared" si="52"/>
        <v>#N/A</v>
      </c>
    </row>
    <row r="817" spans="2:9" x14ac:dyDescent="0.2">
      <c r="B817" s="1" t="s">
        <v>1228</v>
      </c>
      <c r="C817" s="34">
        <f t="shared" si="50"/>
        <v>64497</v>
      </c>
      <c r="D817" s="37" t="e">
        <f>INDEX('Monthly Returns'!$E:$E,MATCH('Charting Input'!$C817,'Monthly Returns'!$D:$D,0),0)</f>
        <v>#N/A</v>
      </c>
      <c r="E817" s="37" t="e">
        <f>INDEX('Monthly Returns'!$O:$O,MATCH('Charting Input'!$C817,'Monthly Returns'!$D:$D,0),0)</f>
        <v>#N/A</v>
      </c>
      <c r="F817" s="37" t="e">
        <f>INDEX('Monthly Returns'!$P:$P,MATCH('Charting Input'!$C817,'Monthly Returns'!$D:$D,0),0)</f>
        <v>#N/A</v>
      </c>
      <c r="G817" s="17" t="e">
        <f t="shared" si="49"/>
        <v>#N/A</v>
      </c>
      <c r="H817" s="17" t="e">
        <f t="shared" si="51"/>
        <v>#N/A</v>
      </c>
      <c r="I817" s="17" t="e">
        <f t="shared" si="52"/>
        <v>#N/A</v>
      </c>
    </row>
    <row r="818" spans="2:9" x14ac:dyDescent="0.2">
      <c r="B818" s="1" t="s">
        <v>1229</v>
      </c>
      <c r="C818" s="34">
        <f t="shared" si="50"/>
        <v>64528</v>
      </c>
      <c r="D818" s="37" t="e">
        <f>INDEX('Monthly Returns'!$E:$E,MATCH('Charting Input'!$C818,'Monthly Returns'!$D:$D,0),0)</f>
        <v>#N/A</v>
      </c>
      <c r="E818" s="37" t="e">
        <f>INDEX('Monthly Returns'!$O:$O,MATCH('Charting Input'!$C818,'Monthly Returns'!$D:$D,0),0)</f>
        <v>#N/A</v>
      </c>
      <c r="F818" s="37" t="e">
        <f>INDEX('Monthly Returns'!$P:$P,MATCH('Charting Input'!$C818,'Monthly Returns'!$D:$D,0),0)</f>
        <v>#N/A</v>
      </c>
      <c r="G818" s="17" t="e">
        <f t="shared" si="49"/>
        <v>#N/A</v>
      </c>
      <c r="H818" s="17" t="e">
        <f t="shared" si="51"/>
        <v>#N/A</v>
      </c>
      <c r="I818" s="17" t="e">
        <f t="shared" si="52"/>
        <v>#N/A</v>
      </c>
    </row>
    <row r="819" spans="2:9" x14ac:dyDescent="0.2">
      <c r="B819" s="1" t="s">
        <v>1230</v>
      </c>
      <c r="C819" s="34">
        <f t="shared" si="50"/>
        <v>64558</v>
      </c>
      <c r="D819" s="37" t="e">
        <f>INDEX('Monthly Returns'!$E:$E,MATCH('Charting Input'!$C819,'Monthly Returns'!$D:$D,0),0)</f>
        <v>#N/A</v>
      </c>
      <c r="E819" s="37" t="e">
        <f>INDEX('Monthly Returns'!$O:$O,MATCH('Charting Input'!$C819,'Monthly Returns'!$D:$D,0),0)</f>
        <v>#N/A</v>
      </c>
      <c r="F819" s="37" t="e">
        <f>INDEX('Monthly Returns'!$P:$P,MATCH('Charting Input'!$C819,'Monthly Returns'!$D:$D,0),0)</f>
        <v>#N/A</v>
      </c>
      <c r="G819" s="17" t="e">
        <f t="shared" si="49"/>
        <v>#N/A</v>
      </c>
      <c r="H819" s="17" t="e">
        <f t="shared" si="51"/>
        <v>#N/A</v>
      </c>
      <c r="I819" s="17" t="e">
        <f t="shared" si="52"/>
        <v>#N/A</v>
      </c>
    </row>
    <row r="820" spans="2:9" x14ac:dyDescent="0.2">
      <c r="B820" s="1" t="s">
        <v>1231</v>
      </c>
      <c r="C820" s="34">
        <f t="shared" si="50"/>
        <v>64589</v>
      </c>
      <c r="D820" s="37" t="e">
        <f>INDEX('Monthly Returns'!$E:$E,MATCH('Charting Input'!$C820,'Monthly Returns'!$D:$D,0),0)</f>
        <v>#N/A</v>
      </c>
      <c r="E820" s="37" t="e">
        <f>INDEX('Monthly Returns'!$O:$O,MATCH('Charting Input'!$C820,'Monthly Returns'!$D:$D,0),0)</f>
        <v>#N/A</v>
      </c>
      <c r="F820" s="37" t="e">
        <f>INDEX('Monthly Returns'!$P:$P,MATCH('Charting Input'!$C820,'Monthly Returns'!$D:$D,0),0)</f>
        <v>#N/A</v>
      </c>
      <c r="G820" s="17" t="e">
        <f t="shared" si="49"/>
        <v>#N/A</v>
      </c>
      <c r="H820" s="17" t="e">
        <f t="shared" si="51"/>
        <v>#N/A</v>
      </c>
      <c r="I820" s="17" t="e">
        <f t="shared" si="52"/>
        <v>#N/A</v>
      </c>
    </row>
    <row r="821" spans="2:9" x14ac:dyDescent="0.2">
      <c r="B821" s="1" t="s">
        <v>1232</v>
      </c>
      <c r="C821" s="34">
        <f t="shared" si="50"/>
        <v>64619</v>
      </c>
      <c r="D821" s="37" t="e">
        <f>INDEX('Monthly Returns'!$E:$E,MATCH('Charting Input'!$C821,'Monthly Returns'!$D:$D,0),0)</f>
        <v>#N/A</v>
      </c>
      <c r="E821" s="37" t="e">
        <f>INDEX('Monthly Returns'!$O:$O,MATCH('Charting Input'!$C821,'Monthly Returns'!$D:$D,0),0)</f>
        <v>#N/A</v>
      </c>
      <c r="F821" s="37" t="e">
        <f>INDEX('Monthly Returns'!$P:$P,MATCH('Charting Input'!$C821,'Monthly Returns'!$D:$D,0),0)</f>
        <v>#N/A</v>
      </c>
      <c r="G821" s="17" t="e">
        <f t="shared" si="49"/>
        <v>#N/A</v>
      </c>
      <c r="H821" s="17" t="e">
        <f t="shared" si="51"/>
        <v>#N/A</v>
      </c>
      <c r="I821" s="17" t="e">
        <f t="shared" si="52"/>
        <v>#N/A</v>
      </c>
    </row>
    <row r="822" spans="2:9" x14ac:dyDescent="0.2">
      <c r="B822" s="1" t="s">
        <v>1233</v>
      </c>
      <c r="C822" s="34">
        <f t="shared" si="50"/>
        <v>64650</v>
      </c>
      <c r="D822" s="37" t="e">
        <f>INDEX('Monthly Returns'!$E:$E,MATCH('Charting Input'!$C822,'Monthly Returns'!$D:$D,0),0)</f>
        <v>#N/A</v>
      </c>
      <c r="E822" s="37" t="e">
        <f>INDEX('Monthly Returns'!$O:$O,MATCH('Charting Input'!$C822,'Monthly Returns'!$D:$D,0),0)</f>
        <v>#N/A</v>
      </c>
      <c r="F822" s="37" t="e">
        <f>INDEX('Monthly Returns'!$P:$P,MATCH('Charting Input'!$C822,'Monthly Returns'!$D:$D,0),0)</f>
        <v>#N/A</v>
      </c>
      <c r="G822" s="17" t="e">
        <f t="shared" si="49"/>
        <v>#N/A</v>
      </c>
      <c r="H822" s="17" t="e">
        <f t="shared" si="51"/>
        <v>#N/A</v>
      </c>
      <c r="I822" s="17" t="e">
        <f t="shared" si="52"/>
        <v>#N/A</v>
      </c>
    </row>
    <row r="823" spans="2:9" x14ac:dyDescent="0.2">
      <c r="B823" s="1" t="s">
        <v>1234</v>
      </c>
      <c r="C823" s="34">
        <f t="shared" si="50"/>
        <v>64681</v>
      </c>
      <c r="D823" s="37" t="e">
        <f>INDEX('Monthly Returns'!$E:$E,MATCH('Charting Input'!$C823,'Monthly Returns'!$D:$D,0),0)</f>
        <v>#N/A</v>
      </c>
      <c r="E823" s="37" t="e">
        <f>INDEX('Monthly Returns'!$O:$O,MATCH('Charting Input'!$C823,'Monthly Returns'!$D:$D,0),0)</f>
        <v>#N/A</v>
      </c>
      <c r="F823" s="37" t="e">
        <f>INDEX('Monthly Returns'!$P:$P,MATCH('Charting Input'!$C823,'Monthly Returns'!$D:$D,0),0)</f>
        <v>#N/A</v>
      </c>
      <c r="G823" s="17" t="e">
        <f t="shared" si="49"/>
        <v>#N/A</v>
      </c>
      <c r="H823" s="17" t="e">
        <f t="shared" si="51"/>
        <v>#N/A</v>
      </c>
      <c r="I823" s="17" t="e">
        <f t="shared" si="52"/>
        <v>#N/A</v>
      </c>
    </row>
    <row r="824" spans="2:9" x14ac:dyDescent="0.2">
      <c r="B824" s="1" t="s">
        <v>1235</v>
      </c>
      <c r="C824" s="34">
        <f t="shared" si="50"/>
        <v>64709</v>
      </c>
      <c r="D824" s="37" t="e">
        <f>INDEX('Monthly Returns'!$E:$E,MATCH('Charting Input'!$C824,'Monthly Returns'!$D:$D,0),0)</f>
        <v>#N/A</v>
      </c>
      <c r="E824" s="37" t="e">
        <f>INDEX('Monthly Returns'!$O:$O,MATCH('Charting Input'!$C824,'Monthly Returns'!$D:$D,0),0)</f>
        <v>#N/A</v>
      </c>
      <c r="F824" s="37" t="e">
        <f>INDEX('Monthly Returns'!$P:$P,MATCH('Charting Input'!$C824,'Monthly Returns'!$D:$D,0),0)</f>
        <v>#N/A</v>
      </c>
      <c r="G824" s="17" t="e">
        <f t="shared" si="49"/>
        <v>#N/A</v>
      </c>
      <c r="H824" s="17" t="e">
        <f t="shared" si="51"/>
        <v>#N/A</v>
      </c>
      <c r="I824" s="17" t="e">
        <f t="shared" si="52"/>
        <v>#N/A</v>
      </c>
    </row>
    <row r="825" spans="2:9" x14ac:dyDescent="0.2">
      <c r="B825" s="1" t="s">
        <v>1236</v>
      </c>
      <c r="C825" s="34">
        <f t="shared" si="50"/>
        <v>64740</v>
      </c>
      <c r="D825" s="37" t="e">
        <f>INDEX('Monthly Returns'!$E:$E,MATCH('Charting Input'!$C825,'Monthly Returns'!$D:$D,0),0)</f>
        <v>#N/A</v>
      </c>
      <c r="E825" s="37" t="e">
        <f>INDEX('Monthly Returns'!$O:$O,MATCH('Charting Input'!$C825,'Monthly Returns'!$D:$D,0),0)</f>
        <v>#N/A</v>
      </c>
      <c r="F825" s="37" t="e">
        <f>INDEX('Monthly Returns'!$P:$P,MATCH('Charting Input'!$C825,'Monthly Returns'!$D:$D,0),0)</f>
        <v>#N/A</v>
      </c>
      <c r="G825" s="17" t="e">
        <f t="shared" si="49"/>
        <v>#N/A</v>
      </c>
      <c r="H825" s="17" t="e">
        <f t="shared" si="51"/>
        <v>#N/A</v>
      </c>
      <c r="I825" s="17" t="e">
        <f t="shared" si="52"/>
        <v>#N/A</v>
      </c>
    </row>
    <row r="826" spans="2:9" x14ac:dyDescent="0.2">
      <c r="B826" s="1" t="s">
        <v>1237</v>
      </c>
      <c r="C826" s="34">
        <f t="shared" si="50"/>
        <v>64770</v>
      </c>
      <c r="D826" s="37" t="e">
        <f>INDEX('Monthly Returns'!$E:$E,MATCH('Charting Input'!$C826,'Monthly Returns'!$D:$D,0),0)</f>
        <v>#N/A</v>
      </c>
      <c r="E826" s="37" t="e">
        <f>INDEX('Monthly Returns'!$O:$O,MATCH('Charting Input'!$C826,'Monthly Returns'!$D:$D,0),0)</f>
        <v>#N/A</v>
      </c>
      <c r="F826" s="37" t="e">
        <f>INDEX('Monthly Returns'!$P:$P,MATCH('Charting Input'!$C826,'Monthly Returns'!$D:$D,0),0)</f>
        <v>#N/A</v>
      </c>
      <c r="G826" s="17" t="e">
        <f t="shared" si="49"/>
        <v>#N/A</v>
      </c>
      <c r="H826" s="17" t="e">
        <f t="shared" si="51"/>
        <v>#N/A</v>
      </c>
      <c r="I826" s="17" t="e">
        <f t="shared" si="52"/>
        <v>#N/A</v>
      </c>
    </row>
    <row r="827" spans="2:9" x14ac:dyDescent="0.2">
      <c r="B827" s="1" t="s">
        <v>1238</v>
      </c>
      <c r="C827" s="34">
        <f t="shared" si="50"/>
        <v>64801</v>
      </c>
      <c r="D827" s="37" t="e">
        <f>INDEX('Monthly Returns'!$E:$E,MATCH('Charting Input'!$C827,'Monthly Returns'!$D:$D,0),0)</f>
        <v>#N/A</v>
      </c>
      <c r="E827" s="37" t="e">
        <f>INDEX('Monthly Returns'!$O:$O,MATCH('Charting Input'!$C827,'Monthly Returns'!$D:$D,0),0)</f>
        <v>#N/A</v>
      </c>
      <c r="F827" s="37" t="e">
        <f>INDEX('Monthly Returns'!$P:$P,MATCH('Charting Input'!$C827,'Monthly Returns'!$D:$D,0),0)</f>
        <v>#N/A</v>
      </c>
      <c r="G827" s="17" t="e">
        <f t="shared" si="49"/>
        <v>#N/A</v>
      </c>
      <c r="H827" s="17" t="e">
        <f t="shared" si="51"/>
        <v>#N/A</v>
      </c>
      <c r="I827" s="17" t="e">
        <f t="shared" si="52"/>
        <v>#N/A</v>
      </c>
    </row>
    <row r="828" spans="2:9" x14ac:dyDescent="0.2">
      <c r="B828" s="1" t="s">
        <v>1239</v>
      </c>
      <c r="C828" s="34">
        <f t="shared" si="50"/>
        <v>64831</v>
      </c>
      <c r="D828" s="37" t="e">
        <f>INDEX('Monthly Returns'!$E:$E,MATCH('Charting Input'!$C828,'Monthly Returns'!$D:$D,0),0)</f>
        <v>#N/A</v>
      </c>
      <c r="E828" s="37" t="e">
        <f>INDEX('Monthly Returns'!$O:$O,MATCH('Charting Input'!$C828,'Monthly Returns'!$D:$D,0),0)</f>
        <v>#N/A</v>
      </c>
      <c r="F828" s="37" t="e">
        <f>INDEX('Monthly Returns'!$P:$P,MATCH('Charting Input'!$C828,'Monthly Returns'!$D:$D,0),0)</f>
        <v>#N/A</v>
      </c>
      <c r="G828" s="17" t="e">
        <f t="shared" si="49"/>
        <v>#N/A</v>
      </c>
      <c r="H828" s="17" t="e">
        <f t="shared" si="51"/>
        <v>#N/A</v>
      </c>
      <c r="I828" s="17" t="e">
        <f t="shared" si="52"/>
        <v>#N/A</v>
      </c>
    </row>
    <row r="829" spans="2:9" x14ac:dyDescent="0.2">
      <c r="B829" s="1" t="s">
        <v>1240</v>
      </c>
      <c r="C829" s="34">
        <f t="shared" si="50"/>
        <v>64862</v>
      </c>
      <c r="D829" s="37" t="e">
        <f>INDEX('Monthly Returns'!$E:$E,MATCH('Charting Input'!$C829,'Monthly Returns'!$D:$D,0),0)</f>
        <v>#N/A</v>
      </c>
      <c r="E829" s="37" t="e">
        <f>INDEX('Monthly Returns'!$O:$O,MATCH('Charting Input'!$C829,'Monthly Returns'!$D:$D,0),0)</f>
        <v>#N/A</v>
      </c>
      <c r="F829" s="37" t="e">
        <f>INDEX('Monthly Returns'!$P:$P,MATCH('Charting Input'!$C829,'Monthly Returns'!$D:$D,0),0)</f>
        <v>#N/A</v>
      </c>
      <c r="G829" s="17" t="e">
        <f t="shared" si="49"/>
        <v>#N/A</v>
      </c>
      <c r="H829" s="17" t="e">
        <f t="shared" si="51"/>
        <v>#N/A</v>
      </c>
      <c r="I829" s="17" t="e">
        <f t="shared" si="52"/>
        <v>#N/A</v>
      </c>
    </row>
    <row r="830" spans="2:9" x14ac:dyDescent="0.2">
      <c r="B830" s="1" t="s">
        <v>1241</v>
      </c>
      <c r="C830" s="34">
        <f t="shared" si="50"/>
        <v>64893</v>
      </c>
      <c r="D830" s="37" t="e">
        <f>INDEX('Monthly Returns'!$E:$E,MATCH('Charting Input'!$C830,'Monthly Returns'!$D:$D,0),0)</f>
        <v>#N/A</v>
      </c>
      <c r="E830" s="37" t="e">
        <f>INDEX('Monthly Returns'!$O:$O,MATCH('Charting Input'!$C830,'Monthly Returns'!$D:$D,0),0)</f>
        <v>#N/A</v>
      </c>
      <c r="F830" s="37" t="e">
        <f>INDEX('Monthly Returns'!$P:$P,MATCH('Charting Input'!$C830,'Monthly Returns'!$D:$D,0),0)</f>
        <v>#N/A</v>
      </c>
      <c r="G830" s="17" t="e">
        <f t="shared" si="49"/>
        <v>#N/A</v>
      </c>
      <c r="H830" s="17" t="e">
        <f t="shared" si="51"/>
        <v>#N/A</v>
      </c>
      <c r="I830" s="17" t="e">
        <f t="shared" si="52"/>
        <v>#N/A</v>
      </c>
    </row>
    <row r="831" spans="2:9" x14ac:dyDescent="0.2">
      <c r="B831" s="1" t="s">
        <v>1242</v>
      </c>
      <c r="C831" s="34">
        <f t="shared" si="50"/>
        <v>64923</v>
      </c>
      <c r="D831" s="37" t="e">
        <f>INDEX('Monthly Returns'!$E:$E,MATCH('Charting Input'!$C831,'Monthly Returns'!$D:$D,0),0)</f>
        <v>#N/A</v>
      </c>
      <c r="E831" s="37" t="e">
        <f>INDEX('Monthly Returns'!$O:$O,MATCH('Charting Input'!$C831,'Monthly Returns'!$D:$D,0),0)</f>
        <v>#N/A</v>
      </c>
      <c r="F831" s="37" t="e">
        <f>INDEX('Monthly Returns'!$P:$P,MATCH('Charting Input'!$C831,'Monthly Returns'!$D:$D,0),0)</f>
        <v>#N/A</v>
      </c>
      <c r="G831" s="17" t="e">
        <f t="shared" si="49"/>
        <v>#N/A</v>
      </c>
      <c r="H831" s="17" t="e">
        <f t="shared" si="51"/>
        <v>#N/A</v>
      </c>
      <c r="I831" s="17" t="e">
        <f t="shared" si="52"/>
        <v>#N/A</v>
      </c>
    </row>
    <row r="832" spans="2:9" x14ac:dyDescent="0.2">
      <c r="B832" s="1" t="s">
        <v>1243</v>
      </c>
      <c r="C832" s="34">
        <f t="shared" si="50"/>
        <v>64954</v>
      </c>
      <c r="D832" s="37" t="e">
        <f>INDEX('Monthly Returns'!$E:$E,MATCH('Charting Input'!$C832,'Monthly Returns'!$D:$D,0),0)</f>
        <v>#N/A</v>
      </c>
      <c r="E832" s="37" t="e">
        <f>INDEX('Monthly Returns'!$O:$O,MATCH('Charting Input'!$C832,'Monthly Returns'!$D:$D,0),0)</f>
        <v>#N/A</v>
      </c>
      <c r="F832" s="37" t="e">
        <f>INDEX('Monthly Returns'!$P:$P,MATCH('Charting Input'!$C832,'Monthly Returns'!$D:$D,0),0)</f>
        <v>#N/A</v>
      </c>
      <c r="G832" s="17" t="e">
        <f t="shared" si="49"/>
        <v>#N/A</v>
      </c>
      <c r="H832" s="17" t="e">
        <f t="shared" si="51"/>
        <v>#N/A</v>
      </c>
      <c r="I832" s="17" t="e">
        <f t="shared" si="52"/>
        <v>#N/A</v>
      </c>
    </row>
    <row r="833" spans="2:9" x14ac:dyDescent="0.2">
      <c r="B833" s="1" t="s">
        <v>1244</v>
      </c>
      <c r="C833" s="34">
        <f t="shared" si="50"/>
        <v>64984</v>
      </c>
      <c r="D833" s="37" t="e">
        <f>INDEX('Monthly Returns'!$E:$E,MATCH('Charting Input'!$C833,'Monthly Returns'!$D:$D,0),0)</f>
        <v>#N/A</v>
      </c>
      <c r="E833" s="37" t="e">
        <f>INDEX('Monthly Returns'!$O:$O,MATCH('Charting Input'!$C833,'Monthly Returns'!$D:$D,0),0)</f>
        <v>#N/A</v>
      </c>
      <c r="F833" s="37" t="e">
        <f>INDEX('Monthly Returns'!$P:$P,MATCH('Charting Input'!$C833,'Monthly Returns'!$D:$D,0),0)</f>
        <v>#N/A</v>
      </c>
      <c r="G833" s="17" t="e">
        <f t="shared" si="49"/>
        <v>#N/A</v>
      </c>
      <c r="H833" s="17" t="e">
        <f t="shared" si="51"/>
        <v>#N/A</v>
      </c>
      <c r="I833" s="17" t="e">
        <f t="shared" si="52"/>
        <v>#N/A</v>
      </c>
    </row>
    <row r="834" spans="2:9" x14ac:dyDescent="0.2">
      <c r="B834" s="1" t="s">
        <v>1245</v>
      </c>
      <c r="C834" s="34">
        <f t="shared" si="50"/>
        <v>65015</v>
      </c>
      <c r="D834" s="37" t="e">
        <f>INDEX('Monthly Returns'!$E:$E,MATCH('Charting Input'!$C834,'Monthly Returns'!$D:$D,0),0)</f>
        <v>#N/A</v>
      </c>
      <c r="E834" s="37" t="e">
        <f>INDEX('Monthly Returns'!$O:$O,MATCH('Charting Input'!$C834,'Monthly Returns'!$D:$D,0),0)</f>
        <v>#N/A</v>
      </c>
      <c r="F834" s="37" t="e">
        <f>INDEX('Monthly Returns'!$P:$P,MATCH('Charting Input'!$C834,'Monthly Returns'!$D:$D,0),0)</f>
        <v>#N/A</v>
      </c>
      <c r="G834" s="17" t="e">
        <f t="shared" si="49"/>
        <v>#N/A</v>
      </c>
      <c r="H834" s="17" t="e">
        <f t="shared" si="51"/>
        <v>#N/A</v>
      </c>
      <c r="I834" s="17" t="e">
        <f t="shared" si="52"/>
        <v>#N/A</v>
      </c>
    </row>
    <row r="835" spans="2:9" x14ac:dyDescent="0.2">
      <c r="B835" s="1" t="s">
        <v>1246</v>
      </c>
      <c r="C835" s="34">
        <f t="shared" si="50"/>
        <v>65046</v>
      </c>
      <c r="D835" s="37" t="e">
        <f>INDEX('Monthly Returns'!$E:$E,MATCH('Charting Input'!$C835,'Monthly Returns'!$D:$D,0),0)</f>
        <v>#N/A</v>
      </c>
      <c r="E835" s="37" t="e">
        <f>INDEX('Monthly Returns'!$O:$O,MATCH('Charting Input'!$C835,'Monthly Returns'!$D:$D,0),0)</f>
        <v>#N/A</v>
      </c>
      <c r="F835" s="37" t="e">
        <f>INDEX('Monthly Returns'!$P:$P,MATCH('Charting Input'!$C835,'Monthly Returns'!$D:$D,0),0)</f>
        <v>#N/A</v>
      </c>
      <c r="G835" s="17" t="e">
        <f t="shared" si="49"/>
        <v>#N/A</v>
      </c>
      <c r="H835" s="17" t="e">
        <f t="shared" si="51"/>
        <v>#N/A</v>
      </c>
      <c r="I835" s="17" t="e">
        <f t="shared" si="52"/>
        <v>#N/A</v>
      </c>
    </row>
    <row r="836" spans="2:9" x14ac:dyDescent="0.2">
      <c r="B836" s="1" t="s">
        <v>1247</v>
      </c>
      <c r="C836" s="34">
        <f t="shared" si="50"/>
        <v>65074</v>
      </c>
      <c r="D836" s="37" t="e">
        <f>INDEX('Monthly Returns'!$E:$E,MATCH('Charting Input'!$C836,'Monthly Returns'!$D:$D,0),0)</f>
        <v>#N/A</v>
      </c>
      <c r="E836" s="37" t="e">
        <f>INDEX('Monthly Returns'!$O:$O,MATCH('Charting Input'!$C836,'Monthly Returns'!$D:$D,0),0)</f>
        <v>#N/A</v>
      </c>
      <c r="F836" s="37" t="e">
        <f>INDEX('Monthly Returns'!$P:$P,MATCH('Charting Input'!$C836,'Monthly Returns'!$D:$D,0),0)</f>
        <v>#N/A</v>
      </c>
      <c r="G836" s="17" t="e">
        <f t="shared" si="49"/>
        <v>#N/A</v>
      </c>
      <c r="H836" s="17" t="e">
        <f t="shared" si="51"/>
        <v>#N/A</v>
      </c>
      <c r="I836" s="17" t="e">
        <f t="shared" si="52"/>
        <v>#N/A</v>
      </c>
    </row>
    <row r="837" spans="2:9" x14ac:dyDescent="0.2">
      <c r="B837" s="1" t="s">
        <v>1248</v>
      </c>
      <c r="C837" s="34">
        <f t="shared" si="50"/>
        <v>65105</v>
      </c>
      <c r="D837" s="37" t="e">
        <f>INDEX('Monthly Returns'!$E:$E,MATCH('Charting Input'!$C837,'Monthly Returns'!$D:$D,0),0)</f>
        <v>#N/A</v>
      </c>
      <c r="E837" s="37" t="e">
        <f>INDEX('Monthly Returns'!$O:$O,MATCH('Charting Input'!$C837,'Monthly Returns'!$D:$D,0),0)</f>
        <v>#N/A</v>
      </c>
      <c r="F837" s="37" t="e">
        <f>INDEX('Monthly Returns'!$P:$P,MATCH('Charting Input'!$C837,'Monthly Returns'!$D:$D,0),0)</f>
        <v>#N/A</v>
      </c>
      <c r="G837" s="17" t="e">
        <f t="shared" si="49"/>
        <v>#N/A</v>
      </c>
      <c r="H837" s="17" t="e">
        <f t="shared" si="51"/>
        <v>#N/A</v>
      </c>
      <c r="I837" s="17" t="e">
        <f t="shared" si="52"/>
        <v>#N/A</v>
      </c>
    </row>
    <row r="838" spans="2:9" x14ac:dyDescent="0.2">
      <c r="B838" s="1" t="s">
        <v>1249</v>
      </c>
      <c r="C838" s="34">
        <f t="shared" si="50"/>
        <v>65135</v>
      </c>
      <c r="D838" s="37" t="e">
        <f>INDEX('Monthly Returns'!$E:$E,MATCH('Charting Input'!$C838,'Monthly Returns'!$D:$D,0),0)</f>
        <v>#N/A</v>
      </c>
      <c r="E838" s="37" t="e">
        <f>INDEX('Monthly Returns'!$O:$O,MATCH('Charting Input'!$C838,'Monthly Returns'!$D:$D,0),0)</f>
        <v>#N/A</v>
      </c>
      <c r="F838" s="37" t="e">
        <f>INDEX('Monthly Returns'!$P:$P,MATCH('Charting Input'!$C838,'Monthly Returns'!$D:$D,0),0)</f>
        <v>#N/A</v>
      </c>
      <c r="G838" s="17" t="e">
        <f t="shared" si="49"/>
        <v>#N/A</v>
      </c>
      <c r="H838" s="17" t="e">
        <f t="shared" si="51"/>
        <v>#N/A</v>
      </c>
      <c r="I838" s="17" t="e">
        <f t="shared" si="52"/>
        <v>#N/A</v>
      </c>
    </row>
    <row r="839" spans="2:9" x14ac:dyDescent="0.2">
      <c r="B839" s="1" t="s">
        <v>1250</v>
      </c>
      <c r="C839" s="34">
        <f t="shared" si="50"/>
        <v>65166</v>
      </c>
      <c r="D839" s="37" t="e">
        <f>INDEX('Monthly Returns'!$E:$E,MATCH('Charting Input'!$C839,'Monthly Returns'!$D:$D,0),0)</f>
        <v>#N/A</v>
      </c>
      <c r="E839" s="37" t="e">
        <f>INDEX('Monthly Returns'!$O:$O,MATCH('Charting Input'!$C839,'Monthly Returns'!$D:$D,0),0)</f>
        <v>#N/A</v>
      </c>
      <c r="F839" s="37" t="e">
        <f>INDEX('Monthly Returns'!$P:$P,MATCH('Charting Input'!$C839,'Monthly Returns'!$D:$D,0),0)</f>
        <v>#N/A</v>
      </c>
      <c r="G839" s="17" t="e">
        <f t="shared" ref="G839:G902" si="53">D839</f>
        <v>#N/A</v>
      </c>
      <c r="H839" s="17" t="e">
        <f t="shared" si="51"/>
        <v>#N/A</v>
      </c>
      <c r="I839" s="17" t="e">
        <f t="shared" si="52"/>
        <v>#N/A</v>
      </c>
    </row>
    <row r="840" spans="2:9" x14ac:dyDescent="0.2">
      <c r="B840" s="1" t="s">
        <v>1251</v>
      </c>
      <c r="C840" s="34">
        <f t="shared" ref="C840:C903" si="54">EOMONTH(DATE(YEAR(C839),MONTH(C839),DAY(C839)),1)</f>
        <v>65196</v>
      </c>
      <c r="D840" s="37" t="e">
        <f>INDEX('Monthly Returns'!$E:$E,MATCH('Charting Input'!$C840,'Monthly Returns'!$D:$D,0),0)</f>
        <v>#N/A</v>
      </c>
      <c r="E840" s="37" t="e">
        <f>INDEX('Monthly Returns'!$O:$O,MATCH('Charting Input'!$C840,'Monthly Returns'!$D:$D,0),0)</f>
        <v>#N/A</v>
      </c>
      <c r="F840" s="37" t="e">
        <f>INDEX('Monthly Returns'!$P:$P,MATCH('Charting Input'!$C840,'Monthly Returns'!$D:$D,0),0)</f>
        <v>#N/A</v>
      </c>
      <c r="G840" s="17" t="e">
        <f t="shared" si="53"/>
        <v>#N/A</v>
      </c>
      <c r="H840" s="17" t="e">
        <f t="shared" ref="H840:H903" si="55">H839*(E840/E839)</f>
        <v>#N/A</v>
      </c>
      <c r="I840" s="17" t="e">
        <f t="shared" ref="I840:I903" si="56">I839*(F840/F839)</f>
        <v>#N/A</v>
      </c>
    </row>
    <row r="841" spans="2:9" x14ac:dyDescent="0.2">
      <c r="B841" s="1" t="s">
        <v>1252</v>
      </c>
      <c r="C841" s="34">
        <f t="shared" si="54"/>
        <v>65227</v>
      </c>
      <c r="D841" s="37" t="e">
        <f>INDEX('Monthly Returns'!$E:$E,MATCH('Charting Input'!$C841,'Monthly Returns'!$D:$D,0),0)</f>
        <v>#N/A</v>
      </c>
      <c r="E841" s="37" t="e">
        <f>INDEX('Monthly Returns'!$O:$O,MATCH('Charting Input'!$C841,'Monthly Returns'!$D:$D,0),0)</f>
        <v>#N/A</v>
      </c>
      <c r="F841" s="37" t="e">
        <f>INDEX('Monthly Returns'!$P:$P,MATCH('Charting Input'!$C841,'Monthly Returns'!$D:$D,0),0)</f>
        <v>#N/A</v>
      </c>
      <c r="G841" s="17" t="e">
        <f t="shared" si="53"/>
        <v>#N/A</v>
      </c>
      <c r="H841" s="17" t="e">
        <f t="shared" si="55"/>
        <v>#N/A</v>
      </c>
      <c r="I841" s="17" t="e">
        <f t="shared" si="56"/>
        <v>#N/A</v>
      </c>
    </row>
    <row r="842" spans="2:9" x14ac:dyDescent="0.2">
      <c r="B842" s="1" t="s">
        <v>1253</v>
      </c>
      <c r="C842" s="34">
        <f t="shared" si="54"/>
        <v>65258</v>
      </c>
      <c r="D842" s="37" t="e">
        <f>INDEX('Monthly Returns'!$E:$E,MATCH('Charting Input'!$C842,'Monthly Returns'!$D:$D,0),0)</f>
        <v>#N/A</v>
      </c>
      <c r="E842" s="37" t="e">
        <f>INDEX('Monthly Returns'!$O:$O,MATCH('Charting Input'!$C842,'Monthly Returns'!$D:$D,0),0)</f>
        <v>#N/A</v>
      </c>
      <c r="F842" s="37" t="e">
        <f>INDEX('Monthly Returns'!$P:$P,MATCH('Charting Input'!$C842,'Monthly Returns'!$D:$D,0),0)</f>
        <v>#N/A</v>
      </c>
      <c r="G842" s="17" t="e">
        <f t="shared" si="53"/>
        <v>#N/A</v>
      </c>
      <c r="H842" s="17" t="e">
        <f t="shared" si="55"/>
        <v>#N/A</v>
      </c>
      <c r="I842" s="17" t="e">
        <f t="shared" si="56"/>
        <v>#N/A</v>
      </c>
    </row>
    <row r="843" spans="2:9" x14ac:dyDescent="0.2">
      <c r="B843" s="1" t="s">
        <v>1254</v>
      </c>
      <c r="C843" s="34">
        <f t="shared" si="54"/>
        <v>65288</v>
      </c>
      <c r="D843" s="37" t="e">
        <f>INDEX('Monthly Returns'!$E:$E,MATCH('Charting Input'!$C843,'Monthly Returns'!$D:$D,0),0)</f>
        <v>#N/A</v>
      </c>
      <c r="E843" s="37" t="e">
        <f>INDEX('Monthly Returns'!$O:$O,MATCH('Charting Input'!$C843,'Monthly Returns'!$D:$D,0),0)</f>
        <v>#N/A</v>
      </c>
      <c r="F843" s="37" t="e">
        <f>INDEX('Monthly Returns'!$P:$P,MATCH('Charting Input'!$C843,'Monthly Returns'!$D:$D,0),0)</f>
        <v>#N/A</v>
      </c>
      <c r="G843" s="17" t="e">
        <f t="shared" si="53"/>
        <v>#N/A</v>
      </c>
      <c r="H843" s="17" t="e">
        <f t="shared" si="55"/>
        <v>#N/A</v>
      </c>
      <c r="I843" s="17" t="e">
        <f t="shared" si="56"/>
        <v>#N/A</v>
      </c>
    </row>
    <row r="844" spans="2:9" x14ac:dyDescent="0.2">
      <c r="B844" s="1" t="s">
        <v>1255</v>
      </c>
      <c r="C844" s="34">
        <f t="shared" si="54"/>
        <v>65319</v>
      </c>
      <c r="D844" s="37" t="e">
        <f>INDEX('Monthly Returns'!$E:$E,MATCH('Charting Input'!$C844,'Monthly Returns'!$D:$D,0),0)</f>
        <v>#N/A</v>
      </c>
      <c r="E844" s="37" t="e">
        <f>INDEX('Monthly Returns'!$O:$O,MATCH('Charting Input'!$C844,'Monthly Returns'!$D:$D,0),0)</f>
        <v>#N/A</v>
      </c>
      <c r="F844" s="37" t="e">
        <f>INDEX('Monthly Returns'!$P:$P,MATCH('Charting Input'!$C844,'Monthly Returns'!$D:$D,0),0)</f>
        <v>#N/A</v>
      </c>
      <c r="G844" s="17" t="e">
        <f t="shared" si="53"/>
        <v>#N/A</v>
      </c>
      <c r="H844" s="17" t="e">
        <f t="shared" si="55"/>
        <v>#N/A</v>
      </c>
      <c r="I844" s="17" t="e">
        <f t="shared" si="56"/>
        <v>#N/A</v>
      </c>
    </row>
    <row r="845" spans="2:9" x14ac:dyDescent="0.2">
      <c r="B845" s="1" t="s">
        <v>1256</v>
      </c>
      <c r="C845" s="34">
        <f t="shared" si="54"/>
        <v>65349</v>
      </c>
      <c r="D845" s="37" t="e">
        <f>INDEX('Monthly Returns'!$E:$E,MATCH('Charting Input'!$C845,'Monthly Returns'!$D:$D,0),0)</f>
        <v>#N/A</v>
      </c>
      <c r="E845" s="37" t="e">
        <f>INDEX('Monthly Returns'!$O:$O,MATCH('Charting Input'!$C845,'Monthly Returns'!$D:$D,0),0)</f>
        <v>#N/A</v>
      </c>
      <c r="F845" s="37" t="e">
        <f>INDEX('Monthly Returns'!$P:$P,MATCH('Charting Input'!$C845,'Monthly Returns'!$D:$D,0),0)</f>
        <v>#N/A</v>
      </c>
      <c r="G845" s="17" t="e">
        <f t="shared" si="53"/>
        <v>#N/A</v>
      </c>
      <c r="H845" s="17" t="e">
        <f t="shared" si="55"/>
        <v>#N/A</v>
      </c>
      <c r="I845" s="17" t="e">
        <f t="shared" si="56"/>
        <v>#N/A</v>
      </c>
    </row>
    <row r="846" spans="2:9" x14ac:dyDescent="0.2">
      <c r="B846" s="1" t="s">
        <v>1257</v>
      </c>
      <c r="C846" s="34">
        <f t="shared" si="54"/>
        <v>65380</v>
      </c>
      <c r="D846" s="37" t="e">
        <f>INDEX('Monthly Returns'!$E:$E,MATCH('Charting Input'!$C846,'Monthly Returns'!$D:$D,0),0)</f>
        <v>#N/A</v>
      </c>
      <c r="E846" s="37" t="e">
        <f>INDEX('Monthly Returns'!$O:$O,MATCH('Charting Input'!$C846,'Monthly Returns'!$D:$D,0),0)</f>
        <v>#N/A</v>
      </c>
      <c r="F846" s="37" t="e">
        <f>INDEX('Monthly Returns'!$P:$P,MATCH('Charting Input'!$C846,'Monthly Returns'!$D:$D,0),0)</f>
        <v>#N/A</v>
      </c>
      <c r="G846" s="17" t="e">
        <f t="shared" si="53"/>
        <v>#N/A</v>
      </c>
      <c r="H846" s="17" t="e">
        <f t="shared" si="55"/>
        <v>#N/A</v>
      </c>
      <c r="I846" s="17" t="e">
        <f t="shared" si="56"/>
        <v>#N/A</v>
      </c>
    </row>
    <row r="847" spans="2:9" x14ac:dyDescent="0.2">
      <c r="B847" s="1" t="s">
        <v>1258</v>
      </c>
      <c r="C847" s="34">
        <f t="shared" si="54"/>
        <v>65411</v>
      </c>
      <c r="D847" s="37" t="e">
        <f>INDEX('Monthly Returns'!$E:$E,MATCH('Charting Input'!$C847,'Monthly Returns'!$D:$D,0),0)</f>
        <v>#N/A</v>
      </c>
      <c r="E847" s="37" t="e">
        <f>INDEX('Monthly Returns'!$O:$O,MATCH('Charting Input'!$C847,'Monthly Returns'!$D:$D,0),0)</f>
        <v>#N/A</v>
      </c>
      <c r="F847" s="37" t="e">
        <f>INDEX('Monthly Returns'!$P:$P,MATCH('Charting Input'!$C847,'Monthly Returns'!$D:$D,0),0)</f>
        <v>#N/A</v>
      </c>
      <c r="G847" s="17" t="e">
        <f t="shared" si="53"/>
        <v>#N/A</v>
      </c>
      <c r="H847" s="17" t="e">
        <f t="shared" si="55"/>
        <v>#N/A</v>
      </c>
      <c r="I847" s="17" t="e">
        <f t="shared" si="56"/>
        <v>#N/A</v>
      </c>
    </row>
    <row r="848" spans="2:9" x14ac:dyDescent="0.2">
      <c r="B848" s="1" t="s">
        <v>1259</v>
      </c>
      <c r="C848" s="34">
        <f t="shared" si="54"/>
        <v>65439</v>
      </c>
      <c r="D848" s="37" t="e">
        <f>INDEX('Monthly Returns'!$E:$E,MATCH('Charting Input'!$C848,'Monthly Returns'!$D:$D,0),0)</f>
        <v>#N/A</v>
      </c>
      <c r="E848" s="37" t="e">
        <f>INDEX('Monthly Returns'!$O:$O,MATCH('Charting Input'!$C848,'Monthly Returns'!$D:$D,0),0)</f>
        <v>#N/A</v>
      </c>
      <c r="F848" s="37" t="e">
        <f>INDEX('Monthly Returns'!$P:$P,MATCH('Charting Input'!$C848,'Monthly Returns'!$D:$D,0),0)</f>
        <v>#N/A</v>
      </c>
      <c r="G848" s="17" t="e">
        <f t="shared" si="53"/>
        <v>#N/A</v>
      </c>
      <c r="H848" s="17" t="e">
        <f t="shared" si="55"/>
        <v>#N/A</v>
      </c>
      <c r="I848" s="17" t="e">
        <f t="shared" si="56"/>
        <v>#N/A</v>
      </c>
    </row>
    <row r="849" spans="2:9" x14ac:dyDescent="0.2">
      <c r="B849" s="1" t="s">
        <v>1260</v>
      </c>
      <c r="C849" s="34">
        <f t="shared" si="54"/>
        <v>65470</v>
      </c>
      <c r="D849" s="37" t="e">
        <f>INDEX('Monthly Returns'!$E:$E,MATCH('Charting Input'!$C849,'Monthly Returns'!$D:$D,0),0)</f>
        <v>#N/A</v>
      </c>
      <c r="E849" s="37" t="e">
        <f>INDEX('Monthly Returns'!$O:$O,MATCH('Charting Input'!$C849,'Monthly Returns'!$D:$D,0),0)</f>
        <v>#N/A</v>
      </c>
      <c r="F849" s="37" t="e">
        <f>INDEX('Monthly Returns'!$P:$P,MATCH('Charting Input'!$C849,'Monthly Returns'!$D:$D,0),0)</f>
        <v>#N/A</v>
      </c>
      <c r="G849" s="17" t="e">
        <f t="shared" si="53"/>
        <v>#N/A</v>
      </c>
      <c r="H849" s="17" t="e">
        <f t="shared" si="55"/>
        <v>#N/A</v>
      </c>
      <c r="I849" s="17" t="e">
        <f t="shared" si="56"/>
        <v>#N/A</v>
      </c>
    </row>
    <row r="850" spans="2:9" x14ac:dyDescent="0.2">
      <c r="B850" s="1" t="s">
        <v>1261</v>
      </c>
      <c r="C850" s="34">
        <f t="shared" si="54"/>
        <v>65500</v>
      </c>
      <c r="D850" s="37" t="e">
        <f>INDEX('Monthly Returns'!$E:$E,MATCH('Charting Input'!$C850,'Monthly Returns'!$D:$D,0),0)</f>
        <v>#N/A</v>
      </c>
      <c r="E850" s="37" t="e">
        <f>INDEX('Monthly Returns'!$O:$O,MATCH('Charting Input'!$C850,'Monthly Returns'!$D:$D,0),0)</f>
        <v>#N/A</v>
      </c>
      <c r="F850" s="37" t="e">
        <f>INDEX('Monthly Returns'!$P:$P,MATCH('Charting Input'!$C850,'Monthly Returns'!$D:$D,0),0)</f>
        <v>#N/A</v>
      </c>
      <c r="G850" s="17" t="e">
        <f t="shared" si="53"/>
        <v>#N/A</v>
      </c>
      <c r="H850" s="17" t="e">
        <f t="shared" si="55"/>
        <v>#N/A</v>
      </c>
      <c r="I850" s="17" t="e">
        <f t="shared" si="56"/>
        <v>#N/A</v>
      </c>
    </row>
    <row r="851" spans="2:9" x14ac:dyDescent="0.2">
      <c r="B851" s="1" t="s">
        <v>1262</v>
      </c>
      <c r="C851" s="34">
        <f t="shared" si="54"/>
        <v>65531</v>
      </c>
      <c r="D851" s="37" t="e">
        <f>INDEX('Monthly Returns'!$E:$E,MATCH('Charting Input'!$C851,'Monthly Returns'!$D:$D,0),0)</f>
        <v>#N/A</v>
      </c>
      <c r="E851" s="37" t="e">
        <f>INDEX('Monthly Returns'!$O:$O,MATCH('Charting Input'!$C851,'Monthly Returns'!$D:$D,0),0)</f>
        <v>#N/A</v>
      </c>
      <c r="F851" s="37" t="e">
        <f>INDEX('Monthly Returns'!$P:$P,MATCH('Charting Input'!$C851,'Monthly Returns'!$D:$D,0),0)</f>
        <v>#N/A</v>
      </c>
      <c r="G851" s="17" t="e">
        <f t="shared" si="53"/>
        <v>#N/A</v>
      </c>
      <c r="H851" s="17" t="e">
        <f t="shared" si="55"/>
        <v>#N/A</v>
      </c>
      <c r="I851" s="17" t="e">
        <f t="shared" si="56"/>
        <v>#N/A</v>
      </c>
    </row>
    <row r="852" spans="2:9" x14ac:dyDescent="0.2">
      <c r="B852" s="1" t="s">
        <v>1263</v>
      </c>
      <c r="C852" s="34">
        <f t="shared" si="54"/>
        <v>65561</v>
      </c>
      <c r="D852" s="37" t="e">
        <f>INDEX('Monthly Returns'!$E:$E,MATCH('Charting Input'!$C852,'Monthly Returns'!$D:$D,0),0)</f>
        <v>#N/A</v>
      </c>
      <c r="E852" s="37" t="e">
        <f>INDEX('Monthly Returns'!$O:$O,MATCH('Charting Input'!$C852,'Monthly Returns'!$D:$D,0),0)</f>
        <v>#N/A</v>
      </c>
      <c r="F852" s="37" t="e">
        <f>INDEX('Monthly Returns'!$P:$P,MATCH('Charting Input'!$C852,'Monthly Returns'!$D:$D,0),0)</f>
        <v>#N/A</v>
      </c>
      <c r="G852" s="17" t="e">
        <f t="shared" si="53"/>
        <v>#N/A</v>
      </c>
      <c r="H852" s="17" t="e">
        <f t="shared" si="55"/>
        <v>#N/A</v>
      </c>
      <c r="I852" s="17" t="e">
        <f t="shared" si="56"/>
        <v>#N/A</v>
      </c>
    </row>
    <row r="853" spans="2:9" x14ac:dyDescent="0.2">
      <c r="B853" s="1" t="s">
        <v>1264</v>
      </c>
      <c r="C853" s="34">
        <f t="shared" si="54"/>
        <v>65592</v>
      </c>
      <c r="D853" s="37" t="e">
        <f>INDEX('Monthly Returns'!$E:$E,MATCH('Charting Input'!$C853,'Monthly Returns'!$D:$D,0),0)</f>
        <v>#N/A</v>
      </c>
      <c r="E853" s="37" t="e">
        <f>INDEX('Monthly Returns'!$O:$O,MATCH('Charting Input'!$C853,'Monthly Returns'!$D:$D,0),0)</f>
        <v>#N/A</v>
      </c>
      <c r="F853" s="37" t="e">
        <f>INDEX('Monthly Returns'!$P:$P,MATCH('Charting Input'!$C853,'Monthly Returns'!$D:$D,0),0)</f>
        <v>#N/A</v>
      </c>
      <c r="G853" s="17" t="e">
        <f t="shared" si="53"/>
        <v>#N/A</v>
      </c>
      <c r="H853" s="17" t="e">
        <f t="shared" si="55"/>
        <v>#N/A</v>
      </c>
      <c r="I853" s="17" t="e">
        <f t="shared" si="56"/>
        <v>#N/A</v>
      </c>
    </row>
    <row r="854" spans="2:9" x14ac:dyDescent="0.2">
      <c r="B854" s="1" t="s">
        <v>1265</v>
      </c>
      <c r="C854" s="34">
        <f t="shared" si="54"/>
        <v>65623</v>
      </c>
      <c r="D854" s="37" t="e">
        <f>INDEX('Monthly Returns'!$E:$E,MATCH('Charting Input'!$C854,'Monthly Returns'!$D:$D,0),0)</f>
        <v>#N/A</v>
      </c>
      <c r="E854" s="37" t="e">
        <f>INDEX('Monthly Returns'!$O:$O,MATCH('Charting Input'!$C854,'Monthly Returns'!$D:$D,0),0)</f>
        <v>#N/A</v>
      </c>
      <c r="F854" s="37" t="e">
        <f>INDEX('Monthly Returns'!$P:$P,MATCH('Charting Input'!$C854,'Monthly Returns'!$D:$D,0),0)</f>
        <v>#N/A</v>
      </c>
      <c r="G854" s="17" t="e">
        <f t="shared" si="53"/>
        <v>#N/A</v>
      </c>
      <c r="H854" s="17" t="e">
        <f t="shared" si="55"/>
        <v>#N/A</v>
      </c>
      <c r="I854" s="17" t="e">
        <f t="shared" si="56"/>
        <v>#N/A</v>
      </c>
    </row>
    <row r="855" spans="2:9" x14ac:dyDescent="0.2">
      <c r="B855" s="1" t="s">
        <v>1266</v>
      </c>
      <c r="C855" s="34">
        <f t="shared" si="54"/>
        <v>65653</v>
      </c>
      <c r="D855" s="37" t="e">
        <f>INDEX('Monthly Returns'!$E:$E,MATCH('Charting Input'!$C855,'Monthly Returns'!$D:$D,0),0)</f>
        <v>#N/A</v>
      </c>
      <c r="E855" s="37" t="e">
        <f>INDEX('Monthly Returns'!$O:$O,MATCH('Charting Input'!$C855,'Monthly Returns'!$D:$D,0),0)</f>
        <v>#N/A</v>
      </c>
      <c r="F855" s="37" t="e">
        <f>INDEX('Monthly Returns'!$P:$P,MATCH('Charting Input'!$C855,'Monthly Returns'!$D:$D,0),0)</f>
        <v>#N/A</v>
      </c>
      <c r="G855" s="17" t="e">
        <f t="shared" si="53"/>
        <v>#N/A</v>
      </c>
      <c r="H855" s="17" t="e">
        <f t="shared" si="55"/>
        <v>#N/A</v>
      </c>
      <c r="I855" s="17" t="e">
        <f t="shared" si="56"/>
        <v>#N/A</v>
      </c>
    </row>
    <row r="856" spans="2:9" x14ac:dyDescent="0.2">
      <c r="B856" s="1" t="s">
        <v>1267</v>
      </c>
      <c r="C856" s="34">
        <f t="shared" si="54"/>
        <v>65684</v>
      </c>
      <c r="D856" s="37" t="e">
        <f>INDEX('Monthly Returns'!$E:$E,MATCH('Charting Input'!$C856,'Monthly Returns'!$D:$D,0),0)</f>
        <v>#N/A</v>
      </c>
      <c r="E856" s="37" t="e">
        <f>INDEX('Monthly Returns'!$O:$O,MATCH('Charting Input'!$C856,'Monthly Returns'!$D:$D,0),0)</f>
        <v>#N/A</v>
      </c>
      <c r="F856" s="37" t="e">
        <f>INDEX('Monthly Returns'!$P:$P,MATCH('Charting Input'!$C856,'Monthly Returns'!$D:$D,0),0)</f>
        <v>#N/A</v>
      </c>
      <c r="G856" s="17" t="e">
        <f t="shared" si="53"/>
        <v>#N/A</v>
      </c>
      <c r="H856" s="17" t="e">
        <f t="shared" si="55"/>
        <v>#N/A</v>
      </c>
      <c r="I856" s="17" t="e">
        <f t="shared" si="56"/>
        <v>#N/A</v>
      </c>
    </row>
    <row r="857" spans="2:9" x14ac:dyDescent="0.2">
      <c r="B857" s="1" t="s">
        <v>1268</v>
      </c>
      <c r="C857" s="34">
        <f t="shared" si="54"/>
        <v>65714</v>
      </c>
      <c r="D857" s="37" t="e">
        <f>INDEX('Monthly Returns'!$E:$E,MATCH('Charting Input'!$C857,'Monthly Returns'!$D:$D,0),0)</f>
        <v>#N/A</v>
      </c>
      <c r="E857" s="37" t="e">
        <f>INDEX('Monthly Returns'!$O:$O,MATCH('Charting Input'!$C857,'Monthly Returns'!$D:$D,0),0)</f>
        <v>#N/A</v>
      </c>
      <c r="F857" s="37" t="e">
        <f>INDEX('Monthly Returns'!$P:$P,MATCH('Charting Input'!$C857,'Monthly Returns'!$D:$D,0),0)</f>
        <v>#N/A</v>
      </c>
      <c r="G857" s="17" t="e">
        <f t="shared" si="53"/>
        <v>#N/A</v>
      </c>
      <c r="H857" s="17" t="e">
        <f t="shared" si="55"/>
        <v>#N/A</v>
      </c>
      <c r="I857" s="17" t="e">
        <f t="shared" si="56"/>
        <v>#N/A</v>
      </c>
    </row>
    <row r="858" spans="2:9" x14ac:dyDescent="0.2">
      <c r="B858" s="1" t="s">
        <v>1269</v>
      </c>
      <c r="C858" s="34">
        <f t="shared" si="54"/>
        <v>65745</v>
      </c>
      <c r="D858" s="37" t="e">
        <f>INDEX('Monthly Returns'!$E:$E,MATCH('Charting Input'!$C858,'Monthly Returns'!$D:$D,0),0)</f>
        <v>#N/A</v>
      </c>
      <c r="E858" s="37" t="e">
        <f>INDEX('Monthly Returns'!$O:$O,MATCH('Charting Input'!$C858,'Monthly Returns'!$D:$D,0),0)</f>
        <v>#N/A</v>
      </c>
      <c r="F858" s="37" t="e">
        <f>INDEX('Monthly Returns'!$P:$P,MATCH('Charting Input'!$C858,'Monthly Returns'!$D:$D,0),0)</f>
        <v>#N/A</v>
      </c>
      <c r="G858" s="17" t="e">
        <f t="shared" si="53"/>
        <v>#N/A</v>
      </c>
      <c r="H858" s="17" t="e">
        <f t="shared" si="55"/>
        <v>#N/A</v>
      </c>
      <c r="I858" s="17" t="e">
        <f t="shared" si="56"/>
        <v>#N/A</v>
      </c>
    </row>
    <row r="859" spans="2:9" x14ac:dyDescent="0.2">
      <c r="B859" s="1" t="s">
        <v>1270</v>
      </c>
      <c r="C859" s="34">
        <f t="shared" si="54"/>
        <v>65776</v>
      </c>
      <c r="D859" s="37" t="e">
        <f>INDEX('Monthly Returns'!$E:$E,MATCH('Charting Input'!$C859,'Monthly Returns'!$D:$D,0),0)</f>
        <v>#N/A</v>
      </c>
      <c r="E859" s="37" t="e">
        <f>INDEX('Monthly Returns'!$O:$O,MATCH('Charting Input'!$C859,'Monthly Returns'!$D:$D,0),0)</f>
        <v>#N/A</v>
      </c>
      <c r="F859" s="37" t="e">
        <f>INDEX('Monthly Returns'!$P:$P,MATCH('Charting Input'!$C859,'Monthly Returns'!$D:$D,0),0)</f>
        <v>#N/A</v>
      </c>
      <c r="G859" s="17" t="e">
        <f t="shared" si="53"/>
        <v>#N/A</v>
      </c>
      <c r="H859" s="17" t="e">
        <f t="shared" si="55"/>
        <v>#N/A</v>
      </c>
      <c r="I859" s="17" t="e">
        <f t="shared" si="56"/>
        <v>#N/A</v>
      </c>
    </row>
    <row r="860" spans="2:9" x14ac:dyDescent="0.2">
      <c r="B860" s="1" t="s">
        <v>1271</v>
      </c>
      <c r="C860" s="34">
        <f t="shared" si="54"/>
        <v>65805</v>
      </c>
      <c r="D860" s="37" t="e">
        <f>INDEX('Monthly Returns'!$E:$E,MATCH('Charting Input'!$C860,'Monthly Returns'!$D:$D,0),0)</f>
        <v>#N/A</v>
      </c>
      <c r="E860" s="37" t="e">
        <f>INDEX('Monthly Returns'!$O:$O,MATCH('Charting Input'!$C860,'Monthly Returns'!$D:$D,0),0)</f>
        <v>#N/A</v>
      </c>
      <c r="F860" s="37" t="e">
        <f>INDEX('Monthly Returns'!$P:$P,MATCH('Charting Input'!$C860,'Monthly Returns'!$D:$D,0),0)</f>
        <v>#N/A</v>
      </c>
      <c r="G860" s="17" t="e">
        <f t="shared" si="53"/>
        <v>#N/A</v>
      </c>
      <c r="H860" s="17" t="e">
        <f t="shared" si="55"/>
        <v>#N/A</v>
      </c>
      <c r="I860" s="17" t="e">
        <f t="shared" si="56"/>
        <v>#N/A</v>
      </c>
    </row>
    <row r="861" spans="2:9" x14ac:dyDescent="0.2">
      <c r="B861" s="1" t="s">
        <v>1272</v>
      </c>
      <c r="C861" s="34">
        <f t="shared" si="54"/>
        <v>65836</v>
      </c>
      <c r="D861" s="37" t="e">
        <f>INDEX('Monthly Returns'!$E:$E,MATCH('Charting Input'!$C861,'Monthly Returns'!$D:$D,0),0)</f>
        <v>#N/A</v>
      </c>
      <c r="E861" s="37" t="e">
        <f>INDEX('Monthly Returns'!$O:$O,MATCH('Charting Input'!$C861,'Monthly Returns'!$D:$D,0),0)</f>
        <v>#N/A</v>
      </c>
      <c r="F861" s="37" t="e">
        <f>INDEX('Monthly Returns'!$P:$P,MATCH('Charting Input'!$C861,'Monthly Returns'!$D:$D,0),0)</f>
        <v>#N/A</v>
      </c>
      <c r="G861" s="17" t="e">
        <f t="shared" si="53"/>
        <v>#N/A</v>
      </c>
      <c r="H861" s="17" t="e">
        <f t="shared" si="55"/>
        <v>#N/A</v>
      </c>
      <c r="I861" s="17" t="e">
        <f t="shared" si="56"/>
        <v>#N/A</v>
      </c>
    </row>
    <row r="862" spans="2:9" x14ac:dyDescent="0.2">
      <c r="B862" s="1" t="s">
        <v>1273</v>
      </c>
      <c r="C862" s="34">
        <f t="shared" si="54"/>
        <v>65866</v>
      </c>
      <c r="D862" s="37" t="e">
        <f>INDEX('Monthly Returns'!$E:$E,MATCH('Charting Input'!$C862,'Monthly Returns'!$D:$D,0),0)</f>
        <v>#N/A</v>
      </c>
      <c r="E862" s="37" t="e">
        <f>INDEX('Monthly Returns'!$O:$O,MATCH('Charting Input'!$C862,'Monthly Returns'!$D:$D,0),0)</f>
        <v>#N/A</v>
      </c>
      <c r="F862" s="37" t="e">
        <f>INDEX('Monthly Returns'!$P:$P,MATCH('Charting Input'!$C862,'Monthly Returns'!$D:$D,0),0)</f>
        <v>#N/A</v>
      </c>
      <c r="G862" s="17" t="e">
        <f t="shared" si="53"/>
        <v>#N/A</v>
      </c>
      <c r="H862" s="17" t="e">
        <f t="shared" si="55"/>
        <v>#N/A</v>
      </c>
      <c r="I862" s="17" t="e">
        <f t="shared" si="56"/>
        <v>#N/A</v>
      </c>
    </row>
    <row r="863" spans="2:9" x14ac:dyDescent="0.2">
      <c r="B863" s="1" t="s">
        <v>1274</v>
      </c>
      <c r="C863" s="34">
        <f t="shared" si="54"/>
        <v>65897</v>
      </c>
      <c r="D863" s="37" t="e">
        <f>INDEX('Monthly Returns'!$E:$E,MATCH('Charting Input'!$C863,'Monthly Returns'!$D:$D,0),0)</f>
        <v>#N/A</v>
      </c>
      <c r="E863" s="37" t="e">
        <f>INDEX('Monthly Returns'!$O:$O,MATCH('Charting Input'!$C863,'Monthly Returns'!$D:$D,0),0)</f>
        <v>#N/A</v>
      </c>
      <c r="F863" s="37" t="e">
        <f>INDEX('Monthly Returns'!$P:$P,MATCH('Charting Input'!$C863,'Monthly Returns'!$D:$D,0),0)</f>
        <v>#N/A</v>
      </c>
      <c r="G863" s="17" t="e">
        <f t="shared" si="53"/>
        <v>#N/A</v>
      </c>
      <c r="H863" s="17" t="e">
        <f t="shared" si="55"/>
        <v>#N/A</v>
      </c>
      <c r="I863" s="17" t="e">
        <f t="shared" si="56"/>
        <v>#N/A</v>
      </c>
    </row>
    <row r="864" spans="2:9" x14ac:dyDescent="0.2">
      <c r="B864" s="1" t="s">
        <v>1275</v>
      </c>
      <c r="C864" s="34">
        <f t="shared" si="54"/>
        <v>65927</v>
      </c>
      <c r="D864" s="37" t="e">
        <f>INDEX('Monthly Returns'!$E:$E,MATCH('Charting Input'!$C864,'Monthly Returns'!$D:$D,0),0)</f>
        <v>#N/A</v>
      </c>
      <c r="E864" s="37" t="e">
        <f>INDEX('Monthly Returns'!$O:$O,MATCH('Charting Input'!$C864,'Monthly Returns'!$D:$D,0),0)</f>
        <v>#N/A</v>
      </c>
      <c r="F864" s="37" t="e">
        <f>INDEX('Monthly Returns'!$P:$P,MATCH('Charting Input'!$C864,'Monthly Returns'!$D:$D,0),0)</f>
        <v>#N/A</v>
      </c>
      <c r="G864" s="17" t="e">
        <f t="shared" si="53"/>
        <v>#N/A</v>
      </c>
      <c r="H864" s="17" t="e">
        <f t="shared" si="55"/>
        <v>#N/A</v>
      </c>
      <c r="I864" s="17" t="e">
        <f t="shared" si="56"/>
        <v>#N/A</v>
      </c>
    </row>
    <row r="865" spans="2:9" x14ac:dyDescent="0.2">
      <c r="B865" s="1" t="s">
        <v>1276</v>
      </c>
      <c r="C865" s="34">
        <f t="shared" si="54"/>
        <v>65958</v>
      </c>
      <c r="D865" s="37" t="e">
        <f>INDEX('Monthly Returns'!$E:$E,MATCH('Charting Input'!$C865,'Monthly Returns'!$D:$D,0),0)</f>
        <v>#N/A</v>
      </c>
      <c r="E865" s="37" t="e">
        <f>INDEX('Monthly Returns'!$O:$O,MATCH('Charting Input'!$C865,'Monthly Returns'!$D:$D,0),0)</f>
        <v>#N/A</v>
      </c>
      <c r="F865" s="37" t="e">
        <f>INDEX('Monthly Returns'!$P:$P,MATCH('Charting Input'!$C865,'Monthly Returns'!$D:$D,0),0)</f>
        <v>#N/A</v>
      </c>
      <c r="G865" s="17" t="e">
        <f t="shared" si="53"/>
        <v>#N/A</v>
      </c>
      <c r="H865" s="17" t="e">
        <f t="shared" si="55"/>
        <v>#N/A</v>
      </c>
      <c r="I865" s="17" t="e">
        <f t="shared" si="56"/>
        <v>#N/A</v>
      </c>
    </row>
    <row r="866" spans="2:9" x14ac:dyDescent="0.2">
      <c r="B866" s="1" t="s">
        <v>1277</v>
      </c>
      <c r="C866" s="34">
        <f t="shared" si="54"/>
        <v>65989</v>
      </c>
      <c r="D866" s="37" t="e">
        <f>INDEX('Monthly Returns'!$E:$E,MATCH('Charting Input'!$C866,'Monthly Returns'!$D:$D,0),0)</f>
        <v>#N/A</v>
      </c>
      <c r="E866" s="37" t="e">
        <f>INDEX('Monthly Returns'!$O:$O,MATCH('Charting Input'!$C866,'Monthly Returns'!$D:$D,0),0)</f>
        <v>#N/A</v>
      </c>
      <c r="F866" s="37" t="e">
        <f>INDEX('Monthly Returns'!$P:$P,MATCH('Charting Input'!$C866,'Monthly Returns'!$D:$D,0),0)</f>
        <v>#N/A</v>
      </c>
      <c r="G866" s="17" t="e">
        <f t="shared" si="53"/>
        <v>#N/A</v>
      </c>
      <c r="H866" s="17" t="e">
        <f t="shared" si="55"/>
        <v>#N/A</v>
      </c>
      <c r="I866" s="17" t="e">
        <f t="shared" si="56"/>
        <v>#N/A</v>
      </c>
    </row>
    <row r="867" spans="2:9" x14ac:dyDescent="0.2">
      <c r="B867" s="1" t="s">
        <v>1278</v>
      </c>
      <c r="C867" s="34">
        <f t="shared" si="54"/>
        <v>66019</v>
      </c>
      <c r="D867" s="37" t="e">
        <f>INDEX('Monthly Returns'!$E:$E,MATCH('Charting Input'!$C867,'Monthly Returns'!$D:$D,0),0)</f>
        <v>#N/A</v>
      </c>
      <c r="E867" s="37" t="e">
        <f>INDEX('Monthly Returns'!$O:$O,MATCH('Charting Input'!$C867,'Monthly Returns'!$D:$D,0),0)</f>
        <v>#N/A</v>
      </c>
      <c r="F867" s="37" t="e">
        <f>INDEX('Monthly Returns'!$P:$P,MATCH('Charting Input'!$C867,'Monthly Returns'!$D:$D,0),0)</f>
        <v>#N/A</v>
      </c>
      <c r="G867" s="17" t="e">
        <f t="shared" si="53"/>
        <v>#N/A</v>
      </c>
      <c r="H867" s="17" t="e">
        <f t="shared" si="55"/>
        <v>#N/A</v>
      </c>
      <c r="I867" s="17" t="e">
        <f t="shared" si="56"/>
        <v>#N/A</v>
      </c>
    </row>
    <row r="868" spans="2:9" x14ac:dyDescent="0.2">
      <c r="B868" s="1" t="s">
        <v>1279</v>
      </c>
      <c r="C868" s="34">
        <f t="shared" si="54"/>
        <v>66050</v>
      </c>
      <c r="D868" s="37" t="e">
        <f>INDEX('Monthly Returns'!$E:$E,MATCH('Charting Input'!$C868,'Monthly Returns'!$D:$D,0),0)</f>
        <v>#N/A</v>
      </c>
      <c r="E868" s="37" t="e">
        <f>INDEX('Monthly Returns'!$O:$O,MATCH('Charting Input'!$C868,'Monthly Returns'!$D:$D,0),0)</f>
        <v>#N/A</v>
      </c>
      <c r="F868" s="37" t="e">
        <f>INDEX('Monthly Returns'!$P:$P,MATCH('Charting Input'!$C868,'Monthly Returns'!$D:$D,0),0)</f>
        <v>#N/A</v>
      </c>
      <c r="G868" s="17" t="e">
        <f t="shared" si="53"/>
        <v>#N/A</v>
      </c>
      <c r="H868" s="17" t="e">
        <f t="shared" si="55"/>
        <v>#N/A</v>
      </c>
      <c r="I868" s="17" t="e">
        <f t="shared" si="56"/>
        <v>#N/A</v>
      </c>
    </row>
    <row r="869" spans="2:9" x14ac:dyDescent="0.2">
      <c r="B869" s="1" t="s">
        <v>1280</v>
      </c>
      <c r="C869" s="34">
        <f t="shared" si="54"/>
        <v>66080</v>
      </c>
      <c r="D869" s="37" t="e">
        <f>INDEX('Monthly Returns'!$E:$E,MATCH('Charting Input'!$C869,'Monthly Returns'!$D:$D,0),0)</f>
        <v>#N/A</v>
      </c>
      <c r="E869" s="37" t="e">
        <f>INDEX('Monthly Returns'!$O:$O,MATCH('Charting Input'!$C869,'Monthly Returns'!$D:$D,0),0)</f>
        <v>#N/A</v>
      </c>
      <c r="F869" s="37" t="e">
        <f>INDEX('Monthly Returns'!$P:$P,MATCH('Charting Input'!$C869,'Monthly Returns'!$D:$D,0),0)</f>
        <v>#N/A</v>
      </c>
      <c r="G869" s="17" t="e">
        <f t="shared" si="53"/>
        <v>#N/A</v>
      </c>
      <c r="H869" s="17" t="e">
        <f t="shared" si="55"/>
        <v>#N/A</v>
      </c>
      <c r="I869" s="17" t="e">
        <f t="shared" si="56"/>
        <v>#N/A</v>
      </c>
    </row>
    <row r="870" spans="2:9" x14ac:dyDescent="0.2">
      <c r="B870" s="1" t="s">
        <v>1281</v>
      </c>
      <c r="C870" s="34">
        <f t="shared" si="54"/>
        <v>66111</v>
      </c>
      <c r="D870" s="37" t="e">
        <f>INDEX('Monthly Returns'!$E:$E,MATCH('Charting Input'!$C870,'Monthly Returns'!$D:$D,0),0)</f>
        <v>#N/A</v>
      </c>
      <c r="E870" s="37" t="e">
        <f>INDEX('Monthly Returns'!$O:$O,MATCH('Charting Input'!$C870,'Monthly Returns'!$D:$D,0),0)</f>
        <v>#N/A</v>
      </c>
      <c r="F870" s="37" t="e">
        <f>INDEX('Monthly Returns'!$P:$P,MATCH('Charting Input'!$C870,'Monthly Returns'!$D:$D,0),0)</f>
        <v>#N/A</v>
      </c>
      <c r="G870" s="17" t="e">
        <f t="shared" si="53"/>
        <v>#N/A</v>
      </c>
      <c r="H870" s="17" t="e">
        <f t="shared" si="55"/>
        <v>#N/A</v>
      </c>
      <c r="I870" s="17" t="e">
        <f t="shared" si="56"/>
        <v>#N/A</v>
      </c>
    </row>
    <row r="871" spans="2:9" x14ac:dyDescent="0.2">
      <c r="B871" s="1" t="s">
        <v>1282</v>
      </c>
      <c r="C871" s="34">
        <f t="shared" si="54"/>
        <v>66142</v>
      </c>
      <c r="D871" s="37" t="e">
        <f>INDEX('Monthly Returns'!$E:$E,MATCH('Charting Input'!$C871,'Monthly Returns'!$D:$D,0),0)</f>
        <v>#N/A</v>
      </c>
      <c r="E871" s="37" t="e">
        <f>INDEX('Monthly Returns'!$O:$O,MATCH('Charting Input'!$C871,'Monthly Returns'!$D:$D,0),0)</f>
        <v>#N/A</v>
      </c>
      <c r="F871" s="37" t="e">
        <f>INDEX('Monthly Returns'!$P:$P,MATCH('Charting Input'!$C871,'Monthly Returns'!$D:$D,0),0)</f>
        <v>#N/A</v>
      </c>
      <c r="G871" s="17" t="e">
        <f t="shared" si="53"/>
        <v>#N/A</v>
      </c>
      <c r="H871" s="17" t="e">
        <f t="shared" si="55"/>
        <v>#N/A</v>
      </c>
      <c r="I871" s="17" t="e">
        <f t="shared" si="56"/>
        <v>#N/A</v>
      </c>
    </row>
    <row r="872" spans="2:9" x14ac:dyDescent="0.2">
      <c r="B872" s="1" t="s">
        <v>1283</v>
      </c>
      <c r="C872" s="34">
        <f t="shared" si="54"/>
        <v>66170</v>
      </c>
      <c r="D872" s="37" t="e">
        <f>INDEX('Monthly Returns'!$E:$E,MATCH('Charting Input'!$C872,'Monthly Returns'!$D:$D,0),0)</f>
        <v>#N/A</v>
      </c>
      <c r="E872" s="37" t="e">
        <f>INDEX('Monthly Returns'!$O:$O,MATCH('Charting Input'!$C872,'Monthly Returns'!$D:$D,0),0)</f>
        <v>#N/A</v>
      </c>
      <c r="F872" s="37" t="e">
        <f>INDEX('Monthly Returns'!$P:$P,MATCH('Charting Input'!$C872,'Monthly Returns'!$D:$D,0),0)</f>
        <v>#N/A</v>
      </c>
      <c r="G872" s="17" t="e">
        <f t="shared" si="53"/>
        <v>#N/A</v>
      </c>
      <c r="H872" s="17" t="e">
        <f t="shared" si="55"/>
        <v>#N/A</v>
      </c>
      <c r="I872" s="17" t="e">
        <f t="shared" si="56"/>
        <v>#N/A</v>
      </c>
    </row>
    <row r="873" spans="2:9" x14ac:dyDescent="0.2">
      <c r="B873" s="1" t="s">
        <v>1284</v>
      </c>
      <c r="C873" s="34">
        <f t="shared" si="54"/>
        <v>66201</v>
      </c>
      <c r="D873" s="37" t="e">
        <f>INDEX('Monthly Returns'!$E:$E,MATCH('Charting Input'!$C873,'Monthly Returns'!$D:$D,0),0)</f>
        <v>#N/A</v>
      </c>
      <c r="E873" s="37" t="e">
        <f>INDEX('Monthly Returns'!$O:$O,MATCH('Charting Input'!$C873,'Monthly Returns'!$D:$D,0),0)</f>
        <v>#N/A</v>
      </c>
      <c r="F873" s="37" t="e">
        <f>INDEX('Monthly Returns'!$P:$P,MATCH('Charting Input'!$C873,'Monthly Returns'!$D:$D,0),0)</f>
        <v>#N/A</v>
      </c>
      <c r="G873" s="17" t="e">
        <f t="shared" si="53"/>
        <v>#N/A</v>
      </c>
      <c r="H873" s="17" t="e">
        <f t="shared" si="55"/>
        <v>#N/A</v>
      </c>
      <c r="I873" s="17" t="e">
        <f t="shared" si="56"/>
        <v>#N/A</v>
      </c>
    </row>
    <row r="874" spans="2:9" x14ac:dyDescent="0.2">
      <c r="B874" s="1" t="s">
        <v>1285</v>
      </c>
      <c r="C874" s="34">
        <f t="shared" si="54"/>
        <v>66231</v>
      </c>
      <c r="D874" s="37" t="e">
        <f>INDEX('Monthly Returns'!$E:$E,MATCH('Charting Input'!$C874,'Monthly Returns'!$D:$D,0),0)</f>
        <v>#N/A</v>
      </c>
      <c r="E874" s="37" t="e">
        <f>INDEX('Monthly Returns'!$O:$O,MATCH('Charting Input'!$C874,'Monthly Returns'!$D:$D,0),0)</f>
        <v>#N/A</v>
      </c>
      <c r="F874" s="37" t="e">
        <f>INDEX('Monthly Returns'!$P:$P,MATCH('Charting Input'!$C874,'Monthly Returns'!$D:$D,0),0)</f>
        <v>#N/A</v>
      </c>
      <c r="G874" s="17" t="e">
        <f t="shared" si="53"/>
        <v>#N/A</v>
      </c>
      <c r="H874" s="17" t="e">
        <f t="shared" si="55"/>
        <v>#N/A</v>
      </c>
      <c r="I874" s="17" t="e">
        <f t="shared" si="56"/>
        <v>#N/A</v>
      </c>
    </row>
    <row r="875" spans="2:9" x14ac:dyDescent="0.2">
      <c r="B875" s="1" t="s">
        <v>1286</v>
      </c>
      <c r="C875" s="34">
        <f t="shared" si="54"/>
        <v>66262</v>
      </c>
      <c r="D875" s="37" t="e">
        <f>INDEX('Monthly Returns'!$E:$E,MATCH('Charting Input'!$C875,'Monthly Returns'!$D:$D,0),0)</f>
        <v>#N/A</v>
      </c>
      <c r="E875" s="37" t="e">
        <f>INDEX('Monthly Returns'!$O:$O,MATCH('Charting Input'!$C875,'Monthly Returns'!$D:$D,0),0)</f>
        <v>#N/A</v>
      </c>
      <c r="F875" s="37" t="e">
        <f>INDEX('Monthly Returns'!$P:$P,MATCH('Charting Input'!$C875,'Monthly Returns'!$D:$D,0),0)</f>
        <v>#N/A</v>
      </c>
      <c r="G875" s="17" t="e">
        <f t="shared" si="53"/>
        <v>#N/A</v>
      </c>
      <c r="H875" s="17" t="e">
        <f t="shared" si="55"/>
        <v>#N/A</v>
      </c>
      <c r="I875" s="17" t="e">
        <f t="shared" si="56"/>
        <v>#N/A</v>
      </c>
    </row>
    <row r="876" spans="2:9" x14ac:dyDescent="0.2">
      <c r="B876" s="1" t="s">
        <v>1287</v>
      </c>
      <c r="C876" s="34">
        <f t="shared" si="54"/>
        <v>66292</v>
      </c>
      <c r="D876" s="37" t="e">
        <f>INDEX('Monthly Returns'!$E:$E,MATCH('Charting Input'!$C876,'Monthly Returns'!$D:$D,0),0)</f>
        <v>#N/A</v>
      </c>
      <c r="E876" s="37" t="e">
        <f>INDEX('Monthly Returns'!$O:$O,MATCH('Charting Input'!$C876,'Monthly Returns'!$D:$D,0),0)</f>
        <v>#N/A</v>
      </c>
      <c r="F876" s="37" t="e">
        <f>INDEX('Monthly Returns'!$P:$P,MATCH('Charting Input'!$C876,'Monthly Returns'!$D:$D,0),0)</f>
        <v>#N/A</v>
      </c>
      <c r="G876" s="17" t="e">
        <f t="shared" si="53"/>
        <v>#N/A</v>
      </c>
      <c r="H876" s="17" t="e">
        <f t="shared" si="55"/>
        <v>#N/A</v>
      </c>
      <c r="I876" s="17" t="e">
        <f t="shared" si="56"/>
        <v>#N/A</v>
      </c>
    </row>
    <row r="877" spans="2:9" x14ac:dyDescent="0.2">
      <c r="B877" s="1" t="s">
        <v>1288</v>
      </c>
      <c r="C877" s="34">
        <f t="shared" si="54"/>
        <v>66323</v>
      </c>
      <c r="D877" s="37" t="e">
        <f>INDEX('Monthly Returns'!$E:$E,MATCH('Charting Input'!$C877,'Monthly Returns'!$D:$D,0),0)</f>
        <v>#N/A</v>
      </c>
      <c r="E877" s="37" t="e">
        <f>INDEX('Monthly Returns'!$O:$O,MATCH('Charting Input'!$C877,'Monthly Returns'!$D:$D,0),0)</f>
        <v>#N/A</v>
      </c>
      <c r="F877" s="37" t="e">
        <f>INDEX('Monthly Returns'!$P:$P,MATCH('Charting Input'!$C877,'Monthly Returns'!$D:$D,0),0)</f>
        <v>#N/A</v>
      </c>
      <c r="G877" s="17" t="e">
        <f t="shared" si="53"/>
        <v>#N/A</v>
      </c>
      <c r="H877" s="17" t="e">
        <f t="shared" si="55"/>
        <v>#N/A</v>
      </c>
      <c r="I877" s="17" t="e">
        <f t="shared" si="56"/>
        <v>#N/A</v>
      </c>
    </row>
    <row r="878" spans="2:9" x14ac:dyDescent="0.2">
      <c r="B878" s="1" t="s">
        <v>1289</v>
      </c>
      <c r="C878" s="34">
        <f t="shared" si="54"/>
        <v>66354</v>
      </c>
      <c r="D878" s="37" t="e">
        <f>INDEX('Monthly Returns'!$E:$E,MATCH('Charting Input'!$C878,'Monthly Returns'!$D:$D,0),0)</f>
        <v>#N/A</v>
      </c>
      <c r="E878" s="37" t="e">
        <f>INDEX('Monthly Returns'!$O:$O,MATCH('Charting Input'!$C878,'Monthly Returns'!$D:$D,0),0)</f>
        <v>#N/A</v>
      </c>
      <c r="F878" s="37" t="e">
        <f>INDEX('Monthly Returns'!$P:$P,MATCH('Charting Input'!$C878,'Monthly Returns'!$D:$D,0),0)</f>
        <v>#N/A</v>
      </c>
      <c r="G878" s="17" t="e">
        <f t="shared" si="53"/>
        <v>#N/A</v>
      </c>
      <c r="H878" s="17" t="e">
        <f t="shared" si="55"/>
        <v>#N/A</v>
      </c>
      <c r="I878" s="17" t="e">
        <f t="shared" si="56"/>
        <v>#N/A</v>
      </c>
    </row>
    <row r="879" spans="2:9" x14ac:dyDescent="0.2">
      <c r="B879" s="1" t="s">
        <v>1290</v>
      </c>
      <c r="C879" s="34">
        <f t="shared" si="54"/>
        <v>66384</v>
      </c>
      <c r="D879" s="37" t="e">
        <f>INDEX('Monthly Returns'!$E:$E,MATCH('Charting Input'!$C879,'Monthly Returns'!$D:$D,0),0)</f>
        <v>#N/A</v>
      </c>
      <c r="E879" s="37" t="e">
        <f>INDEX('Monthly Returns'!$O:$O,MATCH('Charting Input'!$C879,'Monthly Returns'!$D:$D,0),0)</f>
        <v>#N/A</v>
      </c>
      <c r="F879" s="37" t="e">
        <f>INDEX('Monthly Returns'!$P:$P,MATCH('Charting Input'!$C879,'Monthly Returns'!$D:$D,0),0)</f>
        <v>#N/A</v>
      </c>
      <c r="G879" s="17" t="e">
        <f t="shared" si="53"/>
        <v>#N/A</v>
      </c>
      <c r="H879" s="17" t="e">
        <f t="shared" si="55"/>
        <v>#N/A</v>
      </c>
      <c r="I879" s="17" t="e">
        <f t="shared" si="56"/>
        <v>#N/A</v>
      </c>
    </row>
    <row r="880" spans="2:9" x14ac:dyDescent="0.2">
      <c r="B880" s="1" t="s">
        <v>1291</v>
      </c>
      <c r="C880" s="34">
        <f t="shared" si="54"/>
        <v>66415</v>
      </c>
      <c r="D880" s="37" t="e">
        <f>INDEX('Monthly Returns'!$E:$E,MATCH('Charting Input'!$C880,'Monthly Returns'!$D:$D,0),0)</f>
        <v>#N/A</v>
      </c>
      <c r="E880" s="37" t="e">
        <f>INDEX('Monthly Returns'!$O:$O,MATCH('Charting Input'!$C880,'Monthly Returns'!$D:$D,0),0)</f>
        <v>#N/A</v>
      </c>
      <c r="F880" s="37" t="e">
        <f>INDEX('Monthly Returns'!$P:$P,MATCH('Charting Input'!$C880,'Monthly Returns'!$D:$D,0),0)</f>
        <v>#N/A</v>
      </c>
      <c r="G880" s="17" t="e">
        <f t="shared" si="53"/>
        <v>#N/A</v>
      </c>
      <c r="H880" s="17" t="e">
        <f t="shared" si="55"/>
        <v>#N/A</v>
      </c>
      <c r="I880" s="17" t="e">
        <f t="shared" si="56"/>
        <v>#N/A</v>
      </c>
    </row>
    <row r="881" spans="2:9" x14ac:dyDescent="0.2">
      <c r="B881" s="1" t="s">
        <v>1292</v>
      </c>
      <c r="C881" s="34">
        <f t="shared" si="54"/>
        <v>66445</v>
      </c>
      <c r="D881" s="37" t="e">
        <f>INDEX('Monthly Returns'!$E:$E,MATCH('Charting Input'!$C881,'Monthly Returns'!$D:$D,0),0)</f>
        <v>#N/A</v>
      </c>
      <c r="E881" s="37" t="e">
        <f>INDEX('Monthly Returns'!$O:$O,MATCH('Charting Input'!$C881,'Monthly Returns'!$D:$D,0),0)</f>
        <v>#N/A</v>
      </c>
      <c r="F881" s="37" t="e">
        <f>INDEX('Monthly Returns'!$P:$P,MATCH('Charting Input'!$C881,'Monthly Returns'!$D:$D,0),0)</f>
        <v>#N/A</v>
      </c>
      <c r="G881" s="17" t="e">
        <f t="shared" si="53"/>
        <v>#N/A</v>
      </c>
      <c r="H881" s="17" t="e">
        <f t="shared" si="55"/>
        <v>#N/A</v>
      </c>
      <c r="I881" s="17" t="e">
        <f t="shared" si="56"/>
        <v>#N/A</v>
      </c>
    </row>
    <row r="882" spans="2:9" x14ac:dyDescent="0.2">
      <c r="B882" s="1" t="s">
        <v>1293</v>
      </c>
      <c r="C882" s="34">
        <f t="shared" si="54"/>
        <v>66476</v>
      </c>
      <c r="D882" s="37" t="e">
        <f>INDEX('Monthly Returns'!$E:$E,MATCH('Charting Input'!$C882,'Monthly Returns'!$D:$D,0),0)</f>
        <v>#N/A</v>
      </c>
      <c r="E882" s="37" t="e">
        <f>INDEX('Monthly Returns'!$O:$O,MATCH('Charting Input'!$C882,'Monthly Returns'!$D:$D,0),0)</f>
        <v>#N/A</v>
      </c>
      <c r="F882" s="37" t="e">
        <f>INDEX('Monthly Returns'!$P:$P,MATCH('Charting Input'!$C882,'Monthly Returns'!$D:$D,0),0)</f>
        <v>#N/A</v>
      </c>
      <c r="G882" s="17" t="e">
        <f t="shared" si="53"/>
        <v>#N/A</v>
      </c>
      <c r="H882" s="17" t="e">
        <f t="shared" si="55"/>
        <v>#N/A</v>
      </c>
      <c r="I882" s="17" t="e">
        <f t="shared" si="56"/>
        <v>#N/A</v>
      </c>
    </row>
    <row r="883" spans="2:9" x14ac:dyDescent="0.2">
      <c r="B883" s="1" t="s">
        <v>1294</v>
      </c>
      <c r="C883" s="34">
        <f t="shared" si="54"/>
        <v>66507</v>
      </c>
      <c r="D883" s="37" t="e">
        <f>INDEX('Monthly Returns'!$E:$E,MATCH('Charting Input'!$C883,'Monthly Returns'!$D:$D,0),0)</f>
        <v>#N/A</v>
      </c>
      <c r="E883" s="37" t="e">
        <f>INDEX('Monthly Returns'!$O:$O,MATCH('Charting Input'!$C883,'Monthly Returns'!$D:$D,0),0)</f>
        <v>#N/A</v>
      </c>
      <c r="F883" s="37" t="e">
        <f>INDEX('Monthly Returns'!$P:$P,MATCH('Charting Input'!$C883,'Monthly Returns'!$D:$D,0),0)</f>
        <v>#N/A</v>
      </c>
      <c r="G883" s="17" t="e">
        <f t="shared" si="53"/>
        <v>#N/A</v>
      </c>
      <c r="H883" s="17" t="e">
        <f t="shared" si="55"/>
        <v>#N/A</v>
      </c>
      <c r="I883" s="17" t="e">
        <f t="shared" si="56"/>
        <v>#N/A</v>
      </c>
    </row>
    <row r="884" spans="2:9" x14ac:dyDescent="0.2">
      <c r="B884" s="1" t="s">
        <v>1295</v>
      </c>
      <c r="C884" s="34">
        <f t="shared" si="54"/>
        <v>66535</v>
      </c>
      <c r="D884" s="37" t="e">
        <f>INDEX('Monthly Returns'!$E:$E,MATCH('Charting Input'!$C884,'Monthly Returns'!$D:$D,0),0)</f>
        <v>#N/A</v>
      </c>
      <c r="E884" s="37" t="e">
        <f>INDEX('Monthly Returns'!$O:$O,MATCH('Charting Input'!$C884,'Monthly Returns'!$D:$D,0),0)</f>
        <v>#N/A</v>
      </c>
      <c r="F884" s="37" t="e">
        <f>INDEX('Monthly Returns'!$P:$P,MATCH('Charting Input'!$C884,'Monthly Returns'!$D:$D,0),0)</f>
        <v>#N/A</v>
      </c>
      <c r="G884" s="17" t="e">
        <f t="shared" si="53"/>
        <v>#N/A</v>
      </c>
      <c r="H884" s="17" t="e">
        <f t="shared" si="55"/>
        <v>#N/A</v>
      </c>
      <c r="I884" s="17" t="e">
        <f t="shared" si="56"/>
        <v>#N/A</v>
      </c>
    </row>
    <row r="885" spans="2:9" x14ac:dyDescent="0.2">
      <c r="B885" s="1" t="s">
        <v>1296</v>
      </c>
      <c r="C885" s="34">
        <f t="shared" si="54"/>
        <v>66566</v>
      </c>
      <c r="D885" s="37" t="e">
        <f>INDEX('Monthly Returns'!$E:$E,MATCH('Charting Input'!$C885,'Monthly Returns'!$D:$D,0),0)</f>
        <v>#N/A</v>
      </c>
      <c r="E885" s="37" t="e">
        <f>INDEX('Monthly Returns'!$O:$O,MATCH('Charting Input'!$C885,'Monthly Returns'!$D:$D,0),0)</f>
        <v>#N/A</v>
      </c>
      <c r="F885" s="37" t="e">
        <f>INDEX('Monthly Returns'!$P:$P,MATCH('Charting Input'!$C885,'Monthly Returns'!$D:$D,0),0)</f>
        <v>#N/A</v>
      </c>
      <c r="G885" s="17" t="e">
        <f t="shared" si="53"/>
        <v>#N/A</v>
      </c>
      <c r="H885" s="17" t="e">
        <f t="shared" si="55"/>
        <v>#N/A</v>
      </c>
      <c r="I885" s="17" t="e">
        <f t="shared" si="56"/>
        <v>#N/A</v>
      </c>
    </row>
    <row r="886" spans="2:9" x14ac:dyDescent="0.2">
      <c r="B886" s="1" t="s">
        <v>1297</v>
      </c>
      <c r="C886" s="34">
        <f t="shared" si="54"/>
        <v>66596</v>
      </c>
      <c r="D886" s="37" t="e">
        <f>INDEX('Monthly Returns'!$E:$E,MATCH('Charting Input'!$C886,'Monthly Returns'!$D:$D,0),0)</f>
        <v>#N/A</v>
      </c>
      <c r="E886" s="37" t="e">
        <f>INDEX('Monthly Returns'!$O:$O,MATCH('Charting Input'!$C886,'Monthly Returns'!$D:$D,0),0)</f>
        <v>#N/A</v>
      </c>
      <c r="F886" s="37" t="e">
        <f>INDEX('Monthly Returns'!$P:$P,MATCH('Charting Input'!$C886,'Monthly Returns'!$D:$D,0),0)</f>
        <v>#N/A</v>
      </c>
      <c r="G886" s="17" t="e">
        <f t="shared" si="53"/>
        <v>#N/A</v>
      </c>
      <c r="H886" s="17" t="e">
        <f t="shared" si="55"/>
        <v>#N/A</v>
      </c>
      <c r="I886" s="17" t="e">
        <f t="shared" si="56"/>
        <v>#N/A</v>
      </c>
    </row>
    <row r="887" spans="2:9" x14ac:dyDescent="0.2">
      <c r="B887" s="1" t="s">
        <v>1298</v>
      </c>
      <c r="C887" s="34">
        <f t="shared" si="54"/>
        <v>66627</v>
      </c>
      <c r="D887" s="37" t="e">
        <f>INDEX('Monthly Returns'!$E:$E,MATCH('Charting Input'!$C887,'Monthly Returns'!$D:$D,0),0)</f>
        <v>#N/A</v>
      </c>
      <c r="E887" s="37" t="e">
        <f>INDEX('Monthly Returns'!$O:$O,MATCH('Charting Input'!$C887,'Monthly Returns'!$D:$D,0),0)</f>
        <v>#N/A</v>
      </c>
      <c r="F887" s="37" t="e">
        <f>INDEX('Monthly Returns'!$P:$P,MATCH('Charting Input'!$C887,'Monthly Returns'!$D:$D,0),0)</f>
        <v>#N/A</v>
      </c>
      <c r="G887" s="17" t="e">
        <f t="shared" si="53"/>
        <v>#N/A</v>
      </c>
      <c r="H887" s="17" t="e">
        <f t="shared" si="55"/>
        <v>#N/A</v>
      </c>
      <c r="I887" s="17" t="e">
        <f t="shared" si="56"/>
        <v>#N/A</v>
      </c>
    </row>
    <row r="888" spans="2:9" x14ac:dyDescent="0.2">
      <c r="B888" s="1" t="s">
        <v>1299</v>
      </c>
      <c r="C888" s="34">
        <f t="shared" si="54"/>
        <v>66657</v>
      </c>
      <c r="D888" s="37" t="e">
        <f>INDEX('Monthly Returns'!$E:$E,MATCH('Charting Input'!$C888,'Monthly Returns'!$D:$D,0),0)</f>
        <v>#N/A</v>
      </c>
      <c r="E888" s="37" t="e">
        <f>INDEX('Monthly Returns'!$O:$O,MATCH('Charting Input'!$C888,'Monthly Returns'!$D:$D,0),0)</f>
        <v>#N/A</v>
      </c>
      <c r="F888" s="37" t="e">
        <f>INDEX('Monthly Returns'!$P:$P,MATCH('Charting Input'!$C888,'Monthly Returns'!$D:$D,0),0)</f>
        <v>#N/A</v>
      </c>
      <c r="G888" s="17" t="e">
        <f t="shared" si="53"/>
        <v>#N/A</v>
      </c>
      <c r="H888" s="17" t="e">
        <f t="shared" si="55"/>
        <v>#N/A</v>
      </c>
      <c r="I888" s="17" t="e">
        <f t="shared" si="56"/>
        <v>#N/A</v>
      </c>
    </row>
    <row r="889" spans="2:9" x14ac:dyDescent="0.2">
      <c r="B889" s="1" t="s">
        <v>1300</v>
      </c>
      <c r="C889" s="34">
        <f t="shared" si="54"/>
        <v>66688</v>
      </c>
      <c r="D889" s="37" t="e">
        <f>INDEX('Monthly Returns'!$E:$E,MATCH('Charting Input'!$C889,'Monthly Returns'!$D:$D,0),0)</f>
        <v>#N/A</v>
      </c>
      <c r="E889" s="37" t="e">
        <f>INDEX('Monthly Returns'!$O:$O,MATCH('Charting Input'!$C889,'Monthly Returns'!$D:$D,0),0)</f>
        <v>#N/A</v>
      </c>
      <c r="F889" s="37" t="e">
        <f>INDEX('Monthly Returns'!$P:$P,MATCH('Charting Input'!$C889,'Monthly Returns'!$D:$D,0),0)</f>
        <v>#N/A</v>
      </c>
      <c r="G889" s="17" t="e">
        <f t="shared" si="53"/>
        <v>#N/A</v>
      </c>
      <c r="H889" s="17" t="e">
        <f t="shared" si="55"/>
        <v>#N/A</v>
      </c>
      <c r="I889" s="17" t="e">
        <f t="shared" si="56"/>
        <v>#N/A</v>
      </c>
    </row>
    <row r="890" spans="2:9" x14ac:dyDescent="0.2">
      <c r="B890" s="1" t="s">
        <v>1301</v>
      </c>
      <c r="C890" s="34">
        <f t="shared" si="54"/>
        <v>66719</v>
      </c>
      <c r="D890" s="37" t="e">
        <f>INDEX('Monthly Returns'!$E:$E,MATCH('Charting Input'!$C890,'Monthly Returns'!$D:$D,0),0)</f>
        <v>#N/A</v>
      </c>
      <c r="E890" s="37" t="e">
        <f>INDEX('Monthly Returns'!$O:$O,MATCH('Charting Input'!$C890,'Monthly Returns'!$D:$D,0),0)</f>
        <v>#N/A</v>
      </c>
      <c r="F890" s="37" t="e">
        <f>INDEX('Monthly Returns'!$P:$P,MATCH('Charting Input'!$C890,'Monthly Returns'!$D:$D,0),0)</f>
        <v>#N/A</v>
      </c>
      <c r="G890" s="17" t="e">
        <f t="shared" si="53"/>
        <v>#N/A</v>
      </c>
      <c r="H890" s="17" t="e">
        <f t="shared" si="55"/>
        <v>#N/A</v>
      </c>
      <c r="I890" s="17" t="e">
        <f t="shared" si="56"/>
        <v>#N/A</v>
      </c>
    </row>
    <row r="891" spans="2:9" x14ac:dyDescent="0.2">
      <c r="B891" s="1" t="s">
        <v>1302</v>
      </c>
      <c r="C891" s="34">
        <f t="shared" si="54"/>
        <v>66749</v>
      </c>
      <c r="D891" s="37" t="e">
        <f>INDEX('Monthly Returns'!$E:$E,MATCH('Charting Input'!$C891,'Monthly Returns'!$D:$D,0),0)</f>
        <v>#N/A</v>
      </c>
      <c r="E891" s="37" t="e">
        <f>INDEX('Monthly Returns'!$O:$O,MATCH('Charting Input'!$C891,'Monthly Returns'!$D:$D,0),0)</f>
        <v>#N/A</v>
      </c>
      <c r="F891" s="37" t="e">
        <f>INDEX('Monthly Returns'!$P:$P,MATCH('Charting Input'!$C891,'Monthly Returns'!$D:$D,0),0)</f>
        <v>#N/A</v>
      </c>
      <c r="G891" s="17" t="e">
        <f t="shared" si="53"/>
        <v>#N/A</v>
      </c>
      <c r="H891" s="17" t="e">
        <f t="shared" si="55"/>
        <v>#N/A</v>
      </c>
      <c r="I891" s="17" t="e">
        <f t="shared" si="56"/>
        <v>#N/A</v>
      </c>
    </row>
    <row r="892" spans="2:9" x14ac:dyDescent="0.2">
      <c r="B892" s="1" t="s">
        <v>1303</v>
      </c>
      <c r="C892" s="34">
        <f t="shared" si="54"/>
        <v>66780</v>
      </c>
      <c r="D892" s="37" t="e">
        <f>INDEX('Monthly Returns'!$E:$E,MATCH('Charting Input'!$C892,'Monthly Returns'!$D:$D,0),0)</f>
        <v>#N/A</v>
      </c>
      <c r="E892" s="37" t="e">
        <f>INDEX('Monthly Returns'!$O:$O,MATCH('Charting Input'!$C892,'Monthly Returns'!$D:$D,0),0)</f>
        <v>#N/A</v>
      </c>
      <c r="F892" s="37" t="e">
        <f>INDEX('Monthly Returns'!$P:$P,MATCH('Charting Input'!$C892,'Monthly Returns'!$D:$D,0),0)</f>
        <v>#N/A</v>
      </c>
      <c r="G892" s="17" t="e">
        <f t="shared" si="53"/>
        <v>#N/A</v>
      </c>
      <c r="H892" s="17" t="e">
        <f t="shared" si="55"/>
        <v>#N/A</v>
      </c>
      <c r="I892" s="17" t="e">
        <f t="shared" si="56"/>
        <v>#N/A</v>
      </c>
    </row>
    <row r="893" spans="2:9" x14ac:dyDescent="0.2">
      <c r="B893" s="1" t="s">
        <v>1304</v>
      </c>
      <c r="C893" s="34">
        <f t="shared" si="54"/>
        <v>66810</v>
      </c>
      <c r="D893" s="37" t="e">
        <f>INDEX('Monthly Returns'!$E:$E,MATCH('Charting Input'!$C893,'Monthly Returns'!$D:$D,0),0)</f>
        <v>#N/A</v>
      </c>
      <c r="E893" s="37" t="e">
        <f>INDEX('Monthly Returns'!$O:$O,MATCH('Charting Input'!$C893,'Monthly Returns'!$D:$D,0),0)</f>
        <v>#N/A</v>
      </c>
      <c r="F893" s="37" t="e">
        <f>INDEX('Monthly Returns'!$P:$P,MATCH('Charting Input'!$C893,'Monthly Returns'!$D:$D,0),0)</f>
        <v>#N/A</v>
      </c>
      <c r="G893" s="17" t="e">
        <f t="shared" si="53"/>
        <v>#N/A</v>
      </c>
      <c r="H893" s="17" t="e">
        <f t="shared" si="55"/>
        <v>#N/A</v>
      </c>
      <c r="I893" s="17" t="e">
        <f t="shared" si="56"/>
        <v>#N/A</v>
      </c>
    </row>
    <row r="894" spans="2:9" x14ac:dyDescent="0.2">
      <c r="B894" s="1" t="s">
        <v>1305</v>
      </c>
      <c r="C894" s="34">
        <f t="shared" si="54"/>
        <v>66841</v>
      </c>
      <c r="D894" s="37" t="e">
        <f>INDEX('Monthly Returns'!$E:$E,MATCH('Charting Input'!$C894,'Monthly Returns'!$D:$D,0),0)</f>
        <v>#N/A</v>
      </c>
      <c r="E894" s="37" t="e">
        <f>INDEX('Monthly Returns'!$O:$O,MATCH('Charting Input'!$C894,'Monthly Returns'!$D:$D,0),0)</f>
        <v>#N/A</v>
      </c>
      <c r="F894" s="37" t="e">
        <f>INDEX('Monthly Returns'!$P:$P,MATCH('Charting Input'!$C894,'Monthly Returns'!$D:$D,0),0)</f>
        <v>#N/A</v>
      </c>
      <c r="G894" s="17" t="e">
        <f t="shared" si="53"/>
        <v>#N/A</v>
      </c>
      <c r="H894" s="17" t="e">
        <f t="shared" si="55"/>
        <v>#N/A</v>
      </c>
      <c r="I894" s="17" t="e">
        <f t="shared" si="56"/>
        <v>#N/A</v>
      </c>
    </row>
    <row r="895" spans="2:9" x14ac:dyDescent="0.2">
      <c r="B895" s="1" t="s">
        <v>1306</v>
      </c>
      <c r="C895" s="34">
        <f t="shared" si="54"/>
        <v>66872</v>
      </c>
      <c r="D895" s="37" t="e">
        <f>INDEX('Monthly Returns'!$E:$E,MATCH('Charting Input'!$C895,'Monthly Returns'!$D:$D,0),0)</f>
        <v>#N/A</v>
      </c>
      <c r="E895" s="37" t="e">
        <f>INDEX('Monthly Returns'!$O:$O,MATCH('Charting Input'!$C895,'Monthly Returns'!$D:$D,0),0)</f>
        <v>#N/A</v>
      </c>
      <c r="F895" s="37" t="e">
        <f>INDEX('Monthly Returns'!$P:$P,MATCH('Charting Input'!$C895,'Monthly Returns'!$D:$D,0),0)</f>
        <v>#N/A</v>
      </c>
      <c r="G895" s="17" t="e">
        <f t="shared" si="53"/>
        <v>#N/A</v>
      </c>
      <c r="H895" s="17" t="e">
        <f t="shared" si="55"/>
        <v>#N/A</v>
      </c>
      <c r="I895" s="17" t="e">
        <f t="shared" si="56"/>
        <v>#N/A</v>
      </c>
    </row>
    <row r="896" spans="2:9" x14ac:dyDescent="0.2">
      <c r="B896" s="1" t="s">
        <v>1307</v>
      </c>
      <c r="C896" s="34">
        <f t="shared" si="54"/>
        <v>66900</v>
      </c>
      <c r="D896" s="37" t="e">
        <f>INDEX('Monthly Returns'!$E:$E,MATCH('Charting Input'!$C896,'Monthly Returns'!$D:$D,0),0)</f>
        <v>#N/A</v>
      </c>
      <c r="E896" s="37" t="e">
        <f>INDEX('Monthly Returns'!$O:$O,MATCH('Charting Input'!$C896,'Monthly Returns'!$D:$D,0),0)</f>
        <v>#N/A</v>
      </c>
      <c r="F896" s="37" t="e">
        <f>INDEX('Monthly Returns'!$P:$P,MATCH('Charting Input'!$C896,'Monthly Returns'!$D:$D,0),0)</f>
        <v>#N/A</v>
      </c>
      <c r="G896" s="17" t="e">
        <f t="shared" si="53"/>
        <v>#N/A</v>
      </c>
      <c r="H896" s="17" t="e">
        <f t="shared" si="55"/>
        <v>#N/A</v>
      </c>
      <c r="I896" s="17" t="e">
        <f t="shared" si="56"/>
        <v>#N/A</v>
      </c>
    </row>
    <row r="897" spans="2:9" x14ac:dyDescent="0.2">
      <c r="B897" s="1" t="s">
        <v>1308</v>
      </c>
      <c r="C897" s="34">
        <f t="shared" si="54"/>
        <v>66931</v>
      </c>
      <c r="D897" s="37" t="e">
        <f>INDEX('Monthly Returns'!$E:$E,MATCH('Charting Input'!$C897,'Monthly Returns'!$D:$D,0),0)</f>
        <v>#N/A</v>
      </c>
      <c r="E897" s="37" t="e">
        <f>INDEX('Monthly Returns'!$O:$O,MATCH('Charting Input'!$C897,'Monthly Returns'!$D:$D,0),0)</f>
        <v>#N/A</v>
      </c>
      <c r="F897" s="37" t="e">
        <f>INDEX('Monthly Returns'!$P:$P,MATCH('Charting Input'!$C897,'Monthly Returns'!$D:$D,0),0)</f>
        <v>#N/A</v>
      </c>
      <c r="G897" s="17" t="e">
        <f t="shared" si="53"/>
        <v>#N/A</v>
      </c>
      <c r="H897" s="17" t="e">
        <f t="shared" si="55"/>
        <v>#N/A</v>
      </c>
      <c r="I897" s="17" t="e">
        <f t="shared" si="56"/>
        <v>#N/A</v>
      </c>
    </row>
    <row r="898" spans="2:9" x14ac:dyDescent="0.2">
      <c r="B898" s="1" t="s">
        <v>1309</v>
      </c>
      <c r="C898" s="34">
        <f t="shared" si="54"/>
        <v>66961</v>
      </c>
      <c r="D898" s="37" t="e">
        <f>INDEX('Monthly Returns'!$E:$E,MATCH('Charting Input'!$C898,'Monthly Returns'!$D:$D,0),0)</f>
        <v>#N/A</v>
      </c>
      <c r="E898" s="37" t="e">
        <f>INDEX('Monthly Returns'!$O:$O,MATCH('Charting Input'!$C898,'Monthly Returns'!$D:$D,0),0)</f>
        <v>#N/A</v>
      </c>
      <c r="F898" s="37" t="e">
        <f>INDEX('Monthly Returns'!$P:$P,MATCH('Charting Input'!$C898,'Monthly Returns'!$D:$D,0),0)</f>
        <v>#N/A</v>
      </c>
      <c r="G898" s="17" t="e">
        <f t="shared" si="53"/>
        <v>#N/A</v>
      </c>
      <c r="H898" s="17" t="e">
        <f t="shared" si="55"/>
        <v>#N/A</v>
      </c>
      <c r="I898" s="17" t="e">
        <f t="shared" si="56"/>
        <v>#N/A</v>
      </c>
    </row>
    <row r="899" spans="2:9" x14ac:dyDescent="0.2">
      <c r="B899" s="1" t="s">
        <v>1310</v>
      </c>
      <c r="C899" s="34">
        <f t="shared" si="54"/>
        <v>66992</v>
      </c>
      <c r="D899" s="37" t="e">
        <f>INDEX('Monthly Returns'!$E:$E,MATCH('Charting Input'!$C899,'Monthly Returns'!$D:$D,0),0)</f>
        <v>#N/A</v>
      </c>
      <c r="E899" s="37" t="e">
        <f>INDEX('Monthly Returns'!$O:$O,MATCH('Charting Input'!$C899,'Monthly Returns'!$D:$D,0),0)</f>
        <v>#N/A</v>
      </c>
      <c r="F899" s="37" t="e">
        <f>INDEX('Monthly Returns'!$P:$P,MATCH('Charting Input'!$C899,'Monthly Returns'!$D:$D,0),0)</f>
        <v>#N/A</v>
      </c>
      <c r="G899" s="17" t="e">
        <f t="shared" si="53"/>
        <v>#N/A</v>
      </c>
      <c r="H899" s="17" t="e">
        <f t="shared" si="55"/>
        <v>#N/A</v>
      </c>
      <c r="I899" s="17" t="e">
        <f t="shared" si="56"/>
        <v>#N/A</v>
      </c>
    </row>
    <row r="900" spans="2:9" x14ac:dyDescent="0.2">
      <c r="B900" s="1" t="s">
        <v>1311</v>
      </c>
      <c r="C900" s="34">
        <f t="shared" si="54"/>
        <v>67022</v>
      </c>
      <c r="D900" s="37" t="e">
        <f>INDEX('Monthly Returns'!$E:$E,MATCH('Charting Input'!$C900,'Monthly Returns'!$D:$D,0),0)</f>
        <v>#N/A</v>
      </c>
      <c r="E900" s="37" t="e">
        <f>INDEX('Monthly Returns'!$O:$O,MATCH('Charting Input'!$C900,'Monthly Returns'!$D:$D,0),0)</f>
        <v>#N/A</v>
      </c>
      <c r="F900" s="37" t="e">
        <f>INDEX('Monthly Returns'!$P:$P,MATCH('Charting Input'!$C900,'Monthly Returns'!$D:$D,0),0)</f>
        <v>#N/A</v>
      </c>
      <c r="G900" s="17" t="e">
        <f t="shared" si="53"/>
        <v>#N/A</v>
      </c>
      <c r="H900" s="17" t="e">
        <f t="shared" si="55"/>
        <v>#N/A</v>
      </c>
      <c r="I900" s="17" t="e">
        <f t="shared" si="56"/>
        <v>#N/A</v>
      </c>
    </row>
    <row r="901" spans="2:9" x14ac:dyDescent="0.2">
      <c r="B901" s="1" t="s">
        <v>1312</v>
      </c>
      <c r="C901" s="34">
        <f t="shared" si="54"/>
        <v>67053</v>
      </c>
      <c r="D901" s="37" t="e">
        <f>INDEX('Monthly Returns'!$E:$E,MATCH('Charting Input'!$C901,'Monthly Returns'!$D:$D,0),0)</f>
        <v>#N/A</v>
      </c>
      <c r="E901" s="37" t="e">
        <f>INDEX('Monthly Returns'!$O:$O,MATCH('Charting Input'!$C901,'Monthly Returns'!$D:$D,0),0)</f>
        <v>#N/A</v>
      </c>
      <c r="F901" s="37" t="e">
        <f>INDEX('Monthly Returns'!$P:$P,MATCH('Charting Input'!$C901,'Monthly Returns'!$D:$D,0),0)</f>
        <v>#N/A</v>
      </c>
      <c r="G901" s="17" t="e">
        <f t="shared" si="53"/>
        <v>#N/A</v>
      </c>
      <c r="H901" s="17" t="e">
        <f t="shared" si="55"/>
        <v>#N/A</v>
      </c>
      <c r="I901" s="17" t="e">
        <f t="shared" si="56"/>
        <v>#N/A</v>
      </c>
    </row>
    <row r="902" spans="2:9" x14ac:dyDescent="0.2">
      <c r="B902" s="1" t="s">
        <v>1313</v>
      </c>
      <c r="C902" s="34">
        <f t="shared" si="54"/>
        <v>67084</v>
      </c>
      <c r="D902" s="37" t="e">
        <f>INDEX('Monthly Returns'!$E:$E,MATCH('Charting Input'!$C902,'Monthly Returns'!$D:$D,0),0)</f>
        <v>#N/A</v>
      </c>
      <c r="E902" s="37" t="e">
        <f>INDEX('Monthly Returns'!$O:$O,MATCH('Charting Input'!$C902,'Monthly Returns'!$D:$D,0),0)</f>
        <v>#N/A</v>
      </c>
      <c r="F902" s="37" t="e">
        <f>INDEX('Monthly Returns'!$P:$P,MATCH('Charting Input'!$C902,'Monthly Returns'!$D:$D,0),0)</f>
        <v>#N/A</v>
      </c>
      <c r="G902" s="17" t="e">
        <f t="shared" si="53"/>
        <v>#N/A</v>
      </c>
      <c r="H902" s="17" t="e">
        <f t="shared" si="55"/>
        <v>#N/A</v>
      </c>
      <c r="I902" s="17" t="e">
        <f t="shared" si="56"/>
        <v>#N/A</v>
      </c>
    </row>
    <row r="903" spans="2:9" x14ac:dyDescent="0.2">
      <c r="B903" s="1" t="s">
        <v>1314</v>
      </c>
      <c r="C903" s="34">
        <f t="shared" si="54"/>
        <v>67114</v>
      </c>
      <c r="D903" s="37" t="e">
        <f>INDEX('Monthly Returns'!$E:$E,MATCH('Charting Input'!$C903,'Monthly Returns'!$D:$D,0),0)</f>
        <v>#N/A</v>
      </c>
      <c r="E903" s="37" t="e">
        <f>INDEX('Monthly Returns'!$O:$O,MATCH('Charting Input'!$C903,'Monthly Returns'!$D:$D,0),0)</f>
        <v>#N/A</v>
      </c>
      <c r="F903" s="37" t="e">
        <f>INDEX('Monthly Returns'!$P:$P,MATCH('Charting Input'!$C903,'Monthly Returns'!$D:$D,0),0)</f>
        <v>#N/A</v>
      </c>
      <c r="G903" s="17" t="e">
        <f t="shared" ref="G903:G966" si="57">D903</f>
        <v>#N/A</v>
      </c>
      <c r="H903" s="17" t="e">
        <f t="shared" si="55"/>
        <v>#N/A</v>
      </c>
      <c r="I903" s="17" t="e">
        <f t="shared" si="56"/>
        <v>#N/A</v>
      </c>
    </row>
    <row r="904" spans="2:9" x14ac:dyDescent="0.2">
      <c r="B904" s="1" t="s">
        <v>1315</v>
      </c>
      <c r="C904" s="34">
        <f t="shared" ref="C904:C967" si="58">EOMONTH(DATE(YEAR(C903),MONTH(C903),DAY(C903)),1)</f>
        <v>67145</v>
      </c>
      <c r="D904" s="37" t="e">
        <f>INDEX('Monthly Returns'!$E:$E,MATCH('Charting Input'!$C904,'Monthly Returns'!$D:$D,0),0)</f>
        <v>#N/A</v>
      </c>
      <c r="E904" s="37" t="e">
        <f>INDEX('Monthly Returns'!$O:$O,MATCH('Charting Input'!$C904,'Monthly Returns'!$D:$D,0),0)</f>
        <v>#N/A</v>
      </c>
      <c r="F904" s="37" t="e">
        <f>INDEX('Monthly Returns'!$P:$P,MATCH('Charting Input'!$C904,'Monthly Returns'!$D:$D,0),0)</f>
        <v>#N/A</v>
      </c>
      <c r="G904" s="17" t="e">
        <f t="shared" si="57"/>
        <v>#N/A</v>
      </c>
      <c r="H904" s="17" t="e">
        <f t="shared" ref="H904:H967" si="59">H903*(E904/E903)</f>
        <v>#N/A</v>
      </c>
      <c r="I904" s="17" t="e">
        <f t="shared" ref="I904:I967" si="60">I903*(F904/F903)</f>
        <v>#N/A</v>
      </c>
    </row>
    <row r="905" spans="2:9" x14ac:dyDescent="0.2">
      <c r="B905" s="1" t="s">
        <v>1316</v>
      </c>
      <c r="C905" s="34">
        <f t="shared" si="58"/>
        <v>67175</v>
      </c>
      <c r="D905" s="37" t="e">
        <f>INDEX('Monthly Returns'!$E:$E,MATCH('Charting Input'!$C905,'Monthly Returns'!$D:$D,0),0)</f>
        <v>#N/A</v>
      </c>
      <c r="E905" s="37" t="e">
        <f>INDEX('Monthly Returns'!$O:$O,MATCH('Charting Input'!$C905,'Monthly Returns'!$D:$D,0),0)</f>
        <v>#N/A</v>
      </c>
      <c r="F905" s="37" t="e">
        <f>INDEX('Monthly Returns'!$P:$P,MATCH('Charting Input'!$C905,'Monthly Returns'!$D:$D,0),0)</f>
        <v>#N/A</v>
      </c>
      <c r="G905" s="17" t="e">
        <f t="shared" si="57"/>
        <v>#N/A</v>
      </c>
      <c r="H905" s="17" t="e">
        <f t="shared" si="59"/>
        <v>#N/A</v>
      </c>
      <c r="I905" s="17" t="e">
        <f t="shared" si="60"/>
        <v>#N/A</v>
      </c>
    </row>
    <row r="906" spans="2:9" x14ac:dyDescent="0.2">
      <c r="B906" s="1" t="s">
        <v>1317</v>
      </c>
      <c r="C906" s="34">
        <f t="shared" si="58"/>
        <v>67206</v>
      </c>
      <c r="D906" s="37" t="e">
        <f>INDEX('Monthly Returns'!$E:$E,MATCH('Charting Input'!$C906,'Monthly Returns'!$D:$D,0),0)</f>
        <v>#N/A</v>
      </c>
      <c r="E906" s="37" t="e">
        <f>INDEX('Monthly Returns'!$O:$O,MATCH('Charting Input'!$C906,'Monthly Returns'!$D:$D,0),0)</f>
        <v>#N/A</v>
      </c>
      <c r="F906" s="37" t="e">
        <f>INDEX('Monthly Returns'!$P:$P,MATCH('Charting Input'!$C906,'Monthly Returns'!$D:$D,0),0)</f>
        <v>#N/A</v>
      </c>
      <c r="G906" s="17" t="e">
        <f t="shared" si="57"/>
        <v>#N/A</v>
      </c>
      <c r="H906" s="17" t="e">
        <f t="shared" si="59"/>
        <v>#N/A</v>
      </c>
      <c r="I906" s="17" t="e">
        <f t="shared" si="60"/>
        <v>#N/A</v>
      </c>
    </row>
    <row r="907" spans="2:9" x14ac:dyDescent="0.2">
      <c r="B907" s="1" t="s">
        <v>1318</v>
      </c>
      <c r="C907" s="34">
        <f t="shared" si="58"/>
        <v>67237</v>
      </c>
      <c r="D907" s="37" t="e">
        <f>INDEX('Monthly Returns'!$E:$E,MATCH('Charting Input'!$C907,'Monthly Returns'!$D:$D,0),0)</f>
        <v>#N/A</v>
      </c>
      <c r="E907" s="37" t="e">
        <f>INDEX('Monthly Returns'!$O:$O,MATCH('Charting Input'!$C907,'Monthly Returns'!$D:$D,0),0)</f>
        <v>#N/A</v>
      </c>
      <c r="F907" s="37" t="e">
        <f>INDEX('Monthly Returns'!$P:$P,MATCH('Charting Input'!$C907,'Monthly Returns'!$D:$D,0),0)</f>
        <v>#N/A</v>
      </c>
      <c r="G907" s="17" t="e">
        <f t="shared" si="57"/>
        <v>#N/A</v>
      </c>
      <c r="H907" s="17" t="e">
        <f t="shared" si="59"/>
        <v>#N/A</v>
      </c>
      <c r="I907" s="17" t="e">
        <f t="shared" si="60"/>
        <v>#N/A</v>
      </c>
    </row>
    <row r="908" spans="2:9" x14ac:dyDescent="0.2">
      <c r="B908" s="1" t="s">
        <v>1319</v>
      </c>
      <c r="C908" s="34">
        <f t="shared" si="58"/>
        <v>67266</v>
      </c>
      <c r="D908" s="37" t="e">
        <f>INDEX('Monthly Returns'!$E:$E,MATCH('Charting Input'!$C908,'Monthly Returns'!$D:$D,0),0)</f>
        <v>#N/A</v>
      </c>
      <c r="E908" s="37" t="e">
        <f>INDEX('Monthly Returns'!$O:$O,MATCH('Charting Input'!$C908,'Monthly Returns'!$D:$D,0),0)</f>
        <v>#N/A</v>
      </c>
      <c r="F908" s="37" t="e">
        <f>INDEX('Monthly Returns'!$P:$P,MATCH('Charting Input'!$C908,'Monthly Returns'!$D:$D,0),0)</f>
        <v>#N/A</v>
      </c>
      <c r="G908" s="17" t="e">
        <f t="shared" si="57"/>
        <v>#N/A</v>
      </c>
      <c r="H908" s="17" t="e">
        <f t="shared" si="59"/>
        <v>#N/A</v>
      </c>
      <c r="I908" s="17" t="e">
        <f t="shared" si="60"/>
        <v>#N/A</v>
      </c>
    </row>
    <row r="909" spans="2:9" x14ac:dyDescent="0.2">
      <c r="B909" s="1" t="s">
        <v>1320</v>
      </c>
      <c r="C909" s="34">
        <f t="shared" si="58"/>
        <v>67297</v>
      </c>
      <c r="D909" s="37" t="e">
        <f>INDEX('Monthly Returns'!$E:$E,MATCH('Charting Input'!$C909,'Monthly Returns'!$D:$D,0),0)</f>
        <v>#N/A</v>
      </c>
      <c r="E909" s="37" t="e">
        <f>INDEX('Monthly Returns'!$O:$O,MATCH('Charting Input'!$C909,'Monthly Returns'!$D:$D,0),0)</f>
        <v>#N/A</v>
      </c>
      <c r="F909" s="37" t="e">
        <f>INDEX('Monthly Returns'!$P:$P,MATCH('Charting Input'!$C909,'Monthly Returns'!$D:$D,0),0)</f>
        <v>#N/A</v>
      </c>
      <c r="G909" s="17" t="e">
        <f t="shared" si="57"/>
        <v>#N/A</v>
      </c>
      <c r="H909" s="17" t="e">
        <f t="shared" si="59"/>
        <v>#N/A</v>
      </c>
      <c r="I909" s="17" t="e">
        <f t="shared" si="60"/>
        <v>#N/A</v>
      </c>
    </row>
    <row r="910" spans="2:9" x14ac:dyDescent="0.2">
      <c r="B910" s="1" t="s">
        <v>1321</v>
      </c>
      <c r="C910" s="34">
        <f t="shared" si="58"/>
        <v>67327</v>
      </c>
      <c r="D910" s="37" t="e">
        <f>INDEX('Monthly Returns'!$E:$E,MATCH('Charting Input'!$C910,'Monthly Returns'!$D:$D,0),0)</f>
        <v>#N/A</v>
      </c>
      <c r="E910" s="37" t="e">
        <f>INDEX('Monthly Returns'!$O:$O,MATCH('Charting Input'!$C910,'Monthly Returns'!$D:$D,0),0)</f>
        <v>#N/A</v>
      </c>
      <c r="F910" s="37" t="e">
        <f>INDEX('Monthly Returns'!$P:$P,MATCH('Charting Input'!$C910,'Monthly Returns'!$D:$D,0),0)</f>
        <v>#N/A</v>
      </c>
      <c r="G910" s="17" t="e">
        <f t="shared" si="57"/>
        <v>#N/A</v>
      </c>
      <c r="H910" s="17" t="e">
        <f t="shared" si="59"/>
        <v>#N/A</v>
      </c>
      <c r="I910" s="17" t="e">
        <f t="shared" si="60"/>
        <v>#N/A</v>
      </c>
    </row>
    <row r="911" spans="2:9" x14ac:dyDescent="0.2">
      <c r="B911" s="1" t="s">
        <v>1322</v>
      </c>
      <c r="C911" s="34">
        <f t="shared" si="58"/>
        <v>67358</v>
      </c>
      <c r="D911" s="37" t="e">
        <f>INDEX('Monthly Returns'!$E:$E,MATCH('Charting Input'!$C911,'Monthly Returns'!$D:$D,0),0)</f>
        <v>#N/A</v>
      </c>
      <c r="E911" s="37" t="e">
        <f>INDEX('Monthly Returns'!$O:$O,MATCH('Charting Input'!$C911,'Monthly Returns'!$D:$D,0),0)</f>
        <v>#N/A</v>
      </c>
      <c r="F911" s="37" t="e">
        <f>INDEX('Monthly Returns'!$P:$P,MATCH('Charting Input'!$C911,'Monthly Returns'!$D:$D,0),0)</f>
        <v>#N/A</v>
      </c>
      <c r="G911" s="17" t="e">
        <f t="shared" si="57"/>
        <v>#N/A</v>
      </c>
      <c r="H911" s="17" t="e">
        <f t="shared" si="59"/>
        <v>#N/A</v>
      </c>
      <c r="I911" s="17" t="e">
        <f t="shared" si="60"/>
        <v>#N/A</v>
      </c>
    </row>
    <row r="912" spans="2:9" x14ac:dyDescent="0.2">
      <c r="B912" s="1" t="s">
        <v>1323</v>
      </c>
      <c r="C912" s="34">
        <f t="shared" si="58"/>
        <v>67388</v>
      </c>
      <c r="D912" s="37" t="e">
        <f>INDEX('Monthly Returns'!$E:$E,MATCH('Charting Input'!$C912,'Monthly Returns'!$D:$D,0),0)</f>
        <v>#N/A</v>
      </c>
      <c r="E912" s="37" t="e">
        <f>INDEX('Monthly Returns'!$O:$O,MATCH('Charting Input'!$C912,'Monthly Returns'!$D:$D,0),0)</f>
        <v>#N/A</v>
      </c>
      <c r="F912" s="37" t="e">
        <f>INDEX('Monthly Returns'!$P:$P,MATCH('Charting Input'!$C912,'Monthly Returns'!$D:$D,0),0)</f>
        <v>#N/A</v>
      </c>
      <c r="G912" s="17" t="e">
        <f t="shared" si="57"/>
        <v>#N/A</v>
      </c>
      <c r="H912" s="17" t="e">
        <f t="shared" si="59"/>
        <v>#N/A</v>
      </c>
      <c r="I912" s="17" t="e">
        <f t="shared" si="60"/>
        <v>#N/A</v>
      </c>
    </row>
    <row r="913" spans="2:9" x14ac:dyDescent="0.2">
      <c r="B913" s="1" t="s">
        <v>1324</v>
      </c>
      <c r="C913" s="34">
        <f t="shared" si="58"/>
        <v>67419</v>
      </c>
      <c r="D913" s="37" t="e">
        <f>INDEX('Monthly Returns'!$E:$E,MATCH('Charting Input'!$C913,'Monthly Returns'!$D:$D,0),0)</f>
        <v>#N/A</v>
      </c>
      <c r="E913" s="37" t="e">
        <f>INDEX('Monthly Returns'!$O:$O,MATCH('Charting Input'!$C913,'Monthly Returns'!$D:$D,0),0)</f>
        <v>#N/A</v>
      </c>
      <c r="F913" s="37" t="e">
        <f>INDEX('Monthly Returns'!$P:$P,MATCH('Charting Input'!$C913,'Monthly Returns'!$D:$D,0),0)</f>
        <v>#N/A</v>
      </c>
      <c r="G913" s="17" t="e">
        <f t="shared" si="57"/>
        <v>#N/A</v>
      </c>
      <c r="H913" s="17" t="e">
        <f t="shared" si="59"/>
        <v>#N/A</v>
      </c>
      <c r="I913" s="17" t="e">
        <f t="shared" si="60"/>
        <v>#N/A</v>
      </c>
    </row>
    <row r="914" spans="2:9" x14ac:dyDescent="0.2">
      <c r="B914" s="1" t="s">
        <v>1325</v>
      </c>
      <c r="C914" s="34">
        <f t="shared" si="58"/>
        <v>67450</v>
      </c>
      <c r="D914" s="37" t="e">
        <f>INDEX('Monthly Returns'!$E:$E,MATCH('Charting Input'!$C914,'Monthly Returns'!$D:$D,0),0)</f>
        <v>#N/A</v>
      </c>
      <c r="E914" s="37" t="e">
        <f>INDEX('Monthly Returns'!$O:$O,MATCH('Charting Input'!$C914,'Monthly Returns'!$D:$D,0),0)</f>
        <v>#N/A</v>
      </c>
      <c r="F914" s="37" t="e">
        <f>INDEX('Monthly Returns'!$P:$P,MATCH('Charting Input'!$C914,'Monthly Returns'!$D:$D,0),0)</f>
        <v>#N/A</v>
      </c>
      <c r="G914" s="17" t="e">
        <f t="shared" si="57"/>
        <v>#N/A</v>
      </c>
      <c r="H914" s="17" t="e">
        <f t="shared" si="59"/>
        <v>#N/A</v>
      </c>
      <c r="I914" s="17" t="e">
        <f t="shared" si="60"/>
        <v>#N/A</v>
      </c>
    </row>
    <row r="915" spans="2:9" x14ac:dyDescent="0.2">
      <c r="B915" s="1" t="s">
        <v>1326</v>
      </c>
      <c r="C915" s="34">
        <f t="shared" si="58"/>
        <v>67480</v>
      </c>
      <c r="D915" s="37" t="e">
        <f>INDEX('Monthly Returns'!$E:$E,MATCH('Charting Input'!$C915,'Monthly Returns'!$D:$D,0),0)</f>
        <v>#N/A</v>
      </c>
      <c r="E915" s="37" t="e">
        <f>INDEX('Monthly Returns'!$O:$O,MATCH('Charting Input'!$C915,'Monthly Returns'!$D:$D,0),0)</f>
        <v>#N/A</v>
      </c>
      <c r="F915" s="37" t="e">
        <f>INDEX('Monthly Returns'!$P:$P,MATCH('Charting Input'!$C915,'Monthly Returns'!$D:$D,0),0)</f>
        <v>#N/A</v>
      </c>
      <c r="G915" s="17" t="e">
        <f t="shared" si="57"/>
        <v>#N/A</v>
      </c>
      <c r="H915" s="17" t="e">
        <f t="shared" si="59"/>
        <v>#N/A</v>
      </c>
      <c r="I915" s="17" t="e">
        <f t="shared" si="60"/>
        <v>#N/A</v>
      </c>
    </row>
    <row r="916" spans="2:9" x14ac:dyDescent="0.2">
      <c r="B916" s="1" t="s">
        <v>1327</v>
      </c>
      <c r="C916" s="34">
        <f t="shared" si="58"/>
        <v>67511</v>
      </c>
      <c r="D916" s="37" t="e">
        <f>INDEX('Monthly Returns'!$E:$E,MATCH('Charting Input'!$C916,'Monthly Returns'!$D:$D,0),0)</f>
        <v>#N/A</v>
      </c>
      <c r="E916" s="37" t="e">
        <f>INDEX('Monthly Returns'!$O:$O,MATCH('Charting Input'!$C916,'Monthly Returns'!$D:$D,0),0)</f>
        <v>#N/A</v>
      </c>
      <c r="F916" s="37" t="e">
        <f>INDEX('Monthly Returns'!$P:$P,MATCH('Charting Input'!$C916,'Monthly Returns'!$D:$D,0),0)</f>
        <v>#N/A</v>
      </c>
      <c r="G916" s="17" t="e">
        <f t="shared" si="57"/>
        <v>#N/A</v>
      </c>
      <c r="H916" s="17" t="e">
        <f t="shared" si="59"/>
        <v>#N/A</v>
      </c>
      <c r="I916" s="17" t="e">
        <f t="shared" si="60"/>
        <v>#N/A</v>
      </c>
    </row>
    <row r="917" spans="2:9" x14ac:dyDescent="0.2">
      <c r="B917" s="1" t="s">
        <v>1328</v>
      </c>
      <c r="C917" s="34">
        <f t="shared" si="58"/>
        <v>67541</v>
      </c>
      <c r="D917" s="37" t="e">
        <f>INDEX('Monthly Returns'!$E:$E,MATCH('Charting Input'!$C917,'Monthly Returns'!$D:$D,0),0)</f>
        <v>#N/A</v>
      </c>
      <c r="E917" s="37" t="e">
        <f>INDEX('Monthly Returns'!$O:$O,MATCH('Charting Input'!$C917,'Monthly Returns'!$D:$D,0),0)</f>
        <v>#N/A</v>
      </c>
      <c r="F917" s="37" t="e">
        <f>INDEX('Monthly Returns'!$P:$P,MATCH('Charting Input'!$C917,'Monthly Returns'!$D:$D,0),0)</f>
        <v>#N/A</v>
      </c>
      <c r="G917" s="17" t="e">
        <f t="shared" si="57"/>
        <v>#N/A</v>
      </c>
      <c r="H917" s="17" t="e">
        <f t="shared" si="59"/>
        <v>#N/A</v>
      </c>
      <c r="I917" s="17" t="e">
        <f t="shared" si="60"/>
        <v>#N/A</v>
      </c>
    </row>
    <row r="918" spans="2:9" x14ac:dyDescent="0.2">
      <c r="B918" s="1" t="s">
        <v>1329</v>
      </c>
      <c r="C918" s="34">
        <f t="shared" si="58"/>
        <v>67572</v>
      </c>
      <c r="D918" s="37" t="e">
        <f>INDEX('Monthly Returns'!$E:$E,MATCH('Charting Input'!$C918,'Monthly Returns'!$D:$D,0),0)</f>
        <v>#N/A</v>
      </c>
      <c r="E918" s="37" t="e">
        <f>INDEX('Monthly Returns'!$O:$O,MATCH('Charting Input'!$C918,'Monthly Returns'!$D:$D,0),0)</f>
        <v>#N/A</v>
      </c>
      <c r="F918" s="37" t="e">
        <f>INDEX('Monthly Returns'!$P:$P,MATCH('Charting Input'!$C918,'Monthly Returns'!$D:$D,0),0)</f>
        <v>#N/A</v>
      </c>
      <c r="G918" s="17" t="e">
        <f t="shared" si="57"/>
        <v>#N/A</v>
      </c>
      <c r="H918" s="17" t="e">
        <f t="shared" si="59"/>
        <v>#N/A</v>
      </c>
      <c r="I918" s="17" t="e">
        <f t="shared" si="60"/>
        <v>#N/A</v>
      </c>
    </row>
    <row r="919" spans="2:9" x14ac:dyDescent="0.2">
      <c r="B919" s="1" t="s">
        <v>1330</v>
      </c>
      <c r="C919" s="34">
        <f t="shared" si="58"/>
        <v>67603</v>
      </c>
      <c r="D919" s="37" t="e">
        <f>INDEX('Monthly Returns'!$E:$E,MATCH('Charting Input'!$C919,'Monthly Returns'!$D:$D,0),0)</f>
        <v>#N/A</v>
      </c>
      <c r="E919" s="37" t="e">
        <f>INDEX('Monthly Returns'!$O:$O,MATCH('Charting Input'!$C919,'Monthly Returns'!$D:$D,0),0)</f>
        <v>#N/A</v>
      </c>
      <c r="F919" s="37" t="e">
        <f>INDEX('Monthly Returns'!$P:$P,MATCH('Charting Input'!$C919,'Monthly Returns'!$D:$D,0),0)</f>
        <v>#N/A</v>
      </c>
      <c r="G919" s="17" t="e">
        <f t="shared" si="57"/>
        <v>#N/A</v>
      </c>
      <c r="H919" s="17" t="e">
        <f t="shared" si="59"/>
        <v>#N/A</v>
      </c>
      <c r="I919" s="17" t="e">
        <f t="shared" si="60"/>
        <v>#N/A</v>
      </c>
    </row>
    <row r="920" spans="2:9" x14ac:dyDescent="0.2">
      <c r="B920" s="1" t="s">
        <v>1331</v>
      </c>
      <c r="C920" s="34">
        <f t="shared" si="58"/>
        <v>67631</v>
      </c>
      <c r="D920" s="37" t="e">
        <f>INDEX('Monthly Returns'!$E:$E,MATCH('Charting Input'!$C920,'Monthly Returns'!$D:$D,0),0)</f>
        <v>#N/A</v>
      </c>
      <c r="E920" s="37" t="e">
        <f>INDEX('Monthly Returns'!$O:$O,MATCH('Charting Input'!$C920,'Monthly Returns'!$D:$D,0),0)</f>
        <v>#N/A</v>
      </c>
      <c r="F920" s="37" t="e">
        <f>INDEX('Monthly Returns'!$P:$P,MATCH('Charting Input'!$C920,'Monthly Returns'!$D:$D,0),0)</f>
        <v>#N/A</v>
      </c>
      <c r="G920" s="17" t="e">
        <f t="shared" si="57"/>
        <v>#N/A</v>
      </c>
      <c r="H920" s="17" t="e">
        <f t="shared" si="59"/>
        <v>#N/A</v>
      </c>
      <c r="I920" s="17" t="e">
        <f t="shared" si="60"/>
        <v>#N/A</v>
      </c>
    </row>
    <row r="921" spans="2:9" x14ac:dyDescent="0.2">
      <c r="B921" s="1" t="s">
        <v>1332</v>
      </c>
      <c r="C921" s="34">
        <f t="shared" si="58"/>
        <v>67662</v>
      </c>
      <c r="D921" s="37" t="e">
        <f>INDEX('Monthly Returns'!$E:$E,MATCH('Charting Input'!$C921,'Monthly Returns'!$D:$D,0),0)</f>
        <v>#N/A</v>
      </c>
      <c r="E921" s="37" t="e">
        <f>INDEX('Monthly Returns'!$O:$O,MATCH('Charting Input'!$C921,'Monthly Returns'!$D:$D,0),0)</f>
        <v>#N/A</v>
      </c>
      <c r="F921" s="37" t="e">
        <f>INDEX('Monthly Returns'!$P:$P,MATCH('Charting Input'!$C921,'Monthly Returns'!$D:$D,0),0)</f>
        <v>#N/A</v>
      </c>
      <c r="G921" s="17" t="e">
        <f t="shared" si="57"/>
        <v>#N/A</v>
      </c>
      <c r="H921" s="17" t="e">
        <f t="shared" si="59"/>
        <v>#N/A</v>
      </c>
      <c r="I921" s="17" t="e">
        <f t="shared" si="60"/>
        <v>#N/A</v>
      </c>
    </row>
    <row r="922" spans="2:9" x14ac:dyDescent="0.2">
      <c r="B922" s="1" t="s">
        <v>1333</v>
      </c>
      <c r="C922" s="34">
        <f t="shared" si="58"/>
        <v>67692</v>
      </c>
      <c r="D922" s="37" t="e">
        <f>INDEX('Monthly Returns'!$E:$E,MATCH('Charting Input'!$C922,'Monthly Returns'!$D:$D,0),0)</f>
        <v>#N/A</v>
      </c>
      <c r="E922" s="37" t="e">
        <f>INDEX('Monthly Returns'!$O:$O,MATCH('Charting Input'!$C922,'Monthly Returns'!$D:$D,0),0)</f>
        <v>#N/A</v>
      </c>
      <c r="F922" s="37" t="e">
        <f>INDEX('Monthly Returns'!$P:$P,MATCH('Charting Input'!$C922,'Monthly Returns'!$D:$D,0),0)</f>
        <v>#N/A</v>
      </c>
      <c r="G922" s="17" t="e">
        <f t="shared" si="57"/>
        <v>#N/A</v>
      </c>
      <c r="H922" s="17" t="e">
        <f t="shared" si="59"/>
        <v>#N/A</v>
      </c>
      <c r="I922" s="17" t="e">
        <f t="shared" si="60"/>
        <v>#N/A</v>
      </c>
    </row>
    <row r="923" spans="2:9" x14ac:dyDescent="0.2">
      <c r="B923" s="1" t="s">
        <v>1334</v>
      </c>
      <c r="C923" s="34">
        <f t="shared" si="58"/>
        <v>67723</v>
      </c>
      <c r="D923" s="37" t="e">
        <f>INDEX('Monthly Returns'!$E:$E,MATCH('Charting Input'!$C923,'Monthly Returns'!$D:$D,0),0)</f>
        <v>#N/A</v>
      </c>
      <c r="E923" s="37" t="e">
        <f>INDEX('Monthly Returns'!$O:$O,MATCH('Charting Input'!$C923,'Monthly Returns'!$D:$D,0),0)</f>
        <v>#N/A</v>
      </c>
      <c r="F923" s="37" t="e">
        <f>INDEX('Monthly Returns'!$P:$P,MATCH('Charting Input'!$C923,'Monthly Returns'!$D:$D,0),0)</f>
        <v>#N/A</v>
      </c>
      <c r="G923" s="17" t="e">
        <f t="shared" si="57"/>
        <v>#N/A</v>
      </c>
      <c r="H923" s="17" t="e">
        <f t="shared" si="59"/>
        <v>#N/A</v>
      </c>
      <c r="I923" s="17" t="e">
        <f t="shared" si="60"/>
        <v>#N/A</v>
      </c>
    </row>
    <row r="924" spans="2:9" x14ac:dyDescent="0.2">
      <c r="B924" s="1" t="s">
        <v>1335</v>
      </c>
      <c r="C924" s="34">
        <f t="shared" si="58"/>
        <v>67753</v>
      </c>
      <c r="D924" s="37" t="e">
        <f>INDEX('Monthly Returns'!$E:$E,MATCH('Charting Input'!$C924,'Monthly Returns'!$D:$D,0),0)</f>
        <v>#N/A</v>
      </c>
      <c r="E924" s="37" t="e">
        <f>INDEX('Monthly Returns'!$O:$O,MATCH('Charting Input'!$C924,'Monthly Returns'!$D:$D,0),0)</f>
        <v>#N/A</v>
      </c>
      <c r="F924" s="37" t="e">
        <f>INDEX('Monthly Returns'!$P:$P,MATCH('Charting Input'!$C924,'Monthly Returns'!$D:$D,0),0)</f>
        <v>#N/A</v>
      </c>
      <c r="G924" s="17" t="e">
        <f t="shared" si="57"/>
        <v>#N/A</v>
      </c>
      <c r="H924" s="17" t="e">
        <f t="shared" si="59"/>
        <v>#N/A</v>
      </c>
      <c r="I924" s="17" t="e">
        <f t="shared" si="60"/>
        <v>#N/A</v>
      </c>
    </row>
    <row r="925" spans="2:9" x14ac:dyDescent="0.2">
      <c r="B925" s="1" t="s">
        <v>1336</v>
      </c>
      <c r="C925" s="34">
        <f t="shared" si="58"/>
        <v>67784</v>
      </c>
      <c r="D925" s="37" t="e">
        <f>INDEX('Monthly Returns'!$E:$E,MATCH('Charting Input'!$C925,'Monthly Returns'!$D:$D,0),0)</f>
        <v>#N/A</v>
      </c>
      <c r="E925" s="37" t="e">
        <f>INDEX('Monthly Returns'!$O:$O,MATCH('Charting Input'!$C925,'Monthly Returns'!$D:$D,0),0)</f>
        <v>#N/A</v>
      </c>
      <c r="F925" s="37" t="e">
        <f>INDEX('Monthly Returns'!$P:$P,MATCH('Charting Input'!$C925,'Monthly Returns'!$D:$D,0),0)</f>
        <v>#N/A</v>
      </c>
      <c r="G925" s="17" t="e">
        <f t="shared" si="57"/>
        <v>#N/A</v>
      </c>
      <c r="H925" s="17" t="e">
        <f t="shared" si="59"/>
        <v>#N/A</v>
      </c>
      <c r="I925" s="17" t="e">
        <f t="shared" si="60"/>
        <v>#N/A</v>
      </c>
    </row>
    <row r="926" spans="2:9" x14ac:dyDescent="0.2">
      <c r="B926" s="1" t="s">
        <v>1337</v>
      </c>
      <c r="C926" s="34">
        <f t="shared" si="58"/>
        <v>67815</v>
      </c>
      <c r="D926" s="37" t="e">
        <f>INDEX('Monthly Returns'!$E:$E,MATCH('Charting Input'!$C926,'Monthly Returns'!$D:$D,0),0)</f>
        <v>#N/A</v>
      </c>
      <c r="E926" s="37" t="e">
        <f>INDEX('Monthly Returns'!$O:$O,MATCH('Charting Input'!$C926,'Monthly Returns'!$D:$D,0),0)</f>
        <v>#N/A</v>
      </c>
      <c r="F926" s="37" t="e">
        <f>INDEX('Monthly Returns'!$P:$P,MATCH('Charting Input'!$C926,'Monthly Returns'!$D:$D,0),0)</f>
        <v>#N/A</v>
      </c>
      <c r="G926" s="17" t="e">
        <f t="shared" si="57"/>
        <v>#N/A</v>
      </c>
      <c r="H926" s="17" t="e">
        <f t="shared" si="59"/>
        <v>#N/A</v>
      </c>
      <c r="I926" s="17" t="e">
        <f t="shared" si="60"/>
        <v>#N/A</v>
      </c>
    </row>
    <row r="927" spans="2:9" x14ac:dyDescent="0.2">
      <c r="B927" s="1" t="s">
        <v>1338</v>
      </c>
      <c r="C927" s="34">
        <f t="shared" si="58"/>
        <v>67845</v>
      </c>
      <c r="D927" s="37" t="e">
        <f>INDEX('Monthly Returns'!$E:$E,MATCH('Charting Input'!$C927,'Monthly Returns'!$D:$D,0),0)</f>
        <v>#N/A</v>
      </c>
      <c r="E927" s="37" t="e">
        <f>INDEX('Monthly Returns'!$O:$O,MATCH('Charting Input'!$C927,'Monthly Returns'!$D:$D,0),0)</f>
        <v>#N/A</v>
      </c>
      <c r="F927" s="37" t="e">
        <f>INDEX('Monthly Returns'!$P:$P,MATCH('Charting Input'!$C927,'Monthly Returns'!$D:$D,0),0)</f>
        <v>#N/A</v>
      </c>
      <c r="G927" s="17" t="e">
        <f t="shared" si="57"/>
        <v>#N/A</v>
      </c>
      <c r="H927" s="17" t="e">
        <f t="shared" si="59"/>
        <v>#N/A</v>
      </c>
      <c r="I927" s="17" t="e">
        <f t="shared" si="60"/>
        <v>#N/A</v>
      </c>
    </row>
    <row r="928" spans="2:9" x14ac:dyDescent="0.2">
      <c r="B928" s="1" t="s">
        <v>1339</v>
      </c>
      <c r="C928" s="34">
        <f t="shared" si="58"/>
        <v>67876</v>
      </c>
      <c r="D928" s="37" t="e">
        <f>INDEX('Monthly Returns'!$E:$E,MATCH('Charting Input'!$C928,'Monthly Returns'!$D:$D,0),0)</f>
        <v>#N/A</v>
      </c>
      <c r="E928" s="37" t="e">
        <f>INDEX('Monthly Returns'!$O:$O,MATCH('Charting Input'!$C928,'Monthly Returns'!$D:$D,0),0)</f>
        <v>#N/A</v>
      </c>
      <c r="F928" s="37" t="e">
        <f>INDEX('Monthly Returns'!$P:$P,MATCH('Charting Input'!$C928,'Monthly Returns'!$D:$D,0),0)</f>
        <v>#N/A</v>
      </c>
      <c r="G928" s="17" t="e">
        <f t="shared" si="57"/>
        <v>#N/A</v>
      </c>
      <c r="H928" s="17" t="e">
        <f t="shared" si="59"/>
        <v>#N/A</v>
      </c>
      <c r="I928" s="17" t="e">
        <f t="shared" si="60"/>
        <v>#N/A</v>
      </c>
    </row>
    <row r="929" spans="2:9" x14ac:dyDescent="0.2">
      <c r="B929" s="1" t="s">
        <v>1340</v>
      </c>
      <c r="C929" s="34">
        <f t="shared" si="58"/>
        <v>67906</v>
      </c>
      <c r="D929" s="37" t="e">
        <f>INDEX('Monthly Returns'!$E:$E,MATCH('Charting Input'!$C929,'Monthly Returns'!$D:$D,0),0)</f>
        <v>#N/A</v>
      </c>
      <c r="E929" s="37" t="e">
        <f>INDEX('Monthly Returns'!$O:$O,MATCH('Charting Input'!$C929,'Monthly Returns'!$D:$D,0),0)</f>
        <v>#N/A</v>
      </c>
      <c r="F929" s="37" t="e">
        <f>INDEX('Monthly Returns'!$P:$P,MATCH('Charting Input'!$C929,'Monthly Returns'!$D:$D,0),0)</f>
        <v>#N/A</v>
      </c>
      <c r="G929" s="17" t="e">
        <f t="shared" si="57"/>
        <v>#N/A</v>
      </c>
      <c r="H929" s="17" t="e">
        <f t="shared" si="59"/>
        <v>#N/A</v>
      </c>
      <c r="I929" s="17" t="e">
        <f t="shared" si="60"/>
        <v>#N/A</v>
      </c>
    </row>
    <row r="930" spans="2:9" x14ac:dyDescent="0.2">
      <c r="B930" s="1" t="s">
        <v>1341</v>
      </c>
      <c r="C930" s="34">
        <f t="shared" si="58"/>
        <v>67937</v>
      </c>
      <c r="D930" s="37" t="e">
        <f>INDEX('Monthly Returns'!$E:$E,MATCH('Charting Input'!$C930,'Monthly Returns'!$D:$D,0),0)</f>
        <v>#N/A</v>
      </c>
      <c r="E930" s="37" t="e">
        <f>INDEX('Monthly Returns'!$O:$O,MATCH('Charting Input'!$C930,'Monthly Returns'!$D:$D,0),0)</f>
        <v>#N/A</v>
      </c>
      <c r="F930" s="37" t="e">
        <f>INDEX('Monthly Returns'!$P:$P,MATCH('Charting Input'!$C930,'Monthly Returns'!$D:$D,0),0)</f>
        <v>#N/A</v>
      </c>
      <c r="G930" s="17" t="e">
        <f t="shared" si="57"/>
        <v>#N/A</v>
      </c>
      <c r="H930" s="17" t="e">
        <f t="shared" si="59"/>
        <v>#N/A</v>
      </c>
      <c r="I930" s="17" t="e">
        <f t="shared" si="60"/>
        <v>#N/A</v>
      </c>
    </row>
    <row r="931" spans="2:9" x14ac:dyDescent="0.2">
      <c r="B931" s="1" t="s">
        <v>1342</v>
      </c>
      <c r="C931" s="34">
        <f t="shared" si="58"/>
        <v>67968</v>
      </c>
      <c r="D931" s="37" t="e">
        <f>INDEX('Monthly Returns'!$E:$E,MATCH('Charting Input'!$C931,'Monthly Returns'!$D:$D,0),0)</f>
        <v>#N/A</v>
      </c>
      <c r="E931" s="37" t="e">
        <f>INDEX('Monthly Returns'!$O:$O,MATCH('Charting Input'!$C931,'Monthly Returns'!$D:$D,0),0)</f>
        <v>#N/A</v>
      </c>
      <c r="F931" s="37" t="e">
        <f>INDEX('Monthly Returns'!$P:$P,MATCH('Charting Input'!$C931,'Monthly Returns'!$D:$D,0),0)</f>
        <v>#N/A</v>
      </c>
      <c r="G931" s="17" t="e">
        <f t="shared" si="57"/>
        <v>#N/A</v>
      </c>
      <c r="H931" s="17" t="e">
        <f t="shared" si="59"/>
        <v>#N/A</v>
      </c>
      <c r="I931" s="17" t="e">
        <f t="shared" si="60"/>
        <v>#N/A</v>
      </c>
    </row>
    <row r="932" spans="2:9" x14ac:dyDescent="0.2">
      <c r="B932" s="1" t="s">
        <v>1343</v>
      </c>
      <c r="C932" s="34">
        <f t="shared" si="58"/>
        <v>67996</v>
      </c>
      <c r="D932" s="37" t="e">
        <f>INDEX('Monthly Returns'!$E:$E,MATCH('Charting Input'!$C932,'Monthly Returns'!$D:$D,0),0)</f>
        <v>#N/A</v>
      </c>
      <c r="E932" s="37" t="e">
        <f>INDEX('Monthly Returns'!$O:$O,MATCH('Charting Input'!$C932,'Monthly Returns'!$D:$D,0),0)</f>
        <v>#N/A</v>
      </c>
      <c r="F932" s="37" t="e">
        <f>INDEX('Monthly Returns'!$P:$P,MATCH('Charting Input'!$C932,'Monthly Returns'!$D:$D,0),0)</f>
        <v>#N/A</v>
      </c>
      <c r="G932" s="17" t="e">
        <f t="shared" si="57"/>
        <v>#N/A</v>
      </c>
      <c r="H932" s="17" t="e">
        <f t="shared" si="59"/>
        <v>#N/A</v>
      </c>
      <c r="I932" s="17" t="e">
        <f t="shared" si="60"/>
        <v>#N/A</v>
      </c>
    </row>
    <row r="933" spans="2:9" x14ac:dyDescent="0.2">
      <c r="B933" s="1" t="s">
        <v>1344</v>
      </c>
      <c r="C933" s="34">
        <f t="shared" si="58"/>
        <v>68027</v>
      </c>
      <c r="D933" s="37" t="e">
        <f>INDEX('Monthly Returns'!$E:$E,MATCH('Charting Input'!$C933,'Monthly Returns'!$D:$D,0),0)</f>
        <v>#N/A</v>
      </c>
      <c r="E933" s="37" t="e">
        <f>INDEX('Monthly Returns'!$O:$O,MATCH('Charting Input'!$C933,'Monthly Returns'!$D:$D,0),0)</f>
        <v>#N/A</v>
      </c>
      <c r="F933" s="37" t="e">
        <f>INDEX('Monthly Returns'!$P:$P,MATCH('Charting Input'!$C933,'Monthly Returns'!$D:$D,0),0)</f>
        <v>#N/A</v>
      </c>
      <c r="G933" s="17" t="e">
        <f t="shared" si="57"/>
        <v>#N/A</v>
      </c>
      <c r="H933" s="17" t="e">
        <f t="shared" si="59"/>
        <v>#N/A</v>
      </c>
      <c r="I933" s="17" t="e">
        <f t="shared" si="60"/>
        <v>#N/A</v>
      </c>
    </row>
    <row r="934" spans="2:9" x14ac:dyDescent="0.2">
      <c r="B934" s="1" t="s">
        <v>1345</v>
      </c>
      <c r="C934" s="34">
        <f t="shared" si="58"/>
        <v>68057</v>
      </c>
      <c r="D934" s="37" t="e">
        <f>INDEX('Monthly Returns'!$E:$E,MATCH('Charting Input'!$C934,'Monthly Returns'!$D:$D,0),0)</f>
        <v>#N/A</v>
      </c>
      <c r="E934" s="37" t="e">
        <f>INDEX('Monthly Returns'!$O:$O,MATCH('Charting Input'!$C934,'Monthly Returns'!$D:$D,0),0)</f>
        <v>#N/A</v>
      </c>
      <c r="F934" s="37" t="e">
        <f>INDEX('Monthly Returns'!$P:$P,MATCH('Charting Input'!$C934,'Monthly Returns'!$D:$D,0),0)</f>
        <v>#N/A</v>
      </c>
      <c r="G934" s="17" t="e">
        <f t="shared" si="57"/>
        <v>#N/A</v>
      </c>
      <c r="H934" s="17" t="e">
        <f t="shared" si="59"/>
        <v>#N/A</v>
      </c>
      <c r="I934" s="17" t="e">
        <f t="shared" si="60"/>
        <v>#N/A</v>
      </c>
    </row>
    <row r="935" spans="2:9" x14ac:dyDescent="0.2">
      <c r="B935" s="1" t="s">
        <v>1346</v>
      </c>
      <c r="C935" s="34">
        <f t="shared" si="58"/>
        <v>68088</v>
      </c>
      <c r="D935" s="37" t="e">
        <f>INDEX('Monthly Returns'!$E:$E,MATCH('Charting Input'!$C935,'Monthly Returns'!$D:$D,0),0)</f>
        <v>#N/A</v>
      </c>
      <c r="E935" s="37" t="e">
        <f>INDEX('Monthly Returns'!$O:$O,MATCH('Charting Input'!$C935,'Monthly Returns'!$D:$D,0),0)</f>
        <v>#N/A</v>
      </c>
      <c r="F935" s="37" t="e">
        <f>INDEX('Monthly Returns'!$P:$P,MATCH('Charting Input'!$C935,'Monthly Returns'!$D:$D,0),0)</f>
        <v>#N/A</v>
      </c>
      <c r="G935" s="17" t="e">
        <f t="shared" si="57"/>
        <v>#N/A</v>
      </c>
      <c r="H935" s="17" t="e">
        <f t="shared" si="59"/>
        <v>#N/A</v>
      </c>
      <c r="I935" s="17" t="e">
        <f t="shared" si="60"/>
        <v>#N/A</v>
      </c>
    </row>
    <row r="936" spans="2:9" x14ac:dyDescent="0.2">
      <c r="B936" s="1" t="s">
        <v>1347</v>
      </c>
      <c r="C936" s="34">
        <f t="shared" si="58"/>
        <v>68118</v>
      </c>
      <c r="D936" s="37" t="e">
        <f>INDEX('Monthly Returns'!$E:$E,MATCH('Charting Input'!$C936,'Monthly Returns'!$D:$D,0),0)</f>
        <v>#N/A</v>
      </c>
      <c r="E936" s="37" t="e">
        <f>INDEX('Monthly Returns'!$O:$O,MATCH('Charting Input'!$C936,'Monthly Returns'!$D:$D,0),0)</f>
        <v>#N/A</v>
      </c>
      <c r="F936" s="37" t="e">
        <f>INDEX('Monthly Returns'!$P:$P,MATCH('Charting Input'!$C936,'Monthly Returns'!$D:$D,0),0)</f>
        <v>#N/A</v>
      </c>
      <c r="G936" s="17" t="e">
        <f t="shared" si="57"/>
        <v>#N/A</v>
      </c>
      <c r="H936" s="17" t="e">
        <f t="shared" si="59"/>
        <v>#N/A</v>
      </c>
      <c r="I936" s="17" t="e">
        <f t="shared" si="60"/>
        <v>#N/A</v>
      </c>
    </row>
    <row r="937" spans="2:9" x14ac:dyDescent="0.2">
      <c r="B937" s="1" t="s">
        <v>1348</v>
      </c>
      <c r="C937" s="34">
        <f t="shared" si="58"/>
        <v>68149</v>
      </c>
      <c r="D937" s="37" t="e">
        <f>INDEX('Monthly Returns'!$E:$E,MATCH('Charting Input'!$C937,'Monthly Returns'!$D:$D,0),0)</f>
        <v>#N/A</v>
      </c>
      <c r="E937" s="37" t="e">
        <f>INDEX('Monthly Returns'!$O:$O,MATCH('Charting Input'!$C937,'Monthly Returns'!$D:$D,0),0)</f>
        <v>#N/A</v>
      </c>
      <c r="F937" s="37" t="e">
        <f>INDEX('Monthly Returns'!$P:$P,MATCH('Charting Input'!$C937,'Monthly Returns'!$D:$D,0),0)</f>
        <v>#N/A</v>
      </c>
      <c r="G937" s="17" t="e">
        <f t="shared" si="57"/>
        <v>#N/A</v>
      </c>
      <c r="H937" s="17" t="e">
        <f t="shared" si="59"/>
        <v>#N/A</v>
      </c>
      <c r="I937" s="17" t="e">
        <f t="shared" si="60"/>
        <v>#N/A</v>
      </c>
    </row>
    <row r="938" spans="2:9" x14ac:dyDescent="0.2">
      <c r="B938" s="1" t="s">
        <v>1349</v>
      </c>
      <c r="C938" s="34">
        <f t="shared" si="58"/>
        <v>68180</v>
      </c>
      <c r="D938" s="37" t="e">
        <f>INDEX('Monthly Returns'!$E:$E,MATCH('Charting Input'!$C938,'Monthly Returns'!$D:$D,0),0)</f>
        <v>#N/A</v>
      </c>
      <c r="E938" s="37" t="e">
        <f>INDEX('Monthly Returns'!$O:$O,MATCH('Charting Input'!$C938,'Monthly Returns'!$D:$D,0),0)</f>
        <v>#N/A</v>
      </c>
      <c r="F938" s="37" t="e">
        <f>INDEX('Monthly Returns'!$P:$P,MATCH('Charting Input'!$C938,'Monthly Returns'!$D:$D,0),0)</f>
        <v>#N/A</v>
      </c>
      <c r="G938" s="17" t="e">
        <f t="shared" si="57"/>
        <v>#N/A</v>
      </c>
      <c r="H938" s="17" t="e">
        <f t="shared" si="59"/>
        <v>#N/A</v>
      </c>
      <c r="I938" s="17" t="e">
        <f t="shared" si="60"/>
        <v>#N/A</v>
      </c>
    </row>
    <row r="939" spans="2:9" x14ac:dyDescent="0.2">
      <c r="B939" s="1" t="s">
        <v>1350</v>
      </c>
      <c r="C939" s="34">
        <f t="shared" si="58"/>
        <v>68210</v>
      </c>
      <c r="D939" s="37" t="e">
        <f>INDEX('Monthly Returns'!$E:$E,MATCH('Charting Input'!$C939,'Monthly Returns'!$D:$D,0),0)</f>
        <v>#N/A</v>
      </c>
      <c r="E939" s="37" t="e">
        <f>INDEX('Monthly Returns'!$O:$O,MATCH('Charting Input'!$C939,'Monthly Returns'!$D:$D,0),0)</f>
        <v>#N/A</v>
      </c>
      <c r="F939" s="37" t="e">
        <f>INDEX('Monthly Returns'!$P:$P,MATCH('Charting Input'!$C939,'Monthly Returns'!$D:$D,0),0)</f>
        <v>#N/A</v>
      </c>
      <c r="G939" s="17" t="e">
        <f t="shared" si="57"/>
        <v>#N/A</v>
      </c>
      <c r="H939" s="17" t="e">
        <f t="shared" si="59"/>
        <v>#N/A</v>
      </c>
      <c r="I939" s="17" t="e">
        <f t="shared" si="60"/>
        <v>#N/A</v>
      </c>
    </row>
    <row r="940" spans="2:9" x14ac:dyDescent="0.2">
      <c r="B940" s="1" t="s">
        <v>1351</v>
      </c>
      <c r="C940" s="34">
        <f t="shared" si="58"/>
        <v>68241</v>
      </c>
      <c r="D940" s="37" t="e">
        <f>INDEX('Monthly Returns'!$E:$E,MATCH('Charting Input'!$C940,'Monthly Returns'!$D:$D,0),0)</f>
        <v>#N/A</v>
      </c>
      <c r="E940" s="37" t="e">
        <f>INDEX('Monthly Returns'!$O:$O,MATCH('Charting Input'!$C940,'Monthly Returns'!$D:$D,0),0)</f>
        <v>#N/A</v>
      </c>
      <c r="F940" s="37" t="e">
        <f>INDEX('Monthly Returns'!$P:$P,MATCH('Charting Input'!$C940,'Monthly Returns'!$D:$D,0),0)</f>
        <v>#N/A</v>
      </c>
      <c r="G940" s="17" t="e">
        <f t="shared" si="57"/>
        <v>#N/A</v>
      </c>
      <c r="H940" s="17" t="e">
        <f t="shared" si="59"/>
        <v>#N/A</v>
      </c>
      <c r="I940" s="17" t="e">
        <f t="shared" si="60"/>
        <v>#N/A</v>
      </c>
    </row>
    <row r="941" spans="2:9" x14ac:dyDescent="0.2">
      <c r="B941" s="1" t="s">
        <v>1352</v>
      </c>
      <c r="C941" s="34">
        <f t="shared" si="58"/>
        <v>68271</v>
      </c>
      <c r="D941" s="37" t="e">
        <f>INDEX('Monthly Returns'!$E:$E,MATCH('Charting Input'!$C941,'Monthly Returns'!$D:$D,0),0)</f>
        <v>#N/A</v>
      </c>
      <c r="E941" s="37" t="e">
        <f>INDEX('Monthly Returns'!$O:$O,MATCH('Charting Input'!$C941,'Monthly Returns'!$D:$D,0),0)</f>
        <v>#N/A</v>
      </c>
      <c r="F941" s="37" t="e">
        <f>INDEX('Monthly Returns'!$P:$P,MATCH('Charting Input'!$C941,'Monthly Returns'!$D:$D,0),0)</f>
        <v>#N/A</v>
      </c>
      <c r="G941" s="17" t="e">
        <f t="shared" si="57"/>
        <v>#N/A</v>
      </c>
      <c r="H941" s="17" t="e">
        <f t="shared" si="59"/>
        <v>#N/A</v>
      </c>
      <c r="I941" s="17" t="e">
        <f t="shared" si="60"/>
        <v>#N/A</v>
      </c>
    </row>
    <row r="942" spans="2:9" x14ac:dyDescent="0.2">
      <c r="B942" s="1" t="s">
        <v>1353</v>
      </c>
      <c r="C942" s="34">
        <f t="shared" si="58"/>
        <v>68302</v>
      </c>
      <c r="D942" s="37" t="e">
        <f>INDEX('Monthly Returns'!$E:$E,MATCH('Charting Input'!$C942,'Monthly Returns'!$D:$D,0),0)</f>
        <v>#N/A</v>
      </c>
      <c r="E942" s="37" t="e">
        <f>INDEX('Monthly Returns'!$O:$O,MATCH('Charting Input'!$C942,'Monthly Returns'!$D:$D,0),0)</f>
        <v>#N/A</v>
      </c>
      <c r="F942" s="37" t="e">
        <f>INDEX('Monthly Returns'!$P:$P,MATCH('Charting Input'!$C942,'Monthly Returns'!$D:$D,0),0)</f>
        <v>#N/A</v>
      </c>
      <c r="G942" s="17" t="e">
        <f t="shared" si="57"/>
        <v>#N/A</v>
      </c>
      <c r="H942" s="17" t="e">
        <f t="shared" si="59"/>
        <v>#N/A</v>
      </c>
      <c r="I942" s="17" t="e">
        <f t="shared" si="60"/>
        <v>#N/A</v>
      </c>
    </row>
    <row r="943" spans="2:9" x14ac:dyDescent="0.2">
      <c r="B943" s="1" t="s">
        <v>1354</v>
      </c>
      <c r="C943" s="34">
        <f t="shared" si="58"/>
        <v>68333</v>
      </c>
      <c r="D943" s="37" t="e">
        <f>INDEX('Monthly Returns'!$E:$E,MATCH('Charting Input'!$C943,'Monthly Returns'!$D:$D,0),0)</f>
        <v>#N/A</v>
      </c>
      <c r="E943" s="37" t="e">
        <f>INDEX('Monthly Returns'!$O:$O,MATCH('Charting Input'!$C943,'Monthly Returns'!$D:$D,0),0)</f>
        <v>#N/A</v>
      </c>
      <c r="F943" s="37" t="e">
        <f>INDEX('Monthly Returns'!$P:$P,MATCH('Charting Input'!$C943,'Monthly Returns'!$D:$D,0),0)</f>
        <v>#N/A</v>
      </c>
      <c r="G943" s="17" t="e">
        <f t="shared" si="57"/>
        <v>#N/A</v>
      </c>
      <c r="H943" s="17" t="e">
        <f t="shared" si="59"/>
        <v>#N/A</v>
      </c>
      <c r="I943" s="17" t="e">
        <f t="shared" si="60"/>
        <v>#N/A</v>
      </c>
    </row>
    <row r="944" spans="2:9" x14ac:dyDescent="0.2">
      <c r="B944" s="1" t="s">
        <v>1355</v>
      </c>
      <c r="C944" s="34">
        <f t="shared" si="58"/>
        <v>68361</v>
      </c>
      <c r="D944" s="37" t="e">
        <f>INDEX('Monthly Returns'!$E:$E,MATCH('Charting Input'!$C944,'Monthly Returns'!$D:$D,0),0)</f>
        <v>#N/A</v>
      </c>
      <c r="E944" s="37" t="e">
        <f>INDEX('Monthly Returns'!$O:$O,MATCH('Charting Input'!$C944,'Monthly Returns'!$D:$D,0),0)</f>
        <v>#N/A</v>
      </c>
      <c r="F944" s="37" t="e">
        <f>INDEX('Monthly Returns'!$P:$P,MATCH('Charting Input'!$C944,'Monthly Returns'!$D:$D,0),0)</f>
        <v>#N/A</v>
      </c>
      <c r="G944" s="17" t="e">
        <f t="shared" si="57"/>
        <v>#N/A</v>
      </c>
      <c r="H944" s="17" t="e">
        <f t="shared" si="59"/>
        <v>#N/A</v>
      </c>
      <c r="I944" s="17" t="e">
        <f t="shared" si="60"/>
        <v>#N/A</v>
      </c>
    </row>
    <row r="945" spans="2:9" x14ac:dyDescent="0.2">
      <c r="B945" s="1" t="s">
        <v>1356</v>
      </c>
      <c r="C945" s="34">
        <f t="shared" si="58"/>
        <v>68392</v>
      </c>
      <c r="D945" s="37" t="e">
        <f>INDEX('Monthly Returns'!$E:$E,MATCH('Charting Input'!$C945,'Monthly Returns'!$D:$D,0),0)</f>
        <v>#N/A</v>
      </c>
      <c r="E945" s="37" t="e">
        <f>INDEX('Monthly Returns'!$O:$O,MATCH('Charting Input'!$C945,'Monthly Returns'!$D:$D,0),0)</f>
        <v>#N/A</v>
      </c>
      <c r="F945" s="37" t="e">
        <f>INDEX('Monthly Returns'!$P:$P,MATCH('Charting Input'!$C945,'Monthly Returns'!$D:$D,0),0)</f>
        <v>#N/A</v>
      </c>
      <c r="G945" s="17" t="e">
        <f t="shared" si="57"/>
        <v>#N/A</v>
      </c>
      <c r="H945" s="17" t="e">
        <f t="shared" si="59"/>
        <v>#N/A</v>
      </c>
      <c r="I945" s="17" t="e">
        <f t="shared" si="60"/>
        <v>#N/A</v>
      </c>
    </row>
    <row r="946" spans="2:9" x14ac:dyDescent="0.2">
      <c r="B946" s="1" t="s">
        <v>1357</v>
      </c>
      <c r="C946" s="34">
        <f t="shared" si="58"/>
        <v>68422</v>
      </c>
      <c r="D946" s="37" t="e">
        <f>INDEX('Monthly Returns'!$E:$E,MATCH('Charting Input'!$C946,'Monthly Returns'!$D:$D,0),0)</f>
        <v>#N/A</v>
      </c>
      <c r="E946" s="37" t="e">
        <f>INDEX('Monthly Returns'!$O:$O,MATCH('Charting Input'!$C946,'Monthly Returns'!$D:$D,0),0)</f>
        <v>#N/A</v>
      </c>
      <c r="F946" s="37" t="e">
        <f>INDEX('Monthly Returns'!$P:$P,MATCH('Charting Input'!$C946,'Monthly Returns'!$D:$D,0),0)</f>
        <v>#N/A</v>
      </c>
      <c r="G946" s="17" t="e">
        <f t="shared" si="57"/>
        <v>#N/A</v>
      </c>
      <c r="H946" s="17" t="e">
        <f t="shared" si="59"/>
        <v>#N/A</v>
      </c>
      <c r="I946" s="17" t="e">
        <f t="shared" si="60"/>
        <v>#N/A</v>
      </c>
    </row>
    <row r="947" spans="2:9" x14ac:dyDescent="0.2">
      <c r="B947" s="1" t="s">
        <v>1358</v>
      </c>
      <c r="C947" s="34">
        <f t="shared" si="58"/>
        <v>68453</v>
      </c>
      <c r="D947" s="37" t="e">
        <f>INDEX('Monthly Returns'!$E:$E,MATCH('Charting Input'!$C947,'Monthly Returns'!$D:$D,0),0)</f>
        <v>#N/A</v>
      </c>
      <c r="E947" s="37" t="e">
        <f>INDEX('Monthly Returns'!$O:$O,MATCH('Charting Input'!$C947,'Monthly Returns'!$D:$D,0),0)</f>
        <v>#N/A</v>
      </c>
      <c r="F947" s="37" t="e">
        <f>INDEX('Monthly Returns'!$P:$P,MATCH('Charting Input'!$C947,'Monthly Returns'!$D:$D,0),0)</f>
        <v>#N/A</v>
      </c>
      <c r="G947" s="17" t="e">
        <f t="shared" si="57"/>
        <v>#N/A</v>
      </c>
      <c r="H947" s="17" t="e">
        <f t="shared" si="59"/>
        <v>#N/A</v>
      </c>
      <c r="I947" s="17" t="e">
        <f t="shared" si="60"/>
        <v>#N/A</v>
      </c>
    </row>
    <row r="948" spans="2:9" x14ac:dyDescent="0.2">
      <c r="B948" s="1" t="s">
        <v>1359</v>
      </c>
      <c r="C948" s="34">
        <f t="shared" si="58"/>
        <v>68483</v>
      </c>
      <c r="D948" s="37" t="e">
        <f>INDEX('Monthly Returns'!$E:$E,MATCH('Charting Input'!$C948,'Monthly Returns'!$D:$D,0),0)</f>
        <v>#N/A</v>
      </c>
      <c r="E948" s="37" t="e">
        <f>INDEX('Monthly Returns'!$O:$O,MATCH('Charting Input'!$C948,'Monthly Returns'!$D:$D,0),0)</f>
        <v>#N/A</v>
      </c>
      <c r="F948" s="37" t="e">
        <f>INDEX('Monthly Returns'!$P:$P,MATCH('Charting Input'!$C948,'Monthly Returns'!$D:$D,0),0)</f>
        <v>#N/A</v>
      </c>
      <c r="G948" s="17" t="e">
        <f t="shared" si="57"/>
        <v>#N/A</v>
      </c>
      <c r="H948" s="17" t="e">
        <f t="shared" si="59"/>
        <v>#N/A</v>
      </c>
      <c r="I948" s="17" t="e">
        <f t="shared" si="60"/>
        <v>#N/A</v>
      </c>
    </row>
    <row r="949" spans="2:9" x14ac:dyDescent="0.2">
      <c r="B949" s="1" t="s">
        <v>1360</v>
      </c>
      <c r="C949" s="34">
        <f t="shared" si="58"/>
        <v>68514</v>
      </c>
      <c r="D949" s="37" t="e">
        <f>INDEX('Monthly Returns'!$E:$E,MATCH('Charting Input'!$C949,'Monthly Returns'!$D:$D,0),0)</f>
        <v>#N/A</v>
      </c>
      <c r="E949" s="37" t="e">
        <f>INDEX('Monthly Returns'!$O:$O,MATCH('Charting Input'!$C949,'Monthly Returns'!$D:$D,0),0)</f>
        <v>#N/A</v>
      </c>
      <c r="F949" s="37" t="e">
        <f>INDEX('Monthly Returns'!$P:$P,MATCH('Charting Input'!$C949,'Monthly Returns'!$D:$D,0),0)</f>
        <v>#N/A</v>
      </c>
      <c r="G949" s="17" t="e">
        <f t="shared" si="57"/>
        <v>#N/A</v>
      </c>
      <c r="H949" s="17" t="e">
        <f t="shared" si="59"/>
        <v>#N/A</v>
      </c>
      <c r="I949" s="17" t="e">
        <f t="shared" si="60"/>
        <v>#N/A</v>
      </c>
    </row>
    <row r="950" spans="2:9" x14ac:dyDescent="0.2">
      <c r="B950" s="1" t="s">
        <v>1361</v>
      </c>
      <c r="C950" s="34">
        <f t="shared" si="58"/>
        <v>68545</v>
      </c>
      <c r="D950" s="37" t="e">
        <f>INDEX('Monthly Returns'!$E:$E,MATCH('Charting Input'!$C950,'Monthly Returns'!$D:$D,0),0)</f>
        <v>#N/A</v>
      </c>
      <c r="E950" s="37" t="e">
        <f>INDEX('Monthly Returns'!$O:$O,MATCH('Charting Input'!$C950,'Monthly Returns'!$D:$D,0),0)</f>
        <v>#N/A</v>
      </c>
      <c r="F950" s="37" t="e">
        <f>INDEX('Monthly Returns'!$P:$P,MATCH('Charting Input'!$C950,'Monthly Returns'!$D:$D,0),0)</f>
        <v>#N/A</v>
      </c>
      <c r="G950" s="17" t="e">
        <f t="shared" si="57"/>
        <v>#N/A</v>
      </c>
      <c r="H950" s="17" t="e">
        <f t="shared" si="59"/>
        <v>#N/A</v>
      </c>
      <c r="I950" s="17" t="e">
        <f t="shared" si="60"/>
        <v>#N/A</v>
      </c>
    </row>
    <row r="951" spans="2:9" x14ac:dyDescent="0.2">
      <c r="B951" s="1" t="s">
        <v>1362</v>
      </c>
      <c r="C951" s="34">
        <f t="shared" si="58"/>
        <v>68575</v>
      </c>
      <c r="D951" s="37" t="e">
        <f>INDEX('Monthly Returns'!$E:$E,MATCH('Charting Input'!$C951,'Monthly Returns'!$D:$D,0),0)</f>
        <v>#N/A</v>
      </c>
      <c r="E951" s="37" t="e">
        <f>INDEX('Monthly Returns'!$O:$O,MATCH('Charting Input'!$C951,'Monthly Returns'!$D:$D,0),0)</f>
        <v>#N/A</v>
      </c>
      <c r="F951" s="37" t="e">
        <f>INDEX('Monthly Returns'!$P:$P,MATCH('Charting Input'!$C951,'Monthly Returns'!$D:$D,0),0)</f>
        <v>#N/A</v>
      </c>
      <c r="G951" s="17" t="e">
        <f t="shared" si="57"/>
        <v>#N/A</v>
      </c>
      <c r="H951" s="17" t="e">
        <f t="shared" si="59"/>
        <v>#N/A</v>
      </c>
      <c r="I951" s="17" t="e">
        <f t="shared" si="60"/>
        <v>#N/A</v>
      </c>
    </row>
    <row r="952" spans="2:9" x14ac:dyDescent="0.2">
      <c r="B952" s="1" t="s">
        <v>1363</v>
      </c>
      <c r="C952" s="34">
        <f t="shared" si="58"/>
        <v>68606</v>
      </c>
      <c r="D952" s="37" t="e">
        <f>INDEX('Monthly Returns'!$E:$E,MATCH('Charting Input'!$C952,'Monthly Returns'!$D:$D,0),0)</f>
        <v>#N/A</v>
      </c>
      <c r="E952" s="37" t="e">
        <f>INDEX('Monthly Returns'!$O:$O,MATCH('Charting Input'!$C952,'Monthly Returns'!$D:$D,0),0)</f>
        <v>#N/A</v>
      </c>
      <c r="F952" s="37" t="e">
        <f>INDEX('Monthly Returns'!$P:$P,MATCH('Charting Input'!$C952,'Monthly Returns'!$D:$D,0),0)</f>
        <v>#N/A</v>
      </c>
      <c r="G952" s="17" t="e">
        <f t="shared" si="57"/>
        <v>#N/A</v>
      </c>
      <c r="H952" s="17" t="e">
        <f t="shared" si="59"/>
        <v>#N/A</v>
      </c>
      <c r="I952" s="17" t="e">
        <f t="shared" si="60"/>
        <v>#N/A</v>
      </c>
    </row>
    <row r="953" spans="2:9" x14ac:dyDescent="0.2">
      <c r="B953" s="1" t="s">
        <v>1364</v>
      </c>
      <c r="C953" s="34">
        <f t="shared" si="58"/>
        <v>68636</v>
      </c>
      <c r="D953" s="37" t="e">
        <f>INDEX('Monthly Returns'!$E:$E,MATCH('Charting Input'!$C953,'Monthly Returns'!$D:$D,0),0)</f>
        <v>#N/A</v>
      </c>
      <c r="E953" s="37" t="e">
        <f>INDEX('Monthly Returns'!$O:$O,MATCH('Charting Input'!$C953,'Monthly Returns'!$D:$D,0),0)</f>
        <v>#N/A</v>
      </c>
      <c r="F953" s="37" t="e">
        <f>INDEX('Monthly Returns'!$P:$P,MATCH('Charting Input'!$C953,'Monthly Returns'!$D:$D,0),0)</f>
        <v>#N/A</v>
      </c>
      <c r="G953" s="17" t="e">
        <f t="shared" si="57"/>
        <v>#N/A</v>
      </c>
      <c r="H953" s="17" t="e">
        <f t="shared" si="59"/>
        <v>#N/A</v>
      </c>
      <c r="I953" s="17" t="e">
        <f t="shared" si="60"/>
        <v>#N/A</v>
      </c>
    </row>
    <row r="954" spans="2:9" x14ac:dyDescent="0.2">
      <c r="B954" s="1" t="s">
        <v>1365</v>
      </c>
      <c r="C954" s="34">
        <f t="shared" si="58"/>
        <v>68667</v>
      </c>
      <c r="D954" s="37" t="e">
        <f>INDEX('Monthly Returns'!$E:$E,MATCH('Charting Input'!$C954,'Monthly Returns'!$D:$D,0),0)</f>
        <v>#N/A</v>
      </c>
      <c r="E954" s="37" t="e">
        <f>INDEX('Monthly Returns'!$O:$O,MATCH('Charting Input'!$C954,'Monthly Returns'!$D:$D,0),0)</f>
        <v>#N/A</v>
      </c>
      <c r="F954" s="37" t="e">
        <f>INDEX('Monthly Returns'!$P:$P,MATCH('Charting Input'!$C954,'Monthly Returns'!$D:$D,0),0)</f>
        <v>#N/A</v>
      </c>
      <c r="G954" s="17" t="e">
        <f t="shared" si="57"/>
        <v>#N/A</v>
      </c>
      <c r="H954" s="17" t="e">
        <f t="shared" si="59"/>
        <v>#N/A</v>
      </c>
      <c r="I954" s="17" t="e">
        <f t="shared" si="60"/>
        <v>#N/A</v>
      </c>
    </row>
    <row r="955" spans="2:9" x14ac:dyDescent="0.2">
      <c r="B955" s="1" t="s">
        <v>1366</v>
      </c>
      <c r="C955" s="34">
        <f t="shared" si="58"/>
        <v>68698</v>
      </c>
      <c r="D955" s="37" t="e">
        <f>INDEX('Monthly Returns'!$E:$E,MATCH('Charting Input'!$C955,'Monthly Returns'!$D:$D,0),0)</f>
        <v>#N/A</v>
      </c>
      <c r="E955" s="37" t="e">
        <f>INDEX('Monthly Returns'!$O:$O,MATCH('Charting Input'!$C955,'Monthly Returns'!$D:$D,0),0)</f>
        <v>#N/A</v>
      </c>
      <c r="F955" s="37" t="e">
        <f>INDEX('Monthly Returns'!$P:$P,MATCH('Charting Input'!$C955,'Monthly Returns'!$D:$D,0),0)</f>
        <v>#N/A</v>
      </c>
      <c r="G955" s="17" t="e">
        <f t="shared" si="57"/>
        <v>#N/A</v>
      </c>
      <c r="H955" s="17" t="e">
        <f t="shared" si="59"/>
        <v>#N/A</v>
      </c>
      <c r="I955" s="17" t="e">
        <f t="shared" si="60"/>
        <v>#N/A</v>
      </c>
    </row>
    <row r="956" spans="2:9" x14ac:dyDescent="0.2">
      <c r="B956" s="1" t="s">
        <v>1367</v>
      </c>
      <c r="C956" s="34">
        <f t="shared" si="58"/>
        <v>68727</v>
      </c>
      <c r="D956" s="37" t="e">
        <f>INDEX('Monthly Returns'!$E:$E,MATCH('Charting Input'!$C956,'Monthly Returns'!$D:$D,0),0)</f>
        <v>#N/A</v>
      </c>
      <c r="E956" s="37" t="e">
        <f>INDEX('Monthly Returns'!$O:$O,MATCH('Charting Input'!$C956,'Monthly Returns'!$D:$D,0),0)</f>
        <v>#N/A</v>
      </c>
      <c r="F956" s="37" t="e">
        <f>INDEX('Monthly Returns'!$P:$P,MATCH('Charting Input'!$C956,'Monthly Returns'!$D:$D,0),0)</f>
        <v>#N/A</v>
      </c>
      <c r="G956" s="17" t="e">
        <f t="shared" si="57"/>
        <v>#N/A</v>
      </c>
      <c r="H956" s="17" t="e">
        <f t="shared" si="59"/>
        <v>#N/A</v>
      </c>
      <c r="I956" s="17" t="e">
        <f t="shared" si="60"/>
        <v>#N/A</v>
      </c>
    </row>
    <row r="957" spans="2:9" x14ac:dyDescent="0.2">
      <c r="B957" s="1" t="s">
        <v>1368</v>
      </c>
      <c r="C957" s="34">
        <f t="shared" si="58"/>
        <v>68758</v>
      </c>
      <c r="D957" s="37" t="e">
        <f>INDEX('Monthly Returns'!$E:$E,MATCH('Charting Input'!$C957,'Monthly Returns'!$D:$D,0),0)</f>
        <v>#N/A</v>
      </c>
      <c r="E957" s="37" t="e">
        <f>INDEX('Monthly Returns'!$O:$O,MATCH('Charting Input'!$C957,'Monthly Returns'!$D:$D,0),0)</f>
        <v>#N/A</v>
      </c>
      <c r="F957" s="37" t="e">
        <f>INDEX('Monthly Returns'!$P:$P,MATCH('Charting Input'!$C957,'Monthly Returns'!$D:$D,0),0)</f>
        <v>#N/A</v>
      </c>
      <c r="G957" s="17" t="e">
        <f t="shared" si="57"/>
        <v>#N/A</v>
      </c>
      <c r="H957" s="17" t="e">
        <f t="shared" si="59"/>
        <v>#N/A</v>
      </c>
      <c r="I957" s="17" t="e">
        <f t="shared" si="60"/>
        <v>#N/A</v>
      </c>
    </row>
    <row r="958" spans="2:9" x14ac:dyDescent="0.2">
      <c r="B958" s="1" t="s">
        <v>1369</v>
      </c>
      <c r="C958" s="34">
        <f t="shared" si="58"/>
        <v>68788</v>
      </c>
      <c r="D958" s="37" t="e">
        <f>INDEX('Monthly Returns'!$E:$E,MATCH('Charting Input'!$C958,'Monthly Returns'!$D:$D,0),0)</f>
        <v>#N/A</v>
      </c>
      <c r="E958" s="37" t="e">
        <f>INDEX('Monthly Returns'!$O:$O,MATCH('Charting Input'!$C958,'Monthly Returns'!$D:$D,0),0)</f>
        <v>#N/A</v>
      </c>
      <c r="F958" s="37" t="e">
        <f>INDEX('Monthly Returns'!$P:$P,MATCH('Charting Input'!$C958,'Monthly Returns'!$D:$D,0),0)</f>
        <v>#N/A</v>
      </c>
      <c r="G958" s="17" t="e">
        <f t="shared" si="57"/>
        <v>#N/A</v>
      </c>
      <c r="H958" s="17" t="e">
        <f t="shared" si="59"/>
        <v>#N/A</v>
      </c>
      <c r="I958" s="17" t="e">
        <f t="shared" si="60"/>
        <v>#N/A</v>
      </c>
    </row>
    <row r="959" spans="2:9" x14ac:dyDescent="0.2">
      <c r="B959" s="1" t="s">
        <v>1370</v>
      </c>
      <c r="C959" s="34">
        <f t="shared" si="58"/>
        <v>68819</v>
      </c>
      <c r="D959" s="37" t="e">
        <f>INDEX('Monthly Returns'!$E:$E,MATCH('Charting Input'!$C959,'Monthly Returns'!$D:$D,0),0)</f>
        <v>#N/A</v>
      </c>
      <c r="E959" s="37" t="e">
        <f>INDEX('Monthly Returns'!$O:$O,MATCH('Charting Input'!$C959,'Monthly Returns'!$D:$D,0),0)</f>
        <v>#N/A</v>
      </c>
      <c r="F959" s="37" t="e">
        <f>INDEX('Monthly Returns'!$P:$P,MATCH('Charting Input'!$C959,'Monthly Returns'!$D:$D,0),0)</f>
        <v>#N/A</v>
      </c>
      <c r="G959" s="17" t="e">
        <f t="shared" si="57"/>
        <v>#N/A</v>
      </c>
      <c r="H959" s="17" t="e">
        <f t="shared" si="59"/>
        <v>#N/A</v>
      </c>
      <c r="I959" s="17" t="e">
        <f t="shared" si="60"/>
        <v>#N/A</v>
      </c>
    </row>
    <row r="960" spans="2:9" x14ac:dyDescent="0.2">
      <c r="B960" s="1" t="s">
        <v>1371</v>
      </c>
      <c r="C960" s="34">
        <f t="shared" si="58"/>
        <v>68849</v>
      </c>
      <c r="D960" s="37" t="e">
        <f>INDEX('Monthly Returns'!$E:$E,MATCH('Charting Input'!$C960,'Monthly Returns'!$D:$D,0),0)</f>
        <v>#N/A</v>
      </c>
      <c r="E960" s="37" t="e">
        <f>INDEX('Monthly Returns'!$O:$O,MATCH('Charting Input'!$C960,'Monthly Returns'!$D:$D,0),0)</f>
        <v>#N/A</v>
      </c>
      <c r="F960" s="37" t="e">
        <f>INDEX('Monthly Returns'!$P:$P,MATCH('Charting Input'!$C960,'Monthly Returns'!$D:$D,0),0)</f>
        <v>#N/A</v>
      </c>
      <c r="G960" s="17" t="e">
        <f t="shared" si="57"/>
        <v>#N/A</v>
      </c>
      <c r="H960" s="17" t="e">
        <f t="shared" si="59"/>
        <v>#N/A</v>
      </c>
      <c r="I960" s="17" t="e">
        <f t="shared" si="60"/>
        <v>#N/A</v>
      </c>
    </row>
    <row r="961" spans="2:9" x14ac:dyDescent="0.2">
      <c r="B961" s="1" t="s">
        <v>1372</v>
      </c>
      <c r="C961" s="34">
        <f t="shared" si="58"/>
        <v>68880</v>
      </c>
      <c r="D961" s="37" t="e">
        <f>INDEX('Monthly Returns'!$E:$E,MATCH('Charting Input'!$C961,'Monthly Returns'!$D:$D,0),0)</f>
        <v>#N/A</v>
      </c>
      <c r="E961" s="37" t="e">
        <f>INDEX('Monthly Returns'!$O:$O,MATCH('Charting Input'!$C961,'Monthly Returns'!$D:$D,0),0)</f>
        <v>#N/A</v>
      </c>
      <c r="F961" s="37" t="e">
        <f>INDEX('Monthly Returns'!$P:$P,MATCH('Charting Input'!$C961,'Monthly Returns'!$D:$D,0),0)</f>
        <v>#N/A</v>
      </c>
      <c r="G961" s="17" t="e">
        <f t="shared" si="57"/>
        <v>#N/A</v>
      </c>
      <c r="H961" s="17" t="e">
        <f t="shared" si="59"/>
        <v>#N/A</v>
      </c>
      <c r="I961" s="17" t="e">
        <f t="shared" si="60"/>
        <v>#N/A</v>
      </c>
    </row>
    <row r="962" spans="2:9" x14ac:dyDescent="0.2">
      <c r="B962" s="1" t="s">
        <v>1373</v>
      </c>
      <c r="C962" s="34">
        <f t="shared" si="58"/>
        <v>68911</v>
      </c>
      <c r="D962" s="37" t="e">
        <f>INDEX('Monthly Returns'!$E:$E,MATCH('Charting Input'!$C962,'Monthly Returns'!$D:$D,0),0)</f>
        <v>#N/A</v>
      </c>
      <c r="E962" s="37" t="e">
        <f>INDEX('Monthly Returns'!$O:$O,MATCH('Charting Input'!$C962,'Monthly Returns'!$D:$D,0),0)</f>
        <v>#N/A</v>
      </c>
      <c r="F962" s="37" t="e">
        <f>INDEX('Monthly Returns'!$P:$P,MATCH('Charting Input'!$C962,'Monthly Returns'!$D:$D,0),0)</f>
        <v>#N/A</v>
      </c>
      <c r="G962" s="17" t="e">
        <f t="shared" si="57"/>
        <v>#N/A</v>
      </c>
      <c r="H962" s="17" t="e">
        <f t="shared" si="59"/>
        <v>#N/A</v>
      </c>
      <c r="I962" s="17" t="e">
        <f t="shared" si="60"/>
        <v>#N/A</v>
      </c>
    </row>
    <row r="963" spans="2:9" x14ac:dyDescent="0.2">
      <c r="B963" s="1" t="s">
        <v>1374</v>
      </c>
      <c r="C963" s="34">
        <f t="shared" si="58"/>
        <v>68941</v>
      </c>
      <c r="D963" s="37" t="e">
        <f>INDEX('Monthly Returns'!$E:$E,MATCH('Charting Input'!$C963,'Monthly Returns'!$D:$D,0),0)</f>
        <v>#N/A</v>
      </c>
      <c r="E963" s="37" t="e">
        <f>INDEX('Monthly Returns'!$O:$O,MATCH('Charting Input'!$C963,'Monthly Returns'!$D:$D,0),0)</f>
        <v>#N/A</v>
      </c>
      <c r="F963" s="37" t="e">
        <f>INDEX('Monthly Returns'!$P:$P,MATCH('Charting Input'!$C963,'Monthly Returns'!$D:$D,0),0)</f>
        <v>#N/A</v>
      </c>
      <c r="G963" s="17" t="e">
        <f t="shared" si="57"/>
        <v>#N/A</v>
      </c>
      <c r="H963" s="17" t="e">
        <f t="shared" si="59"/>
        <v>#N/A</v>
      </c>
      <c r="I963" s="17" t="e">
        <f t="shared" si="60"/>
        <v>#N/A</v>
      </c>
    </row>
    <row r="964" spans="2:9" x14ac:dyDescent="0.2">
      <c r="B964" s="1" t="s">
        <v>1375</v>
      </c>
      <c r="C964" s="34">
        <f t="shared" si="58"/>
        <v>68972</v>
      </c>
      <c r="D964" s="37" t="e">
        <f>INDEX('Monthly Returns'!$E:$E,MATCH('Charting Input'!$C964,'Monthly Returns'!$D:$D,0),0)</f>
        <v>#N/A</v>
      </c>
      <c r="E964" s="37" t="e">
        <f>INDEX('Monthly Returns'!$O:$O,MATCH('Charting Input'!$C964,'Monthly Returns'!$D:$D,0),0)</f>
        <v>#N/A</v>
      </c>
      <c r="F964" s="37" t="e">
        <f>INDEX('Monthly Returns'!$P:$P,MATCH('Charting Input'!$C964,'Monthly Returns'!$D:$D,0),0)</f>
        <v>#N/A</v>
      </c>
      <c r="G964" s="17" t="e">
        <f t="shared" si="57"/>
        <v>#N/A</v>
      </c>
      <c r="H964" s="17" t="e">
        <f t="shared" si="59"/>
        <v>#N/A</v>
      </c>
      <c r="I964" s="17" t="e">
        <f t="shared" si="60"/>
        <v>#N/A</v>
      </c>
    </row>
    <row r="965" spans="2:9" x14ac:dyDescent="0.2">
      <c r="B965" s="1" t="s">
        <v>1376</v>
      </c>
      <c r="C965" s="34">
        <f t="shared" si="58"/>
        <v>69002</v>
      </c>
      <c r="D965" s="37" t="e">
        <f>INDEX('Monthly Returns'!$E:$E,MATCH('Charting Input'!$C965,'Monthly Returns'!$D:$D,0),0)</f>
        <v>#N/A</v>
      </c>
      <c r="E965" s="37" t="e">
        <f>INDEX('Monthly Returns'!$O:$O,MATCH('Charting Input'!$C965,'Monthly Returns'!$D:$D,0),0)</f>
        <v>#N/A</v>
      </c>
      <c r="F965" s="37" t="e">
        <f>INDEX('Monthly Returns'!$P:$P,MATCH('Charting Input'!$C965,'Monthly Returns'!$D:$D,0),0)</f>
        <v>#N/A</v>
      </c>
      <c r="G965" s="17" t="e">
        <f t="shared" si="57"/>
        <v>#N/A</v>
      </c>
      <c r="H965" s="17" t="e">
        <f t="shared" si="59"/>
        <v>#N/A</v>
      </c>
      <c r="I965" s="17" t="e">
        <f t="shared" si="60"/>
        <v>#N/A</v>
      </c>
    </row>
    <row r="966" spans="2:9" x14ac:dyDescent="0.2">
      <c r="B966" s="1" t="s">
        <v>1377</v>
      </c>
      <c r="C966" s="34">
        <f t="shared" si="58"/>
        <v>69033</v>
      </c>
      <c r="D966" s="37" t="e">
        <f>INDEX('Monthly Returns'!$E:$E,MATCH('Charting Input'!$C966,'Monthly Returns'!$D:$D,0),0)</f>
        <v>#N/A</v>
      </c>
      <c r="E966" s="37" t="e">
        <f>INDEX('Monthly Returns'!$O:$O,MATCH('Charting Input'!$C966,'Monthly Returns'!$D:$D,0),0)</f>
        <v>#N/A</v>
      </c>
      <c r="F966" s="37" t="e">
        <f>INDEX('Monthly Returns'!$P:$P,MATCH('Charting Input'!$C966,'Monthly Returns'!$D:$D,0),0)</f>
        <v>#N/A</v>
      </c>
      <c r="G966" s="17" t="e">
        <f t="shared" si="57"/>
        <v>#N/A</v>
      </c>
      <c r="H966" s="17" t="e">
        <f t="shared" si="59"/>
        <v>#N/A</v>
      </c>
      <c r="I966" s="17" t="e">
        <f t="shared" si="60"/>
        <v>#N/A</v>
      </c>
    </row>
    <row r="967" spans="2:9" x14ac:dyDescent="0.2">
      <c r="B967" s="1" t="s">
        <v>1378</v>
      </c>
      <c r="C967" s="34">
        <f t="shared" si="58"/>
        <v>69064</v>
      </c>
      <c r="D967" s="37" t="e">
        <f>INDEX('Monthly Returns'!$E:$E,MATCH('Charting Input'!$C967,'Monthly Returns'!$D:$D,0),0)</f>
        <v>#N/A</v>
      </c>
      <c r="E967" s="37" t="e">
        <f>INDEX('Monthly Returns'!$O:$O,MATCH('Charting Input'!$C967,'Monthly Returns'!$D:$D,0),0)</f>
        <v>#N/A</v>
      </c>
      <c r="F967" s="37" t="e">
        <f>INDEX('Monthly Returns'!$P:$P,MATCH('Charting Input'!$C967,'Monthly Returns'!$D:$D,0),0)</f>
        <v>#N/A</v>
      </c>
      <c r="G967" s="17" t="e">
        <f t="shared" ref="G967:G1030" si="61">D967</f>
        <v>#N/A</v>
      </c>
      <c r="H967" s="17" t="e">
        <f t="shared" si="59"/>
        <v>#N/A</v>
      </c>
      <c r="I967" s="17" t="e">
        <f t="shared" si="60"/>
        <v>#N/A</v>
      </c>
    </row>
    <row r="968" spans="2:9" x14ac:dyDescent="0.2">
      <c r="B968" s="1" t="s">
        <v>1379</v>
      </c>
      <c r="C968" s="34">
        <f t="shared" ref="C968:C1031" si="62">EOMONTH(DATE(YEAR(C967),MONTH(C967),DAY(C967)),1)</f>
        <v>69092</v>
      </c>
      <c r="D968" s="37" t="e">
        <f>INDEX('Monthly Returns'!$E:$E,MATCH('Charting Input'!$C968,'Monthly Returns'!$D:$D,0),0)</f>
        <v>#N/A</v>
      </c>
      <c r="E968" s="37" t="e">
        <f>INDEX('Monthly Returns'!$O:$O,MATCH('Charting Input'!$C968,'Monthly Returns'!$D:$D,0),0)</f>
        <v>#N/A</v>
      </c>
      <c r="F968" s="37" t="e">
        <f>INDEX('Monthly Returns'!$P:$P,MATCH('Charting Input'!$C968,'Monthly Returns'!$D:$D,0),0)</f>
        <v>#N/A</v>
      </c>
      <c r="G968" s="17" t="e">
        <f t="shared" si="61"/>
        <v>#N/A</v>
      </c>
      <c r="H968" s="17" t="e">
        <f t="shared" ref="H968:H1031" si="63">H967*(E968/E967)</f>
        <v>#N/A</v>
      </c>
      <c r="I968" s="17" t="e">
        <f t="shared" ref="I968:I1031" si="64">I967*(F968/F967)</f>
        <v>#N/A</v>
      </c>
    </row>
    <row r="969" spans="2:9" x14ac:dyDescent="0.2">
      <c r="B969" s="1" t="s">
        <v>1380</v>
      </c>
      <c r="C969" s="34">
        <f t="shared" si="62"/>
        <v>69123</v>
      </c>
      <c r="D969" s="37" t="e">
        <f>INDEX('Monthly Returns'!$E:$E,MATCH('Charting Input'!$C969,'Monthly Returns'!$D:$D,0),0)</f>
        <v>#N/A</v>
      </c>
      <c r="E969" s="37" t="e">
        <f>INDEX('Monthly Returns'!$O:$O,MATCH('Charting Input'!$C969,'Monthly Returns'!$D:$D,0),0)</f>
        <v>#N/A</v>
      </c>
      <c r="F969" s="37" t="e">
        <f>INDEX('Monthly Returns'!$P:$P,MATCH('Charting Input'!$C969,'Monthly Returns'!$D:$D,0),0)</f>
        <v>#N/A</v>
      </c>
      <c r="G969" s="17" t="e">
        <f t="shared" si="61"/>
        <v>#N/A</v>
      </c>
      <c r="H969" s="17" t="e">
        <f t="shared" si="63"/>
        <v>#N/A</v>
      </c>
      <c r="I969" s="17" t="e">
        <f t="shared" si="64"/>
        <v>#N/A</v>
      </c>
    </row>
    <row r="970" spans="2:9" x14ac:dyDescent="0.2">
      <c r="B970" s="1" t="s">
        <v>1381</v>
      </c>
      <c r="C970" s="34">
        <f t="shared" si="62"/>
        <v>69153</v>
      </c>
      <c r="D970" s="37" t="e">
        <f>INDEX('Monthly Returns'!$E:$E,MATCH('Charting Input'!$C970,'Monthly Returns'!$D:$D,0),0)</f>
        <v>#N/A</v>
      </c>
      <c r="E970" s="37" t="e">
        <f>INDEX('Monthly Returns'!$O:$O,MATCH('Charting Input'!$C970,'Monthly Returns'!$D:$D,0),0)</f>
        <v>#N/A</v>
      </c>
      <c r="F970" s="37" t="e">
        <f>INDEX('Monthly Returns'!$P:$P,MATCH('Charting Input'!$C970,'Monthly Returns'!$D:$D,0),0)</f>
        <v>#N/A</v>
      </c>
      <c r="G970" s="17" t="e">
        <f t="shared" si="61"/>
        <v>#N/A</v>
      </c>
      <c r="H970" s="17" t="e">
        <f t="shared" si="63"/>
        <v>#N/A</v>
      </c>
      <c r="I970" s="17" t="e">
        <f t="shared" si="64"/>
        <v>#N/A</v>
      </c>
    </row>
    <row r="971" spans="2:9" x14ac:dyDescent="0.2">
      <c r="B971" s="1" t="s">
        <v>1382</v>
      </c>
      <c r="C971" s="34">
        <f t="shared" si="62"/>
        <v>69184</v>
      </c>
      <c r="D971" s="37" t="e">
        <f>INDEX('Monthly Returns'!$E:$E,MATCH('Charting Input'!$C971,'Monthly Returns'!$D:$D,0),0)</f>
        <v>#N/A</v>
      </c>
      <c r="E971" s="37" t="e">
        <f>INDEX('Monthly Returns'!$O:$O,MATCH('Charting Input'!$C971,'Monthly Returns'!$D:$D,0),0)</f>
        <v>#N/A</v>
      </c>
      <c r="F971" s="37" t="e">
        <f>INDEX('Monthly Returns'!$P:$P,MATCH('Charting Input'!$C971,'Monthly Returns'!$D:$D,0),0)</f>
        <v>#N/A</v>
      </c>
      <c r="G971" s="17" t="e">
        <f t="shared" si="61"/>
        <v>#N/A</v>
      </c>
      <c r="H971" s="17" t="e">
        <f t="shared" si="63"/>
        <v>#N/A</v>
      </c>
      <c r="I971" s="17" t="e">
        <f t="shared" si="64"/>
        <v>#N/A</v>
      </c>
    </row>
    <row r="972" spans="2:9" x14ac:dyDescent="0.2">
      <c r="B972" s="1" t="s">
        <v>1383</v>
      </c>
      <c r="C972" s="34">
        <f t="shared" si="62"/>
        <v>69214</v>
      </c>
      <c r="D972" s="37" t="e">
        <f>INDEX('Monthly Returns'!$E:$E,MATCH('Charting Input'!$C972,'Monthly Returns'!$D:$D,0),0)</f>
        <v>#N/A</v>
      </c>
      <c r="E972" s="37" t="e">
        <f>INDEX('Monthly Returns'!$O:$O,MATCH('Charting Input'!$C972,'Monthly Returns'!$D:$D,0),0)</f>
        <v>#N/A</v>
      </c>
      <c r="F972" s="37" t="e">
        <f>INDEX('Monthly Returns'!$P:$P,MATCH('Charting Input'!$C972,'Monthly Returns'!$D:$D,0),0)</f>
        <v>#N/A</v>
      </c>
      <c r="G972" s="17" t="e">
        <f t="shared" si="61"/>
        <v>#N/A</v>
      </c>
      <c r="H972" s="17" t="e">
        <f t="shared" si="63"/>
        <v>#N/A</v>
      </c>
      <c r="I972" s="17" t="e">
        <f t="shared" si="64"/>
        <v>#N/A</v>
      </c>
    </row>
    <row r="973" spans="2:9" x14ac:dyDescent="0.2">
      <c r="B973" s="1" t="s">
        <v>1384</v>
      </c>
      <c r="C973" s="34">
        <f t="shared" si="62"/>
        <v>69245</v>
      </c>
      <c r="D973" s="37" t="e">
        <f>INDEX('Monthly Returns'!$E:$E,MATCH('Charting Input'!$C973,'Monthly Returns'!$D:$D,0),0)</f>
        <v>#N/A</v>
      </c>
      <c r="E973" s="37" t="e">
        <f>INDEX('Monthly Returns'!$O:$O,MATCH('Charting Input'!$C973,'Monthly Returns'!$D:$D,0),0)</f>
        <v>#N/A</v>
      </c>
      <c r="F973" s="37" t="e">
        <f>INDEX('Monthly Returns'!$P:$P,MATCH('Charting Input'!$C973,'Monthly Returns'!$D:$D,0),0)</f>
        <v>#N/A</v>
      </c>
      <c r="G973" s="17" t="e">
        <f t="shared" si="61"/>
        <v>#N/A</v>
      </c>
      <c r="H973" s="17" t="e">
        <f t="shared" si="63"/>
        <v>#N/A</v>
      </c>
      <c r="I973" s="17" t="e">
        <f t="shared" si="64"/>
        <v>#N/A</v>
      </c>
    </row>
    <row r="974" spans="2:9" x14ac:dyDescent="0.2">
      <c r="B974" s="1" t="s">
        <v>1385</v>
      </c>
      <c r="C974" s="34">
        <f t="shared" si="62"/>
        <v>69276</v>
      </c>
      <c r="D974" s="37" t="e">
        <f>INDEX('Monthly Returns'!$E:$E,MATCH('Charting Input'!$C974,'Monthly Returns'!$D:$D,0),0)</f>
        <v>#N/A</v>
      </c>
      <c r="E974" s="37" t="e">
        <f>INDEX('Monthly Returns'!$O:$O,MATCH('Charting Input'!$C974,'Monthly Returns'!$D:$D,0),0)</f>
        <v>#N/A</v>
      </c>
      <c r="F974" s="37" t="e">
        <f>INDEX('Monthly Returns'!$P:$P,MATCH('Charting Input'!$C974,'Monthly Returns'!$D:$D,0),0)</f>
        <v>#N/A</v>
      </c>
      <c r="G974" s="17" t="e">
        <f t="shared" si="61"/>
        <v>#N/A</v>
      </c>
      <c r="H974" s="17" t="e">
        <f t="shared" si="63"/>
        <v>#N/A</v>
      </c>
      <c r="I974" s="17" t="e">
        <f t="shared" si="64"/>
        <v>#N/A</v>
      </c>
    </row>
    <row r="975" spans="2:9" x14ac:dyDescent="0.2">
      <c r="B975" s="1" t="s">
        <v>1386</v>
      </c>
      <c r="C975" s="34">
        <f t="shared" si="62"/>
        <v>69306</v>
      </c>
      <c r="D975" s="37" t="e">
        <f>INDEX('Monthly Returns'!$E:$E,MATCH('Charting Input'!$C975,'Monthly Returns'!$D:$D,0),0)</f>
        <v>#N/A</v>
      </c>
      <c r="E975" s="37" t="e">
        <f>INDEX('Monthly Returns'!$O:$O,MATCH('Charting Input'!$C975,'Monthly Returns'!$D:$D,0),0)</f>
        <v>#N/A</v>
      </c>
      <c r="F975" s="37" t="e">
        <f>INDEX('Monthly Returns'!$P:$P,MATCH('Charting Input'!$C975,'Monthly Returns'!$D:$D,0),0)</f>
        <v>#N/A</v>
      </c>
      <c r="G975" s="17" t="e">
        <f t="shared" si="61"/>
        <v>#N/A</v>
      </c>
      <c r="H975" s="17" t="e">
        <f t="shared" si="63"/>
        <v>#N/A</v>
      </c>
      <c r="I975" s="17" t="e">
        <f t="shared" si="64"/>
        <v>#N/A</v>
      </c>
    </row>
    <row r="976" spans="2:9" x14ac:dyDescent="0.2">
      <c r="B976" s="1" t="s">
        <v>1387</v>
      </c>
      <c r="C976" s="34">
        <f t="shared" si="62"/>
        <v>69337</v>
      </c>
      <c r="D976" s="37" t="e">
        <f>INDEX('Monthly Returns'!$E:$E,MATCH('Charting Input'!$C976,'Monthly Returns'!$D:$D,0),0)</f>
        <v>#N/A</v>
      </c>
      <c r="E976" s="37" t="e">
        <f>INDEX('Monthly Returns'!$O:$O,MATCH('Charting Input'!$C976,'Monthly Returns'!$D:$D,0),0)</f>
        <v>#N/A</v>
      </c>
      <c r="F976" s="37" t="e">
        <f>INDEX('Monthly Returns'!$P:$P,MATCH('Charting Input'!$C976,'Monthly Returns'!$D:$D,0),0)</f>
        <v>#N/A</v>
      </c>
      <c r="G976" s="17" t="e">
        <f t="shared" si="61"/>
        <v>#N/A</v>
      </c>
      <c r="H976" s="17" t="e">
        <f t="shared" si="63"/>
        <v>#N/A</v>
      </c>
      <c r="I976" s="17" t="e">
        <f t="shared" si="64"/>
        <v>#N/A</v>
      </c>
    </row>
    <row r="977" spans="2:9" x14ac:dyDescent="0.2">
      <c r="B977" s="1" t="s">
        <v>1388</v>
      </c>
      <c r="C977" s="34">
        <f t="shared" si="62"/>
        <v>69367</v>
      </c>
      <c r="D977" s="37" t="e">
        <f>INDEX('Monthly Returns'!$E:$E,MATCH('Charting Input'!$C977,'Monthly Returns'!$D:$D,0),0)</f>
        <v>#N/A</v>
      </c>
      <c r="E977" s="37" t="e">
        <f>INDEX('Monthly Returns'!$O:$O,MATCH('Charting Input'!$C977,'Monthly Returns'!$D:$D,0),0)</f>
        <v>#N/A</v>
      </c>
      <c r="F977" s="37" t="e">
        <f>INDEX('Monthly Returns'!$P:$P,MATCH('Charting Input'!$C977,'Monthly Returns'!$D:$D,0),0)</f>
        <v>#N/A</v>
      </c>
      <c r="G977" s="17" t="e">
        <f t="shared" si="61"/>
        <v>#N/A</v>
      </c>
      <c r="H977" s="17" t="e">
        <f t="shared" si="63"/>
        <v>#N/A</v>
      </c>
      <c r="I977" s="17" t="e">
        <f t="shared" si="64"/>
        <v>#N/A</v>
      </c>
    </row>
    <row r="978" spans="2:9" x14ac:dyDescent="0.2">
      <c r="B978" s="1" t="s">
        <v>1389</v>
      </c>
      <c r="C978" s="34">
        <f t="shared" si="62"/>
        <v>69398</v>
      </c>
      <c r="D978" s="37" t="e">
        <f>INDEX('Monthly Returns'!$E:$E,MATCH('Charting Input'!$C978,'Monthly Returns'!$D:$D,0),0)</f>
        <v>#N/A</v>
      </c>
      <c r="E978" s="37" t="e">
        <f>INDEX('Monthly Returns'!$O:$O,MATCH('Charting Input'!$C978,'Monthly Returns'!$D:$D,0),0)</f>
        <v>#N/A</v>
      </c>
      <c r="F978" s="37" t="e">
        <f>INDEX('Monthly Returns'!$P:$P,MATCH('Charting Input'!$C978,'Monthly Returns'!$D:$D,0),0)</f>
        <v>#N/A</v>
      </c>
      <c r="G978" s="17" t="e">
        <f t="shared" si="61"/>
        <v>#N/A</v>
      </c>
      <c r="H978" s="17" t="e">
        <f t="shared" si="63"/>
        <v>#N/A</v>
      </c>
      <c r="I978" s="17" t="e">
        <f t="shared" si="64"/>
        <v>#N/A</v>
      </c>
    </row>
    <row r="979" spans="2:9" x14ac:dyDescent="0.2">
      <c r="B979" s="1" t="s">
        <v>1390</v>
      </c>
      <c r="C979" s="34">
        <f t="shared" si="62"/>
        <v>69429</v>
      </c>
      <c r="D979" s="37" t="e">
        <f>INDEX('Monthly Returns'!$E:$E,MATCH('Charting Input'!$C979,'Monthly Returns'!$D:$D,0),0)</f>
        <v>#N/A</v>
      </c>
      <c r="E979" s="37" t="e">
        <f>INDEX('Monthly Returns'!$O:$O,MATCH('Charting Input'!$C979,'Monthly Returns'!$D:$D,0),0)</f>
        <v>#N/A</v>
      </c>
      <c r="F979" s="37" t="e">
        <f>INDEX('Monthly Returns'!$P:$P,MATCH('Charting Input'!$C979,'Monthly Returns'!$D:$D,0),0)</f>
        <v>#N/A</v>
      </c>
      <c r="G979" s="17" t="e">
        <f t="shared" si="61"/>
        <v>#N/A</v>
      </c>
      <c r="H979" s="17" t="e">
        <f t="shared" si="63"/>
        <v>#N/A</v>
      </c>
      <c r="I979" s="17" t="e">
        <f t="shared" si="64"/>
        <v>#N/A</v>
      </c>
    </row>
    <row r="980" spans="2:9" x14ac:dyDescent="0.2">
      <c r="B980" s="1" t="s">
        <v>1391</v>
      </c>
      <c r="C980" s="34">
        <f t="shared" si="62"/>
        <v>69457</v>
      </c>
      <c r="D980" s="37" t="e">
        <f>INDEX('Monthly Returns'!$E:$E,MATCH('Charting Input'!$C980,'Monthly Returns'!$D:$D,0),0)</f>
        <v>#N/A</v>
      </c>
      <c r="E980" s="37" t="e">
        <f>INDEX('Monthly Returns'!$O:$O,MATCH('Charting Input'!$C980,'Monthly Returns'!$D:$D,0),0)</f>
        <v>#N/A</v>
      </c>
      <c r="F980" s="37" t="e">
        <f>INDEX('Monthly Returns'!$P:$P,MATCH('Charting Input'!$C980,'Monthly Returns'!$D:$D,0),0)</f>
        <v>#N/A</v>
      </c>
      <c r="G980" s="17" t="e">
        <f t="shared" si="61"/>
        <v>#N/A</v>
      </c>
      <c r="H980" s="17" t="e">
        <f t="shared" si="63"/>
        <v>#N/A</v>
      </c>
      <c r="I980" s="17" t="e">
        <f t="shared" si="64"/>
        <v>#N/A</v>
      </c>
    </row>
    <row r="981" spans="2:9" x14ac:dyDescent="0.2">
      <c r="B981" s="1" t="s">
        <v>1392</v>
      </c>
      <c r="C981" s="34">
        <f t="shared" si="62"/>
        <v>69488</v>
      </c>
      <c r="D981" s="37" t="e">
        <f>INDEX('Monthly Returns'!$E:$E,MATCH('Charting Input'!$C981,'Monthly Returns'!$D:$D,0),0)</f>
        <v>#N/A</v>
      </c>
      <c r="E981" s="37" t="e">
        <f>INDEX('Monthly Returns'!$O:$O,MATCH('Charting Input'!$C981,'Monthly Returns'!$D:$D,0),0)</f>
        <v>#N/A</v>
      </c>
      <c r="F981" s="37" t="e">
        <f>INDEX('Monthly Returns'!$P:$P,MATCH('Charting Input'!$C981,'Monthly Returns'!$D:$D,0),0)</f>
        <v>#N/A</v>
      </c>
      <c r="G981" s="17" t="e">
        <f t="shared" si="61"/>
        <v>#N/A</v>
      </c>
      <c r="H981" s="17" t="e">
        <f t="shared" si="63"/>
        <v>#N/A</v>
      </c>
      <c r="I981" s="17" t="e">
        <f t="shared" si="64"/>
        <v>#N/A</v>
      </c>
    </row>
    <row r="982" spans="2:9" x14ac:dyDescent="0.2">
      <c r="B982" s="1" t="s">
        <v>1393</v>
      </c>
      <c r="C982" s="34">
        <f t="shared" si="62"/>
        <v>69518</v>
      </c>
      <c r="D982" s="37" t="e">
        <f>INDEX('Monthly Returns'!$E:$E,MATCH('Charting Input'!$C982,'Monthly Returns'!$D:$D,0),0)</f>
        <v>#N/A</v>
      </c>
      <c r="E982" s="37" t="e">
        <f>INDEX('Monthly Returns'!$O:$O,MATCH('Charting Input'!$C982,'Monthly Returns'!$D:$D,0),0)</f>
        <v>#N/A</v>
      </c>
      <c r="F982" s="37" t="e">
        <f>INDEX('Monthly Returns'!$P:$P,MATCH('Charting Input'!$C982,'Monthly Returns'!$D:$D,0),0)</f>
        <v>#N/A</v>
      </c>
      <c r="G982" s="17" t="e">
        <f t="shared" si="61"/>
        <v>#N/A</v>
      </c>
      <c r="H982" s="17" t="e">
        <f t="shared" si="63"/>
        <v>#N/A</v>
      </c>
      <c r="I982" s="17" t="e">
        <f t="shared" si="64"/>
        <v>#N/A</v>
      </c>
    </row>
    <row r="983" spans="2:9" x14ac:dyDescent="0.2">
      <c r="B983" s="1" t="s">
        <v>1394</v>
      </c>
      <c r="C983" s="34">
        <f t="shared" si="62"/>
        <v>69549</v>
      </c>
      <c r="D983" s="37" t="e">
        <f>INDEX('Monthly Returns'!$E:$E,MATCH('Charting Input'!$C983,'Monthly Returns'!$D:$D,0),0)</f>
        <v>#N/A</v>
      </c>
      <c r="E983" s="37" t="e">
        <f>INDEX('Monthly Returns'!$O:$O,MATCH('Charting Input'!$C983,'Monthly Returns'!$D:$D,0),0)</f>
        <v>#N/A</v>
      </c>
      <c r="F983" s="37" t="e">
        <f>INDEX('Monthly Returns'!$P:$P,MATCH('Charting Input'!$C983,'Monthly Returns'!$D:$D,0),0)</f>
        <v>#N/A</v>
      </c>
      <c r="G983" s="17" t="e">
        <f t="shared" si="61"/>
        <v>#N/A</v>
      </c>
      <c r="H983" s="17" t="e">
        <f t="shared" si="63"/>
        <v>#N/A</v>
      </c>
      <c r="I983" s="17" t="e">
        <f t="shared" si="64"/>
        <v>#N/A</v>
      </c>
    </row>
    <row r="984" spans="2:9" x14ac:dyDescent="0.2">
      <c r="B984" s="1" t="s">
        <v>1395</v>
      </c>
      <c r="C984" s="34">
        <f t="shared" si="62"/>
        <v>69579</v>
      </c>
      <c r="D984" s="37" t="e">
        <f>INDEX('Monthly Returns'!$E:$E,MATCH('Charting Input'!$C984,'Monthly Returns'!$D:$D,0),0)</f>
        <v>#N/A</v>
      </c>
      <c r="E984" s="37" t="e">
        <f>INDEX('Monthly Returns'!$O:$O,MATCH('Charting Input'!$C984,'Monthly Returns'!$D:$D,0),0)</f>
        <v>#N/A</v>
      </c>
      <c r="F984" s="37" t="e">
        <f>INDEX('Monthly Returns'!$P:$P,MATCH('Charting Input'!$C984,'Monthly Returns'!$D:$D,0),0)</f>
        <v>#N/A</v>
      </c>
      <c r="G984" s="17" t="e">
        <f t="shared" si="61"/>
        <v>#N/A</v>
      </c>
      <c r="H984" s="17" t="e">
        <f t="shared" si="63"/>
        <v>#N/A</v>
      </c>
      <c r="I984" s="17" t="e">
        <f t="shared" si="64"/>
        <v>#N/A</v>
      </c>
    </row>
    <row r="985" spans="2:9" x14ac:dyDescent="0.2">
      <c r="B985" s="1" t="s">
        <v>1396</v>
      </c>
      <c r="C985" s="34">
        <f t="shared" si="62"/>
        <v>69610</v>
      </c>
      <c r="D985" s="37" t="e">
        <f>INDEX('Monthly Returns'!$E:$E,MATCH('Charting Input'!$C985,'Monthly Returns'!$D:$D,0),0)</f>
        <v>#N/A</v>
      </c>
      <c r="E985" s="37" t="e">
        <f>INDEX('Monthly Returns'!$O:$O,MATCH('Charting Input'!$C985,'Monthly Returns'!$D:$D,0),0)</f>
        <v>#N/A</v>
      </c>
      <c r="F985" s="37" t="e">
        <f>INDEX('Monthly Returns'!$P:$P,MATCH('Charting Input'!$C985,'Monthly Returns'!$D:$D,0),0)</f>
        <v>#N/A</v>
      </c>
      <c r="G985" s="17" t="e">
        <f t="shared" si="61"/>
        <v>#N/A</v>
      </c>
      <c r="H985" s="17" t="e">
        <f t="shared" si="63"/>
        <v>#N/A</v>
      </c>
      <c r="I985" s="17" t="e">
        <f t="shared" si="64"/>
        <v>#N/A</v>
      </c>
    </row>
    <row r="986" spans="2:9" x14ac:dyDescent="0.2">
      <c r="B986" s="1" t="s">
        <v>1397</v>
      </c>
      <c r="C986" s="34">
        <f t="shared" si="62"/>
        <v>69641</v>
      </c>
      <c r="D986" s="37" t="e">
        <f>INDEX('Monthly Returns'!$E:$E,MATCH('Charting Input'!$C986,'Monthly Returns'!$D:$D,0),0)</f>
        <v>#N/A</v>
      </c>
      <c r="E986" s="37" t="e">
        <f>INDEX('Monthly Returns'!$O:$O,MATCH('Charting Input'!$C986,'Monthly Returns'!$D:$D,0),0)</f>
        <v>#N/A</v>
      </c>
      <c r="F986" s="37" t="e">
        <f>INDEX('Monthly Returns'!$P:$P,MATCH('Charting Input'!$C986,'Monthly Returns'!$D:$D,0),0)</f>
        <v>#N/A</v>
      </c>
      <c r="G986" s="17" t="e">
        <f t="shared" si="61"/>
        <v>#N/A</v>
      </c>
      <c r="H986" s="17" t="e">
        <f t="shared" si="63"/>
        <v>#N/A</v>
      </c>
      <c r="I986" s="17" t="e">
        <f t="shared" si="64"/>
        <v>#N/A</v>
      </c>
    </row>
    <row r="987" spans="2:9" x14ac:dyDescent="0.2">
      <c r="B987" s="1" t="s">
        <v>1398</v>
      </c>
      <c r="C987" s="34">
        <f t="shared" si="62"/>
        <v>69671</v>
      </c>
      <c r="D987" s="37" t="e">
        <f>INDEX('Monthly Returns'!$E:$E,MATCH('Charting Input'!$C987,'Monthly Returns'!$D:$D,0),0)</f>
        <v>#N/A</v>
      </c>
      <c r="E987" s="37" t="e">
        <f>INDEX('Monthly Returns'!$O:$O,MATCH('Charting Input'!$C987,'Monthly Returns'!$D:$D,0),0)</f>
        <v>#N/A</v>
      </c>
      <c r="F987" s="37" t="e">
        <f>INDEX('Monthly Returns'!$P:$P,MATCH('Charting Input'!$C987,'Monthly Returns'!$D:$D,0),0)</f>
        <v>#N/A</v>
      </c>
      <c r="G987" s="17" t="e">
        <f t="shared" si="61"/>
        <v>#N/A</v>
      </c>
      <c r="H987" s="17" t="e">
        <f t="shared" si="63"/>
        <v>#N/A</v>
      </c>
      <c r="I987" s="17" t="e">
        <f t="shared" si="64"/>
        <v>#N/A</v>
      </c>
    </row>
    <row r="988" spans="2:9" x14ac:dyDescent="0.2">
      <c r="B988" s="1" t="s">
        <v>1399</v>
      </c>
      <c r="C988" s="34">
        <f t="shared" si="62"/>
        <v>69702</v>
      </c>
      <c r="D988" s="37" t="e">
        <f>INDEX('Monthly Returns'!$E:$E,MATCH('Charting Input'!$C988,'Monthly Returns'!$D:$D,0),0)</f>
        <v>#N/A</v>
      </c>
      <c r="E988" s="37" t="e">
        <f>INDEX('Monthly Returns'!$O:$O,MATCH('Charting Input'!$C988,'Monthly Returns'!$D:$D,0),0)</f>
        <v>#N/A</v>
      </c>
      <c r="F988" s="37" t="e">
        <f>INDEX('Monthly Returns'!$P:$P,MATCH('Charting Input'!$C988,'Monthly Returns'!$D:$D,0),0)</f>
        <v>#N/A</v>
      </c>
      <c r="G988" s="17" t="e">
        <f t="shared" si="61"/>
        <v>#N/A</v>
      </c>
      <c r="H988" s="17" t="e">
        <f t="shared" si="63"/>
        <v>#N/A</v>
      </c>
      <c r="I988" s="17" t="e">
        <f t="shared" si="64"/>
        <v>#N/A</v>
      </c>
    </row>
    <row r="989" spans="2:9" x14ac:dyDescent="0.2">
      <c r="B989" s="1" t="s">
        <v>1400</v>
      </c>
      <c r="C989" s="34">
        <f t="shared" si="62"/>
        <v>69732</v>
      </c>
      <c r="D989" s="37" t="e">
        <f>INDEX('Monthly Returns'!$E:$E,MATCH('Charting Input'!$C989,'Monthly Returns'!$D:$D,0),0)</f>
        <v>#N/A</v>
      </c>
      <c r="E989" s="37" t="e">
        <f>INDEX('Monthly Returns'!$O:$O,MATCH('Charting Input'!$C989,'Monthly Returns'!$D:$D,0),0)</f>
        <v>#N/A</v>
      </c>
      <c r="F989" s="37" t="e">
        <f>INDEX('Monthly Returns'!$P:$P,MATCH('Charting Input'!$C989,'Monthly Returns'!$D:$D,0),0)</f>
        <v>#N/A</v>
      </c>
      <c r="G989" s="17" t="e">
        <f t="shared" si="61"/>
        <v>#N/A</v>
      </c>
      <c r="H989" s="17" t="e">
        <f t="shared" si="63"/>
        <v>#N/A</v>
      </c>
      <c r="I989" s="17" t="e">
        <f t="shared" si="64"/>
        <v>#N/A</v>
      </c>
    </row>
    <row r="990" spans="2:9" x14ac:dyDescent="0.2">
      <c r="B990" s="1" t="s">
        <v>1401</v>
      </c>
      <c r="C990" s="34">
        <f t="shared" si="62"/>
        <v>69763</v>
      </c>
      <c r="D990" s="37" t="e">
        <f>INDEX('Monthly Returns'!$E:$E,MATCH('Charting Input'!$C990,'Monthly Returns'!$D:$D,0),0)</f>
        <v>#N/A</v>
      </c>
      <c r="E990" s="37" t="e">
        <f>INDEX('Monthly Returns'!$O:$O,MATCH('Charting Input'!$C990,'Monthly Returns'!$D:$D,0),0)</f>
        <v>#N/A</v>
      </c>
      <c r="F990" s="37" t="e">
        <f>INDEX('Monthly Returns'!$P:$P,MATCH('Charting Input'!$C990,'Monthly Returns'!$D:$D,0),0)</f>
        <v>#N/A</v>
      </c>
      <c r="G990" s="17" t="e">
        <f t="shared" si="61"/>
        <v>#N/A</v>
      </c>
      <c r="H990" s="17" t="e">
        <f t="shared" si="63"/>
        <v>#N/A</v>
      </c>
      <c r="I990" s="17" t="e">
        <f t="shared" si="64"/>
        <v>#N/A</v>
      </c>
    </row>
    <row r="991" spans="2:9" x14ac:dyDescent="0.2">
      <c r="B991" s="1" t="s">
        <v>1402</v>
      </c>
      <c r="C991" s="34">
        <f t="shared" si="62"/>
        <v>69794</v>
      </c>
      <c r="D991" s="37" t="e">
        <f>INDEX('Monthly Returns'!$E:$E,MATCH('Charting Input'!$C991,'Monthly Returns'!$D:$D,0),0)</f>
        <v>#N/A</v>
      </c>
      <c r="E991" s="37" t="e">
        <f>INDEX('Monthly Returns'!$O:$O,MATCH('Charting Input'!$C991,'Monthly Returns'!$D:$D,0),0)</f>
        <v>#N/A</v>
      </c>
      <c r="F991" s="37" t="e">
        <f>INDEX('Monthly Returns'!$P:$P,MATCH('Charting Input'!$C991,'Monthly Returns'!$D:$D,0),0)</f>
        <v>#N/A</v>
      </c>
      <c r="G991" s="17" t="e">
        <f t="shared" si="61"/>
        <v>#N/A</v>
      </c>
      <c r="H991" s="17" t="e">
        <f t="shared" si="63"/>
        <v>#N/A</v>
      </c>
      <c r="I991" s="17" t="e">
        <f t="shared" si="64"/>
        <v>#N/A</v>
      </c>
    </row>
    <row r="992" spans="2:9" x14ac:dyDescent="0.2">
      <c r="B992" s="1" t="s">
        <v>1403</v>
      </c>
      <c r="C992" s="34">
        <f t="shared" si="62"/>
        <v>69822</v>
      </c>
      <c r="D992" s="37" t="e">
        <f>INDEX('Monthly Returns'!$E:$E,MATCH('Charting Input'!$C992,'Monthly Returns'!$D:$D,0),0)</f>
        <v>#N/A</v>
      </c>
      <c r="E992" s="37" t="e">
        <f>INDEX('Monthly Returns'!$O:$O,MATCH('Charting Input'!$C992,'Monthly Returns'!$D:$D,0),0)</f>
        <v>#N/A</v>
      </c>
      <c r="F992" s="37" t="e">
        <f>INDEX('Monthly Returns'!$P:$P,MATCH('Charting Input'!$C992,'Monthly Returns'!$D:$D,0),0)</f>
        <v>#N/A</v>
      </c>
      <c r="G992" s="17" t="e">
        <f t="shared" si="61"/>
        <v>#N/A</v>
      </c>
      <c r="H992" s="17" t="e">
        <f t="shared" si="63"/>
        <v>#N/A</v>
      </c>
      <c r="I992" s="17" t="e">
        <f t="shared" si="64"/>
        <v>#N/A</v>
      </c>
    </row>
    <row r="993" spans="2:9" x14ac:dyDescent="0.2">
      <c r="B993" s="1" t="s">
        <v>1404</v>
      </c>
      <c r="C993" s="34">
        <f t="shared" si="62"/>
        <v>69853</v>
      </c>
      <c r="D993" s="37" t="e">
        <f>INDEX('Monthly Returns'!$E:$E,MATCH('Charting Input'!$C993,'Monthly Returns'!$D:$D,0),0)</f>
        <v>#N/A</v>
      </c>
      <c r="E993" s="37" t="e">
        <f>INDEX('Monthly Returns'!$O:$O,MATCH('Charting Input'!$C993,'Monthly Returns'!$D:$D,0),0)</f>
        <v>#N/A</v>
      </c>
      <c r="F993" s="37" t="e">
        <f>INDEX('Monthly Returns'!$P:$P,MATCH('Charting Input'!$C993,'Monthly Returns'!$D:$D,0),0)</f>
        <v>#N/A</v>
      </c>
      <c r="G993" s="17" t="e">
        <f t="shared" si="61"/>
        <v>#N/A</v>
      </c>
      <c r="H993" s="17" t="e">
        <f t="shared" si="63"/>
        <v>#N/A</v>
      </c>
      <c r="I993" s="17" t="e">
        <f t="shared" si="64"/>
        <v>#N/A</v>
      </c>
    </row>
    <row r="994" spans="2:9" x14ac:dyDescent="0.2">
      <c r="B994" s="1" t="s">
        <v>1405</v>
      </c>
      <c r="C994" s="34">
        <f t="shared" si="62"/>
        <v>69883</v>
      </c>
      <c r="D994" s="37" t="e">
        <f>INDEX('Monthly Returns'!$E:$E,MATCH('Charting Input'!$C994,'Monthly Returns'!$D:$D,0),0)</f>
        <v>#N/A</v>
      </c>
      <c r="E994" s="37" t="e">
        <f>INDEX('Monthly Returns'!$O:$O,MATCH('Charting Input'!$C994,'Monthly Returns'!$D:$D,0),0)</f>
        <v>#N/A</v>
      </c>
      <c r="F994" s="37" t="e">
        <f>INDEX('Monthly Returns'!$P:$P,MATCH('Charting Input'!$C994,'Monthly Returns'!$D:$D,0),0)</f>
        <v>#N/A</v>
      </c>
      <c r="G994" s="17" t="e">
        <f t="shared" si="61"/>
        <v>#N/A</v>
      </c>
      <c r="H994" s="17" t="e">
        <f t="shared" si="63"/>
        <v>#N/A</v>
      </c>
      <c r="I994" s="17" t="e">
        <f t="shared" si="64"/>
        <v>#N/A</v>
      </c>
    </row>
    <row r="995" spans="2:9" x14ac:dyDescent="0.2">
      <c r="B995" s="1" t="s">
        <v>1406</v>
      </c>
      <c r="C995" s="34">
        <f t="shared" si="62"/>
        <v>69914</v>
      </c>
      <c r="D995" s="37" t="e">
        <f>INDEX('Monthly Returns'!$E:$E,MATCH('Charting Input'!$C995,'Monthly Returns'!$D:$D,0),0)</f>
        <v>#N/A</v>
      </c>
      <c r="E995" s="37" t="e">
        <f>INDEX('Monthly Returns'!$O:$O,MATCH('Charting Input'!$C995,'Monthly Returns'!$D:$D,0),0)</f>
        <v>#N/A</v>
      </c>
      <c r="F995" s="37" t="e">
        <f>INDEX('Monthly Returns'!$P:$P,MATCH('Charting Input'!$C995,'Monthly Returns'!$D:$D,0),0)</f>
        <v>#N/A</v>
      </c>
      <c r="G995" s="17" t="e">
        <f t="shared" si="61"/>
        <v>#N/A</v>
      </c>
      <c r="H995" s="17" t="e">
        <f t="shared" si="63"/>
        <v>#N/A</v>
      </c>
      <c r="I995" s="17" t="e">
        <f t="shared" si="64"/>
        <v>#N/A</v>
      </c>
    </row>
    <row r="996" spans="2:9" x14ac:dyDescent="0.2">
      <c r="B996" s="1" t="s">
        <v>1407</v>
      </c>
      <c r="C996" s="34">
        <f t="shared" si="62"/>
        <v>69944</v>
      </c>
      <c r="D996" s="37" t="e">
        <f>INDEX('Monthly Returns'!$E:$E,MATCH('Charting Input'!$C996,'Monthly Returns'!$D:$D,0),0)</f>
        <v>#N/A</v>
      </c>
      <c r="E996" s="37" t="e">
        <f>INDEX('Monthly Returns'!$O:$O,MATCH('Charting Input'!$C996,'Monthly Returns'!$D:$D,0),0)</f>
        <v>#N/A</v>
      </c>
      <c r="F996" s="37" t="e">
        <f>INDEX('Monthly Returns'!$P:$P,MATCH('Charting Input'!$C996,'Monthly Returns'!$D:$D,0),0)</f>
        <v>#N/A</v>
      </c>
      <c r="G996" s="17" t="e">
        <f t="shared" si="61"/>
        <v>#N/A</v>
      </c>
      <c r="H996" s="17" t="e">
        <f t="shared" si="63"/>
        <v>#N/A</v>
      </c>
      <c r="I996" s="17" t="e">
        <f t="shared" si="64"/>
        <v>#N/A</v>
      </c>
    </row>
    <row r="997" spans="2:9" x14ac:dyDescent="0.2">
      <c r="B997" s="1" t="s">
        <v>1408</v>
      </c>
      <c r="C997" s="34">
        <f t="shared" si="62"/>
        <v>69975</v>
      </c>
      <c r="D997" s="37" t="e">
        <f>INDEX('Monthly Returns'!$E:$E,MATCH('Charting Input'!$C997,'Monthly Returns'!$D:$D,0),0)</f>
        <v>#N/A</v>
      </c>
      <c r="E997" s="37" t="e">
        <f>INDEX('Monthly Returns'!$O:$O,MATCH('Charting Input'!$C997,'Monthly Returns'!$D:$D,0),0)</f>
        <v>#N/A</v>
      </c>
      <c r="F997" s="37" t="e">
        <f>INDEX('Monthly Returns'!$P:$P,MATCH('Charting Input'!$C997,'Monthly Returns'!$D:$D,0),0)</f>
        <v>#N/A</v>
      </c>
      <c r="G997" s="17" t="e">
        <f t="shared" si="61"/>
        <v>#N/A</v>
      </c>
      <c r="H997" s="17" t="e">
        <f t="shared" si="63"/>
        <v>#N/A</v>
      </c>
      <c r="I997" s="17" t="e">
        <f t="shared" si="64"/>
        <v>#N/A</v>
      </c>
    </row>
    <row r="998" spans="2:9" x14ac:dyDescent="0.2">
      <c r="B998" s="1" t="s">
        <v>1409</v>
      </c>
      <c r="C998" s="34">
        <f t="shared" si="62"/>
        <v>70006</v>
      </c>
      <c r="D998" s="37" t="e">
        <f>INDEX('Monthly Returns'!$E:$E,MATCH('Charting Input'!$C998,'Monthly Returns'!$D:$D,0),0)</f>
        <v>#N/A</v>
      </c>
      <c r="E998" s="37" t="e">
        <f>INDEX('Monthly Returns'!$O:$O,MATCH('Charting Input'!$C998,'Monthly Returns'!$D:$D,0),0)</f>
        <v>#N/A</v>
      </c>
      <c r="F998" s="37" t="e">
        <f>INDEX('Monthly Returns'!$P:$P,MATCH('Charting Input'!$C998,'Monthly Returns'!$D:$D,0),0)</f>
        <v>#N/A</v>
      </c>
      <c r="G998" s="17" t="e">
        <f t="shared" si="61"/>
        <v>#N/A</v>
      </c>
      <c r="H998" s="17" t="e">
        <f t="shared" si="63"/>
        <v>#N/A</v>
      </c>
      <c r="I998" s="17" t="e">
        <f t="shared" si="64"/>
        <v>#N/A</v>
      </c>
    </row>
    <row r="999" spans="2:9" x14ac:dyDescent="0.2">
      <c r="B999" s="1" t="s">
        <v>1410</v>
      </c>
      <c r="C999" s="34">
        <f t="shared" si="62"/>
        <v>70036</v>
      </c>
      <c r="D999" s="37" t="e">
        <f>INDEX('Monthly Returns'!$E:$E,MATCH('Charting Input'!$C999,'Monthly Returns'!$D:$D,0),0)</f>
        <v>#N/A</v>
      </c>
      <c r="E999" s="37" t="e">
        <f>INDEX('Monthly Returns'!$O:$O,MATCH('Charting Input'!$C999,'Monthly Returns'!$D:$D,0),0)</f>
        <v>#N/A</v>
      </c>
      <c r="F999" s="37" t="e">
        <f>INDEX('Monthly Returns'!$P:$P,MATCH('Charting Input'!$C999,'Monthly Returns'!$D:$D,0),0)</f>
        <v>#N/A</v>
      </c>
      <c r="G999" s="17" t="e">
        <f t="shared" si="61"/>
        <v>#N/A</v>
      </c>
      <c r="H999" s="17" t="e">
        <f t="shared" si="63"/>
        <v>#N/A</v>
      </c>
      <c r="I999" s="17" t="e">
        <f t="shared" si="64"/>
        <v>#N/A</v>
      </c>
    </row>
    <row r="1000" spans="2:9" x14ac:dyDescent="0.2">
      <c r="B1000" s="1" t="s">
        <v>1411</v>
      </c>
      <c r="C1000" s="34">
        <f t="shared" si="62"/>
        <v>70067</v>
      </c>
      <c r="D1000" s="37" t="e">
        <f>INDEX('Monthly Returns'!$E:$E,MATCH('Charting Input'!$C1000,'Monthly Returns'!$D:$D,0),0)</f>
        <v>#N/A</v>
      </c>
      <c r="E1000" s="37" t="e">
        <f>INDEX('Monthly Returns'!$O:$O,MATCH('Charting Input'!$C1000,'Monthly Returns'!$D:$D,0),0)</f>
        <v>#N/A</v>
      </c>
      <c r="F1000" s="37" t="e">
        <f>INDEX('Monthly Returns'!$P:$P,MATCH('Charting Input'!$C1000,'Monthly Returns'!$D:$D,0),0)</f>
        <v>#N/A</v>
      </c>
      <c r="G1000" s="17" t="e">
        <f t="shared" si="61"/>
        <v>#N/A</v>
      </c>
      <c r="H1000" s="17" t="e">
        <f t="shared" si="63"/>
        <v>#N/A</v>
      </c>
      <c r="I1000" s="17" t="e">
        <f t="shared" si="64"/>
        <v>#N/A</v>
      </c>
    </row>
    <row r="1001" spans="2:9" x14ac:dyDescent="0.2">
      <c r="B1001" s="1" t="s">
        <v>1412</v>
      </c>
      <c r="C1001" s="34">
        <f t="shared" si="62"/>
        <v>70097</v>
      </c>
      <c r="D1001" s="37" t="e">
        <f>INDEX('Monthly Returns'!$E:$E,MATCH('Charting Input'!$C1001,'Monthly Returns'!$D:$D,0),0)</f>
        <v>#N/A</v>
      </c>
      <c r="E1001" s="37" t="e">
        <f>INDEX('Monthly Returns'!$O:$O,MATCH('Charting Input'!$C1001,'Monthly Returns'!$D:$D,0),0)</f>
        <v>#N/A</v>
      </c>
      <c r="F1001" s="37" t="e">
        <f>INDEX('Monthly Returns'!$P:$P,MATCH('Charting Input'!$C1001,'Monthly Returns'!$D:$D,0),0)</f>
        <v>#N/A</v>
      </c>
      <c r="G1001" s="17" t="e">
        <f t="shared" si="61"/>
        <v>#N/A</v>
      </c>
      <c r="H1001" s="17" t="e">
        <f t="shared" si="63"/>
        <v>#N/A</v>
      </c>
      <c r="I1001" s="17" t="e">
        <f t="shared" si="64"/>
        <v>#N/A</v>
      </c>
    </row>
    <row r="1002" spans="2:9" x14ac:dyDescent="0.2">
      <c r="B1002" s="1" t="s">
        <v>1413</v>
      </c>
      <c r="C1002" s="34">
        <f t="shared" si="62"/>
        <v>70128</v>
      </c>
      <c r="D1002" s="37" t="e">
        <f>INDEX('Monthly Returns'!$E:$E,MATCH('Charting Input'!$C1002,'Monthly Returns'!$D:$D,0),0)</f>
        <v>#N/A</v>
      </c>
      <c r="E1002" s="37" t="e">
        <f>INDEX('Monthly Returns'!$O:$O,MATCH('Charting Input'!$C1002,'Monthly Returns'!$D:$D,0),0)</f>
        <v>#N/A</v>
      </c>
      <c r="F1002" s="37" t="e">
        <f>INDEX('Monthly Returns'!$P:$P,MATCH('Charting Input'!$C1002,'Monthly Returns'!$D:$D,0),0)</f>
        <v>#N/A</v>
      </c>
      <c r="G1002" s="17" t="e">
        <f t="shared" si="61"/>
        <v>#N/A</v>
      </c>
      <c r="H1002" s="17" t="e">
        <f t="shared" si="63"/>
        <v>#N/A</v>
      </c>
      <c r="I1002" s="17" t="e">
        <f t="shared" si="64"/>
        <v>#N/A</v>
      </c>
    </row>
    <row r="1003" spans="2:9" x14ac:dyDescent="0.2">
      <c r="B1003" s="1" t="s">
        <v>1414</v>
      </c>
      <c r="C1003" s="34">
        <f t="shared" si="62"/>
        <v>70159</v>
      </c>
      <c r="D1003" s="37" t="e">
        <f>INDEX('Monthly Returns'!$E:$E,MATCH('Charting Input'!$C1003,'Monthly Returns'!$D:$D,0),0)</f>
        <v>#N/A</v>
      </c>
      <c r="E1003" s="37" t="e">
        <f>INDEX('Monthly Returns'!$O:$O,MATCH('Charting Input'!$C1003,'Monthly Returns'!$D:$D,0),0)</f>
        <v>#N/A</v>
      </c>
      <c r="F1003" s="37" t="e">
        <f>INDEX('Monthly Returns'!$P:$P,MATCH('Charting Input'!$C1003,'Monthly Returns'!$D:$D,0),0)</f>
        <v>#N/A</v>
      </c>
      <c r="G1003" s="17" t="e">
        <f t="shared" si="61"/>
        <v>#N/A</v>
      </c>
      <c r="H1003" s="17" t="e">
        <f t="shared" si="63"/>
        <v>#N/A</v>
      </c>
      <c r="I1003" s="17" t="e">
        <f t="shared" si="64"/>
        <v>#N/A</v>
      </c>
    </row>
    <row r="1004" spans="2:9" x14ac:dyDescent="0.2">
      <c r="B1004" s="1" t="s">
        <v>1415</v>
      </c>
      <c r="C1004" s="34">
        <f t="shared" si="62"/>
        <v>70188</v>
      </c>
      <c r="D1004" s="37" t="e">
        <f>INDEX('Monthly Returns'!$E:$E,MATCH('Charting Input'!$C1004,'Monthly Returns'!$D:$D,0),0)</f>
        <v>#N/A</v>
      </c>
      <c r="E1004" s="37" t="e">
        <f>INDEX('Monthly Returns'!$O:$O,MATCH('Charting Input'!$C1004,'Monthly Returns'!$D:$D,0),0)</f>
        <v>#N/A</v>
      </c>
      <c r="F1004" s="37" t="e">
        <f>INDEX('Monthly Returns'!$P:$P,MATCH('Charting Input'!$C1004,'Monthly Returns'!$D:$D,0),0)</f>
        <v>#N/A</v>
      </c>
      <c r="G1004" s="17" t="e">
        <f t="shared" si="61"/>
        <v>#N/A</v>
      </c>
      <c r="H1004" s="17" t="e">
        <f t="shared" si="63"/>
        <v>#N/A</v>
      </c>
      <c r="I1004" s="17" t="e">
        <f t="shared" si="64"/>
        <v>#N/A</v>
      </c>
    </row>
    <row r="1005" spans="2:9" x14ac:dyDescent="0.2">
      <c r="B1005" s="1" t="s">
        <v>1416</v>
      </c>
      <c r="C1005" s="34">
        <f t="shared" si="62"/>
        <v>70219</v>
      </c>
      <c r="D1005" s="37" t="e">
        <f>INDEX('Monthly Returns'!$E:$E,MATCH('Charting Input'!$C1005,'Monthly Returns'!$D:$D,0),0)</f>
        <v>#N/A</v>
      </c>
      <c r="E1005" s="37" t="e">
        <f>INDEX('Monthly Returns'!$O:$O,MATCH('Charting Input'!$C1005,'Monthly Returns'!$D:$D,0),0)</f>
        <v>#N/A</v>
      </c>
      <c r="F1005" s="37" t="e">
        <f>INDEX('Monthly Returns'!$P:$P,MATCH('Charting Input'!$C1005,'Monthly Returns'!$D:$D,0),0)</f>
        <v>#N/A</v>
      </c>
      <c r="G1005" s="17" t="e">
        <f t="shared" si="61"/>
        <v>#N/A</v>
      </c>
      <c r="H1005" s="17" t="e">
        <f t="shared" si="63"/>
        <v>#N/A</v>
      </c>
      <c r="I1005" s="17" t="e">
        <f t="shared" si="64"/>
        <v>#N/A</v>
      </c>
    </row>
    <row r="1006" spans="2:9" x14ac:dyDescent="0.2">
      <c r="B1006" s="1" t="s">
        <v>1417</v>
      </c>
      <c r="C1006" s="34">
        <f t="shared" si="62"/>
        <v>70249</v>
      </c>
      <c r="D1006" s="37" t="e">
        <f>INDEX('Monthly Returns'!$E:$E,MATCH('Charting Input'!$C1006,'Monthly Returns'!$D:$D,0),0)</f>
        <v>#N/A</v>
      </c>
      <c r="E1006" s="37" t="e">
        <f>INDEX('Monthly Returns'!$O:$O,MATCH('Charting Input'!$C1006,'Monthly Returns'!$D:$D,0),0)</f>
        <v>#N/A</v>
      </c>
      <c r="F1006" s="37" t="e">
        <f>INDEX('Monthly Returns'!$P:$P,MATCH('Charting Input'!$C1006,'Monthly Returns'!$D:$D,0),0)</f>
        <v>#N/A</v>
      </c>
      <c r="G1006" s="17" t="e">
        <f t="shared" si="61"/>
        <v>#N/A</v>
      </c>
      <c r="H1006" s="17" t="e">
        <f t="shared" si="63"/>
        <v>#N/A</v>
      </c>
      <c r="I1006" s="17" t="e">
        <f t="shared" si="64"/>
        <v>#N/A</v>
      </c>
    </row>
    <row r="1007" spans="2:9" x14ac:dyDescent="0.2">
      <c r="B1007" s="1" t="s">
        <v>1418</v>
      </c>
      <c r="C1007" s="34">
        <f t="shared" si="62"/>
        <v>70280</v>
      </c>
      <c r="D1007" s="37" t="e">
        <f>INDEX('Monthly Returns'!$E:$E,MATCH('Charting Input'!$C1007,'Monthly Returns'!$D:$D,0),0)</f>
        <v>#N/A</v>
      </c>
      <c r="E1007" s="37" t="e">
        <f>INDEX('Monthly Returns'!$O:$O,MATCH('Charting Input'!$C1007,'Monthly Returns'!$D:$D,0),0)</f>
        <v>#N/A</v>
      </c>
      <c r="F1007" s="37" t="e">
        <f>INDEX('Monthly Returns'!$P:$P,MATCH('Charting Input'!$C1007,'Monthly Returns'!$D:$D,0),0)</f>
        <v>#N/A</v>
      </c>
      <c r="G1007" s="17" t="e">
        <f t="shared" si="61"/>
        <v>#N/A</v>
      </c>
      <c r="H1007" s="17" t="e">
        <f t="shared" si="63"/>
        <v>#N/A</v>
      </c>
      <c r="I1007" s="17" t="e">
        <f t="shared" si="64"/>
        <v>#N/A</v>
      </c>
    </row>
    <row r="1008" spans="2:9" x14ac:dyDescent="0.2">
      <c r="B1008" s="1" t="s">
        <v>1419</v>
      </c>
      <c r="C1008" s="34">
        <f t="shared" si="62"/>
        <v>70310</v>
      </c>
      <c r="D1008" s="37" t="e">
        <f>INDEX('Monthly Returns'!$E:$E,MATCH('Charting Input'!$C1008,'Monthly Returns'!$D:$D,0),0)</f>
        <v>#N/A</v>
      </c>
      <c r="E1008" s="37" t="e">
        <f>INDEX('Monthly Returns'!$O:$O,MATCH('Charting Input'!$C1008,'Monthly Returns'!$D:$D,0),0)</f>
        <v>#N/A</v>
      </c>
      <c r="F1008" s="37" t="e">
        <f>INDEX('Monthly Returns'!$P:$P,MATCH('Charting Input'!$C1008,'Monthly Returns'!$D:$D,0),0)</f>
        <v>#N/A</v>
      </c>
      <c r="G1008" s="17" t="e">
        <f t="shared" si="61"/>
        <v>#N/A</v>
      </c>
      <c r="H1008" s="17" t="e">
        <f t="shared" si="63"/>
        <v>#N/A</v>
      </c>
      <c r="I1008" s="17" t="e">
        <f t="shared" si="64"/>
        <v>#N/A</v>
      </c>
    </row>
    <row r="1009" spans="2:9" x14ac:dyDescent="0.2">
      <c r="B1009" s="1" t="s">
        <v>1420</v>
      </c>
      <c r="C1009" s="34">
        <f t="shared" si="62"/>
        <v>70341</v>
      </c>
      <c r="D1009" s="37" t="e">
        <f>INDEX('Monthly Returns'!$E:$E,MATCH('Charting Input'!$C1009,'Monthly Returns'!$D:$D,0),0)</f>
        <v>#N/A</v>
      </c>
      <c r="E1009" s="37" t="e">
        <f>INDEX('Monthly Returns'!$O:$O,MATCH('Charting Input'!$C1009,'Monthly Returns'!$D:$D,0),0)</f>
        <v>#N/A</v>
      </c>
      <c r="F1009" s="37" t="e">
        <f>INDEX('Monthly Returns'!$P:$P,MATCH('Charting Input'!$C1009,'Monthly Returns'!$D:$D,0),0)</f>
        <v>#N/A</v>
      </c>
      <c r="G1009" s="17" t="e">
        <f t="shared" si="61"/>
        <v>#N/A</v>
      </c>
      <c r="H1009" s="17" t="e">
        <f t="shared" si="63"/>
        <v>#N/A</v>
      </c>
      <c r="I1009" s="17" t="e">
        <f t="shared" si="64"/>
        <v>#N/A</v>
      </c>
    </row>
    <row r="1010" spans="2:9" x14ac:dyDescent="0.2">
      <c r="B1010" s="1" t="s">
        <v>1421</v>
      </c>
      <c r="C1010" s="34">
        <f t="shared" si="62"/>
        <v>70372</v>
      </c>
      <c r="D1010" s="37" t="e">
        <f>INDEX('Monthly Returns'!$E:$E,MATCH('Charting Input'!$C1010,'Monthly Returns'!$D:$D,0),0)</f>
        <v>#N/A</v>
      </c>
      <c r="E1010" s="37" t="e">
        <f>INDEX('Monthly Returns'!$O:$O,MATCH('Charting Input'!$C1010,'Monthly Returns'!$D:$D,0),0)</f>
        <v>#N/A</v>
      </c>
      <c r="F1010" s="37" t="e">
        <f>INDEX('Monthly Returns'!$P:$P,MATCH('Charting Input'!$C1010,'Monthly Returns'!$D:$D,0),0)</f>
        <v>#N/A</v>
      </c>
      <c r="G1010" s="17" t="e">
        <f t="shared" si="61"/>
        <v>#N/A</v>
      </c>
      <c r="H1010" s="17" t="e">
        <f t="shared" si="63"/>
        <v>#N/A</v>
      </c>
      <c r="I1010" s="17" t="e">
        <f t="shared" si="64"/>
        <v>#N/A</v>
      </c>
    </row>
    <row r="1011" spans="2:9" x14ac:dyDescent="0.2">
      <c r="B1011" s="1" t="s">
        <v>1422</v>
      </c>
      <c r="C1011" s="34">
        <f t="shared" si="62"/>
        <v>70402</v>
      </c>
      <c r="D1011" s="37" t="e">
        <f>INDEX('Monthly Returns'!$E:$E,MATCH('Charting Input'!$C1011,'Monthly Returns'!$D:$D,0),0)</f>
        <v>#N/A</v>
      </c>
      <c r="E1011" s="37" t="e">
        <f>INDEX('Monthly Returns'!$O:$O,MATCH('Charting Input'!$C1011,'Monthly Returns'!$D:$D,0),0)</f>
        <v>#N/A</v>
      </c>
      <c r="F1011" s="37" t="e">
        <f>INDEX('Monthly Returns'!$P:$P,MATCH('Charting Input'!$C1011,'Monthly Returns'!$D:$D,0),0)</f>
        <v>#N/A</v>
      </c>
      <c r="G1011" s="17" t="e">
        <f t="shared" si="61"/>
        <v>#N/A</v>
      </c>
      <c r="H1011" s="17" t="e">
        <f t="shared" si="63"/>
        <v>#N/A</v>
      </c>
      <c r="I1011" s="17" t="e">
        <f t="shared" si="64"/>
        <v>#N/A</v>
      </c>
    </row>
    <row r="1012" spans="2:9" x14ac:dyDescent="0.2">
      <c r="B1012" s="1" t="s">
        <v>1423</v>
      </c>
      <c r="C1012" s="34">
        <f t="shared" si="62"/>
        <v>70433</v>
      </c>
      <c r="D1012" s="37" t="e">
        <f>INDEX('Monthly Returns'!$E:$E,MATCH('Charting Input'!$C1012,'Monthly Returns'!$D:$D,0),0)</f>
        <v>#N/A</v>
      </c>
      <c r="E1012" s="37" t="e">
        <f>INDEX('Monthly Returns'!$O:$O,MATCH('Charting Input'!$C1012,'Monthly Returns'!$D:$D,0),0)</f>
        <v>#N/A</v>
      </c>
      <c r="F1012" s="37" t="e">
        <f>INDEX('Monthly Returns'!$P:$P,MATCH('Charting Input'!$C1012,'Monthly Returns'!$D:$D,0),0)</f>
        <v>#N/A</v>
      </c>
      <c r="G1012" s="17" t="e">
        <f t="shared" si="61"/>
        <v>#N/A</v>
      </c>
      <c r="H1012" s="17" t="e">
        <f t="shared" si="63"/>
        <v>#N/A</v>
      </c>
      <c r="I1012" s="17" t="e">
        <f t="shared" si="64"/>
        <v>#N/A</v>
      </c>
    </row>
    <row r="1013" spans="2:9" x14ac:dyDescent="0.2">
      <c r="B1013" s="1" t="s">
        <v>1424</v>
      </c>
      <c r="C1013" s="34">
        <f t="shared" si="62"/>
        <v>70463</v>
      </c>
      <c r="D1013" s="37" t="e">
        <f>INDEX('Monthly Returns'!$E:$E,MATCH('Charting Input'!$C1013,'Monthly Returns'!$D:$D,0),0)</f>
        <v>#N/A</v>
      </c>
      <c r="E1013" s="37" t="e">
        <f>INDEX('Monthly Returns'!$O:$O,MATCH('Charting Input'!$C1013,'Monthly Returns'!$D:$D,0),0)</f>
        <v>#N/A</v>
      </c>
      <c r="F1013" s="37" t="e">
        <f>INDEX('Monthly Returns'!$P:$P,MATCH('Charting Input'!$C1013,'Monthly Returns'!$D:$D,0),0)</f>
        <v>#N/A</v>
      </c>
      <c r="G1013" s="17" t="e">
        <f t="shared" si="61"/>
        <v>#N/A</v>
      </c>
      <c r="H1013" s="17" t="e">
        <f t="shared" si="63"/>
        <v>#N/A</v>
      </c>
      <c r="I1013" s="17" t="e">
        <f t="shared" si="64"/>
        <v>#N/A</v>
      </c>
    </row>
    <row r="1014" spans="2:9" x14ac:dyDescent="0.2">
      <c r="B1014" s="1" t="s">
        <v>1425</v>
      </c>
      <c r="C1014" s="34">
        <f t="shared" si="62"/>
        <v>70494</v>
      </c>
      <c r="D1014" s="37" t="e">
        <f>INDEX('Monthly Returns'!$E:$E,MATCH('Charting Input'!$C1014,'Monthly Returns'!$D:$D,0),0)</f>
        <v>#N/A</v>
      </c>
      <c r="E1014" s="37" t="e">
        <f>INDEX('Monthly Returns'!$O:$O,MATCH('Charting Input'!$C1014,'Monthly Returns'!$D:$D,0),0)</f>
        <v>#N/A</v>
      </c>
      <c r="F1014" s="37" t="e">
        <f>INDEX('Monthly Returns'!$P:$P,MATCH('Charting Input'!$C1014,'Monthly Returns'!$D:$D,0),0)</f>
        <v>#N/A</v>
      </c>
      <c r="G1014" s="17" t="e">
        <f t="shared" si="61"/>
        <v>#N/A</v>
      </c>
      <c r="H1014" s="17" t="e">
        <f t="shared" si="63"/>
        <v>#N/A</v>
      </c>
      <c r="I1014" s="17" t="e">
        <f t="shared" si="64"/>
        <v>#N/A</v>
      </c>
    </row>
    <row r="1015" spans="2:9" x14ac:dyDescent="0.2">
      <c r="B1015" s="1" t="s">
        <v>1426</v>
      </c>
      <c r="C1015" s="34">
        <f t="shared" si="62"/>
        <v>70525</v>
      </c>
      <c r="D1015" s="37" t="e">
        <f>INDEX('Monthly Returns'!$E:$E,MATCH('Charting Input'!$C1015,'Monthly Returns'!$D:$D,0),0)</f>
        <v>#N/A</v>
      </c>
      <c r="E1015" s="37" t="e">
        <f>INDEX('Monthly Returns'!$O:$O,MATCH('Charting Input'!$C1015,'Monthly Returns'!$D:$D,0),0)</f>
        <v>#N/A</v>
      </c>
      <c r="F1015" s="37" t="e">
        <f>INDEX('Monthly Returns'!$P:$P,MATCH('Charting Input'!$C1015,'Monthly Returns'!$D:$D,0),0)</f>
        <v>#N/A</v>
      </c>
      <c r="G1015" s="17" t="e">
        <f t="shared" si="61"/>
        <v>#N/A</v>
      </c>
      <c r="H1015" s="17" t="e">
        <f t="shared" si="63"/>
        <v>#N/A</v>
      </c>
      <c r="I1015" s="17" t="e">
        <f t="shared" si="64"/>
        <v>#N/A</v>
      </c>
    </row>
    <row r="1016" spans="2:9" x14ac:dyDescent="0.2">
      <c r="B1016" s="1" t="s">
        <v>1427</v>
      </c>
      <c r="C1016" s="34">
        <f t="shared" si="62"/>
        <v>70553</v>
      </c>
      <c r="D1016" s="37" t="e">
        <f>INDEX('Monthly Returns'!$E:$E,MATCH('Charting Input'!$C1016,'Monthly Returns'!$D:$D,0),0)</f>
        <v>#N/A</v>
      </c>
      <c r="E1016" s="37" t="e">
        <f>INDEX('Monthly Returns'!$O:$O,MATCH('Charting Input'!$C1016,'Monthly Returns'!$D:$D,0),0)</f>
        <v>#N/A</v>
      </c>
      <c r="F1016" s="37" t="e">
        <f>INDEX('Monthly Returns'!$P:$P,MATCH('Charting Input'!$C1016,'Monthly Returns'!$D:$D,0),0)</f>
        <v>#N/A</v>
      </c>
      <c r="G1016" s="17" t="e">
        <f t="shared" si="61"/>
        <v>#N/A</v>
      </c>
      <c r="H1016" s="17" t="e">
        <f t="shared" si="63"/>
        <v>#N/A</v>
      </c>
      <c r="I1016" s="17" t="e">
        <f t="shared" si="64"/>
        <v>#N/A</v>
      </c>
    </row>
    <row r="1017" spans="2:9" x14ac:dyDescent="0.2">
      <c r="B1017" s="1" t="s">
        <v>1428</v>
      </c>
      <c r="C1017" s="34">
        <f t="shared" si="62"/>
        <v>70584</v>
      </c>
      <c r="D1017" s="37" t="e">
        <f>INDEX('Monthly Returns'!$E:$E,MATCH('Charting Input'!$C1017,'Monthly Returns'!$D:$D,0),0)</f>
        <v>#N/A</v>
      </c>
      <c r="E1017" s="37" t="e">
        <f>INDEX('Monthly Returns'!$O:$O,MATCH('Charting Input'!$C1017,'Monthly Returns'!$D:$D,0),0)</f>
        <v>#N/A</v>
      </c>
      <c r="F1017" s="37" t="e">
        <f>INDEX('Monthly Returns'!$P:$P,MATCH('Charting Input'!$C1017,'Monthly Returns'!$D:$D,0),0)</f>
        <v>#N/A</v>
      </c>
      <c r="G1017" s="17" t="e">
        <f t="shared" si="61"/>
        <v>#N/A</v>
      </c>
      <c r="H1017" s="17" t="e">
        <f t="shared" si="63"/>
        <v>#N/A</v>
      </c>
      <c r="I1017" s="17" t="e">
        <f t="shared" si="64"/>
        <v>#N/A</v>
      </c>
    </row>
    <row r="1018" spans="2:9" x14ac:dyDescent="0.2">
      <c r="B1018" s="1" t="s">
        <v>1429</v>
      </c>
      <c r="C1018" s="34">
        <f t="shared" si="62"/>
        <v>70614</v>
      </c>
      <c r="D1018" s="37" t="e">
        <f>INDEX('Monthly Returns'!$E:$E,MATCH('Charting Input'!$C1018,'Monthly Returns'!$D:$D,0),0)</f>
        <v>#N/A</v>
      </c>
      <c r="E1018" s="37" t="e">
        <f>INDEX('Monthly Returns'!$O:$O,MATCH('Charting Input'!$C1018,'Monthly Returns'!$D:$D,0),0)</f>
        <v>#N/A</v>
      </c>
      <c r="F1018" s="37" t="e">
        <f>INDEX('Monthly Returns'!$P:$P,MATCH('Charting Input'!$C1018,'Monthly Returns'!$D:$D,0),0)</f>
        <v>#N/A</v>
      </c>
      <c r="G1018" s="17" t="e">
        <f t="shared" si="61"/>
        <v>#N/A</v>
      </c>
      <c r="H1018" s="17" t="e">
        <f t="shared" si="63"/>
        <v>#N/A</v>
      </c>
      <c r="I1018" s="17" t="e">
        <f t="shared" si="64"/>
        <v>#N/A</v>
      </c>
    </row>
    <row r="1019" spans="2:9" x14ac:dyDescent="0.2">
      <c r="B1019" s="1" t="s">
        <v>1430</v>
      </c>
      <c r="C1019" s="34">
        <f t="shared" si="62"/>
        <v>70645</v>
      </c>
      <c r="D1019" s="37" t="e">
        <f>INDEX('Monthly Returns'!$E:$E,MATCH('Charting Input'!$C1019,'Monthly Returns'!$D:$D,0),0)</f>
        <v>#N/A</v>
      </c>
      <c r="E1019" s="37" t="e">
        <f>INDEX('Monthly Returns'!$O:$O,MATCH('Charting Input'!$C1019,'Monthly Returns'!$D:$D,0),0)</f>
        <v>#N/A</v>
      </c>
      <c r="F1019" s="37" t="e">
        <f>INDEX('Monthly Returns'!$P:$P,MATCH('Charting Input'!$C1019,'Monthly Returns'!$D:$D,0),0)</f>
        <v>#N/A</v>
      </c>
      <c r="G1019" s="17" t="e">
        <f t="shared" si="61"/>
        <v>#N/A</v>
      </c>
      <c r="H1019" s="17" t="e">
        <f t="shared" si="63"/>
        <v>#N/A</v>
      </c>
      <c r="I1019" s="17" t="e">
        <f t="shared" si="64"/>
        <v>#N/A</v>
      </c>
    </row>
    <row r="1020" spans="2:9" x14ac:dyDescent="0.2">
      <c r="B1020" s="1" t="s">
        <v>1431</v>
      </c>
      <c r="C1020" s="34">
        <f t="shared" si="62"/>
        <v>70675</v>
      </c>
      <c r="D1020" s="37" t="e">
        <f>INDEX('Monthly Returns'!$E:$E,MATCH('Charting Input'!$C1020,'Monthly Returns'!$D:$D,0),0)</f>
        <v>#N/A</v>
      </c>
      <c r="E1020" s="37" t="e">
        <f>INDEX('Monthly Returns'!$O:$O,MATCH('Charting Input'!$C1020,'Monthly Returns'!$D:$D,0),0)</f>
        <v>#N/A</v>
      </c>
      <c r="F1020" s="37" t="e">
        <f>INDEX('Monthly Returns'!$P:$P,MATCH('Charting Input'!$C1020,'Monthly Returns'!$D:$D,0),0)</f>
        <v>#N/A</v>
      </c>
      <c r="G1020" s="17" t="e">
        <f t="shared" si="61"/>
        <v>#N/A</v>
      </c>
      <c r="H1020" s="17" t="e">
        <f t="shared" si="63"/>
        <v>#N/A</v>
      </c>
      <c r="I1020" s="17" t="e">
        <f t="shared" si="64"/>
        <v>#N/A</v>
      </c>
    </row>
    <row r="1021" spans="2:9" x14ac:dyDescent="0.2">
      <c r="B1021" s="1" t="s">
        <v>1432</v>
      </c>
      <c r="C1021" s="34">
        <f t="shared" si="62"/>
        <v>70706</v>
      </c>
      <c r="D1021" s="37" t="e">
        <f>INDEX('Monthly Returns'!$E:$E,MATCH('Charting Input'!$C1021,'Monthly Returns'!$D:$D,0),0)</f>
        <v>#N/A</v>
      </c>
      <c r="E1021" s="37" t="e">
        <f>INDEX('Monthly Returns'!$O:$O,MATCH('Charting Input'!$C1021,'Monthly Returns'!$D:$D,0),0)</f>
        <v>#N/A</v>
      </c>
      <c r="F1021" s="37" t="e">
        <f>INDEX('Monthly Returns'!$P:$P,MATCH('Charting Input'!$C1021,'Monthly Returns'!$D:$D,0),0)</f>
        <v>#N/A</v>
      </c>
      <c r="G1021" s="17" t="e">
        <f t="shared" si="61"/>
        <v>#N/A</v>
      </c>
      <c r="H1021" s="17" t="e">
        <f t="shared" si="63"/>
        <v>#N/A</v>
      </c>
      <c r="I1021" s="17" t="e">
        <f t="shared" si="64"/>
        <v>#N/A</v>
      </c>
    </row>
    <row r="1022" spans="2:9" x14ac:dyDescent="0.2">
      <c r="B1022" s="1" t="s">
        <v>1433</v>
      </c>
      <c r="C1022" s="34">
        <f t="shared" si="62"/>
        <v>70737</v>
      </c>
      <c r="D1022" s="37" t="e">
        <f>INDEX('Monthly Returns'!$E:$E,MATCH('Charting Input'!$C1022,'Monthly Returns'!$D:$D,0),0)</f>
        <v>#N/A</v>
      </c>
      <c r="E1022" s="37" t="e">
        <f>INDEX('Monthly Returns'!$O:$O,MATCH('Charting Input'!$C1022,'Monthly Returns'!$D:$D,0),0)</f>
        <v>#N/A</v>
      </c>
      <c r="F1022" s="37" t="e">
        <f>INDEX('Monthly Returns'!$P:$P,MATCH('Charting Input'!$C1022,'Monthly Returns'!$D:$D,0),0)</f>
        <v>#N/A</v>
      </c>
      <c r="G1022" s="17" t="e">
        <f t="shared" si="61"/>
        <v>#N/A</v>
      </c>
      <c r="H1022" s="17" t="e">
        <f t="shared" si="63"/>
        <v>#N/A</v>
      </c>
      <c r="I1022" s="17" t="e">
        <f t="shared" si="64"/>
        <v>#N/A</v>
      </c>
    </row>
    <row r="1023" spans="2:9" x14ac:dyDescent="0.2">
      <c r="B1023" s="1" t="s">
        <v>1434</v>
      </c>
      <c r="C1023" s="34">
        <f t="shared" si="62"/>
        <v>70767</v>
      </c>
      <c r="D1023" s="37" t="e">
        <f>INDEX('Monthly Returns'!$E:$E,MATCH('Charting Input'!$C1023,'Monthly Returns'!$D:$D,0),0)</f>
        <v>#N/A</v>
      </c>
      <c r="E1023" s="37" t="e">
        <f>INDEX('Monthly Returns'!$O:$O,MATCH('Charting Input'!$C1023,'Monthly Returns'!$D:$D,0),0)</f>
        <v>#N/A</v>
      </c>
      <c r="F1023" s="37" t="e">
        <f>INDEX('Monthly Returns'!$P:$P,MATCH('Charting Input'!$C1023,'Monthly Returns'!$D:$D,0),0)</f>
        <v>#N/A</v>
      </c>
      <c r="G1023" s="17" t="e">
        <f t="shared" si="61"/>
        <v>#N/A</v>
      </c>
      <c r="H1023" s="17" t="e">
        <f t="shared" si="63"/>
        <v>#N/A</v>
      </c>
      <c r="I1023" s="17" t="e">
        <f t="shared" si="64"/>
        <v>#N/A</v>
      </c>
    </row>
    <row r="1024" spans="2:9" x14ac:dyDescent="0.2">
      <c r="B1024" s="1" t="s">
        <v>1435</v>
      </c>
      <c r="C1024" s="34">
        <f t="shared" si="62"/>
        <v>70798</v>
      </c>
      <c r="D1024" s="37" t="e">
        <f>INDEX('Monthly Returns'!$E:$E,MATCH('Charting Input'!$C1024,'Monthly Returns'!$D:$D,0),0)</f>
        <v>#N/A</v>
      </c>
      <c r="E1024" s="37" t="e">
        <f>INDEX('Monthly Returns'!$O:$O,MATCH('Charting Input'!$C1024,'Monthly Returns'!$D:$D,0),0)</f>
        <v>#N/A</v>
      </c>
      <c r="F1024" s="37" t="e">
        <f>INDEX('Monthly Returns'!$P:$P,MATCH('Charting Input'!$C1024,'Monthly Returns'!$D:$D,0),0)</f>
        <v>#N/A</v>
      </c>
      <c r="G1024" s="17" t="e">
        <f t="shared" si="61"/>
        <v>#N/A</v>
      </c>
      <c r="H1024" s="17" t="e">
        <f t="shared" si="63"/>
        <v>#N/A</v>
      </c>
      <c r="I1024" s="17" t="e">
        <f t="shared" si="64"/>
        <v>#N/A</v>
      </c>
    </row>
    <row r="1025" spans="2:9" x14ac:dyDescent="0.2">
      <c r="B1025" s="1" t="s">
        <v>1436</v>
      </c>
      <c r="C1025" s="34">
        <f t="shared" si="62"/>
        <v>70828</v>
      </c>
      <c r="D1025" s="37" t="e">
        <f>INDEX('Monthly Returns'!$E:$E,MATCH('Charting Input'!$C1025,'Monthly Returns'!$D:$D,0),0)</f>
        <v>#N/A</v>
      </c>
      <c r="E1025" s="37" t="e">
        <f>INDEX('Monthly Returns'!$O:$O,MATCH('Charting Input'!$C1025,'Monthly Returns'!$D:$D,0),0)</f>
        <v>#N/A</v>
      </c>
      <c r="F1025" s="37" t="e">
        <f>INDEX('Monthly Returns'!$P:$P,MATCH('Charting Input'!$C1025,'Monthly Returns'!$D:$D,0),0)</f>
        <v>#N/A</v>
      </c>
      <c r="G1025" s="17" t="e">
        <f t="shared" si="61"/>
        <v>#N/A</v>
      </c>
      <c r="H1025" s="17" t="e">
        <f t="shared" si="63"/>
        <v>#N/A</v>
      </c>
      <c r="I1025" s="17" t="e">
        <f t="shared" si="64"/>
        <v>#N/A</v>
      </c>
    </row>
    <row r="1026" spans="2:9" x14ac:dyDescent="0.2">
      <c r="B1026" s="1" t="s">
        <v>1437</v>
      </c>
      <c r="C1026" s="34">
        <f t="shared" si="62"/>
        <v>70859</v>
      </c>
      <c r="D1026" s="37" t="e">
        <f>INDEX('Monthly Returns'!$E:$E,MATCH('Charting Input'!$C1026,'Monthly Returns'!$D:$D,0),0)</f>
        <v>#N/A</v>
      </c>
      <c r="E1026" s="37" t="e">
        <f>INDEX('Monthly Returns'!$O:$O,MATCH('Charting Input'!$C1026,'Monthly Returns'!$D:$D,0),0)</f>
        <v>#N/A</v>
      </c>
      <c r="F1026" s="37" t="e">
        <f>INDEX('Monthly Returns'!$P:$P,MATCH('Charting Input'!$C1026,'Monthly Returns'!$D:$D,0),0)</f>
        <v>#N/A</v>
      </c>
      <c r="G1026" s="17" t="e">
        <f t="shared" si="61"/>
        <v>#N/A</v>
      </c>
      <c r="H1026" s="17" t="e">
        <f t="shared" si="63"/>
        <v>#N/A</v>
      </c>
      <c r="I1026" s="17" t="e">
        <f t="shared" si="64"/>
        <v>#N/A</v>
      </c>
    </row>
    <row r="1027" spans="2:9" x14ac:dyDescent="0.2">
      <c r="B1027" s="1" t="s">
        <v>1438</v>
      </c>
      <c r="C1027" s="34">
        <f t="shared" si="62"/>
        <v>70890</v>
      </c>
      <c r="D1027" s="37" t="e">
        <f>INDEX('Monthly Returns'!$E:$E,MATCH('Charting Input'!$C1027,'Monthly Returns'!$D:$D,0),0)</f>
        <v>#N/A</v>
      </c>
      <c r="E1027" s="37" t="e">
        <f>INDEX('Monthly Returns'!$O:$O,MATCH('Charting Input'!$C1027,'Monthly Returns'!$D:$D,0),0)</f>
        <v>#N/A</v>
      </c>
      <c r="F1027" s="37" t="e">
        <f>INDEX('Monthly Returns'!$P:$P,MATCH('Charting Input'!$C1027,'Monthly Returns'!$D:$D,0),0)</f>
        <v>#N/A</v>
      </c>
      <c r="G1027" s="17" t="e">
        <f t="shared" si="61"/>
        <v>#N/A</v>
      </c>
      <c r="H1027" s="17" t="e">
        <f t="shared" si="63"/>
        <v>#N/A</v>
      </c>
      <c r="I1027" s="17" t="e">
        <f t="shared" si="64"/>
        <v>#N/A</v>
      </c>
    </row>
    <row r="1028" spans="2:9" x14ac:dyDescent="0.2">
      <c r="B1028" s="1" t="s">
        <v>1439</v>
      </c>
      <c r="C1028" s="34">
        <f t="shared" si="62"/>
        <v>70918</v>
      </c>
      <c r="D1028" s="37" t="e">
        <f>INDEX('Monthly Returns'!$E:$E,MATCH('Charting Input'!$C1028,'Monthly Returns'!$D:$D,0),0)</f>
        <v>#N/A</v>
      </c>
      <c r="E1028" s="37" t="e">
        <f>INDEX('Monthly Returns'!$O:$O,MATCH('Charting Input'!$C1028,'Monthly Returns'!$D:$D,0),0)</f>
        <v>#N/A</v>
      </c>
      <c r="F1028" s="37" t="e">
        <f>INDEX('Monthly Returns'!$P:$P,MATCH('Charting Input'!$C1028,'Monthly Returns'!$D:$D,0),0)</f>
        <v>#N/A</v>
      </c>
      <c r="G1028" s="17" t="e">
        <f t="shared" si="61"/>
        <v>#N/A</v>
      </c>
      <c r="H1028" s="17" t="e">
        <f t="shared" si="63"/>
        <v>#N/A</v>
      </c>
      <c r="I1028" s="17" t="e">
        <f t="shared" si="64"/>
        <v>#N/A</v>
      </c>
    </row>
    <row r="1029" spans="2:9" x14ac:dyDescent="0.2">
      <c r="B1029" s="1" t="s">
        <v>1440</v>
      </c>
      <c r="C1029" s="34">
        <f t="shared" si="62"/>
        <v>70949</v>
      </c>
      <c r="D1029" s="37" t="e">
        <f>INDEX('Monthly Returns'!$E:$E,MATCH('Charting Input'!$C1029,'Monthly Returns'!$D:$D,0),0)</f>
        <v>#N/A</v>
      </c>
      <c r="E1029" s="37" t="e">
        <f>INDEX('Monthly Returns'!$O:$O,MATCH('Charting Input'!$C1029,'Monthly Returns'!$D:$D,0),0)</f>
        <v>#N/A</v>
      </c>
      <c r="F1029" s="37" t="e">
        <f>INDEX('Monthly Returns'!$P:$P,MATCH('Charting Input'!$C1029,'Monthly Returns'!$D:$D,0),0)</f>
        <v>#N/A</v>
      </c>
      <c r="G1029" s="17" t="e">
        <f t="shared" si="61"/>
        <v>#N/A</v>
      </c>
      <c r="H1029" s="17" t="e">
        <f t="shared" si="63"/>
        <v>#N/A</v>
      </c>
      <c r="I1029" s="17" t="e">
        <f t="shared" si="64"/>
        <v>#N/A</v>
      </c>
    </row>
    <row r="1030" spans="2:9" x14ac:dyDescent="0.2">
      <c r="B1030" s="1" t="s">
        <v>1441</v>
      </c>
      <c r="C1030" s="34">
        <f t="shared" si="62"/>
        <v>70979</v>
      </c>
      <c r="D1030" s="37" t="e">
        <f>INDEX('Monthly Returns'!$E:$E,MATCH('Charting Input'!$C1030,'Monthly Returns'!$D:$D,0),0)</f>
        <v>#N/A</v>
      </c>
      <c r="E1030" s="37" t="e">
        <f>INDEX('Monthly Returns'!$O:$O,MATCH('Charting Input'!$C1030,'Monthly Returns'!$D:$D,0),0)</f>
        <v>#N/A</v>
      </c>
      <c r="F1030" s="37" t="e">
        <f>INDEX('Monthly Returns'!$P:$P,MATCH('Charting Input'!$C1030,'Monthly Returns'!$D:$D,0),0)</f>
        <v>#N/A</v>
      </c>
      <c r="G1030" s="17" t="e">
        <f t="shared" si="61"/>
        <v>#N/A</v>
      </c>
      <c r="H1030" s="17" t="e">
        <f t="shared" si="63"/>
        <v>#N/A</v>
      </c>
      <c r="I1030" s="17" t="e">
        <f t="shared" si="64"/>
        <v>#N/A</v>
      </c>
    </row>
    <row r="1031" spans="2:9" x14ac:dyDescent="0.2">
      <c r="B1031" s="1" t="s">
        <v>1442</v>
      </c>
      <c r="C1031" s="34">
        <f t="shared" si="62"/>
        <v>71010</v>
      </c>
      <c r="D1031" s="37" t="e">
        <f>INDEX('Monthly Returns'!$E:$E,MATCH('Charting Input'!$C1031,'Monthly Returns'!$D:$D,0),0)</f>
        <v>#N/A</v>
      </c>
      <c r="E1031" s="37" t="e">
        <f>INDEX('Monthly Returns'!$O:$O,MATCH('Charting Input'!$C1031,'Monthly Returns'!$D:$D,0),0)</f>
        <v>#N/A</v>
      </c>
      <c r="F1031" s="37" t="e">
        <f>INDEX('Monthly Returns'!$P:$P,MATCH('Charting Input'!$C1031,'Monthly Returns'!$D:$D,0),0)</f>
        <v>#N/A</v>
      </c>
      <c r="G1031" s="17" t="e">
        <f t="shared" ref="G1031:G1094" si="65">D1031</f>
        <v>#N/A</v>
      </c>
      <c r="H1031" s="17" t="e">
        <f t="shared" si="63"/>
        <v>#N/A</v>
      </c>
      <c r="I1031" s="17" t="e">
        <f t="shared" si="64"/>
        <v>#N/A</v>
      </c>
    </row>
    <row r="1032" spans="2:9" x14ac:dyDescent="0.2">
      <c r="B1032" s="1" t="s">
        <v>1443</v>
      </c>
      <c r="C1032" s="34">
        <f t="shared" ref="C1032:C1095" si="66">EOMONTH(DATE(YEAR(C1031),MONTH(C1031),DAY(C1031)),1)</f>
        <v>71040</v>
      </c>
      <c r="D1032" s="37" t="e">
        <f>INDEX('Monthly Returns'!$E:$E,MATCH('Charting Input'!$C1032,'Monthly Returns'!$D:$D,0),0)</f>
        <v>#N/A</v>
      </c>
      <c r="E1032" s="37" t="e">
        <f>INDEX('Monthly Returns'!$O:$O,MATCH('Charting Input'!$C1032,'Monthly Returns'!$D:$D,0),0)</f>
        <v>#N/A</v>
      </c>
      <c r="F1032" s="37" t="e">
        <f>INDEX('Monthly Returns'!$P:$P,MATCH('Charting Input'!$C1032,'Monthly Returns'!$D:$D,0),0)</f>
        <v>#N/A</v>
      </c>
      <c r="G1032" s="17" t="e">
        <f t="shared" si="65"/>
        <v>#N/A</v>
      </c>
      <c r="H1032" s="17" t="e">
        <f t="shared" ref="H1032:H1095" si="67">H1031*(E1032/E1031)</f>
        <v>#N/A</v>
      </c>
      <c r="I1032" s="17" t="e">
        <f t="shared" ref="I1032:I1095" si="68">I1031*(F1032/F1031)</f>
        <v>#N/A</v>
      </c>
    </row>
    <row r="1033" spans="2:9" x14ac:dyDescent="0.2">
      <c r="B1033" s="1" t="s">
        <v>1444</v>
      </c>
      <c r="C1033" s="34">
        <f t="shared" si="66"/>
        <v>71071</v>
      </c>
      <c r="D1033" s="37" t="e">
        <f>INDEX('Monthly Returns'!$E:$E,MATCH('Charting Input'!$C1033,'Monthly Returns'!$D:$D,0),0)</f>
        <v>#N/A</v>
      </c>
      <c r="E1033" s="37" t="e">
        <f>INDEX('Monthly Returns'!$O:$O,MATCH('Charting Input'!$C1033,'Monthly Returns'!$D:$D,0),0)</f>
        <v>#N/A</v>
      </c>
      <c r="F1033" s="37" t="e">
        <f>INDEX('Monthly Returns'!$P:$P,MATCH('Charting Input'!$C1033,'Monthly Returns'!$D:$D,0),0)</f>
        <v>#N/A</v>
      </c>
      <c r="G1033" s="17" t="e">
        <f t="shared" si="65"/>
        <v>#N/A</v>
      </c>
      <c r="H1033" s="17" t="e">
        <f t="shared" si="67"/>
        <v>#N/A</v>
      </c>
      <c r="I1033" s="17" t="e">
        <f t="shared" si="68"/>
        <v>#N/A</v>
      </c>
    </row>
    <row r="1034" spans="2:9" x14ac:dyDescent="0.2">
      <c r="B1034" s="1" t="s">
        <v>1445</v>
      </c>
      <c r="C1034" s="34">
        <f t="shared" si="66"/>
        <v>71102</v>
      </c>
      <c r="D1034" s="37" t="e">
        <f>INDEX('Monthly Returns'!$E:$E,MATCH('Charting Input'!$C1034,'Monthly Returns'!$D:$D,0),0)</f>
        <v>#N/A</v>
      </c>
      <c r="E1034" s="37" t="e">
        <f>INDEX('Monthly Returns'!$O:$O,MATCH('Charting Input'!$C1034,'Monthly Returns'!$D:$D,0),0)</f>
        <v>#N/A</v>
      </c>
      <c r="F1034" s="37" t="e">
        <f>INDEX('Monthly Returns'!$P:$P,MATCH('Charting Input'!$C1034,'Monthly Returns'!$D:$D,0),0)</f>
        <v>#N/A</v>
      </c>
      <c r="G1034" s="17" t="e">
        <f t="shared" si="65"/>
        <v>#N/A</v>
      </c>
      <c r="H1034" s="17" t="e">
        <f t="shared" si="67"/>
        <v>#N/A</v>
      </c>
      <c r="I1034" s="17" t="e">
        <f t="shared" si="68"/>
        <v>#N/A</v>
      </c>
    </row>
    <row r="1035" spans="2:9" x14ac:dyDescent="0.2">
      <c r="B1035" s="1" t="s">
        <v>1446</v>
      </c>
      <c r="C1035" s="34">
        <f t="shared" si="66"/>
        <v>71132</v>
      </c>
      <c r="D1035" s="37" t="e">
        <f>INDEX('Monthly Returns'!$E:$E,MATCH('Charting Input'!$C1035,'Monthly Returns'!$D:$D,0),0)</f>
        <v>#N/A</v>
      </c>
      <c r="E1035" s="37" t="e">
        <f>INDEX('Monthly Returns'!$O:$O,MATCH('Charting Input'!$C1035,'Monthly Returns'!$D:$D,0),0)</f>
        <v>#N/A</v>
      </c>
      <c r="F1035" s="37" t="e">
        <f>INDEX('Monthly Returns'!$P:$P,MATCH('Charting Input'!$C1035,'Monthly Returns'!$D:$D,0),0)</f>
        <v>#N/A</v>
      </c>
      <c r="G1035" s="17" t="e">
        <f t="shared" si="65"/>
        <v>#N/A</v>
      </c>
      <c r="H1035" s="17" t="e">
        <f t="shared" si="67"/>
        <v>#N/A</v>
      </c>
      <c r="I1035" s="17" t="e">
        <f t="shared" si="68"/>
        <v>#N/A</v>
      </c>
    </row>
    <row r="1036" spans="2:9" x14ac:dyDescent="0.2">
      <c r="B1036" s="1" t="s">
        <v>1447</v>
      </c>
      <c r="C1036" s="34">
        <f t="shared" si="66"/>
        <v>71163</v>
      </c>
      <c r="D1036" s="37" t="e">
        <f>INDEX('Monthly Returns'!$E:$E,MATCH('Charting Input'!$C1036,'Monthly Returns'!$D:$D,0),0)</f>
        <v>#N/A</v>
      </c>
      <c r="E1036" s="37" t="e">
        <f>INDEX('Monthly Returns'!$O:$O,MATCH('Charting Input'!$C1036,'Monthly Returns'!$D:$D,0),0)</f>
        <v>#N/A</v>
      </c>
      <c r="F1036" s="37" t="e">
        <f>INDEX('Monthly Returns'!$P:$P,MATCH('Charting Input'!$C1036,'Monthly Returns'!$D:$D,0),0)</f>
        <v>#N/A</v>
      </c>
      <c r="G1036" s="17" t="e">
        <f t="shared" si="65"/>
        <v>#N/A</v>
      </c>
      <c r="H1036" s="17" t="e">
        <f t="shared" si="67"/>
        <v>#N/A</v>
      </c>
      <c r="I1036" s="17" t="e">
        <f t="shared" si="68"/>
        <v>#N/A</v>
      </c>
    </row>
    <row r="1037" spans="2:9" x14ac:dyDescent="0.2">
      <c r="B1037" s="1" t="s">
        <v>1448</v>
      </c>
      <c r="C1037" s="34">
        <f t="shared" si="66"/>
        <v>71193</v>
      </c>
      <c r="D1037" s="37" t="e">
        <f>INDEX('Monthly Returns'!$E:$E,MATCH('Charting Input'!$C1037,'Monthly Returns'!$D:$D,0),0)</f>
        <v>#N/A</v>
      </c>
      <c r="E1037" s="37" t="e">
        <f>INDEX('Monthly Returns'!$O:$O,MATCH('Charting Input'!$C1037,'Monthly Returns'!$D:$D,0),0)</f>
        <v>#N/A</v>
      </c>
      <c r="F1037" s="37" t="e">
        <f>INDEX('Monthly Returns'!$P:$P,MATCH('Charting Input'!$C1037,'Monthly Returns'!$D:$D,0),0)</f>
        <v>#N/A</v>
      </c>
      <c r="G1037" s="17" t="e">
        <f t="shared" si="65"/>
        <v>#N/A</v>
      </c>
      <c r="H1037" s="17" t="e">
        <f t="shared" si="67"/>
        <v>#N/A</v>
      </c>
      <c r="I1037" s="17" t="e">
        <f t="shared" si="68"/>
        <v>#N/A</v>
      </c>
    </row>
    <row r="1038" spans="2:9" x14ac:dyDescent="0.2">
      <c r="B1038" s="1" t="s">
        <v>1449</v>
      </c>
      <c r="C1038" s="34">
        <f t="shared" si="66"/>
        <v>71224</v>
      </c>
      <c r="D1038" s="37" t="e">
        <f>INDEX('Monthly Returns'!$E:$E,MATCH('Charting Input'!$C1038,'Monthly Returns'!$D:$D,0),0)</f>
        <v>#N/A</v>
      </c>
      <c r="E1038" s="37" t="e">
        <f>INDEX('Monthly Returns'!$O:$O,MATCH('Charting Input'!$C1038,'Monthly Returns'!$D:$D,0),0)</f>
        <v>#N/A</v>
      </c>
      <c r="F1038" s="37" t="e">
        <f>INDEX('Monthly Returns'!$P:$P,MATCH('Charting Input'!$C1038,'Monthly Returns'!$D:$D,0),0)</f>
        <v>#N/A</v>
      </c>
      <c r="G1038" s="17" t="e">
        <f t="shared" si="65"/>
        <v>#N/A</v>
      </c>
      <c r="H1038" s="17" t="e">
        <f t="shared" si="67"/>
        <v>#N/A</v>
      </c>
      <c r="I1038" s="17" t="e">
        <f t="shared" si="68"/>
        <v>#N/A</v>
      </c>
    </row>
    <row r="1039" spans="2:9" x14ac:dyDescent="0.2">
      <c r="B1039" s="1" t="s">
        <v>1450</v>
      </c>
      <c r="C1039" s="34">
        <f t="shared" si="66"/>
        <v>71255</v>
      </c>
      <c r="D1039" s="37" t="e">
        <f>INDEX('Monthly Returns'!$E:$E,MATCH('Charting Input'!$C1039,'Monthly Returns'!$D:$D,0),0)</f>
        <v>#N/A</v>
      </c>
      <c r="E1039" s="37" t="e">
        <f>INDEX('Monthly Returns'!$O:$O,MATCH('Charting Input'!$C1039,'Monthly Returns'!$D:$D,0),0)</f>
        <v>#N/A</v>
      </c>
      <c r="F1039" s="37" t="e">
        <f>INDEX('Monthly Returns'!$P:$P,MATCH('Charting Input'!$C1039,'Monthly Returns'!$D:$D,0),0)</f>
        <v>#N/A</v>
      </c>
      <c r="G1039" s="17" t="e">
        <f t="shared" si="65"/>
        <v>#N/A</v>
      </c>
      <c r="H1039" s="17" t="e">
        <f t="shared" si="67"/>
        <v>#N/A</v>
      </c>
      <c r="I1039" s="17" t="e">
        <f t="shared" si="68"/>
        <v>#N/A</v>
      </c>
    </row>
    <row r="1040" spans="2:9" x14ac:dyDescent="0.2">
      <c r="B1040" s="1" t="s">
        <v>1451</v>
      </c>
      <c r="C1040" s="34">
        <f t="shared" si="66"/>
        <v>71283</v>
      </c>
      <c r="D1040" s="37" t="e">
        <f>INDEX('Monthly Returns'!$E:$E,MATCH('Charting Input'!$C1040,'Monthly Returns'!$D:$D,0),0)</f>
        <v>#N/A</v>
      </c>
      <c r="E1040" s="37" t="e">
        <f>INDEX('Monthly Returns'!$O:$O,MATCH('Charting Input'!$C1040,'Monthly Returns'!$D:$D,0),0)</f>
        <v>#N/A</v>
      </c>
      <c r="F1040" s="37" t="e">
        <f>INDEX('Monthly Returns'!$P:$P,MATCH('Charting Input'!$C1040,'Monthly Returns'!$D:$D,0),0)</f>
        <v>#N/A</v>
      </c>
      <c r="G1040" s="17" t="e">
        <f t="shared" si="65"/>
        <v>#N/A</v>
      </c>
      <c r="H1040" s="17" t="e">
        <f t="shared" si="67"/>
        <v>#N/A</v>
      </c>
      <c r="I1040" s="17" t="e">
        <f t="shared" si="68"/>
        <v>#N/A</v>
      </c>
    </row>
    <row r="1041" spans="2:9" x14ac:dyDescent="0.2">
      <c r="B1041" s="1" t="s">
        <v>1452</v>
      </c>
      <c r="C1041" s="34">
        <f t="shared" si="66"/>
        <v>71314</v>
      </c>
      <c r="D1041" s="37" t="e">
        <f>INDEX('Monthly Returns'!$E:$E,MATCH('Charting Input'!$C1041,'Monthly Returns'!$D:$D,0),0)</f>
        <v>#N/A</v>
      </c>
      <c r="E1041" s="37" t="e">
        <f>INDEX('Monthly Returns'!$O:$O,MATCH('Charting Input'!$C1041,'Monthly Returns'!$D:$D,0),0)</f>
        <v>#N/A</v>
      </c>
      <c r="F1041" s="37" t="e">
        <f>INDEX('Monthly Returns'!$P:$P,MATCH('Charting Input'!$C1041,'Monthly Returns'!$D:$D,0),0)</f>
        <v>#N/A</v>
      </c>
      <c r="G1041" s="17" t="e">
        <f t="shared" si="65"/>
        <v>#N/A</v>
      </c>
      <c r="H1041" s="17" t="e">
        <f t="shared" si="67"/>
        <v>#N/A</v>
      </c>
      <c r="I1041" s="17" t="e">
        <f t="shared" si="68"/>
        <v>#N/A</v>
      </c>
    </row>
    <row r="1042" spans="2:9" x14ac:dyDescent="0.2">
      <c r="B1042" s="1" t="s">
        <v>1453</v>
      </c>
      <c r="C1042" s="34">
        <f t="shared" si="66"/>
        <v>71344</v>
      </c>
      <c r="D1042" s="37" t="e">
        <f>INDEX('Monthly Returns'!$E:$E,MATCH('Charting Input'!$C1042,'Monthly Returns'!$D:$D,0),0)</f>
        <v>#N/A</v>
      </c>
      <c r="E1042" s="37" t="e">
        <f>INDEX('Monthly Returns'!$O:$O,MATCH('Charting Input'!$C1042,'Monthly Returns'!$D:$D,0),0)</f>
        <v>#N/A</v>
      </c>
      <c r="F1042" s="37" t="e">
        <f>INDEX('Monthly Returns'!$P:$P,MATCH('Charting Input'!$C1042,'Monthly Returns'!$D:$D,0),0)</f>
        <v>#N/A</v>
      </c>
      <c r="G1042" s="17" t="e">
        <f t="shared" si="65"/>
        <v>#N/A</v>
      </c>
      <c r="H1042" s="17" t="e">
        <f t="shared" si="67"/>
        <v>#N/A</v>
      </c>
      <c r="I1042" s="17" t="e">
        <f t="shared" si="68"/>
        <v>#N/A</v>
      </c>
    </row>
    <row r="1043" spans="2:9" x14ac:dyDescent="0.2">
      <c r="B1043" s="1" t="s">
        <v>1454</v>
      </c>
      <c r="C1043" s="34">
        <f t="shared" si="66"/>
        <v>71375</v>
      </c>
      <c r="D1043" s="37" t="e">
        <f>INDEX('Monthly Returns'!$E:$E,MATCH('Charting Input'!$C1043,'Monthly Returns'!$D:$D,0),0)</f>
        <v>#N/A</v>
      </c>
      <c r="E1043" s="37" t="e">
        <f>INDEX('Monthly Returns'!$O:$O,MATCH('Charting Input'!$C1043,'Monthly Returns'!$D:$D,0),0)</f>
        <v>#N/A</v>
      </c>
      <c r="F1043" s="37" t="e">
        <f>INDEX('Monthly Returns'!$P:$P,MATCH('Charting Input'!$C1043,'Monthly Returns'!$D:$D,0),0)</f>
        <v>#N/A</v>
      </c>
      <c r="G1043" s="17" t="e">
        <f t="shared" si="65"/>
        <v>#N/A</v>
      </c>
      <c r="H1043" s="17" t="e">
        <f t="shared" si="67"/>
        <v>#N/A</v>
      </c>
      <c r="I1043" s="17" t="e">
        <f t="shared" si="68"/>
        <v>#N/A</v>
      </c>
    </row>
    <row r="1044" spans="2:9" x14ac:dyDescent="0.2">
      <c r="B1044" s="1" t="s">
        <v>1455</v>
      </c>
      <c r="C1044" s="34">
        <f t="shared" si="66"/>
        <v>71405</v>
      </c>
      <c r="D1044" s="37" t="e">
        <f>INDEX('Monthly Returns'!$E:$E,MATCH('Charting Input'!$C1044,'Monthly Returns'!$D:$D,0),0)</f>
        <v>#N/A</v>
      </c>
      <c r="E1044" s="37" t="e">
        <f>INDEX('Monthly Returns'!$O:$O,MATCH('Charting Input'!$C1044,'Monthly Returns'!$D:$D,0),0)</f>
        <v>#N/A</v>
      </c>
      <c r="F1044" s="37" t="e">
        <f>INDEX('Monthly Returns'!$P:$P,MATCH('Charting Input'!$C1044,'Monthly Returns'!$D:$D,0),0)</f>
        <v>#N/A</v>
      </c>
      <c r="G1044" s="17" t="e">
        <f t="shared" si="65"/>
        <v>#N/A</v>
      </c>
      <c r="H1044" s="17" t="e">
        <f t="shared" si="67"/>
        <v>#N/A</v>
      </c>
      <c r="I1044" s="17" t="e">
        <f t="shared" si="68"/>
        <v>#N/A</v>
      </c>
    </row>
    <row r="1045" spans="2:9" x14ac:dyDescent="0.2">
      <c r="B1045" s="1" t="s">
        <v>1456</v>
      </c>
      <c r="C1045" s="34">
        <f t="shared" si="66"/>
        <v>71436</v>
      </c>
      <c r="D1045" s="37" t="e">
        <f>INDEX('Monthly Returns'!$E:$E,MATCH('Charting Input'!$C1045,'Monthly Returns'!$D:$D,0),0)</f>
        <v>#N/A</v>
      </c>
      <c r="E1045" s="37" t="e">
        <f>INDEX('Monthly Returns'!$O:$O,MATCH('Charting Input'!$C1045,'Monthly Returns'!$D:$D,0),0)</f>
        <v>#N/A</v>
      </c>
      <c r="F1045" s="37" t="e">
        <f>INDEX('Monthly Returns'!$P:$P,MATCH('Charting Input'!$C1045,'Monthly Returns'!$D:$D,0),0)</f>
        <v>#N/A</v>
      </c>
      <c r="G1045" s="17" t="e">
        <f t="shared" si="65"/>
        <v>#N/A</v>
      </c>
      <c r="H1045" s="17" t="e">
        <f t="shared" si="67"/>
        <v>#N/A</v>
      </c>
      <c r="I1045" s="17" t="e">
        <f t="shared" si="68"/>
        <v>#N/A</v>
      </c>
    </row>
    <row r="1046" spans="2:9" x14ac:dyDescent="0.2">
      <c r="B1046" s="1" t="s">
        <v>1457</v>
      </c>
      <c r="C1046" s="34">
        <f t="shared" si="66"/>
        <v>71467</v>
      </c>
      <c r="D1046" s="37" t="e">
        <f>INDEX('Monthly Returns'!$E:$E,MATCH('Charting Input'!$C1046,'Monthly Returns'!$D:$D,0),0)</f>
        <v>#N/A</v>
      </c>
      <c r="E1046" s="37" t="e">
        <f>INDEX('Monthly Returns'!$O:$O,MATCH('Charting Input'!$C1046,'Monthly Returns'!$D:$D,0),0)</f>
        <v>#N/A</v>
      </c>
      <c r="F1046" s="37" t="e">
        <f>INDEX('Monthly Returns'!$P:$P,MATCH('Charting Input'!$C1046,'Monthly Returns'!$D:$D,0),0)</f>
        <v>#N/A</v>
      </c>
      <c r="G1046" s="17" t="e">
        <f t="shared" si="65"/>
        <v>#N/A</v>
      </c>
      <c r="H1046" s="17" t="e">
        <f t="shared" si="67"/>
        <v>#N/A</v>
      </c>
      <c r="I1046" s="17" t="e">
        <f t="shared" si="68"/>
        <v>#N/A</v>
      </c>
    </row>
    <row r="1047" spans="2:9" x14ac:dyDescent="0.2">
      <c r="B1047" s="1" t="s">
        <v>1458</v>
      </c>
      <c r="C1047" s="34">
        <f t="shared" si="66"/>
        <v>71497</v>
      </c>
      <c r="D1047" s="37" t="e">
        <f>INDEX('Monthly Returns'!$E:$E,MATCH('Charting Input'!$C1047,'Monthly Returns'!$D:$D,0),0)</f>
        <v>#N/A</v>
      </c>
      <c r="E1047" s="37" t="e">
        <f>INDEX('Monthly Returns'!$O:$O,MATCH('Charting Input'!$C1047,'Monthly Returns'!$D:$D,0),0)</f>
        <v>#N/A</v>
      </c>
      <c r="F1047" s="37" t="e">
        <f>INDEX('Monthly Returns'!$P:$P,MATCH('Charting Input'!$C1047,'Monthly Returns'!$D:$D,0),0)</f>
        <v>#N/A</v>
      </c>
      <c r="G1047" s="17" t="e">
        <f t="shared" si="65"/>
        <v>#N/A</v>
      </c>
      <c r="H1047" s="17" t="e">
        <f t="shared" si="67"/>
        <v>#N/A</v>
      </c>
      <c r="I1047" s="17" t="e">
        <f t="shared" si="68"/>
        <v>#N/A</v>
      </c>
    </row>
    <row r="1048" spans="2:9" x14ac:dyDescent="0.2">
      <c r="B1048" s="1" t="s">
        <v>1459</v>
      </c>
      <c r="C1048" s="34">
        <f t="shared" si="66"/>
        <v>71528</v>
      </c>
      <c r="D1048" s="37" t="e">
        <f>INDEX('Monthly Returns'!$E:$E,MATCH('Charting Input'!$C1048,'Monthly Returns'!$D:$D,0),0)</f>
        <v>#N/A</v>
      </c>
      <c r="E1048" s="37" t="e">
        <f>INDEX('Monthly Returns'!$O:$O,MATCH('Charting Input'!$C1048,'Monthly Returns'!$D:$D,0),0)</f>
        <v>#N/A</v>
      </c>
      <c r="F1048" s="37" t="e">
        <f>INDEX('Monthly Returns'!$P:$P,MATCH('Charting Input'!$C1048,'Monthly Returns'!$D:$D,0),0)</f>
        <v>#N/A</v>
      </c>
      <c r="G1048" s="17" t="e">
        <f t="shared" si="65"/>
        <v>#N/A</v>
      </c>
      <c r="H1048" s="17" t="e">
        <f t="shared" si="67"/>
        <v>#N/A</v>
      </c>
      <c r="I1048" s="17" t="e">
        <f t="shared" si="68"/>
        <v>#N/A</v>
      </c>
    </row>
    <row r="1049" spans="2:9" x14ac:dyDescent="0.2">
      <c r="B1049" s="1" t="s">
        <v>1460</v>
      </c>
      <c r="C1049" s="34">
        <f t="shared" si="66"/>
        <v>71558</v>
      </c>
      <c r="D1049" s="37" t="e">
        <f>INDEX('Monthly Returns'!$E:$E,MATCH('Charting Input'!$C1049,'Monthly Returns'!$D:$D,0),0)</f>
        <v>#N/A</v>
      </c>
      <c r="E1049" s="37" t="e">
        <f>INDEX('Monthly Returns'!$O:$O,MATCH('Charting Input'!$C1049,'Monthly Returns'!$D:$D,0),0)</f>
        <v>#N/A</v>
      </c>
      <c r="F1049" s="37" t="e">
        <f>INDEX('Monthly Returns'!$P:$P,MATCH('Charting Input'!$C1049,'Monthly Returns'!$D:$D,0),0)</f>
        <v>#N/A</v>
      </c>
      <c r="G1049" s="17" t="e">
        <f t="shared" si="65"/>
        <v>#N/A</v>
      </c>
      <c r="H1049" s="17" t="e">
        <f t="shared" si="67"/>
        <v>#N/A</v>
      </c>
      <c r="I1049" s="17" t="e">
        <f t="shared" si="68"/>
        <v>#N/A</v>
      </c>
    </row>
    <row r="1050" spans="2:9" x14ac:dyDescent="0.2">
      <c r="B1050" s="1" t="s">
        <v>1461</v>
      </c>
      <c r="C1050" s="34">
        <f t="shared" si="66"/>
        <v>71589</v>
      </c>
      <c r="D1050" s="37" t="e">
        <f>INDEX('Monthly Returns'!$E:$E,MATCH('Charting Input'!$C1050,'Monthly Returns'!$D:$D,0),0)</f>
        <v>#N/A</v>
      </c>
      <c r="E1050" s="37" t="e">
        <f>INDEX('Monthly Returns'!$O:$O,MATCH('Charting Input'!$C1050,'Monthly Returns'!$D:$D,0),0)</f>
        <v>#N/A</v>
      </c>
      <c r="F1050" s="37" t="e">
        <f>INDEX('Monthly Returns'!$P:$P,MATCH('Charting Input'!$C1050,'Monthly Returns'!$D:$D,0),0)</f>
        <v>#N/A</v>
      </c>
      <c r="G1050" s="17" t="e">
        <f t="shared" si="65"/>
        <v>#N/A</v>
      </c>
      <c r="H1050" s="17" t="e">
        <f t="shared" si="67"/>
        <v>#N/A</v>
      </c>
      <c r="I1050" s="17" t="e">
        <f t="shared" si="68"/>
        <v>#N/A</v>
      </c>
    </row>
    <row r="1051" spans="2:9" x14ac:dyDescent="0.2">
      <c r="B1051" s="1" t="s">
        <v>1462</v>
      </c>
      <c r="C1051" s="34">
        <f t="shared" si="66"/>
        <v>71620</v>
      </c>
      <c r="D1051" s="37" t="e">
        <f>INDEX('Monthly Returns'!$E:$E,MATCH('Charting Input'!$C1051,'Monthly Returns'!$D:$D,0),0)</f>
        <v>#N/A</v>
      </c>
      <c r="E1051" s="37" t="e">
        <f>INDEX('Monthly Returns'!$O:$O,MATCH('Charting Input'!$C1051,'Monthly Returns'!$D:$D,0),0)</f>
        <v>#N/A</v>
      </c>
      <c r="F1051" s="37" t="e">
        <f>INDEX('Monthly Returns'!$P:$P,MATCH('Charting Input'!$C1051,'Monthly Returns'!$D:$D,0),0)</f>
        <v>#N/A</v>
      </c>
      <c r="G1051" s="17" t="e">
        <f t="shared" si="65"/>
        <v>#N/A</v>
      </c>
      <c r="H1051" s="17" t="e">
        <f t="shared" si="67"/>
        <v>#N/A</v>
      </c>
      <c r="I1051" s="17" t="e">
        <f t="shared" si="68"/>
        <v>#N/A</v>
      </c>
    </row>
    <row r="1052" spans="2:9" x14ac:dyDescent="0.2">
      <c r="B1052" s="1" t="s">
        <v>1463</v>
      </c>
      <c r="C1052" s="34">
        <f t="shared" si="66"/>
        <v>71649</v>
      </c>
      <c r="D1052" s="37" t="e">
        <f>INDEX('Monthly Returns'!$E:$E,MATCH('Charting Input'!$C1052,'Monthly Returns'!$D:$D,0),0)</f>
        <v>#N/A</v>
      </c>
      <c r="E1052" s="37" t="e">
        <f>INDEX('Monthly Returns'!$O:$O,MATCH('Charting Input'!$C1052,'Monthly Returns'!$D:$D,0),0)</f>
        <v>#N/A</v>
      </c>
      <c r="F1052" s="37" t="e">
        <f>INDEX('Monthly Returns'!$P:$P,MATCH('Charting Input'!$C1052,'Monthly Returns'!$D:$D,0),0)</f>
        <v>#N/A</v>
      </c>
      <c r="G1052" s="17" t="e">
        <f t="shared" si="65"/>
        <v>#N/A</v>
      </c>
      <c r="H1052" s="17" t="e">
        <f t="shared" si="67"/>
        <v>#N/A</v>
      </c>
      <c r="I1052" s="17" t="e">
        <f t="shared" si="68"/>
        <v>#N/A</v>
      </c>
    </row>
    <row r="1053" spans="2:9" x14ac:dyDescent="0.2">
      <c r="B1053" s="1" t="s">
        <v>1464</v>
      </c>
      <c r="C1053" s="34">
        <f t="shared" si="66"/>
        <v>71680</v>
      </c>
      <c r="D1053" s="37" t="e">
        <f>INDEX('Monthly Returns'!$E:$E,MATCH('Charting Input'!$C1053,'Monthly Returns'!$D:$D,0),0)</f>
        <v>#N/A</v>
      </c>
      <c r="E1053" s="37" t="e">
        <f>INDEX('Monthly Returns'!$O:$O,MATCH('Charting Input'!$C1053,'Monthly Returns'!$D:$D,0),0)</f>
        <v>#N/A</v>
      </c>
      <c r="F1053" s="37" t="e">
        <f>INDEX('Monthly Returns'!$P:$P,MATCH('Charting Input'!$C1053,'Monthly Returns'!$D:$D,0),0)</f>
        <v>#N/A</v>
      </c>
      <c r="G1053" s="17" t="e">
        <f t="shared" si="65"/>
        <v>#N/A</v>
      </c>
      <c r="H1053" s="17" t="e">
        <f t="shared" si="67"/>
        <v>#N/A</v>
      </c>
      <c r="I1053" s="17" t="e">
        <f t="shared" si="68"/>
        <v>#N/A</v>
      </c>
    </row>
    <row r="1054" spans="2:9" x14ac:dyDescent="0.2">
      <c r="B1054" s="1" t="s">
        <v>1465</v>
      </c>
      <c r="C1054" s="34">
        <f t="shared" si="66"/>
        <v>71710</v>
      </c>
      <c r="D1054" s="37" t="e">
        <f>INDEX('Monthly Returns'!$E:$E,MATCH('Charting Input'!$C1054,'Monthly Returns'!$D:$D,0),0)</f>
        <v>#N/A</v>
      </c>
      <c r="E1054" s="37" t="e">
        <f>INDEX('Monthly Returns'!$O:$O,MATCH('Charting Input'!$C1054,'Monthly Returns'!$D:$D,0),0)</f>
        <v>#N/A</v>
      </c>
      <c r="F1054" s="37" t="e">
        <f>INDEX('Monthly Returns'!$P:$P,MATCH('Charting Input'!$C1054,'Monthly Returns'!$D:$D,0),0)</f>
        <v>#N/A</v>
      </c>
      <c r="G1054" s="17" t="e">
        <f t="shared" si="65"/>
        <v>#N/A</v>
      </c>
      <c r="H1054" s="17" t="e">
        <f t="shared" si="67"/>
        <v>#N/A</v>
      </c>
      <c r="I1054" s="17" t="e">
        <f t="shared" si="68"/>
        <v>#N/A</v>
      </c>
    </row>
    <row r="1055" spans="2:9" x14ac:dyDescent="0.2">
      <c r="B1055" s="1" t="s">
        <v>1466</v>
      </c>
      <c r="C1055" s="34">
        <f t="shared" si="66"/>
        <v>71741</v>
      </c>
      <c r="D1055" s="37" t="e">
        <f>INDEX('Monthly Returns'!$E:$E,MATCH('Charting Input'!$C1055,'Monthly Returns'!$D:$D,0),0)</f>
        <v>#N/A</v>
      </c>
      <c r="E1055" s="37" t="e">
        <f>INDEX('Monthly Returns'!$O:$O,MATCH('Charting Input'!$C1055,'Monthly Returns'!$D:$D,0),0)</f>
        <v>#N/A</v>
      </c>
      <c r="F1055" s="37" t="e">
        <f>INDEX('Monthly Returns'!$P:$P,MATCH('Charting Input'!$C1055,'Monthly Returns'!$D:$D,0),0)</f>
        <v>#N/A</v>
      </c>
      <c r="G1055" s="17" t="e">
        <f t="shared" si="65"/>
        <v>#N/A</v>
      </c>
      <c r="H1055" s="17" t="e">
        <f t="shared" si="67"/>
        <v>#N/A</v>
      </c>
      <c r="I1055" s="17" t="e">
        <f t="shared" si="68"/>
        <v>#N/A</v>
      </c>
    </row>
    <row r="1056" spans="2:9" x14ac:dyDescent="0.2">
      <c r="B1056" s="1" t="s">
        <v>1467</v>
      </c>
      <c r="C1056" s="34">
        <f t="shared" si="66"/>
        <v>71771</v>
      </c>
      <c r="D1056" s="37" t="e">
        <f>INDEX('Monthly Returns'!$E:$E,MATCH('Charting Input'!$C1056,'Monthly Returns'!$D:$D,0),0)</f>
        <v>#N/A</v>
      </c>
      <c r="E1056" s="37" t="e">
        <f>INDEX('Monthly Returns'!$O:$O,MATCH('Charting Input'!$C1056,'Monthly Returns'!$D:$D,0),0)</f>
        <v>#N/A</v>
      </c>
      <c r="F1056" s="37" t="e">
        <f>INDEX('Monthly Returns'!$P:$P,MATCH('Charting Input'!$C1056,'Monthly Returns'!$D:$D,0),0)</f>
        <v>#N/A</v>
      </c>
      <c r="G1056" s="17" t="e">
        <f t="shared" si="65"/>
        <v>#N/A</v>
      </c>
      <c r="H1056" s="17" t="e">
        <f t="shared" si="67"/>
        <v>#N/A</v>
      </c>
      <c r="I1056" s="17" t="e">
        <f t="shared" si="68"/>
        <v>#N/A</v>
      </c>
    </row>
    <row r="1057" spans="2:9" x14ac:dyDescent="0.2">
      <c r="B1057" s="1" t="s">
        <v>1468</v>
      </c>
      <c r="C1057" s="34">
        <f t="shared" si="66"/>
        <v>71802</v>
      </c>
      <c r="D1057" s="37" t="e">
        <f>INDEX('Monthly Returns'!$E:$E,MATCH('Charting Input'!$C1057,'Monthly Returns'!$D:$D,0),0)</f>
        <v>#N/A</v>
      </c>
      <c r="E1057" s="37" t="e">
        <f>INDEX('Monthly Returns'!$O:$O,MATCH('Charting Input'!$C1057,'Monthly Returns'!$D:$D,0),0)</f>
        <v>#N/A</v>
      </c>
      <c r="F1057" s="37" t="e">
        <f>INDEX('Monthly Returns'!$P:$P,MATCH('Charting Input'!$C1057,'Monthly Returns'!$D:$D,0),0)</f>
        <v>#N/A</v>
      </c>
      <c r="G1057" s="17" t="e">
        <f t="shared" si="65"/>
        <v>#N/A</v>
      </c>
      <c r="H1057" s="17" t="e">
        <f t="shared" si="67"/>
        <v>#N/A</v>
      </c>
      <c r="I1057" s="17" t="e">
        <f t="shared" si="68"/>
        <v>#N/A</v>
      </c>
    </row>
    <row r="1058" spans="2:9" x14ac:dyDescent="0.2">
      <c r="B1058" s="1" t="s">
        <v>1469</v>
      </c>
      <c r="C1058" s="34">
        <f t="shared" si="66"/>
        <v>71833</v>
      </c>
      <c r="D1058" s="37" t="e">
        <f>INDEX('Monthly Returns'!$E:$E,MATCH('Charting Input'!$C1058,'Monthly Returns'!$D:$D,0),0)</f>
        <v>#N/A</v>
      </c>
      <c r="E1058" s="37" t="e">
        <f>INDEX('Monthly Returns'!$O:$O,MATCH('Charting Input'!$C1058,'Monthly Returns'!$D:$D,0),0)</f>
        <v>#N/A</v>
      </c>
      <c r="F1058" s="37" t="e">
        <f>INDEX('Monthly Returns'!$P:$P,MATCH('Charting Input'!$C1058,'Monthly Returns'!$D:$D,0),0)</f>
        <v>#N/A</v>
      </c>
      <c r="G1058" s="17" t="e">
        <f t="shared" si="65"/>
        <v>#N/A</v>
      </c>
      <c r="H1058" s="17" t="e">
        <f t="shared" si="67"/>
        <v>#N/A</v>
      </c>
      <c r="I1058" s="17" t="e">
        <f t="shared" si="68"/>
        <v>#N/A</v>
      </c>
    </row>
    <row r="1059" spans="2:9" x14ac:dyDescent="0.2">
      <c r="B1059" s="1" t="s">
        <v>1470</v>
      </c>
      <c r="C1059" s="34">
        <f t="shared" si="66"/>
        <v>71863</v>
      </c>
      <c r="D1059" s="37" t="e">
        <f>INDEX('Monthly Returns'!$E:$E,MATCH('Charting Input'!$C1059,'Monthly Returns'!$D:$D,0),0)</f>
        <v>#N/A</v>
      </c>
      <c r="E1059" s="37" t="e">
        <f>INDEX('Monthly Returns'!$O:$O,MATCH('Charting Input'!$C1059,'Monthly Returns'!$D:$D,0),0)</f>
        <v>#N/A</v>
      </c>
      <c r="F1059" s="37" t="e">
        <f>INDEX('Monthly Returns'!$P:$P,MATCH('Charting Input'!$C1059,'Monthly Returns'!$D:$D,0),0)</f>
        <v>#N/A</v>
      </c>
      <c r="G1059" s="17" t="e">
        <f t="shared" si="65"/>
        <v>#N/A</v>
      </c>
      <c r="H1059" s="17" t="e">
        <f t="shared" si="67"/>
        <v>#N/A</v>
      </c>
      <c r="I1059" s="17" t="e">
        <f t="shared" si="68"/>
        <v>#N/A</v>
      </c>
    </row>
    <row r="1060" spans="2:9" x14ac:dyDescent="0.2">
      <c r="B1060" s="1" t="s">
        <v>1471</v>
      </c>
      <c r="C1060" s="34">
        <f t="shared" si="66"/>
        <v>71894</v>
      </c>
      <c r="D1060" s="37" t="e">
        <f>INDEX('Monthly Returns'!$E:$E,MATCH('Charting Input'!$C1060,'Monthly Returns'!$D:$D,0),0)</f>
        <v>#N/A</v>
      </c>
      <c r="E1060" s="37" t="e">
        <f>INDEX('Monthly Returns'!$O:$O,MATCH('Charting Input'!$C1060,'Monthly Returns'!$D:$D,0),0)</f>
        <v>#N/A</v>
      </c>
      <c r="F1060" s="37" t="e">
        <f>INDEX('Monthly Returns'!$P:$P,MATCH('Charting Input'!$C1060,'Monthly Returns'!$D:$D,0),0)</f>
        <v>#N/A</v>
      </c>
      <c r="G1060" s="17" t="e">
        <f t="shared" si="65"/>
        <v>#N/A</v>
      </c>
      <c r="H1060" s="17" t="e">
        <f t="shared" si="67"/>
        <v>#N/A</v>
      </c>
      <c r="I1060" s="17" t="e">
        <f t="shared" si="68"/>
        <v>#N/A</v>
      </c>
    </row>
    <row r="1061" spans="2:9" x14ac:dyDescent="0.2">
      <c r="B1061" s="1" t="s">
        <v>1472</v>
      </c>
      <c r="C1061" s="34">
        <f t="shared" si="66"/>
        <v>71924</v>
      </c>
      <c r="D1061" s="37" t="e">
        <f>INDEX('Monthly Returns'!$E:$E,MATCH('Charting Input'!$C1061,'Monthly Returns'!$D:$D,0),0)</f>
        <v>#N/A</v>
      </c>
      <c r="E1061" s="37" t="e">
        <f>INDEX('Monthly Returns'!$O:$O,MATCH('Charting Input'!$C1061,'Monthly Returns'!$D:$D,0),0)</f>
        <v>#N/A</v>
      </c>
      <c r="F1061" s="37" t="e">
        <f>INDEX('Monthly Returns'!$P:$P,MATCH('Charting Input'!$C1061,'Monthly Returns'!$D:$D,0),0)</f>
        <v>#N/A</v>
      </c>
      <c r="G1061" s="17" t="e">
        <f t="shared" si="65"/>
        <v>#N/A</v>
      </c>
      <c r="H1061" s="17" t="e">
        <f t="shared" si="67"/>
        <v>#N/A</v>
      </c>
      <c r="I1061" s="17" t="e">
        <f t="shared" si="68"/>
        <v>#N/A</v>
      </c>
    </row>
    <row r="1062" spans="2:9" x14ac:dyDescent="0.2">
      <c r="B1062" s="1" t="s">
        <v>1473</v>
      </c>
      <c r="C1062" s="34">
        <f t="shared" si="66"/>
        <v>71955</v>
      </c>
      <c r="D1062" s="37" t="e">
        <f>INDEX('Monthly Returns'!$E:$E,MATCH('Charting Input'!$C1062,'Monthly Returns'!$D:$D,0),0)</f>
        <v>#N/A</v>
      </c>
      <c r="E1062" s="37" t="e">
        <f>INDEX('Monthly Returns'!$O:$O,MATCH('Charting Input'!$C1062,'Monthly Returns'!$D:$D,0),0)</f>
        <v>#N/A</v>
      </c>
      <c r="F1062" s="37" t="e">
        <f>INDEX('Monthly Returns'!$P:$P,MATCH('Charting Input'!$C1062,'Monthly Returns'!$D:$D,0),0)</f>
        <v>#N/A</v>
      </c>
      <c r="G1062" s="17" t="e">
        <f t="shared" si="65"/>
        <v>#N/A</v>
      </c>
      <c r="H1062" s="17" t="e">
        <f t="shared" si="67"/>
        <v>#N/A</v>
      </c>
      <c r="I1062" s="17" t="e">
        <f t="shared" si="68"/>
        <v>#N/A</v>
      </c>
    </row>
    <row r="1063" spans="2:9" x14ac:dyDescent="0.2">
      <c r="B1063" s="1" t="s">
        <v>1474</v>
      </c>
      <c r="C1063" s="34">
        <f t="shared" si="66"/>
        <v>71986</v>
      </c>
      <c r="D1063" s="37" t="e">
        <f>INDEX('Monthly Returns'!$E:$E,MATCH('Charting Input'!$C1063,'Monthly Returns'!$D:$D,0),0)</f>
        <v>#N/A</v>
      </c>
      <c r="E1063" s="37" t="e">
        <f>INDEX('Monthly Returns'!$O:$O,MATCH('Charting Input'!$C1063,'Monthly Returns'!$D:$D,0),0)</f>
        <v>#N/A</v>
      </c>
      <c r="F1063" s="37" t="e">
        <f>INDEX('Monthly Returns'!$P:$P,MATCH('Charting Input'!$C1063,'Monthly Returns'!$D:$D,0),0)</f>
        <v>#N/A</v>
      </c>
      <c r="G1063" s="17" t="e">
        <f t="shared" si="65"/>
        <v>#N/A</v>
      </c>
      <c r="H1063" s="17" t="e">
        <f t="shared" si="67"/>
        <v>#N/A</v>
      </c>
      <c r="I1063" s="17" t="e">
        <f t="shared" si="68"/>
        <v>#N/A</v>
      </c>
    </row>
    <row r="1064" spans="2:9" x14ac:dyDescent="0.2">
      <c r="B1064" s="1" t="s">
        <v>1475</v>
      </c>
      <c r="C1064" s="34">
        <f t="shared" si="66"/>
        <v>72014</v>
      </c>
      <c r="D1064" s="37" t="e">
        <f>INDEX('Monthly Returns'!$E:$E,MATCH('Charting Input'!$C1064,'Monthly Returns'!$D:$D,0),0)</f>
        <v>#N/A</v>
      </c>
      <c r="E1064" s="37" t="e">
        <f>INDEX('Monthly Returns'!$O:$O,MATCH('Charting Input'!$C1064,'Monthly Returns'!$D:$D,0),0)</f>
        <v>#N/A</v>
      </c>
      <c r="F1064" s="37" t="e">
        <f>INDEX('Monthly Returns'!$P:$P,MATCH('Charting Input'!$C1064,'Monthly Returns'!$D:$D,0),0)</f>
        <v>#N/A</v>
      </c>
      <c r="G1064" s="17" t="e">
        <f t="shared" si="65"/>
        <v>#N/A</v>
      </c>
      <c r="H1064" s="17" t="e">
        <f t="shared" si="67"/>
        <v>#N/A</v>
      </c>
      <c r="I1064" s="17" t="e">
        <f t="shared" si="68"/>
        <v>#N/A</v>
      </c>
    </row>
    <row r="1065" spans="2:9" x14ac:dyDescent="0.2">
      <c r="B1065" s="1" t="s">
        <v>1476</v>
      </c>
      <c r="C1065" s="34">
        <f t="shared" si="66"/>
        <v>72045</v>
      </c>
      <c r="D1065" s="37" t="e">
        <f>INDEX('Monthly Returns'!$E:$E,MATCH('Charting Input'!$C1065,'Monthly Returns'!$D:$D,0),0)</f>
        <v>#N/A</v>
      </c>
      <c r="E1065" s="37" t="e">
        <f>INDEX('Monthly Returns'!$O:$O,MATCH('Charting Input'!$C1065,'Monthly Returns'!$D:$D,0),0)</f>
        <v>#N/A</v>
      </c>
      <c r="F1065" s="37" t="e">
        <f>INDEX('Monthly Returns'!$P:$P,MATCH('Charting Input'!$C1065,'Monthly Returns'!$D:$D,0),0)</f>
        <v>#N/A</v>
      </c>
      <c r="G1065" s="17" t="e">
        <f t="shared" si="65"/>
        <v>#N/A</v>
      </c>
      <c r="H1065" s="17" t="e">
        <f t="shared" si="67"/>
        <v>#N/A</v>
      </c>
      <c r="I1065" s="17" t="e">
        <f t="shared" si="68"/>
        <v>#N/A</v>
      </c>
    </row>
    <row r="1066" spans="2:9" x14ac:dyDescent="0.2">
      <c r="B1066" s="1" t="s">
        <v>1477</v>
      </c>
      <c r="C1066" s="34">
        <f t="shared" si="66"/>
        <v>72075</v>
      </c>
      <c r="D1066" s="37" t="e">
        <f>INDEX('Monthly Returns'!$E:$E,MATCH('Charting Input'!$C1066,'Monthly Returns'!$D:$D,0),0)</f>
        <v>#N/A</v>
      </c>
      <c r="E1066" s="37" t="e">
        <f>INDEX('Monthly Returns'!$O:$O,MATCH('Charting Input'!$C1066,'Monthly Returns'!$D:$D,0),0)</f>
        <v>#N/A</v>
      </c>
      <c r="F1066" s="37" t="e">
        <f>INDEX('Monthly Returns'!$P:$P,MATCH('Charting Input'!$C1066,'Monthly Returns'!$D:$D,0),0)</f>
        <v>#N/A</v>
      </c>
      <c r="G1066" s="17" t="e">
        <f t="shared" si="65"/>
        <v>#N/A</v>
      </c>
      <c r="H1066" s="17" t="e">
        <f t="shared" si="67"/>
        <v>#N/A</v>
      </c>
      <c r="I1066" s="17" t="e">
        <f t="shared" si="68"/>
        <v>#N/A</v>
      </c>
    </row>
    <row r="1067" spans="2:9" x14ac:dyDescent="0.2">
      <c r="B1067" s="1" t="s">
        <v>1478</v>
      </c>
      <c r="C1067" s="34">
        <f t="shared" si="66"/>
        <v>72106</v>
      </c>
      <c r="D1067" s="37" t="e">
        <f>INDEX('Monthly Returns'!$E:$E,MATCH('Charting Input'!$C1067,'Monthly Returns'!$D:$D,0),0)</f>
        <v>#N/A</v>
      </c>
      <c r="E1067" s="37" t="e">
        <f>INDEX('Monthly Returns'!$O:$O,MATCH('Charting Input'!$C1067,'Monthly Returns'!$D:$D,0),0)</f>
        <v>#N/A</v>
      </c>
      <c r="F1067" s="37" t="e">
        <f>INDEX('Monthly Returns'!$P:$P,MATCH('Charting Input'!$C1067,'Monthly Returns'!$D:$D,0),0)</f>
        <v>#N/A</v>
      </c>
      <c r="G1067" s="17" t="e">
        <f t="shared" si="65"/>
        <v>#N/A</v>
      </c>
      <c r="H1067" s="17" t="e">
        <f t="shared" si="67"/>
        <v>#N/A</v>
      </c>
      <c r="I1067" s="17" t="e">
        <f t="shared" si="68"/>
        <v>#N/A</v>
      </c>
    </row>
    <row r="1068" spans="2:9" x14ac:dyDescent="0.2">
      <c r="B1068" s="1" t="s">
        <v>1479</v>
      </c>
      <c r="C1068" s="34">
        <f t="shared" si="66"/>
        <v>72136</v>
      </c>
      <c r="D1068" s="37" t="e">
        <f>INDEX('Monthly Returns'!$E:$E,MATCH('Charting Input'!$C1068,'Monthly Returns'!$D:$D,0),0)</f>
        <v>#N/A</v>
      </c>
      <c r="E1068" s="37" t="e">
        <f>INDEX('Monthly Returns'!$O:$O,MATCH('Charting Input'!$C1068,'Monthly Returns'!$D:$D,0),0)</f>
        <v>#N/A</v>
      </c>
      <c r="F1068" s="37" t="e">
        <f>INDEX('Monthly Returns'!$P:$P,MATCH('Charting Input'!$C1068,'Monthly Returns'!$D:$D,0),0)</f>
        <v>#N/A</v>
      </c>
      <c r="G1068" s="17" t="e">
        <f t="shared" si="65"/>
        <v>#N/A</v>
      </c>
      <c r="H1068" s="17" t="e">
        <f t="shared" si="67"/>
        <v>#N/A</v>
      </c>
      <c r="I1068" s="17" t="e">
        <f t="shared" si="68"/>
        <v>#N/A</v>
      </c>
    </row>
    <row r="1069" spans="2:9" x14ac:dyDescent="0.2">
      <c r="B1069" s="1" t="s">
        <v>1480</v>
      </c>
      <c r="C1069" s="34">
        <f t="shared" si="66"/>
        <v>72167</v>
      </c>
      <c r="D1069" s="37" t="e">
        <f>INDEX('Monthly Returns'!$E:$E,MATCH('Charting Input'!$C1069,'Monthly Returns'!$D:$D,0),0)</f>
        <v>#N/A</v>
      </c>
      <c r="E1069" s="37" t="e">
        <f>INDEX('Monthly Returns'!$O:$O,MATCH('Charting Input'!$C1069,'Monthly Returns'!$D:$D,0),0)</f>
        <v>#N/A</v>
      </c>
      <c r="F1069" s="37" t="e">
        <f>INDEX('Monthly Returns'!$P:$P,MATCH('Charting Input'!$C1069,'Monthly Returns'!$D:$D,0),0)</f>
        <v>#N/A</v>
      </c>
      <c r="G1069" s="17" t="e">
        <f t="shared" si="65"/>
        <v>#N/A</v>
      </c>
      <c r="H1069" s="17" t="e">
        <f t="shared" si="67"/>
        <v>#N/A</v>
      </c>
      <c r="I1069" s="17" t="e">
        <f t="shared" si="68"/>
        <v>#N/A</v>
      </c>
    </row>
    <row r="1070" spans="2:9" x14ac:dyDescent="0.2">
      <c r="B1070" s="1" t="s">
        <v>1481</v>
      </c>
      <c r="C1070" s="34">
        <f t="shared" si="66"/>
        <v>72198</v>
      </c>
      <c r="D1070" s="37" t="e">
        <f>INDEX('Monthly Returns'!$E:$E,MATCH('Charting Input'!$C1070,'Monthly Returns'!$D:$D,0),0)</f>
        <v>#N/A</v>
      </c>
      <c r="E1070" s="37" t="e">
        <f>INDEX('Monthly Returns'!$O:$O,MATCH('Charting Input'!$C1070,'Monthly Returns'!$D:$D,0),0)</f>
        <v>#N/A</v>
      </c>
      <c r="F1070" s="37" t="e">
        <f>INDEX('Monthly Returns'!$P:$P,MATCH('Charting Input'!$C1070,'Monthly Returns'!$D:$D,0),0)</f>
        <v>#N/A</v>
      </c>
      <c r="G1070" s="17" t="e">
        <f t="shared" si="65"/>
        <v>#N/A</v>
      </c>
      <c r="H1070" s="17" t="e">
        <f t="shared" si="67"/>
        <v>#N/A</v>
      </c>
      <c r="I1070" s="17" t="e">
        <f t="shared" si="68"/>
        <v>#N/A</v>
      </c>
    </row>
    <row r="1071" spans="2:9" x14ac:dyDescent="0.2">
      <c r="B1071" s="1" t="s">
        <v>1482</v>
      </c>
      <c r="C1071" s="34">
        <f t="shared" si="66"/>
        <v>72228</v>
      </c>
      <c r="D1071" s="37" t="e">
        <f>INDEX('Monthly Returns'!$E:$E,MATCH('Charting Input'!$C1071,'Monthly Returns'!$D:$D,0),0)</f>
        <v>#N/A</v>
      </c>
      <c r="E1071" s="37" t="e">
        <f>INDEX('Monthly Returns'!$O:$O,MATCH('Charting Input'!$C1071,'Monthly Returns'!$D:$D,0),0)</f>
        <v>#N/A</v>
      </c>
      <c r="F1071" s="37" t="e">
        <f>INDEX('Monthly Returns'!$P:$P,MATCH('Charting Input'!$C1071,'Monthly Returns'!$D:$D,0),0)</f>
        <v>#N/A</v>
      </c>
      <c r="G1071" s="17" t="e">
        <f t="shared" si="65"/>
        <v>#N/A</v>
      </c>
      <c r="H1071" s="17" t="e">
        <f t="shared" si="67"/>
        <v>#N/A</v>
      </c>
      <c r="I1071" s="17" t="e">
        <f t="shared" si="68"/>
        <v>#N/A</v>
      </c>
    </row>
    <row r="1072" spans="2:9" x14ac:dyDescent="0.2">
      <c r="B1072" s="1" t="s">
        <v>1483</v>
      </c>
      <c r="C1072" s="34">
        <f t="shared" si="66"/>
        <v>72259</v>
      </c>
      <c r="D1072" s="37" t="e">
        <f>INDEX('Monthly Returns'!$E:$E,MATCH('Charting Input'!$C1072,'Monthly Returns'!$D:$D,0),0)</f>
        <v>#N/A</v>
      </c>
      <c r="E1072" s="37" t="e">
        <f>INDEX('Monthly Returns'!$O:$O,MATCH('Charting Input'!$C1072,'Monthly Returns'!$D:$D,0),0)</f>
        <v>#N/A</v>
      </c>
      <c r="F1072" s="37" t="e">
        <f>INDEX('Monthly Returns'!$P:$P,MATCH('Charting Input'!$C1072,'Monthly Returns'!$D:$D,0),0)</f>
        <v>#N/A</v>
      </c>
      <c r="G1072" s="17" t="e">
        <f t="shared" si="65"/>
        <v>#N/A</v>
      </c>
      <c r="H1072" s="17" t="e">
        <f t="shared" si="67"/>
        <v>#N/A</v>
      </c>
      <c r="I1072" s="17" t="e">
        <f t="shared" si="68"/>
        <v>#N/A</v>
      </c>
    </row>
    <row r="1073" spans="2:9" x14ac:dyDescent="0.2">
      <c r="B1073" s="1" t="s">
        <v>1484</v>
      </c>
      <c r="C1073" s="34">
        <f t="shared" si="66"/>
        <v>72289</v>
      </c>
      <c r="D1073" s="37" t="e">
        <f>INDEX('Monthly Returns'!$E:$E,MATCH('Charting Input'!$C1073,'Monthly Returns'!$D:$D,0),0)</f>
        <v>#N/A</v>
      </c>
      <c r="E1073" s="37" t="e">
        <f>INDEX('Monthly Returns'!$O:$O,MATCH('Charting Input'!$C1073,'Monthly Returns'!$D:$D,0),0)</f>
        <v>#N/A</v>
      </c>
      <c r="F1073" s="37" t="e">
        <f>INDEX('Monthly Returns'!$P:$P,MATCH('Charting Input'!$C1073,'Monthly Returns'!$D:$D,0),0)</f>
        <v>#N/A</v>
      </c>
      <c r="G1073" s="17" t="e">
        <f t="shared" si="65"/>
        <v>#N/A</v>
      </c>
      <c r="H1073" s="17" t="e">
        <f t="shared" si="67"/>
        <v>#N/A</v>
      </c>
      <c r="I1073" s="17" t="e">
        <f t="shared" si="68"/>
        <v>#N/A</v>
      </c>
    </row>
    <row r="1074" spans="2:9" x14ac:dyDescent="0.2">
      <c r="B1074" s="1" t="s">
        <v>1485</v>
      </c>
      <c r="C1074" s="34">
        <f t="shared" si="66"/>
        <v>72320</v>
      </c>
      <c r="D1074" s="37" t="e">
        <f>INDEX('Monthly Returns'!$E:$E,MATCH('Charting Input'!$C1074,'Monthly Returns'!$D:$D,0),0)</f>
        <v>#N/A</v>
      </c>
      <c r="E1074" s="37" t="e">
        <f>INDEX('Monthly Returns'!$O:$O,MATCH('Charting Input'!$C1074,'Monthly Returns'!$D:$D,0),0)</f>
        <v>#N/A</v>
      </c>
      <c r="F1074" s="37" t="e">
        <f>INDEX('Monthly Returns'!$P:$P,MATCH('Charting Input'!$C1074,'Monthly Returns'!$D:$D,0),0)</f>
        <v>#N/A</v>
      </c>
      <c r="G1074" s="17" t="e">
        <f t="shared" si="65"/>
        <v>#N/A</v>
      </c>
      <c r="H1074" s="17" t="e">
        <f t="shared" si="67"/>
        <v>#N/A</v>
      </c>
      <c r="I1074" s="17" t="e">
        <f t="shared" si="68"/>
        <v>#N/A</v>
      </c>
    </row>
    <row r="1075" spans="2:9" x14ac:dyDescent="0.2">
      <c r="B1075" s="1" t="s">
        <v>1486</v>
      </c>
      <c r="C1075" s="34">
        <f t="shared" si="66"/>
        <v>72351</v>
      </c>
      <c r="D1075" s="37" t="e">
        <f>INDEX('Monthly Returns'!$E:$E,MATCH('Charting Input'!$C1075,'Monthly Returns'!$D:$D,0),0)</f>
        <v>#N/A</v>
      </c>
      <c r="E1075" s="37" t="e">
        <f>INDEX('Monthly Returns'!$O:$O,MATCH('Charting Input'!$C1075,'Monthly Returns'!$D:$D,0),0)</f>
        <v>#N/A</v>
      </c>
      <c r="F1075" s="37" t="e">
        <f>INDEX('Monthly Returns'!$P:$P,MATCH('Charting Input'!$C1075,'Monthly Returns'!$D:$D,0),0)</f>
        <v>#N/A</v>
      </c>
      <c r="G1075" s="17" t="e">
        <f t="shared" si="65"/>
        <v>#N/A</v>
      </c>
      <c r="H1075" s="17" t="e">
        <f t="shared" si="67"/>
        <v>#N/A</v>
      </c>
      <c r="I1075" s="17" t="e">
        <f t="shared" si="68"/>
        <v>#N/A</v>
      </c>
    </row>
    <row r="1076" spans="2:9" x14ac:dyDescent="0.2">
      <c r="B1076" s="1" t="s">
        <v>1487</v>
      </c>
      <c r="C1076" s="34">
        <f t="shared" si="66"/>
        <v>72379</v>
      </c>
      <c r="D1076" s="37" t="e">
        <f>INDEX('Monthly Returns'!$E:$E,MATCH('Charting Input'!$C1076,'Monthly Returns'!$D:$D,0),0)</f>
        <v>#N/A</v>
      </c>
      <c r="E1076" s="37" t="e">
        <f>INDEX('Monthly Returns'!$O:$O,MATCH('Charting Input'!$C1076,'Monthly Returns'!$D:$D,0),0)</f>
        <v>#N/A</v>
      </c>
      <c r="F1076" s="37" t="e">
        <f>INDEX('Monthly Returns'!$P:$P,MATCH('Charting Input'!$C1076,'Monthly Returns'!$D:$D,0),0)</f>
        <v>#N/A</v>
      </c>
      <c r="G1076" s="17" t="e">
        <f t="shared" si="65"/>
        <v>#N/A</v>
      </c>
      <c r="H1076" s="17" t="e">
        <f t="shared" si="67"/>
        <v>#N/A</v>
      </c>
      <c r="I1076" s="17" t="e">
        <f t="shared" si="68"/>
        <v>#N/A</v>
      </c>
    </row>
    <row r="1077" spans="2:9" x14ac:dyDescent="0.2">
      <c r="B1077" s="1" t="s">
        <v>1488</v>
      </c>
      <c r="C1077" s="34">
        <f t="shared" si="66"/>
        <v>72410</v>
      </c>
      <c r="D1077" s="37" t="e">
        <f>INDEX('Monthly Returns'!$E:$E,MATCH('Charting Input'!$C1077,'Monthly Returns'!$D:$D,0),0)</f>
        <v>#N/A</v>
      </c>
      <c r="E1077" s="37" t="e">
        <f>INDEX('Monthly Returns'!$O:$O,MATCH('Charting Input'!$C1077,'Monthly Returns'!$D:$D,0),0)</f>
        <v>#N/A</v>
      </c>
      <c r="F1077" s="37" t="e">
        <f>INDEX('Monthly Returns'!$P:$P,MATCH('Charting Input'!$C1077,'Monthly Returns'!$D:$D,0),0)</f>
        <v>#N/A</v>
      </c>
      <c r="G1077" s="17" t="e">
        <f t="shared" si="65"/>
        <v>#N/A</v>
      </c>
      <c r="H1077" s="17" t="e">
        <f t="shared" si="67"/>
        <v>#N/A</v>
      </c>
      <c r="I1077" s="17" t="e">
        <f t="shared" si="68"/>
        <v>#N/A</v>
      </c>
    </row>
    <row r="1078" spans="2:9" x14ac:dyDescent="0.2">
      <c r="B1078" s="1" t="s">
        <v>1489</v>
      </c>
      <c r="C1078" s="34">
        <f t="shared" si="66"/>
        <v>72440</v>
      </c>
      <c r="D1078" s="37" t="e">
        <f>INDEX('Monthly Returns'!$E:$E,MATCH('Charting Input'!$C1078,'Monthly Returns'!$D:$D,0),0)</f>
        <v>#N/A</v>
      </c>
      <c r="E1078" s="37" t="e">
        <f>INDEX('Monthly Returns'!$O:$O,MATCH('Charting Input'!$C1078,'Monthly Returns'!$D:$D,0),0)</f>
        <v>#N/A</v>
      </c>
      <c r="F1078" s="37" t="e">
        <f>INDEX('Monthly Returns'!$P:$P,MATCH('Charting Input'!$C1078,'Monthly Returns'!$D:$D,0),0)</f>
        <v>#N/A</v>
      </c>
      <c r="G1078" s="17" t="e">
        <f t="shared" si="65"/>
        <v>#N/A</v>
      </c>
      <c r="H1078" s="17" t="e">
        <f t="shared" si="67"/>
        <v>#N/A</v>
      </c>
      <c r="I1078" s="17" t="e">
        <f t="shared" si="68"/>
        <v>#N/A</v>
      </c>
    </row>
    <row r="1079" spans="2:9" x14ac:dyDescent="0.2">
      <c r="B1079" s="1" t="s">
        <v>1490</v>
      </c>
      <c r="C1079" s="34">
        <f t="shared" si="66"/>
        <v>72471</v>
      </c>
      <c r="D1079" s="37" t="e">
        <f>INDEX('Monthly Returns'!$E:$E,MATCH('Charting Input'!$C1079,'Monthly Returns'!$D:$D,0),0)</f>
        <v>#N/A</v>
      </c>
      <c r="E1079" s="37" t="e">
        <f>INDEX('Monthly Returns'!$O:$O,MATCH('Charting Input'!$C1079,'Monthly Returns'!$D:$D,0),0)</f>
        <v>#N/A</v>
      </c>
      <c r="F1079" s="37" t="e">
        <f>INDEX('Monthly Returns'!$P:$P,MATCH('Charting Input'!$C1079,'Monthly Returns'!$D:$D,0),0)</f>
        <v>#N/A</v>
      </c>
      <c r="G1079" s="17" t="e">
        <f t="shared" si="65"/>
        <v>#N/A</v>
      </c>
      <c r="H1079" s="17" t="e">
        <f t="shared" si="67"/>
        <v>#N/A</v>
      </c>
      <c r="I1079" s="17" t="e">
        <f t="shared" si="68"/>
        <v>#N/A</v>
      </c>
    </row>
    <row r="1080" spans="2:9" x14ac:dyDescent="0.2">
      <c r="B1080" s="1" t="s">
        <v>1491</v>
      </c>
      <c r="C1080" s="34">
        <f t="shared" si="66"/>
        <v>72501</v>
      </c>
      <c r="D1080" s="37" t="e">
        <f>INDEX('Monthly Returns'!$E:$E,MATCH('Charting Input'!$C1080,'Monthly Returns'!$D:$D,0),0)</f>
        <v>#N/A</v>
      </c>
      <c r="E1080" s="37" t="e">
        <f>INDEX('Monthly Returns'!$O:$O,MATCH('Charting Input'!$C1080,'Monthly Returns'!$D:$D,0),0)</f>
        <v>#N/A</v>
      </c>
      <c r="F1080" s="37" t="e">
        <f>INDEX('Monthly Returns'!$P:$P,MATCH('Charting Input'!$C1080,'Monthly Returns'!$D:$D,0),0)</f>
        <v>#N/A</v>
      </c>
      <c r="G1080" s="17" t="e">
        <f t="shared" si="65"/>
        <v>#N/A</v>
      </c>
      <c r="H1080" s="17" t="e">
        <f t="shared" si="67"/>
        <v>#N/A</v>
      </c>
      <c r="I1080" s="17" t="e">
        <f t="shared" si="68"/>
        <v>#N/A</v>
      </c>
    </row>
    <row r="1081" spans="2:9" x14ac:dyDescent="0.2">
      <c r="B1081" s="1" t="s">
        <v>1492</v>
      </c>
      <c r="C1081" s="34">
        <f t="shared" si="66"/>
        <v>72532</v>
      </c>
      <c r="D1081" s="37" t="e">
        <f>INDEX('Monthly Returns'!$E:$E,MATCH('Charting Input'!$C1081,'Monthly Returns'!$D:$D,0),0)</f>
        <v>#N/A</v>
      </c>
      <c r="E1081" s="37" t="e">
        <f>INDEX('Monthly Returns'!$O:$O,MATCH('Charting Input'!$C1081,'Monthly Returns'!$D:$D,0),0)</f>
        <v>#N/A</v>
      </c>
      <c r="F1081" s="37" t="e">
        <f>INDEX('Monthly Returns'!$P:$P,MATCH('Charting Input'!$C1081,'Monthly Returns'!$D:$D,0),0)</f>
        <v>#N/A</v>
      </c>
      <c r="G1081" s="17" t="e">
        <f t="shared" si="65"/>
        <v>#N/A</v>
      </c>
      <c r="H1081" s="17" t="e">
        <f t="shared" si="67"/>
        <v>#N/A</v>
      </c>
      <c r="I1081" s="17" t="e">
        <f t="shared" si="68"/>
        <v>#N/A</v>
      </c>
    </row>
    <row r="1082" spans="2:9" x14ac:dyDescent="0.2">
      <c r="B1082" s="1" t="s">
        <v>1493</v>
      </c>
      <c r="C1082" s="34">
        <f t="shared" si="66"/>
        <v>72563</v>
      </c>
      <c r="D1082" s="37" t="e">
        <f>INDEX('Monthly Returns'!$E:$E,MATCH('Charting Input'!$C1082,'Monthly Returns'!$D:$D,0),0)</f>
        <v>#N/A</v>
      </c>
      <c r="E1082" s="37" t="e">
        <f>INDEX('Monthly Returns'!$O:$O,MATCH('Charting Input'!$C1082,'Monthly Returns'!$D:$D,0),0)</f>
        <v>#N/A</v>
      </c>
      <c r="F1082" s="37" t="e">
        <f>INDEX('Monthly Returns'!$P:$P,MATCH('Charting Input'!$C1082,'Monthly Returns'!$D:$D,0),0)</f>
        <v>#N/A</v>
      </c>
      <c r="G1082" s="17" t="e">
        <f t="shared" si="65"/>
        <v>#N/A</v>
      </c>
      <c r="H1082" s="17" t="e">
        <f t="shared" si="67"/>
        <v>#N/A</v>
      </c>
      <c r="I1082" s="17" t="e">
        <f t="shared" si="68"/>
        <v>#N/A</v>
      </c>
    </row>
    <row r="1083" spans="2:9" x14ac:dyDescent="0.2">
      <c r="B1083" s="1" t="s">
        <v>1494</v>
      </c>
      <c r="C1083" s="34">
        <f t="shared" si="66"/>
        <v>72593</v>
      </c>
      <c r="D1083" s="37" t="e">
        <f>INDEX('Monthly Returns'!$E:$E,MATCH('Charting Input'!$C1083,'Monthly Returns'!$D:$D,0),0)</f>
        <v>#N/A</v>
      </c>
      <c r="E1083" s="37" t="e">
        <f>INDEX('Monthly Returns'!$O:$O,MATCH('Charting Input'!$C1083,'Monthly Returns'!$D:$D,0),0)</f>
        <v>#N/A</v>
      </c>
      <c r="F1083" s="37" t="e">
        <f>INDEX('Monthly Returns'!$P:$P,MATCH('Charting Input'!$C1083,'Monthly Returns'!$D:$D,0),0)</f>
        <v>#N/A</v>
      </c>
      <c r="G1083" s="17" t="e">
        <f t="shared" si="65"/>
        <v>#N/A</v>
      </c>
      <c r="H1083" s="17" t="e">
        <f t="shared" si="67"/>
        <v>#N/A</v>
      </c>
      <c r="I1083" s="17" t="e">
        <f t="shared" si="68"/>
        <v>#N/A</v>
      </c>
    </row>
    <row r="1084" spans="2:9" x14ac:dyDescent="0.2">
      <c r="B1084" s="1" t="s">
        <v>1495</v>
      </c>
      <c r="C1084" s="34">
        <f t="shared" si="66"/>
        <v>72624</v>
      </c>
      <c r="D1084" s="37" t="e">
        <f>INDEX('Monthly Returns'!$E:$E,MATCH('Charting Input'!$C1084,'Monthly Returns'!$D:$D,0),0)</f>
        <v>#N/A</v>
      </c>
      <c r="E1084" s="37" t="e">
        <f>INDEX('Monthly Returns'!$O:$O,MATCH('Charting Input'!$C1084,'Monthly Returns'!$D:$D,0),0)</f>
        <v>#N/A</v>
      </c>
      <c r="F1084" s="37" t="e">
        <f>INDEX('Monthly Returns'!$P:$P,MATCH('Charting Input'!$C1084,'Monthly Returns'!$D:$D,0),0)</f>
        <v>#N/A</v>
      </c>
      <c r="G1084" s="17" t="e">
        <f t="shared" si="65"/>
        <v>#N/A</v>
      </c>
      <c r="H1084" s="17" t="e">
        <f t="shared" si="67"/>
        <v>#N/A</v>
      </c>
      <c r="I1084" s="17" t="e">
        <f t="shared" si="68"/>
        <v>#N/A</v>
      </c>
    </row>
    <row r="1085" spans="2:9" x14ac:dyDescent="0.2">
      <c r="B1085" s="1" t="s">
        <v>1496</v>
      </c>
      <c r="C1085" s="34">
        <f t="shared" si="66"/>
        <v>72654</v>
      </c>
      <c r="D1085" s="37" t="e">
        <f>INDEX('Monthly Returns'!$E:$E,MATCH('Charting Input'!$C1085,'Monthly Returns'!$D:$D,0),0)</f>
        <v>#N/A</v>
      </c>
      <c r="E1085" s="37" t="e">
        <f>INDEX('Monthly Returns'!$O:$O,MATCH('Charting Input'!$C1085,'Monthly Returns'!$D:$D,0),0)</f>
        <v>#N/A</v>
      </c>
      <c r="F1085" s="37" t="e">
        <f>INDEX('Monthly Returns'!$P:$P,MATCH('Charting Input'!$C1085,'Monthly Returns'!$D:$D,0),0)</f>
        <v>#N/A</v>
      </c>
      <c r="G1085" s="17" t="e">
        <f t="shared" si="65"/>
        <v>#N/A</v>
      </c>
      <c r="H1085" s="17" t="e">
        <f t="shared" si="67"/>
        <v>#N/A</v>
      </c>
      <c r="I1085" s="17" t="e">
        <f t="shared" si="68"/>
        <v>#N/A</v>
      </c>
    </row>
    <row r="1086" spans="2:9" x14ac:dyDescent="0.2">
      <c r="B1086" s="1" t="s">
        <v>1497</v>
      </c>
      <c r="C1086" s="34">
        <f t="shared" si="66"/>
        <v>72685</v>
      </c>
      <c r="D1086" s="37" t="e">
        <f>INDEX('Monthly Returns'!$E:$E,MATCH('Charting Input'!$C1086,'Monthly Returns'!$D:$D,0),0)</f>
        <v>#N/A</v>
      </c>
      <c r="E1086" s="37" t="e">
        <f>INDEX('Monthly Returns'!$O:$O,MATCH('Charting Input'!$C1086,'Monthly Returns'!$D:$D,0),0)</f>
        <v>#N/A</v>
      </c>
      <c r="F1086" s="37" t="e">
        <f>INDEX('Monthly Returns'!$P:$P,MATCH('Charting Input'!$C1086,'Monthly Returns'!$D:$D,0),0)</f>
        <v>#N/A</v>
      </c>
      <c r="G1086" s="17" t="e">
        <f t="shared" si="65"/>
        <v>#N/A</v>
      </c>
      <c r="H1086" s="17" t="e">
        <f t="shared" si="67"/>
        <v>#N/A</v>
      </c>
      <c r="I1086" s="17" t="e">
        <f t="shared" si="68"/>
        <v>#N/A</v>
      </c>
    </row>
    <row r="1087" spans="2:9" x14ac:dyDescent="0.2">
      <c r="B1087" s="1" t="s">
        <v>1498</v>
      </c>
      <c r="C1087" s="34">
        <f t="shared" si="66"/>
        <v>72716</v>
      </c>
      <c r="D1087" s="37" t="e">
        <f>INDEX('Monthly Returns'!$E:$E,MATCH('Charting Input'!$C1087,'Monthly Returns'!$D:$D,0),0)</f>
        <v>#N/A</v>
      </c>
      <c r="E1087" s="37" t="e">
        <f>INDEX('Monthly Returns'!$O:$O,MATCH('Charting Input'!$C1087,'Monthly Returns'!$D:$D,0),0)</f>
        <v>#N/A</v>
      </c>
      <c r="F1087" s="37" t="e">
        <f>INDEX('Monthly Returns'!$P:$P,MATCH('Charting Input'!$C1087,'Monthly Returns'!$D:$D,0),0)</f>
        <v>#N/A</v>
      </c>
      <c r="G1087" s="17" t="e">
        <f t="shared" si="65"/>
        <v>#N/A</v>
      </c>
      <c r="H1087" s="17" t="e">
        <f t="shared" si="67"/>
        <v>#N/A</v>
      </c>
      <c r="I1087" s="17" t="e">
        <f t="shared" si="68"/>
        <v>#N/A</v>
      </c>
    </row>
    <row r="1088" spans="2:9" x14ac:dyDescent="0.2">
      <c r="B1088" s="1" t="s">
        <v>1499</v>
      </c>
      <c r="C1088" s="34">
        <f t="shared" si="66"/>
        <v>72744</v>
      </c>
      <c r="D1088" s="37" t="e">
        <f>INDEX('Monthly Returns'!$E:$E,MATCH('Charting Input'!$C1088,'Monthly Returns'!$D:$D,0),0)</f>
        <v>#N/A</v>
      </c>
      <c r="E1088" s="37" t="e">
        <f>INDEX('Monthly Returns'!$O:$O,MATCH('Charting Input'!$C1088,'Monthly Returns'!$D:$D,0),0)</f>
        <v>#N/A</v>
      </c>
      <c r="F1088" s="37" t="e">
        <f>INDEX('Monthly Returns'!$P:$P,MATCH('Charting Input'!$C1088,'Monthly Returns'!$D:$D,0),0)</f>
        <v>#N/A</v>
      </c>
      <c r="G1088" s="17" t="e">
        <f t="shared" si="65"/>
        <v>#N/A</v>
      </c>
      <c r="H1088" s="17" t="e">
        <f t="shared" si="67"/>
        <v>#N/A</v>
      </c>
      <c r="I1088" s="17" t="e">
        <f t="shared" si="68"/>
        <v>#N/A</v>
      </c>
    </row>
    <row r="1089" spans="2:9" x14ac:dyDescent="0.2">
      <c r="B1089" s="1" t="s">
        <v>1500</v>
      </c>
      <c r="C1089" s="34">
        <f t="shared" si="66"/>
        <v>72775</v>
      </c>
      <c r="D1089" s="37" t="e">
        <f>INDEX('Monthly Returns'!$E:$E,MATCH('Charting Input'!$C1089,'Monthly Returns'!$D:$D,0),0)</f>
        <v>#N/A</v>
      </c>
      <c r="E1089" s="37" t="e">
        <f>INDEX('Monthly Returns'!$O:$O,MATCH('Charting Input'!$C1089,'Monthly Returns'!$D:$D,0),0)</f>
        <v>#N/A</v>
      </c>
      <c r="F1089" s="37" t="e">
        <f>INDEX('Monthly Returns'!$P:$P,MATCH('Charting Input'!$C1089,'Monthly Returns'!$D:$D,0),0)</f>
        <v>#N/A</v>
      </c>
      <c r="G1089" s="17" t="e">
        <f t="shared" si="65"/>
        <v>#N/A</v>
      </c>
      <c r="H1089" s="17" t="e">
        <f t="shared" si="67"/>
        <v>#N/A</v>
      </c>
      <c r="I1089" s="17" t="e">
        <f t="shared" si="68"/>
        <v>#N/A</v>
      </c>
    </row>
    <row r="1090" spans="2:9" x14ac:dyDescent="0.2">
      <c r="B1090" s="1" t="s">
        <v>1501</v>
      </c>
      <c r="C1090" s="34">
        <f t="shared" si="66"/>
        <v>72805</v>
      </c>
      <c r="D1090" s="37" t="e">
        <f>INDEX('Monthly Returns'!$E:$E,MATCH('Charting Input'!$C1090,'Monthly Returns'!$D:$D,0),0)</f>
        <v>#N/A</v>
      </c>
      <c r="E1090" s="37" t="e">
        <f>INDEX('Monthly Returns'!$O:$O,MATCH('Charting Input'!$C1090,'Monthly Returns'!$D:$D,0),0)</f>
        <v>#N/A</v>
      </c>
      <c r="F1090" s="37" t="e">
        <f>INDEX('Monthly Returns'!$P:$P,MATCH('Charting Input'!$C1090,'Monthly Returns'!$D:$D,0),0)</f>
        <v>#N/A</v>
      </c>
      <c r="G1090" s="17" t="e">
        <f t="shared" si="65"/>
        <v>#N/A</v>
      </c>
      <c r="H1090" s="17" t="e">
        <f t="shared" si="67"/>
        <v>#N/A</v>
      </c>
      <c r="I1090" s="17" t="e">
        <f t="shared" si="68"/>
        <v>#N/A</v>
      </c>
    </row>
    <row r="1091" spans="2:9" x14ac:dyDescent="0.2">
      <c r="B1091" s="1" t="s">
        <v>1502</v>
      </c>
      <c r="C1091" s="34">
        <f t="shared" si="66"/>
        <v>72836</v>
      </c>
      <c r="D1091" s="37" t="e">
        <f>INDEX('Monthly Returns'!$E:$E,MATCH('Charting Input'!$C1091,'Monthly Returns'!$D:$D,0),0)</f>
        <v>#N/A</v>
      </c>
      <c r="E1091" s="37" t="e">
        <f>INDEX('Monthly Returns'!$O:$O,MATCH('Charting Input'!$C1091,'Monthly Returns'!$D:$D,0),0)</f>
        <v>#N/A</v>
      </c>
      <c r="F1091" s="37" t="e">
        <f>INDEX('Monthly Returns'!$P:$P,MATCH('Charting Input'!$C1091,'Monthly Returns'!$D:$D,0),0)</f>
        <v>#N/A</v>
      </c>
      <c r="G1091" s="17" t="e">
        <f t="shared" si="65"/>
        <v>#N/A</v>
      </c>
      <c r="H1091" s="17" t="e">
        <f t="shared" si="67"/>
        <v>#N/A</v>
      </c>
      <c r="I1091" s="17" t="e">
        <f t="shared" si="68"/>
        <v>#N/A</v>
      </c>
    </row>
    <row r="1092" spans="2:9" x14ac:dyDescent="0.2">
      <c r="B1092" s="1" t="s">
        <v>1503</v>
      </c>
      <c r="C1092" s="34">
        <f t="shared" si="66"/>
        <v>72866</v>
      </c>
      <c r="D1092" s="37" t="e">
        <f>INDEX('Monthly Returns'!$E:$E,MATCH('Charting Input'!$C1092,'Monthly Returns'!$D:$D,0),0)</f>
        <v>#N/A</v>
      </c>
      <c r="E1092" s="37" t="e">
        <f>INDEX('Monthly Returns'!$O:$O,MATCH('Charting Input'!$C1092,'Monthly Returns'!$D:$D,0),0)</f>
        <v>#N/A</v>
      </c>
      <c r="F1092" s="37" t="e">
        <f>INDEX('Monthly Returns'!$P:$P,MATCH('Charting Input'!$C1092,'Monthly Returns'!$D:$D,0),0)</f>
        <v>#N/A</v>
      </c>
      <c r="G1092" s="17" t="e">
        <f t="shared" si="65"/>
        <v>#N/A</v>
      </c>
      <c r="H1092" s="17" t="e">
        <f t="shared" si="67"/>
        <v>#N/A</v>
      </c>
      <c r="I1092" s="17" t="e">
        <f t="shared" si="68"/>
        <v>#N/A</v>
      </c>
    </row>
    <row r="1093" spans="2:9" x14ac:dyDescent="0.2">
      <c r="B1093" s="1" t="s">
        <v>1504</v>
      </c>
      <c r="C1093" s="34">
        <f t="shared" si="66"/>
        <v>72897</v>
      </c>
      <c r="D1093" s="37" t="e">
        <f>INDEX('Monthly Returns'!$E:$E,MATCH('Charting Input'!$C1093,'Monthly Returns'!$D:$D,0),0)</f>
        <v>#N/A</v>
      </c>
      <c r="E1093" s="37" t="e">
        <f>INDEX('Monthly Returns'!$O:$O,MATCH('Charting Input'!$C1093,'Monthly Returns'!$D:$D,0),0)</f>
        <v>#N/A</v>
      </c>
      <c r="F1093" s="37" t="e">
        <f>INDEX('Monthly Returns'!$P:$P,MATCH('Charting Input'!$C1093,'Monthly Returns'!$D:$D,0),0)</f>
        <v>#N/A</v>
      </c>
      <c r="G1093" s="17" t="e">
        <f t="shared" si="65"/>
        <v>#N/A</v>
      </c>
      <c r="H1093" s="17" t="e">
        <f t="shared" si="67"/>
        <v>#N/A</v>
      </c>
      <c r="I1093" s="17" t="e">
        <f t="shared" si="68"/>
        <v>#N/A</v>
      </c>
    </row>
    <row r="1094" spans="2:9" x14ac:dyDescent="0.2">
      <c r="B1094" s="1" t="s">
        <v>1505</v>
      </c>
      <c r="C1094" s="34">
        <f t="shared" si="66"/>
        <v>72928</v>
      </c>
      <c r="D1094" s="37" t="e">
        <f>INDEX('Monthly Returns'!$E:$E,MATCH('Charting Input'!$C1094,'Monthly Returns'!$D:$D,0),0)</f>
        <v>#N/A</v>
      </c>
      <c r="E1094" s="37" t="e">
        <f>INDEX('Monthly Returns'!$O:$O,MATCH('Charting Input'!$C1094,'Monthly Returns'!$D:$D,0),0)</f>
        <v>#N/A</v>
      </c>
      <c r="F1094" s="37" t="e">
        <f>INDEX('Monthly Returns'!$P:$P,MATCH('Charting Input'!$C1094,'Monthly Returns'!$D:$D,0),0)</f>
        <v>#N/A</v>
      </c>
      <c r="G1094" s="17" t="e">
        <f t="shared" si="65"/>
        <v>#N/A</v>
      </c>
      <c r="H1094" s="17" t="e">
        <f t="shared" si="67"/>
        <v>#N/A</v>
      </c>
      <c r="I1094" s="17" t="e">
        <f t="shared" si="68"/>
        <v>#N/A</v>
      </c>
    </row>
    <row r="1095" spans="2:9" x14ac:dyDescent="0.2">
      <c r="B1095" s="1" t="s">
        <v>1506</v>
      </c>
      <c r="C1095" s="34">
        <f t="shared" si="66"/>
        <v>72958</v>
      </c>
      <c r="D1095" s="37" t="e">
        <f>INDEX('Monthly Returns'!$E:$E,MATCH('Charting Input'!$C1095,'Monthly Returns'!$D:$D,0),0)</f>
        <v>#N/A</v>
      </c>
      <c r="E1095" s="37" t="e">
        <f>INDEX('Monthly Returns'!$O:$O,MATCH('Charting Input'!$C1095,'Monthly Returns'!$D:$D,0),0)</f>
        <v>#N/A</v>
      </c>
      <c r="F1095" s="37" t="e">
        <f>INDEX('Monthly Returns'!$P:$P,MATCH('Charting Input'!$C1095,'Monthly Returns'!$D:$D,0),0)</f>
        <v>#N/A</v>
      </c>
      <c r="G1095" s="17" t="e">
        <f t="shared" ref="G1095:G1158" si="69">D1095</f>
        <v>#N/A</v>
      </c>
      <c r="H1095" s="17" t="e">
        <f t="shared" si="67"/>
        <v>#N/A</v>
      </c>
      <c r="I1095" s="17" t="e">
        <f t="shared" si="68"/>
        <v>#N/A</v>
      </c>
    </row>
    <row r="1096" spans="2:9" x14ac:dyDescent="0.2">
      <c r="B1096" s="1" t="s">
        <v>1507</v>
      </c>
      <c r="C1096" s="34">
        <f t="shared" ref="C1096:C1159" si="70">EOMONTH(DATE(YEAR(C1095),MONTH(C1095),DAY(C1095)),1)</f>
        <v>72989</v>
      </c>
      <c r="D1096" s="37" t="e">
        <f>INDEX('Monthly Returns'!$E:$E,MATCH('Charting Input'!$C1096,'Monthly Returns'!$D:$D,0),0)</f>
        <v>#N/A</v>
      </c>
      <c r="E1096" s="37" t="e">
        <f>INDEX('Monthly Returns'!$O:$O,MATCH('Charting Input'!$C1096,'Monthly Returns'!$D:$D,0),0)</f>
        <v>#N/A</v>
      </c>
      <c r="F1096" s="37" t="e">
        <f>INDEX('Monthly Returns'!$P:$P,MATCH('Charting Input'!$C1096,'Monthly Returns'!$D:$D,0),0)</f>
        <v>#N/A</v>
      </c>
      <c r="G1096" s="17" t="e">
        <f t="shared" si="69"/>
        <v>#N/A</v>
      </c>
      <c r="H1096" s="17" t="e">
        <f t="shared" ref="H1096:H1159" si="71">H1095*(E1096/E1095)</f>
        <v>#N/A</v>
      </c>
      <c r="I1096" s="17" t="e">
        <f t="shared" ref="I1096:I1159" si="72">I1095*(F1096/F1095)</f>
        <v>#N/A</v>
      </c>
    </row>
    <row r="1097" spans="2:9" x14ac:dyDescent="0.2">
      <c r="B1097" s="1" t="s">
        <v>1508</v>
      </c>
      <c r="C1097" s="34">
        <f t="shared" si="70"/>
        <v>73019</v>
      </c>
      <c r="D1097" s="37" t="e">
        <f>INDEX('Monthly Returns'!$E:$E,MATCH('Charting Input'!$C1097,'Monthly Returns'!$D:$D,0),0)</f>
        <v>#N/A</v>
      </c>
      <c r="E1097" s="37" t="e">
        <f>INDEX('Monthly Returns'!$O:$O,MATCH('Charting Input'!$C1097,'Monthly Returns'!$D:$D,0),0)</f>
        <v>#N/A</v>
      </c>
      <c r="F1097" s="37" t="e">
        <f>INDEX('Monthly Returns'!$P:$P,MATCH('Charting Input'!$C1097,'Monthly Returns'!$D:$D,0),0)</f>
        <v>#N/A</v>
      </c>
      <c r="G1097" s="17" t="e">
        <f t="shared" si="69"/>
        <v>#N/A</v>
      </c>
      <c r="H1097" s="17" t="e">
        <f t="shared" si="71"/>
        <v>#N/A</v>
      </c>
      <c r="I1097" s="17" t="e">
        <f t="shared" si="72"/>
        <v>#N/A</v>
      </c>
    </row>
    <row r="1098" spans="2:9" x14ac:dyDescent="0.2">
      <c r="B1098" s="1" t="s">
        <v>1509</v>
      </c>
      <c r="C1098" s="34">
        <f t="shared" si="70"/>
        <v>73050</v>
      </c>
      <c r="D1098" s="37" t="e">
        <f>INDEX('Monthly Returns'!$E:$E,MATCH('Charting Input'!$C1098,'Monthly Returns'!$D:$D,0),0)</f>
        <v>#N/A</v>
      </c>
      <c r="E1098" s="37" t="e">
        <f>INDEX('Monthly Returns'!$O:$O,MATCH('Charting Input'!$C1098,'Monthly Returns'!$D:$D,0),0)</f>
        <v>#N/A</v>
      </c>
      <c r="F1098" s="37" t="e">
        <f>INDEX('Monthly Returns'!$P:$P,MATCH('Charting Input'!$C1098,'Monthly Returns'!$D:$D,0),0)</f>
        <v>#N/A</v>
      </c>
      <c r="G1098" s="17" t="e">
        <f t="shared" si="69"/>
        <v>#N/A</v>
      </c>
      <c r="H1098" s="17" t="e">
        <f t="shared" si="71"/>
        <v>#N/A</v>
      </c>
      <c r="I1098" s="17" t="e">
        <f t="shared" si="72"/>
        <v>#N/A</v>
      </c>
    </row>
    <row r="1099" spans="2:9" x14ac:dyDescent="0.2">
      <c r="B1099" s="1" t="s">
        <v>1510</v>
      </c>
      <c r="C1099" s="34">
        <f t="shared" si="70"/>
        <v>73081</v>
      </c>
      <c r="D1099" s="37" t="e">
        <f>INDEX('Monthly Returns'!$E:$E,MATCH('Charting Input'!$C1099,'Monthly Returns'!$D:$D,0),0)</f>
        <v>#N/A</v>
      </c>
      <c r="E1099" s="37" t="e">
        <f>INDEX('Monthly Returns'!$O:$O,MATCH('Charting Input'!$C1099,'Monthly Returns'!$D:$D,0),0)</f>
        <v>#N/A</v>
      </c>
      <c r="F1099" s="37" t="e">
        <f>INDEX('Monthly Returns'!$P:$P,MATCH('Charting Input'!$C1099,'Monthly Returns'!$D:$D,0),0)</f>
        <v>#N/A</v>
      </c>
      <c r="G1099" s="17" t="e">
        <f t="shared" si="69"/>
        <v>#N/A</v>
      </c>
      <c r="H1099" s="17" t="e">
        <f t="shared" si="71"/>
        <v>#N/A</v>
      </c>
      <c r="I1099" s="17" t="e">
        <f t="shared" si="72"/>
        <v>#N/A</v>
      </c>
    </row>
    <row r="1100" spans="2:9" x14ac:dyDescent="0.2">
      <c r="B1100" s="1" t="s">
        <v>1511</v>
      </c>
      <c r="C1100" s="34">
        <f t="shared" si="70"/>
        <v>73109</v>
      </c>
      <c r="D1100" s="37" t="e">
        <f>INDEX('Monthly Returns'!$E:$E,MATCH('Charting Input'!$C1100,'Monthly Returns'!$D:$D,0),0)</f>
        <v>#N/A</v>
      </c>
      <c r="E1100" s="37" t="e">
        <f>INDEX('Monthly Returns'!$O:$O,MATCH('Charting Input'!$C1100,'Monthly Returns'!$D:$D,0),0)</f>
        <v>#N/A</v>
      </c>
      <c r="F1100" s="37" t="e">
        <f>INDEX('Monthly Returns'!$P:$P,MATCH('Charting Input'!$C1100,'Monthly Returns'!$D:$D,0),0)</f>
        <v>#N/A</v>
      </c>
      <c r="G1100" s="17" t="e">
        <f t="shared" si="69"/>
        <v>#N/A</v>
      </c>
      <c r="H1100" s="17" t="e">
        <f t="shared" si="71"/>
        <v>#N/A</v>
      </c>
      <c r="I1100" s="17" t="e">
        <f t="shared" si="72"/>
        <v>#N/A</v>
      </c>
    </row>
    <row r="1101" spans="2:9" x14ac:dyDescent="0.2">
      <c r="B1101" s="1" t="s">
        <v>1512</v>
      </c>
      <c r="C1101" s="34">
        <f t="shared" si="70"/>
        <v>73140</v>
      </c>
      <c r="D1101" s="37" t="e">
        <f>INDEX('Monthly Returns'!$E:$E,MATCH('Charting Input'!$C1101,'Monthly Returns'!$D:$D,0),0)</f>
        <v>#N/A</v>
      </c>
      <c r="E1101" s="37" t="e">
        <f>INDEX('Monthly Returns'!$O:$O,MATCH('Charting Input'!$C1101,'Monthly Returns'!$D:$D,0),0)</f>
        <v>#N/A</v>
      </c>
      <c r="F1101" s="37" t="e">
        <f>INDEX('Monthly Returns'!$P:$P,MATCH('Charting Input'!$C1101,'Monthly Returns'!$D:$D,0),0)</f>
        <v>#N/A</v>
      </c>
      <c r="G1101" s="17" t="e">
        <f t="shared" si="69"/>
        <v>#N/A</v>
      </c>
      <c r="H1101" s="17" t="e">
        <f t="shared" si="71"/>
        <v>#N/A</v>
      </c>
      <c r="I1101" s="17" t="e">
        <f t="shared" si="72"/>
        <v>#N/A</v>
      </c>
    </row>
    <row r="1102" spans="2:9" x14ac:dyDescent="0.2">
      <c r="B1102" s="1" t="s">
        <v>1513</v>
      </c>
      <c r="C1102" s="34">
        <f t="shared" si="70"/>
        <v>73170</v>
      </c>
      <c r="D1102" s="37" t="e">
        <f>INDEX('Monthly Returns'!$E:$E,MATCH('Charting Input'!$C1102,'Monthly Returns'!$D:$D,0),0)</f>
        <v>#N/A</v>
      </c>
      <c r="E1102" s="37" t="e">
        <f>INDEX('Monthly Returns'!$O:$O,MATCH('Charting Input'!$C1102,'Monthly Returns'!$D:$D,0),0)</f>
        <v>#N/A</v>
      </c>
      <c r="F1102" s="37" t="e">
        <f>INDEX('Monthly Returns'!$P:$P,MATCH('Charting Input'!$C1102,'Monthly Returns'!$D:$D,0),0)</f>
        <v>#N/A</v>
      </c>
      <c r="G1102" s="17" t="e">
        <f t="shared" si="69"/>
        <v>#N/A</v>
      </c>
      <c r="H1102" s="17" t="e">
        <f t="shared" si="71"/>
        <v>#N/A</v>
      </c>
      <c r="I1102" s="17" t="e">
        <f t="shared" si="72"/>
        <v>#N/A</v>
      </c>
    </row>
    <row r="1103" spans="2:9" x14ac:dyDescent="0.2">
      <c r="B1103" s="1" t="s">
        <v>1514</v>
      </c>
      <c r="C1103" s="34">
        <f t="shared" si="70"/>
        <v>73201</v>
      </c>
      <c r="D1103" s="37" t="e">
        <f>INDEX('Monthly Returns'!$E:$E,MATCH('Charting Input'!$C1103,'Monthly Returns'!$D:$D,0),0)</f>
        <v>#N/A</v>
      </c>
      <c r="E1103" s="37" t="e">
        <f>INDEX('Monthly Returns'!$O:$O,MATCH('Charting Input'!$C1103,'Monthly Returns'!$D:$D,0),0)</f>
        <v>#N/A</v>
      </c>
      <c r="F1103" s="37" t="e">
        <f>INDEX('Monthly Returns'!$P:$P,MATCH('Charting Input'!$C1103,'Monthly Returns'!$D:$D,0),0)</f>
        <v>#N/A</v>
      </c>
      <c r="G1103" s="17" t="e">
        <f t="shared" si="69"/>
        <v>#N/A</v>
      </c>
      <c r="H1103" s="17" t="e">
        <f t="shared" si="71"/>
        <v>#N/A</v>
      </c>
      <c r="I1103" s="17" t="e">
        <f t="shared" si="72"/>
        <v>#N/A</v>
      </c>
    </row>
    <row r="1104" spans="2:9" x14ac:dyDescent="0.2">
      <c r="B1104" s="1" t="s">
        <v>1515</v>
      </c>
      <c r="C1104" s="34">
        <f t="shared" si="70"/>
        <v>73231</v>
      </c>
      <c r="D1104" s="37" t="e">
        <f>INDEX('Monthly Returns'!$E:$E,MATCH('Charting Input'!$C1104,'Monthly Returns'!$D:$D,0),0)</f>
        <v>#N/A</v>
      </c>
      <c r="E1104" s="37" t="e">
        <f>INDEX('Monthly Returns'!$O:$O,MATCH('Charting Input'!$C1104,'Monthly Returns'!$D:$D,0),0)</f>
        <v>#N/A</v>
      </c>
      <c r="F1104" s="37" t="e">
        <f>INDEX('Monthly Returns'!$P:$P,MATCH('Charting Input'!$C1104,'Monthly Returns'!$D:$D,0),0)</f>
        <v>#N/A</v>
      </c>
      <c r="G1104" s="17" t="e">
        <f t="shared" si="69"/>
        <v>#N/A</v>
      </c>
      <c r="H1104" s="17" t="e">
        <f t="shared" si="71"/>
        <v>#N/A</v>
      </c>
      <c r="I1104" s="17" t="e">
        <f t="shared" si="72"/>
        <v>#N/A</v>
      </c>
    </row>
    <row r="1105" spans="2:9" x14ac:dyDescent="0.2">
      <c r="B1105" s="1" t="s">
        <v>1516</v>
      </c>
      <c r="C1105" s="34">
        <f t="shared" si="70"/>
        <v>73262</v>
      </c>
      <c r="D1105" s="37" t="e">
        <f>INDEX('Monthly Returns'!$E:$E,MATCH('Charting Input'!$C1105,'Monthly Returns'!$D:$D,0),0)</f>
        <v>#N/A</v>
      </c>
      <c r="E1105" s="37" t="e">
        <f>INDEX('Monthly Returns'!$O:$O,MATCH('Charting Input'!$C1105,'Monthly Returns'!$D:$D,0),0)</f>
        <v>#N/A</v>
      </c>
      <c r="F1105" s="37" t="e">
        <f>INDEX('Monthly Returns'!$P:$P,MATCH('Charting Input'!$C1105,'Monthly Returns'!$D:$D,0),0)</f>
        <v>#N/A</v>
      </c>
      <c r="G1105" s="17" t="e">
        <f t="shared" si="69"/>
        <v>#N/A</v>
      </c>
      <c r="H1105" s="17" t="e">
        <f t="shared" si="71"/>
        <v>#N/A</v>
      </c>
      <c r="I1105" s="17" t="e">
        <f t="shared" si="72"/>
        <v>#N/A</v>
      </c>
    </row>
    <row r="1106" spans="2:9" x14ac:dyDescent="0.2">
      <c r="B1106" s="1" t="s">
        <v>1517</v>
      </c>
      <c r="C1106" s="34">
        <f t="shared" si="70"/>
        <v>73293</v>
      </c>
      <c r="D1106" s="37" t="e">
        <f>INDEX('Monthly Returns'!$E:$E,MATCH('Charting Input'!$C1106,'Monthly Returns'!$D:$D,0),0)</f>
        <v>#N/A</v>
      </c>
      <c r="E1106" s="37" t="e">
        <f>INDEX('Monthly Returns'!$O:$O,MATCH('Charting Input'!$C1106,'Monthly Returns'!$D:$D,0),0)</f>
        <v>#N/A</v>
      </c>
      <c r="F1106" s="37" t="e">
        <f>INDEX('Monthly Returns'!$P:$P,MATCH('Charting Input'!$C1106,'Monthly Returns'!$D:$D,0),0)</f>
        <v>#N/A</v>
      </c>
      <c r="G1106" s="17" t="e">
        <f t="shared" si="69"/>
        <v>#N/A</v>
      </c>
      <c r="H1106" s="17" t="e">
        <f t="shared" si="71"/>
        <v>#N/A</v>
      </c>
      <c r="I1106" s="17" t="e">
        <f t="shared" si="72"/>
        <v>#N/A</v>
      </c>
    </row>
    <row r="1107" spans="2:9" x14ac:dyDescent="0.2">
      <c r="B1107" s="1" t="s">
        <v>1518</v>
      </c>
      <c r="C1107" s="34">
        <f t="shared" si="70"/>
        <v>73323</v>
      </c>
      <c r="D1107" s="37" t="e">
        <f>INDEX('Monthly Returns'!$E:$E,MATCH('Charting Input'!$C1107,'Monthly Returns'!$D:$D,0),0)</f>
        <v>#N/A</v>
      </c>
      <c r="E1107" s="37" t="e">
        <f>INDEX('Monthly Returns'!$O:$O,MATCH('Charting Input'!$C1107,'Monthly Returns'!$D:$D,0),0)</f>
        <v>#N/A</v>
      </c>
      <c r="F1107" s="37" t="e">
        <f>INDEX('Monthly Returns'!$P:$P,MATCH('Charting Input'!$C1107,'Monthly Returns'!$D:$D,0),0)</f>
        <v>#N/A</v>
      </c>
      <c r="G1107" s="17" t="e">
        <f t="shared" si="69"/>
        <v>#N/A</v>
      </c>
      <c r="H1107" s="17" t="e">
        <f t="shared" si="71"/>
        <v>#N/A</v>
      </c>
      <c r="I1107" s="17" t="e">
        <f t="shared" si="72"/>
        <v>#N/A</v>
      </c>
    </row>
    <row r="1108" spans="2:9" x14ac:dyDescent="0.2">
      <c r="B1108" s="1" t="s">
        <v>1519</v>
      </c>
      <c r="C1108" s="34">
        <f t="shared" si="70"/>
        <v>73354</v>
      </c>
      <c r="D1108" s="37" t="e">
        <f>INDEX('Monthly Returns'!$E:$E,MATCH('Charting Input'!$C1108,'Monthly Returns'!$D:$D,0),0)</f>
        <v>#N/A</v>
      </c>
      <c r="E1108" s="37" t="e">
        <f>INDEX('Monthly Returns'!$O:$O,MATCH('Charting Input'!$C1108,'Monthly Returns'!$D:$D,0),0)</f>
        <v>#N/A</v>
      </c>
      <c r="F1108" s="37" t="e">
        <f>INDEX('Monthly Returns'!$P:$P,MATCH('Charting Input'!$C1108,'Monthly Returns'!$D:$D,0),0)</f>
        <v>#N/A</v>
      </c>
      <c r="G1108" s="17" t="e">
        <f t="shared" si="69"/>
        <v>#N/A</v>
      </c>
      <c r="H1108" s="17" t="e">
        <f t="shared" si="71"/>
        <v>#N/A</v>
      </c>
      <c r="I1108" s="17" t="e">
        <f t="shared" si="72"/>
        <v>#N/A</v>
      </c>
    </row>
    <row r="1109" spans="2:9" x14ac:dyDescent="0.2">
      <c r="B1109" s="1" t="s">
        <v>1520</v>
      </c>
      <c r="C1109" s="34">
        <f t="shared" si="70"/>
        <v>73384</v>
      </c>
      <c r="D1109" s="37" t="e">
        <f>INDEX('Monthly Returns'!$E:$E,MATCH('Charting Input'!$C1109,'Monthly Returns'!$D:$D,0),0)</f>
        <v>#N/A</v>
      </c>
      <c r="E1109" s="37" t="e">
        <f>INDEX('Monthly Returns'!$O:$O,MATCH('Charting Input'!$C1109,'Monthly Returns'!$D:$D,0),0)</f>
        <v>#N/A</v>
      </c>
      <c r="F1109" s="37" t="e">
        <f>INDEX('Monthly Returns'!$P:$P,MATCH('Charting Input'!$C1109,'Monthly Returns'!$D:$D,0),0)</f>
        <v>#N/A</v>
      </c>
      <c r="G1109" s="17" t="e">
        <f t="shared" si="69"/>
        <v>#N/A</v>
      </c>
      <c r="H1109" s="17" t="e">
        <f t="shared" si="71"/>
        <v>#N/A</v>
      </c>
      <c r="I1109" s="17" t="e">
        <f t="shared" si="72"/>
        <v>#N/A</v>
      </c>
    </row>
    <row r="1110" spans="2:9" x14ac:dyDescent="0.2">
      <c r="B1110" s="1" t="s">
        <v>1521</v>
      </c>
      <c r="C1110" s="34">
        <f t="shared" si="70"/>
        <v>73415</v>
      </c>
      <c r="D1110" s="37" t="e">
        <f>INDEX('Monthly Returns'!$E:$E,MATCH('Charting Input'!$C1110,'Monthly Returns'!$D:$D,0),0)</f>
        <v>#N/A</v>
      </c>
      <c r="E1110" s="37" t="e">
        <f>INDEX('Monthly Returns'!$O:$O,MATCH('Charting Input'!$C1110,'Monthly Returns'!$D:$D,0),0)</f>
        <v>#N/A</v>
      </c>
      <c r="F1110" s="37" t="e">
        <f>INDEX('Monthly Returns'!$P:$P,MATCH('Charting Input'!$C1110,'Monthly Returns'!$D:$D,0),0)</f>
        <v>#N/A</v>
      </c>
      <c r="G1110" s="17" t="e">
        <f t="shared" si="69"/>
        <v>#N/A</v>
      </c>
      <c r="H1110" s="17" t="e">
        <f t="shared" si="71"/>
        <v>#N/A</v>
      </c>
      <c r="I1110" s="17" t="e">
        <f t="shared" si="72"/>
        <v>#N/A</v>
      </c>
    </row>
    <row r="1111" spans="2:9" x14ac:dyDescent="0.2">
      <c r="B1111" s="1" t="s">
        <v>1522</v>
      </c>
      <c r="C1111" s="34">
        <f t="shared" si="70"/>
        <v>73446</v>
      </c>
      <c r="D1111" s="37" t="e">
        <f>INDEX('Monthly Returns'!$E:$E,MATCH('Charting Input'!$C1111,'Monthly Returns'!$D:$D,0),0)</f>
        <v>#N/A</v>
      </c>
      <c r="E1111" s="37" t="e">
        <f>INDEX('Monthly Returns'!$O:$O,MATCH('Charting Input'!$C1111,'Monthly Returns'!$D:$D,0),0)</f>
        <v>#N/A</v>
      </c>
      <c r="F1111" s="37" t="e">
        <f>INDEX('Monthly Returns'!$P:$P,MATCH('Charting Input'!$C1111,'Monthly Returns'!$D:$D,0),0)</f>
        <v>#N/A</v>
      </c>
      <c r="G1111" s="17" t="e">
        <f t="shared" si="69"/>
        <v>#N/A</v>
      </c>
      <c r="H1111" s="17" t="e">
        <f t="shared" si="71"/>
        <v>#N/A</v>
      </c>
      <c r="I1111" s="17" t="e">
        <f t="shared" si="72"/>
        <v>#N/A</v>
      </c>
    </row>
    <row r="1112" spans="2:9" x14ac:dyDescent="0.2">
      <c r="B1112" s="1" t="s">
        <v>1523</v>
      </c>
      <c r="C1112" s="34">
        <f t="shared" si="70"/>
        <v>73474</v>
      </c>
      <c r="D1112" s="37" t="e">
        <f>INDEX('Monthly Returns'!$E:$E,MATCH('Charting Input'!$C1112,'Monthly Returns'!$D:$D,0),0)</f>
        <v>#N/A</v>
      </c>
      <c r="E1112" s="37" t="e">
        <f>INDEX('Monthly Returns'!$O:$O,MATCH('Charting Input'!$C1112,'Monthly Returns'!$D:$D,0),0)</f>
        <v>#N/A</v>
      </c>
      <c r="F1112" s="37" t="e">
        <f>INDEX('Monthly Returns'!$P:$P,MATCH('Charting Input'!$C1112,'Monthly Returns'!$D:$D,0),0)</f>
        <v>#N/A</v>
      </c>
      <c r="G1112" s="17" t="e">
        <f t="shared" si="69"/>
        <v>#N/A</v>
      </c>
      <c r="H1112" s="17" t="e">
        <f t="shared" si="71"/>
        <v>#N/A</v>
      </c>
      <c r="I1112" s="17" t="e">
        <f t="shared" si="72"/>
        <v>#N/A</v>
      </c>
    </row>
    <row r="1113" spans="2:9" x14ac:dyDescent="0.2">
      <c r="B1113" s="1" t="s">
        <v>1524</v>
      </c>
      <c r="C1113" s="34">
        <f t="shared" si="70"/>
        <v>73505</v>
      </c>
      <c r="D1113" s="37" t="e">
        <f>INDEX('Monthly Returns'!$E:$E,MATCH('Charting Input'!$C1113,'Monthly Returns'!$D:$D,0),0)</f>
        <v>#N/A</v>
      </c>
      <c r="E1113" s="37" t="e">
        <f>INDEX('Monthly Returns'!$O:$O,MATCH('Charting Input'!$C1113,'Monthly Returns'!$D:$D,0),0)</f>
        <v>#N/A</v>
      </c>
      <c r="F1113" s="37" t="e">
        <f>INDEX('Monthly Returns'!$P:$P,MATCH('Charting Input'!$C1113,'Monthly Returns'!$D:$D,0),0)</f>
        <v>#N/A</v>
      </c>
      <c r="G1113" s="17" t="e">
        <f t="shared" si="69"/>
        <v>#N/A</v>
      </c>
      <c r="H1113" s="17" t="e">
        <f t="shared" si="71"/>
        <v>#N/A</v>
      </c>
      <c r="I1113" s="17" t="e">
        <f t="shared" si="72"/>
        <v>#N/A</v>
      </c>
    </row>
    <row r="1114" spans="2:9" x14ac:dyDescent="0.2">
      <c r="B1114" s="1" t="s">
        <v>1525</v>
      </c>
      <c r="C1114" s="34">
        <f t="shared" si="70"/>
        <v>73535</v>
      </c>
      <c r="D1114" s="37" t="e">
        <f>INDEX('Monthly Returns'!$E:$E,MATCH('Charting Input'!$C1114,'Monthly Returns'!$D:$D,0),0)</f>
        <v>#N/A</v>
      </c>
      <c r="E1114" s="37" t="e">
        <f>INDEX('Monthly Returns'!$O:$O,MATCH('Charting Input'!$C1114,'Monthly Returns'!$D:$D,0),0)</f>
        <v>#N/A</v>
      </c>
      <c r="F1114" s="37" t="e">
        <f>INDEX('Monthly Returns'!$P:$P,MATCH('Charting Input'!$C1114,'Monthly Returns'!$D:$D,0),0)</f>
        <v>#N/A</v>
      </c>
      <c r="G1114" s="17" t="e">
        <f t="shared" si="69"/>
        <v>#N/A</v>
      </c>
      <c r="H1114" s="17" t="e">
        <f t="shared" si="71"/>
        <v>#N/A</v>
      </c>
      <c r="I1114" s="17" t="e">
        <f t="shared" si="72"/>
        <v>#N/A</v>
      </c>
    </row>
    <row r="1115" spans="2:9" x14ac:dyDescent="0.2">
      <c r="B1115" s="1" t="s">
        <v>1526</v>
      </c>
      <c r="C1115" s="34">
        <f t="shared" si="70"/>
        <v>73566</v>
      </c>
      <c r="D1115" s="37" t="e">
        <f>INDEX('Monthly Returns'!$E:$E,MATCH('Charting Input'!$C1115,'Monthly Returns'!$D:$D,0),0)</f>
        <v>#N/A</v>
      </c>
      <c r="E1115" s="37" t="e">
        <f>INDEX('Monthly Returns'!$O:$O,MATCH('Charting Input'!$C1115,'Monthly Returns'!$D:$D,0),0)</f>
        <v>#N/A</v>
      </c>
      <c r="F1115" s="37" t="e">
        <f>INDEX('Monthly Returns'!$P:$P,MATCH('Charting Input'!$C1115,'Monthly Returns'!$D:$D,0),0)</f>
        <v>#N/A</v>
      </c>
      <c r="G1115" s="17" t="e">
        <f t="shared" si="69"/>
        <v>#N/A</v>
      </c>
      <c r="H1115" s="17" t="e">
        <f t="shared" si="71"/>
        <v>#N/A</v>
      </c>
      <c r="I1115" s="17" t="e">
        <f t="shared" si="72"/>
        <v>#N/A</v>
      </c>
    </row>
    <row r="1116" spans="2:9" x14ac:dyDescent="0.2">
      <c r="B1116" s="1" t="s">
        <v>1527</v>
      </c>
      <c r="C1116" s="34">
        <f t="shared" si="70"/>
        <v>73596</v>
      </c>
      <c r="D1116" s="37" t="e">
        <f>INDEX('Monthly Returns'!$E:$E,MATCH('Charting Input'!$C1116,'Monthly Returns'!$D:$D,0),0)</f>
        <v>#N/A</v>
      </c>
      <c r="E1116" s="37" t="e">
        <f>INDEX('Monthly Returns'!$O:$O,MATCH('Charting Input'!$C1116,'Monthly Returns'!$D:$D,0),0)</f>
        <v>#N/A</v>
      </c>
      <c r="F1116" s="37" t="e">
        <f>INDEX('Monthly Returns'!$P:$P,MATCH('Charting Input'!$C1116,'Monthly Returns'!$D:$D,0),0)</f>
        <v>#N/A</v>
      </c>
      <c r="G1116" s="17" t="e">
        <f t="shared" si="69"/>
        <v>#N/A</v>
      </c>
      <c r="H1116" s="17" t="e">
        <f t="shared" si="71"/>
        <v>#N/A</v>
      </c>
      <c r="I1116" s="17" t="e">
        <f t="shared" si="72"/>
        <v>#N/A</v>
      </c>
    </row>
    <row r="1117" spans="2:9" x14ac:dyDescent="0.2">
      <c r="B1117" s="1" t="s">
        <v>1528</v>
      </c>
      <c r="C1117" s="34">
        <f t="shared" si="70"/>
        <v>73627</v>
      </c>
      <c r="D1117" s="37" t="e">
        <f>INDEX('Monthly Returns'!$E:$E,MATCH('Charting Input'!$C1117,'Monthly Returns'!$D:$D,0),0)</f>
        <v>#N/A</v>
      </c>
      <c r="E1117" s="37" t="e">
        <f>INDEX('Monthly Returns'!$O:$O,MATCH('Charting Input'!$C1117,'Monthly Returns'!$D:$D,0),0)</f>
        <v>#N/A</v>
      </c>
      <c r="F1117" s="37" t="e">
        <f>INDEX('Monthly Returns'!$P:$P,MATCH('Charting Input'!$C1117,'Monthly Returns'!$D:$D,0),0)</f>
        <v>#N/A</v>
      </c>
      <c r="G1117" s="17" t="e">
        <f t="shared" si="69"/>
        <v>#N/A</v>
      </c>
      <c r="H1117" s="17" t="e">
        <f t="shared" si="71"/>
        <v>#N/A</v>
      </c>
      <c r="I1117" s="17" t="e">
        <f t="shared" si="72"/>
        <v>#N/A</v>
      </c>
    </row>
    <row r="1118" spans="2:9" x14ac:dyDescent="0.2">
      <c r="B1118" s="1" t="s">
        <v>1529</v>
      </c>
      <c r="C1118" s="34">
        <f t="shared" si="70"/>
        <v>73658</v>
      </c>
      <c r="D1118" s="37" t="e">
        <f>INDEX('Monthly Returns'!$E:$E,MATCH('Charting Input'!$C1118,'Monthly Returns'!$D:$D,0),0)</f>
        <v>#N/A</v>
      </c>
      <c r="E1118" s="37" t="e">
        <f>INDEX('Monthly Returns'!$O:$O,MATCH('Charting Input'!$C1118,'Monthly Returns'!$D:$D,0),0)</f>
        <v>#N/A</v>
      </c>
      <c r="F1118" s="37" t="e">
        <f>INDEX('Monthly Returns'!$P:$P,MATCH('Charting Input'!$C1118,'Monthly Returns'!$D:$D,0),0)</f>
        <v>#N/A</v>
      </c>
      <c r="G1118" s="17" t="e">
        <f t="shared" si="69"/>
        <v>#N/A</v>
      </c>
      <c r="H1118" s="17" t="e">
        <f t="shared" si="71"/>
        <v>#N/A</v>
      </c>
      <c r="I1118" s="17" t="e">
        <f t="shared" si="72"/>
        <v>#N/A</v>
      </c>
    </row>
    <row r="1119" spans="2:9" x14ac:dyDescent="0.2">
      <c r="B1119" s="1" t="s">
        <v>1530</v>
      </c>
      <c r="C1119" s="34">
        <f t="shared" si="70"/>
        <v>73688</v>
      </c>
      <c r="D1119" s="37" t="e">
        <f>INDEX('Monthly Returns'!$E:$E,MATCH('Charting Input'!$C1119,'Monthly Returns'!$D:$D,0),0)</f>
        <v>#N/A</v>
      </c>
      <c r="E1119" s="37" t="e">
        <f>INDEX('Monthly Returns'!$O:$O,MATCH('Charting Input'!$C1119,'Monthly Returns'!$D:$D,0),0)</f>
        <v>#N/A</v>
      </c>
      <c r="F1119" s="37" t="e">
        <f>INDEX('Monthly Returns'!$P:$P,MATCH('Charting Input'!$C1119,'Monthly Returns'!$D:$D,0),0)</f>
        <v>#N/A</v>
      </c>
      <c r="G1119" s="17" t="e">
        <f t="shared" si="69"/>
        <v>#N/A</v>
      </c>
      <c r="H1119" s="17" t="e">
        <f t="shared" si="71"/>
        <v>#N/A</v>
      </c>
      <c r="I1119" s="17" t="e">
        <f t="shared" si="72"/>
        <v>#N/A</v>
      </c>
    </row>
    <row r="1120" spans="2:9" x14ac:dyDescent="0.2">
      <c r="B1120" s="1" t="s">
        <v>1531</v>
      </c>
      <c r="C1120" s="34">
        <f t="shared" si="70"/>
        <v>73719</v>
      </c>
      <c r="D1120" s="37" t="e">
        <f>INDEX('Monthly Returns'!$E:$E,MATCH('Charting Input'!$C1120,'Monthly Returns'!$D:$D,0),0)</f>
        <v>#N/A</v>
      </c>
      <c r="E1120" s="37" t="e">
        <f>INDEX('Monthly Returns'!$O:$O,MATCH('Charting Input'!$C1120,'Monthly Returns'!$D:$D,0),0)</f>
        <v>#N/A</v>
      </c>
      <c r="F1120" s="37" t="e">
        <f>INDEX('Monthly Returns'!$P:$P,MATCH('Charting Input'!$C1120,'Monthly Returns'!$D:$D,0),0)</f>
        <v>#N/A</v>
      </c>
      <c r="G1120" s="17" t="e">
        <f t="shared" si="69"/>
        <v>#N/A</v>
      </c>
      <c r="H1120" s="17" t="e">
        <f t="shared" si="71"/>
        <v>#N/A</v>
      </c>
      <c r="I1120" s="17" t="e">
        <f t="shared" si="72"/>
        <v>#N/A</v>
      </c>
    </row>
    <row r="1121" spans="2:9" x14ac:dyDescent="0.2">
      <c r="B1121" s="1" t="s">
        <v>1532</v>
      </c>
      <c r="C1121" s="34">
        <f t="shared" si="70"/>
        <v>73749</v>
      </c>
      <c r="D1121" s="37" t="e">
        <f>INDEX('Monthly Returns'!$E:$E,MATCH('Charting Input'!$C1121,'Monthly Returns'!$D:$D,0),0)</f>
        <v>#N/A</v>
      </c>
      <c r="E1121" s="37" t="e">
        <f>INDEX('Monthly Returns'!$O:$O,MATCH('Charting Input'!$C1121,'Monthly Returns'!$D:$D,0),0)</f>
        <v>#N/A</v>
      </c>
      <c r="F1121" s="37" t="e">
        <f>INDEX('Monthly Returns'!$P:$P,MATCH('Charting Input'!$C1121,'Monthly Returns'!$D:$D,0),0)</f>
        <v>#N/A</v>
      </c>
      <c r="G1121" s="17" t="e">
        <f t="shared" si="69"/>
        <v>#N/A</v>
      </c>
      <c r="H1121" s="17" t="e">
        <f t="shared" si="71"/>
        <v>#N/A</v>
      </c>
      <c r="I1121" s="17" t="e">
        <f t="shared" si="72"/>
        <v>#N/A</v>
      </c>
    </row>
    <row r="1122" spans="2:9" x14ac:dyDescent="0.2">
      <c r="B1122" s="1" t="s">
        <v>1533</v>
      </c>
      <c r="C1122" s="34">
        <f t="shared" si="70"/>
        <v>73780</v>
      </c>
      <c r="D1122" s="37" t="e">
        <f>INDEX('Monthly Returns'!$E:$E,MATCH('Charting Input'!$C1122,'Monthly Returns'!$D:$D,0),0)</f>
        <v>#N/A</v>
      </c>
      <c r="E1122" s="37" t="e">
        <f>INDEX('Monthly Returns'!$O:$O,MATCH('Charting Input'!$C1122,'Monthly Returns'!$D:$D,0),0)</f>
        <v>#N/A</v>
      </c>
      <c r="F1122" s="37" t="e">
        <f>INDEX('Monthly Returns'!$P:$P,MATCH('Charting Input'!$C1122,'Monthly Returns'!$D:$D,0),0)</f>
        <v>#N/A</v>
      </c>
      <c r="G1122" s="17" t="e">
        <f t="shared" si="69"/>
        <v>#N/A</v>
      </c>
      <c r="H1122" s="17" t="e">
        <f t="shared" si="71"/>
        <v>#N/A</v>
      </c>
      <c r="I1122" s="17" t="e">
        <f t="shared" si="72"/>
        <v>#N/A</v>
      </c>
    </row>
    <row r="1123" spans="2:9" x14ac:dyDescent="0.2">
      <c r="B1123" s="1" t="s">
        <v>1534</v>
      </c>
      <c r="C1123" s="34">
        <f t="shared" si="70"/>
        <v>73811</v>
      </c>
      <c r="D1123" s="37" t="e">
        <f>INDEX('Monthly Returns'!$E:$E,MATCH('Charting Input'!$C1123,'Monthly Returns'!$D:$D,0),0)</f>
        <v>#N/A</v>
      </c>
      <c r="E1123" s="37" t="e">
        <f>INDEX('Monthly Returns'!$O:$O,MATCH('Charting Input'!$C1123,'Monthly Returns'!$D:$D,0),0)</f>
        <v>#N/A</v>
      </c>
      <c r="F1123" s="37" t="e">
        <f>INDEX('Monthly Returns'!$P:$P,MATCH('Charting Input'!$C1123,'Monthly Returns'!$D:$D,0),0)</f>
        <v>#N/A</v>
      </c>
      <c r="G1123" s="17" t="e">
        <f t="shared" si="69"/>
        <v>#N/A</v>
      </c>
      <c r="H1123" s="17" t="e">
        <f t="shared" si="71"/>
        <v>#N/A</v>
      </c>
      <c r="I1123" s="17" t="e">
        <f t="shared" si="72"/>
        <v>#N/A</v>
      </c>
    </row>
    <row r="1124" spans="2:9" x14ac:dyDescent="0.2">
      <c r="B1124" s="1" t="s">
        <v>1535</v>
      </c>
      <c r="C1124" s="34">
        <f t="shared" si="70"/>
        <v>73839</v>
      </c>
      <c r="D1124" s="37" t="e">
        <f>INDEX('Monthly Returns'!$E:$E,MATCH('Charting Input'!$C1124,'Monthly Returns'!$D:$D,0),0)</f>
        <v>#N/A</v>
      </c>
      <c r="E1124" s="37" t="e">
        <f>INDEX('Monthly Returns'!$O:$O,MATCH('Charting Input'!$C1124,'Monthly Returns'!$D:$D,0),0)</f>
        <v>#N/A</v>
      </c>
      <c r="F1124" s="37" t="e">
        <f>INDEX('Monthly Returns'!$P:$P,MATCH('Charting Input'!$C1124,'Monthly Returns'!$D:$D,0),0)</f>
        <v>#N/A</v>
      </c>
      <c r="G1124" s="17" t="e">
        <f t="shared" si="69"/>
        <v>#N/A</v>
      </c>
      <c r="H1124" s="17" t="e">
        <f t="shared" si="71"/>
        <v>#N/A</v>
      </c>
      <c r="I1124" s="17" t="e">
        <f t="shared" si="72"/>
        <v>#N/A</v>
      </c>
    </row>
    <row r="1125" spans="2:9" x14ac:dyDescent="0.2">
      <c r="B1125" s="1" t="s">
        <v>1536</v>
      </c>
      <c r="C1125" s="34">
        <f t="shared" si="70"/>
        <v>73870</v>
      </c>
      <c r="D1125" s="37" t="e">
        <f>INDEX('Monthly Returns'!$E:$E,MATCH('Charting Input'!$C1125,'Monthly Returns'!$D:$D,0),0)</f>
        <v>#N/A</v>
      </c>
      <c r="E1125" s="37" t="e">
        <f>INDEX('Monthly Returns'!$O:$O,MATCH('Charting Input'!$C1125,'Monthly Returns'!$D:$D,0),0)</f>
        <v>#N/A</v>
      </c>
      <c r="F1125" s="37" t="e">
        <f>INDEX('Monthly Returns'!$P:$P,MATCH('Charting Input'!$C1125,'Monthly Returns'!$D:$D,0),0)</f>
        <v>#N/A</v>
      </c>
      <c r="G1125" s="17" t="e">
        <f t="shared" si="69"/>
        <v>#N/A</v>
      </c>
      <c r="H1125" s="17" t="e">
        <f t="shared" si="71"/>
        <v>#N/A</v>
      </c>
      <c r="I1125" s="17" t="e">
        <f t="shared" si="72"/>
        <v>#N/A</v>
      </c>
    </row>
    <row r="1126" spans="2:9" x14ac:dyDescent="0.2">
      <c r="B1126" s="1" t="s">
        <v>1537</v>
      </c>
      <c r="C1126" s="34">
        <f t="shared" si="70"/>
        <v>73900</v>
      </c>
      <c r="D1126" s="37" t="e">
        <f>INDEX('Monthly Returns'!$E:$E,MATCH('Charting Input'!$C1126,'Monthly Returns'!$D:$D,0),0)</f>
        <v>#N/A</v>
      </c>
      <c r="E1126" s="37" t="e">
        <f>INDEX('Monthly Returns'!$O:$O,MATCH('Charting Input'!$C1126,'Monthly Returns'!$D:$D,0),0)</f>
        <v>#N/A</v>
      </c>
      <c r="F1126" s="37" t="e">
        <f>INDEX('Monthly Returns'!$P:$P,MATCH('Charting Input'!$C1126,'Monthly Returns'!$D:$D,0),0)</f>
        <v>#N/A</v>
      </c>
      <c r="G1126" s="17" t="e">
        <f t="shared" si="69"/>
        <v>#N/A</v>
      </c>
      <c r="H1126" s="17" t="e">
        <f t="shared" si="71"/>
        <v>#N/A</v>
      </c>
      <c r="I1126" s="17" t="e">
        <f t="shared" si="72"/>
        <v>#N/A</v>
      </c>
    </row>
    <row r="1127" spans="2:9" x14ac:dyDescent="0.2">
      <c r="B1127" s="1" t="s">
        <v>1538</v>
      </c>
      <c r="C1127" s="34">
        <f t="shared" si="70"/>
        <v>73931</v>
      </c>
      <c r="D1127" s="37" t="e">
        <f>INDEX('Monthly Returns'!$E:$E,MATCH('Charting Input'!$C1127,'Monthly Returns'!$D:$D,0),0)</f>
        <v>#N/A</v>
      </c>
      <c r="E1127" s="37" t="e">
        <f>INDEX('Monthly Returns'!$O:$O,MATCH('Charting Input'!$C1127,'Monthly Returns'!$D:$D,0),0)</f>
        <v>#N/A</v>
      </c>
      <c r="F1127" s="37" t="e">
        <f>INDEX('Monthly Returns'!$P:$P,MATCH('Charting Input'!$C1127,'Monthly Returns'!$D:$D,0),0)</f>
        <v>#N/A</v>
      </c>
      <c r="G1127" s="17" t="e">
        <f t="shared" si="69"/>
        <v>#N/A</v>
      </c>
      <c r="H1127" s="17" t="e">
        <f t="shared" si="71"/>
        <v>#N/A</v>
      </c>
      <c r="I1127" s="17" t="e">
        <f t="shared" si="72"/>
        <v>#N/A</v>
      </c>
    </row>
    <row r="1128" spans="2:9" x14ac:dyDescent="0.2">
      <c r="B1128" s="1" t="s">
        <v>1539</v>
      </c>
      <c r="C1128" s="34">
        <f t="shared" si="70"/>
        <v>73961</v>
      </c>
      <c r="D1128" s="37" t="e">
        <f>INDEX('Monthly Returns'!$E:$E,MATCH('Charting Input'!$C1128,'Monthly Returns'!$D:$D,0),0)</f>
        <v>#N/A</v>
      </c>
      <c r="E1128" s="37" t="e">
        <f>INDEX('Monthly Returns'!$O:$O,MATCH('Charting Input'!$C1128,'Monthly Returns'!$D:$D,0),0)</f>
        <v>#N/A</v>
      </c>
      <c r="F1128" s="37" t="e">
        <f>INDEX('Monthly Returns'!$P:$P,MATCH('Charting Input'!$C1128,'Monthly Returns'!$D:$D,0),0)</f>
        <v>#N/A</v>
      </c>
      <c r="G1128" s="17" t="e">
        <f t="shared" si="69"/>
        <v>#N/A</v>
      </c>
      <c r="H1128" s="17" t="e">
        <f t="shared" si="71"/>
        <v>#N/A</v>
      </c>
      <c r="I1128" s="17" t="e">
        <f t="shared" si="72"/>
        <v>#N/A</v>
      </c>
    </row>
    <row r="1129" spans="2:9" x14ac:dyDescent="0.2">
      <c r="B1129" s="1" t="s">
        <v>1540</v>
      </c>
      <c r="C1129" s="34">
        <f t="shared" si="70"/>
        <v>73992</v>
      </c>
      <c r="D1129" s="37" t="e">
        <f>INDEX('Monthly Returns'!$E:$E,MATCH('Charting Input'!$C1129,'Monthly Returns'!$D:$D,0),0)</f>
        <v>#N/A</v>
      </c>
      <c r="E1129" s="37" t="e">
        <f>INDEX('Monthly Returns'!$O:$O,MATCH('Charting Input'!$C1129,'Monthly Returns'!$D:$D,0),0)</f>
        <v>#N/A</v>
      </c>
      <c r="F1129" s="37" t="e">
        <f>INDEX('Monthly Returns'!$P:$P,MATCH('Charting Input'!$C1129,'Monthly Returns'!$D:$D,0),0)</f>
        <v>#N/A</v>
      </c>
      <c r="G1129" s="17" t="e">
        <f t="shared" si="69"/>
        <v>#N/A</v>
      </c>
      <c r="H1129" s="17" t="e">
        <f t="shared" si="71"/>
        <v>#N/A</v>
      </c>
      <c r="I1129" s="17" t="e">
        <f t="shared" si="72"/>
        <v>#N/A</v>
      </c>
    </row>
    <row r="1130" spans="2:9" x14ac:dyDescent="0.2">
      <c r="B1130" s="1" t="s">
        <v>1541</v>
      </c>
      <c r="C1130" s="34">
        <f t="shared" si="70"/>
        <v>74023</v>
      </c>
      <c r="D1130" s="37" t="e">
        <f>INDEX('Monthly Returns'!$E:$E,MATCH('Charting Input'!$C1130,'Monthly Returns'!$D:$D,0),0)</f>
        <v>#N/A</v>
      </c>
      <c r="E1130" s="37" t="e">
        <f>INDEX('Monthly Returns'!$O:$O,MATCH('Charting Input'!$C1130,'Monthly Returns'!$D:$D,0),0)</f>
        <v>#N/A</v>
      </c>
      <c r="F1130" s="37" t="e">
        <f>INDEX('Monthly Returns'!$P:$P,MATCH('Charting Input'!$C1130,'Monthly Returns'!$D:$D,0),0)</f>
        <v>#N/A</v>
      </c>
      <c r="G1130" s="17" t="e">
        <f t="shared" si="69"/>
        <v>#N/A</v>
      </c>
      <c r="H1130" s="17" t="e">
        <f t="shared" si="71"/>
        <v>#N/A</v>
      </c>
      <c r="I1130" s="17" t="e">
        <f t="shared" si="72"/>
        <v>#N/A</v>
      </c>
    </row>
    <row r="1131" spans="2:9" x14ac:dyDescent="0.2">
      <c r="B1131" s="1" t="s">
        <v>1542</v>
      </c>
      <c r="C1131" s="34">
        <f t="shared" si="70"/>
        <v>74053</v>
      </c>
      <c r="D1131" s="37" t="e">
        <f>INDEX('Monthly Returns'!$E:$E,MATCH('Charting Input'!$C1131,'Monthly Returns'!$D:$D,0),0)</f>
        <v>#N/A</v>
      </c>
      <c r="E1131" s="37" t="e">
        <f>INDEX('Monthly Returns'!$O:$O,MATCH('Charting Input'!$C1131,'Monthly Returns'!$D:$D,0),0)</f>
        <v>#N/A</v>
      </c>
      <c r="F1131" s="37" t="e">
        <f>INDEX('Monthly Returns'!$P:$P,MATCH('Charting Input'!$C1131,'Monthly Returns'!$D:$D,0),0)</f>
        <v>#N/A</v>
      </c>
      <c r="G1131" s="17" t="e">
        <f t="shared" si="69"/>
        <v>#N/A</v>
      </c>
      <c r="H1131" s="17" t="e">
        <f t="shared" si="71"/>
        <v>#N/A</v>
      </c>
      <c r="I1131" s="17" t="e">
        <f t="shared" si="72"/>
        <v>#N/A</v>
      </c>
    </row>
    <row r="1132" spans="2:9" x14ac:dyDescent="0.2">
      <c r="B1132" s="1" t="s">
        <v>1543</v>
      </c>
      <c r="C1132" s="34">
        <f t="shared" si="70"/>
        <v>74084</v>
      </c>
      <c r="D1132" s="37" t="e">
        <f>INDEX('Monthly Returns'!$E:$E,MATCH('Charting Input'!$C1132,'Monthly Returns'!$D:$D,0),0)</f>
        <v>#N/A</v>
      </c>
      <c r="E1132" s="37" t="e">
        <f>INDEX('Monthly Returns'!$O:$O,MATCH('Charting Input'!$C1132,'Monthly Returns'!$D:$D,0),0)</f>
        <v>#N/A</v>
      </c>
      <c r="F1132" s="37" t="e">
        <f>INDEX('Monthly Returns'!$P:$P,MATCH('Charting Input'!$C1132,'Monthly Returns'!$D:$D,0),0)</f>
        <v>#N/A</v>
      </c>
      <c r="G1132" s="17" t="e">
        <f t="shared" si="69"/>
        <v>#N/A</v>
      </c>
      <c r="H1132" s="17" t="e">
        <f t="shared" si="71"/>
        <v>#N/A</v>
      </c>
      <c r="I1132" s="17" t="e">
        <f t="shared" si="72"/>
        <v>#N/A</v>
      </c>
    </row>
    <row r="1133" spans="2:9" x14ac:dyDescent="0.2">
      <c r="B1133" s="1" t="s">
        <v>1544</v>
      </c>
      <c r="C1133" s="34">
        <f t="shared" si="70"/>
        <v>74114</v>
      </c>
      <c r="D1133" s="37" t="e">
        <f>INDEX('Monthly Returns'!$E:$E,MATCH('Charting Input'!$C1133,'Monthly Returns'!$D:$D,0),0)</f>
        <v>#N/A</v>
      </c>
      <c r="E1133" s="37" t="e">
        <f>INDEX('Monthly Returns'!$O:$O,MATCH('Charting Input'!$C1133,'Monthly Returns'!$D:$D,0),0)</f>
        <v>#N/A</v>
      </c>
      <c r="F1133" s="37" t="e">
        <f>INDEX('Monthly Returns'!$P:$P,MATCH('Charting Input'!$C1133,'Monthly Returns'!$D:$D,0),0)</f>
        <v>#N/A</v>
      </c>
      <c r="G1133" s="17" t="e">
        <f t="shared" si="69"/>
        <v>#N/A</v>
      </c>
      <c r="H1133" s="17" t="e">
        <f t="shared" si="71"/>
        <v>#N/A</v>
      </c>
      <c r="I1133" s="17" t="e">
        <f t="shared" si="72"/>
        <v>#N/A</v>
      </c>
    </row>
    <row r="1134" spans="2:9" x14ac:dyDescent="0.2">
      <c r="B1134" s="1" t="s">
        <v>1545</v>
      </c>
      <c r="C1134" s="34">
        <f t="shared" si="70"/>
        <v>74145</v>
      </c>
      <c r="D1134" s="37" t="e">
        <f>INDEX('Monthly Returns'!$E:$E,MATCH('Charting Input'!$C1134,'Monthly Returns'!$D:$D,0),0)</f>
        <v>#N/A</v>
      </c>
      <c r="E1134" s="37" t="e">
        <f>INDEX('Monthly Returns'!$O:$O,MATCH('Charting Input'!$C1134,'Monthly Returns'!$D:$D,0),0)</f>
        <v>#N/A</v>
      </c>
      <c r="F1134" s="37" t="e">
        <f>INDEX('Monthly Returns'!$P:$P,MATCH('Charting Input'!$C1134,'Monthly Returns'!$D:$D,0),0)</f>
        <v>#N/A</v>
      </c>
      <c r="G1134" s="17" t="e">
        <f t="shared" si="69"/>
        <v>#N/A</v>
      </c>
      <c r="H1134" s="17" t="e">
        <f t="shared" si="71"/>
        <v>#N/A</v>
      </c>
      <c r="I1134" s="17" t="e">
        <f t="shared" si="72"/>
        <v>#N/A</v>
      </c>
    </row>
    <row r="1135" spans="2:9" x14ac:dyDescent="0.2">
      <c r="B1135" s="1" t="s">
        <v>1546</v>
      </c>
      <c r="C1135" s="34">
        <f t="shared" si="70"/>
        <v>74176</v>
      </c>
      <c r="D1135" s="37" t="e">
        <f>INDEX('Monthly Returns'!$E:$E,MATCH('Charting Input'!$C1135,'Monthly Returns'!$D:$D,0),0)</f>
        <v>#N/A</v>
      </c>
      <c r="E1135" s="37" t="e">
        <f>INDEX('Monthly Returns'!$O:$O,MATCH('Charting Input'!$C1135,'Monthly Returns'!$D:$D,0),0)</f>
        <v>#N/A</v>
      </c>
      <c r="F1135" s="37" t="e">
        <f>INDEX('Monthly Returns'!$P:$P,MATCH('Charting Input'!$C1135,'Monthly Returns'!$D:$D,0),0)</f>
        <v>#N/A</v>
      </c>
      <c r="G1135" s="17" t="e">
        <f t="shared" si="69"/>
        <v>#N/A</v>
      </c>
      <c r="H1135" s="17" t="e">
        <f t="shared" si="71"/>
        <v>#N/A</v>
      </c>
      <c r="I1135" s="17" t="e">
        <f t="shared" si="72"/>
        <v>#N/A</v>
      </c>
    </row>
    <row r="1136" spans="2:9" x14ac:dyDescent="0.2">
      <c r="B1136" s="1" t="s">
        <v>1547</v>
      </c>
      <c r="C1136" s="34">
        <f t="shared" si="70"/>
        <v>74204</v>
      </c>
      <c r="D1136" s="37" t="e">
        <f>INDEX('Monthly Returns'!$E:$E,MATCH('Charting Input'!$C1136,'Monthly Returns'!$D:$D,0),0)</f>
        <v>#N/A</v>
      </c>
      <c r="E1136" s="37" t="e">
        <f>INDEX('Monthly Returns'!$O:$O,MATCH('Charting Input'!$C1136,'Monthly Returns'!$D:$D,0),0)</f>
        <v>#N/A</v>
      </c>
      <c r="F1136" s="37" t="e">
        <f>INDEX('Monthly Returns'!$P:$P,MATCH('Charting Input'!$C1136,'Monthly Returns'!$D:$D,0),0)</f>
        <v>#N/A</v>
      </c>
      <c r="G1136" s="17" t="e">
        <f t="shared" si="69"/>
        <v>#N/A</v>
      </c>
      <c r="H1136" s="17" t="e">
        <f t="shared" si="71"/>
        <v>#N/A</v>
      </c>
      <c r="I1136" s="17" t="e">
        <f t="shared" si="72"/>
        <v>#N/A</v>
      </c>
    </row>
    <row r="1137" spans="2:9" x14ac:dyDescent="0.2">
      <c r="B1137" s="1" t="s">
        <v>1548</v>
      </c>
      <c r="C1137" s="34">
        <f t="shared" si="70"/>
        <v>74235</v>
      </c>
      <c r="D1137" s="37" t="e">
        <f>INDEX('Monthly Returns'!$E:$E,MATCH('Charting Input'!$C1137,'Monthly Returns'!$D:$D,0),0)</f>
        <v>#N/A</v>
      </c>
      <c r="E1137" s="37" t="e">
        <f>INDEX('Monthly Returns'!$O:$O,MATCH('Charting Input'!$C1137,'Monthly Returns'!$D:$D,0),0)</f>
        <v>#N/A</v>
      </c>
      <c r="F1137" s="37" t="e">
        <f>INDEX('Monthly Returns'!$P:$P,MATCH('Charting Input'!$C1137,'Monthly Returns'!$D:$D,0),0)</f>
        <v>#N/A</v>
      </c>
      <c r="G1137" s="17" t="e">
        <f t="shared" si="69"/>
        <v>#N/A</v>
      </c>
      <c r="H1137" s="17" t="e">
        <f t="shared" si="71"/>
        <v>#N/A</v>
      </c>
      <c r="I1137" s="17" t="e">
        <f t="shared" si="72"/>
        <v>#N/A</v>
      </c>
    </row>
    <row r="1138" spans="2:9" x14ac:dyDescent="0.2">
      <c r="B1138" s="1" t="s">
        <v>1549</v>
      </c>
      <c r="C1138" s="34">
        <f t="shared" si="70"/>
        <v>74265</v>
      </c>
      <c r="D1138" s="37" t="e">
        <f>INDEX('Monthly Returns'!$E:$E,MATCH('Charting Input'!$C1138,'Monthly Returns'!$D:$D,0),0)</f>
        <v>#N/A</v>
      </c>
      <c r="E1138" s="37" t="e">
        <f>INDEX('Monthly Returns'!$O:$O,MATCH('Charting Input'!$C1138,'Monthly Returns'!$D:$D,0),0)</f>
        <v>#N/A</v>
      </c>
      <c r="F1138" s="37" t="e">
        <f>INDEX('Monthly Returns'!$P:$P,MATCH('Charting Input'!$C1138,'Monthly Returns'!$D:$D,0),0)</f>
        <v>#N/A</v>
      </c>
      <c r="G1138" s="17" t="e">
        <f t="shared" si="69"/>
        <v>#N/A</v>
      </c>
      <c r="H1138" s="17" t="e">
        <f t="shared" si="71"/>
        <v>#N/A</v>
      </c>
      <c r="I1138" s="17" t="e">
        <f t="shared" si="72"/>
        <v>#N/A</v>
      </c>
    </row>
    <row r="1139" spans="2:9" x14ac:dyDescent="0.2">
      <c r="B1139" s="1" t="s">
        <v>1550</v>
      </c>
      <c r="C1139" s="34">
        <f t="shared" si="70"/>
        <v>74296</v>
      </c>
      <c r="D1139" s="37" t="e">
        <f>INDEX('Monthly Returns'!$E:$E,MATCH('Charting Input'!$C1139,'Monthly Returns'!$D:$D,0),0)</f>
        <v>#N/A</v>
      </c>
      <c r="E1139" s="37" t="e">
        <f>INDEX('Monthly Returns'!$O:$O,MATCH('Charting Input'!$C1139,'Monthly Returns'!$D:$D,0),0)</f>
        <v>#N/A</v>
      </c>
      <c r="F1139" s="37" t="e">
        <f>INDEX('Monthly Returns'!$P:$P,MATCH('Charting Input'!$C1139,'Monthly Returns'!$D:$D,0),0)</f>
        <v>#N/A</v>
      </c>
      <c r="G1139" s="17" t="e">
        <f t="shared" si="69"/>
        <v>#N/A</v>
      </c>
      <c r="H1139" s="17" t="e">
        <f t="shared" si="71"/>
        <v>#N/A</v>
      </c>
      <c r="I1139" s="17" t="e">
        <f t="shared" si="72"/>
        <v>#N/A</v>
      </c>
    </row>
    <row r="1140" spans="2:9" x14ac:dyDescent="0.2">
      <c r="B1140" s="1" t="s">
        <v>1551</v>
      </c>
      <c r="C1140" s="34">
        <f t="shared" si="70"/>
        <v>74326</v>
      </c>
      <c r="D1140" s="37" t="e">
        <f>INDEX('Monthly Returns'!$E:$E,MATCH('Charting Input'!$C1140,'Monthly Returns'!$D:$D,0),0)</f>
        <v>#N/A</v>
      </c>
      <c r="E1140" s="37" t="e">
        <f>INDEX('Monthly Returns'!$O:$O,MATCH('Charting Input'!$C1140,'Monthly Returns'!$D:$D,0),0)</f>
        <v>#N/A</v>
      </c>
      <c r="F1140" s="37" t="e">
        <f>INDEX('Monthly Returns'!$P:$P,MATCH('Charting Input'!$C1140,'Monthly Returns'!$D:$D,0),0)</f>
        <v>#N/A</v>
      </c>
      <c r="G1140" s="17" t="e">
        <f t="shared" si="69"/>
        <v>#N/A</v>
      </c>
      <c r="H1140" s="17" t="e">
        <f t="shared" si="71"/>
        <v>#N/A</v>
      </c>
      <c r="I1140" s="17" t="e">
        <f t="shared" si="72"/>
        <v>#N/A</v>
      </c>
    </row>
    <row r="1141" spans="2:9" x14ac:dyDescent="0.2">
      <c r="B1141" s="1" t="s">
        <v>1552</v>
      </c>
      <c r="C1141" s="34">
        <f t="shared" si="70"/>
        <v>74357</v>
      </c>
      <c r="D1141" s="37" t="e">
        <f>INDEX('Monthly Returns'!$E:$E,MATCH('Charting Input'!$C1141,'Monthly Returns'!$D:$D,0),0)</f>
        <v>#N/A</v>
      </c>
      <c r="E1141" s="37" t="e">
        <f>INDEX('Monthly Returns'!$O:$O,MATCH('Charting Input'!$C1141,'Monthly Returns'!$D:$D,0),0)</f>
        <v>#N/A</v>
      </c>
      <c r="F1141" s="37" t="e">
        <f>INDEX('Monthly Returns'!$P:$P,MATCH('Charting Input'!$C1141,'Monthly Returns'!$D:$D,0),0)</f>
        <v>#N/A</v>
      </c>
      <c r="G1141" s="17" t="e">
        <f t="shared" si="69"/>
        <v>#N/A</v>
      </c>
      <c r="H1141" s="17" t="e">
        <f t="shared" si="71"/>
        <v>#N/A</v>
      </c>
      <c r="I1141" s="17" t="e">
        <f t="shared" si="72"/>
        <v>#N/A</v>
      </c>
    </row>
    <row r="1142" spans="2:9" x14ac:dyDescent="0.2">
      <c r="B1142" s="1" t="s">
        <v>1553</v>
      </c>
      <c r="C1142" s="34">
        <f t="shared" si="70"/>
        <v>74388</v>
      </c>
      <c r="D1142" s="37" t="e">
        <f>INDEX('Monthly Returns'!$E:$E,MATCH('Charting Input'!$C1142,'Monthly Returns'!$D:$D,0),0)</f>
        <v>#N/A</v>
      </c>
      <c r="E1142" s="37" t="e">
        <f>INDEX('Monthly Returns'!$O:$O,MATCH('Charting Input'!$C1142,'Monthly Returns'!$D:$D,0),0)</f>
        <v>#N/A</v>
      </c>
      <c r="F1142" s="37" t="e">
        <f>INDEX('Monthly Returns'!$P:$P,MATCH('Charting Input'!$C1142,'Monthly Returns'!$D:$D,0),0)</f>
        <v>#N/A</v>
      </c>
      <c r="G1142" s="17" t="e">
        <f t="shared" si="69"/>
        <v>#N/A</v>
      </c>
      <c r="H1142" s="17" t="e">
        <f t="shared" si="71"/>
        <v>#N/A</v>
      </c>
      <c r="I1142" s="17" t="e">
        <f t="shared" si="72"/>
        <v>#N/A</v>
      </c>
    </row>
    <row r="1143" spans="2:9" x14ac:dyDescent="0.2">
      <c r="B1143" s="1" t="s">
        <v>1554</v>
      </c>
      <c r="C1143" s="34">
        <f t="shared" si="70"/>
        <v>74418</v>
      </c>
      <c r="D1143" s="37" t="e">
        <f>INDEX('Monthly Returns'!$E:$E,MATCH('Charting Input'!$C1143,'Monthly Returns'!$D:$D,0),0)</f>
        <v>#N/A</v>
      </c>
      <c r="E1143" s="37" t="e">
        <f>INDEX('Monthly Returns'!$O:$O,MATCH('Charting Input'!$C1143,'Monthly Returns'!$D:$D,0),0)</f>
        <v>#N/A</v>
      </c>
      <c r="F1143" s="37" t="e">
        <f>INDEX('Monthly Returns'!$P:$P,MATCH('Charting Input'!$C1143,'Monthly Returns'!$D:$D,0),0)</f>
        <v>#N/A</v>
      </c>
      <c r="G1143" s="17" t="e">
        <f t="shared" si="69"/>
        <v>#N/A</v>
      </c>
      <c r="H1143" s="17" t="e">
        <f t="shared" si="71"/>
        <v>#N/A</v>
      </c>
      <c r="I1143" s="17" t="e">
        <f t="shared" si="72"/>
        <v>#N/A</v>
      </c>
    </row>
    <row r="1144" spans="2:9" x14ac:dyDescent="0.2">
      <c r="B1144" s="1" t="s">
        <v>1555</v>
      </c>
      <c r="C1144" s="34">
        <f t="shared" si="70"/>
        <v>74449</v>
      </c>
      <c r="D1144" s="37" t="e">
        <f>INDEX('Monthly Returns'!$E:$E,MATCH('Charting Input'!$C1144,'Monthly Returns'!$D:$D,0),0)</f>
        <v>#N/A</v>
      </c>
      <c r="E1144" s="37" t="e">
        <f>INDEX('Monthly Returns'!$O:$O,MATCH('Charting Input'!$C1144,'Monthly Returns'!$D:$D,0),0)</f>
        <v>#N/A</v>
      </c>
      <c r="F1144" s="37" t="e">
        <f>INDEX('Monthly Returns'!$P:$P,MATCH('Charting Input'!$C1144,'Monthly Returns'!$D:$D,0),0)</f>
        <v>#N/A</v>
      </c>
      <c r="G1144" s="17" t="e">
        <f t="shared" si="69"/>
        <v>#N/A</v>
      </c>
      <c r="H1144" s="17" t="e">
        <f t="shared" si="71"/>
        <v>#N/A</v>
      </c>
      <c r="I1144" s="17" t="e">
        <f t="shared" si="72"/>
        <v>#N/A</v>
      </c>
    </row>
    <row r="1145" spans="2:9" x14ac:dyDescent="0.2">
      <c r="B1145" s="1" t="s">
        <v>1556</v>
      </c>
      <c r="C1145" s="34">
        <f t="shared" si="70"/>
        <v>74479</v>
      </c>
      <c r="D1145" s="37" t="e">
        <f>INDEX('Monthly Returns'!$E:$E,MATCH('Charting Input'!$C1145,'Monthly Returns'!$D:$D,0),0)</f>
        <v>#N/A</v>
      </c>
      <c r="E1145" s="37" t="e">
        <f>INDEX('Monthly Returns'!$O:$O,MATCH('Charting Input'!$C1145,'Monthly Returns'!$D:$D,0),0)</f>
        <v>#N/A</v>
      </c>
      <c r="F1145" s="37" t="e">
        <f>INDEX('Monthly Returns'!$P:$P,MATCH('Charting Input'!$C1145,'Monthly Returns'!$D:$D,0),0)</f>
        <v>#N/A</v>
      </c>
      <c r="G1145" s="17" t="e">
        <f t="shared" si="69"/>
        <v>#N/A</v>
      </c>
      <c r="H1145" s="17" t="e">
        <f t="shared" si="71"/>
        <v>#N/A</v>
      </c>
      <c r="I1145" s="17" t="e">
        <f t="shared" si="72"/>
        <v>#N/A</v>
      </c>
    </row>
    <row r="1146" spans="2:9" x14ac:dyDescent="0.2">
      <c r="B1146" s="1" t="s">
        <v>1557</v>
      </c>
      <c r="C1146" s="34">
        <f t="shared" si="70"/>
        <v>74510</v>
      </c>
      <c r="D1146" s="37" t="e">
        <f>INDEX('Monthly Returns'!$E:$E,MATCH('Charting Input'!$C1146,'Monthly Returns'!$D:$D,0),0)</f>
        <v>#N/A</v>
      </c>
      <c r="E1146" s="37" t="e">
        <f>INDEX('Monthly Returns'!$O:$O,MATCH('Charting Input'!$C1146,'Monthly Returns'!$D:$D,0),0)</f>
        <v>#N/A</v>
      </c>
      <c r="F1146" s="37" t="e">
        <f>INDEX('Monthly Returns'!$P:$P,MATCH('Charting Input'!$C1146,'Monthly Returns'!$D:$D,0),0)</f>
        <v>#N/A</v>
      </c>
      <c r="G1146" s="17" t="e">
        <f t="shared" si="69"/>
        <v>#N/A</v>
      </c>
      <c r="H1146" s="17" t="e">
        <f t="shared" si="71"/>
        <v>#N/A</v>
      </c>
      <c r="I1146" s="17" t="e">
        <f t="shared" si="72"/>
        <v>#N/A</v>
      </c>
    </row>
    <row r="1147" spans="2:9" x14ac:dyDescent="0.2">
      <c r="B1147" s="1" t="s">
        <v>1558</v>
      </c>
      <c r="C1147" s="34">
        <f t="shared" si="70"/>
        <v>74541</v>
      </c>
      <c r="D1147" s="37" t="e">
        <f>INDEX('Monthly Returns'!$E:$E,MATCH('Charting Input'!$C1147,'Monthly Returns'!$D:$D,0),0)</f>
        <v>#N/A</v>
      </c>
      <c r="E1147" s="37" t="e">
        <f>INDEX('Monthly Returns'!$O:$O,MATCH('Charting Input'!$C1147,'Monthly Returns'!$D:$D,0),0)</f>
        <v>#N/A</v>
      </c>
      <c r="F1147" s="37" t="e">
        <f>INDEX('Monthly Returns'!$P:$P,MATCH('Charting Input'!$C1147,'Monthly Returns'!$D:$D,0),0)</f>
        <v>#N/A</v>
      </c>
      <c r="G1147" s="17" t="e">
        <f t="shared" si="69"/>
        <v>#N/A</v>
      </c>
      <c r="H1147" s="17" t="e">
        <f t="shared" si="71"/>
        <v>#N/A</v>
      </c>
      <c r="I1147" s="17" t="e">
        <f t="shared" si="72"/>
        <v>#N/A</v>
      </c>
    </row>
    <row r="1148" spans="2:9" x14ac:dyDescent="0.2">
      <c r="B1148" s="1" t="s">
        <v>1559</v>
      </c>
      <c r="C1148" s="34">
        <f t="shared" si="70"/>
        <v>74570</v>
      </c>
      <c r="D1148" s="37" t="e">
        <f>INDEX('Monthly Returns'!$E:$E,MATCH('Charting Input'!$C1148,'Monthly Returns'!$D:$D,0),0)</f>
        <v>#N/A</v>
      </c>
      <c r="E1148" s="37" t="e">
        <f>INDEX('Monthly Returns'!$O:$O,MATCH('Charting Input'!$C1148,'Monthly Returns'!$D:$D,0),0)</f>
        <v>#N/A</v>
      </c>
      <c r="F1148" s="37" t="e">
        <f>INDEX('Monthly Returns'!$P:$P,MATCH('Charting Input'!$C1148,'Monthly Returns'!$D:$D,0),0)</f>
        <v>#N/A</v>
      </c>
      <c r="G1148" s="17" t="e">
        <f t="shared" si="69"/>
        <v>#N/A</v>
      </c>
      <c r="H1148" s="17" t="e">
        <f t="shared" si="71"/>
        <v>#N/A</v>
      </c>
      <c r="I1148" s="17" t="e">
        <f t="shared" si="72"/>
        <v>#N/A</v>
      </c>
    </row>
    <row r="1149" spans="2:9" x14ac:dyDescent="0.2">
      <c r="B1149" s="1" t="s">
        <v>1560</v>
      </c>
      <c r="C1149" s="34">
        <f t="shared" si="70"/>
        <v>74601</v>
      </c>
      <c r="D1149" s="37" t="e">
        <f>INDEX('Monthly Returns'!$E:$E,MATCH('Charting Input'!$C1149,'Monthly Returns'!$D:$D,0),0)</f>
        <v>#N/A</v>
      </c>
      <c r="E1149" s="37" t="e">
        <f>INDEX('Monthly Returns'!$O:$O,MATCH('Charting Input'!$C1149,'Monthly Returns'!$D:$D,0),0)</f>
        <v>#N/A</v>
      </c>
      <c r="F1149" s="37" t="e">
        <f>INDEX('Monthly Returns'!$P:$P,MATCH('Charting Input'!$C1149,'Monthly Returns'!$D:$D,0),0)</f>
        <v>#N/A</v>
      </c>
      <c r="G1149" s="17" t="e">
        <f t="shared" si="69"/>
        <v>#N/A</v>
      </c>
      <c r="H1149" s="17" t="e">
        <f t="shared" si="71"/>
        <v>#N/A</v>
      </c>
      <c r="I1149" s="17" t="e">
        <f t="shared" si="72"/>
        <v>#N/A</v>
      </c>
    </row>
    <row r="1150" spans="2:9" x14ac:dyDescent="0.2">
      <c r="B1150" s="1" t="s">
        <v>1561</v>
      </c>
      <c r="C1150" s="34">
        <f t="shared" si="70"/>
        <v>74631</v>
      </c>
      <c r="D1150" s="37" t="e">
        <f>INDEX('Monthly Returns'!$E:$E,MATCH('Charting Input'!$C1150,'Monthly Returns'!$D:$D,0),0)</f>
        <v>#N/A</v>
      </c>
      <c r="E1150" s="37" t="e">
        <f>INDEX('Monthly Returns'!$O:$O,MATCH('Charting Input'!$C1150,'Monthly Returns'!$D:$D,0),0)</f>
        <v>#N/A</v>
      </c>
      <c r="F1150" s="37" t="e">
        <f>INDEX('Monthly Returns'!$P:$P,MATCH('Charting Input'!$C1150,'Monthly Returns'!$D:$D,0),0)</f>
        <v>#N/A</v>
      </c>
      <c r="G1150" s="17" t="e">
        <f t="shared" si="69"/>
        <v>#N/A</v>
      </c>
      <c r="H1150" s="17" t="e">
        <f t="shared" si="71"/>
        <v>#N/A</v>
      </c>
      <c r="I1150" s="17" t="e">
        <f t="shared" si="72"/>
        <v>#N/A</v>
      </c>
    </row>
    <row r="1151" spans="2:9" x14ac:dyDescent="0.2">
      <c r="B1151" s="1" t="s">
        <v>1562</v>
      </c>
      <c r="C1151" s="34">
        <f t="shared" si="70"/>
        <v>74662</v>
      </c>
      <c r="D1151" s="37" t="e">
        <f>INDEX('Monthly Returns'!$E:$E,MATCH('Charting Input'!$C1151,'Monthly Returns'!$D:$D,0),0)</f>
        <v>#N/A</v>
      </c>
      <c r="E1151" s="37" t="e">
        <f>INDEX('Monthly Returns'!$O:$O,MATCH('Charting Input'!$C1151,'Monthly Returns'!$D:$D,0),0)</f>
        <v>#N/A</v>
      </c>
      <c r="F1151" s="37" t="e">
        <f>INDEX('Monthly Returns'!$P:$P,MATCH('Charting Input'!$C1151,'Monthly Returns'!$D:$D,0),0)</f>
        <v>#N/A</v>
      </c>
      <c r="G1151" s="17" t="e">
        <f t="shared" si="69"/>
        <v>#N/A</v>
      </c>
      <c r="H1151" s="17" t="e">
        <f t="shared" si="71"/>
        <v>#N/A</v>
      </c>
      <c r="I1151" s="17" t="e">
        <f t="shared" si="72"/>
        <v>#N/A</v>
      </c>
    </row>
    <row r="1152" spans="2:9" x14ac:dyDescent="0.2">
      <c r="B1152" s="1" t="s">
        <v>1563</v>
      </c>
      <c r="C1152" s="34">
        <f t="shared" si="70"/>
        <v>74692</v>
      </c>
      <c r="D1152" s="37" t="e">
        <f>INDEX('Monthly Returns'!$E:$E,MATCH('Charting Input'!$C1152,'Monthly Returns'!$D:$D,0),0)</f>
        <v>#N/A</v>
      </c>
      <c r="E1152" s="37" t="e">
        <f>INDEX('Monthly Returns'!$O:$O,MATCH('Charting Input'!$C1152,'Monthly Returns'!$D:$D,0),0)</f>
        <v>#N/A</v>
      </c>
      <c r="F1152" s="37" t="e">
        <f>INDEX('Monthly Returns'!$P:$P,MATCH('Charting Input'!$C1152,'Monthly Returns'!$D:$D,0),0)</f>
        <v>#N/A</v>
      </c>
      <c r="G1152" s="17" t="e">
        <f t="shared" si="69"/>
        <v>#N/A</v>
      </c>
      <c r="H1152" s="17" t="e">
        <f t="shared" si="71"/>
        <v>#N/A</v>
      </c>
      <c r="I1152" s="17" t="e">
        <f t="shared" si="72"/>
        <v>#N/A</v>
      </c>
    </row>
    <row r="1153" spans="2:9" x14ac:dyDescent="0.2">
      <c r="B1153" s="1" t="s">
        <v>1564</v>
      </c>
      <c r="C1153" s="34">
        <f t="shared" si="70"/>
        <v>74723</v>
      </c>
      <c r="D1153" s="37" t="e">
        <f>INDEX('Monthly Returns'!$E:$E,MATCH('Charting Input'!$C1153,'Monthly Returns'!$D:$D,0),0)</f>
        <v>#N/A</v>
      </c>
      <c r="E1153" s="37" t="e">
        <f>INDEX('Monthly Returns'!$O:$O,MATCH('Charting Input'!$C1153,'Monthly Returns'!$D:$D,0),0)</f>
        <v>#N/A</v>
      </c>
      <c r="F1153" s="37" t="e">
        <f>INDEX('Monthly Returns'!$P:$P,MATCH('Charting Input'!$C1153,'Monthly Returns'!$D:$D,0),0)</f>
        <v>#N/A</v>
      </c>
      <c r="G1153" s="17" t="e">
        <f t="shared" si="69"/>
        <v>#N/A</v>
      </c>
      <c r="H1153" s="17" t="e">
        <f t="shared" si="71"/>
        <v>#N/A</v>
      </c>
      <c r="I1153" s="17" t="e">
        <f t="shared" si="72"/>
        <v>#N/A</v>
      </c>
    </row>
    <row r="1154" spans="2:9" x14ac:dyDescent="0.2">
      <c r="B1154" s="1" t="s">
        <v>1565</v>
      </c>
      <c r="C1154" s="34">
        <f t="shared" si="70"/>
        <v>74754</v>
      </c>
      <c r="D1154" s="37" t="e">
        <f>INDEX('Monthly Returns'!$E:$E,MATCH('Charting Input'!$C1154,'Monthly Returns'!$D:$D,0),0)</f>
        <v>#N/A</v>
      </c>
      <c r="E1154" s="37" t="e">
        <f>INDEX('Monthly Returns'!$O:$O,MATCH('Charting Input'!$C1154,'Monthly Returns'!$D:$D,0),0)</f>
        <v>#N/A</v>
      </c>
      <c r="F1154" s="37" t="e">
        <f>INDEX('Monthly Returns'!$P:$P,MATCH('Charting Input'!$C1154,'Monthly Returns'!$D:$D,0),0)</f>
        <v>#N/A</v>
      </c>
      <c r="G1154" s="17" t="e">
        <f t="shared" si="69"/>
        <v>#N/A</v>
      </c>
      <c r="H1154" s="17" t="e">
        <f t="shared" si="71"/>
        <v>#N/A</v>
      </c>
      <c r="I1154" s="17" t="e">
        <f t="shared" si="72"/>
        <v>#N/A</v>
      </c>
    </row>
    <row r="1155" spans="2:9" x14ac:dyDescent="0.2">
      <c r="B1155" s="1" t="s">
        <v>1566</v>
      </c>
      <c r="C1155" s="34">
        <f t="shared" si="70"/>
        <v>74784</v>
      </c>
      <c r="D1155" s="37" t="e">
        <f>INDEX('Monthly Returns'!$E:$E,MATCH('Charting Input'!$C1155,'Monthly Returns'!$D:$D,0),0)</f>
        <v>#N/A</v>
      </c>
      <c r="E1155" s="37" t="e">
        <f>INDEX('Monthly Returns'!$O:$O,MATCH('Charting Input'!$C1155,'Monthly Returns'!$D:$D,0),0)</f>
        <v>#N/A</v>
      </c>
      <c r="F1155" s="37" t="e">
        <f>INDEX('Monthly Returns'!$P:$P,MATCH('Charting Input'!$C1155,'Monthly Returns'!$D:$D,0),0)</f>
        <v>#N/A</v>
      </c>
      <c r="G1155" s="17" t="e">
        <f t="shared" si="69"/>
        <v>#N/A</v>
      </c>
      <c r="H1155" s="17" t="e">
        <f t="shared" si="71"/>
        <v>#N/A</v>
      </c>
      <c r="I1155" s="17" t="e">
        <f t="shared" si="72"/>
        <v>#N/A</v>
      </c>
    </row>
    <row r="1156" spans="2:9" x14ac:dyDescent="0.2">
      <c r="B1156" s="1" t="s">
        <v>1567</v>
      </c>
      <c r="C1156" s="34">
        <f t="shared" si="70"/>
        <v>74815</v>
      </c>
      <c r="D1156" s="37" t="e">
        <f>INDEX('Monthly Returns'!$E:$E,MATCH('Charting Input'!$C1156,'Monthly Returns'!$D:$D,0),0)</f>
        <v>#N/A</v>
      </c>
      <c r="E1156" s="37" t="e">
        <f>INDEX('Monthly Returns'!$O:$O,MATCH('Charting Input'!$C1156,'Monthly Returns'!$D:$D,0),0)</f>
        <v>#N/A</v>
      </c>
      <c r="F1156" s="37" t="e">
        <f>INDEX('Monthly Returns'!$P:$P,MATCH('Charting Input'!$C1156,'Monthly Returns'!$D:$D,0),0)</f>
        <v>#N/A</v>
      </c>
      <c r="G1156" s="17" t="e">
        <f t="shared" si="69"/>
        <v>#N/A</v>
      </c>
      <c r="H1156" s="17" t="e">
        <f t="shared" si="71"/>
        <v>#N/A</v>
      </c>
      <c r="I1156" s="17" t="e">
        <f t="shared" si="72"/>
        <v>#N/A</v>
      </c>
    </row>
    <row r="1157" spans="2:9" x14ac:dyDescent="0.2">
      <c r="B1157" s="1" t="s">
        <v>1568</v>
      </c>
      <c r="C1157" s="34">
        <f t="shared" si="70"/>
        <v>74845</v>
      </c>
      <c r="D1157" s="37" t="e">
        <f>INDEX('Monthly Returns'!$E:$E,MATCH('Charting Input'!$C1157,'Monthly Returns'!$D:$D,0),0)</f>
        <v>#N/A</v>
      </c>
      <c r="E1157" s="37" t="e">
        <f>INDEX('Monthly Returns'!$O:$O,MATCH('Charting Input'!$C1157,'Monthly Returns'!$D:$D,0),0)</f>
        <v>#N/A</v>
      </c>
      <c r="F1157" s="37" t="e">
        <f>INDEX('Monthly Returns'!$P:$P,MATCH('Charting Input'!$C1157,'Monthly Returns'!$D:$D,0),0)</f>
        <v>#N/A</v>
      </c>
      <c r="G1157" s="17" t="e">
        <f t="shared" si="69"/>
        <v>#N/A</v>
      </c>
      <c r="H1157" s="17" t="e">
        <f t="shared" si="71"/>
        <v>#N/A</v>
      </c>
      <c r="I1157" s="17" t="e">
        <f t="shared" si="72"/>
        <v>#N/A</v>
      </c>
    </row>
    <row r="1158" spans="2:9" x14ac:dyDescent="0.2">
      <c r="B1158" s="1" t="s">
        <v>1569</v>
      </c>
      <c r="C1158" s="34">
        <f t="shared" si="70"/>
        <v>74876</v>
      </c>
      <c r="D1158" s="37" t="e">
        <f>INDEX('Monthly Returns'!$E:$E,MATCH('Charting Input'!$C1158,'Monthly Returns'!$D:$D,0),0)</f>
        <v>#N/A</v>
      </c>
      <c r="E1158" s="37" t="e">
        <f>INDEX('Monthly Returns'!$O:$O,MATCH('Charting Input'!$C1158,'Monthly Returns'!$D:$D,0),0)</f>
        <v>#N/A</v>
      </c>
      <c r="F1158" s="37" t="e">
        <f>INDEX('Monthly Returns'!$P:$P,MATCH('Charting Input'!$C1158,'Monthly Returns'!$D:$D,0),0)</f>
        <v>#N/A</v>
      </c>
      <c r="G1158" s="17" t="e">
        <f t="shared" si="69"/>
        <v>#N/A</v>
      </c>
      <c r="H1158" s="17" t="e">
        <f t="shared" si="71"/>
        <v>#N/A</v>
      </c>
      <c r="I1158" s="17" t="e">
        <f t="shared" si="72"/>
        <v>#N/A</v>
      </c>
    </row>
    <row r="1159" spans="2:9" x14ac:dyDescent="0.2">
      <c r="B1159" s="1" t="s">
        <v>1570</v>
      </c>
      <c r="C1159" s="34">
        <f t="shared" si="70"/>
        <v>74907</v>
      </c>
      <c r="D1159" s="37" t="e">
        <f>INDEX('Monthly Returns'!$E:$E,MATCH('Charting Input'!$C1159,'Monthly Returns'!$D:$D,0),0)</f>
        <v>#N/A</v>
      </c>
      <c r="E1159" s="37" t="e">
        <f>INDEX('Monthly Returns'!$O:$O,MATCH('Charting Input'!$C1159,'Monthly Returns'!$D:$D,0),0)</f>
        <v>#N/A</v>
      </c>
      <c r="F1159" s="37" t="e">
        <f>INDEX('Monthly Returns'!$P:$P,MATCH('Charting Input'!$C1159,'Monthly Returns'!$D:$D,0),0)</f>
        <v>#N/A</v>
      </c>
      <c r="G1159" s="17" t="e">
        <f t="shared" ref="G1159:G1222" si="73">D1159</f>
        <v>#N/A</v>
      </c>
      <c r="H1159" s="17" t="e">
        <f t="shared" si="71"/>
        <v>#N/A</v>
      </c>
      <c r="I1159" s="17" t="e">
        <f t="shared" si="72"/>
        <v>#N/A</v>
      </c>
    </row>
    <row r="1160" spans="2:9" x14ac:dyDescent="0.2">
      <c r="B1160" s="1" t="s">
        <v>1571</v>
      </c>
      <c r="C1160" s="34">
        <f t="shared" ref="C1160:C1223" si="74">EOMONTH(DATE(YEAR(C1159),MONTH(C1159),DAY(C1159)),1)</f>
        <v>74935</v>
      </c>
      <c r="D1160" s="37" t="e">
        <f>INDEX('Monthly Returns'!$E:$E,MATCH('Charting Input'!$C1160,'Monthly Returns'!$D:$D,0),0)</f>
        <v>#N/A</v>
      </c>
      <c r="E1160" s="37" t="e">
        <f>INDEX('Monthly Returns'!$O:$O,MATCH('Charting Input'!$C1160,'Monthly Returns'!$D:$D,0),0)</f>
        <v>#N/A</v>
      </c>
      <c r="F1160" s="37" t="e">
        <f>INDEX('Monthly Returns'!$P:$P,MATCH('Charting Input'!$C1160,'Monthly Returns'!$D:$D,0),0)</f>
        <v>#N/A</v>
      </c>
      <c r="G1160" s="17" t="e">
        <f t="shared" si="73"/>
        <v>#N/A</v>
      </c>
      <c r="H1160" s="17" t="e">
        <f t="shared" ref="H1160:H1223" si="75">H1159*(E1160/E1159)</f>
        <v>#N/A</v>
      </c>
      <c r="I1160" s="17" t="e">
        <f t="shared" ref="I1160:I1223" si="76">I1159*(F1160/F1159)</f>
        <v>#N/A</v>
      </c>
    </row>
    <row r="1161" spans="2:9" x14ac:dyDescent="0.2">
      <c r="B1161" s="1" t="s">
        <v>1572</v>
      </c>
      <c r="C1161" s="34">
        <f t="shared" si="74"/>
        <v>74966</v>
      </c>
      <c r="D1161" s="37" t="e">
        <f>INDEX('Monthly Returns'!$E:$E,MATCH('Charting Input'!$C1161,'Monthly Returns'!$D:$D,0),0)</f>
        <v>#N/A</v>
      </c>
      <c r="E1161" s="37" t="e">
        <f>INDEX('Monthly Returns'!$O:$O,MATCH('Charting Input'!$C1161,'Monthly Returns'!$D:$D,0),0)</f>
        <v>#N/A</v>
      </c>
      <c r="F1161" s="37" t="e">
        <f>INDEX('Monthly Returns'!$P:$P,MATCH('Charting Input'!$C1161,'Monthly Returns'!$D:$D,0),0)</f>
        <v>#N/A</v>
      </c>
      <c r="G1161" s="17" t="e">
        <f t="shared" si="73"/>
        <v>#N/A</v>
      </c>
      <c r="H1161" s="17" t="e">
        <f t="shared" si="75"/>
        <v>#N/A</v>
      </c>
      <c r="I1161" s="17" t="e">
        <f t="shared" si="76"/>
        <v>#N/A</v>
      </c>
    </row>
    <row r="1162" spans="2:9" x14ac:dyDescent="0.2">
      <c r="B1162" s="1" t="s">
        <v>1573</v>
      </c>
      <c r="C1162" s="34">
        <f t="shared" si="74"/>
        <v>74996</v>
      </c>
      <c r="D1162" s="37" t="e">
        <f>INDEX('Monthly Returns'!$E:$E,MATCH('Charting Input'!$C1162,'Monthly Returns'!$D:$D,0),0)</f>
        <v>#N/A</v>
      </c>
      <c r="E1162" s="37" t="e">
        <f>INDEX('Monthly Returns'!$O:$O,MATCH('Charting Input'!$C1162,'Monthly Returns'!$D:$D,0),0)</f>
        <v>#N/A</v>
      </c>
      <c r="F1162" s="37" t="e">
        <f>INDEX('Monthly Returns'!$P:$P,MATCH('Charting Input'!$C1162,'Monthly Returns'!$D:$D,0),0)</f>
        <v>#N/A</v>
      </c>
      <c r="G1162" s="17" t="e">
        <f t="shared" si="73"/>
        <v>#N/A</v>
      </c>
      <c r="H1162" s="17" t="e">
        <f t="shared" si="75"/>
        <v>#N/A</v>
      </c>
      <c r="I1162" s="17" t="e">
        <f t="shared" si="76"/>
        <v>#N/A</v>
      </c>
    </row>
    <row r="1163" spans="2:9" x14ac:dyDescent="0.2">
      <c r="B1163" s="1" t="s">
        <v>1574</v>
      </c>
      <c r="C1163" s="34">
        <f t="shared" si="74"/>
        <v>75027</v>
      </c>
      <c r="D1163" s="37" t="e">
        <f>INDEX('Monthly Returns'!$E:$E,MATCH('Charting Input'!$C1163,'Monthly Returns'!$D:$D,0),0)</f>
        <v>#N/A</v>
      </c>
      <c r="E1163" s="37" t="e">
        <f>INDEX('Monthly Returns'!$O:$O,MATCH('Charting Input'!$C1163,'Monthly Returns'!$D:$D,0),0)</f>
        <v>#N/A</v>
      </c>
      <c r="F1163" s="37" t="e">
        <f>INDEX('Monthly Returns'!$P:$P,MATCH('Charting Input'!$C1163,'Monthly Returns'!$D:$D,0),0)</f>
        <v>#N/A</v>
      </c>
      <c r="G1163" s="17" t="e">
        <f t="shared" si="73"/>
        <v>#N/A</v>
      </c>
      <c r="H1163" s="17" t="e">
        <f t="shared" si="75"/>
        <v>#N/A</v>
      </c>
      <c r="I1163" s="17" t="e">
        <f t="shared" si="76"/>
        <v>#N/A</v>
      </c>
    </row>
    <row r="1164" spans="2:9" x14ac:dyDescent="0.2">
      <c r="B1164" s="1" t="s">
        <v>1575</v>
      </c>
      <c r="C1164" s="34">
        <f t="shared" si="74"/>
        <v>75057</v>
      </c>
      <c r="D1164" s="37" t="e">
        <f>INDEX('Monthly Returns'!$E:$E,MATCH('Charting Input'!$C1164,'Monthly Returns'!$D:$D,0),0)</f>
        <v>#N/A</v>
      </c>
      <c r="E1164" s="37" t="e">
        <f>INDEX('Monthly Returns'!$O:$O,MATCH('Charting Input'!$C1164,'Monthly Returns'!$D:$D,0),0)</f>
        <v>#N/A</v>
      </c>
      <c r="F1164" s="37" t="e">
        <f>INDEX('Monthly Returns'!$P:$P,MATCH('Charting Input'!$C1164,'Monthly Returns'!$D:$D,0),0)</f>
        <v>#N/A</v>
      </c>
      <c r="G1164" s="17" t="e">
        <f t="shared" si="73"/>
        <v>#N/A</v>
      </c>
      <c r="H1164" s="17" t="e">
        <f t="shared" si="75"/>
        <v>#N/A</v>
      </c>
      <c r="I1164" s="17" t="e">
        <f t="shared" si="76"/>
        <v>#N/A</v>
      </c>
    </row>
    <row r="1165" spans="2:9" x14ac:dyDescent="0.2">
      <c r="B1165" s="1" t="s">
        <v>1576</v>
      </c>
      <c r="C1165" s="34">
        <f t="shared" si="74"/>
        <v>75088</v>
      </c>
      <c r="D1165" s="37" t="e">
        <f>INDEX('Monthly Returns'!$E:$E,MATCH('Charting Input'!$C1165,'Monthly Returns'!$D:$D,0),0)</f>
        <v>#N/A</v>
      </c>
      <c r="E1165" s="37" t="e">
        <f>INDEX('Monthly Returns'!$O:$O,MATCH('Charting Input'!$C1165,'Monthly Returns'!$D:$D,0),0)</f>
        <v>#N/A</v>
      </c>
      <c r="F1165" s="37" t="e">
        <f>INDEX('Monthly Returns'!$P:$P,MATCH('Charting Input'!$C1165,'Monthly Returns'!$D:$D,0),0)</f>
        <v>#N/A</v>
      </c>
      <c r="G1165" s="17" t="e">
        <f t="shared" si="73"/>
        <v>#N/A</v>
      </c>
      <c r="H1165" s="17" t="e">
        <f t="shared" si="75"/>
        <v>#N/A</v>
      </c>
      <c r="I1165" s="17" t="e">
        <f t="shared" si="76"/>
        <v>#N/A</v>
      </c>
    </row>
    <row r="1166" spans="2:9" x14ac:dyDescent="0.2">
      <c r="B1166" s="1" t="s">
        <v>1577</v>
      </c>
      <c r="C1166" s="34">
        <f t="shared" si="74"/>
        <v>75119</v>
      </c>
      <c r="D1166" s="37" t="e">
        <f>INDEX('Monthly Returns'!$E:$E,MATCH('Charting Input'!$C1166,'Monthly Returns'!$D:$D,0),0)</f>
        <v>#N/A</v>
      </c>
      <c r="E1166" s="37" t="e">
        <f>INDEX('Monthly Returns'!$O:$O,MATCH('Charting Input'!$C1166,'Monthly Returns'!$D:$D,0),0)</f>
        <v>#N/A</v>
      </c>
      <c r="F1166" s="37" t="e">
        <f>INDEX('Monthly Returns'!$P:$P,MATCH('Charting Input'!$C1166,'Monthly Returns'!$D:$D,0),0)</f>
        <v>#N/A</v>
      </c>
      <c r="G1166" s="17" t="e">
        <f t="shared" si="73"/>
        <v>#N/A</v>
      </c>
      <c r="H1166" s="17" t="e">
        <f t="shared" si="75"/>
        <v>#N/A</v>
      </c>
      <c r="I1166" s="17" t="e">
        <f t="shared" si="76"/>
        <v>#N/A</v>
      </c>
    </row>
    <row r="1167" spans="2:9" x14ac:dyDescent="0.2">
      <c r="B1167" s="1" t="s">
        <v>1578</v>
      </c>
      <c r="C1167" s="34">
        <f t="shared" si="74"/>
        <v>75149</v>
      </c>
      <c r="D1167" s="37" t="e">
        <f>INDEX('Monthly Returns'!$E:$E,MATCH('Charting Input'!$C1167,'Monthly Returns'!$D:$D,0),0)</f>
        <v>#N/A</v>
      </c>
      <c r="E1167" s="37" t="e">
        <f>INDEX('Monthly Returns'!$O:$O,MATCH('Charting Input'!$C1167,'Monthly Returns'!$D:$D,0),0)</f>
        <v>#N/A</v>
      </c>
      <c r="F1167" s="37" t="e">
        <f>INDEX('Monthly Returns'!$P:$P,MATCH('Charting Input'!$C1167,'Monthly Returns'!$D:$D,0),0)</f>
        <v>#N/A</v>
      </c>
      <c r="G1167" s="17" t="e">
        <f t="shared" si="73"/>
        <v>#N/A</v>
      </c>
      <c r="H1167" s="17" t="e">
        <f t="shared" si="75"/>
        <v>#N/A</v>
      </c>
      <c r="I1167" s="17" t="e">
        <f t="shared" si="76"/>
        <v>#N/A</v>
      </c>
    </row>
    <row r="1168" spans="2:9" x14ac:dyDescent="0.2">
      <c r="B1168" s="1" t="s">
        <v>1579</v>
      </c>
      <c r="C1168" s="34">
        <f t="shared" si="74"/>
        <v>75180</v>
      </c>
      <c r="D1168" s="37" t="e">
        <f>INDEX('Monthly Returns'!$E:$E,MATCH('Charting Input'!$C1168,'Monthly Returns'!$D:$D,0),0)</f>
        <v>#N/A</v>
      </c>
      <c r="E1168" s="37" t="e">
        <f>INDEX('Monthly Returns'!$O:$O,MATCH('Charting Input'!$C1168,'Monthly Returns'!$D:$D,0),0)</f>
        <v>#N/A</v>
      </c>
      <c r="F1168" s="37" t="e">
        <f>INDEX('Monthly Returns'!$P:$P,MATCH('Charting Input'!$C1168,'Monthly Returns'!$D:$D,0),0)</f>
        <v>#N/A</v>
      </c>
      <c r="G1168" s="17" t="e">
        <f t="shared" si="73"/>
        <v>#N/A</v>
      </c>
      <c r="H1168" s="17" t="e">
        <f t="shared" si="75"/>
        <v>#N/A</v>
      </c>
      <c r="I1168" s="17" t="e">
        <f t="shared" si="76"/>
        <v>#N/A</v>
      </c>
    </row>
    <row r="1169" spans="2:9" x14ac:dyDescent="0.2">
      <c r="B1169" s="1" t="s">
        <v>1580</v>
      </c>
      <c r="C1169" s="34">
        <f t="shared" si="74"/>
        <v>75210</v>
      </c>
      <c r="D1169" s="37" t="e">
        <f>INDEX('Monthly Returns'!$E:$E,MATCH('Charting Input'!$C1169,'Monthly Returns'!$D:$D,0),0)</f>
        <v>#N/A</v>
      </c>
      <c r="E1169" s="37" t="e">
        <f>INDEX('Monthly Returns'!$O:$O,MATCH('Charting Input'!$C1169,'Monthly Returns'!$D:$D,0),0)</f>
        <v>#N/A</v>
      </c>
      <c r="F1169" s="37" t="e">
        <f>INDEX('Monthly Returns'!$P:$P,MATCH('Charting Input'!$C1169,'Monthly Returns'!$D:$D,0),0)</f>
        <v>#N/A</v>
      </c>
      <c r="G1169" s="17" t="e">
        <f t="shared" si="73"/>
        <v>#N/A</v>
      </c>
      <c r="H1169" s="17" t="e">
        <f t="shared" si="75"/>
        <v>#N/A</v>
      </c>
      <c r="I1169" s="17" t="e">
        <f t="shared" si="76"/>
        <v>#N/A</v>
      </c>
    </row>
    <row r="1170" spans="2:9" x14ac:dyDescent="0.2">
      <c r="B1170" s="1" t="s">
        <v>1581</v>
      </c>
      <c r="C1170" s="34">
        <f t="shared" si="74"/>
        <v>75241</v>
      </c>
      <c r="D1170" s="37" t="e">
        <f>INDEX('Monthly Returns'!$E:$E,MATCH('Charting Input'!$C1170,'Monthly Returns'!$D:$D,0),0)</f>
        <v>#N/A</v>
      </c>
      <c r="E1170" s="37" t="e">
        <f>INDEX('Monthly Returns'!$O:$O,MATCH('Charting Input'!$C1170,'Monthly Returns'!$D:$D,0),0)</f>
        <v>#N/A</v>
      </c>
      <c r="F1170" s="37" t="e">
        <f>INDEX('Monthly Returns'!$P:$P,MATCH('Charting Input'!$C1170,'Monthly Returns'!$D:$D,0),0)</f>
        <v>#N/A</v>
      </c>
      <c r="G1170" s="17" t="e">
        <f t="shared" si="73"/>
        <v>#N/A</v>
      </c>
      <c r="H1170" s="17" t="e">
        <f t="shared" si="75"/>
        <v>#N/A</v>
      </c>
      <c r="I1170" s="17" t="e">
        <f t="shared" si="76"/>
        <v>#N/A</v>
      </c>
    </row>
    <row r="1171" spans="2:9" x14ac:dyDescent="0.2">
      <c r="B1171" s="1" t="s">
        <v>1582</v>
      </c>
      <c r="C1171" s="34">
        <f t="shared" si="74"/>
        <v>75272</v>
      </c>
      <c r="D1171" s="37" t="e">
        <f>INDEX('Monthly Returns'!$E:$E,MATCH('Charting Input'!$C1171,'Monthly Returns'!$D:$D,0),0)</f>
        <v>#N/A</v>
      </c>
      <c r="E1171" s="37" t="e">
        <f>INDEX('Monthly Returns'!$O:$O,MATCH('Charting Input'!$C1171,'Monthly Returns'!$D:$D,0),0)</f>
        <v>#N/A</v>
      </c>
      <c r="F1171" s="37" t="e">
        <f>INDEX('Monthly Returns'!$P:$P,MATCH('Charting Input'!$C1171,'Monthly Returns'!$D:$D,0),0)</f>
        <v>#N/A</v>
      </c>
      <c r="G1171" s="17" t="e">
        <f t="shared" si="73"/>
        <v>#N/A</v>
      </c>
      <c r="H1171" s="17" t="e">
        <f t="shared" si="75"/>
        <v>#N/A</v>
      </c>
      <c r="I1171" s="17" t="e">
        <f t="shared" si="76"/>
        <v>#N/A</v>
      </c>
    </row>
    <row r="1172" spans="2:9" x14ac:dyDescent="0.2">
      <c r="B1172" s="1" t="s">
        <v>1583</v>
      </c>
      <c r="C1172" s="34">
        <f t="shared" si="74"/>
        <v>75300</v>
      </c>
      <c r="D1172" s="37" t="e">
        <f>INDEX('Monthly Returns'!$E:$E,MATCH('Charting Input'!$C1172,'Monthly Returns'!$D:$D,0),0)</f>
        <v>#N/A</v>
      </c>
      <c r="E1172" s="37" t="e">
        <f>INDEX('Monthly Returns'!$O:$O,MATCH('Charting Input'!$C1172,'Monthly Returns'!$D:$D,0),0)</f>
        <v>#N/A</v>
      </c>
      <c r="F1172" s="37" t="e">
        <f>INDEX('Monthly Returns'!$P:$P,MATCH('Charting Input'!$C1172,'Monthly Returns'!$D:$D,0),0)</f>
        <v>#N/A</v>
      </c>
      <c r="G1172" s="17" t="e">
        <f t="shared" si="73"/>
        <v>#N/A</v>
      </c>
      <c r="H1172" s="17" t="e">
        <f t="shared" si="75"/>
        <v>#N/A</v>
      </c>
      <c r="I1172" s="17" t="e">
        <f t="shared" si="76"/>
        <v>#N/A</v>
      </c>
    </row>
    <row r="1173" spans="2:9" x14ac:dyDescent="0.2">
      <c r="B1173" s="1" t="s">
        <v>1584</v>
      </c>
      <c r="C1173" s="34">
        <f t="shared" si="74"/>
        <v>75331</v>
      </c>
      <c r="D1173" s="37" t="e">
        <f>INDEX('Monthly Returns'!$E:$E,MATCH('Charting Input'!$C1173,'Monthly Returns'!$D:$D,0),0)</f>
        <v>#N/A</v>
      </c>
      <c r="E1173" s="37" t="e">
        <f>INDEX('Monthly Returns'!$O:$O,MATCH('Charting Input'!$C1173,'Monthly Returns'!$D:$D,0),0)</f>
        <v>#N/A</v>
      </c>
      <c r="F1173" s="37" t="e">
        <f>INDEX('Monthly Returns'!$P:$P,MATCH('Charting Input'!$C1173,'Monthly Returns'!$D:$D,0),0)</f>
        <v>#N/A</v>
      </c>
      <c r="G1173" s="17" t="e">
        <f t="shared" si="73"/>
        <v>#N/A</v>
      </c>
      <c r="H1173" s="17" t="e">
        <f t="shared" si="75"/>
        <v>#N/A</v>
      </c>
      <c r="I1173" s="17" t="e">
        <f t="shared" si="76"/>
        <v>#N/A</v>
      </c>
    </row>
    <row r="1174" spans="2:9" x14ac:dyDescent="0.2">
      <c r="B1174" s="1" t="s">
        <v>1585</v>
      </c>
      <c r="C1174" s="34">
        <f t="shared" si="74"/>
        <v>75361</v>
      </c>
      <c r="D1174" s="37" t="e">
        <f>INDEX('Monthly Returns'!$E:$E,MATCH('Charting Input'!$C1174,'Monthly Returns'!$D:$D,0),0)</f>
        <v>#N/A</v>
      </c>
      <c r="E1174" s="37" t="e">
        <f>INDEX('Monthly Returns'!$O:$O,MATCH('Charting Input'!$C1174,'Monthly Returns'!$D:$D,0),0)</f>
        <v>#N/A</v>
      </c>
      <c r="F1174" s="37" t="e">
        <f>INDEX('Monthly Returns'!$P:$P,MATCH('Charting Input'!$C1174,'Monthly Returns'!$D:$D,0),0)</f>
        <v>#N/A</v>
      </c>
      <c r="G1174" s="17" t="e">
        <f t="shared" si="73"/>
        <v>#N/A</v>
      </c>
      <c r="H1174" s="17" t="e">
        <f t="shared" si="75"/>
        <v>#N/A</v>
      </c>
      <c r="I1174" s="17" t="e">
        <f t="shared" si="76"/>
        <v>#N/A</v>
      </c>
    </row>
    <row r="1175" spans="2:9" x14ac:dyDescent="0.2">
      <c r="B1175" s="1" t="s">
        <v>1586</v>
      </c>
      <c r="C1175" s="34">
        <f t="shared" si="74"/>
        <v>75392</v>
      </c>
      <c r="D1175" s="37" t="e">
        <f>INDEX('Monthly Returns'!$E:$E,MATCH('Charting Input'!$C1175,'Monthly Returns'!$D:$D,0),0)</f>
        <v>#N/A</v>
      </c>
      <c r="E1175" s="37" t="e">
        <f>INDEX('Monthly Returns'!$O:$O,MATCH('Charting Input'!$C1175,'Monthly Returns'!$D:$D,0),0)</f>
        <v>#N/A</v>
      </c>
      <c r="F1175" s="37" t="e">
        <f>INDEX('Monthly Returns'!$P:$P,MATCH('Charting Input'!$C1175,'Monthly Returns'!$D:$D,0),0)</f>
        <v>#N/A</v>
      </c>
      <c r="G1175" s="17" t="e">
        <f t="shared" si="73"/>
        <v>#N/A</v>
      </c>
      <c r="H1175" s="17" t="e">
        <f t="shared" si="75"/>
        <v>#N/A</v>
      </c>
      <c r="I1175" s="17" t="e">
        <f t="shared" si="76"/>
        <v>#N/A</v>
      </c>
    </row>
    <row r="1176" spans="2:9" x14ac:dyDescent="0.2">
      <c r="B1176" s="1" t="s">
        <v>1587</v>
      </c>
      <c r="C1176" s="34">
        <f t="shared" si="74"/>
        <v>75422</v>
      </c>
      <c r="D1176" s="37" t="e">
        <f>INDEX('Monthly Returns'!$E:$E,MATCH('Charting Input'!$C1176,'Monthly Returns'!$D:$D,0),0)</f>
        <v>#N/A</v>
      </c>
      <c r="E1176" s="37" t="e">
        <f>INDEX('Monthly Returns'!$O:$O,MATCH('Charting Input'!$C1176,'Monthly Returns'!$D:$D,0),0)</f>
        <v>#N/A</v>
      </c>
      <c r="F1176" s="37" t="e">
        <f>INDEX('Monthly Returns'!$P:$P,MATCH('Charting Input'!$C1176,'Monthly Returns'!$D:$D,0),0)</f>
        <v>#N/A</v>
      </c>
      <c r="G1176" s="17" t="e">
        <f t="shared" si="73"/>
        <v>#N/A</v>
      </c>
      <c r="H1176" s="17" t="e">
        <f t="shared" si="75"/>
        <v>#N/A</v>
      </c>
      <c r="I1176" s="17" t="e">
        <f t="shared" si="76"/>
        <v>#N/A</v>
      </c>
    </row>
    <row r="1177" spans="2:9" x14ac:dyDescent="0.2">
      <c r="B1177" s="1" t="s">
        <v>1588</v>
      </c>
      <c r="C1177" s="34">
        <f t="shared" si="74"/>
        <v>75453</v>
      </c>
      <c r="D1177" s="37" t="e">
        <f>INDEX('Monthly Returns'!$E:$E,MATCH('Charting Input'!$C1177,'Monthly Returns'!$D:$D,0),0)</f>
        <v>#N/A</v>
      </c>
      <c r="E1177" s="37" t="e">
        <f>INDEX('Monthly Returns'!$O:$O,MATCH('Charting Input'!$C1177,'Monthly Returns'!$D:$D,0),0)</f>
        <v>#N/A</v>
      </c>
      <c r="F1177" s="37" t="e">
        <f>INDEX('Monthly Returns'!$P:$P,MATCH('Charting Input'!$C1177,'Monthly Returns'!$D:$D,0),0)</f>
        <v>#N/A</v>
      </c>
      <c r="G1177" s="17" t="e">
        <f t="shared" si="73"/>
        <v>#N/A</v>
      </c>
      <c r="H1177" s="17" t="e">
        <f t="shared" si="75"/>
        <v>#N/A</v>
      </c>
      <c r="I1177" s="17" t="e">
        <f t="shared" si="76"/>
        <v>#N/A</v>
      </c>
    </row>
    <row r="1178" spans="2:9" x14ac:dyDescent="0.2">
      <c r="B1178" s="1" t="s">
        <v>1589</v>
      </c>
      <c r="C1178" s="34">
        <f t="shared" si="74"/>
        <v>75484</v>
      </c>
      <c r="D1178" s="37" t="e">
        <f>INDEX('Monthly Returns'!$E:$E,MATCH('Charting Input'!$C1178,'Monthly Returns'!$D:$D,0),0)</f>
        <v>#N/A</v>
      </c>
      <c r="E1178" s="37" t="e">
        <f>INDEX('Monthly Returns'!$O:$O,MATCH('Charting Input'!$C1178,'Monthly Returns'!$D:$D,0),0)</f>
        <v>#N/A</v>
      </c>
      <c r="F1178" s="37" t="e">
        <f>INDEX('Monthly Returns'!$P:$P,MATCH('Charting Input'!$C1178,'Monthly Returns'!$D:$D,0),0)</f>
        <v>#N/A</v>
      </c>
      <c r="G1178" s="17" t="e">
        <f t="shared" si="73"/>
        <v>#N/A</v>
      </c>
      <c r="H1178" s="17" t="e">
        <f t="shared" si="75"/>
        <v>#N/A</v>
      </c>
      <c r="I1178" s="17" t="e">
        <f t="shared" si="76"/>
        <v>#N/A</v>
      </c>
    </row>
    <row r="1179" spans="2:9" x14ac:dyDescent="0.2">
      <c r="B1179" s="1" t="s">
        <v>1590</v>
      </c>
      <c r="C1179" s="34">
        <f t="shared" si="74"/>
        <v>75514</v>
      </c>
      <c r="D1179" s="37" t="e">
        <f>INDEX('Monthly Returns'!$E:$E,MATCH('Charting Input'!$C1179,'Monthly Returns'!$D:$D,0),0)</f>
        <v>#N/A</v>
      </c>
      <c r="E1179" s="37" t="e">
        <f>INDEX('Monthly Returns'!$O:$O,MATCH('Charting Input'!$C1179,'Monthly Returns'!$D:$D,0),0)</f>
        <v>#N/A</v>
      </c>
      <c r="F1179" s="37" t="e">
        <f>INDEX('Monthly Returns'!$P:$P,MATCH('Charting Input'!$C1179,'Monthly Returns'!$D:$D,0),0)</f>
        <v>#N/A</v>
      </c>
      <c r="G1179" s="17" t="e">
        <f t="shared" si="73"/>
        <v>#N/A</v>
      </c>
      <c r="H1179" s="17" t="e">
        <f t="shared" si="75"/>
        <v>#N/A</v>
      </c>
      <c r="I1179" s="17" t="e">
        <f t="shared" si="76"/>
        <v>#N/A</v>
      </c>
    </row>
    <row r="1180" spans="2:9" x14ac:dyDescent="0.2">
      <c r="B1180" s="1" t="s">
        <v>1591</v>
      </c>
      <c r="C1180" s="34">
        <f t="shared" si="74"/>
        <v>75545</v>
      </c>
      <c r="D1180" s="37" t="e">
        <f>INDEX('Monthly Returns'!$E:$E,MATCH('Charting Input'!$C1180,'Monthly Returns'!$D:$D,0),0)</f>
        <v>#N/A</v>
      </c>
      <c r="E1180" s="37" t="e">
        <f>INDEX('Monthly Returns'!$O:$O,MATCH('Charting Input'!$C1180,'Monthly Returns'!$D:$D,0),0)</f>
        <v>#N/A</v>
      </c>
      <c r="F1180" s="37" t="e">
        <f>INDEX('Monthly Returns'!$P:$P,MATCH('Charting Input'!$C1180,'Monthly Returns'!$D:$D,0),0)</f>
        <v>#N/A</v>
      </c>
      <c r="G1180" s="17" t="e">
        <f t="shared" si="73"/>
        <v>#N/A</v>
      </c>
      <c r="H1180" s="17" t="e">
        <f t="shared" si="75"/>
        <v>#N/A</v>
      </c>
      <c r="I1180" s="17" t="e">
        <f t="shared" si="76"/>
        <v>#N/A</v>
      </c>
    </row>
    <row r="1181" spans="2:9" x14ac:dyDescent="0.2">
      <c r="B1181" s="1" t="s">
        <v>1592</v>
      </c>
      <c r="C1181" s="34">
        <f t="shared" si="74"/>
        <v>75575</v>
      </c>
      <c r="D1181" s="37" t="e">
        <f>INDEX('Monthly Returns'!$E:$E,MATCH('Charting Input'!$C1181,'Monthly Returns'!$D:$D,0),0)</f>
        <v>#N/A</v>
      </c>
      <c r="E1181" s="37" t="e">
        <f>INDEX('Monthly Returns'!$O:$O,MATCH('Charting Input'!$C1181,'Monthly Returns'!$D:$D,0),0)</f>
        <v>#N/A</v>
      </c>
      <c r="F1181" s="37" t="e">
        <f>INDEX('Monthly Returns'!$P:$P,MATCH('Charting Input'!$C1181,'Monthly Returns'!$D:$D,0),0)</f>
        <v>#N/A</v>
      </c>
      <c r="G1181" s="17" t="e">
        <f t="shared" si="73"/>
        <v>#N/A</v>
      </c>
      <c r="H1181" s="17" t="e">
        <f t="shared" si="75"/>
        <v>#N/A</v>
      </c>
      <c r="I1181" s="17" t="e">
        <f t="shared" si="76"/>
        <v>#N/A</v>
      </c>
    </row>
    <row r="1182" spans="2:9" x14ac:dyDescent="0.2">
      <c r="B1182" s="1" t="s">
        <v>1593</v>
      </c>
      <c r="C1182" s="34">
        <f t="shared" si="74"/>
        <v>75606</v>
      </c>
      <c r="D1182" s="37" t="e">
        <f>INDEX('Monthly Returns'!$E:$E,MATCH('Charting Input'!$C1182,'Monthly Returns'!$D:$D,0),0)</f>
        <v>#N/A</v>
      </c>
      <c r="E1182" s="37" t="e">
        <f>INDEX('Monthly Returns'!$O:$O,MATCH('Charting Input'!$C1182,'Monthly Returns'!$D:$D,0),0)</f>
        <v>#N/A</v>
      </c>
      <c r="F1182" s="37" t="e">
        <f>INDEX('Monthly Returns'!$P:$P,MATCH('Charting Input'!$C1182,'Monthly Returns'!$D:$D,0),0)</f>
        <v>#N/A</v>
      </c>
      <c r="G1182" s="17" t="e">
        <f t="shared" si="73"/>
        <v>#N/A</v>
      </c>
      <c r="H1182" s="17" t="e">
        <f t="shared" si="75"/>
        <v>#N/A</v>
      </c>
      <c r="I1182" s="17" t="e">
        <f t="shared" si="76"/>
        <v>#N/A</v>
      </c>
    </row>
    <row r="1183" spans="2:9" x14ac:dyDescent="0.2">
      <c r="B1183" s="1" t="s">
        <v>1594</v>
      </c>
      <c r="C1183" s="34">
        <f t="shared" si="74"/>
        <v>75637</v>
      </c>
      <c r="D1183" s="37" t="e">
        <f>INDEX('Monthly Returns'!$E:$E,MATCH('Charting Input'!$C1183,'Monthly Returns'!$D:$D,0),0)</f>
        <v>#N/A</v>
      </c>
      <c r="E1183" s="37" t="e">
        <f>INDEX('Monthly Returns'!$O:$O,MATCH('Charting Input'!$C1183,'Monthly Returns'!$D:$D,0),0)</f>
        <v>#N/A</v>
      </c>
      <c r="F1183" s="37" t="e">
        <f>INDEX('Monthly Returns'!$P:$P,MATCH('Charting Input'!$C1183,'Monthly Returns'!$D:$D,0),0)</f>
        <v>#N/A</v>
      </c>
      <c r="G1183" s="17" t="e">
        <f t="shared" si="73"/>
        <v>#N/A</v>
      </c>
      <c r="H1183" s="17" t="e">
        <f t="shared" si="75"/>
        <v>#N/A</v>
      </c>
      <c r="I1183" s="17" t="e">
        <f t="shared" si="76"/>
        <v>#N/A</v>
      </c>
    </row>
    <row r="1184" spans="2:9" x14ac:dyDescent="0.2">
      <c r="B1184" s="1" t="s">
        <v>1595</v>
      </c>
      <c r="C1184" s="34">
        <f t="shared" si="74"/>
        <v>75665</v>
      </c>
      <c r="D1184" s="37" t="e">
        <f>INDEX('Monthly Returns'!$E:$E,MATCH('Charting Input'!$C1184,'Monthly Returns'!$D:$D,0),0)</f>
        <v>#N/A</v>
      </c>
      <c r="E1184" s="37" t="e">
        <f>INDEX('Monthly Returns'!$O:$O,MATCH('Charting Input'!$C1184,'Monthly Returns'!$D:$D,0),0)</f>
        <v>#N/A</v>
      </c>
      <c r="F1184" s="37" t="e">
        <f>INDEX('Monthly Returns'!$P:$P,MATCH('Charting Input'!$C1184,'Monthly Returns'!$D:$D,0),0)</f>
        <v>#N/A</v>
      </c>
      <c r="G1184" s="17" t="e">
        <f t="shared" si="73"/>
        <v>#N/A</v>
      </c>
      <c r="H1184" s="17" t="e">
        <f t="shared" si="75"/>
        <v>#N/A</v>
      </c>
      <c r="I1184" s="17" t="e">
        <f t="shared" si="76"/>
        <v>#N/A</v>
      </c>
    </row>
    <row r="1185" spans="2:9" x14ac:dyDescent="0.2">
      <c r="B1185" s="1" t="s">
        <v>1596</v>
      </c>
      <c r="C1185" s="34">
        <f t="shared" si="74"/>
        <v>75696</v>
      </c>
      <c r="D1185" s="37" t="e">
        <f>INDEX('Monthly Returns'!$E:$E,MATCH('Charting Input'!$C1185,'Monthly Returns'!$D:$D,0),0)</f>
        <v>#N/A</v>
      </c>
      <c r="E1185" s="37" t="e">
        <f>INDEX('Monthly Returns'!$O:$O,MATCH('Charting Input'!$C1185,'Monthly Returns'!$D:$D,0),0)</f>
        <v>#N/A</v>
      </c>
      <c r="F1185" s="37" t="e">
        <f>INDEX('Monthly Returns'!$P:$P,MATCH('Charting Input'!$C1185,'Monthly Returns'!$D:$D,0),0)</f>
        <v>#N/A</v>
      </c>
      <c r="G1185" s="17" t="e">
        <f t="shared" si="73"/>
        <v>#N/A</v>
      </c>
      <c r="H1185" s="17" t="e">
        <f t="shared" si="75"/>
        <v>#N/A</v>
      </c>
      <c r="I1185" s="17" t="e">
        <f t="shared" si="76"/>
        <v>#N/A</v>
      </c>
    </row>
    <row r="1186" spans="2:9" x14ac:dyDescent="0.2">
      <c r="B1186" s="1" t="s">
        <v>1597</v>
      </c>
      <c r="C1186" s="34">
        <f t="shared" si="74"/>
        <v>75726</v>
      </c>
      <c r="D1186" s="37" t="e">
        <f>INDEX('Monthly Returns'!$E:$E,MATCH('Charting Input'!$C1186,'Monthly Returns'!$D:$D,0),0)</f>
        <v>#N/A</v>
      </c>
      <c r="E1186" s="37" t="e">
        <f>INDEX('Monthly Returns'!$O:$O,MATCH('Charting Input'!$C1186,'Monthly Returns'!$D:$D,0),0)</f>
        <v>#N/A</v>
      </c>
      <c r="F1186" s="37" t="e">
        <f>INDEX('Monthly Returns'!$P:$P,MATCH('Charting Input'!$C1186,'Monthly Returns'!$D:$D,0),0)</f>
        <v>#N/A</v>
      </c>
      <c r="G1186" s="17" t="e">
        <f t="shared" si="73"/>
        <v>#N/A</v>
      </c>
      <c r="H1186" s="17" t="e">
        <f t="shared" si="75"/>
        <v>#N/A</v>
      </c>
      <c r="I1186" s="17" t="e">
        <f t="shared" si="76"/>
        <v>#N/A</v>
      </c>
    </row>
    <row r="1187" spans="2:9" x14ac:dyDescent="0.2">
      <c r="B1187" s="1" t="s">
        <v>1598</v>
      </c>
      <c r="C1187" s="34">
        <f t="shared" si="74"/>
        <v>75757</v>
      </c>
      <c r="D1187" s="37" t="e">
        <f>INDEX('Monthly Returns'!$E:$E,MATCH('Charting Input'!$C1187,'Monthly Returns'!$D:$D,0),0)</f>
        <v>#N/A</v>
      </c>
      <c r="E1187" s="37" t="e">
        <f>INDEX('Monthly Returns'!$O:$O,MATCH('Charting Input'!$C1187,'Monthly Returns'!$D:$D,0),0)</f>
        <v>#N/A</v>
      </c>
      <c r="F1187" s="37" t="e">
        <f>INDEX('Monthly Returns'!$P:$P,MATCH('Charting Input'!$C1187,'Monthly Returns'!$D:$D,0),0)</f>
        <v>#N/A</v>
      </c>
      <c r="G1187" s="17" t="e">
        <f t="shared" si="73"/>
        <v>#N/A</v>
      </c>
      <c r="H1187" s="17" t="e">
        <f t="shared" si="75"/>
        <v>#N/A</v>
      </c>
      <c r="I1187" s="17" t="e">
        <f t="shared" si="76"/>
        <v>#N/A</v>
      </c>
    </row>
    <row r="1188" spans="2:9" x14ac:dyDescent="0.2">
      <c r="B1188" s="1" t="s">
        <v>1599</v>
      </c>
      <c r="C1188" s="34">
        <f t="shared" si="74"/>
        <v>75787</v>
      </c>
      <c r="D1188" s="37" t="e">
        <f>INDEX('Monthly Returns'!$E:$E,MATCH('Charting Input'!$C1188,'Monthly Returns'!$D:$D,0),0)</f>
        <v>#N/A</v>
      </c>
      <c r="E1188" s="37" t="e">
        <f>INDEX('Monthly Returns'!$O:$O,MATCH('Charting Input'!$C1188,'Monthly Returns'!$D:$D,0),0)</f>
        <v>#N/A</v>
      </c>
      <c r="F1188" s="37" t="e">
        <f>INDEX('Monthly Returns'!$P:$P,MATCH('Charting Input'!$C1188,'Monthly Returns'!$D:$D,0),0)</f>
        <v>#N/A</v>
      </c>
      <c r="G1188" s="17" t="e">
        <f t="shared" si="73"/>
        <v>#N/A</v>
      </c>
      <c r="H1188" s="17" t="e">
        <f t="shared" si="75"/>
        <v>#N/A</v>
      </c>
      <c r="I1188" s="17" t="e">
        <f t="shared" si="76"/>
        <v>#N/A</v>
      </c>
    </row>
    <row r="1189" spans="2:9" x14ac:dyDescent="0.2">
      <c r="B1189" s="1" t="s">
        <v>1600</v>
      </c>
      <c r="C1189" s="34">
        <f t="shared" si="74"/>
        <v>75818</v>
      </c>
      <c r="D1189" s="37" t="e">
        <f>INDEX('Monthly Returns'!$E:$E,MATCH('Charting Input'!$C1189,'Monthly Returns'!$D:$D,0),0)</f>
        <v>#N/A</v>
      </c>
      <c r="E1189" s="37" t="e">
        <f>INDEX('Monthly Returns'!$O:$O,MATCH('Charting Input'!$C1189,'Monthly Returns'!$D:$D,0),0)</f>
        <v>#N/A</v>
      </c>
      <c r="F1189" s="37" t="e">
        <f>INDEX('Monthly Returns'!$P:$P,MATCH('Charting Input'!$C1189,'Monthly Returns'!$D:$D,0),0)</f>
        <v>#N/A</v>
      </c>
      <c r="G1189" s="17" t="e">
        <f t="shared" si="73"/>
        <v>#N/A</v>
      </c>
      <c r="H1189" s="17" t="e">
        <f t="shared" si="75"/>
        <v>#N/A</v>
      </c>
      <c r="I1189" s="17" t="e">
        <f t="shared" si="76"/>
        <v>#N/A</v>
      </c>
    </row>
    <row r="1190" spans="2:9" x14ac:dyDescent="0.2">
      <c r="B1190" s="1" t="s">
        <v>1601</v>
      </c>
      <c r="C1190" s="34">
        <f t="shared" si="74"/>
        <v>75849</v>
      </c>
      <c r="D1190" s="37" t="e">
        <f>INDEX('Monthly Returns'!$E:$E,MATCH('Charting Input'!$C1190,'Monthly Returns'!$D:$D,0),0)</f>
        <v>#N/A</v>
      </c>
      <c r="E1190" s="37" t="e">
        <f>INDEX('Monthly Returns'!$O:$O,MATCH('Charting Input'!$C1190,'Monthly Returns'!$D:$D,0),0)</f>
        <v>#N/A</v>
      </c>
      <c r="F1190" s="37" t="e">
        <f>INDEX('Monthly Returns'!$P:$P,MATCH('Charting Input'!$C1190,'Monthly Returns'!$D:$D,0),0)</f>
        <v>#N/A</v>
      </c>
      <c r="G1190" s="17" t="e">
        <f t="shared" si="73"/>
        <v>#N/A</v>
      </c>
      <c r="H1190" s="17" t="e">
        <f t="shared" si="75"/>
        <v>#N/A</v>
      </c>
      <c r="I1190" s="17" t="e">
        <f t="shared" si="76"/>
        <v>#N/A</v>
      </c>
    </row>
    <row r="1191" spans="2:9" x14ac:dyDescent="0.2">
      <c r="B1191" s="1" t="s">
        <v>1602</v>
      </c>
      <c r="C1191" s="34">
        <f t="shared" si="74"/>
        <v>75879</v>
      </c>
      <c r="D1191" s="37" t="e">
        <f>INDEX('Monthly Returns'!$E:$E,MATCH('Charting Input'!$C1191,'Monthly Returns'!$D:$D,0),0)</f>
        <v>#N/A</v>
      </c>
      <c r="E1191" s="37" t="e">
        <f>INDEX('Monthly Returns'!$O:$O,MATCH('Charting Input'!$C1191,'Monthly Returns'!$D:$D,0),0)</f>
        <v>#N/A</v>
      </c>
      <c r="F1191" s="37" t="e">
        <f>INDEX('Monthly Returns'!$P:$P,MATCH('Charting Input'!$C1191,'Monthly Returns'!$D:$D,0),0)</f>
        <v>#N/A</v>
      </c>
      <c r="G1191" s="17" t="e">
        <f t="shared" si="73"/>
        <v>#N/A</v>
      </c>
      <c r="H1191" s="17" t="e">
        <f t="shared" si="75"/>
        <v>#N/A</v>
      </c>
      <c r="I1191" s="17" t="e">
        <f t="shared" si="76"/>
        <v>#N/A</v>
      </c>
    </row>
    <row r="1192" spans="2:9" x14ac:dyDescent="0.2">
      <c r="B1192" s="1" t="s">
        <v>1603</v>
      </c>
      <c r="C1192" s="34">
        <f t="shared" si="74"/>
        <v>75910</v>
      </c>
      <c r="D1192" s="37" t="e">
        <f>INDEX('Monthly Returns'!$E:$E,MATCH('Charting Input'!$C1192,'Monthly Returns'!$D:$D,0),0)</f>
        <v>#N/A</v>
      </c>
      <c r="E1192" s="37" t="e">
        <f>INDEX('Monthly Returns'!$O:$O,MATCH('Charting Input'!$C1192,'Monthly Returns'!$D:$D,0),0)</f>
        <v>#N/A</v>
      </c>
      <c r="F1192" s="37" t="e">
        <f>INDEX('Monthly Returns'!$P:$P,MATCH('Charting Input'!$C1192,'Monthly Returns'!$D:$D,0),0)</f>
        <v>#N/A</v>
      </c>
      <c r="G1192" s="17" t="e">
        <f t="shared" si="73"/>
        <v>#N/A</v>
      </c>
      <c r="H1192" s="17" t="e">
        <f t="shared" si="75"/>
        <v>#N/A</v>
      </c>
      <c r="I1192" s="17" t="e">
        <f t="shared" si="76"/>
        <v>#N/A</v>
      </c>
    </row>
    <row r="1193" spans="2:9" x14ac:dyDescent="0.2">
      <c r="B1193" s="1" t="s">
        <v>1604</v>
      </c>
      <c r="C1193" s="34">
        <f t="shared" si="74"/>
        <v>75940</v>
      </c>
      <c r="D1193" s="37" t="e">
        <f>INDEX('Monthly Returns'!$E:$E,MATCH('Charting Input'!$C1193,'Monthly Returns'!$D:$D,0),0)</f>
        <v>#N/A</v>
      </c>
      <c r="E1193" s="37" t="e">
        <f>INDEX('Monthly Returns'!$O:$O,MATCH('Charting Input'!$C1193,'Monthly Returns'!$D:$D,0),0)</f>
        <v>#N/A</v>
      </c>
      <c r="F1193" s="37" t="e">
        <f>INDEX('Monthly Returns'!$P:$P,MATCH('Charting Input'!$C1193,'Monthly Returns'!$D:$D,0),0)</f>
        <v>#N/A</v>
      </c>
      <c r="G1193" s="17" t="e">
        <f t="shared" si="73"/>
        <v>#N/A</v>
      </c>
      <c r="H1193" s="17" t="e">
        <f t="shared" si="75"/>
        <v>#N/A</v>
      </c>
      <c r="I1193" s="17" t="e">
        <f t="shared" si="76"/>
        <v>#N/A</v>
      </c>
    </row>
    <row r="1194" spans="2:9" x14ac:dyDescent="0.2">
      <c r="B1194" s="1" t="s">
        <v>1605</v>
      </c>
      <c r="C1194" s="34">
        <f t="shared" si="74"/>
        <v>75971</v>
      </c>
      <c r="D1194" s="37" t="e">
        <f>INDEX('Monthly Returns'!$E:$E,MATCH('Charting Input'!$C1194,'Monthly Returns'!$D:$D,0),0)</f>
        <v>#N/A</v>
      </c>
      <c r="E1194" s="37" t="e">
        <f>INDEX('Monthly Returns'!$O:$O,MATCH('Charting Input'!$C1194,'Monthly Returns'!$D:$D,0),0)</f>
        <v>#N/A</v>
      </c>
      <c r="F1194" s="37" t="e">
        <f>INDEX('Monthly Returns'!$P:$P,MATCH('Charting Input'!$C1194,'Monthly Returns'!$D:$D,0),0)</f>
        <v>#N/A</v>
      </c>
      <c r="G1194" s="17" t="e">
        <f t="shared" si="73"/>
        <v>#N/A</v>
      </c>
      <c r="H1194" s="17" t="e">
        <f t="shared" si="75"/>
        <v>#N/A</v>
      </c>
      <c r="I1194" s="17" t="e">
        <f t="shared" si="76"/>
        <v>#N/A</v>
      </c>
    </row>
    <row r="1195" spans="2:9" x14ac:dyDescent="0.2">
      <c r="B1195" s="1" t="s">
        <v>1606</v>
      </c>
      <c r="C1195" s="34">
        <f t="shared" si="74"/>
        <v>76002</v>
      </c>
      <c r="D1195" s="37" t="e">
        <f>INDEX('Monthly Returns'!$E:$E,MATCH('Charting Input'!$C1195,'Monthly Returns'!$D:$D,0),0)</f>
        <v>#N/A</v>
      </c>
      <c r="E1195" s="37" t="e">
        <f>INDEX('Monthly Returns'!$O:$O,MATCH('Charting Input'!$C1195,'Monthly Returns'!$D:$D,0),0)</f>
        <v>#N/A</v>
      </c>
      <c r="F1195" s="37" t="e">
        <f>INDEX('Monthly Returns'!$P:$P,MATCH('Charting Input'!$C1195,'Monthly Returns'!$D:$D,0),0)</f>
        <v>#N/A</v>
      </c>
      <c r="G1195" s="17" t="e">
        <f t="shared" si="73"/>
        <v>#N/A</v>
      </c>
      <c r="H1195" s="17" t="e">
        <f t="shared" si="75"/>
        <v>#N/A</v>
      </c>
      <c r="I1195" s="17" t="e">
        <f t="shared" si="76"/>
        <v>#N/A</v>
      </c>
    </row>
    <row r="1196" spans="2:9" x14ac:dyDescent="0.2">
      <c r="B1196" s="1" t="s">
        <v>1607</v>
      </c>
      <c r="C1196" s="34">
        <f t="shared" si="74"/>
        <v>76031</v>
      </c>
      <c r="D1196" s="37" t="e">
        <f>INDEX('Monthly Returns'!$E:$E,MATCH('Charting Input'!$C1196,'Monthly Returns'!$D:$D,0),0)</f>
        <v>#N/A</v>
      </c>
      <c r="E1196" s="37" t="e">
        <f>INDEX('Monthly Returns'!$O:$O,MATCH('Charting Input'!$C1196,'Monthly Returns'!$D:$D,0),0)</f>
        <v>#N/A</v>
      </c>
      <c r="F1196" s="37" t="e">
        <f>INDEX('Monthly Returns'!$P:$P,MATCH('Charting Input'!$C1196,'Monthly Returns'!$D:$D,0),0)</f>
        <v>#N/A</v>
      </c>
      <c r="G1196" s="17" t="e">
        <f t="shared" si="73"/>
        <v>#N/A</v>
      </c>
      <c r="H1196" s="17" t="e">
        <f t="shared" si="75"/>
        <v>#N/A</v>
      </c>
      <c r="I1196" s="17" t="e">
        <f t="shared" si="76"/>
        <v>#N/A</v>
      </c>
    </row>
    <row r="1197" spans="2:9" x14ac:dyDescent="0.2">
      <c r="B1197" s="1" t="s">
        <v>1608</v>
      </c>
      <c r="C1197" s="34">
        <f t="shared" si="74"/>
        <v>76062</v>
      </c>
      <c r="D1197" s="37" t="e">
        <f>INDEX('Monthly Returns'!$E:$E,MATCH('Charting Input'!$C1197,'Monthly Returns'!$D:$D,0),0)</f>
        <v>#N/A</v>
      </c>
      <c r="E1197" s="37" t="e">
        <f>INDEX('Monthly Returns'!$O:$O,MATCH('Charting Input'!$C1197,'Monthly Returns'!$D:$D,0),0)</f>
        <v>#N/A</v>
      </c>
      <c r="F1197" s="37" t="e">
        <f>INDEX('Monthly Returns'!$P:$P,MATCH('Charting Input'!$C1197,'Monthly Returns'!$D:$D,0),0)</f>
        <v>#N/A</v>
      </c>
      <c r="G1197" s="17" t="e">
        <f t="shared" si="73"/>
        <v>#N/A</v>
      </c>
      <c r="H1197" s="17" t="e">
        <f t="shared" si="75"/>
        <v>#N/A</v>
      </c>
      <c r="I1197" s="17" t="e">
        <f t="shared" si="76"/>
        <v>#N/A</v>
      </c>
    </row>
    <row r="1198" spans="2:9" x14ac:dyDescent="0.2">
      <c r="B1198" s="1" t="s">
        <v>1609</v>
      </c>
      <c r="C1198" s="34">
        <f t="shared" si="74"/>
        <v>76092</v>
      </c>
      <c r="D1198" s="37" t="e">
        <f>INDEX('Monthly Returns'!$E:$E,MATCH('Charting Input'!$C1198,'Monthly Returns'!$D:$D,0),0)</f>
        <v>#N/A</v>
      </c>
      <c r="E1198" s="37" t="e">
        <f>INDEX('Monthly Returns'!$O:$O,MATCH('Charting Input'!$C1198,'Monthly Returns'!$D:$D,0),0)</f>
        <v>#N/A</v>
      </c>
      <c r="F1198" s="37" t="e">
        <f>INDEX('Monthly Returns'!$P:$P,MATCH('Charting Input'!$C1198,'Monthly Returns'!$D:$D,0),0)</f>
        <v>#N/A</v>
      </c>
      <c r="G1198" s="17" t="e">
        <f t="shared" si="73"/>
        <v>#N/A</v>
      </c>
      <c r="H1198" s="17" t="e">
        <f t="shared" si="75"/>
        <v>#N/A</v>
      </c>
      <c r="I1198" s="17" t="e">
        <f t="shared" si="76"/>
        <v>#N/A</v>
      </c>
    </row>
    <row r="1199" spans="2:9" x14ac:dyDescent="0.2">
      <c r="B1199" s="1" t="s">
        <v>1610</v>
      </c>
      <c r="C1199" s="34">
        <f t="shared" si="74"/>
        <v>76123</v>
      </c>
      <c r="D1199" s="37" t="e">
        <f>INDEX('Monthly Returns'!$E:$E,MATCH('Charting Input'!$C1199,'Monthly Returns'!$D:$D,0),0)</f>
        <v>#N/A</v>
      </c>
      <c r="E1199" s="37" t="e">
        <f>INDEX('Monthly Returns'!$O:$O,MATCH('Charting Input'!$C1199,'Monthly Returns'!$D:$D,0),0)</f>
        <v>#N/A</v>
      </c>
      <c r="F1199" s="37" t="e">
        <f>INDEX('Monthly Returns'!$P:$P,MATCH('Charting Input'!$C1199,'Monthly Returns'!$D:$D,0),0)</f>
        <v>#N/A</v>
      </c>
      <c r="G1199" s="17" t="e">
        <f t="shared" si="73"/>
        <v>#N/A</v>
      </c>
      <c r="H1199" s="17" t="e">
        <f t="shared" si="75"/>
        <v>#N/A</v>
      </c>
      <c r="I1199" s="17" t="e">
        <f t="shared" si="76"/>
        <v>#N/A</v>
      </c>
    </row>
    <row r="1200" spans="2:9" x14ac:dyDescent="0.2">
      <c r="B1200" s="1" t="s">
        <v>1611</v>
      </c>
      <c r="C1200" s="34">
        <f t="shared" si="74"/>
        <v>76153</v>
      </c>
      <c r="D1200" s="37" t="e">
        <f>INDEX('Monthly Returns'!$E:$E,MATCH('Charting Input'!$C1200,'Monthly Returns'!$D:$D,0),0)</f>
        <v>#N/A</v>
      </c>
      <c r="E1200" s="37" t="e">
        <f>INDEX('Monthly Returns'!$O:$O,MATCH('Charting Input'!$C1200,'Monthly Returns'!$D:$D,0),0)</f>
        <v>#N/A</v>
      </c>
      <c r="F1200" s="37" t="e">
        <f>INDEX('Monthly Returns'!$P:$P,MATCH('Charting Input'!$C1200,'Monthly Returns'!$D:$D,0),0)</f>
        <v>#N/A</v>
      </c>
      <c r="G1200" s="17" t="e">
        <f t="shared" si="73"/>
        <v>#N/A</v>
      </c>
      <c r="H1200" s="17" t="e">
        <f t="shared" si="75"/>
        <v>#N/A</v>
      </c>
      <c r="I1200" s="17" t="e">
        <f t="shared" si="76"/>
        <v>#N/A</v>
      </c>
    </row>
    <row r="1201" spans="2:9" x14ac:dyDescent="0.2">
      <c r="B1201" s="1" t="s">
        <v>1612</v>
      </c>
      <c r="C1201" s="34">
        <f t="shared" si="74"/>
        <v>76184</v>
      </c>
      <c r="D1201" s="37" t="e">
        <f>INDEX('Monthly Returns'!$E:$E,MATCH('Charting Input'!$C1201,'Monthly Returns'!$D:$D,0),0)</f>
        <v>#N/A</v>
      </c>
      <c r="E1201" s="37" t="e">
        <f>INDEX('Monthly Returns'!$O:$O,MATCH('Charting Input'!$C1201,'Monthly Returns'!$D:$D,0),0)</f>
        <v>#N/A</v>
      </c>
      <c r="F1201" s="37" t="e">
        <f>INDEX('Monthly Returns'!$P:$P,MATCH('Charting Input'!$C1201,'Monthly Returns'!$D:$D,0),0)</f>
        <v>#N/A</v>
      </c>
      <c r="G1201" s="17" t="e">
        <f t="shared" si="73"/>
        <v>#N/A</v>
      </c>
      <c r="H1201" s="17" t="e">
        <f t="shared" si="75"/>
        <v>#N/A</v>
      </c>
      <c r="I1201" s="17" t="e">
        <f t="shared" si="76"/>
        <v>#N/A</v>
      </c>
    </row>
    <row r="1202" spans="2:9" x14ac:dyDescent="0.2">
      <c r="B1202" s="1" t="s">
        <v>1613</v>
      </c>
      <c r="C1202" s="34">
        <f t="shared" si="74"/>
        <v>76215</v>
      </c>
      <c r="D1202" s="37" t="e">
        <f>INDEX('Monthly Returns'!$E:$E,MATCH('Charting Input'!$C1202,'Monthly Returns'!$D:$D,0),0)</f>
        <v>#N/A</v>
      </c>
      <c r="E1202" s="37" t="e">
        <f>INDEX('Monthly Returns'!$O:$O,MATCH('Charting Input'!$C1202,'Monthly Returns'!$D:$D,0),0)</f>
        <v>#N/A</v>
      </c>
      <c r="F1202" s="37" t="e">
        <f>INDEX('Monthly Returns'!$P:$P,MATCH('Charting Input'!$C1202,'Monthly Returns'!$D:$D,0),0)</f>
        <v>#N/A</v>
      </c>
      <c r="G1202" s="17" t="e">
        <f t="shared" si="73"/>
        <v>#N/A</v>
      </c>
      <c r="H1202" s="17" t="e">
        <f t="shared" si="75"/>
        <v>#N/A</v>
      </c>
      <c r="I1202" s="17" t="e">
        <f t="shared" si="76"/>
        <v>#N/A</v>
      </c>
    </row>
    <row r="1203" spans="2:9" x14ac:dyDescent="0.2">
      <c r="B1203" s="1" t="s">
        <v>1614</v>
      </c>
      <c r="C1203" s="34">
        <f t="shared" si="74"/>
        <v>76245</v>
      </c>
      <c r="D1203" s="37" t="e">
        <f>INDEX('Monthly Returns'!$E:$E,MATCH('Charting Input'!$C1203,'Monthly Returns'!$D:$D,0),0)</f>
        <v>#N/A</v>
      </c>
      <c r="E1203" s="37" t="e">
        <f>INDEX('Monthly Returns'!$O:$O,MATCH('Charting Input'!$C1203,'Monthly Returns'!$D:$D,0),0)</f>
        <v>#N/A</v>
      </c>
      <c r="F1203" s="37" t="e">
        <f>INDEX('Monthly Returns'!$P:$P,MATCH('Charting Input'!$C1203,'Monthly Returns'!$D:$D,0),0)</f>
        <v>#N/A</v>
      </c>
      <c r="G1203" s="17" t="e">
        <f t="shared" si="73"/>
        <v>#N/A</v>
      </c>
      <c r="H1203" s="17" t="e">
        <f t="shared" si="75"/>
        <v>#N/A</v>
      </c>
      <c r="I1203" s="17" t="e">
        <f t="shared" si="76"/>
        <v>#N/A</v>
      </c>
    </row>
    <row r="1204" spans="2:9" x14ac:dyDescent="0.2">
      <c r="B1204" s="1" t="s">
        <v>1615</v>
      </c>
      <c r="C1204" s="34">
        <f t="shared" si="74"/>
        <v>76276</v>
      </c>
      <c r="D1204" s="37" t="e">
        <f>INDEX('Monthly Returns'!$E:$E,MATCH('Charting Input'!$C1204,'Monthly Returns'!$D:$D,0),0)</f>
        <v>#N/A</v>
      </c>
      <c r="E1204" s="37" t="e">
        <f>INDEX('Monthly Returns'!$O:$O,MATCH('Charting Input'!$C1204,'Monthly Returns'!$D:$D,0),0)</f>
        <v>#N/A</v>
      </c>
      <c r="F1204" s="37" t="e">
        <f>INDEX('Monthly Returns'!$P:$P,MATCH('Charting Input'!$C1204,'Monthly Returns'!$D:$D,0),0)</f>
        <v>#N/A</v>
      </c>
      <c r="G1204" s="17" t="e">
        <f t="shared" si="73"/>
        <v>#N/A</v>
      </c>
      <c r="H1204" s="17" t="e">
        <f t="shared" si="75"/>
        <v>#N/A</v>
      </c>
      <c r="I1204" s="17" t="e">
        <f t="shared" si="76"/>
        <v>#N/A</v>
      </c>
    </row>
    <row r="1205" spans="2:9" x14ac:dyDescent="0.2">
      <c r="B1205" s="1" t="s">
        <v>1616</v>
      </c>
      <c r="C1205" s="34">
        <f t="shared" si="74"/>
        <v>76306</v>
      </c>
      <c r="D1205" s="37" t="e">
        <f>INDEX('Monthly Returns'!$E:$E,MATCH('Charting Input'!$C1205,'Monthly Returns'!$D:$D,0),0)</f>
        <v>#N/A</v>
      </c>
      <c r="E1205" s="37" t="e">
        <f>INDEX('Monthly Returns'!$O:$O,MATCH('Charting Input'!$C1205,'Monthly Returns'!$D:$D,0),0)</f>
        <v>#N/A</v>
      </c>
      <c r="F1205" s="37" t="e">
        <f>INDEX('Monthly Returns'!$P:$P,MATCH('Charting Input'!$C1205,'Monthly Returns'!$D:$D,0),0)</f>
        <v>#N/A</v>
      </c>
      <c r="G1205" s="17" t="e">
        <f t="shared" si="73"/>
        <v>#N/A</v>
      </c>
      <c r="H1205" s="17" t="e">
        <f t="shared" si="75"/>
        <v>#N/A</v>
      </c>
      <c r="I1205" s="17" t="e">
        <f t="shared" si="76"/>
        <v>#N/A</v>
      </c>
    </row>
    <row r="1206" spans="2:9" x14ac:dyDescent="0.2">
      <c r="B1206" s="1" t="s">
        <v>1617</v>
      </c>
      <c r="C1206" s="34">
        <f t="shared" si="74"/>
        <v>76337</v>
      </c>
      <c r="D1206" s="37" t="e">
        <f>INDEX('Monthly Returns'!$E:$E,MATCH('Charting Input'!$C1206,'Monthly Returns'!$D:$D,0),0)</f>
        <v>#N/A</v>
      </c>
      <c r="E1206" s="37" t="e">
        <f>INDEX('Monthly Returns'!$O:$O,MATCH('Charting Input'!$C1206,'Monthly Returns'!$D:$D,0),0)</f>
        <v>#N/A</v>
      </c>
      <c r="F1206" s="37" t="e">
        <f>INDEX('Monthly Returns'!$P:$P,MATCH('Charting Input'!$C1206,'Monthly Returns'!$D:$D,0),0)</f>
        <v>#N/A</v>
      </c>
      <c r="G1206" s="17" t="e">
        <f t="shared" si="73"/>
        <v>#N/A</v>
      </c>
      <c r="H1206" s="17" t="e">
        <f t="shared" si="75"/>
        <v>#N/A</v>
      </c>
      <c r="I1206" s="17" t="e">
        <f t="shared" si="76"/>
        <v>#N/A</v>
      </c>
    </row>
    <row r="1207" spans="2:9" x14ac:dyDescent="0.2">
      <c r="B1207" s="1" t="s">
        <v>1618</v>
      </c>
      <c r="C1207" s="34">
        <f t="shared" si="74"/>
        <v>76368</v>
      </c>
      <c r="D1207" s="37" t="e">
        <f>INDEX('Monthly Returns'!$E:$E,MATCH('Charting Input'!$C1207,'Monthly Returns'!$D:$D,0),0)</f>
        <v>#N/A</v>
      </c>
      <c r="E1207" s="37" t="e">
        <f>INDEX('Monthly Returns'!$O:$O,MATCH('Charting Input'!$C1207,'Monthly Returns'!$D:$D,0),0)</f>
        <v>#N/A</v>
      </c>
      <c r="F1207" s="37" t="e">
        <f>INDEX('Monthly Returns'!$P:$P,MATCH('Charting Input'!$C1207,'Monthly Returns'!$D:$D,0),0)</f>
        <v>#N/A</v>
      </c>
      <c r="G1207" s="17" t="e">
        <f t="shared" si="73"/>
        <v>#N/A</v>
      </c>
      <c r="H1207" s="17" t="e">
        <f t="shared" si="75"/>
        <v>#N/A</v>
      </c>
      <c r="I1207" s="17" t="e">
        <f t="shared" si="76"/>
        <v>#N/A</v>
      </c>
    </row>
    <row r="1208" spans="2:9" x14ac:dyDescent="0.2">
      <c r="B1208" s="1" t="s">
        <v>1619</v>
      </c>
      <c r="C1208" s="34">
        <f t="shared" si="74"/>
        <v>76396</v>
      </c>
      <c r="D1208" s="37" t="e">
        <f>INDEX('Monthly Returns'!$E:$E,MATCH('Charting Input'!$C1208,'Monthly Returns'!$D:$D,0),0)</f>
        <v>#N/A</v>
      </c>
      <c r="E1208" s="37" t="e">
        <f>INDEX('Monthly Returns'!$O:$O,MATCH('Charting Input'!$C1208,'Monthly Returns'!$D:$D,0),0)</f>
        <v>#N/A</v>
      </c>
      <c r="F1208" s="37" t="e">
        <f>INDEX('Monthly Returns'!$P:$P,MATCH('Charting Input'!$C1208,'Monthly Returns'!$D:$D,0),0)</f>
        <v>#N/A</v>
      </c>
      <c r="G1208" s="17" t="e">
        <f t="shared" si="73"/>
        <v>#N/A</v>
      </c>
      <c r="H1208" s="17" t="e">
        <f t="shared" si="75"/>
        <v>#N/A</v>
      </c>
      <c r="I1208" s="17" t="e">
        <f t="shared" si="76"/>
        <v>#N/A</v>
      </c>
    </row>
    <row r="1209" spans="2:9" x14ac:dyDescent="0.2">
      <c r="B1209" s="1" t="s">
        <v>1620</v>
      </c>
      <c r="C1209" s="34">
        <f t="shared" si="74"/>
        <v>76427</v>
      </c>
      <c r="D1209" s="37" t="e">
        <f>INDEX('Monthly Returns'!$E:$E,MATCH('Charting Input'!$C1209,'Monthly Returns'!$D:$D,0),0)</f>
        <v>#N/A</v>
      </c>
      <c r="E1209" s="37" t="e">
        <f>INDEX('Monthly Returns'!$O:$O,MATCH('Charting Input'!$C1209,'Monthly Returns'!$D:$D,0),0)</f>
        <v>#N/A</v>
      </c>
      <c r="F1209" s="37" t="e">
        <f>INDEX('Monthly Returns'!$P:$P,MATCH('Charting Input'!$C1209,'Monthly Returns'!$D:$D,0),0)</f>
        <v>#N/A</v>
      </c>
      <c r="G1209" s="17" t="e">
        <f t="shared" si="73"/>
        <v>#N/A</v>
      </c>
      <c r="H1209" s="17" t="e">
        <f t="shared" si="75"/>
        <v>#N/A</v>
      </c>
      <c r="I1209" s="17" t="e">
        <f t="shared" si="76"/>
        <v>#N/A</v>
      </c>
    </row>
    <row r="1210" spans="2:9" x14ac:dyDescent="0.2">
      <c r="B1210" s="1" t="s">
        <v>1621</v>
      </c>
      <c r="C1210" s="34">
        <f t="shared" si="74"/>
        <v>76457</v>
      </c>
      <c r="D1210" s="37" t="e">
        <f>INDEX('Monthly Returns'!$E:$E,MATCH('Charting Input'!$C1210,'Monthly Returns'!$D:$D,0),0)</f>
        <v>#N/A</v>
      </c>
      <c r="E1210" s="37" t="e">
        <f>INDEX('Monthly Returns'!$O:$O,MATCH('Charting Input'!$C1210,'Monthly Returns'!$D:$D,0),0)</f>
        <v>#N/A</v>
      </c>
      <c r="F1210" s="37" t="e">
        <f>INDEX('Monthly Returns'!$P:$P,MATCH('Charting Input'!$C1210,'Monthly Returns'!$D:$D,0),0)</f>
        <v>#N/A</v>
      </c>
      <c r="G1210" s="17" t="e">
        <f t="shared" si="73"/>
        <v>#N/A</v>
      </c>
      <c r="H1210" s="17" t="e">
        <f t="shared" si="75"/>
        <v>#N/A</v>
      </c>
      <c r="I1210" s="17" t="e">
        <f t="shared" si="76"/>
        <v>#N/A</v>
      </c>
    </row>
    <row r="1211" spans="2:9" x14ac:dyDescent="0.2">
      <c r="B1211" s="1" t="s">
        <v>1622</v>
      </c>
      <c r="C1211" s="34">
        <f t="shared" si="74"/>
        <v>76488</v>
      </c>
      <c r="D1211" s="37" t="e">
        <f>INDEX('Monthly Returns'!$E:$E,MATCH('Charting Input'!$C1211,'Monthly Returns'!$D:$D,0),0)</f>
        <v>#N/A</v>
      </c>
      <c r="E1211" s="37" t="e">
        <f>INDEX('Monthly Returns'!$O:$O,MATCH('Charting Input'!$C1211,'Monthly Returns'!$D:$D,0),0)</f>
        <v>#N/A</v>
      </c>
      <c r="F1211" s="37" t="e">
        <f>INDEX('Monthly Returns'!$P:$P,MATCH('Charting Input'!$C1211,'Monthly Returns'!$D:$D,0),0)</f>
        <v>#N/A</v>
      </c>
      <c r="G1211" s="17" t="e">
        <f t="shared" si="73"/>
        <v>#N/A</v>
      </c>
      <c r="H1211" s="17" t="e">
        <f t="shared" si="75"/>
        <v>#N/A</v>
      </c>
      <c r="I1211" s="17" t="e">
        <f t="shared" si="76"/>
        <v>#N/A</v>
      </c>
    </row>
    <row r="1212" spans="2:9" x14ac:dyDescent="0.2">
      <c r="B1212" s="1" t="s">
        <v>1623</v>
      </c>
      <c r="C1212" s="34">
        <f t="shared" si="74"/>
        <v>76518</v>
      </c>
      <c r="D1212" s="37" t="e">
        <f>INDEX('Monthly Returns'!$E:$E,MATCH('Charting Input'!$C1212,'Monthly Returns'!$D:$D,0),0)</f>
        <v>#N/A</v>
      </c>
      <c r="E1212" s="37" t="e">
        <f>INDEX('Monthly Returns'!$O:$O,MATCH('Charting Input'!$C1212,'Monthly Returns'!$D:$D,0),0)</f>
        <v>#N/A</v>
      </c>
      <c r="F1212" s="37" t="e">
        <f>INDEX('Monthly Returns'!$P:$P,MATCH('Charting Input'!$C1212,'Monthly Returns'!$D:$D,0),0)</f>
        <v>#N/A</v>
      </c>
      <c r="G1212" s="17" t="e">
        <f t="shared" si="73"/>
        <v>#N/A</v>
      </c>
      <c r="H1212" s="17" t="e">
        <f t="shared" si="75"/>
        <v>#N/A</v>
      </c>
      <c r="I1212" s="17" t="e">
        <f t="shared" si="76"/>
        <v>#N/A</v>
      </c>
    </row>
    <row r="1213" spans="2:9" x14ac:dyDescent="0.2">
      <c r="B1213" s="1" t="s">
        <v>1624</v>
      </c>
      <c r="C1213" s="34">
        <f t="shared" si="74"/>
        <v>76549</v>
      </c>
      <c r="D1213" s="37" t="e">
        <f>INDEX('Monthly Returns'!$E:$E,MATCH('Charting Input'!$C1213,'Monthly Returns'!$D:$D,0),0)</f>
        <v>#N/A</v>
      </c>
      <c r="E1213" s="37" t="e">
        <f>INDEX('Monthly Returns'!$O:$O,MATCH('Charting Input'!$C1213,'Monthly Returns'!$D:$D,0),0)</f>
        <v>#N/A</v>
      </c>
      <c r="F1213" s="37" t="e">
        <f>INDEX('Monthly Returns'!$P:$P,MATCH('Charting Input'!$C1213,'Monthly Returns'!$D:$D,0),0)</f>
        <v>#N/A</v>
      </c>
      <c r="G1213" s="17" t="e">
        <f t="shared" si="73"/>
        <v>#N/A</v>
      </c>
      <c r="H1213" s="17" t="e">
        <f t="shared" si="75"/>
        <v>#N/A</v>
      </c>
      <c r="I1213" s="17" t="e">
        <f t="shared" si="76"/>
        <v>#N/A</v>
      </c>
    </row>
    <row r="1214" spans="2:9" x14ac:dyDescent="0.2">
      <c r="B1214" s="1" t="s">
        <v>1625</v>
      </c>
      <c r="C1214" s="34">
        <f t="shared" si="74"/>
        <v>76580</v>
      </c>
      <c r="D1214" s="37" t="e">
        <f>INDEX('Monthly Returns'!$E:$E,MATCH('Charting Input'!$C1214,'Monthly Returns'!$D:$D,0),0)</f>
        <v>#N/A</v>
      </c>
      <c r="E1214" s="37" t="e">
        <f>INDEX('Monthly Returns'!$O:$O,MATCH('Charting Input'!$C1214,'Monthly Returns'!$D:$D,0),0)</f>
        <v>#N/A</v>
      </c>
      <c r="F1214" s="37" t="e">
        <f>INDEX('Monthly Returns'!$P:$P,MATCH('Charting Input'!$C1214,'Monthly Returns'!$D:$D,0),0)</f>
        <v>#N/A</v>
      </c>
      <c r="G1214" s="17" t="e">
        <f t="shared" si="73"/>
        <v>#N/A</v>
      </c>
      <c r="H1214" s="17" t="e">
        <f t="shared" si="75"/>
        <v>#N/A</v>
      </c>
      <c r="I1214" s="17" t="e">
        <f t="shared" si="76"/>
        <v>#N/A</v>
      </c>
    </row>
    <row r="1215" spans="2:9" x14ac:dyDescent="0.2">
      <c r="B1215" s="1" t="s">
        <v>1626</v>
      </c>
      <c r="C1215" s="34">
        <f t="shared" si="74"/>
        <v>76610</v>
      </c>
      <c r="D1215" s="37" t="e">
        <f>INDEX('Monthly Returns'!$E:$E,MATCH('Charting Input'!$C1215,'Monthly Returns'!$D:$D,0),0)</f>
        <v>#N/A</v>
      </c>
      <c r="E1215" s="37" t="e">
        <f>INDEX('Monthly Returns'!$O:$O,MATCH('Charting Input'!$C1215,'Monthly Returns'!$D:$D,0),0)</f>
        <v>#N/A</v>
      </c>
      <c r="F1215" s="37" t="e">
        <f>INDEX('Monthly Returns'!$P:$P,MATCH('Charting Input'!$C1215,'Monthly Returns'!$D:$D,0),0)</f>
        <v>#N/A</v>
      </c>
      <c r="G1215" s="17" t="e">
        <f t="shared" si="73"/>
        <v>#N/A</v>
      </c>
      <c r="H1215" s="17" t="e">
        <f t="shared" si="75"/>
        <v>#N/A</v>
      </c>
      <c r="I1215" s="17" t="e">
        <f t="shared" si="76"/>
        <v>#N/A</v>
      </c>
    </row>
    <row r="1216" spans="2:9" x14ac:dyDescent="0.2">
      <c r="B1216" s="1" t="s">
        <v>1627</v>
      </c>
      <c r="C1216" s="34">
        <f t="shared" si="74"/>
        <v>76641</v>
      </c>
      <c r="D1216" s="37" t="e">
        <f>INDEX('Monthly Returns'!$E:$E,MATCH('Charting Input'!$C1216,'Monthly Returns'!$D:$D,0),0)</f>
        <v>#N/A</v>
      </c>
      <c r="E1216" s="37" t="e">
        <f>INDEX('Monthly Returns'!$O:$O,MATCH('Charting Input'!$C1216,'Monthly Returns'!$D:$D,0),0)</f>
        <v>#N/A</v>
      </c>
      <c r="F1216" s="37" t="e">
        <f>INDEX('Monthly Returns'!$P:$P,MATCH('Charting Input'!$C1216,'Monthly Returns'!$D:$D,0),0)</f>
        <v>#N/A</v>
      </c>
      <c r="G1216" s="17" t="e">
        <f t="shared" si="73"/>
        <v>#N/A</v>
      </c>
      <c r="H1216" s="17" t="e">
        <f t="shared" si="75"/>
        <v>#N/A</v>
      </c>
      <c r="I1216" s="17" t="e">
        <f t="shared" si="76"/>
        <v>#N/A</v>
      </c>
    </row>
    <row r="1217" spans="2:9" x14ac:dyDescent="0.2">
      <c r="B1217" s="1" t="s">
        <v>1628</v>
      </c>
      <c r="C1217" s="34">
        <f t="shared" si="74"/>
        <v>76671</v>
      </c>
      <c r="D1217" s="37" t="e">
        <f>INDEX('Monthly Returns'!$E:$E,MATCH('Charting Input'!$C1217,'Monthly Returns'!$D:$D,0),0)</f>
        <v>#N/A</v>
      </c>
      <c r="E1217" s="37" t="e">
        <f>INDEX('Monthly Returns'!$O:$O,MATCH('Charting Input'!$C1217,'Monthly Returns'!$D:$D,0),0)</f>
        <v>#N/A</v>
      </c>
      <c r="F1217" s="37" t="e">
        <f>INDEX('Monthly Returns'!$P:$P,MATCH('Charting Input'!$C1217,'Monthly Returns'!$D:$D,0),0)</f>
        <v>#N/A</v>
      </c>
      <c r="G1217" s="17" t="e">
        <f t="shared" si="73"/>
        <v>#N/A</v>
      </c>
      <c r="H1217" s="17" t="e">
        <f t="shared" si="75"/>
        <v>#N/A</v>
      </c>
      <c r="I1217" s="17" t="e">
        <f t="shared" si="76"/>
        <v>#N/A</v>
      </c>
    </row>
    <row r="1218" spans="2:9" x14ac:dyDescent="0.2">
      <c r="B1218" s="1" t="s">
        <v>1629</v>
      </c>
      <c r="C1218" s="34">
        <f t="shared" si="74"/>
        <v>76702</v>
      </c>
      <c r="D1218" s="37" t="e">
        <f>INDEX('Monthly Returns'!$E:$E,MATCH('Charting Input'!$C1218,'Monthly Returns'!$D:$D,0),0)</f>
        <v>#N/A</v>
      </c>
      <c r="E1218" s="37" t="e">
        <f>INDEX('Monthly Returns'!$O:$O,MATCH('Charting Input'!$C1218,'Monthly Returns'!$D:$D,0),0)</f>
        <v>#N/A</v>
      </c>
      <c r="F1218" s="37" t="e">
        <f>INDEX('Monthly Returns'!$P:$P,MATCH('Charting Input'!$C1218,'Monthly Returns'!$D:$D,0),0)</f>
        <v>#N/A</v>
      </c>
      <c r="G1218" s="17" t="e">
        <f t="shared" si="73"/>
        <v>#N/A</v>
      </c>
      <c r="H1218" s="17" t="e">
        <f t="shared" si="75"/>
        <v>#N/A</v>
      </c>
      <c r="I1218" s="17" t="e">
        <f t="shared" si="76"/>
        <v>#N/A</v>
      </c>
    </row>
    <row r="1219" spans="2:9" x14ac:dyDescent="0.2">
      <c r="B1219" s="1" t="s">
        <v>1630</v>
      </c>
      <c r="C1219" s="34">
        <f t="shared" si="74"/>
        <v>76733</v>
      </c>
      <c r="D1219" s="37" t="e">
        <f>INDEX('Monthly Returns'!$E:$E,MATCH('Charting Input'!$C1219,'Monthly Returns'!$D:$D,0),0)</f>
        <v>#N/A</v>
      </c>
      <c r="E1219" s="37" t="e">
        <f>INDEX('Monthly Returns'!$O:$O,MATCH('Charting Input'!$C1219,'Monthly Returns'!$D:$D,0),0)</f>
        <v>#N/A</v>
      </c>
      <c r="F1219" s="37" t="e">
        <f>INDEX('Monthly Returns'!$P:$P,MATCH('Charting Input'!$C1219,'Monthly Returns'!$D:$D,0),0)</f>
        <v>#N/A</v>
      </c>
      <c r="G1219" s="17" t="e">
        <f t="shared" si="73"/>
        <v>#N/A</v>
      </c>
      <c r="H1219" s="17" t="e">
        <f t="shared" si="75"/>
        <v>#N/A</v>
      </c>
      <c r="I1219" s="17" t="e">
        <f t="shared" si="76"/>
        <v>#N/A</v>
      </c>
    </row>
    <row r="1220" spans="2:9" x14ac:dyDescent="0.2">
      <c r="B1220" s="1" t="s">
        <v>1631</v>
      </c>
      <c r="C1220" s="34">
        <f t="shared" si="74"/>
        <v>76761</v>
      </c>
      <c r="D1220" s="37" t="e">
        <f>INDEX('Monthly Returns'!$E:$E,MATCH('Charting Input'!$C1220,'Monthly Returns'!$D:$D,0),0)</f>
        <v>#N/A</v>
      </c>
      <c r="E1220" s="37" t="e">
        <f>INDEX('Monthly Returns'!$O:$O,MATCH('Charting Input'!$C1220,'Monthly Returns'!$D:$D,0),0)</f>
        <v>#N/A</v>
      </c>
      <c r="F1220" s="37" t="e">
        <f>INDEX('Monthly Returns'!$P:$P,MATCH('Charting Input'!$C1220,'Monthly Returns'!$D:$D,0),0)</f>
        <v>#N/A</v>
      </c>
      <c r="G1220" s="17" t="e">
        <f t="shared" si="73"/>
        <v>#N/A</v>
      </c>
      <c r="H1220" s="17" t="e">
        <f t="shared" si="75"/>
        <v>#N/A</v>
      </c>
      <c r="I1220" s="17" t="e">
        <f t="shared" si="76"/>
        <v>#N/A</v>
      </c>
    </row>
    <row r="1221" spans="2:9" x14ac:dyDescent="0.2">
      <c r="B1221" s="1" t="s">
        <v>1632</v>
      </c>
      <c r="C1221" s="34">
        <f t="shared" si="74"/>
        <v>76792</v>
      </c>
      <c r="D1221" s="37" t="e">
        <f>INDEX('Monthly Returns'!$E:$E,MATCH('Charting Input'!$C1221,'Monthly Returns'!$D:$D,0),0)</f>
        <v>#N/A</v>
      </c>
      <c r="E1221" s="37" t="e">
        <f>INDEX('Monthly Returns'!$O:$O,MATCH('Charting Input'!$C1221,'Monthly Returns'!$D:$D,0),0)</f>
        <v>#N/A</v>
      </c>
      <c r="F1221" s="37" t="e">
        <f>INDEX('Monthly Returns'!$P:$P,MATCH('Charting Input'!$C1221,'Monthly Returns'!$D:$D,0),0)</f>
        <v>#N/A</v>
      </c>
      <c r="G1221" s="17" t="e">
        <f t="shared" si="73"/>
        <v>#N/A</v>
      </c>
      <c r="H1221" s="17" t="e">
        <f t="shared" si="75"/>
        <v>#N/A</v>
      </c>
      <c r="I1221" s="17" t="e">
        <f t="shared" si="76"/>
        <v>#N/A</v>
      </c>
    </row>
    <row r="1222" spans="2:9" x14ac:dyDescent="0.2">
      <c r="B1222" s="1" t="s">
        <v>1633</v>
      </c>
      <c r="C1222" s="34">
        <f t="shared" si="74"/>
        <v>76822</v>
      </c>
      <c r="D1222" s="37" t="e">
        <f>INDEX('Monthly Returns'!$E:$E,MATCH('Charting Input'!$C1222,'Monthly Returns'!$D:$D,0),0)</f>
        <v>#N/A</v>
      </c>
      <c r="E1222" s="37" t="e">
        <f>INDEX('Monthly Returns'!$O:$O,MATCH('Charting Input'!$C1222,'Monthly Returns'!$D:$D,0),0)</f>
        <v>#N/A</v>
      </c>
      <c r="F1222" s="37" t="e">
        <f>INDEX('Monthly Returns'!$P:$P,MATCH('Charting Input'!$C1222,'Monthly Returns'!$D:$D,0),0)</f>
        <v>#N/A</v>
      </c>
      <c r="G1222" s="17" t="e">
        <f t="shared" si="73"/>
        <v>#N/A</v>
      </c>
      <c r="H1222" s="17" t="e">
        <f t="shared" si="75"/>
        <v>#N/A</v>
      </c>
      <c r="I1222" s="17" t="e">
        <f t="shared" si="76"/>
        <v>#N/A</v>
      </c>
    </row>
    <row r="1223" spans="2:9" x14ac:dyDescent="0.2">
      <c r="B1223" s="1" t="s">
        <v>1634</v>
      </c>
      <c r="C1223" s="34">
        <f t="shared" si="74"/>
        <v>76853</v>
      </c>
      <c r="D1223" s="37" t="e">
        <f>INDEX('Monthly Returns'!$E:$E,MATCH('Charting Input'!$C1223,'Monthly Returns'!$D:$D,0),0)</f>
        <v>#N/A</v>
      </c>
      <c r="E1223" s="37" t="e">
        <f>INDEX('Monthly Returns'!$O:$O,MATCH('Charting Input'!$C1223,'Monthly Returns'!$D:$D,0),0)</f>
        <v>#N/A</v>
      </c>
      <c r="F1223" s="37" t="e">
        <f>INDEX('Monthly Returns'!$P:$P,MATCH('Charting Input'!$C1223,'Monthly Returns'!$D:$D,0),0)</f>
        <v>#N/A</v>
      </c>
      <c r="G1223" s="17" t="e">
        <f t="shared" ref="G1223:G1286" si="77">D1223</f>
        <v>#N/A</v>
      </c>
      <c r="H1223" s="17" t="e">
        <f t="shared" si="75"/>
        <v>#N/A</v>
      </c>
      <c r="I1223" s="17" t="e">
        <f t="shared" si="76"/>
        <v>#N/A</v>
      </c>
    </row>
    <row r="1224" spans="2:9" x14ac:dyDescent="0.2">
      <c r="B1224" s="1" t="s">
        <v>1635</v>
      </c>
      <c r="C1224" s="34">
        <f t="shared" ref="C1224:C1287" si="78">EOMONTH(DATE(YEAR(C1223),MONTH(C1223),DAY(C1223)),1)</f>
        <v>76883</v>
      </c>
      <c r="D1224" s="37" t="e">
        <f>INDEX('Monthly Returns'!$E:$E,MATCH('Charting Input'!$C1224,'Monthly Returns'!$D:$D,0),0)</f>
        <v>#N/A</v>
      </c>
      <c r="E1224" s="37" t="e">
        <f>INDEX('Monthly Returns'!$O:$O,MATCH('Charting Input'!$C1224,'Monthly Returns'!$D:$D,0),0)</f>
        <v>#N/A</v>
      </c>
      <c r="F1224" s="37" t="e">
        <f>INDEX('Monthly Returns'!$P:$P,MATCH('Charting Input'!$C1224,'Monthly Returns'!$D:$D,0),0)</f>
        <v>#N/A</v>
      </c>
      <c r="G1224" s="17" t="e">
        <f t="shared" si="77"/>
        <v>#N/A</v>
      </c>
      <c r="H1224" s="17" t="e">
        <f t="shared" ref="H1224:H1287" si="79">H1223*(E1224/E1223)</f>
        <v>#N/A</v>
      </c>
      <c r="I1224" s="17" t="e">
        <f t="shared" ref="I1224:I1287" si="80">I1223*(F1224/F1223)</f>
        <v>#N/A</v>
      </c>
    </row>
    <row r="1225" spans="2:9" x14ac:dyDescent="0.2">
      <c r="B1225" s="1" t="s">
        <v>1636</v>
      </c>
      <c r="C1225" s="34">
        <f t="shared" si="78"/>
        <v>76914</v>
      </c>
      <c r="D1225" s="37" t="e">
        <f>INDEX('Monthly Returns'!$E:$E,MATCH('Charting Input'!$C1225,'Monthly Returns'!$D:$D,0),0)</f>
        <v>#N/A</v>
      </c>
      <c r="E1225" s="37" t="e">
        <f>INDEX('Monthly Returns'!$O:$O,MATCH('Charting Input'!$C1225,'Monthly Returns'!$D:$D,0),0)</f>
        <v>#N/A</v>
      </c>
      <c r="F1225" s="37" t="e">
        <f>INDEX('Monthly Returns'!$P:$P,MATCH('Charting Input'!$C1225,'Monthly Returns'!$D:$D,0),0)</f>
        <v>#N/A</v>
      </c>
      <c r="G1225" s="17" t="e">
        <f t="shared" si="77"/>
        <v>#N/A</v>
      </c>
      <c r="H1225" s="17" t="e">
        <f t="shared" si="79"/>
        <v>#N/A</v>
      </c>
      <c r="I1225" s="17" t="e">
        <f t="shared" si="80"/>
        <v>#N/A</v>
      </c>
    </row>
    <row r="1226" spans="2:9" x14ac:dyDescent="0.2">
      <c r="B1226" s="1" t="s">
        <v>1637</v>
      </c>
      <c r="C1226" s="34">
        <f t="shared" si="78"/>
        <v>76945</v>
      </c>
      <c r="D1226" s="37" t="e">
        <f>INDEX('Monthly Returns'!$E:$E,MATCH('Charting Input'!$C1226,'Monthly Returns'!$D:$D,0),0)</f>
        <v>#N/A</v>
      </c>
      <c r="E1226" s="37" t="e">
        <f>INDEX('Monthly Returns'!$O:$O,MATCH('Charting Input'!$C1226,'Monthly Returns'!$D:$D,0),0)</f>
        <v>#N/A</v>
      </c>
      <c r="F1226" s="37" t="e">
        <f>INDEX('Monthly Returns'!$P:$P,MATCH('Charting Input'!$C1226,'Monthly Returns'!$D:$D,0),0)</f>
        <v>#N/A</v>
      </c>
      <c r="G1226" s="17" t="e">
        <f t="shared" si="77"/>
        <v>#N/A</v>
      </c>
      <c r="H1226" s="17" t="e">
        <f t="shared" si="79"/>
        <v>#N/A</v>
      </c>
      <c r="I1226" s="17" t="e">
        <f t="shared" si="80"/>
        <v>#N/A</v>
      </c>
    </row>
    <row r="1227" spans="2:9" x14ac:dyDescent="0.2">
      <c r="B1227" s="1" t="s">
        <v>1638</v>
      </c>
      <c r="C1227" s="34">
        <f t="shared" si="78"/>
        <v>76975</v>
      </c>
      <c r="D1227" s="37" t="e">
        <f>INDEX('Monthly Returns'!$E:$E,MATCH('Charting Input'!$C1227,'Monthly Returns'!$D:$D,0),0)</f>
        <v>#N/A</v>
      </c>
      <c r="E1227" s="37" t="e">
        <f>INDEX('Monthly Returns'!$O:$O,MATCH('Charting Input'!$C1227,'Monthly Returns'!$D:$D,0),0)</f>
        <v>#N/A</v>
      </c>
      <c r="F1227" s="37" t="e">
        <f>INDEX('Monthly Returns'!$P:$P,MATCH('Charting Input'!$C1227,'Monthly Returns'!$D:$D,0),0)</f>
        <v>#N/A</v>
      </c>
      <c r="G1227" s="17" t="e">
        <f t="shared" si="77"/>
        <v>#N/A</v>
      </c>
      <c r="H1227" s="17" t="e">
        <f t="shared" si="79"/>
        <v>#N/A</v>
      </c>
      <c r="I1227" s="17" t="e">
        <f t="shared" si="80"/>
        <v>#N/A</v>
      </c>
    </row>
    <row r="1228" spans="2:9" x14ac:dyDescent="0.2">
      <c r="B1228" s="1" t="s">
        <v>1639</v>
      </c>
      <c r="C1228" s="34">
        <f t="shared" si="78"/>
        <v>77006</v>
      </c>
      <c r="D1228" s="37" t="e">
        <f>INDEX('Monthly Returns'!$E:$E,MATCH('Charting Input'!$C1228,'Monthly Returns'!$D:$D,0),0)</f>
        <v>#N/A</v>
      </c>
      <c r="E1228" s="37" t="e">
        <f>INDEX('Monthly Returns'!$O:$O,MATCH('Charting Input'!$C1228,'Monthly Returns'!$D:$D,0),0)</f>
        <v>#N/A</v>
      </c>
      <c r="F1228" s="37" t="e">
        <f>INDEX('Monthly Returns'!$P:$P,MATCH('Charting Input'!$C1228,'Monthly Returns'!$D:$D,0),0)</f>
        <v>#N/A</v>
      </c>
      <c r="G1228" s="17" t="e">
        <f t="shared" si="77"/>
        <v>#N/A</v>
      </c>
      <c r="H1228" s="17" t="e">
        <f t="shared" si="79"/>
        <v>#N/A</v>
      </c>
      <c r="I1228" s="17" t="e">
        <f t="shared" si="80"/>
        <v>#N/A</v>
      </c>
    </row>
    <row r="1229" spans="2:9" x14ac:dyDescent="0.2">
      <c r="B1229" s="1" t="s">
        <v>1640</v>
      </c>
      <c r="C1229" s="34">
        <f t="shared" si="78"/>
        <v>77036</v>
      </c>
      <c r="D1229" s="37" t="e">
        <f>INDEX('Monthly Returns'!$E:$E,MATCH('Charting Input'!$C1229,'Monthly Returns'!$D:$D,0),0)</f>
        <v>#N/A</v>
      </c>
      <c r="E1229" s="37" t="e">
        <f>INDEX('Monthly Returns'!$O:$O,MATCH('Charting Input'!$C1229,'Monthly Returns'!$D:$D,0),0)</f>
        <v>#N/A</v>
      </c>
      <c r="F1229" s="37" t="e">
        <f>INDEX('Monthly Returns'!$P:$P,MATCH('Charting Input'!$C1229,'Monthly Returns'!$D:$D,0),0)</f>
        <v>#N/A</v>
      </c>
      <c r="G1229" s="17" t="e">
        <f t="shared" si="77"/>
        <v>#N/A</v>
      </c>
      <c r="H1229" s="17" t="e">
        <f t="shared" si="79"/>
        <v>#N/A</v>
      </c>
      <c r="I1229" s="17" t="e">
        <f t="shared" si="80"/>
        <v>#N/A</v>
      </c>
    </row>
    <row r="1230" spans="2:9" x14ac:dyDescent="0.2">
      <c r="B1230" s="1" t="s">
        <v>1641</v>
      </c>
      <c r="C1230" s="34">
        <f t="shared" si="78"/>
        <v>77067</v>
      </c>
      <c r="D1230" s="37" t="e">
        <f>INDEX('Monthly Returns'!$E:$E,MATCH('Charting Input'!$C1230,'Monthly Returns'!$D:$D,0),0)</f>
        <v>#N/A</v>
      </c>
      <c r="E1230" s="37" t="e">
        <f>INDEX('Monthly Returns'!$O:$O,MATCH('Charting Input'!$C1230,'Monthly Returns'!$D:$D,0),0)</f>
        <v>#N/A</v>
      </c>
      <c r="F1230" s="37" t="e">
        <f>INDEX('Monthly Returns'!$P:$P,MATCH('Charting Input'!$C1230,'Monthly Returns'!$D:$D,0),0)</f>
        <v>#N/A</v>
      </c>
      <c r="G1230" s="17" t="e">
        <f t="shared" si="77"/>
        <v>#N/A</v>
      </c>
      <c r="H1230" s="17" t="e">
        <f t="shared" si="79"/>
        <v>#N/A</v>
      </c>
      <c r="I1230" s="17" t="e">
        <f t="shared" si="80"/>
        <v>#N/A</v>
      </c>
    </row>
    <row r="1231" spans="2:9" x14ac:dyDescent="0.2">
      <c r="B1231" s="1" t="s">
        <v>1642</v>
      </c>
      <c r="C1231" s="34">
        <f t="shared" si="78"/>
        <v>77098</v>
      </c>
      <c r="D1231" s="37" t="e">
        <f>INDEX('Monthly Returns'!$E:$E,MATCH('Charting Input'!$C1231,'Monthly Returns'!$D:$D,0),0)</f>
        <v>#N/A</v>
      </c>
      <c r="E1231" s="37" t="e">
        <f>INDEX('Monthly Returns'!$O:$O,MATCH('Charting Input'!$C1231,'Monthly Returns'!$D:$D,0),0)</f>
        <v>#N/A</v>
      </c>
      <c r="F1231" s="37" t="e">
        <f>INDEX('Monthly Returns'!$P:$P,MATCH('Charting Input'!$C1231,'Monthly Returns'!$D:$D,0),0)</f>
        <v>#N/A</v>
      </c>
      <c r="G1231" s="17" t="e">
        <f t="shared" si="77"/>
        <v>#N/A</v>
      </c>
      <c r="H1231" s="17" t="e">
        <f t="shared" si="79"/>
        <v>#N/A</v>
      </c>
      <c r="I1231" s="17" t="e">
        <f t="shared" si="80"/>
        <v>#N/A</v>
      </c>
    </row>
    <row r="1232" spans="2:9" x14ac:dyDescent="0.2">
      <c r="B1232" s="1" t="s">
        <v>1643</v>
      </c>
      <c r="C1232" s="34">
        <f t="shared" si="78"/>
        <v>77126</v>
      </c>
      <c r="D1232" s="37" t="e">
        <f>INDEX('Monthly Returns'!$E:$E,MATCH('Charting Input'!$C1232,'Monthly Returns'!$D:$D,0),0)</f>
        <v>#N/A</v>
      </c>
      <c r="E1232" s="37" t="e">
        <f>INDEX('Monthly Returns'!$O:$O,MATCH('Charting Input'!$C1232,'Monthly Returns'!$D:$D,0),0)</f>
        <v>#N/A</v>
      </c>
      <c r="F1232" s="37" t="e">
        <f>INDEX('Monthly Returns'!$P:$P,MATCH('Charting Input'!$C1232,'Monthly Returns'!$D:$D,0),0)</f>
        <v>#N/A</v>
      </c>
      <c r="G1232" s="17" t="e">
        <f t="shared" si="77"/>
        <v>#N/A</v>
      </c>
      <c r="H1232" s="17" t="e">
        <f t="shared" si="79"/>
        <v>#N/A</v>
      </c>
      <c r="I1232" s="17" t="e">
        <f t="shared" si="80"/>
        <v>#N/A</v>
      </c>
    </row>
    <row r="1233" spans="2:9" x14ac:dyDescent="0.2">
      <c r="B1233" s="1" t="s">
        <v>1644</v>
      </c>
      <c r="C1233" s="34">
        <f t="shared" si="78"/>
        <v>77157</v>
      </c>
      <c r="D1233" s="37" t="e">
        <f>INDEX('Monthly Returns'!$E:$E,MATCH('Charting Input'!$C1233,'Monthly Returns'!$D:$D,0),0)</f>
        <v>#N/A</v>
      </c>
      <c r="E1233" s="37" t="e">
        <f>INDEX('Monthly Returns'!$O:$O,MATCH('Charting Input'!$C1233,'Monthly Returns'!$D:$D,0),0)</f>
        <v>#N/A</v>
      </c>
      <c r="F1233" s="37" t="e">
        <f>INDEX('Monthly Returns'!$P:$P,MATCH('Charting Input'!$C1233,'Monthly Returns'!$D:$D,0),0)</f>
        <v>#N/A</v>
      </c>
      <c r="G1233" s="17" t="e">
        <f t="shared" si="77"/>
        <v>#N/A</v>
      </c>
      <c r="H1233" s="17" t="e">
        <f t="shared" si="79"/>
        <v>#N/A</v>
      </c>
      <c r="I1233" s="17" t="e">
        <f t="shared" si="80"/>
        <v>#N/A</v>
      </c>
    </row>
    <row r="1234" spans="2:9" x14ac:dyDescent="0.2">
      <c r="B1234" s="1" t="s">
        <v>1645</v>
      </c>
      <c r="C1234" s="34">
        <f t="shared" si="78"/>
        <v>77187</v>
      </c>
      <c r="D1234" s="37" t="e">
        <f>INDEX('Monthly Returns'!$E:$E,MATCH('Charting Input'!$C1234,'Monthly Returns'!$D:$D,0),0)</f>
        <v>#N/A</v>
      </c>
      <c r="E1234" s="37" t="e">
        <f>INDEX('Monthly Returns'!$O:$O,MATCH('Charting Input'!$C1234,'Monthly Returns'!$D:$D,0),0)</f>
        <v>#N/A</v>
      </c>
      <c r="F1234" s="37" t="e">
        <f>INDEX('Monthly Returns'!$P:$P,MATCH('Charting Input'!$C1234,'Monthly Returns'!$D:$D,0),0)</f>
        <v>#N/A</v>
      </c>
      <c r="G1234" s="17" t="e">
        <f t="shared" si="77"/>
        <v>#N/A</v>
      </c>
      <c r="H1234" s="17" t="e">
        <f t="shared" si="79"/>
        <v>#N/A</v>
      </c>
      <c r="I1234" s="17" t="e">
        <f t="shared" si="80"/>
        <v>#N/A</v>
      </c>
    </row>
    <row r="1235" spans="2:9" x14ac:dyDescent="0.2">
      <c r="B1235" s="1" t="s">
        <v>1646</v>
      </c>
      <c r="C1235" s="34">
        <f t="shared" si="78"/>
        <v>77218</v>
      </c>
      <c r="D1235" s="37" t="e">
        <f>INDEX('Monthly Returns'!$E:$E,MATCH('Charting Input'!$C1235,'Monthly Returns'!$D:$D,0),0)</f>
        <v>#N/A</v>
      </c>
      <c r="E1235" s="37" t="e">
        <f>INDEX('Monthly Returns'!$O:$O,MATCH('Charting Input'!$C1235,'Monthly Returns'!$D:$D,0),0)</f>
        <v>#N/A</v>
      </c>
      <c r="F1235" s="37" t="e">
        <f>INDEX('Monthly Returns'!$P:$P,MATCH('Charting Input'!$C1235,'Monthly Returns'!$D:$D,0),0)</f>
        <v>#N/A</v>
      </c>
      <c r="G1235" s="17" t="e">
        <f t="shared" si="77"/>
        <v>#N/A</v>
      </c>
      <c r="H1235" s="17" t="e">
        <f t="shared" si="79"/>
        <v>#N/A</v>
      </c>
      <c r="I1235" s="17" t="e">
        <f t="shared" si="80"/>
        <v>#N/A</v>
      </c>
    </row>
    <row r="1236" spans="2:9" x14ac:dyDescent="0.2">
      <c r="B1236" s="1" t="s">
        <v>1647</v>
      </c>
      <c r="C1236" s="34">
        <f t="shared" si="78"/>
        <v>77248</v>
      </c>
      <c r="D1236" s="37" t="e">
        <f>INDEX('Monthly Returns'!$E:$E,MATCH('Charting Input'!$C1236,'Monthly Returns'!$D:$D,0),0)</f>
        <v>#N/A</v>
      </c>
      <c r="E1236" s="37" t="e">
        <f>INDEX('Monthly Returns'!$O:$O,MATCH('Charting Input'!$C1236,'Monthly Returns'!$D:$D,0),0)</f>
        <v>#N/A</v>
      </c>
      <c r="F1236" s="37" t="e">
        <f>INDEX('Monthly Returns'!$P:$P,MATCH('Charting Input'!$C1236,'Monthly Returns'!$D:$D,0),0)</f>
        <v>#N/A</v>
      </c>
      <c r="G1236" s="17" t="e">
        <f t="shared" si="77"/>
        <v>#N/A</v>
      </c>
      <c r="H1236" s="17" t="e">
        <f t="shared" si="79"/>
        <v>#N/A</v>
      </c>
      <c r="I1236" s="17" t="e">
        <f t="shared" si="80"/>
        <v>#N/A</v>
      </c>
    </row>
    <row r="1237" spans="2:9" x14ac:dyDescent="0.2">
      <c r="B1237" s="1" t="s">
        <v>1648</v>
      </c>
      <c r="C1237" s="34">
        <f t="shared" si="78"/>
        <v>77279</v>
      </c>
      <c r="D1237" s="37" t="e">
        <f>INDEX('Monthly Returns'!$E:$E,MATCH('Charting Input'!$C1237,'Monthly Returns'!$D:$D,0),0)</f>
        <v>#N/A</v>
      </c>
      <c r="E1237" s="37" t="e">
        <f>INDEX('Monthly Returns'!$O:$O,MATCH('Charting Input'!$C1237,'Monthly Returns'!$D:$D,0),0)</f>
        <v>#N/A</v>
      </c>
      <c r="F1237" s="37" t="e">
        <f>INDEX('Monthly Returns'!$P:$P,MATCH('Charting Input'!$C1237,'Monthly Returns'!$D:$D,0),0)</f>
        <v>#N/A</v>
      </c>
      <c r="G1237" s="17" t="e">
        <f t="shared" si="77"/>
        <v>#N/A</v>
      </c>
      <c r="H1237" s="17" t="e">
        <f t="shared" si="79"/>
        <v>#N/A</v>
      </c>
      <c r="I1237" s="17" t="e">
        <f t="shared" si="80"/>
        <v>#N/A</v>
      </c>
    </row>
    <row r="1238" spans="2:9" x14ac:dyDescent="0.2">
      <c r="B1238" s="1" t="s">
        <v>1649</v>
      </c>
      <c r="C1238" s="34">
        <f t="shared" si="78"/>
        <v>77310</v>
      </c>
      <c r="D1238" s="37" t="e">
        <f>INDEX('Monthly Returns'!$E:$E,MATCH('Charting Input'!$C1238,'Monthly Returns'!$D:$D,0),0)</f>
        <v>#N/A</v>
      </c>
      <c r="E1238" s="37" t="e">
        <f>INDEX('Monthly Returns'!$O:$O,MATCH('Charting Input'!$C1238,'Monthly Returns'!$D:$D,0),0)</f>
        <v>#N/A</v>
      </c>
      <c r="F1238" s="37" t="e">
        <f>INDEX('Monthly Returns'!$P:$P,MATCH('Charting Input'!$C1238,'Monthly Returns'!$D:$D,0),0)</f>
        <v>#N/A</v>
      </c>
      <c r="G1238" s="17" t="e">
        <f t="shared" si="77"/>
        <v>#N/A</v>
      </c>
      <c r="H1238" s="17" t="e">
        <f t="shared" si="79"/>
        <v>#N/A</v>
      </c>
      <c r="I1238" s="17" t="e">
        <f t="shared" si="80"/>
        <v>#N/A</v>
      </c>
    </row>
    <row r="1239" spans="2:9" x14ac:dyDescent="0.2">
      <c r="B1239" s="1" t="s">
        <v>1650</v>
      </c>
      <c r="C1239" s="34">
        <f t="shared" si="78"/>
        <v>77340</v>
      </c>
      <c r="D1239" s="37" t="e">
        <f>INDEX('Monthly Returns'!$E:$E,MATCH('Charting Input'!$C1239,'Monthly Returns'!$D:$D,0),0)</f>
        <v>#N/A</v>
      </c>
      <c r="E1239" s="37" t="e">
        <f>INDEX('Monthly Returns'!$O:$O,MATCH('Charting Input'!$C1239,'Monthly Returns'!$D:$D,0),0)</f>
        <v>#N/A</v>
      </c>
      <c r="F1239" s="37" t="e">
        <f>INDEX('Monthly Returns'!$P:$P,MATCH('Charting Input'!$C1239,'Monthly Returns'!$D:$D,0),0)</f>
        <v>#N/A</v>
      </c>
      <c r="G1239" s="17" t="e">
        <f t="shared" si="77"/>
        <v>#N/A</v>
      </c>
      <c r="H1239" s="17" t="e">
        <f t="shared" si="79"/>
        <v>#N/A</v>
      </c>
      <c r="I1239" s="17" t="e">
        <f t="shared" si="80"/>
        <v>#N/A</v>
      </c>
    </row>
    <row r="1240" spans="2:9" x14ac:dyDescent="0.2">
      <c r="B1240" s="1" t="s">
        <v>1651</v>
      </c>
      <c r="C1240" s="34">
        <f t="shared" si="78"/>
        <v>77371</v>
      </c>
      <c r="D1240" s="37" t="e">
        <f>INDEX('Monthly Returns'!$E:$E,MATCH('Charting Input'!$C1240,'Monthly Returns'!$D:$D,0),0)</f>
        <v>#N/A</v>
      </c>
      <c r="E1240" s="37" t="e">
        <f>INDEX('Monthly Returns'!$O:$O,MATCH('Charting Input'!$C1240,'Monthly Returns'!$D:$D,0),0)</f>
        <v>#N/A</v>
      </c>
      <c r="F1240" s="37" t="e">
        <f>INDEX('Monthly Returns'!$P:$P,MATCH('Charting Input'!$C1240,'Monthly Returns'!$D:$D,0),0)</f>
        <v>#N/A</v>
      </c>
      <c r="G1240" s="17" t="e">
        <f t="shared" si="77"/>
        <v>#N/A</v>
      </c>
      <c r="H1240" s="17" t="e">
        <f t="shared" si="79"/>
        <v>#N/A</v>
      </c>
      <c r="I1240" s="17" t="e">
        <f t="shared" si="80"/>
        <v>#N/A</v>
      </c>
    </row>
    <row r="1241" spans="2:9" x14ac:dyDescent="0.2">
      <c r="B1241" s="1" t="s">
        <v>1652</v>
      </c>
      <c r="C1241" s="34">
        <f t="shared" si="78"/>
        <v>77401</v>
      </c>
      <c r="D1241" s="37" t="e">
        <f>INDEX('Monthly Returns'!$E:$E,MATCH('Charting Input'!$C1241,'Monthly Returns'!$D:$D,0),0)</f>
        <v>#N/A</v>
      </c>
      <c r="E1241" s="37" t="e">
        <f>INDEX('Monthly Returns'!$O:$O,MATCH('Charting Input'!$C1241,'Monthly Returns'!$D:$D,0),0)</f>
        <v>#N/A</v>
      </c>
      <c r="F1241" s="37" t="e">
        <f>INDEX('Monthly Returns'!$P:$P,MATCH('Charting Input'!$C1241,'Monthly Returns'!$D:$D,0),0)</f>
        <v>#N/A</v>
      </c>
      <c r="G1241" s="17" t="e">
        <f t="shared" si="77"/>
        <v>#N/A</v>
      </c>
      <c r="H1241" s="17" t="e">
        <f t="shared" si="79"/>
        <v>#N/A</v>
      </c>
      <c r="I1241" s="17" t="e">
        <f t="shared" si="80"/>
        <v>#N/A</v>
      </c>
    </row>
    <row r="1242" spans="2:9" x14ac:dyDescent="0.2">
      <c r="B1242" s="1" t="s">
        <v>1653</v>
      </c>
      <c r="C1242" s="34">
        <f t="shared" si="78"/>
        <v>77432</v>
      </c>
      <c r="D1242" s="37" t="e">
        <f>INDEX('Monthly Returns'!$E:$E,MATCH('Charting Input'!$C1242,'Monthly Returns'!$D:$D,0),0)</f>
        <v>#N/A</v>
      </c>
      <c r="E1242" s="37" t="e">
        <f>INDEX('Monthly Returns'!$O:$O,MATCH('Charting Input'!$C1242,'Monthly Returns'!$D:$D,0),0)</f>
        <v>#N/A</v>
      </c>
      <c r="F1242" s="37" t="e">
        <f>INDEX('Monthly Returns'!$P:$P,MATCH('Charting Input'!$C1242,'Monthly Returns'!$D:$D,0),0)</f>
        <v>#N/A</v>
      </c>
      <c r="G1242" s="17" t="e">
        <f t="shared" si="77"/>
        <v>#N/A</v>
      </c>
      <c r="H1242" s="17" t="e">
        <f t="shared" si="79"/>
        <v>#N/A</v>
      </c>
      <c r="I1242" s="17" t="e">
        <f t="shared" si="80"/>
        <v>#N/A</v>
      </c>
    </row>
    <row r="1243" spans="2:9" x14ac:dyDescent="0.2">
      <c r="B1243" s="1" t="s">
        <v>1654</v>
      </c>
      <c r="C1243" s="34">
        <f t="shared" si="78"/>
        <v>77463</v>
      </c>
      <c r="D1243" s="37" t="e">
        <f>INDEX('Monthly Returns'!$E:$E,MATCH('Charting Input'!$C1243,'Monthly Returns'!$D:$D,0),0)</f>
        <v>#N/A</v>
      </c>
      <c r="E1243" s="37" t="e">
        <f>INDEX('Monthly Returns'!$O:$O,MATCH('Charting Input'!$C1243,'Monthly Returns'!$D:$D,0),0)</f>
        <v>#N/A</v>
      </c>
      <c r="F1243" s="37" t="e">
        <f>INDEX('Monthly Returns'!$P:$P,MATCH('Charting Input'!$C1243,'Monthly Returns'!$D:$D,0),0)</f>
        <v>#N/A</v>
      </c>
      <c r="G1243" s="17" t="e">
        <f t="shared" si="77"/>
        <v>#N/A</v>
      </c>
      <c r="H1243" s="17" t="e">
        <f t="shared" si="79"/>
        <v>#N/A</v>
      </c>
      <c r="I1243" s="17" t="e">
        <f t="shared" si="80"/>
        <v>#N/A</v>
      </c>
    </row>
    <row r="1244" spans="2:9" x14ac:dyDescent="0.2">
      <c r="B1244" s="1" t="s">
        <v>1655</v>
      </c>
      <c r="C1244" s="34">
        <f t="shared" si="78"/>
        <v>77492</v>
      </c>
      <c r="D1244" s="37" t="e">
        <f>INDEX('Monthly Returns'!$E:$E,MATCH('Charting Input'!$C1244,'Monthly Returns'!$D:$D,0),0)</f>
        <v>#N/A</v>
      </c>
      <c r="E1244" s="37" t="e">
        <f>INDEX('Monthly Returns'!$O:$O,MATCH('Charting Input'!$C1244,'Monthly Returns'!$D:$D,0),0)</f>
        <v>#N/A</v>
      </c>
      <c r="F1244" s="37" t="e">
        <f>INDEX('Monthly Returns'!$P:$P,MATCH('Charting Input'!$C1244,'Monthly Returns'!$D:$D,0),0)</f>
        <v>#N/A</v>
      </c>
      <c r="G1244" s="17" t="e">
        <f t="shared" si="77"/>
        <v>#N/A</v>
      </c>
      <c r="H1244" s="17" t="e">
        <f t="shared" si="79"/>
        <v>#N/A</v>
      </c>
      <c r="I1244" s="17" t="e">
        <f t="shared" si="80"/>
        <v>#N/A</v>
      </c>
    </row>
    <row r="1245" spans="2:9" x14ac:dyDescent="0.2">
      <c r="B1245" s="1" t="s">
        <v>1656</v>
      </c>
      <c r="C1245" s="34">
        <f t="shared" si="78"/>
        <v>77523</v>
      </c>
      <c r="D1245" s="37" t="e">
        <f>INDEX('Monthly Returns'!$E:$E,MATCH('Charting Input'!$C1245,'Monthly Returns'!$D:$D,0),0)</f>
        <v>#N/A</v>
      </c>
      <c r="E1245" s="37" t="e">
        <f>INDEX('Monthly Returns'!$O:$O,MATCH('Charting Input'!$C1245,'Monthly Returns'!$D:$D,0),0)</f>
        <v>#N/A</v>
      </c>
      <c r="F1245" s="37" t="e">
        <f>INDEX('Monthly Returns'!$P:$P,MATCH('Charting Input'!$C1245,'Monthly Returns'!$D:$D,0),0)</f>
        <v>#N/A</v>
      </c>
      <c r="G1245" s="17" t="e">
        <f t="shared" si="77"/>
        <v>#N/A</v>
      </c>
      <c r="H1245" s="17" t="e">
        <f t="shared" si="79"/>
        <v>#N/A</v>
      </c>
      <c r="I1245" s="17" t="e">
        <f t="shared" si="80"/>
        <v>#N/A</v>
      </c>
    </row>
    <row r="1246" spans="2:9" x14ac:dyDescent="0.2">
      <c r="B1246" s="1" t="s">
        <v>1657</v>
      </c>
      <c r="C1246" s="34">
        <f t="shared" si="78"/>
        <v>77553</v>
      </c>
      <c r="D1246" s="37" t="e">
        <f>INDEX('Monthly Returns'!$E:$E,MATCH('Charting Input'!$C1246,'Monthly Returns'!$D:$D,0),0)</f>
        <v>#N/A</v>
      </c>
      <c r="E1246" s="37" t="e">
        <f>INDEX('Monthly Returns'!$O:$O,MATCH('Charting Input'!$C1246,'Monthly Returns'!$D:$D,0),0)</f>
        <v>#N/A</v>
      </c>
      <c r="F1246" s="37" t="e">
        <f>INDEX('Monthly Returns'!$P:$P,MATCH('Charting Input'!$C1246,'Monthly Returns'!$D:$D,0),0)</f>
        <v>#N/A</v>
      </c>
      <c r="G1246" s="17" t="e">
        <f t="shared" si="77"/>
        <v>#N/A</v>
      </c>
      <c r="H1246" s="17" t="e">
        <f t="shared" si="79"/>
        <v>#N/A</v>
      </c>
      <c r="I1246" s="17" t="e">
        <f t="shared" si="80"/>
        <v>#N/A</v>
      </c>
    </row>
    <row r="1247" spans="2:9" x14ac:dyDescent="0.2">
      <c r="B1247" s="1" t="s">
        <v>1658</v>
      </c>
      <c r="C1247" s="34">
        <f t="shared" si="78"/>
        <v>77584</v>
      </c>
      <c r="D1247" s="37" t="e">
        <f>INDEX('Monthly Returns'!$E:$E,MATCH('Charting Input'!$C1247,'Monthly Returns'!$D:$D,0),0)</f>
        <v>#N/A</v>
      </c>
      <c r="E1247" s="37" t="e">
        <f>INDEX('Monthly Returns'!$O:$O,MATCH('Charting Input'!$C1247,'Monthly Returns'!$D:$D,0),0)</f>
        <v>#N/A</v>
      </c>
      <c r="F1247" s="37" t="e">
        <f>INDEX('Monthly Returns'!$P:$P,MATCH('Charting Input'!$C1247,'Monthly Returns'!$D:$D,0),0)</f>
        <v>#N/A</v>
      </c>
      <c r="G1247" s="17" t="e">
        <f t="shared" si="77"/>
        <v>#N/A</v>
      </c>
      <c r="H1247" s="17" t="e">
        <f t="shared" si="79"/>
        <v>#N/A</v>
      </c>
      <c r="I1247" s="17" t="e">
        <f t="shared" si="80"/>
        <v>#N/A</v>
      </c>
    </row>
    <row r="1248" spans="2:9" x14ac:dyDescent="0.2">
      <c r="B1248" s="1" t="s">
        <v>1659</v>
      </c>
      <c r="C1248" s="34">
        <f t="shared" si="78"/>
        <v>77614</v>
      </c>
      <c r="D1248" s="37" t="e">
        <f>INDEX('Monthly Returns'!$E:$E,MATCH('Charting Input'!$C1248,'Monthly Returns'!$D:$D,0),0)</f>
        <v>#N/A</v>
      </c>
      <c r="E1248" s="37" t="e">
        <f>INDEX('Monthly Returns'!$O:$O,MATCH('Charting Input'!$C1248,'Monthly Returns'!$D:$D,0),0)</f>
        <v>#N/A</v>
      </c>
      <c r="F1248" s="37" t="e">
        <f>INDEX('Monthly Returns'!$P:$P,MATCH('Charting Input'!$C1248,'Monthly Returns'!$D:$D,0),0)</f>
        <v>#N/A</v>
      </c>
      <c r="G1248" s="17" t="e">
        <f t="shared" si="77"/>
        <v>#N/A</v>
      </c>
      <c r="H1248" s="17" t="e">
        <f t="shared" si="79"/>
        <v>#N/A</v>
      </c>
      <c r="I1248" s="17" t="e">
        <f t="shared" si="80"/>
        <v>#N/A</v>
      </c>
    </row>
    <row r="1249" spans="2:9" x14ac:dyDescent="0.2">
      <c r="B1249" s="1" t="s">
        <v>1660</v>
      </c>
      <c r="C1249" s="34">
        <f t="shared" si="78"/>
        <v>77645</v>
      </c>
      <c r="D1249" s="37" t="e">
        <f>INDEX('Monthly Returns'!$E:$E,MATCH('Charting Input'!$C1249,'Monthly Returns'!$D:$D,0),0)</f>
        <v>#N/A</v>
      </c>
      <c r="E1249" s="37" t="e">
        <f>INDEX('Monthly Returns'!$O:$O,MATCH('Charting Input'!$C1249,'Monthly Returns'!$D:$D,0),0)</f>
        <v>#N/A</v>
      </c>
      <c r="F1249" s="37" t="e">
        <f>INDEX('Monthly Returns'!$P:$P,MATCH('Charting Input'!$C1249,'Monthly Returns'!$D:$D,0),0)</f>
        <v>#N/A</v>
      </c>
      <c r="G1249" s="17" t="e">
        <f t="shared" si="77"/>
        <v>#N/A</v>
      </c>
      <c r="H1249" s="17" t="e">
        <f t="shared" si="79"/>
        <v>#N/A</v>
      </c>
      <c r="I1249" s="17" t="e">
        <f t="shared" si="80"/>
        <v>#N/A</v>
      </c>
    </row>
    <row r="1250" spans="2:9" x14ac:dyDescent="0.2">
      <c r="B1250" s="1" t="s">
        <v>1661</v>
      </c>
      <c r="C1250" s="34">
        <f t="shared" si="78"/>
        <v>77676</v>
      </c>
      <c r="D1250" s="37" t="e">
        <f>INDEX('Monthly Returns'!$E:$E,MATCH('Charting Input'!$C1250,'Monthly Returns'!$D:$D,0),0)</f>
        <v>#N/A</v>
      </c>
      <c r="E1250" s="37" t="e">
        <f>INDEX('Monthly Returns'!$O:$O,MATCH('Charting Input'!$C1250,'Monthly Returns'!$D:$D,0),0)</f>
        <v>#N/A</v>
      </c>
      <c r="F1250" s="37" t="e">
        <f>INDEX('Monthly Returns'!$P:$P,MATCH('Charting Input'!$C1250,'Monthly Returns'!$D:$D,0),0)</f>
        <v>#N/A</v>
      </c>
      <c r="G1250" s="17" t="e">
        <f t="shared" si="77"/>
        <v>#N/A</v>
      </c>
      <c r="H1250" s="17" t="e">
        <f t="shared" si="79"/>
        <v>#N/A</v>
      </c>
      <c r="I1250" s="17" t="e">
        <f t="shared" si="80"/>
        <v>#N/A</v>
      </c>
    </row>
    <row r="1251" spans="2:9" x14ac:dyDescent="0.2">
      <c r="B1251" s="1" t="s">
        <v>1662</v>
      </c>
      <c r="C1251" s="34">
        <f t="shared" si="78"/>
        <v>77706</v>
      </c>
      <c r="D1251" s="37" t="e">
        <f>INDEX('Monthly Returns'!$E:$E,MATCH('Charting Input'!$C1251,'Monthly Returns'!$D:$D,0),0)</f>
        <v>#N/A</v>
      </c>
      <c r="E1251" s="37" t="e">
        <f>INDEX('Monthly Returns'!$O:$O,MATCH('Charting Input'!$C1251,'Monthly Returns'!$D:$D,0),0)</f>
        <v>#N/A</v>
      </c>
      <c r="F1251" s="37" t="e">
        <f>INDEX('Monthly Returns'!$P:$P,MATCH('Charting Input'!$C1251,'Monthly Returns'!$D:$D,0),0)</f>
        <v>#N/A</v>
      </c>
      <c r="G1251" s="17" t="e">
        <f t="shared" si="77"/>
        <v>#N/A</v>
      </c>
      <c r="H1251" s="17" t="e">
        <f t="shared" si="79"/>
        <v>#N/A</v>
      </c>
      <c r="I1251" s="17" t="e">
        <f t="shared" si="80"/>
        <v>#N/A</v>
      </c>
    </row>
    <row r="1252" spans="2:9" x14ac:dyDescent="0.2">
      <c r="B1252" s="1" t="s">
        <v>1663</v>
      </c>
      <c r="C1252" s="34">
        <f t="shared" si="78"/>
        <v>77737</v>
      </c>
      <c r="D1252" s="37" t="e">
        <f>INDEX('Monthly Returns'!$E:$E,MATCH('Charting Input'!$C1252,'Monthly Returns'!$D:$D,0),0)</f>
        <v>#N/A</v>
      </c>
      <c r="E1252" s="37" t="e">
        <f>INDEX('Monthly Returns'!$O:$O,MATCH('Charting Input'!$C1252,'Monthly Returns'!$D:$D,0),0)</f>
        <v>#N/A</v>
      </c>
      <c r="F1252" s="37" t="e">
        <f>INDEX('Monthly Returns'!$P:$P,MATCH('Charting Input'!$C1252,'Monthly Returns'!$D:$D,0),0)</f>
        <v>#N/A</v>
      </c>
      <c r="G1252" s="17" t="e">
        <f t="shared" si="77"/>
        <v>#N/A</v>
      </c>
      <c r="H1252" s="17" t="e">
        <f t="shared" si="79"/>
        <v>#N/A</v>
      </c>
      <c r="I1252" s="17" t="e">
        <f t="shared" si="80"/>
        <v>#N/A</v>
      </c>
    </row>
    <row r="1253" spans="2:9" x14ac:dyDescent="0.2">
      <c r="B1253" s="1" t="s">
        <v>1664</v>
      </c>
      <c r="C1253" s="34">
        <f t="shared" si="78"/>
        <v>77767</v>
      </c>
      <c r="D1253" s="37" t="e">
        <f>INDEX('Monthly Returns'!$E:$E,MATCH('Charting Input'!$C1253,'Monthly Returns'!$D:$D,0),0)</f>
        <v>#N/A</v>
      </c>
      <c r="E1253" s="37" t="e">
        <f>INDEX('Monthly Returns'!$O:$O,MATCH('Charting Input'!$C1253,'Monthly Returns'!$D:$D,0),0)</f>
        <v>#N/A</v>
      </c>
      <c r="F1253" s="37" t="e">
        <f>INDEX('Monthly Returns'!$P:$P,MATCH('Charting Input'!$C1253,'Monthly Returns'!$D:$D,0),0)</f>
        <v>#N/A</v>
      </c>
      <c r="G1253" s="17" t="e">
        <f t="shared" si="77"/>
        <v>#N/A</v>
      </c>
      <c r="H1253" s="17" t="e">
        <f t="shared" si="79"/>
        <v>#N/A</v>
      </c>
      <c r="I1253" s="17" t="e">
        <f t="shared" si="80"/>
        <v>#N/A</v>
      </c>
    </row>
    <row r="1254" spans="2:9" x14ac:dyDescent="0.2">
      <c r="B1254" s="1" t="s">
        <v>1665</v>
      </c>
      <c r="C1254" s="34">
        <f t="shared" si="78"/>
        <v>77798</v>
      </c>
      <c r="D1254" s="37" t="e">
        <f>INDEX('Monthly Returns'!$E:$E,MATCH('Charting Input'!$C1254,'Monthly Returns'!$D:$D,0),0)</f>
        <v>#N/A</v>
      </c>
      <c r="E1254" s="37" t="e">
        <f>INDEX('Monthly Returns'!$O:$O,MATCH('Charting Input'!$C1254,'Monthly Returns'!$D:$D,0),0)</f>
        <v>#N/A</v>
      </c>
      <c r="F1254" s="37" t="e">
        <f>INDEX('Monthly Returns'!$P:$P,MATCH('Charting Input'!$C1254,'Monthly Returns'!$D:$D,0),0)</f>
        <v>#N/A</v>
      </c>
      <c r="G1254" s="17" t="e">
        <f t="shared" si="77"/>
        <v>#N/A</v>
      </c>
      <c r="H1254" s="17" t="e">
        <f t="shared" si="79"/>
        <v>#N/A</v>
      </c>
      <c r="I1254" s="17" t="e">
        <f t="shared" si="80"/>
        <v>#N/A</v>
      </c>
    </row>
    <row r="1255" spans="2:9" x14ac:dyDescent="0.2">
      <c r="B1255" s="1" t="s">
        <v>1666</v>
      </c>
      <c r="C1255" s="34">
        <f t="shared" si="78"/>
        <v>77829</v>
      </c>
      <c r="D1255" s="37" t="e">
        <f>INDEX('Monthly Returns'!$E:$E,MATCH('Charting Input'!$C1255,'Monthly Returns'!$D:$D,0),0)</f>
        <v>#N/A</v>
      </c>
      <c r="E1255" s="37" t="e">
        <f>INDEX('Monthly Returns'!$O:$O,MATCH('Charting Input'!$C1255,'Monthly Returns'!$D:$D,0),0)</f>
        <v>#N/A</v>
      </c>
      <c r="F1255" s="37" t="e">
        <f>INDEX('Monthly Returns'!$P:$P,MATCH('Charting Input'!$C1255,'Monthly Returns'!$D:$D,0),0)</f>
        <v>#N/A</v>
      </c>
      <c r="G1255" s="17" t="e">
        <f t="shared" si="77"/>
        <v>#N/A</v>
      </c>
      <c r="H1255" s="17" t="e">
        <f t="shared" si="79"/>
        <v>#N/A</v>
      </c>
      <c r="I1255" s="17" t="e">
        <f t="shared" si="80"/>
        <v>#N/A</v>
      </c>
    </row>
    <row r="1256" spans="2:9" x14ac:dyDescent="0.2">
      <c r="B1256" s="1" t="s">
        <v>1667</v>
      </c>
      <c r="C1256" s="34">
        <f t="shared" si="78"/>
        <v>77857</v>
      </c>
      <c r="D1256" s="37" t="e">
        <f>INDEX('Monthly Returns'!$E:$E,MATCH('Charting Input'!$C1256,'Monthly Returns'!$D:$D,0),0)</f>
        <v>#N/A</v>
      </c>
      <c r="E1256" s="37" t="e">
        <f>INDEX('Monthly Returns'!$O:$O,MATCH('Charting Input'!$C1256,'Monthly Returns'!$D:$D,0),0)</f>
        <v>#N/A</v>
      </c>
      <c r="F1256" s="37" t="e">
        <f>INDEX('Monthly Returns'!$P:$P,MATCH('Charting Input'!$C1256,'Monthly Returns'!$D:$D,0),0)</f>
        <v>#N/A</v>
      </c>
      <c r="G1256" s="17" t="e">
        <f t="shared" si="77"/>
        <v>#N/A</v>
      </c>
      <c r="H1256" s="17" t="e">
        <f t="shared" si="79"/>
        <v>#N/A</v>
      </c>
      <c r="I1256" s="17" t="e">
        <f t="shared" si="80"/>
        <v>#N/A</v>
      </c>
    </row>
    <row r="1257" spans="2:9" x14ac:dyDescent="0.2">
      <c r="B1257" s="1" t="s">
        <v>1668</v>
      </c>
      <c r="C1257" s="34">
        <f t="shared" si="78"/>
        <v>77888</v>
      </c>
      <c r="D1257" s="37" t="e">
        <f>INDEX('Monthly Returns'!$E:$E,MATCH('Charting Input'!$C1257,'Monthly Returns'!$D:$D,0),0)</f>
        <v>#N/A</v>
      </c>
      <c r="E1257" s="37" t="e">
        <f>INDEX('Monthly Returns'!$O:$O,MATCH('Charting Input'!$C1257,'Monthly Returns'!$D:$D,0),0)</f>
        <v>#N/A</v>
      </c>
      <c r="F1257" s="37" t="e">
        <f>INDEX('Monthly Returns'!$P:$P,MATCH('Charting Input'!$C1257,'Monthly Returns'!$D:$D,0),0)</f>
        <v>#N/A</v>
      </c>
      <c r="G1257" s="17" t="e">
        <f t="shared" si="77"/>
        <v>#N/A</v>
      </c>
      <c r="H1257" s="17" t="e">
        <f t="shared" si="79"/>
        <v>#N/A</v>
      </c>
      <c r="I1257" s="17" t="e">
        <f t="shared" si="80"/>
        <v>#N/A</v>
      </c>
    </row>
    <row r="1258" spans="2:9" x14ac:dyDescent="0.2">
      <c r="B1258" s="1" t="s">
        <v>1669</v>
      </c>
      <c r="C1258" s="34">
        <f t="shared" si="78"/>
        <v>77918</v>
      </c>
      <c r="D1258" s="37" t="e">
        <f>INDEX('Monthly Returns'!$E:$E,MATCH('Charting Input'!$C1258,'Monthly Returns'!$D:$D,0),0)</f>
        <v>#N/A</v>
      </c>
      <c r="E1258" s="37" t="e">
        <f>INDEX('Monthly Returns'!$O:$O,MATCH('Charting Input'!$C1258,'Monthly Returns'!$D:$D,0),0)</f>
        <v>#N/A</v>
      </c>
      <c r="F1258" s="37" t="e">
        <f>INDEX('Monthly Returns'!$P:$P,MATCH('Charting Input'!$C1258,'Monthly Returns'!$D:$D,0),0)</f>
        <v>#N/A</v>
      </c>
      <c r="G1258" s="17" t="e">
        <f t="shared" si="77"/>
        <v>#N/A</v>
      </c>
      <c r="H1258" s="17" t="e">
        <f t="shared" si="79"/>
        <v>#N/A</v>
      </c>
      <c r="I1258" s="17" t="e">
        <f t="shared" si="80"/>
        <v>#N/A</v>
      </c>
    </row>
    <row r="1259" spans="2:9" x14ac:dyDescent="0.2">
      <c r="B1259" s="1" t="s">
        <v>1670</v>
      </c>
      <c r="C1259" s="34">
        <f t="shared" si="78"/>
        <v>77949</v>
      </c>
      <c r="D1259" s="37" t="e">
        <f>INDEX('Monthly Returns'!$E:$E,MATCH('Charting Input'!$C1259,'Monthly Returns'!$D:$D,0),0)</f>
        <v>#N/A</v>
      </c>
      <c r="E1259" s="37" t="e">
        <f>INDEX('Monthly Returns'!$O:$O,MATCH('Charting Input'!$C1259,'Monthly Returns'!$D:$D,0),0)</f>
        <v>#N/A</v>
      </c>
      <c r="F1259" s="37" t="e">
        <f>INDEX('Monthly Returns'!$P:$P,MATCH('Charting Input'!$C1259,'Monthly Returns'!$D:$D,0),0)</f>
        <v>#N/A</v>
      </c>
      <c r="G1259" s="17" t="e">
        <f t="shared" si="77"/>
        <v>#N/A</v>
      </c>
      <c r="H1259" s="17" t="e">
        <f t="shared" si="79"/>
        <v>#N/A</v>
      </c>
      <c r="I1259" s="17" t="e">
        <f t="shared" si="80"/>
        <v>#N/A</v>
      </c>
    </row>
    <row r="1260" spans="2:9" x14ac:dyDescent="0.2">
      <c r="B1260" s="1" t="s">
        <v>1671</v>
      </c>
      <c r="C1260" s="34">
        <f t="shared" si="78"/>
        <v>77979</v>
      </c>
      <c r="D1260" s="37" t="e">
        <f>INDEX('Monthly Returns'!$E:$E,MATCH('Charting Input'!$C1260,'Monthly Returns'!$D:$D,0),0)</f>
        <v>#N/A</v>
      </c>
      <c r="E1260" s="37" t="e">
        <f>INDEX('Monthly Returns'!$O:$O,MATCH('Charting Input'!$C1260,'Monthly Returns'!$D:$D,0),0)</f>
        <v>#N/A</v>
      </c>
      <c r="F1260" s="37" t="e">
        <f>INDEX('Monthly Returns'!$P:$P,MATCH('Charting Input'!$C1260,'Monthly Returns'!$D:$D,0),0)</f>
        <v>#N/A</v>
      </c>
      <c r="G1260" s="17" t="e">
        <f t="shared" si="77"/>
        <v>#N/A</v>
      </c>
      <c r="H1260" s="17" t="e">
        <f t="shared" si="79"/>
        <v>#N/A</v>
      </c>
      <c r="I1260" s="17" t="e">
        <f t="shared" si="80"/>
        <v>#N/A</v>
      </c>
    </row>
    <row r="1261" spans="2:9" x14ac:dyDescent="0.2">
      <c r="B1261" s="1" t="s">
        <v>1672</v>
      </c>
      <c r="C1261" s="34">
        <f t="shared" si="78"/>
        <v>78010</v>
      </c>
      <c r="D1261" s="37" t="e">
        <f>INDEX('Monthly Returns'!$E:$E,MATCH('Charting Input'!$C1261,'Monthly Returns'!$D:$D,0),0)</f>
        <v>#N/A</v>
      </c>
      <c r="E1261" s="37" t="e">
        <f>INDEX('Monthly Returns'!$O:$O,MATCH('Charting Input'!$C1261,'Monthly Returns'!$D:$D,0),0)</f>
        <v>#N/A</v>
      </c>
      <c r="F1261" s="37" t="e">
        <f>INDEX('Monthly Returns'!$P:$P,MATCH('Charting Input'!$C1261,'Monthly Returns'!$D:$D,0),0)</f>
        <v>#N/A</v>
      </c>
      <c r="G1261" s="17" t="e">
        <f t="shared" si="77"/>
        <v>#N/A</v>
      </c>
      <c r="H1261" s="17" t="e">
        <f t="shared" si="79"/>
        <v>#N/A</v>
      </c>
      <c r="I1261" s="17" t="e">
        <f t="shared" si="80"/>
        <v>#N/A</v>
      </c>
    </row>
    <row r="1262" spans="2:9" x14ac:dyDescent="0.2">
      <c r="B1262" s="1" t="s">
        <v>1673</v>
      </c>
      <c r="C1262" s="34">
        <f t="shared" si="78"/>
        <v>78041</v>
      </c>
      <c r="D1262" s="37" t="e">
        <f>INDEX('Monthly Returns'!$E:$E,MATCH('Charting Input'!$C1262,'Monthly Returns'!$D:$D,0),0)</f>
        <v>#N/A</v>
      </c>
      <c r="E1262" s="37" t="e">
        <f>INDEX('Monthly Returns'!$O:$O,MATCH('Charting Input'!$C1262,'Monthly Returns'!$D:$D,0),0)</f>
        <v>#N/A</v>
      </c>
      <c r="F1262" s="37" t="e">
        <f>INDEX('Monthly Returns'!$P:$P,MATCH('Charting Input'!$C1262,'Monthly Returns'!$D:$D,0),0)</f>
        <v>#N/A</v>
      </c>
      <c r="G1262" s="17" t="e">
        <f t="shared" si="77"/>
        <v>#N/A</v>
      </c>
      <c r="H1262" s="17" t="e">
        <f t="shared" si="79"/>
        <v>#N/A</v>
      </c>
      <c r="I1262" s="17" t="e">
        <f t="shared" si="80"/>
        <v>#N/A</v>
      </c>
    </row>
    <row r="1263" spans="2:9" x14ac:dyDescent="0.2">
      <c r="B1263" s="1" t="s">
        <v>1674</v>
      </c>
      <c r="C1263" s="34">
        <f t="shared" si="78"/>
        <v>78071</v>
      </c>
      <c r="D1263" s="37" t="e">
        <f>INDEX('Monthly Returns'!$E:$E,MATCH('Charting Input'!$C1263,'Monthly Returns'!$D:$D,0),0)</f>
        <v>#N/A</v>
      </c>
      <c r="E1263" s="37" t="e">
        <f>INDEX('Monthly Returns'!$O:$O,MATCH('Charting Input'!$C1263,'Monthly Returns'!$D:$D,0),0)</f>
        <v>#N/A</v>
      </c>
      <c r="F1263" s="37" t="e">
        <f>INDEX('Monthly Returns'!$P:$P,MATCH('Charting Input'!$C1263,'Monthly Returns'!$D:$D,0),0)</f>
        <v>#N/A</v>
      </c>
      <c r="G1263" s="17" t="e">
        <f t="shared" si="77"/>
        <v>#N/A</v>
      </c>
      <c r="H1263" s="17" t="e">
        <f t="shared" si="79"/>
        <v>#N/A</v>
      </c>
      <c r="I1263" s="17" t="e">
        <f t="shared" si="80"/>
        <v>#N/A</v>
      </c>
    </row>
    <row r="1264" spans="2:9" x14ac:dyDescent="0.2">
      <c r="B1264" s="1" t="s">
        <v>1675</v>
      </c>
      <c r="C1264" s="34">
        <f t="shared" si="78"/>
        <v>78102</v>
      </c>
      <c r="D1264" s="37" t="e">
        <f>INDEX('Monthly Returns'!$E:$E,MATCH('Charting Input'!$C1264,'Monthly Returns'!$D:$D,0),0)</f>
        <v>#N/A</v>
      </c>
      <c r="E1264" s="37" t="e">
        <f>INDEX('Monthly Returns'!$O:$O,MATCH('Charting Input'!$C1264,'Monthly Returns'!$D:$D,0),0)</f>
        <v>#N/A</v>
      </c>
      <c r="F1264" s="37" t="e">
        <f>INDEX('Monthly Returns'!$P:$P,MATCH('Charting Input'!$C1264,'Monthly Returns'!$D:$D,0),0)</f>
        <v>#N/A</v>
      </c>
      <c r="G1264" s="17" t="e">
        <f t="shared" si="77"/>
        <v>#N/A</v>
      </c>
      <c r="H1264" s="17" t="e">
        <f t="shared" si="79"/>
        <v>#N/A</v>
      </c>
      <c r="I1264" s="17" t="e">
        <f t="shared" si="80"/>
        <v>#N/A</v>
      </c>
    </row>
    <row r="1265" spans="2:9" x14ac:dyDescent="0.2">
      <c r="B1265" s="1" t="s">
        <v>1676</v>
      </c>
      <c r="C1265" s="34">
        <f t="shared" si="78"/>
        <v>78132</v>
      </c>
      <c r="D1265" s="37" t="e">
        <f>INDEX('Monthly Returns'!$E:$E,MATCH('Charting Input'!$C1265,'Monthly Returns'!$D:$D,0),0)</f>
        <v>#N/A</v>
      </c>
      <c r="E1265" s="37" t="e">
        <f>INDEX('Monthly Returns'!$O:$O,MATCH('Charting Input'!$C1265,'Monthly Returns'!$D:$D,0),0)</f>
        <v>#N/A</v>
      </c>
      <c r="F1265" s="37" t="e">
        <f>INDEX('Monthly Returns'!$P:$P,MATCH('Charting Input'!$C1265,'Monthly Returns'!$D:$D,0),0)</f>
        <v>#N/A</v>
      </c>
      <c r="G1265" s="17" t="e">
        <f t="shared" si="77"/>
        <v>#N/A</v>
      </c>
      <c r="H1265" s="17" t="e">
        <f t="shared" si="79"/>
        <v>#N/A</v>
      </c>
      <c r="I1265" s="17" t="e">
        <f t="shared" si="80"/>
        <v>#N/A</v>
      </c>
    </row>
    <row r="1266" spans="2:9" x14ac:dyDescent="0.2">
      <c r="B1266" s="1" t="s">
        <v>1677</v>
      </c>
      <c r="C1266" s="34">
        <f t="shared" si="78"/>
        <v>78163</v>
      </c>
      <c r="D1266" s="37" t="e">
        <f>INDEX('Monthly Returns'!$E:$E,MATCH('Charting Input'!$C1266,'Monthly Returns'!$D:$D,0),0)</f>
        <v>#N/A</v>
      </c>
      <c r="E1266" s="37" t="e">
        <f>INDEX('Monthly Returns'!$O:$O,MATCH('Charting Input'!$C1266,'Monthly Returns'!$D:$D,0),0)</f>
        <v>#N/A</v>
      </c>
      <c r="F1266" s="37" t="e">
        <f>INDEX('Monthly Returns'!$P:$P,MATCH('Charting Input'!$C1266,'Monthly Returns'!$D:$D,0),0)</f>
        <v>#N/A</v>
      </c>
      <c r="G1266" s="17" t="e">
        <f t="shared" si="77"/>
        <v>#N/A</v>
      </c>
      <c r="H1266" s="17" t="e">
        <f t="shared" si="79"/>
        <v>#N/A</v>
      </c>
      <c r="I1266" s="17" t="e">
        <f t="shared" si="80"/>
        <v>#N/A</v>
      </c>
    </row>
    <row r="1267" spans="2:9" x14ac:dyDescent="0.2">
      <c r="B1267" s="1" t="s">
        <v>1678</v>
      </c>
      <c r="C1267" s="34">
        <f t="shared" si="78"/>
        <v>78194</v>
      </c>
      <c r="D1267" s="37" t="e">
        <f>INDEX('Monthly Returns'!$E:$E,MATCH('Charting Input'!$C1267,'Monthly Returns'!$D:$D,0),0)</f>
        <v>#N/A</v>
      </c>
      <c r="E1267" s="37" t="e">
        <f>INDEX('Monthly Returns'!$O:$O,MATCH('Charting Input'!$C1267,'Monthly Returns'!$D:$D,0),0)</f>
        <v>#N/A</v>
      </c>
      <c r="F1267" s="37" t="e">
        <f>INDEX('Monthly Returns'!$P:$P,MATCH('Charting Input'!$C1267,'Monthly Returns'!$D:$D,0),0)</f>
        <v>#N/A</v>
      </c>
      <c r="G1267" s="17" t="e">
        <f t="shared" si="77"/>
        <v>#N/A</v>
      </c>
      <c r="H1267" s="17" t="e">
        <f t="shared" si="79"/>
        <v>#N/A</v>
      </c>
      <c r="I1267" s="17" t="e">
        <f t="shared" si="80"/>
        <v>#N/A</v>
      </c>
    </row>
    <row r="1268" spans="2:9" x14ac:dyDescent="0.2">
      <c r="B1268" s="1" t="s">
        <v>1679</v>
      </c>
      <c r="C1268" s="34">
        <f t="shared" si="78"/>
        <v>78222</v>
      </c>
      <c r="D1268" s="37" t="e">
        <f>INDEX('Monthly Returns'!$E:$E,MATCH('Charting Input'!$C1268,'Monthly Returns'!$D:$D,0),0)</f>
        <v>#N/A</v>
      </c>
      <c r="E1268" s="37" t="e">
        <f>INDEX('Monthly Returns'!$O:$O,MATCH('Charting Input'!$C1268,'Monthly Returns'!$D:$D,0),0)</f>
        <v>#N/A</v>
      </c>
      <c r="F1268" s="37" t="e">
        <f>INDEX('Monthly Returns'!$P:$P,MATCH('Charting Input'!$C1268,'Monthly Returns'!$D:$D,0),0)</f>
        <v>#N/A</v>
      </c>
      <c r="G1268" s="17" t="e">
        <f t="shared" si="77"/>
        <v>#N/A</v>
      </c>
      <c r="H1268" s="17" t="e">
        <f t="shared" si="79"/>
        <v>#N/A</v>
      </c>
      <c r="I1268" s="17" t="e">
        <f t="shared" si="80"/>
        <v>#N/A</v>
      </c>
    </row>
    <row r="1269" spans="2:9" x14ac:dyDescent="0.2">
      <c r="B1269" s="1" t="s">
        <v>1680</v>
      </c>
      <c r="C1269" s="34">
        <f t="shared" si="78"/>
        <v>78253</v>
      </c>
      <c r="D1269" s="37" t="e">
        <f>INDEX('Monthly Returns'!$E:$E,MATCH('Charting Input'!$C1269,'Monthly Returns'!$D:$D,0),0)</f>
        <v>#N/A</v>
      </c>
      <c r="E1269" s="37" t="e">
        <f>INDEX('Monthly Returns'!$O:$O,MATCH('Charting Input'!$C1269,'Monthly Returns'!$D:$D,0),0)</f>
        <v>#N/A</v>
      </c>
      <c r="F1269" s="37" t="e">
        <f>INDEX('Monthly Returns'!$P:$P,MATCH('Charting Input'!$C1269,'Monthly Returns'!$D:$D,0),0)</f>
        <v>#N/A</v>
      </c>
      <c r="G1269" s="17" t="e">
        <f t="shared" si="77"/>
        <v>#N/A</v>
      </c>
      <c r="H1269" s="17" t="e">
        <f t="shared" si="79"/>
        <v>#N/A</v>
      </c>
      <c r="I1269" s="17" t="e">
        <f t="shared" si="80"/>
        <v>#N/A</v>
      </c>
    </row>
    <row r="1270" spans="2:9" x14ac:dyDescent="0.2">
      <c r="B1270" s="1" t="s">
        <v>1681</v>
      </c>
      <c r="C1270" s="34">
        <f t="shared" si="78"/>
        <v>78283</v>
      </c>
      <c r="D1270" s="37" t="e">
        <f>INDEX('Monthly Returns'!$E:$E,MATCH('Charting Input'!$C1270,'Monthly Returns'!$D:$D,0),0)</f>
        <v>#N/A</v>
      </c>
      <c r="E1270" s="37" t="e">
        <f>INDEX('Monthly Returns'!$O:$O,MATCH('Charting Input'!$C1270,'Monthly Returns'!$D:$D,0),0)</f>
        <v>#N/A</v>
      </c>
      <c r="F1270" s="37" t="e">
        <f>INDEX('Monthly Returns'!$P:$P,MATCH('Charting Input'!$C1270,'Monthly Returns'!$D:$D,0),0)</f>
        <v>#N/A</v>
      </c>
      <c r="G1270" s="17" t="e">
        <f t="shared" si="77"/>
        <v>#N/A</v>
      </c>
      <c r="H1270" s="17" t="e">
        <f t="shared" si="79"/>
        <v>#N/A</v>
      </c>
      <c r="I1270" s="17" t="e">
        <f t="shared" si="80"/>
        <v>#N/A</v>
      </c>
    </row>
    <row r="1271" spans="2:9" x14ac:dyDescent="0.2">
      <c r="B1271" s="1" t="s">
        <v>1682</v>
      </c>
      <c r="C1271" s="34">
        <f t="shared" si="78"/>
        <v>78314</v>
      </c>
      <c r="D1271" s="37" t="e">
        <f>INDEX('Monthly Returns'!$E:$E,MATCH('Charting Input'!$C1271,'Monthly Returns'!$D:$D,0),0)</f>
        <v>#N/A</v>
      </c>
      <c r="E1271" s="37" t="e">
        <f>INDEX('Monthly Returns'!$O:$O,MATCH('Charting Input'!$C1271,'Monthly Returns'!$D:$D,0),0)</f>
        <v>#N/A</v>
      </c>
      <c r="F1271" s="37" t="e">
        <f>INDEX('Monthly Returns'!$P:$P,MATCH('Charting Input'!$C1271,'Monthly Returns'!$D:$D,0),0)</f>
        <v>#N/A</v>
      </c>
      <c r="G1271" s="17" t="e">
        <f t="shared" si="77"/>
        <v>#N/A</v>
      </c>
      <c r="H1271" s="17" t="e">
        <f t="shared" si="79"/>
        <v>#N/A</v>
      </c>
      <c r="I1271" s="17" t="e">
        <f t="shared" si="80"/>
        <v>#N/A</v>
      </c>
    </row>
    <row r="1272" spans="2:9" x14ac:dyDescent="0.2">
      <c r="B1272" s="1" t="s">
        <v>1683</v>
      </c>
      <c r="C1272" s="34">
        <f t="shared" si="78"/>
        <v>78344</v>
      </c>
      <c r="D1272" s="37" t="e">
        <f>INDEX('Monthly Returns'!$E:$E,MATCH('Charting Input'!$C1272,'Monthly Returns'!$D:$D,0),0)</f>
        <v>#N/A</v>
      </c>
      <c r="E1272" s="37" t="e">
        <f>INDEX('Monthly Returns'!$O:$O,MATCH('Charting Input'!$C1272,'Monthly Returns'!$D:$D,0),0)</f>
        <v>#N/A</v>
      </c>
      <c r="F1272" s="37" t="e">
        <f>INDEX('Monthly Returns'!$P:$P,MATCH('Charting Input'!$C1272,'Monthly Returns'!$D:$D,0),0)</f>
        <v>#N/A</v>
      </c>
      <c r="G1272" s="17" t="e">
        <f t="shared" si="77"/>
        <v>#N/A</v>
      </c>
      <c r="H1272" s="17" t="e">
        <f t="shared" si="79"/>
        <v>#N/A</v>
      </c>
      <c r="I1272" s="17" t="e">
        <f t="shared" si="80"/>
        <v>#N/A</v>
      </c>
    </row>
    <row r="1273" spans="2:9" x14ac:dyDescent="0.2">
      <c r="B1273" s="1" t="s">
        <v>1684</v>
      </c>
      <c r="C1273" s="34">
        <f t="shared" si="78"/>
        <v>78375</v>
      </c>
      <c r="D1273" s="37" t="e">
        <f>INDEX('Monthly Returns'!$E:$E,MATCH('Charting Input'!$C1273,'Monthly Returns'!$D:$D,0),0)</f>
        <v>#N/A</v>
      </c>
      <c r="E1273" s="37" t="e">
        <f>INDEX('Monthly Returns'!$O:$O,MATCH('Charting Input'!$C1273,'Monthly Returns'!$D:$D,0),0)</f>
        <v>#N/A</v>
      </c>
      <c r="F1273" s="37" t="e">
        <f>INDEX('Monthly Returns'!$P:$P,MATCH('Charting Input'!$C1273,'Monthly Returns'!$D:$D,0),0)</f>
        <v>#N/A</v>
      </c>
      <c r="G1273" s="17" t="e">
        <f t="shared" si="77"/>
        <v>#N/A</v>
      </c>
      <c r="H1273" s="17" t="e">
        <f t="shared" si="79"/>
        <v>#N/A</v>
      </c>
      <c r="I1273" s="17" t="e">
        <f t="shared" si="80"/>
        <v>#N/A</v>
      </c>
    </row>
    <row r="1274" spans="2:9" x14ac:dyDescent="0.2">
      <c r="B1274" s="1" t="s">
        <v>1685</v>
      </c>
      <c r="C1274" s="34">
        <f t="shared" si="78"/>
        <v>78406</v>
      </c>
      <c r="D1274" s="37" t="e">
        <f>INDEX('Monthly Returns'!$E:$E,MATCH('Charting Input'!$C1274,'Monthly Returns'!$D:$D,0),0)</f>
        <v>#N/A</v>
      </c>
      <c r="E1274" s="37" t="e">
        <f>INDEX('Monthly Returns'!$O:$O,MATCH('Charting Input'!$C1274,'Monthly Returns'!$D:$D,0),0)</f>
        <v>#N/A</v>
      </c>
      <c r="F1274" s="37" t="e">
        <f>INDEX('Monthly Returns'!$P:$P,MATCH('Charting Input'!$C1274,'Monthly Returns'!$D:$D,0),0)</f>
        <v>#N/A</v>
      </c>
      <c r="G1274" s="17" t="e">
        <f t="shared" si="77"/>
        <v>#N/A</v>
      </c>
      <c r="H1274" s="17" t="e">
        <f t="shared" si="79"/>
        <v>#N/A</v>
      </c>
      <c r="I1274" s="17" t="e">
        <f t="shared" si="80"/>
        <v>#N/A</v>
      </c>
    </row>
    <row r="1275" spans="2:9" x14ac:dyDescent="0.2">
      <c r="B1275" s="1" t="s">
        <v>1686</v>
      </c>
      <c r="C1275" s="34">
        <f t="shared" si="78"/>
        <v>78436</v>
      </c>
      <c r="D1275" s="37" t="e">
        <f>INDEX('Monthly Returns'!$E:$E,MATCH('Charting Input'!$C1275,'Monthly Returns'!$D:$D,0),0)</f>
        <v>#N/A</v>
      </c>
      <c r="E1275" s="37" t="e">
        <f>INDEX('Monthly Returns'!$O:$O,MATCH('Charting Input'!$C1275,'Monthly Returns'!$D:$D,0),0)</f>
        <v>#N/A</v>
      </c>
      <c r="F1275" s="37" t="e">
        <f>INDEX('Monthly Returns'!$P:$P,MATCH('Charting Input'!$C1275,'Monthly Returns'!$D:$D,0),0)</f>
        <v>#N/A</v>
      </c>
      <c r="G1275" s="17" t="e">
        <f t="shared" si="77"/>
        <v>#N/A</v>
      </c>
      <c r="H1275" s="17" t="e">
        <f t="shared" si="79"/>
        <v>#N/A</v>
      </c>
      <c r="I1275" s="17" t="e">
        <f t="shared" si="80"/>
        <v>#N/A</v>
      </c>
    </row>
    <row r="1276" spans="2:9" x14ac:dyDescent="0.2">
      <c r="B1276" s="1" t="s">
        <v>1687</v>
      </c>
      <c r="C1276" s="34">
        <f t="shared" si="78"/>
        <v>78467</v>
      </c>
      <c r="D1276" s="37" t="e">
        <f>INDEX('Monthly Returns'!$E:$E,MATCH('Charting Input'!$C1276,'Monthly Returns'!$D:$D,0),0)</f>
        <v>#N/A</v>
      </c>
      <c r="E1276" s="37" t="e">
        <f>INDEX('Monthly Returns'!$O:$O,MATCH('Charting Input'!$C1276,'Monthly Returns'!$D:$D,0),0)</f>
        <v>#N/A</v>
      </c>
      <c r="F1276" s="37" t="e">
        <f>INDEX('Monthly Returns'!$P:$P,MATCH('Charting Input'!$C1276,'Monthly Returns'!$D:$D,0),0)</f>
        <v>#N/A</v>
      </c>
      <c r="G1276" s="17" t="e">
        <f t="shared" si="77"/>
        <v>#N/A</v>
      </c>
      <c r="H1276" s="17" t="e">
        <f t="shared" si="79"/>
        <v>#N/A</v>
      </c>
      <c r="I1276" s="17" t="e">
        <f t="shared" si="80"/>
        <v>#N/A</v>
      </c>
    </row>
    <row r="1277" spans="2:9" x14ac:dyDescent="0.2">
      <c r="B1277" s="1" t="s">
        <v>1688</v>
      </c>
      <c r="C1277" s="34">
        <f t="shared" si="78"/>
        <v>78497</v>
      </c>
      <c r="D1277" s="37" t="e">
        <f>INDEX('Monthly Returns'!$E:$E,MATCH('Charting Input'!$C1277,'Monthly Returns'!$D:$D,0),0)</f>
        <v>#N/A</v>
      </c>
      <c r="E1277" s="37" t="e">
        <f>INDEX('Monthly Returns'!$O:$O,MATCH('Charting Input'!$C1277,'Monthly Returns'!$D:$D,0),0)</f>
        <v>#N/A</v>
      </c>
      <c r="F1277" s="37" t="e">
        <f>INDEX('Monthly Returns'!$P:$P,MATCH('Charting Input'!$C1277,'Monthly Returns'!$D:$D,0),0)</f>
        <v>#N/A</v>
      </c>
      <c r="G1277" s="17" t="e">
        <f t="shared" si="77"/>
        <v>#N/A</v>
      </c>
      <c r="H1277" s="17" t="e">
        <f t="shared" si="79"/>
        <v>#N/A</v>
      </c>
      <c r="I1277" s="17" t="e">
        <f t="shared" si="80"/>
        <v>#N/A</v>
      </c>
    </row>
    <row r="1278" spans="2:9" x14ac:dyDescent="0.2">
      <c r="B1278" s="1" t="s">
        <v>1689</v>
      </c>
      <c r="C1278" s="34">
        <f t="shared" si="78"/>
        <v>78528</v>
      </c>
      <c r="D1278" s="37" t="e">
        <f>INDEX('Monthly Returns'!$E:$E,MATCH('Charting Input'!$C1278,'Monthly Returns'!$D:$D,0),0)</f>
        <v>#N/A</v>
      </c>
      <c r="E1278" s="37" t="e">
        <f>INDEX('Monthly Returns'!$O:$O,MATCH('Charting Input'!$C1278,'Monthly Returns'!$D:$D,0),0)</f>
        <v>#N/A</v>
      </c>
      <c r="F1278" s="37" t="e">
        <f>INDEX('Monthly Returns'!$P:$P,MATCH('Charting Input'!$C1278,'Monthly Returns'!$D:$D,0),0)</f>
        <v>#N/A</v>
      </c>
      <c r="G1278" s="17" t="e">
        <f t="shared" si="77"/>
        <v>#N/A</v>
      </c>
      <c r="H1278" s="17" t="e">
        <f t="shared" si="79"/>
        <v>#N/A</v>
      </c>
      <c r="I1278" s="17" t="e">
        <f t="shared" si="80"/>
        <v>#N/A</v>
      </c>
    </row>
    <row r="1279" spans="2:9" x14ac:dyDescent="0.2">
      <c r="B1279" s="1" t="s">
        <v>1690</v>
      </c>
      <c r="C1279" s="34">
        <f t="shared" si="78"/>
        <v>78559</v>
      </c>
      <c r="D1279" s="37" t="e">
        <f>INDEX('Monthly Returns'!$E:$E,MATCH('Charting Input'!$C1279,'Monthly Returns'!$D:$D,0),0)</f>
        <v>#N/A</v>
      </c>
      <c r="E1279" s="37" t="e">
        <f>INDEX('Monthly Returns'!$O:$O,MATCH('Charting Input'!$C1279,'Monthly Returns'!$D:$D,0),0)</f>
        <v>#N/A</v>
      </c>
      <c r="F1279" s="37" t="e">
        <f>INDEX('Monthly Returns'!$P:$P,MATCH('Charting Input'!$C1279,'Monthly Returns'!$D:$D,0),0)</f>
        <v>#N/A</v>
      </c>
      <c r="G1279" s="17" t="e">
        <f t="shared" si="77"/>
        <v>#N/A</v>
      </c>
      <c r="H1279" s="17" t="e">
        <f t="shared" si="79"/>
        <v>#N/A</v>
      </c>
      <c r="I1279" s="17" t="e">
        <f t="shared" si="80"/>
        <v>#N/A</v>
      </c>
    </row>
    <row r="1280" spans="2:9" x14ac:dyDescent="0.2">
      <c r="B1280" s="1" t="s">
        <v>1691</v>
      </c>
      <c r="C1280" s="34">
        <f t="shared" si="78"/>
        <v>78587</v>
      </c>
      <c r="D1280" s="37" t="e">
        <f>INDEX('Monthly Returns'!$E:$E,MATCH('Charting Input'!$C1280,'Monthly Returns'!$D:$D,0),0)</f>
        <v>#N/A</v>
      </c>
      <c r="E1280" s="37" t="e">
        <f>INDEX('Monthly Returns'!$O:$O,MATCH('Charting Input'!$C1280,'Monthly Returns'!$D:$D,0),0)</f>
        <v>#N/A</v>
      </c>
      <c r="F1280" s="37" t="e">
        <f>INDEX('Monthly Returns'!$P:$P,MATCH('Charting Input'!$C1280,'Monthly Returns'!$D:$D,0),0)</f>
        <v>#N/A</v>
      </c>
      <c r="G1280" s="17" t="e">
        <f t="shared" si="77"/>
        <v>#N/A</v>
      </c>
      <c r="H1280" s="17" t="e">
        <f t="shared" si="79"/>
        <v>#N/A</v>
      </c>
      <c r="I1280" s="17" t="e">
        <f t="shared" si="80"/>
        <v>#N/A</v>
      </c>
    </row>
    <row r="1281" spans="2:9" x14ac:dyDescent="0.2">
      <c r="B1281" s="1" t="s">
        <v>1692</v>
      </c>
      <c r="C1281" s="34">
        <f t="shared" si="78"/>
        <v>78618</v>
      </c>
      <c r="D1281" s="37" t="e">
        <f>INDEX('Monthly Returns'!$E:$E,MATCH('Charting Input'!$C1281,'Monthly Returns'!$D:$D,0),0)</f>
        <v>#N/A</v>
      </c>
      <c r="E1281" s="37" t="e">
        <f>INDEX('Monthly Returns'!$O:$O,MATCH('Charting Input'!$C1281,'Monthly Returns'!$D:$D,0),0)</f>
        <v>#N/A</v>
      </c>
      <c r="F1281" s="37" t="e">
        <f>INDEX('Monthly Returns'!$P:$P,MATCH('Charting Input'!$C1281,'Monthly Returns'!$D:$D,0),0)</f>
        <v>#N/A</v>
      </c>
      <c r="G1281" s="17" t="e">
        <f t="shared" si="77"/>
        <v>#N/A</v>
      </c>
      <c r="H1281" s="17" t="e">
        <f t="shared" si="79"/>
        <v>#N/A</v>
      </c>
      <c r="I1281" s="17" t="e">
        <f t="shared" si="80"/>
        <v>#N/A</v>
      </c>
    </row>
    <row r="1282" spans="2:9" x14ac:dyDescent="0.2">
      <c r="B1282" s="1" t="s">
        <v>1693</v>
      </c>
      <c r="C1282" s="34">
        <f t="shared" si="78"/>
        <v>78648</v>
      </c>
      <c r="D1282" s="37" t="e">
        <f>INDEX('Monthly Returns'!$E:$E,MATCH('Charting Input'!$C1282,'Monthly Returns'!$D:$D,0),0)</f>
        <v>#N/A</v>
      </c>
      <c r="E1282" s="37" t="e">
        <f>INDEX('Monthly Returns'!$O:$O,MATCH('Charting Input'!$C1282,'Monthly Returns'!$D:$D,0),0)</f>
        <v>#N/A</v>
      </c>
      <c r="F1282" s="37" t="e">
        <f>INDEX('Monthly Returns'!$P:$P,MATCH('Charting Input'!$C1282,'Monthly Returns'!$D:$D,0),0)</f>
        <v>#N/A</v>
      </c>
      <c r="G1282" s="17" t="e">
        <f t="shared" si="77"/>
        <v>#N/A</v>
      </c>
      <c r="H1282" s="17" t="e">
        <f t="shared" si="79"/>
        <v>#N/A</v>
      </c>
      <c r="I1282" s="17" t="e">
        <f t="shared" si="80"/>
        <v>#N/A</v>
      </c>
    </row>
    <row r="1283" spans="2:9" x14ac:dyDescent="0.2">
      <c r="B1283" s="1" t="s">
        <v>1694</v>
      </c>
      <c r="C1283" s="34">
        <f t="shared" si="78"/>
        <v>78679</v>
      </c>
      <c r="D1283" s="37" t="e">
        <f>INDEX('Monthly Returns'!$E:$E,MATCH('Charting Input'!$C1283,'Monthly Returns'!$D:$D,0),0)</f>
        <v>#N/A</v>
      </c>
      <c r="E1283" s="37" t="e">
        <f>INDEX('Monthly Returns'!$O:$O,MATCH('Charting Input'!$C1283,'Monthly Returns'!$D:$D,0),0)</f>
        <v>#N/A</v>
      </c>
      <c r="F1283" s="37" t="e">
        <f>INDEX('Monthly Returns'!$P:$P,MATCH('Charting Input'!$C1283,'Monthly Returns'!$D:$D,0),0)</f>
        <v>#N/A</v>
      </c>
      <c r="G1283" s="17" t="e">
        <f t="shared" si="77"/>
        <v>#N/A</v>
      </c>
      <c r="H1283" s="17" t="e">
        <f t="shared" si="79"/>
        <v>#N/A</v>
      </c>
      <c r="I1283" s="17" t="e">
        <f t="shared" si="80"/>
        <v>#N/A</v>
      </c>
    </row>
    <row r="1284" spans="2:9" x14ac:dyDescent="0.2">
      <c r="B1284" s="1" t="s">
        <v>1695</v>
      </c>
      <c r="C1284" s="34">
        <f t="shared" si="78"/>
        <v>78709</v>
      </c>
      <c r="D1284" s="37" t="e">
        <f>INDEX('Monthly Returns'!$E:$E,MATCH('Charting Input'!$C1284,'Monthly Returns'!$D:$D,0),0)</f>
        <v>#N/A</v>
      </c>
      <c r="E1284" s="37" t="e">
        <f>INDEX('Monthly Returns'!$O:$O,MATCH('Charting Input'!$C1284,'Monthly Returns'!$D:$D,0),0)</f>
        <v>#N/A</v>
      </c>
      <c r="F1284" s="37" t="e">
        <f>INDEX('Monthly Returns'!$P:$P,MATCH('Charting Input'!$C1284,'Monthly Returns'!$D:$D,0),0)</f>
        <v>#N/A</v>
      </c>
      <c r="G1284" s="17" t="e">
        <f t="shared" si="77"/>
        <v>#N/A</v>
      </c>
      <c r="H1284" s="17" t="e">
        <f t="shared" si="79"/>
        <v>#N/A</v>
      </c>
      <c r="I1284" s="17" t="e">
        <f t="shared" si="80"/>
        <v>#N/A</v>
      </c>
    </row>
    <row r="1285" spans="2:9" x14ac:dyDescent="0.2">
      <c r="B1285" s="1" t="s">
        <v>1696</v>
      </c>
      <c r="C1285" s="34">
        <f t="shared" si="78"/>
        <v>78740</v>
      </c>
      <c r="D1285" s="37" t="e">
        <f>INDEX('Monthly Returns'!$E:$E,MATCH('Charting Input'!$C1285,'Monthly Returns'!$D:$D,0),0)</f>
        <v>#N/A</v>
      </c>
      <c r="E1285" s="37" t="e">
        <f>INDEX('Monthly Returns'!$O:$O,MATCH('Charting Input'!$C1285,'Monthly Returns'!$D:$D,0),0)</f>
        <v>#N/A</v>
      </c>
      <c r="F1285" s="37" t="e">
        <f>INDEX('Monthly Returns'!$P:$P,MATCH('Charting Input'!$C1285,'Monthly Returns'!$D:$D,0),0)</f>
        <v>#N/A</v>
      </c>
      <c r="G1285" s="17" t="e">
        <f t="shared" si="77"/>
        <v>#N/A</v>
      </c>
      <c r="H1285" s="17" t="e">
        <f t="shared" si="79"/>
        <v>#N/A</v>
      </c>
      <c r="I1285" s="17" t="e">
        <f t="shared" si="80"/>
        <v>#N/A</v>
      </c>
    </row>
    <row r="1286" spans="2:9" x14ac:dyDescent="0.2">
      <c r="B1286" s="1" t="s">
        <v>1697</v>
      </c>
      <c r="C1286" s="34">
        <f t="shared" si="78"/>
        <v>78771</v>
      </c>
      <c r="D1286" s="37" t="e">
        <f>INDEX('Monthly Returns'!$E:$E,MATCH('Charting Input'!$C1286,'Monthly Returns'!$D:$D,0),0)</f>
        <v>#N/A</v>
      </c>
      <c r="E1286" s="37" t="e">
        <f>INDEX('Monthly Returns'!$O:$O,MATCH('Charting Input'!$C1286,'Monthly Returns'!$D:$D,0),0)</f>
        <v>#N/A</v>
      </c>
      <c r="F1286" s="37" t="e">
        <f>INDEX('Monthly Returns'!$P:$P,MATCH('Charting Input'!$C1286,'Monthly Returns'!$D:$D,0),0)</f>
        <v>#N/A</v>
      </c>
      <c r="G1286" s="17" t="e">
        <f t="shared" si="77"/>
        <v>#N/A</v>
      </c>
      <c r="H1286" s="17" t="e">
        <f t="shared" si="79"/>
        <v>#N/A</v>
      </c>
      <c r="I1286" s="17" t="e">
        <f t="shared" si="80"/>
        <v>#N/A</v>
      </c>
    </row>
    <row r="1287" spans="2:9" x14ac:dyDescent="0.2">
      <c r="B1287" s="1" t="s">
        <v>1698</v>
      </c>
      <c r="C1287" s="34">
        <f t="shared" si="78"/>
        <v>78801</v>
      </c>
      <c r="D1287" s="37" t="e">
        <f>INDEX('Monthly Returns'!$E:$E,MATCH('Charting Input'!$C1287,'Monthly Returns'!$D:$D,0),0)</f>
        <v>#N/A</v>
      </c>
      <c r="E1287" s="37" t="e">
        <f>INDEX('Monthly Returns'!$O:$O,MATCH('Charting Input'!$C1287,'Monthly Returns'!$D:$D,0),0)</f>
        <v>#N/A</v>
      </c>
      <c r="F1287" s="37" t="e">
        <f>INDEX('Monthly Returns'!$P:$P,MATCH('Charting Input'!$C1287,'Monthly Returns'!$D:$D,0),0)</f>
        <v>#N/A</v>
      </c>
      <c r="G1287" s="17" t="e">
        <f t="shared" ref="G1287:G1350" si="81">D1287</f>
        <v>#N/A</v>
      </c>
      <c r="H1287" s="17" t="e">
        <f t="shared" si="79"/>
        <v>#N/A</v>
      </c>
      <c r="I1287" s="17" t="e">
        <f t="shared" si="80"/>
        <v>#N/A</v>
      </c>
    </row>
    <row r="1288" spans="2:9" x14ac:dyDescent="0.2">
      <c r="B1288" s="1" t="s">
        <v>1699</v>
      </c>
      <c r="C1288" s="34">
        <f t="shared" ref="C1288:C1351" si="82">EOMONTH(DATE(YEAR(C1287),MONTH(C1287),DAY(C1287)),1)</f>
        <v>78832</v>
      </c>
      <c r="D1288" s="37" t="e">
        <f>INDEX('Monthly Returns'!$E:$E,MATCH('Charting Input'!$C1288,'Monthly Returns'!$D:$D,0),0)</f>
        <v>#N/A</v>
      </c>
      <c r="E1288" s="37" t="e">
        <f>INDEX('Monthly Returns'!$O:$O,MATCH('Charting Input'!$C1288,'Monthly Returns'!$D:$D,0),0)</f>
        <v>#N/A</v>
      </c>
      <c r="F1288" s="37" t="e">
        <f>INDEX('Monthly Returns'!$P:$P,MATCH('Charting Input'!$C1288,'Monthly Returns'!$D:$D,0),0)</f>
        <v>#N/A</v>
      </c>
      <c r="G1288" s="17" t="e">
        <f t="shared" si="81"/>
        <v>#N/A</v>
      </c>
      <c r="H1288" s="17" t="e">
        <f t="shared" ref="H1288:H1351" si="83">H1287*(E1288/E1287)</f>
        <v>#N/A</v>
      </c>
      <c r="I1288" s="17" t="e">
        <f t="shared" ref="I1288:I1351" si="84">I1287*(F1288/F1287)</f>
        <v>#N/A</v>
      </c>
    </row>
    <row r="1289" spans="2:9" x14ac:dyDescent="0.2">
      <c r="B1289" s="1" t="s">
        <v>1700</v>
      </c>
      <c r="C1289" s="34">
        <f t="shared" si="82"/>
        <v>78862</v>
      </c>
      <c r="D1289" s="37" t="e">
        <f>INDEX('Monthly Returns'!$E:$E,MATCH('Charting Input'!$C1289,'Monthly Returns'!$D:$D,0),0)</f>
        <v>#N/A</v>
      </c>
      <c r="E1289" s="37" t="e">
        <f>INDEX('Monthly Returns'!$O:$O,MATCH('Charting Input'!$C1289,'Monthly Returns'!$D:$D,0),0)</f>
        <v>#N/A</v>
      </c>
      <c r="F1289" s="37" t="e">
        <f>INDEX('Monthly Returns'!$P:$P,MATCH('Charting Input'!$C1289,'Monthly Returns'!$D:$D,0),0)</f>
        <v>#N/A</v>
      </c>
      <c r="G1289" s="17" t="e">
        <f t="shared" si="81"/>
        <v>#N/A</v>
      </c>
      <c r="H1289" s="17" t="e">
        <f t="shared" si="83"/>
        <v>#N/A</v>
      </c>
      <c r="I1289" s="17" t="e">
        <f t="shared" si="84"/>
        <v>#N/A</v>
      </c>
    </row>
    <row r="1290" spans="2:9" x14ac:dyDescent="0.2">
      <c r="B1290" s="1" t="s">
        <v>1701</v>
      </c>
      <c r="C1290" s="34">
        <f t="shared" si="82"/>
        <v>78893</v>
      </c>
      <c r="D1290" s="37" t="e">
        <f>INDEX('Monthly Returns'!$E:$E,MATCH('Charting Input'!$C1290,'Monthly Returns'!$D:$D,0),0)</f>
        <v>#N/A</v>
      </c>
      <c r="E1290" s="37" t="e">
        <f>INDEX('Monthly Returns'!$O:$O,MATCH('Charting Input'!$C1290,'Monthly Returns'!$D:$D,0),0)</f>
        <v>#N/A</v>
      </c>
      <c r="F1290" s="37" t="e">
        <f>INDEX('Monthly Returns'!$P:$P,MATCH('Charting Input'!$C1290,'Monthly Returns'!$D:$D,0),0)</f>
        <v>#N/A</v>
      </c>
      <c r="G1290" s="17" t="e">
        <f t="shared" si="81"/>
        <v>#N/A</v>
      </c>
      <c r="H1290" s="17" t="e">
        <f t="shared" si="83"/>
        <v>#N/A</v>
      </c>
      <c r="I1290" s="17" t="e">
        <f t="shared" si="84"/>
        <v>#N/A</v>
      </c>
    </row>
    <row r="1291" spans="2:9" x14ac:dyDescent="0.2">
      <c r="B1291" s="1" t="s">
        <v>1702</v>
      </c>
      <c r="C1291" s="34">
        <f t="shared" si="82"/>
        <v>78924</v>
      </c>
      <c r="D1291" s="37" t="e">
        <f>INDEX('Monthly Returns'!$E:$E,MATCH('Charting Input'!$C1291,'Monthly Returns'!$D:$D,0),0)</f>
        <v>#N/A</v>
      </c>
      <c r="E1291" s="37" t="e">
        <f>INDEX('Monthly Returns'!$O:$O,MATCH('Charting Input'!$C1291,'Monthly Returns'!$D:$D,0),0)</f>
        <v>#N/A</v>
      </c>
      <c r="F1291" s="37" t="e">
        <f>INDEX('Monthly Returns'!$P:$P,MATCH('Charting Input'!$C1291,'Monthly Returns'!$D:$D,0),0)</f>
        <v>#N/A</v>
      </c>
      <c r="G1291" s="17" t="e">
        <f t="shared" si="81"/>
        <v>#N/A</v>
      </c>
      <c r="H1291" s="17" t="e">
        <f t="shared" si="83"/>
        <v>#N/A</v>
      </c>
      <c r="I1291" s="17" t="e">
        <f t="shared" si="84"/>
        <v>#N/A</v>
      </c>
    </row>
    <row r="1292" spans="2:9" x14ac:dyDescent="0.2">
      <c r="B1292" s="1" t="s">
        <v>1703</v>
      </c>
      <c r="C1292" s="34">
        <f t="shared" si="82"/>
        <v>78953</v>
      </c>
      <c r="D1292" s="37" t="e">
        <f>INDEX('Monthly Returns'!$E:$E,MATCH('Charting Input'!$C1292,'Monthly Returns'!$D:$D,0),0)</f>
        <v>#N/A</v>
      </c>
      <c r="E1292" s="37" t="e">
        <f>INDEX('Monthly Returns'!$O:$O,MATCH('Charting Input'!$C1292,'Monthly Returns'!$D:$D,0),0)</f>
        <v>#N/A</v>
      </c>
      <c r="F1292" s="37" t="e">
        <f>INDEX('Monthly Returns'!$P:$P,MATCH('Charting Input'!$C1292,'Monthly Returns'!$D:$D,0),0)</f>
        <v>#N/A</v>
      </c>
      <c r="G1292" s="17" t="e">
        <f t="shared" si="81"/>
        <v>#N/A</v>
      </c>
      <c r="H1292" s="17" t="e">
        <f t="shared" si="83"/>
        <v>#N/A</v>
      </c>
      <c r="I1292" s="17" t="e">
        <f t="shared" si="84"/>
        <v>#N/A</v>
      </c>
    </row>
    <row r="1293" spans="2:9" x14ac:dyDescent="0.2">
      <c r="B1293" s="1" t="s">
        <v>1704</v>
      </c>
      <c r="C1293" s="34">
        <f t="shared" si="82"/>
        <v>78984</v>
      </c>
      <c r="D1293" s="37" t="e">
        <f>INDEX('Monthly Returns'!$E:$E,MATCH('Charting Input'!$C1293,'Monthly Returns'!$D:$D,0),0)</f>
        <v>#N/A</v>
      </c>
      <c r="E1293" s="37" t="e">
        <f>INDEX('Monthly Returns'!$O:$O,MATCH('Charting Input'!$C1293,'Monthly Returns'!$D:$D,0),0)</f>
        <v>#N/A</v>
      </c>
      <c r="F1293" s="37" t="e">
        <f>INDEX('Monthly Returns'!$P:$P,MATCH('Charting Input'!$C1293,'Monthly Returns'!$D:$D,0),0)</f>
        <v>#N/A</v>
      </c>
      <c r="G1293" s="17" t="e">
        <f t="shared" si="81"/>
        <v>#N/A</v>
      </c>
      <c r="H1293" s="17" t="e">
        <f t="shared" si="83"/>
        <v>#N/A</v>
      </c>
      <c r="I1293" s="17" t="e">
        <f t="shared" si="84"/>
        <v>#N/A</v>
      </c>
    </row>
    <row r="1294" spans="2:9" x14ac:dyDescent="0.2">
      <c r="B1294" s="1" t="s">
        <v>1705</v>
      </c>
      <c r="C1294" s="34">
        <f t="shared" si="82"/>
        <v>79014</v>
      </c>
      <c r="D1294" s="37" t="e">
        <f>INDEX('Monthly Returns'!$E:$E,MATCH('Charting Input'!$C1294,'Monthly Returns'!$D:$D,0),0)</f>
        <v>#N/A</v>
      </c>
      <c r="E1294" s="37" t="e">
        <f>INDEX('Monthly Returns'!$O:$O,MATCH('Charting Input'!$C1294,'Monthly Returns'!$D:$D,0),0)</f>
        <v>#N/A</v>
      </c>
      <c r="F1294" s="37" t="e">
        <f>INDEX('Monthly Returns'!$P:$P,MATCH('Charting Input'!$C1294,'Monthly Returns'!$D:$D,0),0)</f>
        <v>#N/A</v>
      </c>
      <c r="G1294" s="17" t="e">
        <f t="shared" si="81"/>
        <v>#N/A</v>
      </c>
      <c r="H1294" s="17" t="e">
        <f t="shared" si="83"/>
        <v>#N/A</v>
      </c>
      <c r="I1294" s="17" t="e">
        <f t="shared" si="84"/>
        <v>#N/A</v>
      </c>
    </row>
    <row r="1295" spans="2:9" x14ac:dyDescent="0.2">
      <c r="B1295" s="1" t="s">
        <v>1706</v>
      </c>
      <c r="C1295" s="34">
        <f t="shared" si="82"/>
        <v>79045</v>
      </c>
      <c r="D1295" s="37" t="e">
        <f>INDEX('Monthly Returns'!$E:$E,MATCH('Charting Input'!$C1295,'Monthly Returns'!$D:$D,0),0)</f>
        <v>#N/A</v>
      </c>
      <c r="E1295" s="37" t="e">
        <f>INDEX('Monthly Returns'!$O:$O,MATCH('Charting Input'!$C1295,'Monthly Returns'!$D:$D,0),0)</f>
        <v>#N/A</v>
      </c>
      <c r="F1295" s="37" t="e">
        <f>INDEX('Monthly Returns'!$P:$P,MATCH('Charting Input'!$C1295,'Monthly Returns'!$D:$D,0),0)</f>
        <v>#N/A</v>
      </c>
      <c r="G1295" s="17" t="e">
        <f t="shared" si="81"/>
        <v>#N/A</v>
      </c>
      <c r="H1295" s="17" t="e">
        <f t="shared" si="83"/>
        <v>#N/A</v>
      </c>
      <c r="I1295" s="17" t="e">
        <f t="shared" si="84"/>
        <v>#N/A</v>
      </c>
    </row>
    <row r="1296" spans="2:9" x14ac:dyDescent="0.2">
      <c r="B1296" s="1" t="s">
        <v>1707</v>
      </c>
      <c r="C1296" s="34">
        <f t="shared" si="82"/>
        <v>79075</v>
      </c>
      <c r="D1296" s="37" t="e">
        <f>INDEX('Monthly Returns'!$E:$E,MATCH('Charting Input'!$C1296,'Monthly Returns'!$D:$D,0),0)</f>
        <v>#N/A</v>
      </c>
      <c r="E1296" s="37" t="e">
        <f>INDEX('Monthly Returns'!$O:$O,MATCH('Charting Input'!$C1296,'Monthly Returns'!$D:$D,0),0)</f>
        <v>#N/A</v>
      </c>
      <c r="F1296" s="37" t="e">
        <f>INDEX('Monthly Returns'!$P:$P,MATCH('Charting Input'!$C1296,'Monthly Returns'!$D:$D,0),0)</f>
        <v>#N/A</v>
      </c>
      <c r="G1296" s="17" t="e">
        <f t="shared" si="81"/>
        <v>#N/A</v>
      </c>
      <c r="H1296" s="17" t="e">
        <f t="shared" si="83"/>
        <v>#N/A</v>
      </c>
      <c r="I1296" s="17" t="e">
        <f t="shared" si="84"/>
        <v>#N/A</v>
      </c>
    </row>
    <row r="1297" spans="2:9" x14ac:dyDescent="0.2">
      <c r="B1297" s="1" t="s">
        <v>1708</v>
      </c>
      <c r="C1297" s="34">
        <f t="shared" si="82"/>
        <v>79106</v>
      </c>
      <c r="D1297" s="37" t="e">
        <f>INDEX('Monthly Returns'!$E:$E,MATCH('Charting Input'!$C1297,'Monthly Returns'!$D:$D,0),0)</f>
        <v>#N/A</v>
      </c>
      <c r="E1297" s="37" t="e">
        <f>INDEX('Monthly Returns'!$O:$O,MATCH('Charting Input'!$C1297,'Monthly Returns'!$D:$D,0),0)</f>
        <v>#N/A</v>
      </c>
      <c r="F1297" s="37" t="e">
        <f>INDEX('Monthly Returns'!$P:$P,MATCH('Charting Input'!$C1297,'Monthly Returns'!$D:$D,0),0)</f>
        <v>#N/A</v>
      </c>
      <c r="G1297" s="17" t="e">
        <f t="shared" si="81"/>
        <v>#N/A</v>
      </c>
      <c r="H1297" s="17" t="e">
        <f t="shared" si="83"/>
        <v>#N/A</v>
      </c>
      <c r="I1297" s="17" t="e">
        <f t="shared" si="84"/>
        <v>#N/A</v>
      </c>
    </row>
    <row r="1298" spans="2:9" x14ac:dyDescent="0.2">
      <c r="B1298" s="1" t="s">
        <v>1709</v>
      </c>
      <c r="C1298" s="34">
        <f t="shared" si="82"/>
        <v>79137</v>
      </c>
      <c r="D1298" s="37" t="e">
        <f>INDEX('Monthly Returns'!$E:$E,MATCH('Charting Input'!$C1298,'Monthly Returns'!$D:$D,0),0)</f>
        <v>#N/A</v>
      </c>
      <c r="E1298" s="37" t="e">
        <f>INDEX('Monthly Returns'!$O:$O,MATCH('Charting Input'!$C1298,'Monthly Returns'!$D:$D,0),0)</f>
        <v>#N/A</v>
      </c>
      <c r="F1298" s="37" t="e">
        <f>INDEX('Monthly Returns'!$P:$P,MATCH('Charting Input'!$C1298,'Monthly Returns'!$D:$D,0),0)</f>
        <v>#N/A</v>
      </c>
      <c r="G1298" s="17" t="e">
        <f t="shared" si="81"/>
        <v>#N/A</v>
      </c>
      <c r="H1298" s="17" t="e">
        <f t="shared" si="83"/>
        <v>#N/A</v>
      </c>
      <c r="I1298" s="17" t="e">
        <f t="shared" si="84"/>
        <v>#N/A</v>
      </c>
    </row>
    <row r="1299" spans="2:9" x14ac:dyDescent="0.2">
      <c r="B1299" s="1" t="s">
        <v>1710</v>
      </c>
      <c r="C1299" s="34">
        <f t="shared" si="82"/>
        <v>79167</v>
      </c>
      <c r="D1299" s="37" t="e">
        <f>INDEX('Monthly Returns'!$E:$E,MATCH('Charting Input'!$C1299,'Monthly Returns'!$D:$D,0),0)</f>
        <v>#N/A</v>
      </c>
      <c r="E1299" s="37" t="e">
        <f>INDEX('Monthly Returns'!$O:$O,MATCH('Charting Input'!$C1299,'Monthly Returns'!$D:$D,0),0)</f>
        <v>#N/A</v>
      </c>
      <c r="F1299" s="37" t="e">
        <f>INDEX('Monthly Returns'!$P:$P,MATCH('Charting Input'!$C1299,'Monthly Returns'!$D:$D,0),0)</f>
        <v>#N/A</v>
      </c>
      <c r="G1299" s="17" t="e">
        <f t="shared" si="81"/>
        <v>#N/A</v>
      </c>
      <c r="H1299" s="17" t="e">
        <f t="shared" si="83"/>
        <v>#N/A</v>
      </c>
      <c r="I1299" s="17" t="e">
        <f t="shared" si="84"/>
        <v>#N/A</v>
      </c>
    </row>
    <row r="1300" spans="2:9" x14ac:dyDescent="0.2">
      <c r="B1300" s="1" t="s">
        <v>1711</v>
      </c>
      <c r="C1300" s="34">
        <f t="shared" si="82"/>
        <v>79198</v>
      </c>
      <c r="D1300" s="37" t="e">
        <f>INDEX('Monthly Returns'!$E:$E,MATCH('Charting Input'!$C1300,'Monthly Returns'!$D:$D,0),0)</f>
        <v>#N/A</v>
      </c>
      <c r="E1300" s="37" t="e">
        <f>INDEX('Monthly Returns'!$O:$O,MATCH('Charting Input'!$C1300,'Monthly Returns'!$D:$D,0),0)</f>
        <v>#N/A</v>
      </c>
      <c r="F1300" s="37" t="e">
        <f>INDEX('Monthly Returns'!$P:$P,MATCH('Charting Input'!$C1300,'Monthly Returns'!$D:$D,0),0)</f>
        <v>#N/A</v>
      </c>
      <c r="G1300" s="17" t="e">
        <f t="shared" si="81"/>
        <v>#N/A</v>
      </c>
      <c r="H1300" s="17" t="e">
        <f t="shared" si="83"/>
        <v>#N/A</v>
      </c>
      <c r="I1300" s="17" t="e">
        <f t="shared" si="84"/>
        <v>#N/A</v>
      </c>
    </row>
    <row r="1301" spans="2:9" x14ac:dyDescent="0.2">
      <c r="B1301" s="1" t="s">
        <v>1712</v>
      </c>
      <c r="C1301" s="34">
        <f t="shared" si="82"/>
        <v>79228</v>
      </c>
      <c r="D1301" s="37" t="e">
        <f>INDEX('Monthly Returns'!$E:$E,MATCH('Charting Input'!$C1301,'Monthly Returns'!$D:$D,0),0)</f>
        <v>#N/A</v>
      </c>
      <c r="E1301" s="37" t="e">
        <f>INDEX('Monthly Returns'!$O:$O,MATCH('Charting Input'!$C1301,'Monthly Returns'!$D:$D,0),0)</f>
        <v>#N/A</v>
      </c>
      <c r="F1301" s="37" t="e">
        <f>INDEX('Monthly Returns'!$P:$P,MATCH('Charting Input'!$C1301,'Monthly Returns'!$D:$D,0),0)</f>
        <v>#N/A</v>
      </c>
      <c r="G1301" s="17" t="e">
        <f t="shared" si="81"/>
        <v>#N/A</v>
      </c>
      <c r="H1301" s="17" t="e">
        <f t="shared" si="83"/>
        <v>#N/A</v>
      </c>
      <c r="I1301" s="17" t="e">
        <f t="shared" si="84"/>
        <v>#N/A</v>
      </c>
    </row>
    <row r="1302" spans="2:9" x14ac:dyDescent="0.2">
      <c r="B1302" s="1" t="s">
        <v>1713</v>
      </c>
      <c r="C1302" s="34">
        <f t="shared" si="82"/>
        <v>79259</v>
      </c>
      <c r="D1302" s="37" t="e">
        <f>INDEX('Monthly Returns'!$E:$E,MATCH('Charting Input'!$C1302,'Monthly Returns'!$D:$D,0),0)</f>
        <v>#N/A</v>
      </c>
      <c r="E1302" s="37" t="e">
        <f>INDEX('Monthly Returns'!$O:$O,MATCH('Charting Input'!$C1302,'Monthly Returns'!$D:$D,0),0)</f>
        <v>#N/A</v>
      </c>
      <c r="F1302" s="37" t="e">
        <f>INDEX('Monthly Returns'!$P:$P,MATCH('Charting Input'!$C1302,'Monthly Returns'!$D:$D,0),0)</f>
        <v>#N/A</v>
      </c>
      <c r="G1302" s="17" t="e">
        <f t="shared" si="81"/>
        <v>#N/A</v>
      </c>
      <c r="H1302" s="17" t="e">
        <f t="shared" si="83"/>
        <v>#N/A</v>
      </c>
      <c r="I1302" s="17" t="e">
        <f t="shared" si="84"/>
        <v>#N/A</v>
      </c>
    </row>
    <row r="1303" spans="2:9" x14ac:dyDescent="0.2">
      <c r="B1303" s="1" t="s">
        <v>1714</v>
      </c>
      <c r="C1303" s="34">
        <f t="shared" si="82"/>
        <v>79290</v>
      </c>
      <c r="D1303" s="37" t="e">
        <f>INDEX('Monthly Returns'!$E:$E,MATCH('Charting Input'!$C1303,'Monthly Returns'!$D:$D,0),0)</f>
        <v>#N/A</v>
      </c>
      <c r="E1303" s="37" t="e">
        <f>INDEX('Monthly Returns'!$O:$O,MATCH('Charting Input'!$C1303,'Monthly Returns'!$D:$D,0),0)</f>
        <v>#N/A</v>
      </c>
      <c r="F1303" s="37" t="e">
        <f>INDEX('Monthly Returns'!$P:$P,MATCH('Charting Input'!$C1303,'Monthly Returns'!$D:$D,0),0)</f>
        <v>#N/A</v>
      </c>
      <c r="G1303" s="17" t="e">
        <f t="shared" si="81"/>
        <v>#N/A</v>
      </c>
      <c r="H1303" s="17" t="e">
        <f t="shared" si="83"/>
        <v>#N/A</v>
      </c>
      <c r="I1303" s="17" t="e">
        <f t="shared" si="84"/>
        <v>#N/A</v>
      </c>
    </row>
    <row r="1304" spans="2:9" x14ac:dyDescent="0.2">
      <c r="B1304" s="1" t="s">
        <v>1715</v>
      </c>
      <c r="C1304" s="34">
        <f t="shared" si="82"/>
        <v>79318</v>
      </c>
      <c r="D1304" s="37" t="e">
        <f>INDEX('Monthly Returns'!$E:$E,MATCH('Charting Input'!$C1304,'Monthly Returns'!$D:$D,0),0)</f>
        <v>#N/A</v>
      </c>
      <c r="E1304" s="37" t="e">
        <f>INDEX('Monthly Returns'!$O:$O,MATCH('Charting Input'!$C1304,'Monthly Returns'!$D:$D,0),0)</f>
        <v>#N/A</v>
      </c>
      <c r="F1304" s="37" t="e">
        <f>INDEX('Monthly Returns'!$P:$P,MATCH('Charting Input'!$C1304,'Monthly Returns'!$D:$D,0),0)</f>
        <v>#N/A</v>
      </c>
      <c r="G1304" s="17" t="e">
        <f t="shared" si="81"/>
        <v>#N/A</v>
      </c>
      <c r="H1304" s="17" t="e">
        <f t="shared" si="83"/>
        <v>#N/A</v>
      </c>
      <c r="I1304" s="17" t="e">
        <f t="shared" si="84"/>
        <v>#N/A</v>
      </c>
    </row>
    <row r="1305" spans="2:9" x14ac:dyDescent="0.2">
      <c r="B1305" s="1" t="s">
        <v>1716</v>
      </c>
      <c r="C1305" s="34">
        <f t="shared" si="82"/>
        <v>79349</v>
      </c>
      <c r="D1305" s="37" t="e">
        <f>INDEX('Monthly Returns'!$E:$E,MATCH('Charting Input'!$C1305,'Monthly Returns'!$D:$D,0),0)</f>
        <v>#N/A</v>
      </c>
      <c r="E1305" s="37" t="e">
        <f>INDEX('Monthly Returns'!$O:$O,MATCH('Charting Input'!$C1305,'Monthly Returns'!$D:$D,0),0)</f>
        <v>#N/A</v>
      </c>
      <c r="F1305" s="37" t="e">
        <f>INDEX('Monthly Returns'!$P:$P,MATCH('Charting Input'!$C1305,'Monthly Returns'!$D:$D,0),0)</f>
        <v>#N/A</v>
      </c>
      <c r="G1305" s="17" t="e">
        <f t="shared" si="81"/>
        <v>#N/A</v>
      </c>
      <c r="H1305" s="17" t="e">
        <f t="shared" si="83"/>
        <v>#N/A</v>
      </c>
      <c r="I1305" s="17" t="e">
        <f t="shared" si="84"/>
        <v>#N/A</v>
      </c>
    </row>
    <row r="1306" spans="2:9" x14ac:dyDescent="0.2">
      <c r="B1306" s="1" t="s">
        <v>1717</v>
      </c>
      <c r="C1306" s="34">
        <f t="shared" si="82"/>
        <v>79379</v>
      </c>
      <c r="D1306" s="37" t="e">
        <f>INDEX('Monthly Returns'!$E:$E,MATCH('Charting Input'!$C1306,'Monthly Returns'!$D:$D,0),0)</f>
        <v>#N/A</v>
      </c>
      <c r="E1306" s="37" t="e">
        <f>INDEX('Monthly Returns'!$O:$O,MATCH('Charting Input'!$C1306,'Monthly Returns'!$D:$D,0),0)</f>
        <v>#N/A</v>
      </c>
      <c r="F1306" s="37" t="e">
        <f>INDEX('Monthly Returns'!$P:$P,MATCH('Charting Input'!$C1306,'Monthly Returns'!$D:$D,0),0)</f>
        <v>#N/A</v>
      </c>
      <c r="G1306" s="17" t="e">
        <f t="shared" si="81"/>
        <v>#N/A</v>
      </c>
      <c r="H1306" s="17" t="e">
        <f t="shared" si="83"/>
        <v>#N/A</v>
      </c>
      <c r="I1306" s="17" t="e">
        <f t="shared" si="84"/>
        <v>#N/A</v>
      </c>
    </row>
    <row r="1307" spans="2:9" x14ac:dyDescent="0.2">
      <c r="B1307" s="1" t="s">
        <v>1718</v>
      </c>
      <c r="C1307" s="34">
        <f t="shared" si="82"/>
        <v>79410</v>
      </c>
      <c r="D1307" s="37" t="e">
        <f>INDEX('Monthly Returns'!$E:$E,MATCH('Charting Input'!$C1307,'Monthly Returns'!$D:$D,0),0)</f>
        <v>#N/A</v>
      </c>
      <c r="E1307" s="37" t="e">
        <f>INDEX('Monthly Returns'!$O:$O,MATCH('Charting Input'!$C1307,'Monthly Returns'!$D:$D,0),0)</f>
        <v>#N/A</v>
      </c>
      <c r="F1307" s="37" t="e">
        <f>INDEX('Monthly Returns'!$P:$P,MATCH('Charting Input'!$C1307,'Monthly Returns'!$D:$D,0),0)</f>
        <v>#N/A</v>
      </c>
      <c r="G1307" s="17" t="e">
        <f t="shared" si="81"/>
        <v>#N/A</v>
      </c>
      <c r="H1307" s="17" t="e">
        <f t="shared" si="83"/>
        <v>#N/A</v>
      </c>
      <c r="I1307" s="17" t="e">
        <f t="shared" si="84"/>
        <v>#N/A</v>
      </c>
    </row>
    <row r="1308" spans="2:9" x14ac:dyDescent="0.2">
      <c r="B1308" s="1" t="s">
        <v>1719</v>
      </c>
      <c r="C1308" s="34">
        <f t="shared" si="82"/>
        <v>79440</v>
      </c>
      <c r="D1308" s="37" t="e">
        <f>INDEX('Monthly Returns'!$E:$E,MATCH('Charting Input'!$C1308,'Monthly Returns'!$D:$D,0),0)</f>
        <v>#N/A</v>
      </c>
      <c r="E1308" s="37" t="e">
        <f>INDEX('Monthly Returns'!$O:$O,MATCH('Charting Input'!$C1308,'Monthly Returns'!$D:$D,0),0)</f>
        <v>#N/A</v>
      </c>
      <c r="F1308" s="37" t="e">
        <f>INDEX('Monthly Returns'!$P:$P,MATCH('Charting Input'!$C1308,'Monthly Returns'!$D:$D,0),0)</f>
        <v>#N/A</v>
      </c>
      <c r="G1308" s="17" t="e">
        <f t="shared" si="81"/>
        <v>#N/A</v>
      </c>
      <c r="H1308" s="17" t="e">
        <f t="shared" si="83"/>
        <v>#N/A</v>
      </c>
      <c r="I1308" s="17" t="e">
        <f t="shared" si="84"/>
        <v>#N/A</v>
      </c>
    </row>
    <row r="1309" spans="2:9" x14ac:dyDescent="0.2">
      <c r="B1309" s="1" t="s">
        <v>1720</v>
      </c>
      <c r="C1309" s="34">
        <f t="shared" si="82"/>
        <v>79471</v>
      </c>
      <c r="D1309" s="37" t="e">
        <f>INDEX('Monthly Returns'!$E:$E,MATCH('Charting Input'!$C1309,'Monthly Returns'!$D:$D,0),0)</f>
        <v>#N/A</v>
      </c>
      <c r="E1309" s="37" t="e">
        <f>INDEX('Monthly Returns'!$O:$O,MATCH('Charting Input'!$C1309,'Monthly Returns'!$D:$D,0),0)</f>
        <v>#N/A</v>
      </c>
      <c r="F1309" s="37" t="e">
        <f>INDEX('Monthly Returns'!$P:$P,MATCH('Charting Input'!$C1309,'Monthly Returns'!$D:$D,0),0)</f>
        <v>#N/A</v>
      </c>
      <c r="G1309" s="17" t="e">
        <f t="shared" si="81"/>
        <v>#N/A</v>
      </c>
      <c r="H1309" s="17" t="e">
        <f t="shared" si="83"/>
        <v>#N/A</v>
      </c>
      <c r="I1309" s="17" t="e">
        <f t="shared" si="84"/>
        <v>#N/A</v>
      </c>
    </row>
    <row r="1310" spans="2:9" x14ac:dyDescent="0.2">
      <c r="B1310" s="1" t="s">
        <v>1721</v>
      </c>
      <c r="C1310" s="34">
        <f t="shared" si="82"/>
        <v>79502</v>
      </c>
      <c r="D1310" s="37" t="e">
        <f>INDEX('Monthly Returns'!$E:$E,MATCH('Charting Input'!$C1310,'Monthly Returns'!$D:$D,0),0)</f>
        <v>#N/A</v>
      </c>
      <c r="E1310" s="37" t="e">
        <f>INDEX('Monthly Returns'!$O:$O,MATCH('Charting Input'!$C1310,'Monthly Returns'!$D:$D,0),0)</f>
        <v>#N/A</v>
      </c>
      <c r="F1310" s="37" t="e">
        <f>INDEX('Monthly Returns'!$P:$P,MATCH('Charting Input'!$C1310,'Monthly Returns'!$D:$D,0),0)</f>
        <v>#N/A</v>
      </c>
      <c r="G1310" s="17" t="e">
        <f t="shared" si="81"/>
        <v>#N/A</v>
      </c>
      <c r="H1310" s="17" t="e">
        <f t="shared" si="83"/>
        <v>#N/A</v>
      </c>
      <c r="I1310" s="17" t="e">
        <f t="shared" si="84"/>
        <v>#N/A</v>
      </c>
    </row>
    <row r="1311" spans="2:9" x14ac:dyDescent="0.2">
      <c r="B1311" s="1" t="s">
        <v>1722</v>
      </c>
      <c r="C1311" s="34">
        <f t="shared" si="82"/>
        <v>79532</v>
      </c>
      <c r="D1311" s="37" t="e">
        <f>INDEX('Monthly Returns'!$E:$E,MATCH('Charting Input'!$C1311,'Monthly Returns'!$D:$D,0),0)</f>
        <v>#N/A</v>
      </c>
      <c r="E1311" s="37" t="e">
        <f>INDEX('Monthly Returns'!$O:$O,MATCH('Charting Input'!$C1311,'Monthly Returns'!$D:$D,0),0)</f>
        <v>#N/A</v>
      </c>
      <c r="F1311" s="37" t="e">
        <f>INDEX('Monthly Returns'!$P:$P,MATCH('Charting Input'!$C1311,'Monthly Returns'!$D:$D,0),0)</f>
        <v>#N/A</v>
      </c>
      <c r="G1311" s="17" t="e">
        <f t="shared" si="81"/>
        <v>#N/A</v>
      </c>
      <c r="H1311" s="17" t="e">
        <f t="shared" si="83"/>
        <v>#N/A</v>
      </c>
      <c r="I1311" s="17" t="e">
        <f t="shared" si="84"/>
        <v>#N/A</v>
      </c>
    </row>
    <row r="1312" spans="2:9" x14ac:dyDescent="0.2">
      <c r="B1312" s="1" t="s">
        <v>1723</v>
      </c>
      <c r="C1312" s="34">
        <f t="shared" si="82"/>
        <v>79563</v>
      </c>
      <c r="D1312" s="37" t="e">
        <f>INDEX('Monthly Returns'!$E:$E,MATCH('Charting Input'!$C1312,'Monthly Returns'!$D:$D,0),0)</f>
        <v>#N/A</v>
      </c>
      <c r="E1312" s="37" t="e">
        <f>INDEX('Monthly Returns'!$O:$O,MATCH('Charting Input'!$C1312,'Monthly Returns'!$D:$D,0),0)</f>
        <v>#N/A</v>
      </c>
      <c r="F1312" s="37" t="e">
        <f>INDEX('Monthly Returns'!$P:$P,MATCH('Charting Input'!$C1312,'Monthly Returns'!$D:$D,0),0)</f>
        <v>#N/A</v>
      </c>
      <c r="G1312" s="17" t="e">
        <f t="shared" si="81"/>
        <v>#N/A</v>
      </c>
      <c r="H1312" s="17" t="e">
        <f t="shared" si="83"/>
        <v>#N/A</v>
      </c>
      <c r="I1312" s="17" t="e">
        <f t="shared" si="84"/>
        <v>#N/A</v>
      </c>
    </row>
    <row r="1313" spans="2:9" x14ac:dyDescent="0.2">
      <c r="B1313" s="1" t="s">
        <v>1724</v>
      </c>
      <c r="C1313" s="34">
        <f t="shared" si="82"/>
        <v>79593</v>
      </c>
      <c r="D1313" s="37" t="e">
        <f>INDEX('Monthly Returns'!$E:$E,MATCH('Charting Input'!$C1313,'Monthly Returns'!$D:$D,0),0)</f>
        <v>#N/A</v>
      </c>
      <c r="E1313" s="37" t="e">
        <f>INDEX('Monthly Returns'!$O:$O,MATCH('Charting Input'!$C1313,'Monthly Returns'!$D:$D,0),0)</f>
        <v>#N/A</v>
      </c>
      <c r="F1313" s="37" t="e">
        <f>INDEX('Monthly Returns'!$P:$P,MATCH('Charting Input'!$C1313,'Monthly Returns'!$D:$D,0),0)</f>
        <v>#N/A</v>
      </c>
      <c r="G1313" s="17" t="e">
        <f t="shared" si="81"/>
        <v>#N/A</v>
      </c>
      <c r="H1313" s="17" t="e">
        <f t="shared" si="83"/>
        <v>#N/A</v>
      </c>
      <c r="I1313" s="17" t="e">
        <f t="shared" si="84"/>
        <v>#N/A</v>
      </c>
    </row>
    <row r="1314" spans="2:9" x14ac:dyDescent="0.2">
      <c r="B1314" s="1" t="s">
        <v>1725</v>
      </c>
      <c r="C1314" s="34">
        <f t="shared" si="82"/>
        <v>79624</v>
      </c>
      <c r="D1314" s="37" t="e">
        <f>INDEX('Monthly Returns'!$E:$E,MATCH('Charting Input'!$C1314,'Monthly Returns'!$D:$D,0),0)</f>
        <v>#N/A</v>
      </c>
      <c r="E1314" s="37" t="e">
        <f>INDEX('Monthly Returns'!$O:$O,MATCH('Charting Input'!$C1314,'Monthly Returns'!$D:$D,0),0)</f>
        <v>#N/A</v>
      </c>
      <c r="F1314" s="37" t="e">
        <f>INDEX('Monthly Returns'!$P:$P,MATCH('Charting Input'!$C1314,'Monthly Returns'!$D:$D,0),0)</f>
        <v>#N/A</v>
      </c>
      <c r="G1314" s="17" t="e">
        <f t="shared" si="81"/>
        <v>#N/A</v>
      </c>
      <c r="H1314" s="17" t="e">
        <f t="shared" si="83"/>
        <v>#N/A</v>
      </c>
      <c r="I1314" s="17" t="e">
        <f t="shared" si="84"/>
        <v>#N/A</v>
      </c>
    </row>
    <row r="1315" spans="2:9" x14ac:dyDescent="0.2">
      <c r="B1315" s="1" t="s">
        <v>1726</v>
      </c>
      <c r="C1315" s="34">
        <f t="shared" si="82"/>
        <v>79655</v>
      </c>
      <c r="D1315" s="37" t="e">
        <f>INDEX('Monthly Returns'!$E:$E,MATCH('Charting Input'!$C1315,'Monthly Returns'!$D:$D,0),0)</f>
        <v>#N/A</v>
      </c>
      <c r="E1315" s="37" t="e">
        <f>INDEX('Monthly Returns'!$O:$O,MATCH('Charting Input'!$C1315,'Monthly Returns'!$D:$D,0),0)</f>
        <v>#N/A</v>
      </c>
      <c r="F1315" s="37" t="e">
        <f>INDEX('Monthly Returns'!$P:$P,MATCH('Charting Input'!$C1315,'Monthly Returns'!$D:$D,0),0)</f>
        <v>#N/A</v>
      </c>
      <c r="G1315" s="17" t="e">
        <f t="shared" si="81"/>
        <v>#N/A</v>
      </c>
      <c r="H1315" s="17" t="e">
        <f t="shared" si="83"/>
        <v>#N/A</v>
      </c>
      <c r="I1315" s="17" t="e">
        <f t="shared" si="84"/>
        <v>#N/A</v>
      </c>
    </row>
    <row r="1316" spans="2:9" x14ac:dyDescent="0.2">
      <c r="B1316" s="1" t="s">
        <v>1727</v>
      </c>
      <c r="C1316" s="34">
        <f t="shared" si="82"/>
        <v>79683</v>
      </c>
      <c r="D1316" s="37" t="e">
        <f>INDEX('Monthly Returns'!$E:$E,MATCH('Charting Input'!$C1316,'Monthly Returns'!$D:$D,0),0)</f>
        <v>#N/A</v>
      </c>
      <c r="E1316" s="37" t="e">
        <f>INDEX('Monthly Returns'!$O:$O,MATCH('Charting Input'!$C1316,'Monthly Returns'!$D:$D,0),0)</f>
        <v>#N/A</v>
      </c>
      <c r="F1316" s="37" t="e">
        <f>INDEX('Monthly Returns'!$P:$P,MATCH('Charting Input'!$C1316,'Monthly Returns'!$D:$D,0),0)</f>
        <v>#N/A</v>
      </c>
      <c r="G1316" s="17" t="e">
        <f t="shared" si="81"/>
        <v>#N/A</v>
      </c>
      <c r="H1316" s="17" t="e">
        <f t="shared" si="83"/>
        <v>#N/A</v>
      </c>
      <c r="I1316" s="17" t="e">
        <f t="shared" si="84"/>
        <v>#N/A</v>
      </c>
    </row>
    <row r="1317" spans="2:9" x14ac:dyDescent="0.2">
      <c r="B1317" s="1" t="s">
        <v>1728</v>
      </c>
      <c r="C1317" s="34">
        <f t="shared" si="82"/>
        <v>79714</v>
      </c>
      <c r="D1317" s="37" t="e">
        <f>INDEX('Monthly Returns'!$E:$E,MATCH('Charting Input'!$C1317,'Monthly Returns'!$D:$D,0),0)</f>
        <v>#N/A</v>
      </c>
      <c r="E1317" s="37" t="e">
        <f>INDEX('Monthly Returns'!$O:$O,MATCH('Charting Input'!$C1317,'Monthly Returns'!$D:$D,0),0)</f>
        <v>#N/A</v>
      </c>
      <c r="F1317" s="37" t="e">
        <f>INDEX('Monthly Returns'!$P:$P,MATCH('Charting Input'!$C1317,'Monthly Returns'!$D:$D,0),0)</f>
        <v>#N/A</v>
      </c>
      <c r="G1317" s="17" t="e">
        <f t="shared" si="81"/>
        <v>#N/A</v>
      </c>
      <c r="H1317" s="17" t="e">
        <f t="shared" si="83"/>
        <v>#N/A</v>
      </c>
      <c r="I1317" s="17" t="e">
        <f t="shared" si="84"/>
        <v>#N/A</v>
      </c>
    </row>
    <row r="1318" spans="2:9" x14ac:dyDescent="0.2">
      <c r="B1318" s="1" t="s">
        <v>1729</v>
      </c>
      <c r="C1318" s="34">
        <f t="shared" si="82"/>
        <v>79744</v>
      </c>
      <c r="D1318" s="37" t="e">
        <f>INDEX('Monthly Returns'!$E:$E,MATCH('Charting Input'!$C1318,'Monthly Returns'!$D:$D,0),0)</f>
        <v>#N/A</v>
      </c>
      <c r="E1318" s="37" t="e">
        <f>INDEX('Monthly Returns'!$O:$O,MATCH('Charting Input'!$C1318,'Monthly Returns'!$D:$D,0),0)</f>
        <v>#N/A</v>
      </c>
      <c r="F1318" s="37" t="e">
        <f>INDEX('Monthly Returns'!$P:$P,MATCH('Charting Input'!$C1318,'Monthly Returns'!$D:$D,0),0)</f>
        <v>#N/A</v>
      </c>
      <c r="G1318" s="17" t="e">
        <f t="shared" si="81"/>
        <v>#N/A</v>
      </c>
      <c r="H1318" s="17" t="e">
        <f t="shared" si="83"/>
        <v>#N/A</v>
      </c>
      <c r="I1318" s="17" t="e">
        <f t="shared" si="84"/>
        <v>#N/A</v>
      </c>
    </row>
    <row r="1319" spans="2:9" x14ac:dyDescent="0.2">
      <c r="B1319" s="1" t="s">
        <v>1730</v>
      </c>
      <c r="C1319" s="34">
        <f t="shared" si="82"/>
        <v>79775</v>
      </c>
      <c r="D1319" s="37" t="e">
        <f>INDEX('Monthly Returns'!$E:$E,MATCH('Charting Input'!$C1319,'Monthly Returns'!$D:$D,0),0)</f>
        <v>#N/A</v>
      </c>
      <c r="E1319" s="37" t="e">
        <f>INDEX('Monthly Returns'!$O:$O,MATCH('Charting Input'!$C1319,'Monthly Returns'!$D:$D,0),0)</f>
        <v>#N/A</v>
      </c>
      <c r="F1319" s="37" t="e">
        <f>INDEX('Monthly Returns'!$P:$P,MATCH('Charting Input'!$C1319,'Monthly Returns'!$D:$D,0),0)</f>
        <v>#N/A</v>
      </c>
      <c r="G1319" s="17" t="e">
        <f t="shared" si="81"/>
        <v>#N/A</v>
      </c>
      <c r="H1319" s="17" t="e">
        <f t="shared" si="83"/>
        <v>#N/A</v>
      </c>
      <c r="I1319" s="17" t="e">
        <f t="shared" si="84"/>
        <v>#N/A</v>
      </c>
    </row>
    <row r="1320" spans="2:9" x14ac:dyDescent="0.2">
      <c r="B1320" s="1" t="s">
        <v>1731</v>
      </c>
      <c r="C1320" s="34">
        <f t="shared" si="82"/>
        <v>79805</v>
      </c>
      <c r="D1320" s="37" t="e">
        <f>INDEX('Monthly Returns'!$E:$E,MATCH('Charting Input'!$C1320,'Monthly Returns'!$D:$D,0),0)</f>
        <v>#N/A</v>
      </c>
      <c r="E1320" s="37" t="e">
        <f>INDEX('Monthly Returns'!$O:$O,MATCH('Charting Input'!$C1320,'Monthly Returns'!$D:$D,0),0)</f>
        <v>#N/A</v>
      </c>
      <c r="F1320" s="37" t="e">
        <f>INDEX('Monthly Returns'!$P:$P,MATCH('Charting Input'!$C1320,'Monthly Returns'!$D:$D,0),0)</f>
        <v>#N/A</v>
      </c>
      <c r="G1320" s="17" t="e">
        <f t="shared" si="81"/>
        <v>#N/A</v>
      </c>
      <c r="H1320" s="17" t="e">
        <f t="shared" si="83"/>
        <v>#N/A</v>
      </c>
      <c r="I1320" s="17" t="e">
        <f t="shared" si="84"/>
        <v>#N/A</v>
      </c>
    </row>
    <row r="1321" spans="2:9" x14ac:dyDescent="0.2">
      <c r="B1321" s="1" t="s">
        <v>1732</v>
      </c>
      <c r="C1321" s="34">
        <f t="shared" si="82"/>
        <v>79836</v>
      </c>
      <c r="D1321" s="37" t="e">
        <f>INDEX('Monthly Returns'!$E:$E,MATCH('Charting Input'!$C1321,'Monthly Returns'!$D:$D,0),0)</f>
        <v>#N/A</v>
      </c>
      <c r="E1321" s="37" t="e">
        <f>INDEX('Monthly Returns'!$O:$O,MATCH('Charting Input'!$C1321,'Monthly Returns'!$D:$D,0),0)</f>
        <v>#N/A</v>
      </c>
      <c r="F1321" s="37" t="e">
        <f>INDEX('Monthly Returns'!$P:$P,MATCH('Charting Input'!$C1321,'Monthly Returns'!$D:$D,0),0)</f>
        <v>#N/A</v>
      </c>
      <c r="G1321" s="17" t="e">
        <f t="shared" si="81"/>
        <v>#N/A</v>
      </c>
      <c r="H1321" s="17" t="e">
        <f t="shared" si="83"/>
        <v>#N/A</v>
      </c>
      <c r="I1321" s="17" t="e">
        <f t="shared" si="84"/>
        <v>#N/A</v>
      </c>
    </row>
    <row r="1322" spans="2:9" x14ac:dyDescent="0.2">
      <c r="B1322" s="1" t="s">
        <v>1733</v>
      </c>
      <c r="C1322" s="34">
        <f t="shared" si="82"/>
        <v>79867</v>
      </c>
      <c r="D1322" s="37" t="e">
        <f>INDEX('Monthly Returns'!$E:$E,MATCH('Charting Input'!$C1322,'Monthly Returns'!$D:$D,0),0)</f>
        <v>#N/A</v>
      </c>
      <c r="E1322" s="37" t="e">
        <f>INDEX('Monthly Returns'!$O:$O,MATCH('Charting Input'!$C1322,'Monthly Returns'!$D:$D,0),0)</f>
        <v>#N/A</v>
      </c>
      <c r="F1322" s="37" t="e">
        <f>INDEX('Monthly Returns'!$P:$P,MATCH('Charting Input'!$C1322,'Monthly Returns'!$D:$D,0),0)</f>
        <v>#N/A</v>
      </c>
      <c r="G1322" s="17" t="e">
        <f t="shared" si="81"/>
        <v>#N/A</v>
      </c>
      <c r="H1322" s="17" t="e">
        <f t="shared" si="83"/>
        <v>#N/A</v>
      </c>
      <c r="I1322" s="17" t="e">
        <f t="shared" si="84"/>
        <v>#N/A</v>
      </c>
    </row>
    <row r="1323" spans="2:9" x14ac:dyDescent="0.2">
      <c r="B1323" s="1" t="s">
        <v>1734</v>
      </c>
      <c r="C1323" s="34">
        <f t="shared" si="82"/>
        <v>79897</v>
      </c>
      <c r="D1323" s="37" t="e">
        <f>INDEX('Monthly Returns'!$E:$E,MATCH('Charting Input'!$C1323,'Monthly Returns'!$D:$D,0),0)</f>
        <v>#N/A</v>
      </c>
      <c r="E1323" s="37" t="e">
        <f>INDEX('Monthly Returns'!$O:$O,MATCH('Charting Input'!$C1323,'Monthly Returns'!$D:$D,0),0)</f>
        <v>#N/A</v>
      </c>
      <c r="F1323" s="37" t="e">
        <f>INDEX('Monthly Returns'!$P:$P,MATCH('Charting Input'!$C1323,'Monthly Returns'!$D:$D,0),0)</f>
        <v>#N/A</v>
      </c>
      <c r="G1323" s="17" t="e">
        <f t="shared" si="81"/>
        <v>#N/A</v>
      </c>
      <c r="H1323" s="17" t="e">
        <f t="shared" si="83"/>
        <v>#N/A</v>
      </c>
      <c r="I1323" s="17" t="e">
        <f t="shared" si="84"/>
        <v>#N/A</v>
      </c>
    </row>
    <row r="1324" spans="2:9" x14ac:dyDescent="0.2">
      <c r="B1324" s="1" t="s">
        <v>1735</v>
      </c>
      <c r="C1324" s="34">
        <f t="shared" si="82"/>
        <v>79928</v>
      </c>
      <c r="D1324" s="37" t="e">
        <f>INDEX('Monthly Returns'!$E:$E,MATCH('Charting Input'!$C1324,'Monthly Returns'!$D:$D,0),0)</f>
        <v>#N/A</v>
      </c>
      <c r="E1324" s="37" t="e">
        <f>INDEX('Monthly Returns'!$O:$O,MATCH('Charting Input'!$C1324,'Monthly Returns'!$D:$D,0),0)</f>
        <v>#N/A</v>
      </c>
      <c r="F1324" s="37" t="e">
        <f>INDEX('Monthly Returns'!$P:$P,MATCH('Charting Input'!$C1324,'Monthly Returns'!$D:$D,0),0)</f>
        <v>#N/A</v>
      </c>
      <c r="G1324" s="17" t="e">
        <f t="shared" si="81"/>
        <v>#N/A</v>
      </c>
      <c r="H1324" s="17" t="e">
        <f t="shared" si="83"/>
        <v>#N/A</v>
      </c>
      <c r="I1324" s="17" t="e">
        <f t="shared" si="84"/>
        <v>#N/A</v>
      </c>
    </row>
    <row r="1325" spans="2:9" x14ac:dyDescent="0.2">
      <c r="B1325" s="1" t="s">
        <v>1736</v>
      </c>
      <c r="C1325" s="34">
        <f t="shared" si="82"/>
        <v>79958</v>
      </c>
      <c r="D1325" s="37" t="e">
        <f>INDEX('Monthly Returns'!$E:$E,MATCH('Charting Input'!$C1325,'Monthly Returns'!$D:$D,0),0)</f>
        <v>#N/A</v>
      </c>
      <c r="E1325" s="37" t="e">
        <f>INDEX('Monthly Returns'!$O:$O,MATCH('Charting Input'!$C1325,'Monthly Returns'!$D:$D,0),0)</f>
        <v>#N/A</v>
      </c>
      <c r="F1325" s="37" t="e">
        <f>INDEX('Monthly Returns'!$P:$P,MATCH('Charting Input'!$C1325,'Monthly Returns'!$D:$D,0),0)</f>
        <v>#N/A</v>
      </c>
      <c r="G1325" s="17" t="e">
        <f t="shared" si="81"/>
        <v>#N/A</v>
      </c>
      <c r="H1325" s="17" t="e">
        <f t="shared" si="83"/>
        <v>#N/A</v>
      </c>
      <c r="I1325" s="17" t="e">
        <f t="shared" si="84"/>
        <v>#N/A</v>
      </c>
    </row>
    <row r="1326" spans="2:9" x14ac:dyDescent="0.2">
      <c r="B1326" s="1" t="s">
        <v>1737</v>
      </c>
      <c r="C1326" s="34">
        <f t="shared" si="82"/>
        <v>79989</v>
      </c>
      <c r="D1326" s="37" t="e">
        <f>INDEX('Monthly Returns'!$E:$E,MATCH('Charting Input'!$C1326,'Monthly Returns'!$D:$D,0),0)</f>
        <v>#N/A</v>
      </c>
      <c r="E1326" s="37" t="e">
        <f>INDEX('Monthly Returns'!$O:$O,MATCH('Charting Input'!$C1326,'Monthly Returns'!$D:$D,0),0)</f>
        <v>#N/A</v>
      </c>
      <c r="F1326" s="37" t="e">
        <f>INDEX('Monthly Returns'!$P:$P,MATCH('Charting Input'!$C1326,'Monthly Returns'!$D:$D,0),0)</f>
        <v>#N/A</v>
      </c>
      <c r="G1326" s="17" t="e">
        <f t="shared" si="81"/>
        <v>#N/A</v>
      </c>
      <c r="H1326" s="17" t="e">
        <f t="shared" si="83"/>
        <v>#N/A</v>
      </c>
      <c r="I1326" s="17" t="e">
        <f t="shared" si="84"/>
        <v>#N/A</v>
      </c>
    </row>
    <row r="1327" spans="2:9" x14ac:dyDescent="0.2">
      <c r="B1327" s="1" t="s">
        <v>1738</v>
      </c>
      <c r="C1327" s="34">
        <f t="shared" si="82"/>
        <v>80020</v>
      </c>
      <c r="D1327" s="37" t="e">
        <f>INDEX('Monthly Returns'!$E:$E,MATCH('Charting Input'!$C1327,'Monthly Returns'!$D:$D,0),0)</f>
        <v>#N/A</v>
      </c>
      <c r="E1327" s="37" t="e">
        <f>INDEX('Monthly Returns'!$O:$O,MATCH('Charting Input'!$C1327,'Monthly Returns'!$D:$D,0),0)</f>
        <v>#N/A</v>
      </c>
      <c r="F1327" s="37" t="e">
        <f>INDEX('Monthly Returns'!$P:$P,MATCH('Charting Input'!$C1327,'Monthly Returns'!$D:$D,0),0)</f>
        <v>#N/A</v>
      </c>
      <c r="G1327" s="17" t="e">
        <f t="shared" si="81"/>
        <v>#N/A</v>
      </c>
      <c r="H1327" s="17" t="e">
        <f t="shared" si="83"/>
        <v>#N/A</v>
      </c>
      <c r="I1327" s="17" t="e">
        <f t="shared" si="84"/>
        <v>#N/A</v>
      </c>
    </row>
    <row r="1328" spans="2:9" x14ac:dyDescent="0.2">
      <c r="B1328" s="1" t="s">
        <v>1739</v>
      </c>
      <c r="C1328" s="34">
        <f t="shared" si="82"/>
        <v>80048</v>
      </c>
      <c r="D1328" s="37" t="e">
        <f>INDEX('Monthly Returns'!$E:$E,MATCH('Charting Input'!$C1328,'Monthly Returns'!$D:$D,0),0)</f>
        <v>#N/A</v>
      </c>
      <c r="E1328" s="37" t="e">
        <f>INDEX('Monthly Returns'!$O:$O,MATCH('Charting Input'!$C1328,'Monthly Returns'!$D:$D,0),0)</f>
        <v>#N/A</v>
      </c>
      <c r="F1328" s="37" t="e">
        <f>INDEX('Monthly Returns'!$P:$P,MATCH('Charting Input'!$C1328,'Monthly Returns'!$D:$D,0),0)</f>
        <v>#N/A</v>
      </c>
      <c r="G1328" s="17" t="e">
        <f t="shared" si="81"/>
        <v>#N/A</v>
      </c>
      <c r="H1328" s="17" t="e">
        <f t="shared" si="83"/>
        <v>#N/A</v>
      </c>
      <c r="I1328" s="17" t="e">
        <f t="shared" si="84"/>
        <v>#N/A</v>
      </c>
    </row>
    <row r="1329" spans="2:9" x14ac:dyDescent="0.2">
      <c r="B1329" s="1" t="s">
        <v>1740</v>
      </c>
      <c r="C1329" s="34">
        <f t="shared" si="82"/>
        <v>80079</v>
      </c>
      <c r="D1329" s="37" t="e">
        <f>INDEX('Monthly Returns'!$E:$E,MATCH('Charting Input'!$C1329,'Monthly Returns'!$D:$D,0),0)</f>
        <v>#N/A</v>
      </c>
      <c r="E1329" s="37" t="e">
        <f>INDEX('Monthly Returns'!$O:$O,MATCH('Charting Input'!$C1329,'Monthly Returns'!$D:$D,0),0)</f>
        <v>#N/A</v>
      </c>
      <c r="F1329" s="37" t="e">
        <f>INDEX('Monthly Returns'!$P:$P,MATCH('Charting Input'!$C1329,'Monthly Returns'!$D:$D,0),0)</f>
        <v>#N/A</v>
      </c>
      <c r="G1329" s="17" t="e">
        <f t="shared" si="81"/>
        <v>#N/A</v>
      </c>
      <c r="H1329" s="17" t="e">
        <f t="shared" si="83"/>
        <v>#N/A</v>
      </c>
      <c r="I1329" s="17" t="e">
        <f t="shared" si="84"/>
        <v>#N/A</v>
      </c>
    </row>
    <row r="1330" spans="2:9" x14ac:dyDescent="0.2">
      <c r="B1330" s="1" t="s">
        <v>1741</v>
      </c>
      <c r="C1330" s="34">
        <f t="shared" si="82"/>
        <v>80109</v>
      </c>
      <c r="D1330" s="37" t="e">
        <f>INDEX('Monthly Returns'!$E:$E,MATCH('Charting Input'!$C1330,'Monthly Returns'!$D:$D,0),0)</f>
        <v>#N/A</v>
      </c>
      <c r="E1330" s="37" t="e">
        <f>INDEX('Monthly Returns'!$O:$O,MATCH('Charting Input'!$C1330,'Monthly Returns'!$D:$D,0),0)</f>
        <v>#N/A</v>
      </c>
      <c r="F1330" s="37" t="e">
        <f>INDEX('Monthly Returns'!$P:$P,MATCH('Charting Input'!$C1330,'Monthly Returns'!$D:$D,0),0)</f>
        <v>#N/A</v>
      </c>
      <c r="G1330" s="17" t="e">
        <f t="shared" si="81"/>
        <v>#N/A</v>
      </c>
      <c r="H1330" s="17" t="e">
        <f t="shared" si="83"/>
        <v>#N/A</v>
      </c>
      <c r="I1330" s="17" t="e">
        <f t="shared" si="84"/>
        <v>#N/A</v>
      </c>
    </row>
    <row r="1331" spans="2:9" x14ac:dyDescent="0.2">
      <c r="B1331" s="1" t="s">
        <v>1742</v>
      </c>
      <c r="C1331" s="34">
        <f t="shared" si="82"/>
        <v>80140</v>
      </c>
      <c r="D1331" s="37" t="e">
        <f>INDEX('Monthly Returns'!$E:$E,MATCH('Charting Input'!$C1331,'Monthly Returns'!$D:$D,0),0)</f>
        <v>#N/A</v>
      </c>
      <c r="E1331" s="37" t="e">
        <f>INDEX('Monthly Returns'!$O:$O,MATCH('Charting Input'!$C1331,'Monthly Returns'!$D:$D,0),0)</f>
        <v>#N/A</v>
      </c>
      <c r="F1331" s="37" t="e">
        <f>INDEX('Monthly Returns'!$P:$P,MATCH('Charting Input'!$C1331,'Monthly Returns'!$D:$D,0),0)</f>
        <v>#N/A</v>
      </c>
      <c r="G1331" s="17" t="e">
        <f t="shared" si="81"/>
        <v>#N/A</v>
      </c>
      <c r="H1331" s="17" t="e">
        <f t="shared" si="83"/>
        <v>#N/A</v>
      </c>
      <c r="I1331" s="17" t="e">
        <f t="shared" si="84"/>
        <v>#N/A</v>
      </c>
    </row>
    <row r="1332" spans="2:9" x14ac:dyDescent="0.2">
      <c r="B1332" s="1" t="s">
        <v>1743</v>
      </c>
      <c r="C1332" s="34">
        <f t="shared" si="82"/>
        <v>80170</v>
      </c>
      <c r="D1332" s="37" t="e">
        <f>INDEX('Monthly Returns'!$E:$E,MATCH('Charting Input'!$C1332,'Monthly Returns'!$D:$D,0),0)</f>
        <v>#N/A</v>
      </c>
      <c r="E1332" s="37" t="e">
        <f>INDEX('Monthly Returns'!$O:$O,MATCH('Charting Input'!$C1332,'Monthly Returns'!$D:$D,0),0)</f>
        <v>#N/A</v>
      </c>
      <c r="F1332" s="37" t="e">
        <f>INDEX('Monthly Returns'!$P:$P,MATCH('Charting Input'!$C1332,'Monthly Returns'!$D:$D,0),0)</f>
        <v>#N/A</v>
      </c>
      <c r="G1332" s="17" t="e">
        <f t="shared" si="81"/>
        <v>#N/A</v>
      </c>
      <c r="H1332" s="17" t="e">
        <f t="shared" si="83"/>
        <v>#N/A</v>
      </c>
      <c r="I1332" s="17" t="e">
        <f t="shared" si="84"/>
        <v>#N/A</v>
      </c>
    </row>
    <row r="1333" spans="2:9" x14ac:dyDescent="0.2">
      <c r="B1333" s="1" t="s">
        <v>1744</v>
      </c>
      <c r="C1333" s="34">
        <f t="shared" si="82"/>
        <v>80201</v>
      </c>
      <c r="D1333" s="37" t="e">
        <f>INDEX('Monthly Returns'!$E:$E,MATCH('Charting Input'!$C1333,'Monthly Returns'!$D:$D,0),0)</f>
        <v>#N/A</v>
      </c>
      <c r="E1333" s="37" t="e">
        <f>INDEX('Monthly Returns'!$O:$O,MATCH('Charting Input'!$C1333,'Monthly Returns'!$D:$D,0),0)</f>
        <v>#N/A</v>
      </c>
      <c r="F1333" s="37" t="e">
        <f>INDEX('Monthly Returns'!$P:$P,MATCH('Charting Input'!$C1333,'Monthly Returns'!$D:$D,0),0)</f>
        <v>#N/A</v>
      </c>
      <c r="G1333" s="17" t="e">
        <f t="shared" si="81"/>
        <v>#N/A</v>
      </c>
      <c r="H1333" s="17" t="e">
        <f t="shared" si="83"/>
        <v>#N/A</v>
      </c>
      <c r="I1333" s="17" t="e">
        <f t="shared" si="84"/>
        <v>#N/A</v>
      </c>
    </row>
    <row r="1334" spans="2:9" x14ac:dyDescent="0.2">
      <c r="B1334" s="1" t="s">
        <v>1745</v>
      </c>
      <c r="C1334" s="34">
        <f t="shared" si="82"/>
        <v>80232</v>
      </c>
      <c r="D1334" s="37" t="e">
        <f>INDEX('Monthly Returns'!$E:$E,MATCH('Charting Input'!$C1334,'Monthly Returns'!$D:$D,0),0)</f>
        <v>#N/A</v>
      </c>
      <c r="E1334" s="37" t="e">
        <f>INDEX('Monthly Returns'!$O:$O,MATCH('Charting Input'!$C1334,'Monthly Returns'!$D:$D,0),0)</f>
        <v>#N/A</v>
      </c>
      <c r="F1334" s="37" t="e">
        <f>INDEX('Monthly Returns'!$P:$P,MATCH('Charting Input'!$C1334,'Monthly Returns'!$D:$D,0),0)</f>
        <v>#N/A</v>
      </c>
      <c r="G1334" s="17" t="e">
        <f t="shared" si="81"/>
        <v>#N/A</v>
      </c>
      <c r="H1334" s="17" t="e">
        <f t="shared" si="83"/>
        <v>#N/A</v>
      </c>
      <c r="I1334" s="17" t="e">
        <f t="shared" si="84"/>
        <v>#N/A</v>
      </c>
    </row>
    <row r="1335" spans="2:9" x14ac:dyDescent="0.2">
      <c r="B1335" s="1" t="s">
        <v>1746</v>
      </c>
      <c r="C1335" s="34">
        <f t="shared" si="82"/>
        <v>80262</v>
      </c>
      <c r="D1335" s="37" t="e">
        <f>INDEX('Monthly Returns'!$E:$E,MATCH('Charting Input'!$C1335,'Monthly Returns'!$D:$D,0),0)</f>
        <v>#N/A</v>
      </c>
      <c r="E1335" s="37" t="e">
        <f>INDEX('Monthly Returns'!$O:$O,MATCH('Charting Input'!$C1335,'Monthly Returns'!$D:$D,0),0)</f>
        <v>#N/A</v>
      </c>
      <c r="F1335" s="37" t="e">
        <f>INDEX('Monthly Returns'!$P:$P,MATCH('Charting Input'!$C1335,'Monthly Returns'!$D:$D,0),0)</f>
        <v>#N/A</v>
      </c>
      <c r="G1335" s="17" t="e">
        <f t="shared" si="81"/>
        <v>#N/A</v>
      </c>
      <c r="H1335" s="17" t="e">
        <f t="shared" si="83"/>
        <v>#N/A</v>
      </c>
      <c r="I1335" s="17" t="e">
        <f t="shared" si="84"/>
        <v>#N/A</v>
      </c>
    </row>
    <row r="1336" spans="2:9" x14ac:dyDescent="0.2">
      <c r="B1336" s="1" t="s">
        <v>1747</v>
      </c>
      <c r="C1336" s="34">
        <f t="shared" si="82"/>
        <v>80293</v>
      </c>
      <c r="D1336" s="37" t="e">
        <f>INDEX('Monthly Returns'!$E:$E,MATCH('Charting Input'!$C1336,'Monthly Returns'!$D:$D,0),0)</f>
        <v>#N/A</v>
      </c>
      <c r="E1336" s="37" t="e">
        <f>INDEX('Monthly Returns'!$O:$O,MATCH('Charting Input'!$C1336,'Monthly Returns'!$D:$D,0),0)</f>
        <v>#N/A</v>
      </c>
      <c r="F1336" s="37" t="e">
        <f>INDEX('Monthly Returns'!$P:$P,MATCH('Charting Input'!$C1336,'Monthly Returns'!$D:$D,0),0)</f>
        <v>#N/A</v>
      </c>
      <c r="G1336" s="17" t="e">
        <f t="shared" si="81"/>
        <v>#N/A</v>
      </c>
      <c r="H1336" s="17" t="e">
        <f t="shared" si="83"/>
        <v>#N/A</v>
      </c>
      <c r="I1336" s="17" t="e">
        <f t="shared" si="84"/>
        <v>#N/A</v>
      </c>
    </row>
    <row r="1337" spans="2:9" x14ac:dyDescent="0.2">
      <c r="B1337" s="1" t="s">
        <v>1748</v>
      </c>
      <c r="C1337" s="34">
        <f t="shared" si="82"/>
        <v>80323</v>
      </c>
      <c r="D1337" s="37" t="e">
        <f>INDEX('Monthly Returns'!$E:$E,MATCH('Charting Input'!$C1337,'Monthly Returns'!$D:$D,0),0)</f>
        <v>#N/A</v>
      </c>
      <c r="E1337" s="37" t="e">
        <f>INDEX('Monthly Returns'!$O:$O,MATCH('Charting Input'!$C1337,'Monthly Returns'!$D:$D,0),0)</f>
        <v>#N/A</v>
      </c>
      <c r="F1337" s="37" t="e">
        <f>INDEX('Monthly Returns'!$P:$P,MATCH('Charting Input'!$C1337,'Monthly Returns'!$D:$D,0),0)</f>
        <v>#N/A</v>
      </c>
      <c r="G1337" s="17" t="e">
        <f t="shared" si="81"/>
        <v>#N/A</v>
      </c>
      <c r="H1337" s="17" t="e">
        <f t="shared" si="83"/>
        <v>#N/A</v>
      </c>
      <c r="I1337" s="17" t="e">
        <f t="shared" si="84"/>
        <v>#N/A</v>
      </c>
    </row>
    <row r="1338" spans="2:9" x14ac:dyDescent="0.2">
      <c r="B1338" s="1" t="s">
        <v>1749</v>
      </c>
      <c r="C1338" s="34">
        <f t="shared" si="82"/>
        <v>80354</v>
      </c>
      <c r="D1338" s="37" t="e">
        <f>INDEX('Monthly Returns'!$E:$E,MATCH('Charting Input'!$C1338,'Monthly Returns'!$D:$D,0),0)</f>
        <v>#N/A</v>
      </c>
      <c r="E1338" s="37" t="e">
        <f>INDEX('Monthly Returns'!$O:$O,MATCH('Charting Input'!$C1338,'Monthly Returns'!$D:$D,0),0)</f>
        <v>#N/A</v>
      </c>
      <c r="F1338" s="37" t="e">
        <f>INDEX('Monthly Returns'!$P:$P,MATCH('Charting Input'!$C1338,'Monthly Returns'!$D:$D,0),0)</f>
        <v>#N/A</v>
      </c>
      <c r="G1338" s="17" t="e">
        <f t="shared" si="81"/>
        <v>#N/A</v>
      </c>
      <c r="H1338" s="17" t="e">
        <f t="shared" si="83"/>
        <v>#N/A</v>
      </c>
      <c r="I1338" s="17" t="e">
        <f t="shared" si="84"/>
        <v>#N/A</v>
      </c>
    </row>
    <row r="1339" spans="2:9" x14ac:dyDescent="0.2">
      <c r="B1339" s="1" t="s">
        <v>1750</v>
      </c>
      <c r="C1339" s="34">
        <f t="shared" si="82"/>
        <v>80385</v>
      </c>
      <c r="D1339" s="37" t="e">
        <f>INDEX('Monthly Returns'!$E:$E,MATCH('Charting Input'!$C1339,'Monthly Returns'!$D:$D,0),0)</f>
        <v>#N/A</v>
      </c>
      <c r="E1339" s="37" t="e">
        <f>INDEX('Monthly Returns'!$O:$O,MATCH('Charting Input'!$C1339,'Monthly Returns'!$D:$D,0),0)</f>
        <v>#N/A</v>
      </c>
      <c r="F1339" s="37" t="e">
        <f>INDEX('Monthly Returns'!$P:$P,MATCH('Charting Input'!$C1339,'Monthly Returns'!$D:$D,0),0)</f>
        <v>#N/A</v>
      </c>
      <c r="G1339" s="17" t="e">
        <f t="shared" si="81"/>
        <v>#N/A</v>
      </c>
      <c r="H1339" s="17" t="e">
        <f t="shared" si="83"/>
        <v>#N/A</v>
      </c>
      <c r="I1339" s="17" t="e">
        <f t="shared" si="84"/>
        <v>#N/A</v>
      </c>
    </row>
    <row r="1340" spans="2:9" x14ac:dyDescent="0.2">
      <c r="B1340" s="1" t="s">
        <v>1751</v>
      </c>
      <c r="C1340" s="34">
        <f t="shared" si="82"/>
        <v>80414</v>
      </c>
      <c r="D1340" s="37" t="e">
        <f>INDEX('Monthly Returns'!$E:$E,MATCH('Charting Input'!$C1340,'Monthly Returns'!$D:$D,0),0)</f>
        <v>#N/A</v>
      </c>
      <c r="E1340" s="37" t="e">
        <f>INDEX('Monthly Returns'!$O:$O,MATCH('Charting Input'!$C1340,'Monthly Returns'!$D:$D,0),0)</f>
        <v>#N/A</v>
      </c>
      <c r="F1340" s="37" t="e">
        <f>INDEX('Monthly Returns'!$P:$P,MATCH('Charting Input'!$C1340,'Monthly Returns'!$D:$D,0),0)</f>
        <v>#N/A</v>
      </c>
      <c r="G1340" s="17" t="e">
        <f t="shared" si="81"/>
        <v>#N/A</v>
      </c>
      <c r="H1340" s="17" t="e">
        <f t="shared" si="83"/>
        <v>#N/A</v>
      </c>
      <c r="I1340" s="17" t="e">
        <f t="shared" si="84"/>
        <v>#N/A</v>
      </c>
    </row>
    <row r="1341" spans="2:9" x14ac:dyDescent="0.2">
      <c r="B1341" s="1" t="s">
        <v>1752</v>
      </c>
      <c r="C1341" s="34">
        <f t="shared" si="82"/>
        <v>80445</v>
      </c>
      <c r="D1341" s="37" t="e">
        <f>INDEX('Monthly Returns'!$E:$E,MATCH('Charting Input'!$C1341,'Monthly Returns'!$D:$D,0),0)</f>
        <v>#N/A</v>
      </c>
      <c r="E1341" s="37" t="e">
        <f>INDEX('Monthly Returns'!$O:$O,MATCH('Charting Input'!$C1341,'Monthly Returns'!$D:$D,0),0)</f>
        <v>#N/A</v>
      </c>
      <c r="F1341" s="37" t="e">
        <f>INDEX('Monthly Returns'!$P:$P,MATCH('Charting Input'!$C1341,'Monthly Returns'!$D:$D,0),0)</f>
        <v>#N/A</v>
      </c>
      <c r="G1341" s="17" t="e">
        <f t="shared" si="81"/>
        <v>#N/A</v>
      </c>
      <c r="H1341" s="17" t="e">
        <f t="shared" si="83"/>
        <v>#N/A</v>
      </c>
      <c r="I1341" s="17" t="e">
        <f t="shared" si="84"/>
        <v>#N/A</v>
      </c>
    </row>
    <row r="1342" spans="2:9" x14ac:dyDescent="0.2">
      <c r="B1342" s="1" t="s">
        <v>1753</v>
      </c>
      <c r="C1342" s="34">
        <f t="shared" si="82"/>
        <v>80475</v>
      </c>
      <c r="D1342" s="37" t="e">
        <f>INDEX('Monthly Returns'!$E:$E,MATCH('Charting Input'!$C1342,'Monthly Returns'!$D:$D,0),0)</f>
        <v>#N/A</v>
      </c>
      <c r="E1342" s="37" t="e">
        <f>INDEX('Monthly Returns'!$O:$O,MATCH('Charting Input'!$C1342,'Monthly Returns'!$D:$D,0),0)</f>
        <v>#N/A</v>
      </c>
      <c r="F1342" s="37" t="e">
        <f>INDEX('Monthly Returns'!$P:$P,MATCH('Charting Input'!$C1342,'Monthly Returns'!$D:$D,0),0)</f>
        <v>#N/A</v>
      </c>
      <c r="G1342" s="17" t="e">
        <f t="shared" si="81"/>
        <v>#N/A</v>
      </c>
      <c r="H1342" s="17" t="e">
        <f t="shared" si="83"/>
        <v>#N/A</v>
      </c>
      <c r="I1342" s="17" t="e">
        <f t="shared" si="84"/>
        <v>#N/A</v>
      </c>
    </row>
    <row r="1343" spans="2:9" x14ac:dyDescent="0.2">
      <c r="B1343" s="1" t="s">
        <v>1754</v>
      </c>
      <c r="C1343" s="34">
        <f t="shared" si="82"/>
        <v>80506</v>
      </c>
      <c r="D1343" s="37" t="e">
        <f>INDEX('Monthly Returns'!$E:$E,MATCH('Charting Input'!$C1343,'Monthly Returns'!$D:$D,0),0)</f>
        <v>#N/A</v>
      </c>
      <c r="E1343" s="37" t="e">
        <f>INDEX('Monthly Returns'!$O:$O,MATCH('Charting Input'!$C1343,'Monthly Returns'!$D:$D,0),0)</f>
        <v>#N/A</v>
      </c>
      <c r="F1343" s="37" t="e">
        <f>INDEX('Monthly Returns'!$P:$P,MATCH('Charting Input'!$C1343,'Monthly Returns'!$D:$D,0),0)</f>
        <v>#N/A</v>
      </c>
      <c r="G1343" s="17" t="e">
        <f t="shared" si="81"/>
        <v>#N/A</v>
      </c>
      <c r="H1343" s="17" t="e">
        <f t="shared" si="83"/>
        <v>#N/A</v>
      </c>
      <c r="I1343" s="17" t="e">
        <f t="shared" si="84"/>
        <v>#N/A</v>
      </c>
    </row>
    <row r="1344" spans="2:9" x14ac:dyDescent="0.2">
      <c r="B1344" s="1" t="s">
        <v>1755</v>
      </c>
      <c r="C1344" s="34">
        <f t="shared" si="82"/>
        <v>80536</v>
      </c>
      <c r="D1344" s="37" t="e">
        <f>INDEX('Monthly Returns'!$E:$E,MATCH('Charting Input'!$C1344,'Monthly Returns'!$D:$D,0),0)</f>
        <v>#N/A</v>
      </c>
      <c r="E1344" s="37" t="e">
        <f>INDEX('Monthly Returns'!$O:$O,MATCH('Charting Input'!$C1344,'Monthly Returns'!$D:$D,0),0)</f>
        <v>#N/A</v>
      </c>
      <c r="F1344" s="37" t="e">
        <f>INDEX('Monthly Returns'!$P:$P,MATCH('Charting Input'!$C1344,'Monthly Returns'!$D:$D,0),0)</f>
        <v>#N/A</v>
      </c>
      <c r="G1344" s="17" t="e">
        <f t="shared" si="81"/>
        <v>#N/A</v>
      </c>
      <c r="H1344" s="17" t="e">
        <f t="shared" si="83"/>
        <v>#N/A</v>
      </c>
      <c r="I1344" s="17" t="e">
        <f t="shared" si="84"/>
        <v>#N/A</v>
      </c>
    </row>
    <row r="1345" spans="2:9" x14ac:dyDescent="0.2">
      <c r="B1345" s="1" t="s">
        <v>1756</v>
      </c>
      <c r="C1345" s="34">
        <f t="shared" si="82"/>
        <v>80567</v>
      </c>
      <c r="D1345" s="37" t="e">
        <f>INDEX('Monthly Returns'!$E:$E,MATCH('Charting Input'!$C1345,'Monthly Returns'!$D:$D,0),0)</f>
        <v>#N/A</v>
      </c>
      <c r="E1345" s="37" t="e">
        <f>INDEX('Monthly Returns'!$O:$O,MATCH('Charting Input'!$C1345,'Monthly Returns'!$D:$D,0),0)</f>
        <v>#N/A</v>
      </c>
      <c r="F1345" s="37" t="e">
        <f>INDEX('Monthly Returns'!$P:$P,MATCH('Charting Input'!$C1345,'Monthly Returns'!$D:$D,0),0)</f>
        <v>#N/A</v>
      </c>
      <c r="G1345" s="17" t="e">
        <f t="shared" si="81"/>
        <v>#N/A</v>
      </c>
      <c r="H1345" s="17" t="e">
        <f t="shared" si="83"/>
        <v>#N/A</v>
      </c>
      <c r="I1345" s="17" t="e">
        <f t="shared" si="84"/>
        <v>#N/A</v>
      </c>
    </row>
    <row r="1346" spans="2:9" x14ac:dyDescent="0.2">
      <c r="B1346" s="1" t="s">
        <v>1757</v>
      </c>
      <c r="C1346" s="34">
        <f t="shared" si="82"/>
        <v>80598</v>
      </c>
      <c r="D1346" s="37" t="e">
        <f>INDEX('Monthly Returns'!$E:$E,MATCH('Charting Input'!$C1346,'Monthly Returns'!$D:$D,0),0)</f>
        <v>#N/A</v>
      </c>
      <c r="E1346" s="37" t="e">
        <f>INDEX('Monthly Returns'!$O:$O,MATCH('Charting Input'!$C1346,'Monthly Returns'!$D:$D,0),0)</f>
        <v>#N/A</v>
      </c>
      <c r="F1346" s="37" t="e">
        <f>INDEX('Monthly Returns'!$P:$P,MATCH('Charting Input'!$C1346,'Monthly Returns'!$D:$D,0),0)</f>
        <v>#N/A</v>
      </c>
      <c r="G1346" s="17" t="e">
        <f t="shared" si="81"/>
        <v>#N/A</v>
      </c>
      <c r="H1346" s="17" t="e">
        <f t="shared" si="83"/>
        <v>#N/A</v>
      </c>
      <c r="I1346" s="17" t="e">
        <f t="shared" si="84"/>
        <v>#N/A</v>
      </c>
    </row>
    <row r="1347" spans="2:9" x14ac:dyDescent="0.2">
      <c r="B1347" s="1" t="s">
        <v>1758</v>
      </c>
      <c r="C1347" s="34">
        <f t="shared" si="82"/>
        <v>80628</v>
      </c>
      <c r="D1347" s="37" t="e">
        <f>INDEX('Monthly Returns'!$E:$E,MATCH('Charting Input'!$C1347,'Monthly Returns'!$D:$D,0),0)</f>
        <v>#N/A</v>
      </c>
      <c r="E1347" s="37" t="e">
        <f>INDEX('Monthly Returns'!$O:$O,MATCH('Charting Input'!$C1347,'Monthly Returns'!$D:$D,0),0)</f>
        <v>#N/A</v>
      </c>
      <c r="F1347" s="37" t="e">
        <f>INDEX('Monthly Returns'!$P:$P,MATCH('Charting Input'!$C1347,'Monthly Returns'!$D:$D,0),0)</f>
        <v>#N/A</v>
      </c>
      <c r="G1347" s="17" t="e">
        <f t="shared" si="81"/>
        <v>#N/A</v>
      </c>
      <c r="H1347" s="17" t="e">
        <f t="shared" si="83"/>
        <v>#N/A</v>
      </c>
      <c r="I1347" s="17" t="e">
        <f t="shared" si="84"/>
        <v>#N/A</v>
      </c>
    </row>
    <row r="1348" spans="2:9" x14ac:dyDescent="0.2">
      <c r="B1348" s="1" t="s">
        <v>1759</v>
      </c>
      <c r="C1348" s="34">
        <f t="shared" si="82"/>
        <v>80659</v>
      </c>
      <c r="D1348" s="37" t="e">
        <f>INDEX('Monthly Returns'!$E:$E,MATCH('Charting Input'!$C1348,'Monthly Returns'!$D:$D,0),0)</f>
        <v>#N/A</v>
      </c>
      <c r="E1348" s="37" t="e">
        <f>INDEX('Monthly Returns'!$O:$O,MATCH('Charting Input'!$C1348,'Monthly Returns'!$D:$D,0),0)</f>
        <v>#N/A</v>
      </c>
      <c r="F1348" s="37" t="e">
        <f>INDEX('Monthly Returns'!$P:$P,MATCH('Charting Input'!$C1348,'Monthly Returns'!$D:$D,0),0)</f>
        <v>#N/A</v>
      </c>
      <c r="G1348" s="17" t="e">
        <f t="shared" si="81"/>
        <v>#N/A</v>
      </c>
      <c r="H1348" s="17" t="e">
        <f t="shared" si="83"/>
        <v>#N/A</v>
      </c>
      <c r="I1348" s="17" t="e">
        <f t="shared" si="84"/>
        <v>#N/A</v>
      </c>
    </row>
    <row r="1349" spans="2:9" x14ac:dyDescent="0.2">
      <c r="B1349" s="1" t="s">
        <v>1760</v>
      </c>
      <c r="C1349" s="34">
        <f t="shared" si="82"/>
        <v>80689</v>
      </c>
      <c r="D1349" s="37" t="e">
        <f>INDEX('Monthly Returns'!$E:$E,MATCH('Charting Input'!$C1349,'Monthly Returns'!$D:$D,0),0)</f>
        <v>#N/A</v>
      </c>
      <c r="E1349" s="37" t="e">
        <f>INDEX('Monthly Returns'!$O:$O,MATCH('Charting Input'!$C1349,'Monthly Returns'!$D:$D,0),0)</f>
        <v>#N/A</v>
      </c>
      <c r="F1349" s="37" t="e">
        <f>INDEX('Monthly Returns'!$P:$P,MATCH('Charting Input'!$C1349,'Monthly Returns'!$D:$D,0),0)</f>
        <v>#N/A</v>
      </c>
      <c r="G1349" s="17" t="e">
        <f t="shared" si="81"/>
        <v>#N/A</v>
      </c>
      <c r="H1349" s="17" t="e">
        <f t="shared" si="83"/>
        <v>#N/A</v>
      </c>
      <c r="I1349" s="17" t="e">
        <f t="shared" si="84"/>
        <v>#N/A</v>
      </c>
    </row>
    <row r="1350" spans="2:9" x14ac:dyDescent="0.2">
      <c r="B1350" s="1" t="s">
        <v>1761</v>
      </c>
      <c r="C1350" s="34">
        <f t="shared" si="82"/>
        <v>80720</v>
      </c>
      <c r="D1350" s="37" t="e">
        <f>INDEX('Monthly Returns'!$E:$E,MATCH('Charting Input'!$C1350,'Monthly Returns'!$D:$D,0),0)</f>
        <v>#N/A</v>
      </c>
      <c r="E1350" s="37" t="e">
        <f>INDEX('Monthly Returns'!$O:$O,MATCH('Charting Input'!$C1350,'Monthly Returns'!$D:$D,0),0)</f>
        <v>#N/A</v>
      </c>
      <c r="F1350" s="37" t="e">
        <f>INDEX('Monthly Returns'!$P:$P,MATCH('Charting Input'!$C1350,'Monthly Returns'!$D:$D,0),0)</f>
        <v>#N/A</v>
      </c>
      <c r="G1350" s="17" t="e">
        <f t="shared" si="81"/>
        <v>#N/A</v>
      </c>
      <c r="H1350" s="17" t="e">
        <f t="shared" si="83"/>
        <v>#N/A</v>
      </c>
      <c r="I1350" s="17" t="e">
        <f t="shared" si="84"/>
        <v>#N/A</v>
      </c>
    </row>
    <row r="1351" spans="2:9" x14ac:dyDescent="0.2">
      <c r="B1351" s="1" t="s">
        <v>1762</v>
      </c>
      <c r="C1351" s="34">
        <f t="shared" si="82"/>
        <v>80751</v>
      </c>
      <c r="D1351" s="37" t="e">
        <f>INDEX('Monthly Returns'!$E:$E,MATCH('Charting Input'!$C1351,'Monthly Returns'!$D:$D,0),0)</f>
        <v>#N/A</v>
      </c>
      <c r="E1351" s="37" t="e">
        <f>INDEX('Monthly Returns'!$O:$O,MATCH('Charting Input'!$C1351,'Monthly Returns'!$D:$D,0),0)</f>
        <v>#N/A</v>
      </c>
      <c r="F1351" s="37" t="e">
        <f>INDEX('Monthly Returns'!$P:$P,MATCH('Charting Input'!$C1351,'Monthly Returns'!$D:$D,0),0)</f>
        <v>#N/A</v>
      </c>
      <c r="G1351" s="17" t="e">
        <f t="shared" ref="G1351:G1414" si="85">D1351</f>
        <v>#N/A</v>
      </c>
      <c r="H1351" s="17" t="e">
        <f t="shared" si="83"/>
        <v>#N/A</v>
      </c>
      <c r="I1351" s="17" t="e">
        <f t="shared" si="84"/>
        <v>#N/A</v>
      </c>
    </row>
    <row r="1352" spans="2:9" x14ac:dyDescent="0.2">
      <c r="B1352" s="1" t="s">
        <v>1763</v>
      </c>
      <c r="C1352" s="34">
        <f t="shared" ref="C1352:C1415" si="86">EOMONTH(DATE(YEAR(C1351),MONTH(C1351),DAY(C1351)),1)</f>
        <v>80779</v>
      </c>
      <c r="D1352" s="37" t="e">
        <f>INDEX('Monthly Returns'!$E:$E,MATCH('Charting Input'!$C1352,'Monthly Returns'!$D:$D,0),0)</f>
        <v>#N/A</v>
      </c>
      <c r="E1352" s="37" t="e">
        <f>INDEX('Monthly Returns'!$O:$O,MATCH('Charting Input'!$C1352,'Monthly Returns'!$D:$D,0),0)</f>
        <v>#N/A</v>
      </c>
      <c r="F1352" s="37" t="e">
        <f>INDEX('Monthly Returns'!$P:$P,MATCH('Charting Input'!$C1352,'Monthly Returns'!$D:$D,0),0)</f>
        <v>#N/A</v>
      </c>
      <c r="G1352" s="17" t="e">
        <f t="shared" si="85"/>
        <v>#N/A</v>
      </c>
      <c r="H1352" s="17" t="e">
        <f t="shared" ref="H1352:H1415" si="87">H1351*(E1352/E1351)</f>
        <v>#N/A</v>
      </c>
      <c r="I1352" s="17" t="e">
        <f t="shared" ref="I1352:I1415" si="88">I1351*(F1352/F1351)</f>
        <v>#N/A</v>
      </c>
    </row>
    <row r="1353" spans="2:9" x14ac:dyDescent="0.2">
      <c r="B1353" s="1" t="s">
        <v>1764</v>
      </c>
      <c r="C1353" s="34">
        <f t="shared" si="86"/>
        <v>80810</v>
      </c>
      <c r="D1353" s="37" t="e">
        <f>INDEX('Monthly Returns'!$E:$E,MATCH('Charting Input'!$C1353,'Monthly Returns'!$D:$D,0),0)</f>
        <v>#N/A</v>
      </c>
      <c r="E1353" s="37" t="e">
        <f>INDEX('Monthly Returns'!$O:$O,MATCH('Charting Input'!$C1353,'Monthly Returns'!$D:$D,0),0)</f>
        <v>#N/A</v>
      </c>
      <c r="F1353" s="37" t="e">
        <f>INDEX('Monthly Returns'!$P:$P,MATCH('Charting Input'!$C1353,'Monthly Returns'!$D:$D,0),0)</f>
        <v>#N/A</v>
      </c>
      <c r="G1353" s="17" t="e">
        <f t="shared" si="85"/>
        <v>#N/A</v>
      </c>
      <c r="H1353" s="17" t="e">
        <f t="shared" si="87"/>
        <v>#N/A</v>
      </c>
      <c r="I1353" s="17" t="e">
        <f t="shared" si="88"/>
        <v>#N/A</v>
      </c>
    </row>
    <row r="1354" spans="2:9" x14ac:dyDescent="0.2">
      <c r="B1354" s="1" t="s">
        <v>1765</v>
      </c>
      <c r="C1354" s="34">
        <f t="shared" si="86"/>
        <v>80840</v>
      </c>
      <c r="D1354" s="37" t="e">
        <f>INDEX('Monthly Returns'!$E:$E,MATCH('Charting Input'!$C1354,'Monthly Returns'!$D:$D,0),0)</f>
        <v>#N/A</v>
      </c>
      <c r="E1354" s="37" t="e">
        <f>INDEX('Monthly Returns'!$O:$O,MATCH('Charting Input'!$C1354,'Monthly Returns'!$D:$D,0),0)</f>
        <v>#N/A</v>
      </c>
      <c r="F1354" s="37" t="e">
        <f>INDEX('Monthly Returns'!$P:$P,MATCH('Charting Input'!$C1354,'Monthly Returns'!$D:$D,0),0)</f>
        <v>#N/A</v>
      </c>
      <c r="G1354" s="17" t="e">
        <f t="shared" si="85"/>
        <v>#N/A</v>
      </c>
      <c r="H1354" s="17" t="e">
        <f t="shared" si="87"/>
        <v>#N/A</v>
      </c>
      <c r="I1354" s="17" t="e">
        <f t="shared" si="88"/>
        <v>#N/A</v>
      </c>
    </row>
    <row r="1355" spans="2:9" x14ac:dyDescent="0.2">
      <c r="B1355" s="1" t="s">
        <v>1766</v>
      </c>
      <c r="C1355" s="34">
        <f t="shared" si="86"/>
        <v>80871</v>
      </c>
      <c r="D1355" s="37" t="e">
        <f>INDEX('Monthly Returns'!$E:$E,MATCH('Charting Input'!$C1355,'Monthly Returns'!$D:$D,0),0)</f>
        <v>#N/A</v>
      </c>
      <c r="E1355" s="37" t="e">
        <f>INDEX('Monthly Returns'!$O:$O,MATCH('Charting Input'!$C1355,'Monthly Returns'!$D:$D,0),0)</f>
        <v>#N/A</v>
      </c>
      <c r="F1355" s="37" t="e">
        <f>INDEX('Monthly Returns'!$P:$P,MATCH('Charting Input'!$C1355,'Monthly Returns'!$D:$D,0),0)</f>
        <v>#N/A</v>
      </c>
      <c r="G1355" s="17" t="e">
        <f t="shared" si="85"/>
        <v>#N/A</v>
      </c>
      <c r="H1355" s="17" t="e">
        <f t="shared" si="87"/>
        <v>#N/A</v>
      </c>
      <c r="I1355" s="17" t="e">
        <f t="shared" si="88"/>
        <v>#N/A</v>
      </c>
    </row>
    <row r="1356" spans="2:9" x14ac:dyDescent="0.2">
      <c r="B1356" s="1" t="s">
        <v>1767</v>
      </c>
      <c r="C1356" s="34">
        <f t="shared" si="86"/>
        <v>80901</v>
      </c>
      <c r="D1356" s="37" t="e">
        <f>INDEX('Monthly Returns'!$E:$E,MATCH('Charting Input'!$C1356,'Monthly Returns'!$D:$D,0),0)</f>
        <v>#N/A</v>
      </c>
      <c r="E1356" s="37" t="e">
        <f>INDEX('Monthly Returns'!$O:$O,MATCH('Charting Input'!$C1356,'Monthly Returns'!$D:$D,0),0)</f>
        <v>#N/A</v>
      </c>
      <c r="F1356" s="37" t="e">
        <f>INDEX('Monthly Returns'!$P:$P,MATCH('Charting Input'!$C1356,'Monthly Returns'!$D:$D,0),0)</f>
        <v>#N/A</v>
      </c>
      <c r="G1356" s="17" t="e">
        <f t="shared" si="85"/>
        <v>#N/A</v>
      </c>
      <c r="H1356" s="17" t="e">
        <f t="shared" si="87"/>
        <v>#N/A</v>
      </c>
      <c r="I1356" s="17" t="e">
        <f t="shared" si="88"/>
        <v>#N/A</v>
      </c>
    </row>
    <row r="1357" spans="2:9" x14ac:dyDescent="0.2">
      <c r="B1357" s="1" t="s">
        <v>1768</v>
      </c>
      <c r="C1357" s="34">
        <f t="shared" si="86"/>
        <v>80932</v>
      </c>
      <c r="D1357" s="37" t="e">
        <f>INDEX('Monthly Returns'!$E:$E,MATCH('Charting Input'!$C1357,'Monthly Returns'!$D:$D,0),0)</f>
        <v>#N/A</v>
      </c>
      <c r="E1357" s="37" t="e">
        <f>INDEX('Monthly Returns'!$O:$O,MATCH('Charting Input'!$C1357,'Monthly Returns'!$D:$D,0),0)</f>
        <v>#N/A</v>
      </c>
      <c r="F1357" s="37" t="e">
        <f>INDEX('Monthly Returns'!$P:$P,MATCH('Charting Input'!$C1357,'Monthly Returns'!$D:$D,0),0)</f>
        <v>#N/A</v>
      </c>
      <c r="G1357" s="17" t="e">
        <f t="shared" si="85"/>
        <v>#N/A</v>
      </c>
      <c r="H1357" s="17" t="e">
        <f t="shared" si="87"/>
        <v>#N/A</v>
      </c>
      <c r="I1357" s="17" t="e">
        <f t="shared" si="88"/>
        <v>#N/A</v>
      </c>
    </row>
    <row r="1358" spans="2:9" x14ac:dyDescent="0.2">
      <c r="B1358" s="1" t="s">
        <v>1769</v>
      </c>
      <c r="C1358" s="34">
        <f t="shared" si="86"/>
        <v>80963</v>
      </c>
      <c r="D1358" s="37" t="e">
        <f>INDEX('Monthly Returns'!$E:$E,MATCH('Charting Input'!$C1358,'Monthly Returns'!$D:$D,0),0)</f>
        <v>#N/A</v>
      </c>
      <c r="E1358" s="37" t="e">
        <f>INDEX('Monthly Returns'!$O:$O,MATCH('Charting Input'!$C1358,'Monthly Returns'!$D:$D,0),0)</f>
        <v>#N/A</v>
      </c>
      <c r="F1358" s="37" t="e">
        <f>INDEX('Monthly Returns'!$P:$P,MATCH('Charting Input'!$C1358,'Monthly Returns'!$D:$D,0),0)</f>
        <v>#N/A</v>
      </c>
      <c r="G1358" s="17" t="e">
        <f t="shared" si="85"/>
        <v>#N/A</v>
      </c>
      <c r="H1358" s="17" t="e">
        <f t="shared" si="87"/>
        <v>#N/A</v>
      </c>
      <c r="I1358" s="17" t="e">
        <f t="shared" si="88"/>
        <v>#N/A</v>
      </c>
    </row>
    <row r="1359" spans="2:9" x14ac:dyDescent="0.2">
      <c r="B1359" s="1" t="s">
        <v>1770</v>
      </c>
      <c r="C1359" s="34">
        <f t="shared" si="86"/>
        <v>80993</v>
      </c>
      <c r="D1359" s="37" t="e">
        <f>INDEX('Monthly Returns'!$E:$E,MATCH('Charting Input'!$C1359,'Monthly Returns'!$D:$D,0),0)</f>
        <v>#N/A</v>
      </c>
      <c r="E1359" s="37" t="e">
        <f>INDEX('Monthly Returns'!$O:$O,MATCH('Charting Input'!$C1359,'Monthly Returns'!$D:$D,0),0)</f>
        <v>#N/A</v>
      </c>
      <c r="F1359" s="37" t="e">
        <f>INDEX('Monthly Returns'!$P:$P,MATCH('Charting Input'!$C1359,'Monthly Returns'!$D:$D,0),0)</f>
        <v>#N/A</v>
      </c>
      <c r="G1359" s="17" t="e">
        <f t="shared" si="85"/>
        <v>#N/A</v>
      </c>
      <c r="H1359" s="17" t="e">
        <f t="shared" si="87"/>
        <v>#N/A</v>
      </c>
      <c r="I1359" s="17" t="e">
        <f t="shared" si="88"/>
        <v>#N/A</v>
      </c>
    </row>
    <row r="1360" spans="2:9" x14ac:dyDescent="0.2">
      <c r="B1360" s="1" t="s">
        <v>1771</v>
      </c>
      <c r="C1360" s="34">
        <f t="shared" si="86"/>
        <v>81024</v>
      </c>
      <c r="D1360" s="37" t="e">
        <f>INDEX('Monthly Returns'!$E:$E,MATCH('Charting Input'!$C1360,'Monthly Returns'!$D:$D,0),0)</f>
        <v>#N/A</v>
      </c>
      <c r="E1360" s="37" t="e">
        <f>INDEX('Monthly Returns'!$O:$O,MATCH('Charting Input'!$C1360,'Monthly Returns'!$D:$D,0),0)</f>
        <v>#N/A</v>
      </c>
      <c r="F1360" s="37" t="e">
        <f>INDEX('Monthly Returns'!$P:$P,MATCH('Charting Input'!$C1360,'Monthly Returns'!$D:$D,0),0)</f>
        <v>#N/A</v>
      </c>
      <c r="G1360" s="17" t="e">
        <f t="shared" si="85"/>
        <v>#N/A</v>
      </c>
      <c r="H1360" s="17" t="e">
        <f t="shared" si="87"/>
        <v>#N/A</v>
      </c>
      <c r="I1360" s="17" t="e">
        <f t="shared" si="88"/>
        <v>#N/A</v>
      </c>
    </row>
    <row r="1361" spans="2:9" x14ac:dyDescent="0.2">
      <c r="B1361" s="1" t="s">
        <v>1772</v>
      </c>
      <c r="C1361" s="34">
        <f t="shared" si="86"/>
        <v>81054</v>
      </c>
      <c r="D1361" s="37" t="e">
        <f>INDEX('Monthly Returns'!$E:$E,MATCH('Charting Input'!$C1361,'Monthly Returns'!$D:$D,0),0)</f>
        <v>#N/A</v>
      </c>
      <c r="E1361" s="37" t="e">
        <f>INDEX('Monthly Returns'!$O:$O,MATCH('Charting Input'!$C1361,'Monthly Returns'!$D:$D,0),0)</f>
        <v>#N/A</v>
      </c>
      <c r="F1361" s="37" t="e">
        <f>INDEX('Monthly Returns'!$P:$P,MATCH('Charting Input'!$C1361,'Monthly Returns'!$D:$D,0),0)</f>
        <v>#N/A</v>
      </c>
      <c r="G1361" s="17" t="e">
        <f t="shared" si="85"/>
        <v>#N/A</v>
      </c>
      <c r="H1361" s="17" t="e">
        <f t="shared" si="87"/>
        <v>#N/A</v>
      </c>
      <c r="I1361" s="17" t="e">
        <f t="shared" si="88"/>
        <v>#N/A</v>
      </c>
    </row>
    <row r="1362" spans="2:9" x14ac:dyDescent="0.2">
      <c r="B1362" s="1" t="s">
        <v>1773</v>
      </c>
      <c r="C1362" s="34">
        <f t="shared" si="86"/>
        <v>81085</v>
      </c>
      <c r="D1362" s="37" t="e">
        <f>INDEX('Monthly Returns'!$E:$E,MATCH('Charting Input'!$C1362,'Monthly Returns'!$D:$D,0),0)</f>
        <v>#N/A</v>
      </c>
      <c r="E1362" s="37" t="e">
        <f>INDEX('Monthly Returns'!$O:$O,MATCH('Charting Input'!$C1362,'Monthly Returns'!$D:$D,0),0)</f>
        <v>#N/A</v>
      </c>
      <c r="F1362" s="37" t="e">
        <f>INDEX('Monthly Returns'!$P:$P,MATCH('Charting Input'!$C1362,'Monthly Returns'!$D:$D,0),0)</f>
        <v>#N/A</v>
      </c>
      <c r="G1362" s="17" t="e">
        <f t="shared" si="85"/>
        <v>#N/A</v>
      </c>
      <c r="H1362" s="17" t="e">
        <f t="shared" si="87"/>
        <v>#N/A</v>
      </c>
      <c r="I1362" s="17" t="e">
        <f t="shared" si="88"/>
        <v>#N/A</v>
      </c>
    </row>
    <row r="1363" spans="2:9" x14ac:dyDescent="0.2">
      <c r="B1363" s="1" t="s">
        <v>1774</v>
      </c>
      <c r="C1363" s="34">
        <f t="shared" si="86"/>
        <v>81116</v>
      </c>
      <c r="D1363" s="37" t="e">
        <f>INDEX('Monthly Returns'!$E:$E,MATCH('Charting Input'!$C1363,'Monthly Returns'!$D:$D,0),0)</f>
        <v>#N/A</v>
      </c>
      <c r="E1363" s="37" t="e">
        <f>INDEX('Monthly Returns'!$O:$O,MATCH('Charting Input'!$C1363,'Monthly Returns'!$D:$D,0),0)</f>
        <v>#N/A</v>
      </c>
      <c r="F1363" s="37" t="e">
        <f>INDEX('Monthly Returns'!$P:$P,MATCH('Charting Input'!$C1363,'Monthly Returns'!$D:$D,0),0)</f>
        <v>#N/A</v>
      </c>
      <c r="G1363" s="17" t="e">
        <f t="shared" si="85"/>
        <v>#N/A</v>
      </c>
      <c r="H1363" s="17" t="e">
        <f t="shared" si="87"/>
        <v>#N/A</v>
      </c>
      <c r="I1363" s="17" t="e">
        <f t="shared" si="88"/>
        <v>#N/A</v>
      </c>
    </row>
    <row r="1364" spans="2:9" x14ac:dyDescent="0.2">
      <c r="B1364" s="1" t="s">
        <v>1775</v>
      </c>
      <c r="C1364" s="34">
        <f t="shared" si="86"/>
        <v>81144</v>
      </c>
      <c r="D1364" s="37" t="e">
        <f>INDEX('Monthly Returns'!$E:$E,MATCH('Charting Input'!$C1364,'Monthly Returns'!$D:$D,0),0)</f>
        <v>#N/A</v>
      </c>
      <c r="E1364" s="37" t="e">
        <f>INDEX('Monthly Returns'!$O:$O,MATCH('Charting Input'!$C1364,'Monthly Returns'!$D:$D,0),0)</f>
        <v>#N/A</v>
      </c>
      <c r="F1364" s="37" t="e">
        <f>INDEX('Monthly Returns'!$P:$P,MATCH('Charting Input'!$C1364,'Monthly Returns'!$D:$D,0),0)</f>
        <v>#N/A</v>
      </c>
      <c r="G1364" s="17" t="e">
        <f t="shared" si="85"/>
        <v>#N/A</v>
      </c>
      <c r="H1364" s="17" t="e">
        <f t="shared" si="87"/>
        <v>#N/A</v>
      </c>
      <c r="I1364" s="17" t="e">
        <f t="shared" si="88"/>
        <v>#N/A</v>
      </c>
    </row>
    <row r="1365" spans="2:9" x14ac:dyDescent="0.2">
      <c r="B1365" s="1" t="s">
        <v>1776</v>
      </c>
      <c r="C1365" s="34">
        <f t="shared" si="86"/>
        <v>81175</v>
      </c>
      <c r="D1365" s="37" t="e">
        <f>INDEX('Monthly Returns'!$E:$E,MATCH('Charting Input'!$C1365,'Monthly Returns'!$D:$D,0),0)</f>
        <v>#N/A</v>
      </c>
      <c r="E1365" s="37" t="e">
        <f>INDEX('Monthly Returns'!$O:$O,MATCH('Charting Input'!$C1365,'Monthly Returns'!$D:$D,0),0)</f>
        <v>#N/A</v>
      </c>
      <c r="F1365" s="37" t="e">
        <f>INDEX('Monthly Returns'!$P:$P,MATCH('Charting Input'!$C1365,'Monthly Returns'!$D:$D,0),0)</f>
        <v>#N/A</v>
      </c>
      <c r="G1365" s="17" t="e">
        <f t="shared" si="85"/>
        <v>#N/A</v>
      </c>
      <c r="H1365" s="17" t="e">
        <f t="shared" si="87"/>
        <v>#N/A</v>
      </c>
      <c r="I1365" s="17" t="e">
        <f t="shared" si="88"/>
        <v>#N/A</v>
      </c>
    </row>
    <row r="1366" spans="2:9" x14ac:dyDescent="0.2">
      <c r="B1366" s="1" t="s">
        <v>1777</v>
      </c>
      <c r="C1366" s="34">
        <f t="shared" si="86"/>
        <v>81205</v>
      </c>
      <c r="D1366" s="37" t="e">
        <f>INDEX('Monthly Returns'!$E:$E,MATCH('Charting Input'!$C1366,'Monthly Returns'!$D:$D,0),0)</f>
        <v>#N/A</v>
      </c>
      <c r="E1366" s="37" t="e">
        <f>INDEX('Monthly Returns'!$O:$O,MATCH('Charting Input'!$C1366,'Monthly Returns'!$D:$D,0),0)</f>
        <v>#N/A</v>
      </c>
      <c r="F1366" s="37" t="e">
        <f>INDEX('Monthly Returns'!$P:$P,MATCH('Charting Input'!$C1366,'Monthly Returns'!$D:$D,0),0)</f>
        <v>#N/A</v>
      </c>
      <c r="G1366" s="17" t="e">
        <f t="shared" si="85"/>
        <v>#N/A</v>
      </c>
      <c r="H1366" s="17" t="e">
        <f t="shared" si="87"/>
        <v>#N/A</v>
      </c>
      <c r="I1366" s="17" t="e">
        <f t="shared" si="88"/>
        <v>#N/A</v>
      </c>
    </row>
    <row r="1367" spans="2:9" x14ac:dyDescent="0.2">
      <c r="B1367" s="1" t="s">
        <v>1778</v>
      </c>
      <c r="C1367" s="34">
        <f t="shared" si="86"/>
        <v>81236</v>
      </c>
      <c r="D1367" s="37" t="e">
        <f>INDEX('Monthly Returns'!$E:$E,MATCH('Charting Input'!$C1367,'Monthly Returns'!$D:$D,0),0)</f>
        <v>#N/A</v>
      </c>
      <c r="E1367" s="37" t="e">
        <f>INDEX('Monthly Returns'!$O:$O,MATCH('Charting Input'!$C1367,'Monthly Returns'!$D:$D,0),0)</f>
        <v>#N/A</v>
      </c>
      <c r="F1367" s="37" t="e">
        <f>INDEX('Monthly Returns'!$P:$P,MATCH('Charting Input'!$C1367,'Monthly Returns'!$D:$D,0),0)</f>
        <v>#N/A</v>
      </c>
      <c r="G1367" s="17" t="e">
        <f t="shared" si="85"/>
        <v>#N/A</v>
      </c>
      <c r="H1367" s="17" t="e">
        <f t="shared" si="87"/>
        <v>#N/A</v>
      </c>
      <c r="I1367" s="17" t="e">
        <f t="shared" si="88"/>
        <v>#N/A</v>
      </c>
    </row>
    <row r="1368" spans="2:9" x14ac:dyDescent="0.2">
      <c r="B1368" s="1" t="s">
        <v>1779</v>
      </c>
      <c r="C1368" s="34">
        <f t="shared" si="86"/>
        <v>81266</v>
      </c>
      <c r="D1368" s="37" t="e">
        <f>INDEX('Monthly Returns'!$E:$E,MATCH('Charting Input'!$C1368,'Monthly Returns'!$D:$D,0),0)</f>
        <v>#N/A</v>
      </c>
      <c r="E1368" s="37" t="e">
        <f>INDEX('Monthly Returns'!$O:$O,MATCH('Charting Input'!$C1368,'Monthly Returns'!$D:$D,0),0)</f>
        <v>#N/A</v>
      </c>
      <c r="F1368" s="37" t="e">
        <f>INDEX('Monthly Returns'!$P:$P,MATCH('Charting Input'!$C1368,'Monthly Returns'!$D:$D,0),0)</f>
        <v>#N/A</v>
      </c>
      <c r="G1368" s="17" t="e">
        <f t="shared" si="85"/>
        <v>#N/A</v>
      </c>
      <c r="H1368" s="17" t="e">
        <f t="shared" si="87"/>
        <v>#N/A</v>
      </c>
      <c r="I1368" s="17" t="e">
        <f t="shared" si="88"/>
        <v>#N/A</v>
      </c>
    </row>
    <row r="1369" spans="2:9" x14ac:dyDescent="0.2">
      <c r="B1369" s="1" t="s">
        <v>1780</v>
      </c>
      <c r="C1369" s="34">
        <f t="shared" si="86"/>
        <v>81297</v>
      </c>
      <c r="D1369" s="37" t="e">
        <f>INDEX('Monthly Returns'!$E:$E,MATCH('Charting Input'!$C1369,'Monthly Returns'!$D:$D,0),0)</f>
        <v>#N/A</v>
      </c>
      <c r="E1369" s="37" t="e">
        <f>INDEX('Monthly Returns'!$O:$O,MATCH('Charting Input'!$C1369,'Monthly Returns'!$D:$D,0),0)</f>
        <v>#N/A</v>
      </c>
      <c r="F1369" s="37" t="e">
        <f>INDEX('Monthly Returns'!$P:$P,MATCH('Charting Input'!$C1369,'Monthly Returns'!$D:$D,0),0)</f>
        <v>#N/A</v>
      </c>
      <c r="G1369" s="17" t="e">
        <f t="shared" si="85"/>
        <v>#N/A</v>
      </c>
      <c r="H1369" s="17" t="e">
        <f t="shared" si="87"/>
        <v>#N/A</v>
      </c>
      <c r="I1369" s="17" t="e">
        <f t="shared" si="88"/>
        <v>#N/A</v>
      </c>
    </row>
    <row r="1370" spans="2:9" x14ac:dyDescent="0.2">
      <c r="B1370" s="1" t="s">
        <v>1781</v>
      </c>
      <c r="C1370" s="34">
        <f t="shared" si="86"/>
        <v>81328</v>
      </c>
      <c r="D1370" s="37" t="e">
        <f>INDEX('Monthly Returns'!$E:$E,MATCH('Charting Input'!$C1370,'Monthly Returns'!$D:$D,0),0)</f>
        <v>#N/A</v>
      </c>
      <c r="E1370" s="37" t="e">
        <f>INDEX('Monthly Returns'!$O:$O,MATCH('Charting Input'!$C1370,'Monthly Returns'!$D:$D,0),0)</f>
        <v>#N/A</v>
      </c>
      <c r="F1370" s="37" t="e">
        <f>INDEX('Monthly Returns'!$P:$P,MATCH('Charting Input'!$C1370,'Monthly Returns'!$D:$D,0),0)</f>
        <v>#N/A</v>
      </c>
      <c r="G1370" s="17" t="e">
        <f t="shared" si="85"/>
        <v>#N/A</v>
      </c>
      <c r="H1370" s="17" t="e">
        <f t="shared" si="87"/>
        <v>#N/A</v>
      </c>
      <c r="I1370" s="17" t="e">
        <f t="shared" si="88"/>
        <v>#N/A</v>
      </c>
    </row>
    <row r="1371" spans="2:9" x14ac:dyDescent="0.2">
      <c r="B1371" s="1" t="s">
        <v>1782</v>
      </c>
      <c r="C1371" s="34">
        <f t="shared" si="86"/>
        <v>81358</v>
      </c>
      <c r="D1371" s="37" t="e">
        <f>INDEX('Monthly Returns'!$E:$E,MATCH('Charting Input'!$C1371,'Monthly Returns'!$D:$D,0),0)</f>
        <v>#N/A</v>
      </c>
      <c r="E1371" s="37" t="e">
        <f>INDEX('Monthly Returns'!$O:$O,MATCH('Charting Input'!$C1371,'Monthly Returns'!$D:$D,0),0)</f>
        <v>#N/A</v>
      </c>
      <c r="F1371" s="37" t="e">
        <f>INDEX('Monthly Returns'!$P:$P,MATCH('Charting Input'!$C1371,'Monthly Returns'!$D:$D,0),0)</f>
        <v>#N/A</v>
      </c>
      <c r="G1371" s="17" t="e">
        <f t="shared" si="85"/>
        <v>#N/A</v>
      </c>
      <c r="H1371" s="17" t="e">
        <f t="shared" si="87"/>
        <v>#N/A</v>
      </c>
      <c r="I1371" s="17" t="e">
        <f t="shared" si="88"/>
        <v>#N/A</v>
      </c>
    </row>
    <row r="1372" spans="2:9" x14ac:dyDescent="0.2">
      <c r="B1372" s="1" t="s">
        <v>1783</v>
      </c>
      <c r="C1372" s="34">
        <f t="shared" si="86"/>
        <v>81389</v>
      </c>
      <c r="D1372" s="37" t="e">
        <f>INDEX('Monthly Returns'!$E:$E,MATCH('Charting Input'!$C1372,'Monthly Returns'!$D:$D,0),0)</f>
        <v>#N/A</v>
      </c>
      <c r="E1372" s="37" t="e">
        <f>INDEX('Monthly Returns'!$O:$O,MATCH('Charting Input'!$C1372,'Monthly Returns'!$D:$D,0),0)</f>
        <v>#N/A</v>
      </c>
      <c r="F1372" s="37" t="e">
        <f>INDEX('Monthly Returns'!$P:$P,MATCH('Charting Input'!$C1372,'Monthly Returns'!$D:$D,0),0)</f>
        <v>#N/A</v>
      </c>
      <c r="G1372" s="17" t="e">
        <f t="shared" si="85"/>
        <v>#N/A</v>
      </c>
      <c r="H1372" s="17" t="e">
        <f t="shared" si="87"/>
        <v>#N/A</v>
      </c>
      <c r="I1372" s="17" t="e">
        <f t="shared" si="88"/>
        <v>#N/A</v>
      </c>
    </row>
    <row r="1373" spans="2:9" x14ac:dyDescent="0.2">
      <c r="B1373" s="1" t="s">
        <v>1784</v>
      </c>
      <c r="C1373" s="34">
        <f t="shared" si="86"/>
        <v>81419</v>
      </c>
      <c r="D1373" s="37" t="e">
        <f>INDEX('Monthly Returns'!$E:$E,MATCH('Charting Input'!$C1373,'Monthly Returns'!$D:$D,0),0)</f>
        <v>#N/A</v>
      </c>
      <c r="E1373" s="37" t="e">
        <f>INDEX('Monthly Returns'!$O:$O,MATCH('Charting Input'!$C1373,'Monthly Returns'!$D:$D,0),0)</f>
        <v>#N/A</v>
      </c>
      <c r="F1373" s="37" t="e">
        <f>INDEX('Monthly Returns'!$P:$P,MATCH('Charting Input'!$C1373,'Monthly Returns'!$D:$D,0),0)</f>
        <v>#N/A</v>
      </c>
      <c r="G1373" s="17" t="e">
        <f t="shared" si="85"/>
        <v>#N/A</v>
      </c>
      <c r="H1373" s="17" t="e">
        <f t="shared" si="87"/>
        <v>#N/A</v>
      </c>
      <c r="I1373" s="17" t="e">
        <f t="shared" si="88"/>
        <v>#N/A</v>
      </c>
    </row>
    <row r="1374" spans="2:9" x14ac:dyDescent="0.2">
      <c r="B1374" s="1" t="s">
        <v>1785</v>
      </c>
      <c r="C1374" s="34">
        <f t="shared" si="86"/>
        <v>81450</v>
      </c>
      <c r="D1374" s="37" t="e">
        <f>INDEX('Monthly Returns'!$E:$E,MATCH('Charting Input'!$C1374,'Monthly Returns'!$D:$D,0),0)</f>
        <v>#N/A</v>
      </c>
      <c r="E1374" s="37" t="e">
        <f>INDEX('Monthly Returns'!$O:$O,MATCH('Charting Input'!$C1374,'Monthly Returns'!$D:$D,0),0)</f>
        <v>#N/A</v>
      </c>
      <c r="F1374" s="37" t="e">
        <f>INDEX('Monthly Returns'!$P:$P,MATCH('Charting Input'!$C1374,'Monthly Returns'!$D:$D,0),0)</f>
        <v>#N/A</v>
      </c>
      <c r="G1374" s="17" t="e">
        <f t="shared" si="85"/>
        <v>#N/A</v>
      </c>
      <c r="H1374" s="17" t="e">
        <f t="shared" si="87"/>
        <v>#N/A</v>
      </c>
      <c r="I1374" s="17" t="e">
        <f t="shared" si="88"/>
        <v>#N/A</v>
      </c>
    </row>
    <row r="1375" spans="2:9" x14ac:dyDescent="0.2">
      <c r="B1375" s="1" t="s">
        <v>1786</v>
      </c>
      <c r="C1375" s="34">
        <f t="shared" si="86"/>
        <v>81481</v>
      </c>
      <c r="D1375" s="37" t="e">
        <f>INDEX('Monthly Returns'!$E:$E,MATCH('Charting Input'!$C1375,'Monthly Returns'!$D:$D,0),0)</f>
        <v>#N/A</v>
      </c>
      <c r="E1375" s="37" t="e">
        <f>INDEX('Monthly Returns'!$O:$O,MATCH('Charting Input'!$C1375,'Monthly Returns'!$D:$D,0),0)</f>
        <v>#N/A</v>
      </c>
      <c r="F1375" s="37" t="e">
        <f>INDEX('Monthly Returns'!$P:$P,MATCH('Charting Input'!$C1375,'Monthly Returns'!$D:$D,0),0)</f>
        <v>#N/A</v>
      </c>
      <c r="G1375" s="17" t="e">
        <f t="shared" si="85"/>
        <v>#N/A</v>
      </c>
      <c r="H1375" s="17" t="e">
        <f t="shared" si="87"/>
        <v>#N/A</v>
      </c>
      <c r="I1375" s="17" t="e">
        <f t="shared" si="88"/>
        <v>#N/A</v>
      </c>
    </row>
    <row r="1376" spans="2:9" x14ac:dyDescent="0.2">
      <c r="B1376" s="1" t="s">
        <v>1787</v>
      </c>
      <c r="C1376" s="34">
        <f t="shared" si="86"/>
        <v>81509</v>
      </c>
      <c r="D1376" s="37" t="e">
        <f>INDEX('Monthly Returns'!$E:$E,MATCH('Charting Input'!$C1376,'Monthly Returns'!$D:$D,0),0)</f>
        <v>#N/A</v>
      </c>
      <c r="E1376" s="37" t="e">
        <f>INDEX('Monthly Returns'!$O:$O,MATCH('Charting Input'!$C1376,'Monthly Returns'!$D:$D,0),0)</f>
        <v>#N/A</v>
      </c>
      <c r="F1376" s="37" t="e">
        <f>INDEX('Monthly Returns'!$P:$P,MATCH('Charting Input'!$C1376,'Monthly Returns'!$D:$D,0),0)</f>
        <v>#N/A</v>
      </c>
      <c r="G1376" s="17" t="e">
        <f t="shared" si="85"/>
        <v>#N/A</v>
      </c>
      <c r="H1376" s="17" t="e">
        <f t="shared" si="87"/>
        <v>#N/A</v>
      </c>
      <c r="I1376" s="17" t="e">
        <f t="shared" si="88"/>
        <v>#N/A</v>
      </c>
    </row>
    <row r="1377" spans="2:9" x14ac:dyDescent="0.2">
      <c r="B1377" s="1" t="s">
        <v>1788</v>
      </c>
      <c r="C1377" s="34">
        <f t="shared" si="86"/>
        <v>81540</v>
      </c>
      <c r="D1377" s="37" t="e">
        <f>INDEX('Monthly Returns'!$E:$E,MATCH('Charting Input'!$C1377,'Monthly Returns'!$D:$D,0),0)</f>
        <v>#N/A</v>
      </c>
      <c r="E1377" s="37" t="e">
        <f>INDEX('Monthly Returns'!$O:$O,MATCH('Charting Input'!$C1377,'Monthly Returns'!$D:$D,0),0)</f>
        <v>#N/A</v>
      </c>
      <c r="F1377" s="37" t="e">
        <f>INDEX('Monthly Returns'!$P:$P,MATCH('Charting Input'!$C1377,'Monthly Returns'!$D:$D,0),0)</f>
        <v>#N/A</v>
      </c>
      <c r="G1377" s="17" t="e">
        <f t="shared" si="85"/>
        <v>#N/A</v>
      </c>
      <c r="H1377" s="17" t="e">
        <f t="shared" si="87"/>
        <v>#N/A</v>
      </c>
      <c r="I1377" s="17" t="e">
        <f t="shared" si="88"/>
        <v>#N/A</v>
      </c>
    </row>
    <row r="1378" spans="2:9" x14ac:dyDescent="0.2">
      <c r="B1378" s="1" t="s">
        <v>1789</v>
      </c>
      <c r="C1378" s="34">
        <f t="shared" si="86"/>
        <v>81570</v>
      </c>
      <c r="D1378" s="37" t="e">
        <f>INDEX('Monthly Returns'!$E:$E,MATCH('Charting Input'!$C1378,'Monthly Returns'!$D:$D,0),0)</f>
        <v>#N/A</v>
      </c>
      <c r="E1378" s="37" t="e">
        <f>INDEX('Monthly Returns'!$O:$O,MATCH('Charting Input'!$C1378,'Monthly Returns'!$D:$D,0),0)</f>
        <v>#N/A</v>
      </c>
      <c r="F1378" s="37" t="e">
        <f>INDEX('Monthly Returns'!$P:$P,MATCH('Charting Input'!$C1378,'Monthly Returns'!$D:$D,0),0)</f>
        <v>#N/A</v>
      </c>
      <c r="G1378" s="17" t="e">
        <f t="shared" si="85"/>
        <v>#N/A</v>
      </c>
      <c r="H1378" s="17" t="e">
        <f t="shared" si="87"/>
        <v>#N/A</v>
      </c>
      <c r="I1378" s="17" t="e">
        <f t="shared" si="88"/>
        <v>#N/A</v>
      </c>
    </row>
    <row r="1379" spans="2:9" x14ac:dyDescent="0.2">
      <c r="B1379" s="1" t="s">
        <v>1790</v>
      </c>
      <c r="C1379" s="34">
        <f t="shared" si="86"/>
        <v>81601</v>
      </c>
      <c r="D1379" s="37" t="e">
        <f>INDEX('Monthly Returns'!$E:$E,MATCH('Charting Input'!$C1379,'Monthly Returns'!$D:$D,0),0)</f>
        <v>#N/A</v>
      </c>
      <c r="E1379" s="37" t="e">
        <f>INDEX('Monthly Returns'!$O:$O,MATCH('Charting Input'!$C1379,'Monthly Returns'!$D:$D,0),0)</f>
        <v>#N/A</v>
      </c>
      <c r="F1379" s="37" t="e">
        <f>INDEX('Monthly Returns'!$P:$P,MATCH('Charting Input'!$C1379,'Monthly Returns'!$D:$D,0),0)</f>
        <v>#N/A</v>
      </c>
      <c r="G1379" s="17" t="e">
        <f t="shared" si="85"/>
        <v>#N/A</v>
      </c>
      <c r="H1379" s="17" t="e">
        <f t="shared" si="87"/>
        <v>#N/A</v>
      </c>
      <c r="I1379" s="17" t="e">
        <f t="shared" si="88"/>
        <v>#N/A</v>
      </c>
    </row>
    <row r="1380" spans="2:9" x14ac:dyDescent="0.2">
      <c r="B1380" s="1" t="s">
        <v>1791</v>
      </c>
      <c r="C1380" s="34">
        <f t="shared" si="86"/>
        <v>81631</v>
      </c>
      <c r="D1380" s="37" t="e">
        <f>INDEX('Monthly Returns'!$E:$E,MATCH('Charting Input'!$C1380,'Monthly Returns'!$D:$D,0),0)</f>
        <v>#N/A</v>
      </c>
      <c r="E1380" s="37" t="e">
        <f>INDEX('Monthly Returns'!$O:$O,MATCH('Charting Input'!$C1380,'Monthly Returns'!$D:$D,0),0)</f>
        <v>#N/A</v>
      </c>
      <c r="F1380" s="37" t="e">
        <f>INDEX('Monthly Returns'!$P:$P,MATCH('Charting Input'!$C1380,'Monthly Returns'!$D:$D,0),0)</f>
        <v>#N/A</v>
      </c>
      <c r="G1380" s="17" t="e">
        <f t="shared" si="85"/>
        <v>#N/A</v>
      </c>
      <c r="H1380" s="17" t="e">
        <f t="shared" si="87"/>
        <v>#N/A</v>
      </c>
      <c r="I1380" s="17" t="e">
        <f t="shared" si="88"/>
        <v>#N/A</v>
      </c>
    </row>
    <row r="1381" spans="2:9" x14ac:dyDescent="0.2">
      <c r="B1381" s="1" t="s">
        <v>1792</v>
      </c>
      <c r="C1381" s="34">
        <f t="shared" si="86"/>
        <v>81662</v>
      </c>
      <c r="D1381" s="37" t="e">
        <f>INDEX('Monthly Returns'!$E:$E,MATCH('Charting Input'!$C1381,'Monthly Returns'!$D:$D,0),0)</f>
        <v>#N/A</v>
      </c>
      <c r="E1381" s="37" t="e">
        <f>INDEX('Monthly Returns'!$O:$O,MATCH('Charting Input'!$C1381,'Monthly Returns'!$D:$D,0),0)</f>
        <v>#N/A</v>
      </c>
      <c r="F1381" s="37" t="e">
        <f>INDEX('Monthly Returns'!$P:$P,MATCH('Charting Input'!$C1381,'Monthly Returns'!$D:$D,0),0)</f>
        <v>#N/A</v>
      </c>
      <c r="G1381" s="17" t="e">
        <f t="shared" si="85"/>
        <v>#N/A</v>
      </c>
      <c r="H1381" s="17" t="e">
        <f t="shared" si="87"/>
        <v>#N/A</v>
      </c>
      <c r="I1381" s="17" t="e">
        <f t="shared" si="88"/>
        <v>#N/A</v>
      </c>
    </row>
    <row r="1382" spans="2:9" x14ac:dyDescent="0.2">
      <c r="B1382" s="1" t="s">
        <v>1793</v>
      </c>
      <c r="C1382" s="34">
        <f t="shared" si="86"/>
        <v>81693</v>
      </c>
      <c r="D1382" s="37" t="e">
        <f>INDEX('Monthly Returns'!$E:$E,MATCH('Charting Input'!$C1382,'Monthly Returns'!$D:$D,0),0)</f>
        <v>#N/A</v>
      </c>
      <c r="E1382" s="37" t="e">
        <f>INDEX('Monthly Returns'!$O:$O,MATCH('Charting Input'!$C1382,'Monthly Returns'!$D:$D,0),0)</f>
        <v>#N/A</v>
      </c>
      <c r="F1382" s="37" t="e">
        <f>INDEX('Monthly Returns'!$P:$P,MATCH('Charting Input'!$C1382,'Monthly Returns'!$D:$D,0),0)</f>
        <v>#N/A</v>
      </c>
      <c r="G1382" s="17" t="e">
        <f t="shared" si="85"/>
        <v>#N/A</v>
      </c>
      <c r="H1382" s="17" t="e">
        <f t="shared" si="87"/>
        <v>#N/A</v>
      </c>
      <c r="I1382" s="17" t="e">
        <f t="shared" si="88"/>
        <v>#N/A</v>
      </c>
    </row>
    <row r="1383" spans="2:9" x14ac:dyDescent="0.2">
      <c r="B1383" s="1" t="s">
        <v>1794</v>
      </c>
      <c r="C1383" s="34">
        <f t="shared" si="86"/>
        <v>81723</v>
      </c>
      <c r="D1383" s="37" t="e">
        <f>INDEX('Monthly Returns'!$E:$E,MATCH('Charting Input'!$C1383,'Monthly Returns'!$D:$D,0),0)</f>
        <v>#N/A</v>
      </c>
      <c r="E1383" s="37" t="e">
        <f>INDEX('Monthly Returns'!$O:$O,MATCH('Charting Input'!$C1383,'Monthly Returns'!$D:$D,0),0)</f>
        <v>#N/A</v>
      </c>
      <c r="F1383" s="37" t="e">
        <f>INDEX('Monthly Returns'!$P:$P,MATCH('Charting Input'!$C1383,'Monthly Returns'!$D:$D,0),0)</f>
        <v>#N/A</v>
      </c>
      <c r="G1383" s="17" t="e">
        <f t="shared" si="85"/>
        <v>#N/A</v>
      </c>
      <c r="H1383" s="17" t="e">
        <f t="shared" si="87"/>
        <v>#N/A</v>
      </c>
      <c r="I1383" s="17" t="e">
        <f t="shared" si="88"/>
        <v>#N/A</v>
      </c>
    </row>
    <row r="1384" spans="2:9" x14ac:dyDescent="0.2">
      <c r="B1384" s="1" t="s">
        <v>1795</v>
      </c>
      <c r="C1384" s="34">
        <f t="shared" si="86"/>
        <v>81754</v>
      </c>
      <c r="D1384" s="37" t="e">
        <f>INDEX('Monthly Returns'!$E:$E,MATCH('Charting Input'!$C1384,'Monthly Returns'!$D:$D,0),0)</f>
        <v>#N/A</v>
      </c>
      <c r="E1384" s="37" t="e">
        <f>INDEX('Monthly Returns'!$O:$O,MATCH('Charting Input'!$C1384,'Monthly Returns'!$D:$D,0),0)</f>
        <v>#N/A</v>
      </c>
      <c r="F1384" s="37" t="e">
        <f>INDEX('Monthly Returns'!$P:$P,MATCH('Charting Input'!$C1384,'Monthly Returns'!$D:$D,0),0)</f>
        <v>#N/A</v>
      </c>
      <c r="G1384" s="17" t="e">
        <f t="shared" si="85"/>
        <v>#N/A</v>
      </c>
      <c r="H1384" s="17" t="e">
        <f t="shared" si="87"/>
        <v>#N/A</v>
      </c>
      <c r="I1384" s="17" t="e">
        <f t="shared" si="88"/>
        <v>#N/A</v>
      </c>
    </row>
    <row r="1385" spans="2:9" x14ac:dyDescent="0.2">
      <c r="B1385" s="1" t="s">
        <v>1796</v>
      </c>
      <c r="C1385" s="34">
        <f t="shared" si="86"/>
        <v>81784</v>
      </c>
      <c r="D1385" s="37" t="e">
        <f>INDEX('Monthly Returns'!$E:$E,MATCH('Charting Input'!$C1385,'Monthly Returns'!$D:$D,0),0)</f>
        <v>#N/A</v>
      </c>
      <c r="E1385" s="37" t="e">
        <f>INDEX('Monthly Returns'!$O:$O,MATCH('Charting Input'!$C1385,'Monthly Returns'!$D:$D,0),0)</f>
        <v>#N/A</v>
      </c>
      <c r="F1385" s="37" t="e">
        <f>INDEX('Monthly Returns'!$P:$P,MATCH('Charting Input'!$C1385,'Monthly Returns'!$D:$D,0),0)</f>
        <v>#N/A</v>
      </c>
      <c r="G1385" s="17" t="e">
        <f t="shared" si="85"/>
        <v>#N/A</v>
      </c>
      <c r="H1385" s="17" t="e">
        <f t="shared" si="87"/>
        <v>#N/A</v>
      </c>
      <c r="I1385" s="17" t="e">
        <f t="shared" si="88"/>
        <v>#N/A</v>
      </c>
    </row>
    <row r="1386" spans="2:9" x14ac:dyDescent="0.2">
      <c r="B1386" s="1" t="s">
        <v>1797</v>
      </c>
      <c r="C1386" s="34">
        <f t="shared" si="86"/>
        <v>81815</v>
      </c>
      <c r="D1386" s="37" t="e">
        <f>INDEX('Monthly Returns'!$E:$E,MATCH('Charting Input'!$C1386,'Monthly Returns'!$D:$D,0),0)</f>
        <v>#N/A</v>
      </c>
      <c r="E1386" s="37" t="e">
        <f>INDEX('Monthly Returns'!$O:$O,MATCH('Charting Input'!$C1386,'Monthly Returns'!$D:$D,0),0)</f>
        <v>#N/A</v>
      </c>
      <c r="F1386" s="37" t="e">
        <f>INDEX('Monthly Returns'!$P:$P,MATCH('Charting Input'!$C1386,'Monthly Returns'!$D:$D,0),0)</f>
        <v>#N/A</v>
      </c>
      <c r="G1386" s="17" t="e">
        <f t="shared" si="85"/>
        <v>#N/A</v>
      </c>
      <c r="H1386" s="17" t="e">
        <f t="shared" si="87"/>
        <v>#N/A</v>
      </c>
      <c r="I1386" s="17" t="e">
        <f t="shared" si="88"/>
        <v>#N/A</v>
      </c>
    </row>
    <row r="1387" spans="2:9" x14ac:dyDescent="0.2">
      <c r="B1387" s="1" t="s">
        <v>1798</v>
      </c>
      <c r="C1387" s="34">
        <f t="shared" si="86"/>
        <v>81846</v>
      </c>
      <c r="D1387" s="37" t="e">
        <f>INDEX('Monthly Returns'!$E:$E,MATCH('Charting Input'!$C1387,'Monthly Returns'!$D:$D,0),0)</f>
        <v>#N/A</v>
      </c>
      <c r="E1387" s="37" t="e">
        <f>INDEX('Monthly Returns'!$O:$O,MATCH('Charting Input'!$C1387,'Monthly Returns'!$D:$D,0),0)</f>
        <v>#N/A</v>
      </c>
      <c r="F1387" s="37" t="e">
        <f>INDEX('Monthly Returns'!$P:$P,MATCH('Charting Input'!$C1387,'Monthly Returns'!$D:$D,0),0)</f>
        <v>#N/A</v>
      </c>
      <c r="G1387" s="17" t="e">
        <f t="shared" si="85"/>
        <v>#N/A</v>
      </c>
      <c r="H1387" s="17" t="e">
        <f t="shared" si="87"/>
        <v>#N/A</v>
      </c>
      <c r="I1387" s="17" t="e">
        <f t="shared" si="88"/>
        <v>#N/A</v>
      </c>
    </row>
    <row r="1388" spans="2:9" x14ac:dyDescent="0.2">
      <c r="B1388" s="1" t="s">
        <v>1799</v>
      </c>
      <c r="C1388" s="34">
        <f t="shared" si="86"/>
        <v>81875</v>
      </c>
      <c r="D1388" s="37" t="e">
        <f>INDEX('Monthly Returns'!$E:$E,MATCH('Charting Input'!$C1388,'Monthly Returns'!$D:$D,0),0)</f>
        <v>#N/A</v>
      </c>
      <c r="E1388" s="37" t="e">
        <f>INDEX('Monthly Returns'!$O:$O,MATCH('Charting Input'!$C1388,'Monthly Returns'!$D:$D,0),0)</f>
        <v>#N/A</v>
      </c>
      <c r="F1388" s="37" t="e">
        <f>INDEX('Monthly Returns'!$P:$P,MATCH('Charting Input'!$C1388,'Monthly Returns'!$D:$D,0),0)</f>
        <v>#N/A</v>
      </c>
      <c r="G1388" s="17" t="e">
        <f t="shared" si="85"/>
        <v>#N/A</v>
      </c>
      <c r="H1388" s="17" t="e">
        <f t="shared" si="87"/>
        <v>#N/A</v>
      </c>
      <c r="I1388" s="17" t="e">
        <f t="shared" si="88"/>
        <v>#N/A</v>
      </c>
    </row>
    <row r="1389" spans="2:9" x14ac:dyDescent="0.2">
      <c r="B1389" s="1" t="s">
        <v>1800</v>
      </c>
      <c r="C1389" s="34">
        <f t="shared" si="86"/>
        <v>81906</v>
      </c>
      <c r="D1389" s="37" t="e">
        <f>INDEX('Monthly Returns'!$E:$E,MATCH('Charting Input'!$C1389,'Monthly Returns'!$D:$D,0),0)</f>
        <v>#N/A</v>
      </c>
      <c r="E1389" s="37" t="e">
        <f>INDEX('Monthly Returns'!$O:$O,MATCH('Charting Input'!$C1389,'Monthly Returns'!$D:$D,0),0)</f>
        <v>#N/A</v>
      </c>
      <c r="F1389" s="37" t="e">
        <f>INDEX('Monthly Returns'!$P:$P,MATCH('Charting Input'!$C1389,'Monthly Returns'!$D:$D,0),0)</f>
        <v>#N/A</v>
      </c>
      <c r="G1389" s="17" t="e">
        <f t="shared" si="85"/>
        <v>#N/A</v>
      </c>
      <c r="H1389" s="17" t="e">
        <f t="shared" si="87"/>
        <v>#N/A</v>
      </c>
      <c r="I1389" s="17" t="e">
        <f t="shared" si="88"/>
        <v>#N/A</v>
      </c>
    </row>
    <row r="1390" spans="2:9" x14ac:dyDescent="0.2">
      <c r="B1390" s="1" t="s">
        <v>1801</v>
      </c>
      <c r="C1390" s="34">
        <f t="shared" si="86"/>
        <v>81936</v>
      </c>
      <c r="D1390" s="37" t="e">
        <f>INDEX('Monthly Returns'!$E:$E,MATCH('Charting Input'!$C1390,'Monthly Returns'!$D:$D,0),0)</f>
        <v>#N/A</v>
      </c>
      <c r="E1390" s="37" t="e">
        <f>INDEX('Monthly Returns'!$O:$O,MATCH('Charting Input'!$C1390,'Monthly Returns'!$D:$D,0),0)</f>
        <v>#N/A</v>
      </c>
      <c r="F1390" s="37" t="e">
        <f>INDEX('Monthly Returns'!$P:$P,MATCH('Charting Input'!$C1390,'Monthly Returns'!$D:$D,0),0)</f>
        <v>#N/A</v>
      </c>
      <c r="G1390" s="17" t="e">
        <f t="shared" si="85"/>
        <v>#N/A</v>
      </c>
      <c r="H1390" s="17" t="e">
        <f t="shared" si="87"/>
        <v>#N/A</v>
      </c>
      <c r="I1390" s="17" t="e">
        <f t="shared" si="88"/>
        <v>#N/A</v>
      </c>
    </row>
    <row r="1391" spans="2:9" x14ac:dyDescent="0.2">
      <c r="B1391" s="1" t="s">
        <v>1802</v>
      </c>
      <c r="C1391" s="34">
        <f t="shared" si="86"/>
        <v>81967</v>
      </c>
      <c r="D1391" s="37" t="e">
        <f>INDEX('Monthly Returns'!$E:$E,MATCH('Charting Input'!$C1391,'Monthly Returns'!$D:$D,0),0)</f>
        <v>#N/A</v>
      </c>
      <c r="E1391" s="37" t="e">
        <f>INDEX('Monthly Returns'!$O:$O,MATCH('Charting Input'!$C1391,'Monthly Returns'!$D:$D,0),0)</f>
        <v>#N/A</v>
      </c>
      <c r="F1391" s="37" t="e">
        <f>INDEX('Monthly Returns'!$P:$P,MATCH('Charting Input'!$C1391,'Monthly Returns'!$D:$D,0),0)</f>
        <v>#N/A</v>
      </c>
      <c r="G1391" s="17" t="e">
        <f t="shared" si="85"/>
        <v>#N/A</v>
      </c>
      <c r="H1391" s="17" t="e">
        <f t="shared" si="87"/>
        <v>#N/A</v>
      </c>
      <c r="I1391" s="17" t="e">
        <f t="shared" si="88"/>
        <v>#N/A</v>
      </c>
    </row>
    <row r="1392" spans="2:9" x14ac:dyDescent="0.2">
      <c r="B1392" s="1" t="s">
        <v>1803</v>
      </c>
      <c r="C1392" s="34">
        <f t="shared" si="86"/>
        <v>81997</v>
      </c>
      <c r="D1392" s="37" t="e">
        <f>INDEX('Monthly Returns'!$E:$E,MATCH('Charting Input'!$C1392,'Monthly Returns'!$D:$D,0),0)</f>
        <v>#N/A</v>
      </c>
      <c r="E1392" s="37" t="e">
        <f>INDEX('Monthly Returns'!$O:$O,MATCH('Charting Input'!$C1392,'Monthly Returns'!$D:$D,0),0)</f>
        <v>#N/A</v>
      </c>
      <c r="F1392" s="37" t="e">
        <f>INDEX('Monthly Returns'!$P:$P,MATCH('Charting Input'!$C1392,'Monthly Returns'!$D:$D,0),0)</f>
        <v>#N/A</v>
      </c>
      <c r="G1392" s="17" t="e">
        <f t="shared" si="85"/>
        <v>#N/A</v>
      </c>
      <c r="H1392" s="17" t="e">
        <f t="shared" si="87"/>
        <v>#N/A</v>
      </c>
      <c r="I1392" s="17" t="e">
        <f t="shared" si="88"/>
        <v>#N/A</v>
      </c>
    </row>
    <row r="1393" spans="2:9" x14ac:dyDescent="0.2">
      <c r="B1393" s="1" t="s">
        <v>1804</v>
      </c>
      <c r="C1393" s="34">
        <f t="shared" si="86"/>
        <v>82028</v>
      </c>
      <c r="D1393" s="37" t="e">
        <f>INDEX('Monthly Returns'!$E:$E,MATCH('Charting Input'!$C1393,'Monthly Returns'!$D:$D,0),0)</f>
        <v>#N/A</v>
      </c>
      <c r="E1393" s="37" t="e">
        <f>INDEX('Monthly Returns'!$O:$O,MATCH('Charting Input'!$C1393,'Monthly Returns'!$D:$D,0),0)</f>
        <v>#N/A</v>
      </c>
      <c r="F1393" s="37" t="e">
        <f>INDEX('Monthly Returns'!$P:$P,MATCH('Charting Input'!$C1393,'Monthly Returns'!$D:$D,0),0)</f>
        <v>#N/A</v>
      </c>
      <c r="G1393" s="17" t="e">
        <f t="shared" si="85"/>
        <v>#N/A</v>
      </c>
      <c r="H1393" s="17" t="e">
        <f t="shared" si="87"/>
        <v>#N/A</v>
      </c>
      <c r="I1393" s="17" t="e">
        <f t="shared" si="88"/>
        <v>#N/A</v>
      </c>
    </row>
    <row r="1394" spans="2:9" x14ac:dyDescent="0.2">
      <c r="B1394" s="1" t="s">
        <v>1805</v>
      </c>
      <c r="C1394" s="34">
        <f t="shared" si="86"/>
        <v>82059</v>
      </c>
      <c r="D1394" s="37" t="e">
        <f>INDEX('Monthly Returns'!$E:$E,MATCH('Charting Input'!$C1394,'Monthly Returns'!$D:$D,0),0)</f>
        <v>#N/A</v>
      </c>
      <c r="E1394" s="37" t="e">
        <f>INDEX('Monthly Returns'!$O:$O,MATCH('Charting Input'!$C1394,'Monthly Returns'!$D:$D,0),0)</f>
        <v>#N/A</v>
      </c>
      <c r="F1394" s="37" t="e">
        <f>INDEX('Monthly Returns'!$P:$P,MATCH('Charting Input'!$C1394,'Monthly Returns'!$D:$D,0),0)</f>
        <v>#N/A</v>
      </c>
      <c r="G1394" s="17" t="e">
        <f t="shared" si="85"/>
        <v>#N/A</v>
      </c>
      <c r="H1394" s="17" t="e">
        <f t="shared" si="87"/>
        <v>#N/A</v>
      </c>
      <c r="I1394" s="17" t="e">
        <f t="shared" si="88"/>
        <v>#N/A</v>
      </c>
    </row>
    <row r="1395" spans="2:9" x14ac:dyDescent="0.2">
      <c r="B1395" s="1" t="s">
        <v>1806</v>
      </c>
      <c r="C1395" s="34">
        <f t="shared" si="86"/>
        <v>82089</v>
      </c>
      <c r="D1395" s="37" t="e">
        <f>INDEX('Monthly Returns'!$E:$E,MATCH('Charting Input'!$C1395,'Monthly Returns'!$D:$D,0),0)</f>
        <v>#N/A</v>
      </c>
      <c r="E1395" s="37" t="e">
        <f>INDEX('Monthly Returns'!$O:$O,MATCH('Charting Input'!$C1395,'Monthly Returns'!$D:$D,0),0)</f>
        <v>#N/A</v>
      </c>
      <c r="F1395" s="37" t="e">
        <f>INDEX('Monthly Returns'!$P:$P,MATCH('Charting Input'!$C1395,'Monthly Returns'!$D:$D,0),0)</f>
        <v>#N/A</v>
      </c>
      <c r="G1395" s="17" t="e">
        <f t="shared" si="85"/>
        <v>#N/A</v>
      </c>
      <c r="H1395" s="17" t="e">
        <f t="shared" si="87"/>
        <v>#N/A</v>
      </c>
      <c r="I1395" s="17" t="e">
        <f t="shared" si="88"/>
        <v>#N/A</v>
      </c>
    </row>
    <row r="1396" spans="2:9" x14ac:dyDescent="0.2">
      <c r="B1396" s="1" t="s">
        <v>1807</v>
      </c>
      <c r="C1396" s="34">
        <f t="shared" si="86"/>
        <v>82120</v>
      </c>
      <c r="D1396" s="37" t="e">
        <f>INDEX('Monthly Returns'!$E:$E,MATCH('Charting Input'!$C1396,'Monthly Returns'!$D:$D,0),0)</f>
        <v>#N/A</v>
      </c>
      <c r="E1396" s="37" t="e">
        <f>INDEX('Monthly Returns'!$O:$O,MATCH('Charting Input'!$C1396,'Monthly Returns'!$D:$D,0),0)</f>
        <v>#N/A</v>
      </c>
      <c r="F1396" s="37" t="e">
        <f>INDEX('Monthly Returns'!$P:$P,MATCH('Charting Input'!$C1396,'Monthly Returns'!$D:$D,0),0)</f>
        <v>#N/A</v>
      </c>
      <c r="G1396" s="17" t="e">
        <f t="shared" si="85"/>
        <v>#N/A</v>
      </c>
      <c r="H1396" s="17" t="e">
        <f t="shared" si="87"/>
        <v>#N/A</v>
      </c>
      <c r="I1396" s="17" t="e">
        <f t="shared" si="88"/>
        <v>#N/A</v>
      </c>
    </row>
    <row r="1397" spans="2:9" x14ac:dyDescent="0.2">
      <c r="B1397" s="1" t="s">
        <v>1808</v>
      </c>
      <c r="C1397" s="34">
        <f t="shared" si="86"/>
        <v>82150</v>
      </c>
      <c r="D1397" s="37" t="e">
        <f>INDEX('Monthly Returns'!$E:$E,MATCH('Charting Input'!$C1397,'Monthly Returns'!$D:$D,0),0)</f>
        <v>#N/A</v>
      </c>
      <c r="E1397" s="37" t="e">
        <f>INDEX('Monthly Returns'!$O:$O,MATCH('Charting Input'!$C1397,'Monthly Returns'!$D:$D,0),0)</f>
        <v>#N/A</v>
      </c>
      <c r="F1397" s="37" t="e">
        <f>INDEX('Monthly Returns'!$P:$P,MATCH('Charting Input'!$C1397,'Monthly Returns'!$D:$D,0),0)</f>
        <v>#N/A</v>
      </c>
      <c r="G1397" s="17" t="e">
        <f t="shared" si="85"/>
        <v>#N/A</v>
      </c>
      <c r="H1397" s="17" t="e">
        <f t="shared" si="87"/>
        <v>#N/A</v>
      </c>
      <c r="I1397" s="17" t="e">
        <f t="shared" si="88"/>
        <v>#N/A</v>
      </c>
    </row>
    <row r="1398" spans="2:9" x14ac:dyDescent="0.2">
      <c r="B1398" s="1" t="s">
        <v>1809</v>
      </c>
      <c r="C1398" s="34">
        <f t="shared" si="86"/>
        <v>82181</v>
      </c>
      <c r="D1398" s="37" t="e">
        <f>INDEX('Monthly Returns'!$E:$E,MATCH('Charting Input'!$C1398,'Monthly Returns'!$D:$D,0),0)</f>
        <v>#N/A</v>
      </c>
      <c r="E1398" s="37" t="e">
        <f>INDEX('Monthly Returns'!$O:$O,MATCH('Charting Input'!$C1398,'Monthly Returns'!$D:$D,0),0)</f>
        <v>#N/A</v>
      </c>
      <c r="F1398" s="37" t="e">
        <f>INDEX('Monthly Returns'!$P:$P,MATCH('Charting Input'!$C1398,'Monthly Returns'!$D:$D,0),0)</f>
        <v>#N/A</v>
      </c>
      <c r="G1398" s="17" t="e">
        <f t="shared" si="85"/>
        <v>#N/A</v>
      </c>
      <c r="H1398" s="17" t="e">
        <f t="shared" si="87"/>
        <v>#N/A</v>
      </c>
      <c r="I1398" s="17" t="e">
        <f t="shared" si="88"/>
        <v>#N/A</v>
      </c>
    </row>
    <row r="1399" spans="2:9" x14ac:dyDescent="0.2">
      <c r="B1399" s="1" t="s">
        <v>1810</v>
      </c>
      <c r="C1399" s="34">
        <f t="shared" si="86"/>
        <v>82212</v>
      </c>
      <c r="D1399" s="37" t="e">
        <f>INDEX('Monthly Returns'!$E:$E,MATCH('Charting Input'!$C1399,'Monthly Returns'!$D:$D,0),0)</f>
        <v>#N/A</v>
      </c>
      <c r="E1399" s="37" t="e">
        <f>INDEX('Monthly Returns'!$O:$O,MATCH('Charting Input'!$C1399,'Monthly Returns'!$D:$D,0),0)</f>
        <v>#N/A</v>
      </c>
      <c r="F1399" s="37" t="e">
        <f>INDEX('Monthly Returns'!$P:$P,MATCH('Charting Input'!$C1399,'Monthly Returns'!$D:$D,0),0)</f>
        <v>#N/A</v>
      </c>
      <c r="G1399" s="17" t="e">
        <f t="shared" si="85"/>
        <v>#N/A</v>
      </c>
      <c r="H1399" s="17" t="e">
        <f t="shared" si="87"/>
        <v>#N/A</v>
      </c>
      <c r="I1399" s="17" t="e">
        <f t="shared" si="88"/>
        <v>#N/A</v>
      </c>
    </row>
    <row r="1400" spans="2:9" x14ac:dyDescent="0.2">
      <c r="B1400" s="1" t="s">
        <v>1811</v>
      </c>
      <c r="C1400" s="34">
        <f t="shared" si="86"/>
        <v>82240</v>
      </c>
      <c r="D1400" s="37" t="e">
        <f>INDEX('Monthly Returns'!$E:$E,MATCH('Charting Input'!$C1400,'Monthly Returns'!$D:$D,0),0)</f>
        <v>#N/A</v>
      </c>
      <c r="E1400" s="37" t="e">
        <f>INDEX('Monthly Returns'!$O:$O,MATCH('Charting Input'!$C1400,'Monthly Returns'!$D:$D,0),0)</f>
        <v>#N/A</v>
      </c>
      <c r="F1400" s="37" t="e">
        <f>INDEX('Monthly Returns'!$P:$P,MATCH('Charting Input'!$C1400,'Monthly Returns'!$D:$D,0),0)</f>
        <v>#N/A</v>
      </c>
      <c r="G1400" s="17" t="e">
        <f t="shared" si="85"/>
        <v>#N/A</v>
      </c>
      <c r="H1400" s="17" t="e">
        <f t="shared" si="87"/>
        <v>#N/A</v>
      </c>
      <c r="I1400" s="17" t="e">
        <f t="shared" si="88"/>
        <v>#N/A</v>
      </c>
    </row>
    <row r="1401" spans="2:9" x14ac:dyDescent="0.2">
      <c r="B1401" s="1" t="s">
        <v>1812</v>
      </c>
      <c r="C1401" s="34">
        <f t="shared" si="86"/>
        <v>82271</v>
      </c>
      <c r="D1401" s="37" t="e">
        <f>INDEX('Monthly Returns'!$E:$E,MATCH('Charting Input'!$C1401,'Monthly Returns'!$D:$D,0),0)</f>
        <v>#N/A</v>
      </c>
      <c r="E1401" s="37" t="e">
        <f>INDEX('Monthly Returns'!$O:$O,MATCH('Charting Input'!$C1401,'Monthly Returns'!$D:$D,0),0)</f>
        <v>#N/A</v>
      </c>
      <c r="F1401" s="37" t="e">
        <f>INDEX('Monthly Returns'!$P:$P,MATCH('Charting Input'!$C1401,'Monthly Returns'!$D:$D,0),0)</f>
        <v>#N/A</v>
      </c>
      <c r="G1401" s="17" t="e">
        <f t="shared" si="85"/>
        <v>#N/A</v>
      </c>
      <c r="H1401" s="17" t="e">
        <f t="shared" si="87"/>
        <v>#N/A</v>
      </c>
      <c r="I1401" s="17" t="e">
        <f t="shared" si="88"/>
        <v>#N/A</v>
      </c>
    </row>
    <row r="1402" spans="2:9" x14ac:dyDescent="0.2">
      <c r="B1402" s="1" t="s">
        <v>1813</v>
      </c>
      <c r="C1402" s="34">
        <f t="shared" si="86"/>
        <v>82301</v>
      </c>
      <c r="D1402" s="37" t="e">
        <f>INDEX('Monthly Returns'!$E:$E,MATCH('Charting Input'!$C1402,'Monthly Returns'!$D:$D,0),0)</f>
        <v>#N/A</v>
      </c>
      <c r="E1402" s="37" t="e">
        <f>INDEX('Monthly Returns'!$O:$O,MATCH('Charting Input'!$C1402,'Monthly Returns'!$D:$D,0),0)</f>
        <v>#N/A</v>
      </c>
      <c r="F1402" s="37" t="e">
        <f>INDEX('Monthly Returns'!$P:$P,MATCH('Charting Input'!$C1402,'Monthly Returns'!$D:$D,0),0)</f>
        <v>#N/A</v>
      </c>
      <c r="G1402" s="17" t="e">
        <f t="shared" si="85"/>
        <v>#N/A</v>
      </c>
      <c r="H1402" s="17" t="e">
        <f t="shared" si="87"/>
        <v>#N/A</v>
      </c>
      <c r="I1402" s="17" t="e">
        <f t="shared" si="88"/>
        <v>#N/A</v>
      </c>
    </row>
    <row r="1403" spans="2:9" x14ac:dyDescent="0.2">
      <c r="B1403" s="1" t="s">
        <v>1814</v>
      </c>
      <c r="C1403" s="34">
        <f t="shared" si="86"/>
        <v>82332</v>
      </c>
      <c r="D1403" s="37" t="e">
        <f>INDEX('Monthly Returns'!$E:$E,MATCH('Charting Input'!$C1403,'Monthly Returns'!$D:$D,0),0)</f>
        <v>#N/A</v>
      </c>
      <c r="E1403" s="37" t="e">
        <f>INDEX('Monthly Returns'!$O:$O,MATCH('Charting Input'!$C1403,'Monthly Returns'!$D:$D,0),0)</f>
        <v>#N/A</v>
      </c>
      <c r="F1403" s="37" t="e">
        <f>INDEX('Monthly Returns'!$P:$P,MATCH('Charting Input'!$C1403,'Monthly Returns'!$D:$D,0),0)</f>
        <v>#N/A</v>
      </c>
      <c r="G1403" s="17" t="e">
        <f t="shared" si="85"/>
        <v>#N/A</v>
      </c>
      <c r="H1403" s="17" t="e">
        <f t="shared" si="87"/>
        <v>#N/A</v>
      </c>
      <c r="I1403" s="17" t="e">
        <f t="shared" si="88"/>
        <v>#N/A</v>
      </c>
    </row>
    <row r="1404" spans="2:9" x14ac:dyDescent="0.2">
      <c r="B1404" s="1" t="s">
        <v>1815</v>
      </c>
      <c r="C1404" s="34">
        <f t="shared" si="86"/>
        <v>82362</v>
      </c>
      <c r="D1404" s="37" t="e">
        <f>INDEX('Monthly Returns'!$E:$E,MATCH('Charting Input'!$C1404,'Monthly Returns'!$D:$D,0),0)</f>
        <v>#N/A</v>
      </c>
      <c r="E1404" s="37" t="e">
        <f>INDEX('Monthly Returns'!$O:$O,MATCH('Charting Input'!$C1404,'Monthly Returns'!$D:$D,0),0)</f>
        <v>#N/A</v>
      </c>
      <c r="F1404" s="37" t="e">
        <f>INDEX('Monthly Returns'!$P:$P,MATCH('Charting Input'!$C1404,'Monthly Returns'!$D:$D,0),0)</f>
        <v>#N/A</v>
      </c>
      <c r="G1404" s="17" t="e">
        <f t="shared" si="85"/>
        <v>#N/A</v>
      </c>
      <c r="H1404" s="17" t="e">
        <f t="shared" si="87"/>
        <v>#N/A</v>
      </c>
      <c r="I1404" s="17" t="e">
        <f t="shared" si="88"/>
        <v>#N/A</v>
      </c>
    </row>
    <row r="1405" spans="2:9" x14ac:dyDescent="0.2">
      <c r="B1405" s="1" t="s">
        <v>1816</v>
      </c>
      <c r="C1405" s="34">
        <f t="shared" si="86"/>
        <v>82393</v>
      </c>
      <c r="D1405" s="37" t="e">
        <f>INDEX('Monthly Returns'!$E:$E,MATCH('Charting Input'!$C1405,'Monthly Returns'!$D:$D,0),0)</f>
        <v>#N/A</v>
      </c>
      <c r="E1405" s="37" t="e">
        <f>INDEX('Monthly Returns'!$O:$O,MATCH('Charting Input'!$C1405,'Monthly Returns'!$D:$D,0),0)</f>
        <v>#N/A</v>
      </c>
      <c r="F1405" s="37" t="e">
        <f>INDEX('Monthly Returns'!$P:$P,MATCH('Charting Input'!$C1405,'Monthly Returns'!$D:$D,0),0)</f>
        <v>#N/A</v>
      </c>
      <c r="G1405" s="17" t="e">
        <f t="shared" si="85"/>
        <v>#N/A</v>
      </c>
      <c r="H1405" s="17" t="e">
        <f t="shared" si="87"/>
        <v>#N/A</v>
      </c>
      <c r="I1405" s="17" t="e">
        <f t="shared" si="88"/>
        <v>#N/A</v>
      </c>
    </row>
    <row r="1406" spans="2:9" x14ac:dyDescent="0.2">
      <c r="B1406" s="1" t="s">
        <v>1817</v>
      </c>
      <c r="C1406" s="34">
        <f t="shared" si="86"/>
        <v>82424</v>
      </c>
      <c r="D1406" s="37" t="e">
        <f>INDEX('Monthly Returns'!$E:$E,MATCH('Charting Input'!$C1406,'Monthly Returns'!$D:$D,0),0)</f>
        <v>#N/A</v>
      </c>
      <c r="E1406" s="37" t="e">
        <f>INDEX('Monthly Returns'!$O:$O,MATCH('Charting Input'!$C1406,'Monthly Returns'!$D:$D,0),0)</f>
        <v>#N/A</v>
      </c>
      <c r="F1406" s="37" t="e">
        <f>INDEX('Monthly Returns'!$P:$P,MATCH('Charting Input'!$C1406,'Monthly Returns'!$D:$D,0),0)</f>
        <v>#N/A</v>
      </c>
      <c r="G1406" s="17" t="e">
        <f t="shared" si="85"/>
        <v>#N/A</v>
      </c>
      <c r="H1406" s="17" t="e">
        <f t="shared" si="87"/>
        <v>#N/A</v>
      </c>
      <c r="I1406" s="17" t="e">
        <f t="shared" si="88"/>
        <v>#N/A</v>
      </c>
    </row>
    <row r="1407" spans="2:9" x14ac:dyDescent="0.2">
      <c r="B1407" s="1" t="s">
        <v>1818</v>
      </c>
      <c r="C1407" s="34">
        <f t="shared" si="86"/>
        <v>82454</v>
      </c>
      <c r="D1407" s="37" t="e">
        <f>INDEX('Monthly Returns'!$E:$E,MATCH('Charting Input'!$C1407,'Monthly Returns'!$D:$D,0),0)</f>
        <v>#N/A</v>
      </c>
      <c r="E1407" s="37" t="e">
        <f>INDEX('Monthly Returns'!$O:$O,MATCH('Charting Input'!$C1407,'Monthly Returns'!$D:$D,0),0)</f>
        <v>#N/A</v>
      </c>
      <c r="F1407" s="37" t="e">
        <f>INDEX('Monthly Returns'!$P:$P,MATCH('Charting Input'!$C1407,'Monthly Returns'!$D:$D,0),0)</f>
        <v>#N/A</v>
      </c>
      <c r="G1407" s="17" t="e">
        <f t="shared" si="85"/>
        <v>#N/A</v>
      </c>
      <c r="H1407" s="17" t="e">
        <f t="shared" si="87"/>
        <v>#N/A</v>
      </c>
      <c r="I1407" s="17" t="e">
        <f t="shared" si="88"/>
        <v>#N/A</v>
      </c>
    </row>
    <row r="1408" spans="2:9" x14ac:dyDescent="0.2">
      <c r="B1408" s="1" t="s">
        <v>1819</v>
      </c>
      <c r="C1408" s="34">
        <f t="shared" si="86"/>
        <v>82485</v>
      </c>
      <c r="D1408" s="37" t="e">
        <f>INDEX('Monthly Returns'!$E:$E,MATCH('Charting Input'!$C1408,'Monthly Returns'!$D:$D,0),0)</f>
        <v>#N/A</v>
      </c>
      <c r="E1408" s="37" t="e">
        <f>INDEX('Monthly Returns'!$O:$O,MATCH('Charting Input'!$C1408,'Monthly Returns'!$D:$D,0),0)</f>
        <v>#N/A</v>
      </c>
      <c r="F1408" s="37" t="e">
        <f>INDEX('Monthly Returns'!$P:$P,MATCH('Charting Input'!$C1408,'Monthly Returns'!$D:$D,0),0)</f>
        <v>#N/A</v>
      </c>
      <c r="G1408" s="17" t="e">
        <f t="shared" si="85"/>
        <v>#N/A</v>
      </c>
      <c r="H1408" s="17" t="e">
        <f t="shared" si="87"/>
        <v>#N/A</v>
      </c>
      <c r="I1408" s="17" t="e">
        <f t="shared" si="88"/>
        <v>#N/A</v>
      </c>
    </row>
    <row r="1409" spans="2:9" x14ac:dyDescent="0.2">
      <c r="B1409" s="1" t="s">
        <v>1820</v>
      </c>
      <c r="C1409" s="34">
        <f t="shared" si="86"/>
        <v>82515</v>
      </c>
      <c r="D1409" s="37" t="e">
        <f>INDEX('Monthly Returns'!$E:$E,MATCH('Charting Input'!$C1409,'Monthly Returns'!$D:$D,0),0)</f>
        <v>#N/A</v>
      </c>
      <c r="E1409" s="37" t="e">
        <f>INDEX('Monthly Returns'!$O:$O,MATCH('Charting Input'!$C1409,'Monthly Returns'!$D:$D,0),0)</f>
        <v>#N/A</v>
      </c>
      <c r="F1409" s="37" t="e">
        <f>INDEX('Monthly Returns'!$P:$P,MATCH('Charting Input'!$C1409,'Monthly Returns'!$D:$D,0),0)</f>
        <v>#N/A</v>
      </c>
      <c r="G1409" s="17" t="e">
        <f t="shared" si="85"/>
        <v>#N/A</v>
      </c>
      <c r="H1409" s="17" t="e">
        <f t="shared" si="87"/>
        <v>#N/A</v>
      </c>
      <c r="I1409" s="17" t="e">
        <f t="shared" si="88"/>
        <v>#N/A</v>
      </c>
    </row>
    <row r="1410" spans="2:9" x14ac:dyDescent="0.2">
      <c r="B1410" s="1" t="s">
        <v>1821</v>
      </c>
      <c r="C1410" s="34">
        <f t="shared" si="86"/>
        <v>82546</v>
      </c>
      <c r="D1410" s="37" t="e">
        <f>INDEX('Monthly Returns'!$E:$E,MATCH('Charting Input'!$C1410,'Monthly Returns'!$D:$D,0),0)</f>
        <v>#N/A</v>
      </c>
      <c r="E1410" s="37" t="e">
        <f>INDEX('Monthly Returns'!$O:$O,MATCH('Charting Input'!$C1410,'Monthly Returns'!$D:$D,0),0)</f>
        <v>#N/A</v>
      </c>
      <c r="F1410" s="37" t="e">
        <f>INDEX('Monthly Returns'!$P:$P,MATCH('Charting Input'!$C1410,'Monthly Returns'!$D:$D,0),0)</f>
        <v>#N/A</v>
      </c>
      <c r="G1410" s="17" t="e">
        <f t="shared" si="85"/>
        <v>#N/A</v>
      </c>
      <c r="H1410" s="17" t="e">
        <f t="shared" si="87"/>
        <v>#N/A</v>
      </c>
      <c r="I1410" s="17" t="e">
        <f t="shared" si="88"/>
        <v>#N/A</v>
      </c>
    </row>
    <row r="1411" spans="2:9" x14ac:dyDescent="0.2">
      <c r="B1411" s="1" t="s">
        <v>1822</v>
      </c>
      <c r="C1411" s="34">
        <f t="shared" si="86"/>
        <v>82577</v>
      </c>
      <c r="D1411" s="37" t="e">
        <f>INDEX('Monthly Returns'!$E:$E,MATCH('Charting Input'!$C1411,'Monthly Returns'!$D:$D,0),0)</f>
        <v>#N/A</v>
      </c>
      <c r="E1411" s="37" t="e">
        <f>INDEX('Monthly Returns'!$O:$O,MATCH('Charting Input'!$C1411,'Monthly Returns'!$D:$D,0),0)</f>
        <v>#N/A</v>
      </c>
      <c r="F1411" s="37" t="e">
        <f>INDEX('Monthly Returns'!$P:$P,MATCH('Charting Input'!$C1411,'Monthly Returns'!$D:$D,0),0)</f>
        <v>#N/A</v>
      </c>
      <c r="G1411" s="17" t="e">
        <f t="shared" si="85"/>
        <v>#N/A</v>
      </c>
      <c r="H1411" s="17" t="e">
        <f t="shared" si="87"/>
        <v>#N/A</v>
      </c>
      <c r="I1411" s="17" t="e">
        <f t="shared" si="88"/>
        <v>#N/A</v>
      </c>
    </row>
    <row r="1412" spans="2:9" x14ac:dyDescent="0.2">
      <c r="B1412" s="1" t="s">
        <v>1823</v>
      </c>
      <c r="C1412" s="34">
        <f t="shared" si="86"/>
        <v>82605</v>
      </c>
      <c r="D1412" s="37" t="e">
        <f>INDEX('Monthly Returns'!$E:$E,MATCH('Charting Input'!$C1412,'Monthly Returns'!$D:$D,0),0)</f>
        <v>#N/A</v>
      </c>
      <c r="E1412" s="37" t="e">
        <f>INDEX('Monthly Returns'!$O:$O,MATCH('Charting Input'!$C1412,'Monthly Returns'!$D:$D,0),0)</f>
        <v>#N/A</v>
      </c>
      <c r="F1412" s="37" t="e">
        <f>INDEX('Monthly Returns'!$P:$P,MATCH('Charting Input'!$C1412,'Monthly Returns'!$D:$D,0),0)</f>
        <v>#N/A</v>
      </c>
      <c r="G1412" s="17" t="e">
        <f t="shared" si="85"/>
        <v>#N/A</v>
      </c>
      <c r="H1412" s="17" t="e">
        <f t="shared" si="87"/>
        <v>#N/A</v>
      </c>
      <c r="I1412" s="17" t="e">
        <f t="shared" si="88"/>
        <v>#N/A</v>
      </c>
    </row>
    <row r="1413" spans="2:9" x14ac:dyDescent="0.2">
      <c r="B1413" s="1" t="s">
        <v>1824</v>
      </c>
      <c r="C1413" s="34">
        <f t="shared" si="86"/>
        <v>82636</v>
      </c>
      <c r="D1413" s="37" t="e">
        <f>INDEX('Monthly Returns'!$E:$E,MATCH('Charting Input'!$C1413,'Monthly Returns'!$D:$D,0),0)</f>
        <v>#N/A</v>
      </c>
      <c r="E1413" s="37" t="e">
        <f>INDEX('Monthly Returns'!$O:$O,MATCH('Charting Input'!$C1413,'Monthly Returns'!$D:$D,0),0)</f>
        <v>#N/A</v>
      </c>
      <c r="F1413" s="37" t="e">
        <f>INDEX('Monthly Returns'!$P:$P,MATCH('Charting Input'!$C1413,'Monthly Returns'!$D:$D,0),0)</f>
        <v>#N/A</v>
      </c>
      <c r="G1413" s="17" t="e">
        <f t="shared" si="85"/>
        <v>#N/A</v>
      </c>
      <c r="H1413" s="17" t="e">
        <f t="shared" si="87"/>
        <v>#N/A</v>
      </c>
      <c r="I1413" s="17" t="e">
        <f t="shared" si="88"/>
        <v>#N/A</v>
      </c>
    </row>
    <row r="1414" spans="2:9" x14ac:dyDescent="0.2">
      <c r="B1414" s="1" t="s">
        <v>1825</v>
      </c>
      <c r="C1414" s="34">
        <f t="shared" si="86"/>
        <v>82666</v>
      </c>
      <c r="D1414" s="37" t="e">
        <f>INDEX('Monthly Returns'!$E:$E,MATCH('Charting Input'!$C1414,'Monthly Returns'!$D:$D,0),0)</f>
        <v>#N/A</v>
      </c>
      <c r="E1414" s="37" t="e">
        <f>INDEX('Monthly Returns'!$O:$O,MATCH('Charting Input'!$C1414,'Monthly Returns'!$D:$D,0),0)</f>
        <v>#N/A</v>
      </c>
      <c r="F1414" s="37" t="e">
        <f>INDEX('Monthly Returns'!$P:$P,MATCH('Charting Input'!$C1414,'Monthly Returns'!$D:$D,0),0)</f>
        <v>#N/A</v>
      </c>
      <c r="G1414" s="17" t="e">
        <f t="shared" si="85"/>
        <v>#N/A</v>
      </c>
      <c r="H1414" s="17" t="e">
        <f t="shared" si="87"/>
        <v>#N/A</v>
      </c>
      <c r="I1414" s="17" t="e">
        <f t="shared" si="88"/>
        <v>#N/A</v>
      </c>
    </row>
    <row r="1415" spans="2:9" x14ac:dyDescent="0.2">
      <c r="B1415" s="1" t="s">
        <v>1826</v>
      </c>
      <c r="C1415" s="34">
        <f t="shared" si="86"/>
        <v>82697</v>
      </c>
      <c r="D1415" s="37" t="e">
        <f>INDEX('Monthly Returns'!$E:$E,MATCH('Charting Input'!$C1415,'Monthly Returns'!$D:$D,0),0)</f>
        <v>#N/A</v>
      </c>
      <c r="E1415" s="37" t="e">
        <f>INDEX('Monthly Returns'!$O:$O,MATCH('Charting Input'!$C1415,'Monthly Returns'!$D:$D,0),0)</f>
        <v>#N/A</v>
      </c>
      <c r="F1415" s="37" t="e">
        <f>INDEX('Monthly Returns'!$P:$P,MATCH('Charting Input'!$C1415,'Monthly Returns'!$D:$D,0),0)</f>
        <v>#N/A</v>
      </c>
      <c r="G1415" s="17" t="e">
        <f t="shared" ref="G1415:G1478" si="89">D1415</f>
        <v>#N/A</v>
      </c>
      <c r="H1415" s="17" t="e">
        <f t="shared" si="87"/>
        <v>#N/A</v>
      </c>
      <c r="I1415" s="17" t="e">
        <f t="shared" si="88"/>
        <v>#N/A</v>
      </c>
    </row>
    <row r="1416" spans="2:9" x14ac:dyDescent="0.2">
      <c r="B1416" s="1" t="s">
        <v>1827</v>
      </c>
      <c r="C1416" s="34">
        <f t="shared" ref="C1416:C1479" si="90">EOMONTH(DATE(YEAR(C1415),MONTH(C1415),DAY(C1415)),1)</f>
        <v>82727</v>
      </c>
      <c r="D1416" s="37" t="e">
        <f>INDEX('Monthly Returns'!$E:$E,MATCH('Charting Input'!$C1416,'Monthly Returns'!$D:$D,0),0)</f>
        <v>#N/A</v>
      </c>
      <c r="E1416" s="37" t="e">
        <f>INDEX('Monthly Returns'!$O:$O,MATCH('Charting Input'!$C1416,'Monthly Returns'!$D:$D,0),0)</f>
        <v>#N/A</v>
      </c>
      <c r="F1416" s="37" t="e">
        <f>INDEX('Monthly Returns'!$P:$P,MATCH('Charting Input'!$C1416,'Monthly Returns'!$D:$D,0),0)</f>
        <v>#N/A</v>
      </c>
      <c r="G1416" s="17" t="e">
        <f t="shared" si="89"/>
        <v>#N/A</v>
      </c>
      <c r="H1416" s="17" t="e">
        <f t="shared" ref="H1416:H1479" si="91">H1415*(E1416/E1415)</f>
        <v>#N/A</v>
      </c>
      <c r="I1416" s="17" t="e">
        <f t="shared" ref="I1416:I1479" si="92">I1415*(F1416/F1415)</f>
        <v>#N/A</v>
      </c>
    </row>
    <row r="1417" spans="2:9" x14ac:dyDescent="0.2">
      <c r="B1417" s="1" t="s">
        <v>1828</v>
      </c>
      <c r="C1417" s="34">
        <f t="shared" si="90"/>
        <v>82758</v>
      </c>
      <c r="D1417" s="37" t="e">
        <f>INDEX('Monthly Returns'!$E:$E,MATCH('Charting Input'!$C1417,'Monthly Returns'!$D:$D,0),0)</f>
        <v>#N/A</v>
      </c>
      <c r="E1417" s="37" t="e">
        <f>INDEX('Monthly Returns'!$O:$O,MATCH('Charting Input'!$C1417,'Monthly Returns'!$D:$D,0),0)</f>
        <v>#N/A</v>
      </c>
      <c r="F1417" s="37" t="e">
        <f>INDEX('Monthly Returns'!$P:$P,MATCH('Charting Input'!$C1417,'Monthly Returns'!$D:$D,0),0)</f>
        <v>#N/A</v>
      </c>
      <c r="G1417" s="17" t="e">
        <f t="shared" si="89"/>
        <v>#N/A</v>
      </c>
      <c r="H1417" s="17" t="e">
        <f t="shared" si="91"/>
        <v>#N/A</v>
      </c>
      <c r="I1417" s="17" t="e">
        <f t="shared" si="92"/>
        <v>#N/A</v>
      </c>
    </row>
    <row r="1418" spans="2:9" x14ac:dyDescent="0.2">
      <c r="B1418" s="1" t="s">
        <v>1829</v>
      </c>
      <c r="C1418" s="34">
        <f t="shared" si="90"/>
        <v>82789</v>
      </c>
      <c r="D1418" s="37" t="e">
        <f>INDEX('Monthly Returns'!$E:$E,MATCH('Charting Input'!$C1418,'Monthly Returns'!$D:$D,0),0)</f>
        <v>#N/A</v>
      </c>
      <c r="E1418" s="37" t="e">
        <f>INDEX('Monthly Returns'!$O:$O,MATCH('Charting Input'!$C1418,'Monthly Returns'!$D:$D,0),0)</f>
        <v>#N/A</v>
      </c>
      <c r="F1418" s="37" t="e">
        <f>INDEX('Monthly Returns'!$P:$P,MATCH('Charting Input'!$C1418,'Monthly Returns'!$D:$D,0),0)</f>
        <v>#N/A</v>
      </c>
      <c r="G1418" s="17" t="e">
        <f t="shared" si="89"/>
        <v>#N/A</v>
      </c>
      <c r="H1418" s="17" t="e">
        <f t="shared" si="91"/>
        <v>#N/A</v>
      </c>
      <c r="I1418" s="17" t="e">
        <f t="shared" si="92"/>
        <v>#N/A</v>
      </c>
    </row>
    <row r="1419" spans="2:9" x14ac:dyDescent="0.2">
      <c r="B1419" s="1" t="s">
        <v>1830</v>
      </c>
      <c r="C1419" s="34">
        <f t="shared" si="90"/>
        <v>82819</v>
      </c>
      <c r="D1419" s="37" t="e">
        <f>INDEX('Monthly Returns'!$E:$E,MATCH('Charting Input'!$C1419,'Monthly Returns'!$D:$D,0),0)</f>
        <v>#N/A</v>
      </c>
      <c r="E1419" s="37" t="e">
        <f>INDEX('Monthly Returns'!$O:$O,MATCH('Charting Input'!$C1419,'Monthly Returns'!$D:$D,0),0)</f>
        <v>#N/A</v>
      </c>
      <c r="F1419" s="37" t="e">
        <f>INDEX('Monthly Returns'!$P:$P,MATCH('Charting Input'!$C1419,'Monthly Returns'!$D:$D,0),0)</f>
        <v>#N/A</v>
      </c>
      <c r="G1419" s="17" t="e">
        <f t="shared" si="89"/>
        <v>#N/A</v>
      </c>
      <c r="H1419" s="17" t="e">
        <f t="shared" si="91"/>
        <v>#N/A</v>
      </c>
      <c r="I1419" s="17" t="e">
        <f t="shared" si="92"/>
        <v>#N/A</v>
      </c>
    </row>
    <row r="1420" spans="2:9" x14ac:dyDescent="0.2">
      <c r="B1420" s="1" t="s">
        <v>1831</v>
      </c>
      <c r="C1420" s="34">
        <f t="shared" si="90"/>
        <v>82850</v>
      </c>
      <c r="D1420" s="37" t="e">
        <f>INDEX('Monthly Returns'!$E:$E,MATCH('Charting Input'!$C1420,'Monthly Returns'!$D:$D,0),0)</f>
        <v>#N/A</v>
      </c>
      <c r="E1420" s="37" t="e">
        <f>INDEX('Monthly Returns'!$O:$O,MATCH('Charting Input'!$C1420,'Monthly Returns'!$D:$D,0),0)</f>
        <v>#N/A</v>
      </c>
      <c r="F1420" s="37" t="e">
        <f>INDEX('Monthly Returns'!$P:$P,MATCH('Charting Input'!$C1420,'Monthly Returns'!$D:$D,0),0)</f>
        <v>#N/A</v>
      </c>
      <c r="G1420" s="17" t="e">
        <f t="shared" si="89"/>
        <v>#N/A</v>
      </c>
      <c r="H1420" s="17" t="e">
        <f t="shared" si="91"/>
        <v>#N/A</v>
      </c>
      <c r="I1420" s="17" t="e">
        <f t="shared" si="92"/>
        <v>#N/A</v>
      </c>
    </row>
    <row r="1421" spans="2:9" x14ac:dyDescent="0.2">
      <c r="B1421" s="1" t="s">
        <v>1832</v>
      </c>
      <c r="C1421" s="34">
        <f t="shared" si="90"/>
        <v>82880</v>
      </c>
      <c r="D1421" s="37" t="e">
        <f>INDEX('Monthly Returns'!$E:$E,MATCH('Charting Input'!$C1421,'Monthly Returns'!$D:$D,0),0)</f>
        <v>#N/A</v>
      </c>
      <c r="E1421" s="37" t="e">
        <f>INDEX('Monthly Returns'!$O:$O,MATCH('Charting Input'!$C1421,'Monthly Returns'!$D:$D,0),0)</f>
        <v>#N/A</v>
      </c>
      <c r="F1421" s="37" t="e">
        <f>INDEX('Monthly Returns'!$P:$P,MATCH('Charting Input'!$C1421,'Monthly Returns'!$D:$D,0),0)</f>
        <v>#N/A</v>
      </c>
      <c r="G1421" s="17" t="e">
        <f t="shared" si="89"/>
        <v>#N/A</v>
      </c>
      <c r="H1421" s="17" t="e">
        <f t="shared" si="91"/>
        <v>#N/A</v>
      </c>
      <c r="I1421" s="17" t="e">
        <f t="shared" si="92"/>
        <v>#N/A</v>
      </c>
    </row>
    <row r="1422" spans="2:9" x14ac:dyDescent="0.2">
      <c r="B1422" s="1" t="s">
        <v>1833</v>
      </c>
      <c r="C1422" s="34">
        <f t="shared" si="90"/>
        <v>82911</v>
      </c>
      <c r="D1422" s="37" t="e">
        <f>INDEX('Monthly Returns'!$E:$E,MATCH('Charting Input'!$C1422,'Monthly Returns'!$D:$D,0),0)</f>
        <v>#N/A</v>
      </c>
      <c r="E1422" s="37" t="e">
        <f>INDEX('Monthly Returns'!$O:$O,MATCH('Charting Input'!$C1422,'Monthly Returns'!$D:$D,0),0)</f>
        <v>#N/A</v>
      </c>
      <c r="F1422" s="37" t="e">
        <f>INDEX('Monthly Returns'!$P:$P,MATCH('Charting Input'!$C1422,'Monthly Returns'!$D:$D,0),0)</f>
        <v>#N/A</v>
      </c>
      <c r="G1422" s="17" t="e">
        <f t="shared" si="89"/>
        <v>#N/A</v>
      </c>
      <c r="H1422" s="17" t="e">
        <f t="shared" si="91"/>
        <v>#N/A</v>
      </c>
      <c r="I1422" s="17" t="e">
        <f t="shared" si="92"/>
        <v>#N/A</v>
      </c>
    </row>
    <row r="1423" spans="2:9" x14ac:dyDescent="0.2">
      <c r="B1423" s="1" t="s">
        <v>1834</v>
      </c>
      <c r="C1423" s="34">
        <f t="shared" si="90"/>
        <v>82942</v>
      </c>
      <c r="D1423" s="37" t="e">
        <f>INDEX('Monthly Returns'!$E:$E,MATCH('Charting Input'!$C1423,'Monthly Returns'!$D:$D,0),0)</f>
        <v>#N/A</v>
      </c>
      <c r="E1423" s="37" t="e">
        <f>INDEX('Monthly Returns'!$O:$O,MATCH('Charting Input'!$C1423,'Monthly Returns'!$D:$D,0),0)</f>
        <v>#N/A</v>
      </c>
      <c r="F1423" s="37" t="e">
        <f>INDEX('Monthly Returns'!$P:$P,MATCH('Charting Input'!$C1423,'Monthly Returns'!$D:$D,0),0)</f>
        <v>#N/A</v>
      </c>
      <c r="G1423" s="17" t="e">
        <f t="shared" si="89"/>
        <v>#N/A</v>
      </c>
      <c r="H1423" s="17" t="e">
        <f t="shared" si="91"/>
        <v>#N/A</v>
      </c>
      <c r="I1423" s="17" t="e">
        <f t="shared" si="92"/>
        <v>#N/A</v>
      </c>
    </row>
    <row r="1424" spans="2:9" x14ac:dyDescent="0.2">
      <c r="B1424" s="1" t="s">
        <v>1835</v>
      </c>
      <c r="C1424" s="34">
        <f t="shared" si="90"/>
        <v>82970</v>
      </c>
      <c r="D1424" s="37" t="e">
        <f>INDEX('Monthly Returns'!$E:$E,MATCH('Charting Input'!$C1424,'Monthly Returns'!$D:$D,0),0)</f>
        <v>#N/A</v>
      </c>
      <c r="E1424" s="37" t="e">
        <f>INDEX('Monthly Returns'!$O:$O,MATCH('Charting Input'!$C1424,'Monthly Returns'!$D:$D,0),0)</f>
        <v>#N/A</v>
      </c>
      <c r="F1424" s="37" t="e">
        <f>INDEX('Monthly Returns'!$P:$P,MATCH('Charting Input'!$C1424,'Monthly Returns'!$D:$D,0),0)</f>
        <v>#N/A</v>
      </c>
      <c r="G1424" s="17" t="e">
        <f t="shared" si="89"/>
        <v>#N/A</v>
      </c>
      <c r="H1424" s="17" t="e">
        <f t="shared" si="91"/>
        <v>#N/A</v>
      </c>
      <c r="I1424" s="17" t="e">
        <f t="shared" si="92"/>
        <v>#N/A</v>
      </c>
    </row>
    <row r="1425" spans="2:9" x14ac:dyDescent="0.2">
      <c r="B1425" s="1" t="s">
        <v>1836</v>
      </c>
      <c r="C1425" s="34">
        <f t="shared" si="90"/>
        <v>83001</v>
      </c>
      <c r="D1425" s="37" t="e">
        <f>INDEX('Monthly Returns'!$E:$E,MATCH('Charting Input'!$C1425,'Monthly Returns'!$D:$D,0),0)</f>
        <v>#N/A</v>
      </c>
      <c r="E1425" s="37" t="e">
        <f>INDEX('Monthly Returns'!$O:$O,MATCH('Charting Input'!$C1425,'Monthly Returns'!$D:$D,0),0)</f>
        <v>#N/A</v>
      </c>
      <c r="F1425" s="37" t="e">
        <f>INDEX('Monthly Returns'!$P:$P,MATCH('Charting Input'!$C1425,'Monthly Returns'!$D:$D,0),0)</f>
        <v>#N/A</v>
      </c>
      <c r="G1425" s="17" t="e">
        <f t="shared" si="89"/>
        <v>#N/A</v>
      </c>
      <c r="H1425" s="17" t="e">
        <f t="shared" si="91"/>
        <v>#N/A</v>
      </c>
      <c r="I1425" s="17" t="e">
        <f t="shared" si="92"/>
        <v>#N/A</v>
      </c>
    </row>
    <row r="1426" spans="2:9" x14ac:dyDescent="0.2">
      <c r="B1426" s="1" t="s">
        <v>1837</v>
      </c>
      <c r="C1426" s="34">
        <f t="shared" si="90"/>
        <v>83031</v>
      </c>
      <c r="D1426" s="37" t="e">
        <f>INDEX('Monthly Returns'!$E:$E,MATCH('Charting Input'!$C1426,'Monthly Returns'!$D:$D,0),0)</f>
        <v>#N/A</v>
      </c>
      <c r="E1426" s="37" t="e">
        <f>INDEX('Monthly Returns'!$O:$O,MATCH('Charting Input'!$C1426,'Monthly Returns'!$D:$D,0),0)</f>
        <v>#N/A</v>
      </c>
      <c r="F1426" s="37" t="e">
        <f>INDEX('Monthly Returns'!$P:$P,MATCH('Charting Input'!$C1426,'Monthly Returns'!$D:$D,0),0)</f>
        <v>#N/A</v>
      </c>
      <c r="G1426" s="17" t="e">
        <f t="shared" si="89"/>
        <v>#N/A</v>
      </c>
      <c r="H1426" s="17" t="e">
        <f t="shared" si="91"/>
        <v>#N/A</v>
      </c>
      <c r="I1426" s="17" t="e">
        <f t="shared" si="92"/>
        <v>#N/A</v>
      </c>
    </row>
    <row r="1427" spans="2:9" x14ac:dyDescent="0.2">
      <c r="B1427" s="1" t="s">
        <v>1838</v>
      </c>
      <c r="C1427" s="34">
        <f t="shared" si="90"/>
        <v>83062</v>
      </c>
      <c r="D1427" s="37" t="e">
        <f>INDEX('Monthly Returns'!$E:$E,MATCH('Charting Input'!$C1427,'Monthly Returns'!$D:$D,0),0)</f>
        <v>#N/A</v>
      </c>
      <c r="E1427" s="37" t="e">
        <f>INDEX('Monthly Returns'!$O:$O,MATCH('Charting Input'!$C1427,'Monthly Returns'!$D:$D,0),0)</f>
        <v>#N/A</v>
      </c>
      <c r="F1427" s="37" t="e">
        <f>INDEX('Monthly Returns'!$P:$P,MATCH('Charting Input'!$C1427,'Monthly Returns'!$D:$D,0),0)</f>
        <v>#N/A</v>
      </c>
      <c r="G1427" s="17" t="e">
        <f t="shared" si="89"/>
        <v>#N/A</v>
      </c>
      <c r="H1427" s="17" t="e">
        <f t="shared" si="91"/>
        <v>#N/A</v>
      </c>
      <c r="I1427" s="17" t="e">
        <f t="shared" si="92"/>
        <v>#N/A</v>
      </c>
    </row>
    <row r="1428" spans="2:9" x14ac:dyDescent="0.2">
      <c r="B1428" s="1" t="s">
        <v>1839</v>
      </c>
      <c r="C1428" s="34">
        <f t="shared" si="90"/>
        <v>83092</v>
      </c>
      <c r="D1428" s="37" t="e">
        <f>INDEX('Monthly Returns'!$E:$E,MATCH('Charting Input'!$C1428,'Monthly Returns'!$D:$D,0),0)</f>
        <v>#N/A</v>
      </c>
      <c r="E1428" s="37" t="e">
        <f>INDEX('Monthly Returns'!$O:$O,MATCH('Charting Input'!$C1428,'Monthly Returns'!$D:$D,0),0)</f>
        <v>#N/A</v>
      </c>
      <c r="F1428" s="37" t="e">
        <f>INDEX('Monthly Returns'!$P:$P,MATCH('Charting Input'!$C1428,'Monthly Returns'!$D:$D,0),0)</f>
        <v>#N/A</v>
      </c>
      <c r="G1428" s="17" t="e">
        <f t="shared" si="89"/>
        <v>#N/A</v>
      </c>
      <c r="H1428" s="17" t="e">
        <f t="shared" si="91"/>
        <v>#N/A</v>
      </c>
      <c r="I1428" s="17" t="e">
        <f t="shared" si="92"/>
        <v>#N/A</v>
      </c>
    </row>
    <row r="1429" spans="2:9" x14ac:dyDescent="0.2">
      <c r="B1429" s="1" t="s">
        <v>1840</v>
      </c>
      <c r="C1429" s="34">
        <f t="shared" si="90"/>
        <v>83123</v>
      </c>
      <c r="D1429" s="37" t="e">
        <f>INDEX('Monthly Returns'!$E:$E,MATCH('Charting Input'!$C1429,'Monthly Returns'!$D:$D,0),0)</f>
        <v>#N/A</v>
      </c>
      <c r="E1429" s="37" t="e">
        <f>INDEX('Monthly Returns'!$O:$O,MATCH('Charting Input'!$C1429,'Monthly Returns'!$D:$D,0),0)</f>
        <v>#N/A</v>
      </c>
      <c r="F1429" s="37" t="e">
        <f>INDEX('Monthly Returns'!$P:$P,MATCH('Charting Input'!$C1429,'Monthly Returns'!$D:$D,0),0)</f>
        <v>#N/A</v>
      </c>
      <c r="G1429" s="17" t="e">
        <f t="shared" si="89"/>
        <v>#N/A</v>
      </c>
      <c r="H1429" s="17" t="e">
        <f t="shared" si="91"/>
        <v>#N/A</v>
      </c>
      <c r="I1429" s="17" t="e">
        <f t="shared" si="92"/>
        <v>#N/A</v>
      </c>
    </row>
    <row r="1430" spans="2:9" x14ac:dyDescent="0.2">
      <c r="B1430" s="1" t="s">
        <v>1841</v>
      </c>
      <c r="C1430" s="34">
        <f t="shared" si="90"/>
        <v>83154</v>
      </c>
      <c r="D1430" s="37" t="e">
        <f>INDEX('Monthly Returns'!$E:$E,MATCH('Charting Input'!$C1430,'Monthly Returns'!$D:$D,0),0)</f>
        <v>#N/A</v>
      </c>
      <c r="E1430" s="37" t="e">
        <f>INDEX('Monthly Returns'!$O:$O,MATCH('Charting Input'!$C1430,'Monthly Returns'!$D:$D,0),0)</f>
        <v>#N/A</v>
      </c>
      <c r="F1430" s="37" t="e">
        <f>INDEX('Monthly Returns'!$P:$P,MATCH('Charting Input'!$C1430,'Monthly Returns'!$D:$D,0),0)</f>
        <v>#N/A</v>
      </c>
      <c r="G1430" s="17" t="e">
        <f t="shared" si="89"/>
        <v>#N/A</v>
      </c>
      <c r="H1430" s="17" t="e">
        <f t="shared" si="91"/>
        <v>#N/A</v>
      </c>
      <c r="I1430" s="17" t="e">
        <f t="shared" si="92"/>
        <v>#N/A</v>
      </c>
    </row>
    <row r="1431" spans="2:9" x14ac:dyDescent="0.2">
      <c r="B1431" s="1" t="s">
        <v>1842</v>
      </c>
      <c r="C1431" s="34">
        <f t="shared" si="90"/>
        <v>83184</v>
      </c>
      <c r="D1431" s="37" t="e">
        <f>INDEX('Monthly Returns'!$E:$E,MATCH('Charting Input'!$C1431,'Monthly Returns'!$D:$D,0),0)</f>
        <v>#N/A</v>
      </c>
      <c r="E1431" s="37" t="e">
        <f>INDEX('Monthly Returns'!$O:$O,MATCH('Charting Input'!$C1431,'Monthly Returns'!$D:$D,0),0)</f>
        <v>#N/A</v>
      </c>
      <c r="F1431" s="37" t="e">
        <f>INDEX('Monthly Returns'!$P:$P,MATCH('Charting Input'!$C1431,'Monthly Returns'!$D:$D,0),0)</f>
        <v>#N/A</v>
      </c>
      <c r="G1431" s="17" t="e">
        <f t="shared" si="89"/>
        <v>#N/A</v>
      </c>
      <c r="H1431" s="17" t="e">
        <f t="shared" si="91"/>
        <v>#N/A</v>
      </c>
      <c r="I1431" s="17" t="e">
        <f t="shared" si="92"/>
        <v>#N/A</v>
      </c>
    </row>
    <row r="1432" spans="2:9" x14ac:dyDescent="0.2">
      <c r="B1432" s="1" t="s">
        <v>1843</v>
      </c>
      <c r="C1432" s="34">
        <f t="shared" si="90"/>
        <v>83215</v>
      </c>
      <c r="D1432" s="37" t="e">
        <f>INDEX('Monthly Returns'!$E:$E,MATCH('Charting Input'!$C1432,'Monthly Returns'!$D:$D,0),0)</f>
        <v>#N/A</v>
      </c>
      <c r="E1432" s="37" t="e">
        <f>INDEX('Monthly Returns'!$O:$O,MATCH('Charting Input'!$C1432,'Monthly Returns'!$D:$D,0),0)</f>
        <v>#N/A</v>
      </c>
      <c r="F1432" s="37" t="e">
        <f>INDEX('Monthly Returns'!$P:$P,MATCH('Charting Input'!$C1432,'Monthly Returns'!$D:$D,0),0)</f>
        <v>#N/A</v>
      </c>
      <c r="G1432" s="17" t="e">
        <f t="shared" si="89"/>
        <v>#N/A</v>
      </c>
      <c r="H1432" s="17" t="e">
        <f t="shared" si="91"/>
        <v>#N/A</v>
      </c>
      <c r="I1432" s="17" t="e">
        <f t="shared" si="92"/>
        <v>#N/A</v>
      </c>
    </row>
    <row r="1433" spans="2:9" x14ac:dyDescent="0.2">
      <c r="B1433" s="1" t="s">
        <v>1844</v>
      </c>
      <c r="C1433" s="34">
        <f t="shared" si="90"/>
        <v>83245</v>
      </c>
      <c r="D1433" s="37" t="e">
        <f>INDEX('Monthly Returns'!$E:$E,MATCH('Charting Input'!$C1433,'Monthly Returns'!$D:$D,0),0)</f>
        <v>#N/A</v>
      </c>
      <c r="E1433" s="37" t="e">
        <f>INDEX('Monthly Returns'!$O:$O,MATCH('Charting Input'!$C1433,'Monthly Returns'!$D:$D,0),0)</f>
        <v>#N/A</v>
      </c>
      <c r="F1433" s="37" t="e">
        <f>INDEX('Monthly Returns'!$P:$P,MATCH('Charting Input'!$C1433,'Monthly Returns'!$D:$D,0),0)</f>
        <v>#N/A</v>
      </c>
      <c r="G1433" s="17" t="e">
        <f t="shared" si="89"/>
        <v>#N/A</v>
      </c>
      <c r="H1433" s="17" t="e">
        <f t="shared" si="91"/>
        <v>#N/A</v>
      </c>
      <c r="I1433" s="17" t="e">
        <f t="shared" si="92"/>
        <v>#N/A</v>
      </c>
    </row>
    <row r="1434" spans="2:9" x14ac:dyDescent="0.2">
      <c r="B1434" s="1" t="s">
        <v>1845</v>
      </c>
      <c r="C1434" s="34">
        <f t="shared" si="90"/>
        <v>83276</v>
      </c>
      <c r="D1434" s="37" t="e">
        <f>INDEX('Monthly Returns'!$E:$E,MATCH('Charting Input'!$C1434,'Monthly Returns'!$D:$D,0),0)</f>
        <v>#N/A</v>
      </c>
      <c r="E1434" s="37" t="e">
        <f>INDEX('Monthly Returns'!$O:$O,MATCH('Charting Input'!$C1434,'Monthly Returns'!$D:$D,0),0)</f>
        <v>#N/A</v>
      </c>
      <c r="F1434" s="37" t="e">
        <f>INDEX('Monthly Returns'!$P:$P,MATCH('Charting Input'!$C1434,'Monthly Returns'!$D:$D,0),0)</f>
        <v>#N/A</v>
      </c>
      <c r="G1434" s="17" t="e">
        <f t="shared" si="89"/>
        <v>#N/A</v>
      </c>
      <c r="H1434" s="17" t="e">
        <f t="shared" si="91"/>
        <v>#N/A</v>
      </c>
      <c r="I1434" s="17" t="e">
        <f t="shared" si="92"/>
        <v>#N/A</v>
      </c>
    </row>
    <row r="1435" spans="2:9" x14ac:dyDescent="0.2">
      <c r="B1435" s="1" t="s">
        <v>1846</v>
      </c>
      <c r="C1435" s="34">
        <f t="shared" si="90"/>
        <v>83307</v>
      </c>
      <c r="D1435" s="37" t="e">
        <f>INDEX('Monthly Returns'!$E:$E,MATCH('Charting Input'!$C1435,'Monthly Returns'!$D:$D,0),0)</f>
        <v>#N/A</v>
      </c>
      <c r="E1435" s="37" t="e">
        <f>INDEX('Monthly Returns'!$O:$O,MATCH('Charting Input'!$C1435,'Monthly Returns'!$D:$D,0),0)</f>
        <v>#N/A</v>
      </c>
      <c r="F1435" s="37" t="e">
        <f>INDEX('Monthly Returns'!$P:$P,MATCH('Charting Input'!$C1435,'Monthly Returns'!$D:$D,0),0)</f>
        <v>#N/A</v>
      </c>
      <c r="G1435" s="17" t="e">
        <f t="shared" si="89"/>
        <v>#N/A</v>
      </c>
      <c r="H1435" s="17" t="e">
        <f t="shared" si="91"/>
        <v>#N/A</v>
      </c>
      <c r="I1435" s="17" t="e">
        <f t="shared" si="92"/>
        <v>#N/A</v>
      </c>
    </row>
    <row r="1436" spans="2:9" x14ac:dyDescent="0.2">
      <c r="B1436" s="1" t="s">
        <v>1847</v>
      </c>
      <c r="C1436" s="34">
        <f t="shared" si="90"/>
        <v>83336</v>
      </c>
      <c r="D1436" s="37" t="e">
        <f>INDEX('Monthly Returns'!$E:$E,MATCH('Charting Input'!$C1436,'Monthly Returns'!$D:$D,0),0)</f>
        <v>#N/A</v>
      </c>
      <c r="E1436" s="37" t="e">
        <f>INDEX('Monthly Returns'!$O:$O,MATCH('Charting Input'!$C1436,'Monthly Returns'!$D:$D,0),0)</f>
        <v>#N/A</v>
      </c>
      <c r="F1436" s="37" t="e">
        <f>INDEX('Monthly Returns'!$P:$P,MATCH('Charting Input'!$C1436,'Monthly Returns'!$D:$D,0),0)</f>
        <v>#N/A</v>
      </c>
      <c r="G1436" s="17" t="e">
        <f t="shared" si="89"/>
        <v>#N/A</v>
      </c>
      <c r="H1436" s="17" t="e">
        <f t="shared" si="91"/>
        <v>#N/A</v>
      </c>
      <c r="I1436" s="17" t="e">
        <f t="shared" si="92"/>
        <v>#N/A</v>
      </c>
    </row>
    <row r="1437" spans="2:9" x14ac:dyDescent="0.2">
      <c r="B1437" s="1" t="s">
        <v>1848</v>
      </c>
      <c r="C1437" s="34">
        <f t="shared" si="90"/>
        <v>83367</v>
      </c>
      <c r="D1437" s="37" t="e">
        <f>INDEX('Monthly Returns'!$E:$E,MATCH('Charting Input'!$C1437,'Monthly Returns'!$D:$D,0),0)</f>
        <v>#N/A</v>
      </c>
      <c r="E1437" s="37" t="e">
        <f>INDEX('Monthly Returns'!$O:$O,MATCH('Charting Input'!$C1437,'Monthly Returns'!$D:$D,0),0)</f>
        <v>#N/A</v>
      </c>
      <c r="F1437" s="37" t="e">
        <f>INDEX('Monthly Returns'!$P:$P,MATCH('Charting Input'!$C1437,'Monthly Returns'!$D:$D,0),0)</f>
        <v>#N/A</v>
      </c>
      <c r="G1437" s="17" t="e">
        <f t="shared" si="89"/>
        <v>#N/A</v>
      </c>
      <c r="H1437" s="17" t="e">
        <f t="shared" si="91"/>
        <v>#N/A</v>
      </c>
      <c r="I1437" s="17" t="e">
        <f t="shared" si="92"/>
        <v>#N/A</v>
      </c>
    </row>
    <row r="1438" spans="2:9" x14ac:dyDescent="0.2">
      <c r="B1438" s="1" t="s">
        <v>1849</v>
      </c>
      <c r="C1438" s="34">
        <f t="shared" si="90"/>
        <v>83397</v>
      </c>
      <c r="D1438" s="37" t="e">
        <f>INDEX('Monthly Returns'!$E:$E,MATCH('Charting Input'!$C1438,'Monthly Returns'!$D:$D,0),0)</f>
        <v>#N/A</v>
      </c>
      <c r="E1438" s="37" t="e">
        <f>INDEX('Monthly Returns'!$O:$O,MATCH('Charting Input'!$C1438,'Monthly Returns'!$D:$D,0),0)</f>
        <v>#N/A</v>
      </c>
      <c r="F1438" s="37" t="e">
        <f>INDEX('Monthly Returns'!$P:$P,MATCH('Charting Input'!$C1438,'Monthly Returns'!$D:$D,0),0)</f>
        <v>#N/A</v>
      </c>
      <c r="G1438" s="17" t="e">
        <f t="shared" si="89"/>
        <v>#N/A</v>
      </c>
      <c r="H1438" s="17" t="e">
        <f t="shared" si="91"/>
        <v>#N/A</v>
      </c>
      <c r="I1438" s="17" t="e">
        <f t="shared" si="92"/>
        <v>#N/A</v>
      </c>
    </row>
    <row r="1439" spans="2:9" x14ac:dyDescent="0.2">
      <c r="B1439" s="1" t="s">
        <v>1850</v>
      </c>
      <c r="C1439" s="34">
        <f t="shared" si="90"/>
        <v>83428</v>
      </c>
      <c r="D1439" s="37" t="e">
        <f>INDEX('Monthly Returns'!$E:$E,MATCH('Charting Input'!$C1439,'Monthly Returns'!$D:$D,0),0)</f>
        <v>#N/A</v>
      </c>
      <c r="E1439" s="37" t="e">
        <f>INDEX('Monthly Returns'!$O:$O,MATCH('Charting Input'!$C1439,'Monthly Returns'!$D:$D,0),0)</f>
        <v>#N/A</v>
      </c>
      <c r="F1439" s="37" t="e">
        <f>INDEX('Monthly Returns'!$P:$P,MATCH('Charting Input'!$C1439,'Monthly Returns'!$D:$D,0),0)</f>
        <v>#N/A</v>
      </c>
      <c r="G1439" s="17" t="e">
        <f t="shared" si="89"/>
        <v>#N/A</v>
      </c>
      <c r="H1439" s="17" t="e">
        <f t="shared" si="91"/>
        <v>#N/A</v>
      </c>
      <c r="I1439" s="17" t="e">
        <f t="shared" si="92"/>
        <v>#N/A</v>
      </c>
    </row>
    <row r="1440" spans="2:9" x14ac:dyDescent="0.2">
      <c r="B1440" s="1" t="s">
        <v>1851</v>
      </c>
      <c r="C1440" s="34">
        <f t="shared" si="90"/>
        <v>83458</v>
      </c>
      <c r="D1440" s="37" t="e">
        <f>INDEX('Monthly Returns'!$E:$E,MATCH('Charting Input'!$C1440,'Monthly Returns'!$D:$D,0),0)</f>
        <v>#N/A</v>
      </c>
      <c r="E1440" s="37" t="e">
        <f>INDEX('Monthly Returns'!$O:$O,MATCH('Charting Input'!$C1440,'Monthly Returns'!$D:$D,0),0)</f>
        <v>#N/A</v>
      </c>
      <c r="F1440" s="37" t="e">
        <f>INDEX('Monthly Returns'!$P:$P,MATCH('Charting Input'!$C1440,'Monthly Returns'!$D:$D,0),0)</f>
        <v>#N/A</v>
      </c>
      <c r="G1440" s="17" t="e">
        <f t="shared" si="89"/>
        <v>#N/A</v>
      </c>
      <c r="H1440" s="17" t="e">
        <f t="shared" si="91"/>
        <v>#N/A</v>
      </c>
      <c r="I1440" s="17" t="e">
        <f t="shared" si="92"/>
        <v>#N/A</v>
      </c>
    </row>
    <row r="1441" spans="2:9" x14ac:dyDescent="0.2">
      <c r="B1441" s="1" t="s">
        <v>1852</v>
      </c>
      <c r="C1441" s="34">
        <f t="shared" si="90"/>
        <v>83489</v>
      </c>
      <c r="D1441" s="37" t="e">
        <f>INDEX('Monthly Returns'!$E:$E,MATCH('Charting Input'!$C1441,'Monthly Returns'!$D:$D,0),0)</f>
        <v>#N/A</v>
      </c>
      <c r="E1441" s="37" t="e">
        <f>INDEX('Monthly Returns'!$O:$O,MATCH('Charting Input'!$C1441,'Monthly Returns'!$D:$D,0),0)</f>
        <v>#N/A</v>
      </c>
      <c r="F1441" s="37" t="e">
        <f>INDEX('Monthly Returns'!$P:$P,MATCH('Charting Input'!$C1441,'Monthly Returns'!$D:$D,0),0)</f>
        <v>#N/A</v>
      </c>
      <c r="G1441" s="17" t="e">
        <f t="shared" si="89"/>
        <v>#N/A</v>
      </c>
      <c r="H1441" s="17" t="e">
        <f t="shared" si="91"/>
        <v>#N/A</v>
      </c>
      <c r="I1441" s="17" t="e">
        <f t="shared" si="92"/>
        <v>#N/A</v>
      </c>
    </row>
    <row r="1442" spans="2:9" x14ac:dyDescent="0.2">
      <c r="B1442" s="1" t="s">
        <v>1853</v>
      </c>
      <c r="C1442" s="34">
        <f t="shared" si="90"/>
        <v>83520</v>
      </c>
      <c r="D1442" s="37" t="e">
        <f>INDEX('Monthly Returns'!$E:$E,MATCH('Charting Input'!$C1442,'Monthly Returns'!$D:$D,0),0)</f>
        <v>#N/A</v>
      </c>
      <c r="E1442" s="37" t="e">
        <f>INDEX('Monthly Returns'!$O:$O,MATCH('Charting Input'!$C1442,'Monthly Returns'!$D:$D,0),0)</f>
        <v>#N/A</v>
      </c>
      <c r="F1442" s="37" t="e">
        <f>INDEX('Monthly Returns'!$P:$P,MATCH('Charting Input'!$C1442,'Monthly Returns'!$D:$D,0),0)</f>
        <v>#N/A</v>
      </c>
      <c r="G1442" s="17" t="e">
        <f t="shared" si="89"/>
        <v>#N/A</v>
      </c>
      <c r="H1442" s="17" t="e">
        <f t="shared" si="91"/>
        <v>#N/A</v>
      </c>
      <c r="I1442" s="17" t="e">
        <f t="shared" si="92"/>
        <v>#N/A</v>
      </c>
    </row>
    <row r="1443" spans="2:9" x14ac:dyDescent="0.2">
      <c r="B1443" s="1" t="s">
        <v>1854</v>
      </c>
      <c r="C1443" s="34">
        <f t="shared" si="90"/>
        <v>83550</v>
      </c>
      <c r="D1443" s="37" t="e">
        <f>INDEX('Monthly Returns'!$E:$E,MATCH('Charting Input'!$C1443,'Monthly Returns'!$D:$D,0),0)</f>
        <v>#N/A</v>
      </c>
      <c r="E1443" s="37" t="e">
        <f>INDEX('Monthly Returns'!$O:$O,MATCH('Charting Input'!$C1443,'Monthly Returns'!$D:$D,0),0)</f>
        <v>#N/A</v>
      </c>
      <c r="F1443" s="37" t="e">
        <f>INDEX('Monthly Returns'!$P:$P,MATCH('Charting Input'!$C1443,'Monthly Returns'!$D:$D,0),0)</f>
        <v>#N/A</v>
      </c>
      <c r="G1443" s="17" t="e">
        <f t="shared" si="89"/>
        <v>#N/A</v>
      </c>
      <c r="H1443" s="17" t="e">
        <f t="shared" si="91"/>
        <v>#N/A</v>
      </c>
      <c r="I1443" s="17" t="e">
        <f t="shared" si="92"/>
        <v>#N/A</v>
      </c>
    </row>
    <row r="1444" spans="2:9" x14ac:dyDescent="0.2">
      <c r="B1444" s="1" t="s">
        <v>1855</v>
      </c>
      <c r="C1444" s="34">
        <f t="shared" si="90"/>
        <v>83581</v>
      </c>
      <c r="D1444" s="37" t="e">
        <f>INDEX('Monthly Returns'!$E:$E,MATCH('Charting Input'!$C1444,'Monthly Returns'!$D:$D,0),0)</f>
        <v>#N/A</v>
      </c>
      <c r="E1444" s="37" t="e">
        <f>INDEX('Monthly Returns'!$O:$O,MATCH('Charting Input'!$C1444,'Monthly Returns'!$D:$D,0),0)</f>
        <v>#N/A</v>
      </c>
      <c r="F1444" s="37" t="e">
        <f>INDEX('Monthly Returns'!$P:$P,MATCH('Charting Input'!$C1444,'Monthly Returns'!$D:$D,0),0)</f>
        <v>#N/A</v>
      </c>
      <c r="G1444" s="17" t="e">
        <f t="shared" si="89"/>
        <v>#N/A</v>
      </c>
      <c r="H1444" s="17" t="e">
        <f t="shared" si="91"/>
        <v>#N/A</v>
      </c>
      <c r="I1444" s="17" t="e">
        <f t="shared" si="92"/>
        <v>#N/A</v>
      </c>
    </row>
    <row r="1445" spans="2:9" x14ac:dyDescent="0.2">
      <c r="B1445" s="1" t="s">
        <v>1856</v>
      </c>
      <c r="C1445" s="34">
        <f t="shared" si="90"/>
        <v>83611</v>
      </c>
      <c r="D1445" s="37" t="e">
        <f>INDEX('Monthly Returns'!$E:$E,MATCH('Charting Input'!$C1445,'Monthly Returns'!$D:$D,0),0)</f>
        <v>#N/A</v>
      </c>
      <c r="E1445" s="37" t="e">
        <f>INDEX('Monthly Returns'!$O:$O,MATCH('Charting Input'!$C1445,'Monthly Returns'!$D:$D,0),0)</f>
        <v>#N/A</v>
      </c>
      <c r="F1445" s="37" t="e">
        <f>INDEX('Monthly Returns'!$P:$P,MATCH('Charting Input'!$C1445,'Monthly Returns'!$D:$D,0),0)</f>
        <v>#N/A</v>
      </c>
      <c r="G1445" s="17" t="e">
        <f t="shared" si="89"/>
        <v>#N/A</v>
      </c>
      <c r="H1445" s="17" t="e">
        <f t="shared" si="91"/>
        <v>#N/A</v>
      </c>
      <c r="I1445" s="17" t="e">
        <f t="shared" si="92"/>
        <v>#N/A</v>
      </c>
    </row>
    <row r="1446" spans="2:9" x14ac:dyDescent="0.2">
      <c r="B1446" s="1" t="s">
        <v>1857</v>
      </c>
      <c r="C1446" s="34">
        <f t="shared" si="90"/>
        <v>83642</v>
      </c>
      <c r="D1446" s="37" t="e">
        <f>INDEX('Monthly Returns'!$E:$E,MATCH('Charting Input'!$C1446,'Monthly Returns'!$D:$D,0),0)</f>
        <v>#N/A</v>
      </c>
      <c r="E1446" s="37" t="e">
        <f>INDEX('Monthly Returns'!$O:$O,MATCH('Charting Input'!$C1446,'Monthly Returns'!$D:$D,0),0)</f>
        <v>#N/A</v>
      </c>
      <c r="F1446" s="37" t="e">
        <f>INDEX('Monthly Returns'!$P:$P,MATCH('Charting Input'!$C1446,'Monthly Returns'!$D:$D,0),0)</f>
        <v>#N/A</v>
      </c>
      <c r="G1446" s="17" t="e">
        <f t="shared" si="89"/>
        <v>#N/A</v>
      </c>
      <c r="H1446" s="17" t="e">
        <f t="shared" si="91"/>
        <v>#N/A</v>
      </c>
      <c r="I1446" s="17" t="e">
        <f t="shared" si="92"/>
        <v>#N/A</v>
      </c>
    </row>
    <row r="1447" spans="2:9" x14ac:dyDescent="0.2">
      <c r="B1447" s="1" t="s">
        <v>1858</v>
      </c>
      <c r="C1447" s="34">
        <f t="shared" si="90"/>
        <v>83673</v>
      </c>
      <c r="D1447" s="37" t="e">
        <f>INDEX('Monthly Returns'!$E:$E,MATCH('Charting Input'!$C1447,'Monthly Returns'!$D:$D,0),0)</f>
        <v>#N/A</v>
      </c>
      <c r="E1447" s="37" t="e">
        <f>INDEX('Monthly Returns'!$O:$O,MATCH('Charting Input'!$C1447,'Monthly Returns'!$D:$D,0),0)</f>
        <v>#N/A</v>
      </c>
      <c r="F1447" s="37" t="e">
        <f>INDEX('Monthly Returns'!$P:$P,MATCH('Charting Input'!$C1447,'Monthly Returns'!$D:$D,0),0)</f>
        <v>#N/A</v>
      </c>
      <c r="G1447" s="17" t="e">
        <f t="shared" si="89"/>
        <v>#N/A</v>
      </c>
      <c r="H1447" s="17" t="e">
        <f t="shared" si="91"/>
        <v>#N/A</v>
      </c>
      <c r="I1447" s="17" t="e">
        <f t="shared" si="92"/>
        <v>#N/A</v>
      </c>
    </row>
    <row r="1448" spans="2:9" x14ac:dyDescent="0.2">
      <c r="B1448" s="1" t="s">
        <v>1859</v>
      </c>
      <c r="C1448" s="34">
        <f t="shared" si="90"/>
        <v>83701</v>
      </c>
      <c r="D1448" s="37" t="e">
        <f>INDEX('Monthly Returns'!$E:$E,MATCH('Charting Input'!$C1448,'Monthly Returns'!$D:$D,0),0)</f>
        <v>#N/A</v>
      </c>
      <c r="E1448" s="37" t="e">
        <f>INDEX('Monthly Returns'!$O:$O,MATCH('Charting Input'!$C1448,'Monthly Returns'!$D:$D,0),0)</f>
        <v>#N/A</v>
      </c>
      <c r="F1448" s="37" t="e">
        <f>INDEX('Monthly Returns'!$P:$P,MATCH('Charting Input'!$C1448,'Monthly Returns'!$D:$D,0),0)</f>
        <v>#N/A</v>
      </c>
      <c r="G1448" s="17" t="e">
        <f t="shared" si="89"/>
        <v>#N/A</v>
      </c>
      <c r="H1448" s="17" t="e">
        <f t="shared" si="91"/>
        <v>#N/A</v>
      </c>
      <c r="I1448" s="17" t="e">
        <f t="shared" si="92"/>
        <v>#N/A</v>
      </c>
    </row>
    <row r="1449" spans="2:9" x14ac:dyDescent="0.2">
      <c r="B1449" s="1" t="s">
        <v>1860</v>
      </c>
      <c r="C1449" s="34">
        <f t="shared" si="90"/>
        <v>83732</v>
      </c>
      <c r="D1449" s="37" t="e">
        <f>INDEX('Monthly Returns'!$E:$E,MATCH('Charting Input'!$C1449,'Monthly Returns'!$D:$D,0),0)</f>
        <v>#N/A</v>
      </c>
      <c r="E1449" s="37" t="e">
        <f>INDEX('Monthly Returns'!$O:$O,MATCH('Charting Input'!$C1449,'Monthly Returns'!$D:$D,0),0)</f>
        <v>#N/A</v>
      </c>
      <c r="F1449" s="37" t="e">
        <f>INDEX('Monthly Returns'!$P:$P,MATCH('Charting Input'!$C1449,'Monthly Returns'!$D:$D,0),0)</f>
        <v>#N/A</v>
      </c>
      <c r="G1449" s="17" t="e">
        <f t="shared" si="89"/>
        <v>#N/A</v>
      </c>
      <c r="H1449" s="17" t="e">
        <f t="shared" si="91"/>
        <v>#N/A</v>
      </c>
      <c r="I1449" s="17" t="e">
        <f t="shared" si="92"/>
        <v>#N/A</v>
      </c>
    </row>
    <row r="1450" spans="2:9" x14ac:dyDescent="0.2">
      <c r="B1450" s="1" t="s">
        <v>1861</v>
      </c>
      <c r="C1450" s="34">
        <f t="shared" si="90"/>
        <v>83762</v>
      </c>
      <c r="D1450" s="37" t="e">
        <f>INDEX('Monthly Returns'!$E:$E,MATCH('Charting Input'!$C1450,'Monthly Returns'!$D:$D,0),0)</f>
        <v>#N/A</v>
      </c>
      <c r="E1450" s="37" t="e">
        <f>INDEX('Monthly Returns'!$O:$O,MATCH('Charting Input'!$C1450,'Monthly Returns'!$D:$D,0),0)</f>
        <v>#N/A</v>
      </c>
      <c r="F1450" s="37" t="e">
        <f>INDEX('Monthly Returns'!$P:$P,MATCH('Charting Input'!$C1450,'Monthly Returns'!$D:$D,0),0)</f>
        <v>#N/A</v>
      </c>
      <c r="G1450" s="17" t="e">
        <f t="shared" si="89"/>
        <v>#N/A</v>
      </c>
      <c r="H1450" s="17" t="e">
        <f t="shared" si="91"/>
        <v>#N/A</v>
      </c>
      <c r="I1450" s="17" t="e">
        <f t="shared" si="92"/>
        <v>#N/A</v>
      </c>
    </row>
    <row r="1451" spans="2:9" x14ac:dyDescent="0.2">
      <c r="B1451" s="1" t="s">
        <v>1862</v>
      </c>
      <c r="C1451" s="34">
        <f t="shared" si="90"/>
        <v>83793</v>
      </c>
      <c r="D1451" s="37" t="e">
        <f>INDEX('Monthly Returns'!$E:$E,MATCH('Charting Input'!$C1451,'Monthly Returns'!$D:$D,0),0)</f>
        <v>#N/A</v>
      </c>
      <c r="E1451" s="37" t="e">
        <f>INDEX('Monthly Returns'!$O:$O,MATCH('Charting Input'!$C1451,'Monthly Returns'!$D:$D,0),0)</f>
        <v>#N/A</v>
      </c>
      <c r="F1451" s="37" t="e">
        <f>INDEX('Monthly Returns'!$P:$P,MATCH('Charting Input'!$C1451,'Monthly Returns'!$D:$D,0),0)</f>
        <v>#N/A</v>
      </c>
      <c r="G1451" s="17" t="e">
        <f t="shared" si="89"/>
        <v>#N/A</v>
      </c>
      <c r="H1451" s="17" t="e">
        <f t="shared" si="91"/>
        <v>#N/A</v>
      </c>
      <c r="I1451" s="17" t="e">
        <f t="shared" si="92"/>
        <v>#N/A</v>
      </c>
    </row>
    <row r="1452" spans="2:9" x14ac:dyDescent="0.2">
      <c r="B1452" s="1" t="s">
        <v>1863</v>
      </c>
      <c r="C1452" s="34">
        <f t="shared" si="90"/>
        <v>83823</v>
      </c>
      <c r="D1452" s="37" t="e">
        <f>INDEX('Monthly Returns'!$E:$E,MATCH('Charting Input'!$C1452,'Monthly Returns'!$D:$D,0),0)</f>
        <v>#N/A</v>
      </c>
      <c r="E1452" s="37" t="e">
        <f>INDEX('Monthly Returns'!$O:$O,MATCH('Charting Input'!$C1452,'Monthly Returns'!$D:$D,0),0)</f>
        <v>#N/A</v>
      </c>
      <c r="F1452" s="37" t="e">
        <f>INDEX('Monthly Returns'!$P:$P,MATCH('Charting Input'!$C1452,'Monthly Returns'!$D:$D,0),0)</f>
        <v>#N/A</v>
      </c>
      <c r="G1452" s="17" t="e">
        <f t="shared" si="89"/>
        <v>#N/A</v>
      </c>
      <c r="H1452" s="17" t="e">
        <f t="shared" si="91"/>
        <v>#N/A</v>
      </c>
      <c r="I1452" s="17" t="e">
        <f t="shared" si="92"/>
        <v>#N/A</v>
      </c>
    </row>
    <row r="1453" spans="2:9" x14ac:dyDescent="0.2">
      <c r="B1453" s="1" t="s">
        <v>1864</v>
      </c>
      <c r="C1453" s="34">
        <f t="shared" si="90"/>
        <v>83854</v>
      </c>
      <c r="D1453" s="37" t="e">
        <f>INDEX('Monthly Returns'!$E:$E,MATCH('Charting Input'!$C1453,'Monthly Returns'!$D:$D,0),0)</f>
        <v>#N/A</v>
      </c>
      <c r="E1453" s="37" t="e">
        <f>INDEX('Monthly Returns'!$O:$O,MATCH('Charting Input'!$C1453,'Monthly Returns'!$D:$D,0),0)</f>
        <v>#N/A</v>
      </c>
      <c r="F1453" s="37" t="e">
        <f>INDEX('Monthly Returns'!$P:$P,MATCH('Charting Input'!$C1453,'Monthly Returns'!$D:$D,0),0)</f>
        <v>#N/A</v>
      </c>
      <c r="G1453" s="17" t="e">
        <f t="shared" si="89"/>
        <v>#N/A</v>
      </c>
      <c r="H1453" s="17" t="e">
        <f t="shared" si="91"/>
        <v>#N/A</v>
      </c>
      <c r="I1453" s="17" t="e">
        <f t="shared" si="92"/>
        <v>#N/A</v>
      </c>
    </row>
    <row r="1454" spans="2:9" x14ac:dyDescent="0.2">
      <c r="B1454" s="1" t="s">
        <v>1865</v>
      </c>
      <c r="C1454" s="34">
        <f t="shared" si="90"/>
        <v>83885</v>
      </c>
      <c r="D1454" s="37" t="e">
        <f>INDEX('Monthly Returns'!$E:$E,MATCH('Charting Input'!$C1454,'Monthly Returns'!$D:$D,0),0)</f>
        <v>#N/A</v>
      </c>
      <c r="E1454" s="37" t="e">
        <f>INDEX('Monthly Returns'!$O:$O,MATCH('Charting Input'!$C1454,'Monthly Returns'!$D:$D,0),0)</f>
        <v>#N/A</v>
      </c>
      <c r="F1454" s="37" t="e">
        <f>INDEX('Monthly Returns'!$P:$P,MATCH('Charting Input'!$C1454,'Monthly Returns'!$D:$D,0),0)</f>
        <v>#N/A</v>
      </c>
      <c r="G1454" s="17" t="e">
        <f t="shared" si="89"/>
        <v>#N/A</v>
      </c>
      <c r="H1454" s="17" t="e">
        <f t="shared" si="91"/>
        <v>#N/A</v>
      </c>
      <c r="I1454" s="17" t="e">
        <f t="shared" si="92"/>
        <v>#N/A</v>
      </c>
    </row>
    <row r="1455" spans="2:9" x14ac:dyDescent="0.2">
      <c r="B1455" s="1" t="s">
        <v>1866</v>
      </c>
      <c r="C1455" s="34">
        <f t="shared" si="90"/>
        <v>83915</v>
      </c>
      <c r="D1455" s="37" t="e">
        <f>INDEX('Monthly Returns'!$E:$E,MATCH('Charting Input'!$C1455,'Monthly Returns'!$D:$D,0),0)</f>
        <v>#N/A</v>
      </c>
      <c r="E1455" s="37" t="e">
        <f>INDEX('Monthly Returns'!$O:$O,MATCH('Charting Input'!$C1455,'Monthly Returns'!$D:$D,0),0)</f>
        <v>#N/A</v>
      </c>
      <c r="F1455" s="37" t="e">
        <f>INDEX('Monthly Returns'!$P:$P,MATCH('Charting Input'!$C1455,'Monthly Returns'!$D:$D,0),0)</f>
        <v>#N/A</v>
      </c>
      <c r="G1455" s="17" t="e">
        <f t="shared" si="89"/>
        <v>#N/A</v>
      </c>
      <c r="H1455" s="17" t="e">
        <f t="shared" si="91"/>
        <v>#N/A</v>
      </c>
      <c r="I1455" s="17" t="e">
        <f t="shared" si="92"/>
        <v>#N/A</v>
      </c>
    </row>
    <row r="1456" spans="2:9" x14ac:dyDescent="0.2">
      <c r="B1456" s="1" t="s">
        <v>1867</v>
      </c>
      <c r="C1456" s="34">
        <f t="shared" si="90"/>
        <v>83946</v>
      </c>
      <c r="D1456" s="37" t="e">
        <f>INDEX('Monthly Returns'!$E:$E,MATCH('Charting Input'!$C1456,'Monthly Returns'!$D:$D,0),0)</f>
        <v>#N/A</v>
      </c>
      <c r="E1456" s="37" t="e">
        <f>INDEX('Monthly Returns'!$O:$O,MATCH('Charting Input'!$C1456,'Monthly Returns'!$D:$D,0),0)</f>
        <v>#N/A</v>
      </c>
      <c r="F1456" s="37" t="e">
        <f>INDEX('Monthly Returns'!$P:$P,MATCH('Charting Input'!$C1456,'Monthly Returns'!$D:$D,0),0)</f>
        <v>#N/A</v>
      </c>
      <c r="G1456" s="17" t="e">
        <f t="shared" si="89"/>
        <v>#N/A</v>
      </c>
      <c r="H1456" s="17" t="e">
        <f t="shared" si="91"/>
        <v>#N/A</v>
      </c>
      <c r="I1456" s="17" t="e">
        <f t="shared" si="92"/>
        <v>#N/A</v>
      </c>
    </row>
    <row r="1457" spans="2:9" x14ac:dyDescent="0.2">
      <c r="B1457" s="1" t="s">
        <v>1868</v>
      </c>
      <c r="C1457" s="34">
        <f t="shared" si="90"/>
        <v>83976</v>
      </c>
      <c r="D1457" s="37" t="e">
        <f>INDEX('Monthly Returns'!$E:$E,MATCH('Charting Input'!$C1457,'Monthly Returns'!$D:$D,0),0)</f>
        <v>#N/A</v>
      </c>
      <c r="E1457" s="37" t="e">
        <f>INDEX('Monthly Returns'!$O:$O,MATCH('Charting Input'!$C1457,'Monthly Returns'!$D:$D,0),0)</f>
        <v>#N/A</v>
      </c>
      <c r="F1457" s="37" t="e">
        <f>INDEX('Monthly Returns'!$P:$P,MATCH('Charting Input'!$C1457,'Monthly Returns'!$D:$D,0),0)</f>
        <v>#N/A</v>
      </c>
      <c r="G1457" s="17" t="e">
        <f t="shared" si="89"/>
        <v>#N/A</v>
      </c>
      <c r="H1457" s="17" t="e">
        <f t="shared" si="91"/>
        <v>#N/A</v>
      </c>
      <c r="I1457" s="17" t="e">
        <f t="shared" si="92"/>
        <v>#N/A</v>
      </c>
    </row>
    <row r="1458" spans="2:9" x14ac:dyDescent="0.2">
      <c r="B1458" s="1" t="s">
        <v>1869</v>
      </c>
      <c r="C1458" s="34">
        <f t="shared" si="90"/>
        <v>84007</v>
      </c>
      <c r="D1458" s="37" t="e">
        <f>INDEX('Monthly Returns'!$E:$E,MATCH('Charting Input'!$C1458,'Monthly Returns'!$D:$D,0),0)</f>
        <v>#N/A</v>
      </c>
      <c r="E1458" s="37" t="e">
        <f>INDEX('Monthly Returns'!$O:$O,MATCH('Charting Input'!$C1458,'Monthly Returns'!$D:$D,0),0)</f>
        <v>#N/A</v>
      </c>
      <c r="F1458" s="37" t="e">
        <f>INDEX('Monthly Returns'!$P:$P,MATCH('Charting Input'!$C1458,'Monthly Returns'!$D:$D,0),0)</f>
        <v>#N/A</v>
      </c>
      <c r="G1458" s="17" t="e">
        <f t="shared" si="89"/>
        <v>#N/A</v>
      </c>
      <c r="H1458" s="17" t="e">
        <f t="shared" si="91"/>
        <v>#N/A</v>
      </c>
      <c r="I1458" s="17" t="e">
        <f t="shared" si="92"/>
        <v>#N/A</v>
      </c>
    </row>
    <row r="1459" spans="2:9" x14ac:dyDescent="0.2">
      <c r="B1459" s="1" t="s">
        <v>1870</v>
      </c>
      <c r="C1459" s="34">
        <f t="shared" si="90"/>
        <v>84038</v>
      </c>
      <c r="D1459" s="37" t="e">
        <f>INDEX('Monthly Returns'!$E:$E,MATCH('Charting Input'!$C1459,'Monthly Returns'!$D:$D,0),0)</f>
        <v>#N/A</v>
      </c>
      <c r="E1459" s="37" t="e">
        <f>INDEX('Monthly Returns'!$O:$O,MATCH('Charting Input'!$C1459,'Monthly Returns'!$D:$D,0),0)</f>
        <v>#N/A</v>
      </c>
      <c r="F1459" s="37" t="e">
        <f>INDEX('Monthly Returns'!$P:$P,MATCH('Charting Input'!$C1459,'Monthly Returns'!$D:$D,0),0)</f>
        <v>#N/A</v>
      </c>
      <c r="G1459" s="17" t="e">
        <f t="shared" si="89"/>
        <v>#N/A</v>
      </c>
      <c r="H1459" s="17" t="e">
        <f t="shared" si="91"/>
        <v>#N/A</v>
      </c>
      <c r="I1459" s="17" t="e">
        <f t="shared" si="92"/>
        <v>#N/A</v>
      </c>
    </row>
    <row r="1460" spans="2:9" x14ac:dyDescent="0.2">
      <c r="B1460" s="1" t="s">
        <v>1871</v>
      </c>
      <c r="C1460" s="34">
        <f t="shared" si="90"/>
        <v>84066</v>
      </c>
      <c r="D1460" s="37" t="e">
        <f>INDEX('Monthly Returns'!$E:$E,MATCH('Charting Input'!$C1460,'Monthly Returns'!$D:$D,0),0)</f>
        <v>#N/A</v>
      </c>
      <c r="E1460" s="37" t="e">
        <f>INDEX('Monthly Returns'!$O:$O,MATCH('Charting Input'!$C1460,'Monthly Returns'!$D:$D,0),0)</f>
        <v>#N/A</v>
      </c>
      <c r="F1460" s="37" t="e">
        <f>INDEX('Monthly Returns'!$P:$P,MATCH('Charting Input'!$C1460,'Monthly Returns'!$D:$D,0),0)</f>
        <v>#N/A</v>
      </c>
      <c r="G1460" s="17" t="e">
        <f t="shared" si="89"/>
        <v>#N/A</v>
      </c>
      <c r="H1460" s="17" t="e">
        <f t="shared" si="91"/>
        <v>#N/A</v>
      </c>
      <c r="I1460" s="17" t="e">
        <f t="shared" si="92"/>
        <v>#N/A</v>
      </c>
    </row>
    <row r="1461" spans="2:9" x14ac:dyDescent="0.2">
      <c r="B1461" s="1" t="s">
        <v>1872</v>
      </c>
      <c r="C1461" s="34">
        <f t="shared" si="90"/>
        <v>84097</v>
      </c>
      <c r="D1461" s="37" t="e">
        <f>INDEX('Monthly Returns'!$E:$E,MATCH('Charting Input'!$C1461,'Monthly Returns'!$D:$D,0),0)</f>
        <v>#N/A</v>
      </c>
      <c r="E1461" s="37" t="e">
        <f>INDEX('Monthly Returns'!$O:$O,MATCH('Charting Input'!$C1461,'Monthly Returns'!$D:$D,0),0)</f>
        <v>#N/A</v>
      </c>
      <c r="F1461" s="37" t="e">
        <f>INDEX('Monthly Returns'!$P:$P,MATCH('Charting Input'!$C1461,'Monthly Returns'!$D:$D,0),0)</f>
        <v>#N/A</v>
      </c>
      <c r="G1461" s="17" t="e">
        <f t="shared" si="89"/>
        <v>#N/A</v>
      </c>
      <c r="H1461" s="17" t="e">
        <f t="shared" si="91"/>
        <v>#N/A</v>
      </c>
      <c r="I1461" s="17" t="e">
        <f t="shared" si="92"/>
        <v>#N/A</v>
      </c>
    </row>
    <row r="1462" spans="2:9" x14ac:dyDescent="0.2">
      <c r="B1462" s="1" t="s">
        <v>1873</v>
      </c>
      <c r="C1462" s="34">
        <f t="shared" si="90"/>
        <v>84127</v>
      </c>
      <c r="D1462" s="37" t="e">
        <f>INDEX('Monthly Returns'!$E:$E,MATCH('Charting Input'!$C1462,'Monthly Returns'!$D:$D,0),0)</f>
        <v>#N/A</v>
      </c>
      <c r="E1462" s="37" t="e">
        <f>INDEX('Monthly Returns'!$O:$O,MATCH('Charting Input'!$C1462,'Monthly Returns'!$D:$D,0),0)</f>
        <v>#N/A</v>
      </c>
      <c r="F1462" s="37" t="e">
        <f>INDEX('Monthly Returns'!$P:$P,MATCH('Charting Input'!$C1462,'Monthly Returns'!$D:$D,0),0)</f>
        <v>#N/A</v>
      </c>
      <c r="G1462" s="17" t="e">
        <f t="shared" si="89"/>
        <v>#N/A</v>
      </c>
      <c r="H1462" s="17" t="e">
        <f t="shared" si="91"/>
        <v>#N/A</v>
      </c>
      <c r="I1462" s="17" t="e">
        <f t="shared" si="92"/>
        <v>#N/A</v>
      </c>
    </row>
    <row r="1463" spans="2:9" x14ac:dyDescent="0.2">
      <c r="B1463" s="1" t="s">
        <v>1874</v>
      </c>
      <c r="C1463" s="34">
        <f t="shared" si="90"/>
        <v>84158</v>
      </c>
      <c r="D1463" s="37" t="e">
        <f>INDEX('Monthly Returns'!$E:$E,MATCH('Charting Input'!$C1463,'Monthly Returns'!$D:$D,0),0)</f>
        <v>#N/A</v>
      </c>
      <c r="E1463" s="37" t="e">
        <f>INDEX('Monthly Returns'!$O:$O,MATCH('Charting Input'!$C1463,'Monthly Returns'!$D:$D,0),0)</f>
        <v>#N/A</v>
      </c>
      <c r="F1463" s="37" t="e">
        <f>INDEX('Monthly Returns'!$P:$P,MATCH('Charting Input'!$C1463,'Monthly Returns'!$D:$D,0),0)</f>
        <v>#N/A</v>
      </c>
      <c r="G1463" s="17" t="e">
        <f t="shared" si="89"/>
        <v>#N/A</v>
      </c>
      <c r="H1463" s="17" t="e">
        <f t="shared" si="91"/>
        <v>#N/A</v>
      </c>
      <c r="I1463" s="17" t="e">
        <f t="shared" si="92"/>
        <v>#N/A</v>
      </c>
    </row>
    <row r="1464" spans="2:9" x14ac:dyDescent="0.2">
      <c r="B1464" s="1" t="s">
        <v>1875</v>
      </c>
      <c r="C1464" s="34">
        <f t="shared" si="90"/>
        <v>84188</v>
      </c>
      <c r="D1464" s="37" t="e">
        <f>INDEX('Monthly Returns'!$E:$E,MATCH('Charting Input'!$C1464,'Monthly Returns'!$D:$D,0),0)</f>
        <v>#N/A</v>
      </c>
      <c r="E1464" s="37" t="e">
        <f>INDEX('Monthly Returns'!$O:$O,MATCH('Charting Input'!$C1464,'Monthly Returns'!$D:$D,0),0)</f>
        <v>#N/A</v>
      </c>
      <c r="F1464" s="37" t="e">
        <f>INDEX('Monthly Returns'!$P:$P,MATCH('Charting Input'!$C1464,'Monthly Returns'!$D:$D,0),0)</f>
        <v>#N/A</v>
      </c>
      <c r="G1464" s="17" t="e">
        <f t="shared" si="89"/>
        <v>#N/A</v>
      </c>
      <c r="H1464" s="17" t="e">
        <f t="shared" si="91"/>
        <v>#N/A</v>
      </c>
      <c r="I1464" s="17" t="e">
        <f t="shared" si="92"/>
        <v>#N/A</v>
      </c>
    </row>
    <row r="1465" spans="2:9" x14ac:dyDescent="0.2">
      <c r="B1465" s="1" t="s">
        <v>1876</v>
      </c>
      <c r="C1465" s="34">
        <f t="shared" si="90"/>
        <v>84219</v>
      </c>
      <c r="D1465" s="37" t="e">
        <f>INDEX('Monthly Returns'!$E:$E,MATCH('Charting Input'!$C1465,'Monthly Returns'!$D:$D,0),0)</f>
        <v>#N/A</v>
      </c>
      <c r="E1465" s="37" t="e">
        <f>INDEX('Monthly Returns'!$O:$O,MATCH('Charting Input'!$C1465,'Monthly Returns'!$D:$D,0),0)</f>
        <v>#N/A</v>
      </c>
      <c r="F1465" s="37" t="e">
        <f>INDEX('Monthly Returns'!$P:$P,MATCH('Charting Input'!$C1465,'Monthly Returns'!$D:$D,0),0)</f>
        <v>#N/A</v>
      </c>
      <c r="G1465" s="17" t="e">
        <f t="shared" si="89"/>
        <v>#N/A</v>
      </c>
      <c r="H1465" s="17" t="e">
        <f t="shared" si="91"/>
        <v>#N/A</v>
      </c>
      <c r="I1465" s="17" t="e">
        <f t="shared" si="92"/>
        <v>#N/A</v>
      </c>
    </row>
    <row r="1466" spans="2:9" x14ac:dyDescent="0.2">
      <c r="B1466" s="1" t="s">
        <v>1877</v>
      </c>
      <c r="C1466" s="34">
        <f t="shared" si="90"/>
        <v>84250</v>
      </c>
      <c r="D1466" s="37" t="e">
        <f>INDEX('Monthly Returns'!$E:$E,MATCH('Charting Input'!$C1466,'Monthly Returns'!$D:$D,0),0)</f>
        <v>#N/A</v>
      </c>
      <c r="E1466" s="37" t="e">
        <f>INDEX('Monthly Returns'!$O:$O,MATCH('Charting Input'!$C1466,'Monthly Returns'!$D:$D,0),0)</f>
        <v>#N/A</v>
      </c>
      <c r="F1466" s="37" t="e">
        <f>INDEX('Monthly Returns'!$P:$P,MATCH('Charting Input'!$C1466,'Monthly Returns'!$D:$D,0),0)</f>
        <v>#N/A</v>
      </c>
      <c r="G1466" s="17" t="e">
        <f t="shared" si="89"/>
        <v>#N/A</v>
      </c>
      <c r="H1466" s="17" t="e">
        <f t="shared" si="91"/>
        <v>#N/A</v>
      </c>
      <c r="I1466" s="17" t="e">
        <f t="shared" si="92"/>
        <v>#N/A</v>
      </c>
    </row>
    <row r="1467" spans="2:9" x14ac:dyDescent="0.2">
      <c r="B1467" s="1" t="s">
        <v>1878</v>
      </c>
      <c r="C1467" s="34">
        <f t="shared" si="90"/>
        <v>84280</v>
      </c>
      <c r="D1467" s="37" t="e">
        <f>INDEX('Monthly Returns'!$E:$E,MATCH('Charting Input'!$C1467,'Monthly Returns'!$D:$D,0),0)</f>
        <v>#N/A</v>
      </c>
      <c r="E1467" s="37" t="e">
        <f>INDEX('Monthly Returns'!$O:$O,MATCH('Charting Input'!$C1467,'Monthly Returns'!$D:$D,0),0)</f>
        <v>#N/A</v>
      </c>
      <c r="F1467" s="37" t="e">
        <f>INDEX('Monthly Returns'!$P:$P,MATCH('Charting Input'!$C1467,'Monthly Returns'!$D:$D,0),0)</f>
        <v>#N/A</v>
      </c>
      <c r="G1467" s="17" t="e">
        <f t="shared" si="89"/>
        <v>#N/A</v>
      </c>
      <c r="H1467" s="17" t="e">
        <f t="shared" si="91"/>
        <v>#N/A</v>
      </c>
      <c r="I1467" s="17" t="e">
        <f t="shared" si="92"/>
        <v>#N/A</v>
      </c>
    </row>
    <row r="1468" spans="2:9" x14ac:dyDescent="0.2">
      <c r="B1468" s="1" t="s">
        <v>1879</v>
      </c>
      <c r="C1468" s="34">
        <f t="shared" si="90"/>
        <v>84311</v>
      </c>
      <c r="D1468" s="37" t="e">
        <f>INDEX('Monthly Returns'!$E:$E,MATCH('Charting Input'!$C1468,'Monthly Returns'!$D:$D,0),0)</f>
        <v>#N/A</v>
      </c>
      <c r="E1468" s="37" t="e">
        <f>INDEX('Monthly Returns'!$O:$O,MATCH('Charting Input'!$C1468,'Monthly Returns'!$D:$D,0),0)</f>
        <v>#N/A</v>
      </c>
      <c r="F1468" s="37" t="e">
        <f>INDEX('Monthly Returns'!$P:$P,MATCH('Charting Input'!$C1468,'Monthly Returns'!$D:$D,0),0)</f>
        <v>#N/A</v>
      </c>
      <c r="G1468" s="17" t="e">
        <f t="shared" si="89"/>
        <v>#N/A</v>
      </c>
      <c r="H1468" s="17" t="e">
        <f t="shared" si="91"/>
        <v>#N/A</v>
      </c>
      <c r="I1468" s="17" t="e">
        <f t="shared" si="92"/>
        <v>#N/A</v>
      </c>
    </row>
    <row r="1469" spans="2:9" x14ac:dyDescent="0.2">
      <c r="B1469" s="1" t="s">
        <v>1880</v>
      </c>
      <c r="C1469" s="34">
        <f t="shared" si="90"/>
        <v>84341</v>
      </c>
      <c r="D1469" s="37" t="e">
        <f>INDEX('Monthly Returns'!$E:$E,MATCH('Charting Input'!$C1469,'Monthly Returns'!$D:$D,0),0)</f>
        <v>#N/A</v>
      </c>
      <c r="E1469" s="37" t="e">
        <f>INDEX('Monthly Returns'!$O:$O,MATCH('Charting Input'!$C1469,'Monthly Returns'!$D:$D,0),0)</f>
        <v>#N/A</v>
      </c>
      <c r="F1469" s="37" t="e">
        <f>INDEX('Monthly Returns'!$P:$P,MATCH('Charting Input'!$C1469,'Monthly Returns'!$D:$D,0),0)</f>
        <v>#N/A</v>
      </c>
      <c r="G1469" s="17" t="e">
        <f t="shared" si="89"/>
        <v>#N/A</v>
      </c>
      <c r="H1469" s="17" t="e">
        <f t="shared" si="91"/>
        <v>#N/A</v>
      </c>
      <c r="I1469" s="17" t="e">
        <f t="shared" si="92"/>
        <v>#N/A</v>
      </c>
    </row>
    <row r="1470" spans="2:9" x14ac:dyDescent="0.2">
      <c r="B1470" s="1" t="s">
        <v>1881</v>
      </c>
      <c r="C1470" s="34">
        <f t="shared" si="90"/>
        <v>84372</v>
      </c>
      <c r="D1470" s="37" t="e">
        <f>INDEX('Monthly Returns'!$E:$E,MATCH('Charting Input'!$C1470,'Monthly Returns'!$D:$D,0),0)</f>
        <v>#N/A</v>
      </c>
      <c r="E1470" s="37" t="e">
        <f>INDEX('Monthly Returns'!$O:$O,MATCH('Charting Input'!$C1470,'Monthly Returns'!$D:$D,0),0)</f>
        <v>#N/A</v>
      </c>
      <c r="F1470" s="37" t="e">
        <f>INDEX('Monthly Returns'!$P:$P,MATCH('Charting Input'!$C1470,'Monthly Returns'!$D:$D,0),0)</f>
        <v>#N/A</v>
      </c>
      <c r="G1470" s="17" t="e">
        <f t="shared" si="89"/>
        <v>#N/A</v>
      </c>
      <c r="H1470" s="17" t="e">
        <f t="shared" si="91"/>
        <v>#N/A</v>
      </c>
      <c r="I1470" s="17" t="e">
        <f t="shared" si="92"/>
        <v>#N/A</v>
      </c>
    </row>
    <row r="1471" spans="2:9" x14ac:dyDescent="0.2">
      <c r="B1471" s="1" t="s">
        <v>1882</v>
      </c>
      <c r="C1471" s="34">
        <f t="shared" si="90"/>
        <v>84403</v>
      </c>
      <c r="D1471" s="37" t="e">
        <f>INDEX('Monthly Returns'!$E:$E,MATCH('Charting Input'!$C1471,'Monthly Returns'!$D:$D,0),0)</f>
        <v>#N/A</v>
      </c>
      <c r="E1471" s="37" t="e">
        <f>INDEX('Monthly Returns'!$O:$O,MATCH('Charting Input'!$C1471,'Monthly Returns'!$D:$D,0),0)</f>
        <v>#N/A</v>
      </c>
      <c r="F1471" s="37" t="e">
        <f>INDEX('Monthly Returns'!$P:$P,MATCH('Charting Input'!$C1471,'Monthly Returns'!$D:$D,0),0)</f>
        <v>#N/A</v>
      </c>
      <c r="G1471" s="17" t="e">
        <f t="shared" si="89"/>
        <v>#N/A</v>
      </c>
      <c r="H1471" s="17" t="e">
        <f t="shared" si="91"/>
        <v>#N/A</v>
      </c>
      <c r="I1471" s="17" t="e">
        <f t="shared" si="92"/>
        <v>#N/A</v>
      </c>
    </row>
    <row r="1472" spans="2:9" x14ac:dyDescent="0.2">
      <c r="B1472" s="1" t="s">
        <v>1883</v>
      </c>
      <c r="C1472" s="34">
        <f t="shared" si="90"/>
        <v>84431</v>
      </c>
      <c r="D1472" s="37" t="e">
        <f>INDEX('Monthly Returns'!$E:$E,MATCH('Charting Input'!$C1472,'Monthly Returns'!$D:$D,0),0)</f>
        <v>#N/A</v>
      </c>
      <c r="E1472" s="37" t="e">
        <f>INDEX('Monthly Returns'!$O:$O,MATCH('Charting Input'!$C1472,'Monthly Returns'!$D:$D,0),0)</f>
        <v>#N/A</v>
      </c>
      <c r="F1472" s="37" t="e">
        <f>INDEX('Monthly Returns'!$P:$P,MATCH('Charting Input'!$C1472,'Monthly Returns'!$D:$D,0),0)</f>
        <v>#N/A</v>
      </c>
      <c r="G1472" s="17" t="e">
        <f t="shared" si="89"/>
        <v>#N/A</v>
      </c>
      <c r="H1472" s="17" t="e">
        <f t="shared" si="91"/>
        <v>#N/A</v>
      </c>
      <c r="I1472" s="17" t="e">
        <f t="shared" si="92"/>
        <v>#N/A</v>
      </c>
    </row>
    <row r="1473" spans="2:9" x14ac:dyDescent="0.2">
      <c r="B1473" s="1" t="s">
        <v>1884</v>
      </c>
      <c r="C1473" s="34">
        <f t="shared" si="90"/>
        <v>84462</v>
      </c>
      <c r="D1473" s="37" t="e">
        <f>INDEX('Monthly Returns'!$E:$E,MATCH('Charting Input'!$C1473,'Monthly Returns'!$D:$D,0),0)</f>
        <v>#N/A</v>
      </c>
      <c r="E1473" s="37" t="e">
        <f>INDEX('Monthly Returns'!$O:$O,MATCH('Charting Input'!$C1473,'Monthly Returns'!$D:$D,0),0)</f>
        <v>#N/A</v>
      </c>
      <c r="F1473" s="37" t="e">
        <f>INDEX('Monthly Returns'!$P:$P,MATCH('Charting Input'!$C1473,'Monthly Returns'!$D:$D,0),0)</f>
        <v>#N/A</v>
      </c>
      <c r="G1473" s="17" t="e">
        <f t="shared" si="89"/>
        <v>#N/A</v>
      </c>
      <c r="H1473" s="17" t="e">
        <f t="shared" si="91"/>
        <v>#N/A</v>
      </c>
      <c r="I1473" s="17" t="e">
        <f t="shared" si="92"/>
        <v>#N/A</v>
      </c>
    </row>
    <row r="1474" spans="2:9" x14ac:dyDescent="0.2">
      <c r="B1474" s="1" t="s">
        <v>1885</v>
      </c>
      <c r="C1474" s="34">
        <f t="shared" si="90"/>
        <v>84492</v>
      </c>
      <c r="D1474" s="37" t="e">
        <f>INDEX('Monthly Returns'!$E:$E,MATCH('Charting Input'!$C1474,'Monthly Returns'!$D:$D,0),0)</f>
        <v>#N/A</v>
      </c>
      <c r="E1474" s="37" t="e">
        <f>INDEX('Monthly Returns'!$O:$O,MATCH('Charting Input'!$C1474,'Monthly Returns'!$D:$D,0),0)</f>
        <v>#N/A</v>
      </c>
      <c r="F1474" s="37" t="e">
        <f>INDEX('Monthly Returns'!$P:$P,MATCH('Charting Input'!$C1474,'Monthly Returns'!$D:$D,0),0)</f>
        <v>#N/A</v>
      </c>
      <c r="G1474" s="17" t="e">
        <f t="shared" si="89"/>
        <v>#N/A</v>
      </c>
      <c r="H1474" s="17" t="e">
        <f t="shared" si="91"/>
        <v>#N/A</v>
      </c>
      <c r="I1474" s="17" t="e">
        <f t="shared" si="92"/>
        <v>#N/A</v>
      </c>
    </row>
    <row r="1475" spans="2:9" x14ac:dyDescent="0.2">
      <c r="B1475" s="1" t="s">
        <v>1886</v>
      </c>
      <c r="C1475" s="34">
        <f t="shared" si="90"/>
        <v>84523</v>
      </c>
      <c r="D1475" s="37" t="e">
        <f>INDEX('Monthly Returns'!$E:$E,MATCH('Charting Input'!$C1475,'Monthly Returns'!$D:$D,0),0)</f>
        <v>#N/A</v>
      </c>
      <c r="E1475" s="37" t="e">
        <f>INDEX('Monthly Returns'!$O:$O,MATCH('Charting Input'!$C1475,'Monthly Returns'!$D:$D,0),0)</f>
        <v>#N/A</v>
      </c>
      <c r="F1475" s="37" t="e">
        <f>INDEX('Monthly Returns'!$P:$P,MATCH('Charting Input'!$C1475,'Monthly Returns'!$D:$D,0),0)</f>
        <v>#N/A</v>
      </c>
      <c r="G1475" s="17" t="e">
        <f t="shared" si="89"/>
        <v>#N/A</v>
      </c>
      <c r="H1475" s="17" t="e">
        <f t="shared" si="91"/>
        <v>#N/A</v>
      </c>
      <c r="I1475" s="17" t="e">
        <f t="shared" si="92"/>
        <v>#N/A</v>
      </c>
    </row>
    <row r="1476" spans="2:9" x14ac:dyDescent="0.2">
      <c r="B1476" s="1" t="s">
        <v>1887</v>
      </c>
      <c r="C1476" s="34">
        <f t="shared" si="90"/>
        <v>84553</v>
      </c>
      <c r="D1476" s="37" t="e">
        <f>INDEX('Monthly Returns'!$E:$E,MATCH('Charting Input'!$C1476,'Monthly Returns'!$D:$D,0),0)</f>
        <v>#N/A</v>
      </c>
      <c r="E1476" s="37" t="e">
        <f>INDEX('Monthly Returns'!$O:$O,MATCH('Charting Input'!$C1476,'Monthly Returns'!$D:$D,0),0)</f>
        <v>#N/A</v>
      </c>
      <c r="F1476" s="37" t="e">
        <f>INDEX('Monthly Returns'!$P:$P,MATCH('Charting Input'!$C1476,'Monthly Returns'!$D:$D,0),0)</f>
        <v>#N/A</v>
      </c>
      <c r="G1476" s="17" t="e">
        <f t="shared" si="89"/>
        <v>#N/A</v>
      </c>
      <c r="H1476" s="17" t="e">
        <f t="shared" si="91"/>
        <v>#N/A</v>
      </c>
      <c r="I1476" s="17" t="e">
        <f t="shared" si="92"/>
        <v>#N/A</v>
      </c>
    </row>
    <row r="1477" spans="2:9" x14ac:dyDescent="0.2">
      <c r="B1477" s="1" t="s">
        <v>1888</v>
      </c>
      <c r="C1477" s="34">
        <f t="shared" si="90"/>
        <v>84584</v>
      </c>
      <c r="D1477" s="37" t="e">
        <f>INDEX('Monthly Returns'!$E:$E,MATCH('Charting Input'!$C1477,'Monthly Returns'!$D:$D,0),0)</f>
        <v>#N/A</v>
      </c>
      <c r="E1477" s="37" t="e">
        <f>INDEX('Monthly Returns'!$O:$O,MATCH('Charting Input'!$C1477,'Monthly Returns'!$D:$D,0),0)</f>
        <v>#N/A</v>
      </c>
      <c r="F1477" s="37" t="e">
        <f>INDEX('Monthly Returns'!$P:$P,MATCH('Charting Input'!$C1477,'Monthly Returns'!$D:$D,0),0)</f>
        <v>#N/A</v>
      </c>
      <c r="G1477" s="17" t="e">
        <f t="shared" si="89"/>
        <v>#N/A</v>
      </c>
      <c r="H1477" s="17" t="e">
        <f t="shared" si="91"/>
        <v>#N/A</v>
      </c>
      <c r="I1477" s="17" t="e">
        <f t="shared" si="92"/>
        <v>#N/A</v>
      </c>
    </row>
    <row r="1478" spans="2:9" x14ac:dyDescent="0.2">
      <c r="B1478" s="1" t="s">
        <v>1889</v>
      </c>
      <c r="C1478" s="34">
        <f t="shared" si="90"/>
        <v>84615</v>
      </c>
      <c r="D1478" s="37" t="e">
        <f>INDEX('Monthly Returns'!$E:$E,MATCH('Charting Input'!$C1478,'Monthly Returns'!$D:$D,0),0)</f>
        <v>#N/A</v>
      </c>
      <c r="E1478" s="37" t="e">
        <f>INDEX('Monthly Returns'!$O:$O,MATCH('Charting Input'!$C1478,'Monthly Returns'!$D:$D,0),0)</f>
        <v>#N/A</v>
      </c>
      <c r="F1478" s="37" t="e">
        <f>INDEX('Monthly Returns'!$P:$P,MATCH('Charting Input'!$C1478,'Monthly Returns'!$D:$D,0),0)</f>
        <v>#N/A</v>
      </c>
      <c r="G1478" s="17" t="e">
        <f t="shared" si="89"/>
        <v>#N/A</v>
      </c>
      <c r="H1478" s="17" t="e">
        <f t="shared" si="91"/>
        <v>#N/A</v>
      </c>
      <c r="I1478" s="17" t="e">
        <f t="shared" si="92"/>
        <v>#N/A</v>
      </c>
    </row>
    <row r="1479" spans="2:9" x14ac:dyDescent="0.2">
      <c r="B1479" s="1" t="s">
        <v>1890</v>
      </c>
      <c r="C1479" s="34">
        <f t="shared" si="90"/>
        <v>84645</v>
      </c>
      <c r="D1479" s="37" t="e">
        <f>INDEX('Monthly Returns'!$E:$E,MATCH('Charting Input'!$C1479,'Monthly Returns'!$D:$D,0),0)</f>
        <v>#N/A</v>
      </c>
      <c r="E1479" s="37" t="e">
        <f>INDEX('Monthly Returns'!$O:$O,MATCH('Charting Input'!$C1479,'Monthly Returns'!$D:$D,0),0)</f>
        <v>#N/A</v>
      </c>
      <c r="F1479" s="37" t="e">
        <f>INDEX('Monthly Returns'!$P:$P,MATCH('Charting Input'!$C1479,'Monthly Returns'!$D:$D,0),0)</f>
        <v>#N/A</v>
      </c>
      <c r="G1479" s="17" t="e">
        <f t="shared" ref="G1479:G1542" si="93">D1479</f>
        <v>#N/A</v>
      </c>
      <c r="H1479" s="17" t="e">
        <f t="shared" si="91"/>
        <v>#N/A</v>
      </c>
      <c r="I1479" s="17" t="e">
        <f t="shared" si="92"/>
        <v>#N/A</v>
      </c>
    </row>
    <row r="1480" spans="2:9" x14ac:dyDescent="0.2">
      <c r="B1480" s="1" t="s">
        <v>1891</v>
      </c>
      <c r="C1480" s="34">
        <f t="shared" ref="C1480:C1543" si="94">EOMONTH(DATE(YEAR(C1479),MONTH(C1479),DAY(C1479)),1)</f>
        <v>84676</v>
      </c>
      <c r="D1480" s="37" t="e">
        <f>INDEX('Monthly Returns'!$E:$E,MATCH('Charting Input'!$C1480,'Monthly Returns'!$D:$D,0),0)</f>
        <v>#N/A</v>
      </c>
      <c r="E1480" s="37" t="e">
        <f>INDEX('Monthly Returns'!$O:$O,MATCH('Charting Input'!$C1480,'Monthly Returns'!$D:$D,0),0)</f>
        <v>#N/A</v>
      </c>
      <c r="F1480" s="37" t="e">
        <f>INDEX('Monthly Returns'!$P:$P,MATCH('Charting Input'!$C1480,'Monthly Returns'!$D:$D,0),0)</f>
        <v>#N/A</v>
      </c>
      <c r="G1480" s="17" t="e">
        <f t="shared" si="93"/>
        <v>#N/A</v>
      </c>
      <c r="H1480" s="17" t="e">
        <f t="shared" ref="H1480:H1543" si="95">H1479*(E1480/E1479)</f>
        <v>#N/A</v>
      </c>
      <c r="I1480" s="17" t="e">
        <f t="shared" ref="I1480:I1543" si="96">I1479*(F1480/F1479)</f>
        <v>#N/A</v>
      </c>
    </row>
    <row r="1481" spans="2:9" x14ac:dyDescent="0.2">
      <c r="B1481" s="1" t="s">
        <v>1892</v>
      </c>
      <c r="C1481" s="34">
        <f t="shared" si="94"/>
        <v>84706</v>
      </c>
      <c r="D1481" s="37" t="e">
        <f>INDEX('Monthly Returns'!$E:$E,MATCH('Charting Input'!$C1481,'Monthly Returns'!$D:$D,0),0)</f>
        <v>#N/A</v>
      </c>
      <c r="E1481" s="37" t="e">
        <f>INDEX('Monthly Returns'!$O:$O,MATCH('Charting Input'!$C1481,'Monthly Returns'!$D:$D,0),0)</f>
        <v>#N/A</v>
      </c>
      <c r="F1481" s="37" t="e">
        <f>INDEX('Monthly Returns'!$P:$P,MATCH('Charting Input'!$C1481,'Monthly Returns'!$D:$D,0),0)</f>
        <v>#N/A</v>
      </c>
      <c r="G1481" s="17" t="e">
        <f t="shared" si="93"/>
        <v>#N/A</v>
      </c>
      <c r="H1481" s="17" t="e">
        <f t="shared" si="95"/>
        <v>#N/A</v>
      </c>
      <c r="I1481" s="17" t="e">
        <f t="shared" si="96"/>
        <v>#N/A</v>
      </c>
    </row>
    <row r="1482" spans="2:9" x14ac:dyDescent="0.2">
      <c r="B1482" s="1" t="s">
        <v>1893</v>
      </c>
      <c r="C1482" s="34">
        <f t="shared" si="94"/>
        <v>84737</v>
      </c>
      <c r="D1482" s="37" t="e">
        <f>INDEX('Monthly Returns'!$E:$E,MATCH('Charting Input'!$C1482,'Monthly Returns'!$D:$D,0),0)</f>
        <v>#N/A</v>
      </c>
      <c r="E1482" s="37" t="e">
        <f>INDEX('Monthly Returns'!$O:$O,MATCH('Charting Input'!$C1482,'Monthly Returns'!$D:$D,0),0)</f>
        <v>#N/A</v>
      </c>
      <c r="F1482" s="37" t="e">
        <f>INDEX('Monthly Returns'!$P:$P,MATCH('Charting Input'!$C1482,'Monthly Returns'!$D:$D,0),0)</f>
        <v>#N/A</v>
      </c>
      <c r="G1482" s="17" t="e">
        <f t="shared" si="93"/>
        <v>#N/A</v>
      </c>
      <c r="H1482" s="17" t="e">
        <f t="shared" si="95"/>
        <v>#N/A</v>
      </c>
      <c r="I1482" s="17" t="e">
        <f t="shared" si="96"/>
        <v>#N/A</v>
      </c>
    </row>
    <row r="1483" spans="2:9" x14ac:dyDescent="0.2">
      <c r="B1483" s="1" t="s">
        <v>1894</v>
      </c>
      <c r="C1483" s="34">
        <f t="shared" si="94"/>
        <v>84768</v>
      </c>
      <c r="D1483" s="37" t="e">
        <f>INDEX('Monthly Returns'!$E:$E,MATCH('Charting Input'!$C1483,'Monthly Returns'!$D:$D,0),0)</f>
        <v>#N/A</v>
      </c>
      <c r="E1483" s="37" t="e">
        <f>INDEX('Monthly Returns'!$O:$O,MATCH('Charting Input'!$C1483,'Monthly Returns'!$D:$D,0),0)</f>
        <v>#N/A</v>
      </c>
      <c r="F1483" s="37" t="e">
        <f>INDEX('Monthly Returns'!$P:$P,MATCH('Charting Input'!$C1483,'Monthly Returns'!$D:$D,0),0)</f>
        <v>#N/A</v>
      </c>
      <c r="G1483" s="17" t="e">
        <f t="shared" si="93"/>
        <v>#N/A</v>
      </c>
      <c r="H1483" s="17" t="e">
        <f t="shared" si="95"/>
        <v>#N/A</v>
      </c>
      <c r="I1483" s="17" t="e">
        <f t="shared" si="96"/>
        <v>#N/A</v>
      </c>
    </row>
    <row r="1484" spans="2:9" x14ac:dyDescent="0.2">
      <c r="B1484" s="1" t="s">
        <v>1895</v>
      </c>
      <c r="C1484" s="34">
        <f t="shared" si="94"/>
        <v>84797</v>
      </c>
      <c r="D1484" s="37" t="e">
        <f>INDEX('Monthly Returns'!$E:$E,MATCH('Charting Input'!$C1484,'Monthly Returns'!$D:$D,0),0)</f>
        <v>#N/A</v>
      </c>
      <c r="E1484" s="37" t="e">
        <f>INDEX('Monthly Returns'!$O:$O,MATCH('Charting Input'!$C1484,'Monthly Returns'!$D:$D,0),0)</f>
        <v>#N/A</v>
      </c>
      <c r="F1484" s="37" t="e">
        <f>INDEX('Monthly Returns'!$P:$P,MATCH('Charting Input'!$C1484,'Monthly Returns'!$D:$D,0),0)</f>
        <v>#N/A</v>
      </c>
      <c r="G1484" s="17" t="e">
        <f t="shared" si="93"/>
        <v>#N/A</v>
      </c>
      <c r="H1484" s="17" t="e">
        <f t="shared" si="95"/>
        <v>#N/A</v>
      </c>
      <c r="I1484" s="17" t="e">
        <f t="shared" si="96"/>
        <v>#N/A</v>
      </c>
    </row>
    <row r="1485" spans="2:9" x14ac:dyDescent="0.2">
      <c r="B1485" s="1" t="s">
        <v>1896</v>
      </c>
      <c r="C1485" s="34">
        <f t="shared" si="94"/>
        <v>84828</v>
      </c>
      <c r="D1485" s="37" t="e">
        <f>INDEX('Monthly Returns'!$E:$E,MATCH('Charting Input'!$C1485,'Monthly Returns'!$D:$D,0),0)</f>
        <v>#N/A</v>
      </c>
      <c r="E1485" s="37" t="e">
        <f>INDEX('Monthly Returns'!$O:$O,MATCH('Charting Input'!$C1485,'Monthly Returns'!$D:$D,0),0)</f>
        <v>#N/A</v>
      </c>
      <c r="F1485" s="37" t="e">
        <f>INDEX('Monthly Returns'!$P:$P,MATCH('Charting Input'!$C1485,'Monthly Returns'!$D:$D,0),0)</f>
        <v>#N/A</v>
      </c>
      <c r="G1485" s="17" t="e">
        <f t="shared" si="93"/>
        <v>#N/A</v>
      </c>
      <c r="H1485" s="17" t="e">
        <f t="shared" si="95"/>
        <v>#N/A</v>
      </c>
      <c r="I1485" s="17" t="e">
        <f t="shared" si="96"/>
        <v>#N/A</v>
      </c>
    </row>
    <row r="1486" spans="2:9" x14ac:dyDescent="0.2">
      <c r="B1486" s="1" t="s">
        <v>1897</v>
      </c>
      <c r="C1486" s="34">
        <f t="shared" si="94"/>
        <v>84858</v>
      </c>
      <c r="D1486" s="37" t="e">
        <f>INDEX('Monthly Returns'!$E:$E,MATCH('Charting Input'!$C1486,'Monthly Returns'!$D:$D,0),0)</f>
        <v>#N/A</v>
      </c>
      <c r="E1486" s="37" t="e">
        <f>INDEX('Monthly Returns'!$O:$O,MATCH('Charting Input'!$C1486,'Monthly Returns'!$D:$D,0),0)</f>
        <v>#N/A</v>
      </c>
      <c r="F1486" s="37" t="e">
        <f>INDEX('Monthly Returns'!$P:$P,MATCH('Charting Input'!$C1486,'Monthly Returns'!$D:$D,0),0)</f>
        <v>#N/A</v>
      </c>
      <c r="G1486" s="17" t="e">
        <f t="shared" si="93"/>
        <v>#N/A</v>
      </c>
      <c r="H1486" s="17" t="e">
        <f t="shared" si="95"/>
        <v>#N/A</v>
      </c>
      <c r="I1486" s="17" t="e">
        <f t="shared" si="96"/>
        <v>#N/A</v>
      </c>
    </row>
    <row r="1487" spans="2:9" x14ac:dyDescent="0.2">
      <c r="B1487" s="1" t="s">
        <v>1898</v>
      </c>
      <c r="C1487" s="34">
        <f t="shared" si="94"/>
        <v>84889</v>
      </c>
      <c r="D1487" s="37" t="e">
        <f>INDEX('Monthly Returns'!$E:$E,MATCH('Charting Input'!$C1487,'Monthly Returns'!$D:$D,0),0)</f>
        <v>#N/A</v>
      </c>
      <c r="E1487" s="37" t="e">
        <f>INDEX('Monthly Returns'!$O:$O,MATCH('Charting Input'!$C1487,'Monthly Returns'!$D:$D,0),0)</f>
        <v>#N/A</v>
      </c>
      <c r="F1487" s="37" t="e">
        <f>INDEX('Monthly Returns'!$P:$P,MATCH('Charting Input'!$C1487,'Monthly Returns'!$D:$D,0),0)</f>
        <v>#N/A</v>
      </c>
      <c r="G1487" s="17" t="e">
        <f t="shared" si="93"/>
        <v>#N/A</v>
      </c>
      <c r="H1487" s="17" t="e">
        <f t="shared" si="95"/>
        <v>#N/A</v>
      </c>
      <c r="I1487" s="17" t="e">
        <f t="shared" si="96"/>
        <v>#N/A</v>
      </c>
    </row>
    <row r="1488" spans="2:9" x14ac:dyDescent="0.2">
      <c r="B1488" s="1" t="s">
        <v>1899</v>
      </c>
      <c r="C1488" s="34">
        <f t="shared" si="94"/>
        <v>84919</v>
      </c>
      <c r="D1488" s="37" t="e">
        <f>INDEX('Monthly Returns'!$E:$E,MATCH('Charting Input'!$C1488,'Monthly Returns'!$D:$D,0),0)</f>
        <v>#N/A</v>
      </c>
      <c r="E1488" s="37" t="e">
        <f>INDEX('Monthly Returns'!$O:$O,MATCH('Charting Input'!$C1488,'Monthly Returns'!$D:$D,0),0)</f>
        <v>#N/A</v>
      </c>
      <c r="F1488" s="37" t="e">
        <f>INDEX('Monthly Returns'!$P:$P,MATCH('Charting Input'!$C1488,'Monthly Returns'!$D:$D,0),0)</f>
        <v>#N/A</v>
      </c>
      <c r="G1488" s="17" t="e">
        <f t="shared" si="93"/>
        <v>#N/A</v>
      </c>
      <c r="H1488" s="17" t="e">
        <f t="shared" si="95"/>
        <v>#N/A</v>
      </c>
      <c r="I1488" s="17" t="e">
        <f t="shared" si="96"/>
        <v>#N/A</v>
      </c>
    </row>
    <row r="1489" spans="2:9" x14ac:dyDescent="0.2">
      <c r="B1489" s="1" t="s">
        <v>1900</v>
      </c>
      <c r="C1489" s="34">
        <f t="shared" si="94"/>
        <v>84950</v>
      </c>
      <c r="D1489" s="37" t="e">
        <f>INDEX('Monthly Returns'!$E:$E,MATCH('Charting Input'!$C1489,'Monthly Returns'!$D:$D,0),0)</f>
        <v>#N/A</v>
      </c>
      <c r="E1489" s="37" t="e">
        <f>INDEX('Monthly Returns'!$O:$O,MATCH('Charting Input'!$C1489,'Monthly Returns'!$D:$D,0),0)</f>
        <v>#N/A</v>
      </c>
      <c r="F1489" s="37" t="e">
        <f>INDEX('Monthly Returns'!$P:$P,MATCH('Charting Input'!$C1489,'Monthly Returns'!$D:$D,0),0)</f>
        <v>#N/A</v>
      </c>
      <c r="G1489" s="17" t="e">
        <f t="shared" si="93"/>
        <v>#N/A</v>
      </c>
      <c r="H1489" s="17" t="e">
        <f t="shared" si="95"/>
        <v>#N/A</v>
      </c>
      <c r="I1489" s="17" t="e">
        <f t="shared" si="96"/>
        <v>#N/A</v>
      </c>
    </row>
    <row r="1490" spans="2:9" x14ac:dyDescent="0.2">
      <c r="B1490" s="1" t="s">
        <v>1901</v>
      </c>
      <c r="C1490" s="34">
        <f t="shared" si="94"/>
        <v>84981</v>
      </c>
      <c r="D1490" s="37" t="e">
        <f>INDEX('Monthly Returns'!$E:$E,MATCH('Charting Input'!$C1490,'Monthly Returns'!$D:$D,0),0)</f>
        <v>#N/A</v>
      </c>
      <c r="E1490" s="37" t="e">
        <f>INDEX('Monthly Returns'!$O:$O,MATCH('Charting Input'!$C1490,'Monthly Returns'!$D:$D,0),0)</f>
        <v>#N/A</v>
      </c>
      <c r="F1490" s="37" t="e">
        <f>INDEX('Monthly Returns'!$P:$P,MATCH('Charting Input'!$C1490,'Monthly Returns'!$D:$D,0),0)</f>
        <v>#N/A</v>
      </c>
      <c r="G1490" s="17" t="e">
        <f t="shared" si="93"/>
        <v>#N/A</v>
      </c>
      <c r="H1490" s="17" t="e">
        <f t="shared" si="95"/>
        <v>#N/A</v>
      </c>
      <c r="I1490" s="17" t="e">
        <f t="shared" si="96"/>
        <v>#N/A</v>
      </c>
    </row>
    <row r="1491" spans="2:9" x14ac:dyDescent="0.2">
      <c r="B1491" s="1" t="s">
        <v>1902</v>
      </c>
      <c r="C1491" s="34">
        <f t="shared" si="94"/>
        <v>85011</v>
      </c>
      <c r="D1491" s="37" t="e">
        <f>INDEX('Monthly Returns'!$E:$E,MATCH('Charting Input'!$C1491,'Monthly Returns'!$D:$D,0),0)</f>
        <v>#N/A</v>
      </c>
      <c r="E1491" s="37" t="e">
        <f>INDEX('Monthly Returns'!$O:$O,MATCH('Charting Input'!$C1491,'Monthly Returns'!$D:$D,0),0)</f>
        <v>#N/A</v>
      </c>
      <c r="F1491" s="37" t="e">
        <f>INDEX('Monthly Returns'!$P:$P,MATCH('Charting Input'!$C1491,'Monthly Returns'!$D:$D,0),0)</f>
        <v>#N/A</v>
      </c>
      <c r="G1491" s="17" t="e">
        <f t="shared" si="93"/>
        <v>#N/A</v>
      </c>
      <c r="H1491" s="17" t="e">
        <f t="shared" si="95"/>
        <v>#N/A</v>
      </c>
      <c r="I1491" s="17" t="e">
        <f t="shared" si="96"/>
        <v>#N/A</v>
      </c>
    </row>
    <row r="1492" spans="2:9" x14ac:dyDescent="0.2">
      <c r="B1492" s="1" t="s">
        <v>1903</v>
      </c>
      <c r="C1492" s="34">
        <f t="shared" si="94"/>
        <v>85042</v>
      </c>
      <c r="D1492" s="37" t="e">
        <f>INDEX('Monthly Returns'!$E:$E,MATCH('Charting Input'!$C1492,'Monthly Returns'!$D:$D,0),0)</f>
        <v>#N/A</v>
      </c>
      <c r="E1492" s="37" t="e">
        <f>INDEX('Monthly Returns'!$O:$O,MATCH('Charting Input'!$C1492,'Monthly Returns'!$D:$D,0),0)</f>
        <v>#N/A</v>
      </c>
      <c r="F1492" s="37" t="e">
        <f>INDEX('Monthly Returns'!$P:$P,MATCH('Charting Input'!$C1492,'Monthly Returns'!$D:$D,0),0)</f>
        <v>#N/A</v>
      </c>
      <c r="G1492" s="17" t="e">
        <f t="shared" si="93"/>
        <v>#N/A</v>
      </c>
      <c r="H1492" s="17" t="e">
        <f t="shared" si="95"/>
        <v>#N/A</v>
      </c>
      <c r="I1492" s="17" t="e">
        <f t="shared" si="96"/>
        <v>#N/A</v>
      </c>
    </row>
    <row r="1493" spans="2:9" x14ac:dyDescent="0.2">
      <c r="B1493" s="1" t="s">
        <v>1904</v>
      </c>
      <c r="C1493" s="34">
        <f t="shared" si="94"/>
        <v>85072</v>
      </c>
      <c r="D1493" s="37" t="e">
        <f>INDEX('Monthly Returns'!$E:$E,MATCH('Charting Input'!$C1493,'Monthly Returns'!$D:$D,0),0)</f>
        <v>#N/A</v>
      </c>
      <c r="E1493" s="37" t="e">
        <f>INDEX('Monthly Returns'!$O:$O,MATCH('Charting Input'!$C1493,'Monthly Returns'!$D:$D,0),0)</f>
        <v>#N/A</v>
      </c>
      <c r="F1493" s="37" t="e">
        <f>INDEX('Monthly Returns'!$P:$P,MATCH('Charting Input'!$C1493,'Monthly Returns'!$D:$D,0),0)</f>
        <v>#N/A</v>
      </c>
      <c r="G1493" s="17" t="e">
        <f t="shared" si="93"/>
        <v>#N/A</v>
      </c>
      <c r="H1493" s="17" t="e">
        <f t="shared" si="95"/>
        <v>#N/A</v>
      </c>
      <c r="I1493" s="17" t="e">
        <f t="shared" si="96"/>
        <v>#N/A</v>
      </c>
    </row>
    <row r="1494" spans="2:9" x14ac:dyDescent="0.2">
      <c r="B1494" s="1" t="s">
        <v>1905</v>
      </c>
      <c r="C1494" s="34">
        <f t="shared" si="94"/>
        <v>85103</v>
      </c>
      <c r="D1494" s="37" t="e">
        <f>INDEX('Monthly Returns'!$E:$E,MATCH('Charting Input'!$C1494,'Monthly Returns'!$D:$D,0),0)</f>
        <v>#N/A</v>
      </c>
      <c r="E1494" s="37" t="e">
        <f>INDEX('Monthly Returns'!$O:$O,MATCH('Charting Input'!$C1494,'Monthly Returns'!$D:$D,0),0)</f>
        <v>#N/A</v>
      </c>
      <c r="F1494" s="37" t="e">
        <f>INDEX('Monthly Returns'!$P:$P,MATCH('Charting Input'!$C1494,'Monthly Returns'!$D:$D,0),0)</f>
        <v>#N/A</v>
      </c>
      <c r="G1494" s="17" t="e">
        <f t="shared" si="93"/>
        <v>#N/A</v>
      </c>
      <c r="H1494" s="17" t="e">
        <f t="shared" si="95"/>
        <v>#N/A</v>
      </c>
      <c r="I1494" s="17" t="e">
        <f t="shared" si="96"/>
        <v>#N/A</v>
      </c>
    </row>
    <row r="1495" spans="2:9" x14ac:dyDescent="0.2">
      <c r="B1495" s="1" t="s">
        <v>1906</v>
      </c>
      <c r="C1495" s="34">
        <f t="shared" si="94"/>
        <v>85134</v>
      </c>
      <c r="D1495" s="37" t="e">
        <f>INDEX('Monthly Returns'!$E:$E,MATCH('Charting Input'!$C1495,'Monthly Returns'!$D:$D,0),0)</f>
        <v>#N/A</v>
      </c>
      <c r="E1495" s="37" t="e">
        <f>INDEX('Monthly Returns'!$O:$O,MATCH('Charting Input'!$C1495,'Monthly Returns'!$D:$D,0),0)</f>
        <v>#N/A</v>
      </c>
      <c r="F1495" s="37" t="e">
        <f>INDEX('Monthly Returns'!$P:$P,MATCH('Charting Input'!$C1495,'Monthly Returns'!$D:$D,0),0)</f>
        <v>#N/A</v>
      </c>
      <c r="G1495" s="17" t="e">
        <f t="shared" si="93"/>
        <v>#N/A</v>
      </c>
      <c r="H1495" s="17" t="e">
        <f t="shared" si="95"/>
        <v>#N/A</v>
      </c>
      <c r="I1495" s="17" t="e">
        <f t="shared" si="96"/>
        <v>#N/A</v>
      </c>
    </row>
    <row r="1496" spans="2:9" x14ac:dyDescent="0.2">
      <c r="B1496" s="1" t="s">
        <v>1907</v>
      </c>
      <c r="C1496" s="34">
        <f t="shared" si="94"/>
        <v>85162</v>
      </c>
      <c r="D1496" s="37" t="e">
        <f>INDEX('Monthly Returns'!$E:$E,MATCH('Charting Input'!$C1496,'Monthly Returns'!$D:$D,0),0)</f>
        <v>#N/A</v>
      </c>
      <c r="E1496" s="37" t="e">
        <f>INDEX('Monthly Returns'!$O:$O,MATCH('Charting Input'!$C1496,'Monthly Returns'!$D:$D,0),0)</f>
        <v>#N/A</v>
      </c>
      <c r="F1496" s="37" t="e">
        <f>INDEX('Monthly Returns'!$P:$P,MATCH('Charting Input'!$C1496,'Monthly Returns'!$D:$D,0),0)</f>
        <v>#N/A</v>
      </c>
      <c r="G1496" s="17" t="e">
        <f t="shared" si="93"/>
        <v>#N/A</v>
      </c>
      <c r="H1496" s="17" t="e">
        <f t="shared" si="95"/>
        <v>#N/A</v>
      </c>
      <c r="I1496" s="17" t="e">
        <f t="shared" si="96"/>
        <v>#N/A</v>
      </c>
    </row>
    <row r="1497" spans="2:9" x14ac:dyDescent="0.2">
      <c r="B1497" s="1" t="s">
        <v>1908</v>
      </c>
      <c r="C1497" s="34">
        <f t="shared" si="94"/>
        <v>85193</v>
      </c>
      <c r="D1497" s="37" t="e">
        <f>INDEX('Monthly Returns'!$E:$E,MATCH('Charting Input'!$C1497,'Monthly Returns'!$D:$D,0),0)</f>
        <v>#N/A</v>
      </c>
      <c r="E1497" s="37" t="e">
        <f>INDEX('Monthly Returns'!$O:$O,MATCH('Charting Input'!$C1497,'Monthly Returns'!$D:$D,0),0)</f>
        <v>#N/A</v>
      </c>
      <c r="F1497" s="37" t="e">
        <f>INDEX('Monthly Returns'!$P:$P,MATCH('Charting Input'!$C1497,'Monthly Returns'!$D:$D,0),0)</f>
        <v>#N/A</v>
      </c>
      <c r="G1497" s="17" t="e">
        <f t="shared" si="93"/>
        <v>#N/A</v>
      </c>
      <c r="H1497" s="17" t="e">
        <f t="shared" si="95"/>
        <v>#N/A</v>
      </c>
      <c r="I1497" s="17" t="e">
        <f t="shared" si="96"/>
        <v>#N/A</v>
      </c>
    </row>
    <row r="1498" spans="2:9" x14ac:dyDescent="0.2">
      <c r="B1498" s="1" t="s">
        <v>1909</v>
      </c>
      <c r="C1498" s="34">
        <f t="shared" si="94"/>
        <v>85223</v>
      </c>
      <c r="D1498" s="37" t="e">
        <f>INDEX('Monthly Returns'!$E:$E,MATCH('Charting Input'!$C1498,'Monthly Returns'!$D:$D,0),0)</f>
        <v>#N/A</v>
      </c>
      <c r="E1498" s="37" t="e">
        <f>INDEX('Monthly Returns'!$O:$O,MATCH('Charting Input'!$C1498,'Monthly Returns'!$D:$D,0),0)</f>
        <v>#N/A</v>
      </c>
      <c r="F1498" s="37" t="e">
        <f>INDEX('Monthly Returns'!$P:$P,MATCH('Charting Input'!$C1498,'Monthly Returns'!$D:$D,0),0)</f>
        <v>#N/A</v>
      </c>
      <c r="G1498" s="17" t="e">
        <f t="shared" si="93"/>
        <v>#N/A</v>
      </c>
      <c r="H1498" s="17" t="e">
        <f t="shared" si="95"/>
        <v>#N/A</v>
      </c>
      <c r="I1498" s="17" t="e">
        <f t="shared" si="96"/>
        <v>#N/A</v>
      </c>
    </row>
    <row r="1499" spans="2:9" x14ac:dyDescent="0.2">
      <c r="B1499" s="1" t="s">
        <v>1910</v>
      </c>
      <c r="C1499" s="34">
        <f t="shared" si="94"/>
        <v>85254</v>
      </c>
      <c r="D1499" s="37" t="e">
        <f>INDEX('Monthly Returns'!$E:$E,MATCH('Charting Input'!$C1499,'Monthly Returns'!$D:$D,0),0)</f>
        <v>#N/A</v>
      </c>
      <c r="E1499" s="37" t="e">
        <f>INDEX('Monthly Returns'!$O:$O,MATCH('Charting Input'!$C1499,'Monthly Returns'!$D:$D,0),0)</f>
        <v>#N/A</v>
      </c>
      <c r="F1499" s="37" t="e">
        <f>INDEX('Monthly Returns'!$P:$P,MATCH('Charting Input'!$C1499,'Monthly Returns'!$D:$D,0),0)</f>
        <v>#N/A</v>
      </c>
      <c r="G1499" s="17" t="e">
        <f t="shared" si="93"/>
        <v>#N/A</v>
      </c>
      <c r="H1499" s="17" t="e">
        <f t="shared" si="95"/>
        <v>#N/A</v>
      </c>
      <c r="I1499" s="17" t="e">
        <f t="shared" si="96"/>
        <v>#N/A</v>
      </c>
    </row>
    <row r="1500" spans="2:9" x14ac:dyDescent="0.2">
      <c r="B1500" s="1" t="s">
        <v>1911</v>
      </c>
      <c r="C1500" s="34">
        <f t="shared" si="94"/>
        <v>85284</v>
      </c>
      <c r="D1500" s="37" t="e">
        <f>INDEX('Monthly Returns'!$E:$E,MATCH('Charting Input'!$C1500,'Monthly Returns'!$D:$D,0),0)</f>
        <v>#N/A</v>
      </c>
      <c r="E1500" s="37" t="e">
        <f>INDEX('Monthly Returns'!$O:$O,MATCH('Charting Input'!$C1500,'Monthly Returns'!$D:$D,0),0)</f>
        <v>#N/A</v>
      </c>
      <c r="F1500" s="37" t="e">
        <f>INDEX('Monthly Returns'!$P:$P,MATCH('Charting Input'!$C1500,'Monthly Returns'!$D:$D,0),0)</f>
        <v>#N/A</v>
      </c>
      <c r="G1500" s="17" t="e">
        <f t="shared" si="93"/>
        <v>#N/A</v>
      </c>
      <c r="H1500" s="17" t="e">
        <f t="shared" si="95"/>
        <v>#N/A</v>
      </c>
      <c r="I1500" s="17" t="e">
        <f t="shared" si="96"/>
        <v>#N/A</v>
      </c>
    </row>
    <row r="1501" spans="2:9" x14ac:dyDescent="0.2">
      <c r="B1501" s="1" t="s">
        <v>1912</v>
      </c>
      <c r="C1501" s="34">
        <f t="shared" si="94"/>
        <v>85315</v>
      </c>
      <c r="D1501" s="37" t="e">
        <f>INDEX('Monthly Returns'!$E:$E,MATCH('Charting Input'!$C1501,'Monthly Returns'!$D:$D,0),0)</f>
        <v>#N/A</v>
      </c>
      <c r="E1501" s="37" t="e">
        <f>INDEX('Monthly Returns'!$O:$O,MATCH('Charting Input'!$C1501,'Monthly Returns'!$D:$D,0),0)</f>
        <v>#N/A</v>
      </c>
      <c r="F1501" s="37" t="e">
        <f>INDEX('Monthly Returns'!$P:$P,MATCH('Charting Input'!$C1501,'Monthly Returns'!$D:$D,0),0)</f>
        <v>#N/A</v>
      </c>
      <c r="G1501" s="17" t="e">
        <f t="shared" si="93"/>
        <v>#N/A</v>
      </c>
      <c r="H1501" s="17" t="e">
        <f t="shared" si="95"/>
        <v>#N/A</v>
      </c>
      <c r="I1501" s="17" t="e">
        <f t="shared" si="96"/>
        <v>#N/A</v>
      </c>
    </row>
    <row r="1502" spans="2:9" x14ac:dyDescent="0.2">
      <c r="B1502" s="1" t="s">
        <v>1913</v>
      </c>
      <c r="C1502" s="34">
        <f t="shared" si="94"/>
        <v>85346</v>
      </c>
      <c r="D1502" s="37" t="e">
        <f>INDEX('Monthly Returns'!$E:$E,MATCH('Charting Input'!$C1502,'Monthly Returns'!$D:$D,0),0)</f>
        <v>#N/A</v>
      </c>
      <c r="E1502" s="37" t="e">
        <f>INDEX('Monthly Returns'!$O:$O,MATCH('Charting Input'!$C1502,'Monthly Returns'!$D:$D,0),0)</f>
        <v>#N/A</v>
      </c>
      <c r="F1502" s="37" t="e">
        <f>INDEX('Monthly Returns'!$P:$P,MATCH('Charting Input'!$C1502,'Monthly Returns'!$D:$D,0),0)</f>
        <v>#N/A</v>
      </c>
      <c r="G1502" s="17" t="e">
        <f t="shared" si="93"/>
        <v>#N/A</v>
      </c>
      <c r="H1502" s="17" t="e">
        <f t="shared" si="95"/>
        <v>#N/A</v>
      </c>
      <c r="I1502" s="17" t="e">
        <f t="shared" si="96"/>
        <v>#N/A</v>
      </c>
    </row>
    <row r="1503" spans="2:9" x14ac:dyDescent="0.2">
      <c r="B1503" s="1" t="s">
        <v>1914</v>
      </c>
      <c r="C1503" s="34">
        <f t="shared" si="94"/>
        <v>85376</v>
      </c>
      <c r="D1503" s="37" t="e">
        <f>INDEX('Monthly Returns'!$E:$E,MATCH('Charting Input'!$C1503,'Monthly Returns'!$D:$D,0),0)</f>
        <v>#N/A</v>
      </c>
      <c r="E1503" s="37" t="e">
        <f>INDEX('Monthly Returns'!$O:$O,MATCH('Charting Input'!$C1503,'Monthly Returns'!$D:$D,0),0)</f>
        <v>#N/A</v>
      </c>
      <c r="F1503" s="37" t="e">
        <f>INDEX('Monthly Returns'!$P:$P,MATCH('Charting Input'!$C1503,'Monthly Returns'!$D:$D,0),0)</f>
        <v>#N/A</v>
      </c>
      <c r="G1503" s="17" t="e">
        <f t="shared" si="93"/>
        <v>#N/A</v>
      </c>
      <c r="H1503" s="17" t="e">
        <f t="shared" si="95"/>
        <v>#N/A</v>
      </c>
      <c r="I1503" s="17" t="e">
        <f t="shared" si="96"/>
        <v>#N/A</v>
      </c>
    </row>
    <row r="1504" spans="2:9" x14ac:dyDescent="0.2">
      <c r="B1504" s="1" t="s">
        <v>1915</v>
      </c>
      <c r="C1504" s="34">
        <f t="shared" si="94"/>
        <v>85407</v>
      </c>
      <c r="D1504" s="37" t="e">
        <f>INDEX('Monthly Returns'!$E:$E,MATCH('Charting Input'!$C1504,'Monthly Returns'!$D:$D,0),0)</f>
        <v>#N/A</v>
      </c>
      <c r="E1504" s="37" t="e">
        <f>INDEX('Monthly Returns'!$O:$O,MATCH('Charting Input'!$C1504,'Monthly Returns'!$D:$D,0),0)</f>
        <v>#N/A</v>
      </c>
      <c r="F1504" s="37" t="e">
        <f>INDEX('Monthly Returns'!$P:$P,MATCH('Charting Input'!$C1504,'Monthly Returns'!$D:$D,0),0)</f>
        <v>#N/A</v>
      </c>
      <c r="G1504" s="17" t="e">
        <f t="shared" si="93"/>
        <v>#N/A</v>
      </c>
      <c r="H1504" s="17" t="e">
        <f t="shared" si="95"/>
        <v>#N/A</v>
      </c>
      <c r="I1504" s="17" t="e">
        <f t="shared" si="96"/>
        <v>#N/A</v>
      </c>
    </row>
    <row r="1505" spans="2:9" x14ac:dyDescent="0.2">
      <c r="B1505" s="1" t="s">
        <v>1916</v>
      </c>
      <c r="C1505" s="34">
        <f t="shared" si="94"/>
        <v>85437</v>
      </c>
      <c r="D1505" s="37" t="e">
        <f>INDEX('Monthly Returns'!$E:$E,MATCH('Charting Input'!$C1505,'Monthly Returns'!$D:$D,0),0)</f>
        <v>#N/A</v>
      </c>
      <c r="E1505" s="37" t="e">
        <f>INDEX('Monthly Returns'!$O:$O,MATCH('Charting Input'!$C1505,'Monthly Returns'!$D:$D,0),0)</f>
        <v>#N/A</v>
      </c>
      <c r="F1505" s="37" t="e">
        <f>INDEX('Monthly Returns'!$P:$P,MATCH('Charting Input'!$C1505,'Monthly Returns'!$D:$D,0),0)</f>
        <v>#N/A</v>
      </c>
      <c r="G1505" s="17" t="e">
        <f t="shared" si="93"/>
        <v>#N/A</v>
      </c>
      <c r="H1505" s="17" t="e">
        <f t="shared" si="95"/>
        <v>#N/A</v>
      </c>
      <c r="I1505" s="17" t="e">
        <f t="shared" si="96"/>
        <v>#N/A</v>
      </c>
    </row>
    <row r="1506" spans="2:9" x14ac:dyDescent="0.2">
      <c r="B1506" s="1" t="s">
        <v>1917</v>
      </c>
      <c r="C1506" s="34">
        <f t="shared" si="94"/>
        <v>85468</v>
      </c>
      <c r="D1506" s="37" t="e">
        <f>INDEX('Monthly Returns'!$E:$E,MATCH('Charting Input'!$C1506,'Monthly Returns'!$D:$D,0),0)</f>
        <v>#N/A</v>
      </c>
      <c r="E1506" s="37" t="e">
        <f>INDEX('Monthly Returns'!$O:$O,MATCH('Charting Input'!$C1506,'Monthly Returns'!$D:$D,0),0)</f>
        <v>#N/A</v>
      </c>
      <c r="F1506" s="37" t="e">
        <f>INDEX('Monthly Returns'!$P:$P,MATCH('Charting Input'!$C1506,'Monthly Returns'!$D:$D,0),0)</f>
        <v>#N/A</v>
      </c>
      <c r="G1506" s="17" t="e">
        <f t="shared" si="93"/>
        <v>#N/A</v>
      </c>
      <c r="H1506" s="17" t="e">
        <f t="shared" si="95"/>
        <v>#N/A</v>
      </c>
      <c r="I1506" s="17" t="e">
        <f t="shared" si="96"/>
        <v>#N/A</v>
      </c>
    </row>
    <row r="1507" spans="2:9" x14ac:dyDescent="0.2">
      <c r="B1507" s="1" t="s">
        <v>1918</v>
      </c>
      <c r="C1507" s="34">
        <f t="shared" si="94"/>
        <v>85499</v>
      </c>
      <c r="D1507" s="37" t="e">
        <f>INDEX('Monthly Returns'!$E:$E,MATCH('Charting Input'!$C1507,'Monthly Returns'!$D:$D,0),0)</f>
        <v>#N/A</v>
      </c>
      <c r="E1507" s="37" t="e">
        <f>INDEX('Monthly Returns'!$O:$O,MATCH('Charting Input'!$C1507,'Monthly Returns'!$D:$D,0),0)</f>
        <v>#N/A</v>
      </c>
      <c r="F1507" s="37" t="e">
        <f>INDEX('Monthly Returns'!$P:$P,MATCH('Charting Input'!$C1507,'Monthly Returns'!$D:$D,0),0)</f>
        <v>#N/A</v>
      </c>
      <c r="G1507" s="17" t="e">
        <f t="shared" si="93"/>
        <v>#N/A</v>
      </c>
      <c r="H1507" s="17" t="e">
        <f t="shared" si="95"/>
        <v>#N/A</v>
      </c>
      <c r="I1507" s="17" t="e">
        <f t="shared" si="96"/>
        <v>#N/A</v>
      </c>
    </row>
    <row r="1508" spans="2:9" x14ac:dyDescent="0.2">
      <c r="B1508" s="1" t="s">
        <v>1919</v>
      </c>
      <c r="C1508" s="34">
        <f t="shared" si="94"/>
        <v>85527</v>
      </c>
      <c r="D1508" s="37" t="e">
        <f>INDEX('Monthly Returns'!$E:$E,MATCH('Charting Input'!$C1508,'Monthly Returns'!$D:$D,0),0)</f>
        <v>#N/A</v>
      </c>
      <c r="E1508" s="37" t="e">
        <f>INDEX('Monthly Returns'!$O:$O,MATCH('Charting Input'!$C1508,'Monthly Returns'!$D:$D,0),0)</f>
        <v>#N/A</v>
      </c>
      <c r="F1508" s="37" t="e">
        <f>INDEX('Monthly Returns'!$P:$P,MATCH('Charting Input'!$C1508,'Monthly Returns'!$D:$D,0),0)</f>
        <v>#N/A</v>
      </c>
      <c r="G1508" s="17" t="e">
        <f t="shared" si="93"/>
        <v>#N/A</v>
      </c>
      <c r="H1508" s="17" t="e">
        <f t="shared" si="95"/>
        <v>#N/A</v>
      </c>
      <c r="I1508" s="17" t="e">
        <f t="shared" si="96"/>
        <v>#N/A</v>
      </c>
    </row>
    <row r="1509" spans="2:9" x14ac:dyDescent="0.2">
      <c r="B1509" s="1" t="s">
        <v>1920</v>
      </c>
      <c r="C1509" s="34">
        <f t="shared" si="94"/>
        <v>85558</v>
      </c>
      <c r="D1509" s="37" t="e">
        <f>INDEX('Monthly Returns'!$E:$E,MATCH('Charting Input'!$C1509,'Monthly Returns'!$D:$D,0),0)</f>
        <v>#N/A</v>
      </c>
      <c r="E1509" s="37" t="e">
        <f>INDEX('Monthly Returns'!$O:$O,MATCH('Charting Input'!$C1509,'Monthly Returns'!$D:$D,0),0)</f>
        <v>#N/A</v>
      </c>
      <c r="F1509" s="37" t="e">
        <f>INDEX('Monthly Returns'!$P:$P,MATCH('Charting Input'!$C1509,'Monthly Returns'!$D:$D,0),0)</f>
        <v>#N/A</v>
      </c>
      <c r="G1509" s="17" t="e">
        <f t="shared" si="93"/>
        <v>#N/A</v>
      </c>
      <c r="H1509" s="17" t="e">
        <f t="shared" si="95"/>
        <v>#N/A</v>
      </c>
      <c r="I1509" s="17" t="e">
        <f t="shared" si="96"/>
        <v>#N/A</v>
      </c>
    </row>
    <row r="1510" spans="2:9" x14ac:dyDescent="0.2">
      <c r="B1510" s="1" t="s">
        <v>1921</v>
      </c>
      <c r="C1510" s="34">
        <f t="shared" si="94"/>
        <v>85588</v>
      </c>
      <c r="D1510" s="37" t="e">
        <f>INDEX('Monthly Returns'!$E:$E,MATCH('Charting Input'!$C1510,'Monthly Returns'!$D:$D,0),0)</f>
        <v>#N/A</v>
      </c>
      <c r="E1510" s="37" t="e">
        <f>INDEX('Monthly Returns'!$O:$O,MATCH('Charting Input'!$C1510,'Monthly Returns'!$D:$D,0),0)</f>
        <v>#N/A</v>
      </c>
      <c r="F1510" s="37" t="e">
        <f>INDEX('Monthly Returns'!$P:$P,MATCH('Charting Input'!$C1510,'Monthly Returns'!$D:$D,0),0)</f>
        <v>#N/A</v>
      </c>
      <c r="G1510" s="17" t="e">
        <f t="shared" si="93"/>
        <v>#N/A</v>
      </c>
      <c r="H1510" s="17" t="e">
        <f t="shared" si="95"/>
        <v>#N/A</v>
      </c>
      <c r="I1510" s="17" t="e">
        <f t="shared" si="96"/>
        <v>#N/A</v>
      </c>
    </row>
    <row r="1511" spans="2:9" x14ac:dyDescent="0.2">
      <c r="B1511" s="1" t="s">
        <v>1922</v>
      </c>
      <c r="C1511" s="34">
        <f t="shared" si="94"/>
        <v>85619</v>
      </c>
      <c r="D1511" s="37" t="e">
        <f>INDEX('Monthly Returns'!$E:$E,MATCH('Charting Input'!$C1511,'Monthly Returns'!$D:$D,0),0)</f>
        <v>#N/A</v>
      </c>
      <c r="E1511" s="37" t="e">
        <f>INDEX('Monthly Returns'!$O:$O,MATCH('Charting Input'!$C1511,'Monthly Returns'!$D:$D,0),0)</f>
        <v>#N/A</v>
      </c>
      <c r="F1511" s="37" t="e">
        <f>INDEX('Monthly Returns'!$P:$P,MATCH('Charting Input'!$C1511,'Monthly Returns'!$D:$D,0),0)</f>
        <v>#N/A</v>
      </c>
      <c r="G1511" s="17" t="e">
        <f t="shared" si="93"/>
        <v>#N/A</v>
      </c>
      <c r="H1511" s="17" t="e">
        <f t="shared" si="95"/>
        <v>#N/A</v>
      </c>
      <c r="I1511" s="17" t="e">
        <f t="shared" si="96"/>
        <v>#N/A</v>
      </c>
    </row>
    <row r="1512" spans="2:9" x14ac:dyDescent="0.2">
      <c r="B1512" s="1" t="s">
        <v>1923</v>
      </c>
      <c r="C1512" s="34">
        <f t="shared" si="94"/>
        <v>85649</v>
      </c>
      <c r="D1512" s="37" t="e">
        <f>INDEX('Monthly Returns'!$E:$E,MATCH('Charting Input'!$C1512,'Monthly Returns'!$D:$D,0),0)</f>
        <v>#N/A</v>
      </c>
      <c r="E1512" s="37" t="e">
        <f>INDEX('Monthly Returns'!$O:$O,MATCH('Charting Input'!$C1512,'Monthly Returns'!$D:$D,0),0)</f>
        <v>#N/A</v>
      </c>
      <c r="F1512" s="37" t="e">
        <f>INDEX('Monthly Returns'!$P:$P,MATCH('Charting Input'!$C1512,'Monthly Returns'!$D:$D,0),0)</f>
        <v>#N/A</v>
      </c>
      <c r="G1512" s="17" t="e">
        <f t="shared" si="93"/>
        <v>#N/A</v>
      </c>
      <c r="H1512" s="17" t="e">
        <f t="shared" si="95"/>
        <v>#N/A</v>
      </c>
      <c r="I1512" s="17" t="e">
        <f t="shared" si="96"/>
        <v>#N/A</v>
      </c>
    </row>
    <row r="1513" spans="2:9" x14ac:dyDescent="0.2">
      <c r="B1513" s="1" t="s">
        <v>1924</v>
      </c>
      <c r="C1513" s="34">
        <f t="shared" si="94"/>
        <v>85680</v>
      </c>
      <c r="D1513" s="37" t="e">
        <f>INDEX('Monthly Returns'!$E:$E,MATCH('Charting Input'!$C1513,'Monthly Returns'!$D:$D,0),0)</f>
        <v>#N/A</v>
      </c>
      <c r="E1513" s="37" t="e">
        <f>INDEX('Monthly Returns'!$O:$O,MATCH('Charting Input'!$C1513,'Monthly Returns'!$D:$D,0),0)</f>
        <v>#N/A</v>
      </c>
      <c r="F1513" s="37" t="e">
        <f>INDEX('Monthly Returns'!$P:$P,MATCH('Charting Input'!$C1513,'Monthly Returns'!$D:$D,0),0)</f>
        <v>#N/A</v>
      </c>
      <c r="G1513" s="17" t="e">
        <f t="shared" si="93"/>
        <v>#N/A</v>
      </c>
      <c r="H1513" s="17" t="e">
        <f t="shared" si="95"/>
        <v>#N/A</v>
      </c>
      <c r="I1513" s="17" t="e">
        <f t="shared" si="96"/>
        <v>#N/A</v>
      </c>
    </row>
    <row r="1514" spans="2:9" x14ac:dyDescent="0.2">
      <c r="B1514" s="1" t="s">
        <v>1925</v>
      </c>
      <c r="C1514" s="34">
        <f t="shared" si="94"/>
        <v>85711</v>
      </c>
      <c r="D1514" s="37" t="e">
        <f>INDEX('Monthly Returns'!$E:$E,MATCH('Charting Input'!$C1514,'Monthly Returns'!$D:$D,0),0)</f>
        <v>#N/A</v>
      </c>
      <c r="E1514" s="37" t="e">
        <f>INDEX('Monthly Returns'!$O:$O,MATCH('Charting Input'!$C1514,'Monthly Returns'!$D:$D,0),0)</f>
        <v>#N/A</v>
      </c>
      <c r="F1514" s="37" t="e">
        <f>INDEX('Monthly Returns'!$P:$P,MATCH('Charting Input'!$C1514,'Monthly Returns'!$D:$D,0),0)</f>
        <v>#N/A</v>
      </c>
      <c r="G1514" s="17" t="e">
        <f t="shared" si="93"/>
        <v>#N/A</v>
      </c>
      <c r="H1514" s="17" t="e">
        <f t="shared" si="95"/>
        <v>#N/A</v>
      </c>
      <c r="I1514" s="17" t="e">
        <f t="shared" si="96"/>
        <v>#N/A</v>
      </c>
    </row>
    <row r="1515" spans="2:9" x14ac:dyDescent="0.2">
      <c r="B1515" s="1" t="s">
        <v>1926</v>
      </c>
      <c r="C1515" s="34">
        <f t="shared" si="94"/>
        <v>85741</v>
      </c>
      <c r="D1515" s="37" t="e">
        <f>INDEX('Monthly Returns'!$E:$E,MATCH('Charting Input'!$C1515,'Monthly Returns'!$D:$D,0),0)</f>
        <v>#N/A</v>
      </c>
      <c r="E1515" s="37" t="e">
        <f>INDEX('Monthly Returns'!$O:$O,MATCH('Charting Input'!$C1515,'Monthly Returns'!$D:$D,0),0)</f>
        <v>#N/A</v>
      </c>
      <c r="F1515" s="37" t="e">
        <f>INDEX('Monthly Returns'!$P:$P,MATCH('Charting Input'!$C1515,'Monthly Returns'!$D:$D,0),0)</f>
        <v>#N/A</v>
      </c>
      <c r="G1515" s="17" t="e">
        <f t="shared" si="93"/>
        <v>#N/A</v>
      </c>
      <c r="H1515" s="17" t="e">
        <f t="shared" si="95"/>
        <v>#N/A</v>
      </c>
      <c r="I1515" s="17" t="e">
        <f t="shared" si="96"/>
        <v>#N/A</v>
      </c>
    </row>
    <row r="1516" spans="2:9" x14ac:dyDescent="0.2">
      <c r="B1516" s="1" t="s">
        <v>1927</v>
      </c>
      <c r="C1516" s="34">
        <f t="shared" si="94"/>
        <v>85772</v>
      </c>
      <c r="D1516" s="37" t="e">
        <f>INDEX('Monthly Returns'!$E:$E,MATCH('Charting Input'!$C1516,'Monthly Returns'!$D:$D,0),0)</f>
        <v>#N/A</v>
      </c>
      <c r="E1516" s="37" t="e">
        <f>INDEX('Monthly Returns'!$O:$O,MATCH('Charting Input'!$C1516,'Monthly Returns'!$D:$D,0),0)</f>
        <v>#N/A</v>
      </c>
      <c r="F1516" s="37" t="e">
        <f>INDEX('Monthly Returns'!$P:$P,MATCH('Charting Input'!$C1516,'Monthly Returns'!$D:$D,0),0)</f>
        <v>#N/A</v>
      </c>
      <c r="G1516" s="17" t="e">
        <f t="shared" si="93"/>
        <v>#N/A</v>
      </c>
      <c r="H1516" s="17" t="e">
        <f t="shared" si="95"/>
        <v>#N/A</v>
      </c>
      <c r="I1516" s="17" t="e">
        <f t="shared" si="96"/>
        <v>#N/A</v>
      </c>
    </row>
    <row r="1517" spans="2:9" x14ac:dyDescent="0.2">
      <c r="B1517" s="1" t="s">
        <v>1928</v>
      </c>
      <c r="C1517" s="34">
        <f t="shared" si="94"/>
        <v>85802</v>
      </c>
      <c r="D1517" s="37" t="e">
        <f>INDEX('Monthly Returns'!$E:$E,MATCH('Charting Input'!$C1517,'Monthly Returns'!$D:$D,0),0)</f>
        <v>#N/A</v>
      </c>
      <c r="E1517" s="37" t="e">
        <f>INDEX('Monthly Returns'!$O:$O,MATCH('Charting Input'!$C1517,'Monthly Returns'!$D:$D,0),0)</f>
        <v>#N/A</v>
      </c>
      <c r="F1517" s="37" t="e">
        <f>INDEX('Monthly Returns'!$P:$P,MATCH('Charting Input'!$C1517,'Monthly Returns'!$D:$D,0),0)</f>
        <v>#N/A</v>
      </c>
      <c r="G1517" s="17" t="e">
        <f t="shared" si="93"/>
        <v>#N/A</v>
      </c>
      <c r="H1517" s="17" t="e">
        <f t="shared" si="95"/>
        <v>#N/A</v>
      </c>
      <c r="I1517" s="17" t="e">
        <f t="shared" si="96"/>
        <v>#N/A</v>
      </c>
    </row>
    <row r="1518" spans="2:9" x14ac:dyDescent="0.2">
      <c r="B1518" s="1" t="s">
        <v>1929</v>
      </c>
      <c r="C1518" s="34">
        <f t="shared" si="94"/>
        <v>85833</v>
      </c>
      <c r="D1518" s="37" t="e">
        <f>INDEX('Monthly Returns'!$E:$E,MATCH('Charting Input'!$C1518,'Monthly Returns'!$D:$D,0),0)</f>
        <v>#N/A</v>
      </c>
      <c r="E1518" s="37" t="e">
        <f>INDEX('Monthly Returns'!$O:$O,MATCH('Charting Input'!$C1518,'Monthly Returns'!$D:$D,0),0)</f>
        <v>#N/A</v>
      </c>
      <c r="F1518" s="37" t="e">
        <f>INDEX('Monthly Returns'!$P:$P,MATCH('Charting Input'!$C1518,'Monthly Returns'!$D:$D,0),0)</f>
        <v>#N/A</v>
      </c>
      <c r="G1518" s="17" t="e">
        <f t="shared" si="93"/>
        <v>#N/A</v>
      </c>
      <c r="H1518" s="17" t="e">
        <f t="shared" si="95"/>
        <v>#N/A</v>
      </c>
      <c r="I1518" s="17" t="e">
        <f t="shared" si="96"/>
        <v>#N/A</v>
      </c>
    </row>
    <row r="1519" spans="2:9" x14ac:dyDescent="0.2">
      <c r="B1519" s="1" t="s">
        <v>1930</v>
      </c>
      <c r="C1519" s="34">
        <f t="shared" si="94"/>
        <v>85864</v>
      </c>
      <c r="D1519" s="37" t="e">
        <f>INDEX('Monthly Returns'!$E:$E,MATCH('Charting Input'!$C1519,'Monthly Returns'!$D:$D,0),0)</f>
        <v>#N/A</v>
      </c>
      <c r="E1519" s="37" t="e">
        <f>INDEX('Monthly Returns'!$O:$O,MATCH('Charting Input'!$C1519,'Monthly Returns'!$D:$D,0),0)</f>
        <v>#N/A</v>
      </c>
      <c r="F1519" s="37" t="e">
        <f>INDEX('Monthly Returns'!$P:$P,MATCH('Charting Input'!$C1519,'Monthly Returns'!$D:$D,0),0)</f>
        <v>#N/A</v>
      </c>
      <c r="G1519" s="17" t="e">
        <f t="shared" si="93"/>
        <v>#N/A</v>
      </c>
      <c r="H1519" s="17" t="e">
        <f t="shared" si="95"/>
        <v>#N/A</v>
      </c>
      <c r="I1519" s="17" t="e">
        <f t="shared" si="96"/>
        <v>#N/A</v>
      </c>
    </row>
    <row r="1520" spans="2:9" x14ac:dyDescent="0.2">
      <c r="B1520" s="1" t="s">
        <v>1931</v>
      </c>
      <c r="C1520" s="34">
        <f t="shared" si="94"/>
        <v>85892</v>
      </c>
      <c r="D1520" s="37" t="e">
        <f>INDEX('Monthly Returns'!$E:$E,MATCH('Charting Input'!$C1520,'Monthly Returns'!$D:$D,0),0)</f>
        <v>#N/A</v>
      </c>
      <c r="E1520" s="37" t="e">
        <f>INDEX('Monthly Returns'!$O:$O,MATCH('Charting Input'!$C1520,'Monthly Returns'!$D:$D,0),0)</f>
        <v>#N/A</v>
      </c>
      <c r="F1520" s="37" t="e">
        <f>INDEX('Monthly Returns'!$P:$P,MATCH('Charting Input'!$C1520,'Monthly Returns'!$D:$D,0),0)</f>
        <v>#N/A</v>
      </c>
      <c r="G1520" s="17" t="e">
        <f t="shared" si="93"/>
        <v>#N/A</v>
      </c>
      <c r="H1520" s="17" t="e">
        <f t="shared" si="95"/>
        <v>#N/A</v>
      </c>
      <c r="I1520" s="17" t="e">
        <f t="shared" si="96"/>
        <v>#N/A</v>
      </c>
    </row>
    <row r="1521" spans="2:9" x14ac:dyDescent="0.2">
      <c r="B1521" s="1" t="s">
        <v>1932</v>
      </c>
      <c r="C1521" s="34">
        <f t="shared" si="94"/>
        <v>85923</v>
      </c>
      <c r="D1521" s="37" t="e">
        <f>INDEX('Monthly Returns'!$E:$E,MATCH('Charting Input'!$C1521,'Monthly Returns'!$D:$D,0),0)</f>
        <v>#N/A</v>
      </c>
      <c r="E1521" s="37" t="e">
        <f>INDEX('Monthly Returns'!$O:$O,MATCH('Charting Input'!$C1521,'Monthly Returns'!$D:$D,0),0)</f>
        <v>#N/A</v>
      </c>
      <c r="F1521" s="37" t="e">
        <f>INDEX('Monthly Returns'!$P:$P,MATCH('Charting Input'!$C1521,'Monthly Returns'!$D:$D,0),0)</f>
        <v>#N/A</v>
      </c>
      <c r="G1521" s="17" t="e">
        <f t="shared" si="93"/>
        <v>#N/A</v>
      </c>
      <c r="H1521" s="17" t="e">
        <f t="shared" si="95"/>
        <v>#N/A</v>
      </c>
      <c r="I1521" s="17" t="e">
        <f t="shared" si="96"/>
        <v>#N/A</v>
      </c>
    </row>
    <row r="1522" spans="2:9" x14ac:dyDescent="0.2">
      <c r="B1522" s="1" t="s">
        <v>1933</v>
      </c>
      <c r="C1522" s="34">
        <f t="shared" si="94"/>
        <v>85953</v>
      </c>
      <c r="D1522" s="37" t="e">
        <f>INDEX('Monthly Returns'!$E:$E,MATCH('Charting Input'!$C1522,'Monthly Returns'!$D:$D,0),0)</f>
        <v>#N/A</v>
      </c>
      <c r="E1522" s="37" t="e">
        <f>INDEX('Monthly Returns'!$O:$O,MATCH('Charting Input'!$C1522,'Monthly Returns'!$D:$D,0),0)</f>
        <v>#N/A</v>
      </c>
      <c r="F1522" s="37" t="e">
        <f>INDEX('Monthly Returns'!$P:$P,MATCH('Charting Input'!$C1522,'Monthly Returns'!$D:$D,0),0)</f>
        <v>#N/A</v>
      </c>
      <c r="G1522" s="17" t="e">
        <f t="shared" si="93"/>
        <v>#N/A</v>
      </c>
      <c r="H1522" s="17" t="e">
        <f t="shared" si="95"/>
        <v>#N/A</v>
      </c>
      <c r="I1522" s="17" t="e">
        <f t="shared" si="96"/>
        <v>#N/A</v>
      </c>
    </row>
    <row r="1523" spans="2:9" x14ac:dyDescent="0.2">
      <c r="B1523" s="1" t="s">
        <v>1934</v>
      </c>
      <c r="C1523" s="34">
        <f t="shared" si="94"/>
        <v>85984</v>
      </c>
      <c r="D1523" s="37" t="e">
        <f>INDEX('Monthly Returns'!$E:$E,MATCH('Charting Input'!$C1523,'Monthly Returns'!$D:$D,0),0)</f>
        <v>#N/A</v>
      </c>
      <c r="E1523" s="37" t="e">
        <f>INDEX('Monthly Returns'!$O:$O,MATCH('Charting Input'!$C1523,'Monthly Returns'!$D:$D,0),0)</f>
        <v>#N/A</v>
      </c>
      <c r="F1523" s="37" t="e">
        <f>INDEX('Monthly Returns'!$P:$P,MATCH('Charting Input'!$C1523,'Monthly Returns'!$D:$D,0),0)</f>
        <v>#N/A</v>
      </c>
      <c r="G1523" s="17" t="e">
        <f t="shared" si="93"/>
        <v>#N/A</v>
      </c>
      <c r="H1523" s="17" t="e">
        <f t="shared" si="95"/>
        <v>#N/A</v>
      </c>
      <c r="I1523" s="17" t="e">
        <f t="shared" si="96"/>
        <v>#N/A</v>
      </c>
    </row>
    <row r="1524" spans="2:9" x14ac:dyDescent="0.2">
      <c r="B1524" s="1" t="s">
        <v>1935</v>
      </c>
      <c r="C1524" s="34">
        <f t="shared" si="94"/>
        <v>86014</v>
      </c>
      <c r="D1524" s="37" t="e">
        <f>INDEX('Monthly Returns'!$E:$E,MATCH('Charting Input'!$C1524,'Monthly Returns'!$D:$D,0),0)</f>
        <v>#N/A</v>
      </c>
      <c r="E1524" s="37" t="e">
        <f>INDEX('Monthly Returns'!$O:$O,MATCH('Charting Input'!$C1524,'Monthly Returns'!$D:$D,0),0)</f>
        <v>#N/A</v>
      </c>
      <c r="F1524" s="37" t="e">
        <f>INDEX('Monthly Returns'!$P:$P,MATCH('Charting Input'!$C1524,'Monthly Returns'!$D:$D,0),0)</f>
        <v>#N/A</v>
      </c>
      <c r="G1524" s="17" t="e">
        <f t="shared" si="93"/>
        <v>#N/A</v>
      </c>
      <c r="H1524" s="17" t="e">
        <f t="shared" si="95"/>
        <v>#N/A</v>
      </c>
      <c r="I1524" s="17" t="e">
        <f t="shared" si="96"/>
        <v>#N/A</v>
      </c>
    </row>
    <row r="1525" spans="2:9" x14ac:dyDescent="0.2">
      <c r="B1525" s="1" t="s">
        <v>1936</v>
      </c>
      <c r="C1525" s="34">
        <f t="shared" si="94"/>
        <v>86045</v>
      </c>
      <c r="D1525" s="37" t="e">
        <f>INDEX('Monthly Returns'!$E:$E,MATCH('Charting Input'!$C1525,'Monthly Returns'!$D:$D,0),0)</f>
        <v>#N/A</v>
      </c>
      <c r="E1525" s="37" t="e">
        <f>INDEX('Monthly Returns'!$O:$O,MATCH('Charting Input'!$C1525,'Monthly Returns'!$D:$D,0),0)</f>
        <v>#N/A</v>
      </c>
      <c r="F1525" s="37" t="e">
        <f>INDEX('Monthly Returns'!$P:$P,MATCH('Charting Input'!$C1525,'Monthly Returns'!$D:$D,0),0)</f>
        <v>#N/A</v>
      </c>
      <c r="G1525" s="17" t="e">
        <f t="shared" si="93"/>
        <v>#N/A</v>
      </c>
      <c r="H1525" s="17" t="e">
        <f t="shared" si="95"/>
        <v>#N/A</v>
      </c>
      <c r="I1525" s="17" t="e">
        <f t="shared" si="96"/>
        <v>#N/A</v>
      </c>
    </row>
    <row r="1526" spans="2:9" x14ac:dyDescent="0.2">
      <c r="B1526" s="1" t="s">
        <v>1937</v>
      </c>
      <c r="C1526" s="34">
        <f t="shared" si="94"/>
        <v>86076</v>
      </c>
      <c r="D1526" s="37" t="e">
        <f>INDEX('Monthly Returns'!$E:$E,MATCH('Charting Input'!$C1526,'Monthly Returns'!$D:$D,0),0)</f>
        <v>#N/A</v>
      </c>
      <c r="E1526" s="37" t="e">
        <f>INDEX('Monthly Returns'!$O:$O,MATCH('Charting Input'!$C1526,'Monthly Returns'!$D:$D,0),0)</f>
        <v>#N/A</v>
      </c>
      <c r="F1526" s="37" t="e">
        <f>INDEX('Monthly Returns'!$P:$P,MATCH('Charting Input'!$C1526,'Monthly Returns'!$D:$D,0),0)</f>
        <v>#N/A</v>
      </c>
      <c r="G1526" s="17" t="e">
        <f t="shared" si="93"/>
        <v>#N/A</v>
      </c>
      <c r="H1526" s="17" t="e">
        <f t="shared" si="95"/>
        <v>#N/A</v>
      </c>
      <c r="I1526" s="17" t="e">
        <f t="shared" si="96"/>
        <v>#N/A</v>
      </c>
    </row>
    <row r="1527" spans="2:9" x14ac:dyDescent="0.2">
      <c r="B1527" s="1" t="s">
        <v>1938</v>
      </c>
      <c r="C1527" s="34">
        <f t="shared" si="94"/>
        <v>86106</v>
      </c>
      <c r="D1527" s="37" t="e">
        <f>INDEX('Monthly Returns'!$E:$E,MATCH('Charting Input'!$C1527,'Monthly Returns'!$D:$D,0),0)</f>
        <v>#N/A</v>
      </c>
      <c r="E1527" s="37" t="e">
        <f>INDEX('Monthly Returns'!$O:$O,MATCH('Charting Input'!$C1527,'Monthly Returns'!$D:$D,0),0)</f>
        <v>#N/A</v>
      </c>
      <c r="F1527" s="37" t="e">
        <f>INDEX('Monthly Returns'!$P:$P,MATCH('Charting Input'!$C1527,'Monthly Returns'!$D:$D,0),0)</f>
        <v>#N/A</v>
      </c>
      <c r="G1527" s="17" t="e">
        <f t="shared" si="93"/>
        <v>#N/A</v>
      </c>
      <c r="H1527" s="17" t="e">
        <f t="shared" si="95"/>
        <v>#N/A</v>
      </c>
      <c r="I1527" s="17" t="e">
        <f t="shared" si="96"/>
        <v>#N/A</v>
      </c>
    </row>
    <row r="1528" spans="2:9" x14ac:dyDescent="0.2">
      <c r="B1528" s="1" t="s">
        <v>1939</v>
      </c>
      <c r="C1528" s="34">
        <f t="shared" si="94"/>
        <v>86137</v>
      </c>
      <c r="D1528" s="37" t="e">
        <f>INDEX('Monthly Returns'!$E:$E,MATCH('Charting Input'!$C1528,'Monthly Returns'!$D:$D,0),0)</f>
        <v>#N/A</v>
      </c>
      <c r="E1528" s="37" t="e">
        <f>INDEX('Monthly Returns'!$O:$O,MATCH('Charting Input'!$C1528,'Monthly Returns'!$D:$D,0),0)</f>
        <v>#N/A</v>
      </c>
      <c r="F1528" s="37" t="e">
        <f>INDEX('Monthly Returns'!$P:$P,MATCH('Charting Input'!$C1528,'Monthly Returns'!$D:$D,0),0)</f>
        <v>#N/A</v>
      </c>
      <c r="G1528" s="17" t="e">
        <f t="shared" si="93"/>
        <v>#N/A</v>
      </c>
      <c r="H1528" s="17" t="e">
        <f t="shared" si="95"/>
        <v>#N/A</v>
      </c>
      <c r="I1528" s="17" t="e">
        <f t="shared" si="96"/>
        <v>#N/A</v>
      </c>
    </row>
    <row r="1529" spans="2:9" x14ac:dyDescent="0.2">
      <c r="B1529" s="1" t="s">
        <v>1940</v>
      </c>
      <c r="C1529" s="34">
        <f t="shared" si="94"/>
        <v>86167</v>
      </c>
      <c r="D1529" s="37" t="e">
        <f>INDEX('Monthly Returns'!$E:$E,MATCH('Charting Input'!$C1529,'Monthly Returns'!$D:$D,0),0)</f>
        <v>#N/A</v>
      </c>
      <c r="E1529" s="37" t="e">
        <f>INDEX('Monthly Returns'!$O:$O,MATCH('Charting Input'!$C1529,'Monthly Returns'!$D:$D,0),0)</f>
        <v>#N/A</v>
      </c>
      <c r="F1529" s="37" t="e">
        <f>INDEX('Monthly Returns'!$P:$P,MATCH('Charting Input'!$C1529,'Monthly Returns'!$D:$D,0),0)</f>
        <v>#N/A</v>
      </c>
      <c r="G1529" s="17" t="e">
        <f t="shared" si="93"/>
        <v>#N/A</v>
      </c>
      <c r="H1529" s="17" t="e">
        <f t="shared" si="95"/>
        <v>#N/A</v>
      </c>
      <c r="I1529" s="17" t="e">
        <f t="shared" si="96"/>
        <v>#N/A</v>
      </c>
    </row>
    <row r="1530" spans="2:9" x14ac:dyDescent="0.2">
      <c r="B1530" s="1" t="s">
        <v>1941</v>
      </c>
      <c r="C1530" s="34">
        <f t="shared" si="94"/>
        <v>86198</v>
      </c>
      <c r="D1530" s="37" t="e">
        <f>INDEX('Monthly Returns'!$E:$E,MATCH('Charting Input'!$C1530,'Monthly Returns'!$D:$D,0),0)</f>
        <v>#N/A</v>
      </c>
      <c r="E1530" s="37" t="e">
        <f>INDEX('Monthly Returns'!$O:$O,MATCH('Charting Input'!$C1530,'Monthly Returns'!$D:$D,0),0)</f>
        <v>#N/A</v>
      </c>
      <c r="F1530" s="37" t="e">
        <f>INDEX('Monthly Returns'!$P:$P,MATCH('Charting Input'!$C1530,'Monthly Returns'!$D:$D,0),0)</f>
        <v>#N/A</v>
      </c>
      <c r="G1530" s="17" t="e">
        <f t="shared" si="93"/>
        <v>#N/A</v>
      </c>
      <c r="H1530" s="17" t="e">
        <f t="shared" si="95"/>
        <v>#N/A</v>
      </c>
      <c r="I1530" s="17" t="e">
        <f t="shared" si="96"/>
        <v>#N/A</v>
      </c>
    </row>
    <row r="1531" spans="2:9" x14ac:dyDescent="0.2">
      <c r="B1531" s="1" t="s">
        <v>1942</v>
      </c>
      <c r="C1531" s="34">
        <f t="shared" si="94"/>
        <v>86229</v>
      </c>
      <c r="D1531" s="37" t="e">
        <f>INDEX('Monthly Returns'!$E:$E,MATCH('Charting Input'!$C1531,'Monthly Returns'!$D:$D,0),0)</f>
        <v>#N/A</v>
      </c>
      <c r="E1531" s="37" t="e">
        <f>INDEX('Monthly Returns'!$O:$O,MATCH('Charting Input'!$C1531,'Monthly Returns'!$D:$D,0),0)</f>
        <v>#N/A</v>
      </c>
      <c r="F1531" s="37" t="e">
        <f>INDEX('Monthly Returns'!$P:$P,MATCH('Charting Input'!$C1531,'Monthly Returns'!$D:$D,0),0)</f>
        <v>#N/A</v>
      </c>
      <c r="G1531" s="17" t="e">
        <f t="shared" si="93"/>
        <v>#N/A</v>
      </c>
      <c r="H1531" s="17" t="e">
        <f t="shared" si="95"/>
        <v>#N/A</v>
      </c>
      <c r="I1531" s="17" t="e">
        <f t="shared" si="96"/>
        <v>#N/A</v>
      </c>
    </row>
    <row r="1532" spans="2:9" x14ac:dyDescent="0.2">
      <c r="B1532" s="1" t="s">
        <v>1943</v>
      </c>
      <c r="C1532" s="34">
        <f t="shared" si="94"/>
        <v>86258</v>
      </c>
      <c r="D1532" s="37" t="e">
        <f>INDEX('Monthly Returns'!$E:$E,MATCH('Charting Input'!$C1532,'Monthly Returns'!$D:$D,0),0)</f>
        <v>#N/A</v>
      </c>
      <c r="E1532" s="37" t="e">
        <f>INDEX('Monthly Returns'!$O:$O,MATCH('Charting Input'!$C1532,'Monthly Returns'!$D:$D,0),0)</f>
        <v>#N/A</v>
      </c>
      <c r="F1532" s="37" t="e">
        <f>INDEX('Monthly Returns'!$P:$P,MATCH('Charting Input'!$C1532,'Monthly Returns'!$D:$D,0),0)</f>
        <v>#N/A</v>
      </c>
      <c r="G1532" s="17" t="e">
        <f t="shared" si="93"/>
        <v>#N/A</v>
      </c>
      <c r="H1532" s="17" t="e">
        <f t="shared" si="95"/>
        <v>#N/A</v>
      </c>
      <c r="I1532" s="17" t="e">
        <f t="shared" si="96"/>
        <v>#N/A</v>
      </c>
    </row>
    <row r="1533" spans="2:9" x14ac:dyDescent="0.2">
      <c r="B1533" s="1" t="s">
        <v>1944</v>
      </c>
      <c r="C1533" s="34">
        <f t="shared" si="94"/>
        <v>86289</v>
      </c>
      <c r="D1533" s="37" t="e">
        <f>INDEX('Monthly Returns'!$E:$E,MATCH('Charting Input'!$C1533,'Monthly Returns'!$D:$D,0),0)</f>
        <v>#N/A</v>
      </c>
      <c r="E1533" s="37" t="e">
        <f>INDEX('Monthly Returns'!$O:$O,MATCH('Charting Input'!$C1533,'Monthly Returns'!$D:$D,0),0)</f>
        <v>#N/A</v>
      </c>
      <c r="F1533" s="37" t="e">
        <f>INDEX('Monthly Returns'!$P:$P,MATCH('Charting Input'!$C1533,'Monthly Returns'!$D:$D,0),0)</f>
        <v>#N/A</v>
      </c>
      <c r="G1533" s="17" t="e">
        <f t="shared" si="93"/>
        <v>#N/A</v>
      </c>
      <c r="H1533" s="17" t="e">
        <f t="shared" si="95"/>
        <v>#N/A</v>
      </c>
      <c r="I1533" s="17" t="e">
        <f t="shared" si="96"/>
        <v>#N/A</v>
      </c>
    </row>
    <row r="1534" spans="2:9" x14ac:dyDescent="0.2">
      <c r="B1534" s="1" t="s">
        <v>1945</v>
      </c>
      <c r="C1534" s="34">
        <f t="shared" si="94"/>
        <v>86319</v>
      </c>
      <c r="D1534" s="37" t="e">
        <f>INDEX('Monthly Returns'!$E:$E,MATCH('Charting Input'!$C1534,'Monthly Returns'!$D:$D,0),0)</f>
        <v>#N/A</v>
      </c>
      <c r="E1534" s="37" t="e">
        <f>INDEX('Monthly Returns'!$O:$O,MATCH('Charting Input'!$C1534,'Monthly Returns'!$D:$D,0),0)</f>
        <v>#N/A</v>
      </c>
      <c r="F1534" s="37" t="e">
        <f>INDEX('Monthly Returns'!$P:$P,MATCH('Charting Input'!$C1534,'Monthly Returns'!$D:$D,0),0)</f>
        <v>#N/A</v>
      </c>
      <c r="G1534" s="17" t="e">
        <f t="shared" si="93"/>
        <v>#N/A</v>
      </c>
      <c r="H1534" s="17" t="e">
        <f t="shared" si="95"/>
        <v>#N/A</v>
      </c>
      <c r="I1534" s="17" t="e">
        <f t="shared" si="96"/>
        <v>#N/A</v>
      </c>
    </row>
    <row r="1535" spans="2:9" x14ac:dyDescent="0.2">
      <c r="B1535" s="1" t="s">
        <v>1946</v>
      </c>
      <c r="C1535" s="34">
        <f t="shared" si="94"/>
        <v>86350</v>
      </c>
      <c r="D1535" s="37" t="e">
        <f>INDEX('Monthly Returns'!$E:$E,MATCH('Charting Input'!$C1535,'Monthly Returns'!$D:$D,0),0)</f>
        <v>#N/A</v>
      </c>
      <c r="E1535" s="37" t="e">
        <f>INDEX('Monthly Returns'!$O:$O,MATCH('Charting Input'!$C1535,'Monthly Returns'!$D:$D,0),0)</f>
        <v>#N/A</v>
      </c>
      <c r="F1535" s="37" t="e">
        <f>INDEX('Monthly Returns'!$P:$P,MATCH('Charting Input'!$C1535,'Monthly Returns'!$D:$D,0),0)</f>
        <v>#N/A</v>
      </c>
      <c r="G1535" s="17" t="e">
        <f t="shared" si="93"/>
        <v>#N/A</v>
      </c>
      <c r="H1535" s="17" t="e">
        <f t="shared" si="95"/>
        <v>#N/A</v>
      </c>
      <c r="I1535" s="17" t="e">
        <f t="shared" si="96"/>
        <v>#N/A</v>
      </c>
    </row>
    <row r="1536" spans="2:9" x14ac:dyDescent="0.2">
      <c r="B1536" s="1" t="s">
        <v>1947</v>
      </c>
      <c r="C1536" s="34">
        <f t="shared" si="94"/>
        <v>86380</v>
      </c>
      <c r="D1536" s="37" t="e">
        <f>INDEX('Monthly Returns'!$E:$E,MATCH('Charting Input'!$C1536,'Monthly Returns'!$D:$D,0),0)</f>
        <v>#N/A</v>
      </c>
      <c r="E1536" s="37" t="e">
        <f>INDEX('Monthly Returns'!$O:$O,MATCH('Charting Input'!$C1536,'Monthly Returns'!$D:$D,0),0)</f>
        <v>#N/A</v>
      </c>
      <c r="F1536" s="37" t="e">
        <f>INDEX('Monthly Returns'!$P:$P,MATCH('Charting Input'!$C1536,'Monthly Returns'!$D:$D,0),0)</f>
        <v>#N/A</v>
      </c>
      <c r="G1536" s="17" t="e">
        <f t="shared" si="93"/>
        <v>#N/A</v>
      </c>
      <c r="H1536" s="17" t="e">
        <f t="shared" si="95"/>
        <v>#N/A</v>
      </c>
      <c r="I1536" s="17" t="e">
        <f t="shared" si="96"/>
        <v>#N/A</v>
      </c>
    </row>
    <row r="1537" spans="2:9" x14ac:dyDescent="0.2">
      <c r="B1537" s="1" t="s">
        <v>1948</v>
      </c>
      <c r="C1537" s="34">
        <f t="shared" si="94"/>
        <v>86411</v>
      </c>
      <c r="D1537" s="37" t="e">
        <f>INDEX('Monthly Returns'!$E:$E,MATCH('Charting Input'!$C1537,'Monthly Returns'!$D:$D,0),0)</f>
        <v>#N/A</v>
      </c>
      <c r="E1537" s="37" t="e">
        <f>INDEX('Monthly Returns'!$O:$O,MATCH('Charting Input'!$C1537,'Monthly Returns'!$D:$D,0),0)</f>
        <v>#N/A</v>
      </c>
      <c r="F1537" s="37" t="e">
        <f>INDEX('Monthly Returns'!$P:$P,MATCH('Charting Input'!$C1537,'Monthly Returns'!$D:$D,0),0)</f>
        <v>#N/A</v>
      </c>
      <c r="G1537" s="17" t="e">
        <f t="shared" si="93"/>
        <v>#N/A</v>
      </c>
      <c r="H1537" s="17" t="e">
        <f t="shared" si="95"/>
        <v>#N/A</v>
      </c>
      <c r="I1537" s="17" t="e">
        <f t="shared" si="96"/>
        <v>#N/A</v>
      </c>
    </row>
    <row r="1538" spans="2:9" x14ac:dyDescent="0.2">
      <c r="B1538" s="1" t="s">
        <v>1949</v>
      </c>
      <c r="C1538" s="34">
        <f t="shared" si="94"/>
        <v>86442</v>
      </c>
      <c r="D1538" s="37" t="e">
        <f>INDEX('Monthly Returns'!$E:$E,MATCH('Charting Input'!$C1538,'Monthly Returns'!$D:$D,0),0)</f>
        <v>#N/A</v>
      </c>
      <c r="E1538" s="37" t="e">
        <f>INDEX('Monthly Returns'!$O:$O,MATCH('Charting Input'!$C1538,'Monthly Returns'!$D:$D,0),0)</f>
        <v>#N/A</v>
      </c>
      <c r="F1538" s="37" t="e">
        <f>INDEX('Monthly Returns'!$P:$P,MATCH('Charting Input'!$C1538,'Monthly Returns'!$D:$D,0),0)</f>
        <v>#N/A</v>
      </c>
      <c r="G1538" s="17" t="e">
        <f t="shared" si="93"/>
        <v>#N/A</v>
      </c>
      <c r="H1538" s="17" t="e">
        <f t="shared" si="95"/>
        <v>#N/A</v>
      </c>
      <c r="I1538" s="17" t="e">
        <f t="shared" si="96"/>
        <v>#N/A</v>
      </c>
    </row>
    <row r="1539" spans="2:9" x14ac:dyDescent="0.2">
      <c r="B1539" s="1" t="s">
        <v>1950</v>
      </c>
      <c r="C1539" s="34">
        <f t="shared" si="94"/>
        <v>86472</v>
      </c>
      <c r="D1539" s="37" t="e">
        <f>INDEX('Monthly Returns'!$E:$E,MATCH('Charting Input'!$C1539,'Monthly Returns'!$D:$D,0),0)</f>
        <v>#N/A</v>
      </c>
      <c r="E1539" s="37" t="e">
        <f>INDEX('Monthly Returns'!$O:$O,MATCH('Charting Input'!$C1539,'Monthly Returns'!$D:$D,0),0)</f>
        <v>#N/A</v>
      </c>
      <c r="F1539" s="37" t="e">
        <f>INDEX('Monthly Returns'!$P:$P,MATCH('Charting Input'!$C1539,'Monthly Returns'!$D:$D,0),0)</f>
        <v>#N/A</v>
      </c>
      <c r="G1539" s="17" t="e">
        <f t="shared" si="93"/>
        <v>#N/A</v>
      </c>
      <c r="H1539" s="17" t="e">
        <f t="shared" si="95"/>
        <v>#N/A</v>
      </c>
      <c r="I1539" s="17" t="e">
        <f t="shared" si="96"/>
        <v>#N/A</v>
      </c>
    </row>
    <row r="1540" spans="2:9" x14ac:dyDescent="0.2">
      <c r="B1540" s="1" t="s">
        <v>1951</v>
      </c>
      <c r="C1540" s="34">
        <f t="shared" si="94"/>
        <v>86503</v>
      </c>
      <c r="D1540" s="37" t="e">
        <f>INDEX('Monthly Returns'!$E:$E,MATCH('Charting Input'!$C1540,'Monthly Returns'!$D:$D,0),0)</f>
        <v>#N/A</v>
      </c>
      <c r="E1540" s="37" t="e">
        <f>INDEX('Monthly Returns'!$O:$O,MATCH('Charting Input'!$C1540,'Monthly Returns'!$D:$D,0),0)</f>
        <v>#N/A</v>
      </c>
      <c r="F1540" s="37" t="e">
        <f>INDEX('Monthly Returns'!$P:$P,MATCH('Charting Input'!$C1540,'Monthly Returns'!$D:$D,0),0)</f>
        <v>#N/A</v>
      </c>
      <c r="G1540" s="17" t="e">
        <f t="shared" si="93"/>
        <v>#N/A</v>
      </c>
      <c r="H1540" s="17" t="e">
        <f t="shared" si="95"/>
        <v>#N/A</v>
      </c>
      <c r="I1540" s="17" t="e">
        <f t="shared" si="96"/>
        <v>#N/A</v>
      </c>
    </row>
    <row r="1541" spans="2:9" x14ac:dyDescent="0.2">
      <c r="B1541" s="1" t="s">
        <v>1952</v>
      </c>
      <c r="C1541" s="34">
        <f t="shared" si="94"/>
        <v>86533</v>
      </c>
      <c r="D1541" s="37" t="e">
        <f>INDEX('Monthly Returns'!$E:$E,MATCH('Charting Input'!$C1541,'Monthly Returns'!$D:$D,0),0)</f>
        <v>#N/A</v>
      </c>
      <c r="E1541" s="37" t="e">
        <f>INDEX('Monthly Returns'!$O:$O,MATCH('Charting Input'!$C1541,'Monthly Returns'!$D:$D,0),0)</f>
        <v>#N/A</v>
      </c>
      <c r="F1541" s="37" t="e">
        <f>INDEX('Monthly Returns'!$P:$P,MATCH('Charting Input'!$C1541,'Monthly Returns'!$D:$D,0),0)</f>
        <v>#N/A</v>
      </c>
      <c r="G1541" s="17" t="e">
        <f t="shared" si="93"/>
        <v>#N/A</v>
      </c>
      <c r="H1541" s="17" t="e">
        <f t="shared" si="95"/>
        <v>#N/A</v>
      </c>
      <c r="I1541" s="17" t="e">
        <f t="shared" si="96"/>
        <v>#N/A</v>
      </c>
    </row>
    <row r="1542" spans="2:9" x14ac:dyDescent="0.2">
      <c r="B1542" s="1" t="s">
        <v>1953</v>
      </c>
      <c r="C1542" s="34">
        <f t="shared" si="94"/>
        <v>86564</v>
      </c>
      <c r="D1542" s="37" t="e">
        <f>INDEX('Monthly Returns'!$E:$E,MATCH('Charting Input'!$C1542,'Monthly Returns'!$D:$D,0),0)</f>
        <v>#N/A</v>
      </c>
      <c r="E1542" s="37" t="e">
        <f>INDEX('Monthly Returns'!$O:$O,MATCH('Charting Input'!$C1542,'Monthly Returns'!$D:$D,0),0)</f>
        <v>#N/A</v>
      </c>
      <c r="F1542" s="37" t="e">
        <f>INDEX('Monthly Returns'!$P:$P,MATCH('Charting Input'!$C1542,'Monthly Returns'!$D:$D,0),0)</f>
        <v>#N/A</v>
      </c>
      <c r="G1542" s="17" t="e">
        <f t="shared" si="93"/>
        <v>#N/A</v>
      </c>
      <c r="H1542" s="17" t="e">
        <f t="shared" si="95"/>
        <v>#N/A</v>
      </c>
      <c r="I1542" s="17" t="e">
        <f t="shared" si="96"/>
        <v>#N/A</v>
      </c>
    </row>
    <row r="1543" spans="2:9" x14ac:dyDescent="0.2">
      <c r="B1543" s="1" t="s">
        <v>1954</v>
      </c>
      <c r="C1543" s="34">
        <f t="shared" si="94"/>
        <v>86595</v>
      </c>
      <c r="D1543" s="37" t="e">
        <f>INDEX('Monthly Returns'!$E:$E,MATCH('Charting Input'!$C1543,'Monthly Returns'!$D:$D,0),0)</f>
        <v>#N/A</v>
      </c>
      <c r="E1543" s="37" t="e">
        <f>INDEX('Monthly Returns'!$O:$O,MATCH('Charting Input'!$C1543,'Monthly Returns'!$D:$D,0),0)</f>
        <v>#N/A</v>
      </c>
      <c r="F1543" s="37" t="e">
        <f>INDEX('Monthly Returns'!$P:$P,MATCH('Charting Input'!$C1543,'Monthly Returns'!$D:$D,0),0)</f>
        <v>#N/A</v>
      </c>
      <c r="G1543" s="17" t="e">
        <f t="shared" ref="G1543:G1606" si="97">D1543</f>
        <v>#N/A</v>
      </c>
      <c r="H1543" s="17" t="e">
        <f t="shared" si="95"/>
        <v>#N/A</v>
      </c>
      <c r="I1543" s="17" t="e">
        <f t="shared" si="96"/>
        <v>#N/A</v>
      </c>
    </row>
    <row r="1544" spans="2:9" x14ac:dyDescent="0.2">
      <c r="B1544" s="1" t="s">
        <v>1955</v>
      </c>
      <c r="C1544" s="34">
        <f t="shared" ref="C1544:C1607" si="98">EOMONTH(DATE(YEAR(C1543),MONTH(C1543),DAY(C1543)),1)</f>
        <v>86623</v>
      </c>
      <c r="D1544" s="37" t="e">
        <f>INDEX('Monthly Returns'!$E:$E,MATCH('Charting Input'!$C1544,'Monthly Returns'!$D:$D,0),0)</f>
        <v>#N/A</v>
      </c>
      <c r="E1544" s="37" t="e">
        <f>INDEX('Monthly Returns'!$O:$O,MATCH('Charting Input'!$C1544,'Monthly Returns'!$D:$D,0),0)</f>
        <v>#N/A</v>
      </c>
      <c r="F1544" s="37" t="e">
        <f>INDEX('Monthly Returns'!$P:$P,MATCH('Charting Input'!$C1544,'Monthly Returns'!$D:$D,0),0)</f>
        <v>#N/A</v>
      </c>
      <c r="G1544" s="17" t="e">
        <f t="shared" si="97"/>
        <v>#N/A</v>
      </c>
      <c r="H1544" s="17" t="e">
        <f t="shared" ref="H1544:H1607" si="99">H1543*(E1544/E1543)</f>
        <v>#N/A</v>
      </c>
      <c r="I1544" s="17" t="e">
        <f t="shared" ref="I1544:I1607" si="100">I1543*(F1544/F1543)</f>
        <v>#N/A</v>
      </c>
    </row>
    <row r="1545" spans="2:9" x14ac:dyDescent="0.2">
      <c r="B1545" s="1" t="s">
        <v>1956</v>
      </c>
      <c r="C1545" s="34">
        <f t="shared" si="98"/>
        <v>86654</v>
      </c>
      <c r="D1545" s="37" t="e">
        <f>INDEX('Monthly Returns'!$E:$E,MATCH('Charting Input'!$C1545,'Monthly Returns'!$D:$D,0),0)</f>
        <v>#N/A</v>
      </c>
      <c r="E1545" s="37" t="e">
        <f>INDEX('Monthly Returns'!$O:$O,MATCH('Charting Input'!$C1545,'Monthly Returns'!$D:$D,0),0)</f>
        <v>#N/A</v>
      </c>
      <c r="F1545" s="37" t="e">
        <f>INDEX('Monthly Returns'!$P:$P,MATCH('Charting Input'!$C1545,'Monthly Returns'!$D:$D,0),0)</f>
        <v>#N/A</v>
      </c>
      <c r="G1545" s="17" t="e">
        <f t="shared" si="97"/>
        <v>#N/A</v>
      </c>
      <c r="H1545" s="17" t="e">
        <f t="shared" si="99"/>
        <v>#N/A</v>
      </c>
      <c r="I1545" s="17" t="e">
        <f t="shared" si="100"/>
        <v>#N/A</v>
      </c>
    </row>
    <row r="1546" spans="2:9" x14ac:dyDescent="0.2">
      <c r="B1546" s="1" t="s">
        <v>1957</v>
      </c>
      <c r="C1546" s="34">
        <f t="shared" si="98"/>
        <v>86684</v>
      </c>
      <c r="D1546" s="37" t="e">
        <f>INDEX('Monthly Returns'!$E:$E,MATCH('Charting Input'!$C1546,'Monthly Returns'!$D:$D,0),0)</f>
        <v>#N/A</v>
      </c>
      <c r="E1546" s="37" t="e">
        <f>INDEX('Monthly Returns'!$O:$O,MATCH('Charting Input'!$C1546,'Monthly Returns'!$D:$D,0),0)</f>
        <v>#N/A</v>
      </c>
      <c r="F1546" s="37" t="e">
        <f>INDEX('Monthly Returns'!$P:$P,MATCH('Charting Input'!$C1546,'Monthly Returns'!$D:$D,0),0)</f>
        <v>#N/A</v>
      </c>
      <c r="G1546" s="17" t="e">
        <f t="shared" si="97"/>
        <v>#N/A</v>
      </c>
      <c r="H1546" s="17" t="e">
        <f t="shared" si="99"/>
        <v>#N/A</v>
      </c>
      <c r="I1546" s="17" t="e">
        <f t="shared" si="100"/>
        <v>#N/A</v>
      </c>
    </row>
    <row r="1547" spans="2:9" x14ac:dyDescent="0.2">
      <c r="B1547" s="1" t="s">
        <v>1958</v>
      </c>
      <c r="C1547" s="34">
        <f t="shared" si="98"/>
        <v>86715</v>
      </c>
      <c r="D1547" s="37" t="e">
        <f>INDEX('Monthly Returns'!$E:$E,MATCH('Charting Input'!$C1547,'Monthly Returns'!$D:$D,0),0)</f>
        <v>#N/A</v>
      </c>
      <c r="E1547" s="37" t="e">
        <f>INDEX('Monthly Returns'!$O:$O,MATCH('Charting Input'!$C1547,'Monthly Returns'!$D:$D,0),0)</f>
        <v>#N/A</v>
      </c>
      <c r="F1547" s="37" t="e">
        <f>INDEX('Monthly Returns'!$P:$P,MATCH('Charting Input'!$C1547,'Monthly Returns'!$D:$D,0),0)</f>
        <v>#N/A</v>
      </c>
      <c r="G1547" s="17" t="e">
        <f t="shared" si="97"/>
        <v>#N/A</v>
      </c>
      <c r="H1547" s="17" t="e">
        <f t="shared" si="99"/>
        <v>#N/A</v>
      </c>
      <c r="I1547" s="17" t="e">
        <f t="shared" si="100"/>
        <v>#N/A</v>
      </c>
    </row>
    <row r="1548" spans="2:9" x14ac:dyDescent="0.2">
      <c r="B1548" s="1" t="s">
        <v>1959</v>
      </c>
      <c r="C1548" s="34">
        <f t="shared" si="98"/>
        <v>86745</v>
      </c>
      <c r="D1548" s="37" t="e">
        <f>INDEX('Monthly Returns'!$E:$E,MATCH('Charting Input'!$C1548,'Monthly Returns'!$D:$D,0),0)</f>
        <v>#N/A</v>
      </c>
      <c r="E1548" s="37" t="e">
        <f>INDEX('Monthly Returns'!$O:$O,MATCH('Charting Input'!$C1548,'Monthly Returns'!$D:$D,0),0)</f>
        <v>#N/A</v>
      </c>
      <c r="F1548" s="37" t="e">
        <f>INDEX('Monthly Returns'!$P:$P,MATCH('Charting Input'!$C1548,'Monthly Returns'!$D:$D,0),0)</f>
        <v>#N/A</v>
      </c>
      <c r="G1548" s="17" t="e">
        <f t="shared" si="97"/>
        <v>#N/A</v>
      </c>
      <c r="H1548" s="17" t="e">
        <f t="shared" si="99"/>
        <v>#N/A</v>
      </c>
      <c r="I1548" s="17" t="e">
        <f t="shared" si="100"/>
        <v>#N/A</v>
      </c>
    </row>
    <row r="1549" spans="2:9" x14ac:dyDescent="0.2">
      <c r="B1549" s="1" t="s">
        <v>1960</v>
      </c>
      <c r="C1549" s="34">
        <f t="shared" si="98"/>
        <v>86776</v>
      </c>
      <c r="D1549" s="37" t="e">
        <f>INDEX('Monthly Returns'!$E:$E,MATCH('Charting Input'!$C1549,'Monthly Returns'!$D:$D,0),0)</f>
        <v>#N/A</v>
      </c>
      <c r="E1549" s="37" t="e">
        <f>INDEX('Monthly Returns'!$O:$O,MATCH('Charting Input'!$C1549,'Monthly Returns'!$D:$D,0),0)</f>
        <v>#N/A</v>
      </c>
      <c r="F1549" s="37" t="e">
        <f>INDEX('Monthly Returns'!$P:$P,MATCH('Charting Input'!$C1549,'Monthly Returns'!$D:$D,0),0)</f>
        <v>#N/A</v>
      </c>
      <c r="G1549" s="17" t="e">
        <f t="shared" si="97"/>
        <v>#N/A</v>
      </c>
      <c r="H1549" s="17" t="e">
        <f t="shared" si="99"/>
        <v>#N/A</v>
      </c>
      <c r="I1549" s="17" t="e">
        <f t="shared" si="100"/>
        <v>#N/A</v>
      </c>
    </row>
    <row r="1550" spans="2:9" x14ac:dyDescent="0.2">
      <c r="B1550" s="1" t="s">
        <v>1961</v>
      </c>
      <c r="C1550" s="34">
        <f t="shared" si="98"/>
        <v>86807</v>
      </c>
      <c r="D1550" s="37" t="e">
        <f>INDEX('Monthly Returns'!$E:$E,MATCH('Charting Input'!$C1550,'Monthly Returns'!$D:$D,0),0)</f>
        <v>#N/A</v>
      </c>
      <c r="E1550" s="37" t="e">
        <f>INDEX('Monthly Returns'!$O:$O,MATCH('Charting Input'!$C1550,'Monthly Returns'!$D:$D,0),0)</f>
        <v>#N/A</v>
      </c>
      <c r="F1550" s="37" t="e">
        <f>INDEX('Monthly Returns'!$P:$P,MATCH('Charting Input'!$C1550,'Monthly Returns'!$D:$D,0),0)</f>
        <v>#N/A</v>
      </c>
      <c r="G1550" s="17" t="e">
        <f t="shared" si="97"/>
        <v>#N/A</v>
      </c>
      <c r="H1550" s="17" t="e">
        <f t="shared" si="99"/>
        <v>#N/A</v>
      </c>
      <c r="I1550" s="17" t="e">
        <f t="shared" si="100"/>
        <v>#N/A</v>
      </c>
    </row>
    <row r="1551" spans="2:9" x14ac:dyDescent="0.2">
      <c r="B1551" s="1" t="s">
        <v>1962</v>
      </c>
      <c r="C1551" s="34">
        <f t="shared" si="98"/>
        <v>86837</v>
      </c>
      <c r="D1551" s="37" t="e">
        <f>INDEX('Monthly Returns'!$E:$E,MATCH('Charting Input'!$C1551,'Monthly Returns'!$D:$D,0),0)</f>
        <v>#N/A</v>
      </c>
      <c r="E1551" s="37" t="e">
        <f>INDEX('Monthly Returns'!$O:$O,MATCH('Charting Input'!$C1551,'Monthly Returns'!$D:$D,0),0)</f>
        <v>#N/A</v>
      </c>
      <c r="F1551" s="37" t="e">
        <f>INDEX('Monthly Returns'!$P:$P,MATCH('Charting Input'!$C1551,'Monthly Returns'!$D:$D,0),0)</f>
        <v>#N/A</v>
      </c>
      <c r="G1551" s="17" t="e">
        <f t="shared" si="97"/>
        <v>#N/A</v>
      </c>
      <c r="H1551" s="17" t="e">
        <f t="shared" si="99"/>
        <v>#N/A</v>
      </c>
      <c r="I1551" s="17" t="e">
        <f t="shared" si="100"/>
        <v>#N/A</v>
      </c>
    </row>
    <row r="1552" spans="2:9" x14ac:dyDescent="0.2">
      <c r="B1552" s="1" t="s">
        <v>1963</v>
      </c>
      <c r="C1552" s="34">
        <f t="shared" si="98"/>
        <v>86868</v>
      </c>
      <c r="D1552" s="37" t="e">
        <f>INDEX('Monthly Returns'!$E:$E,MATCH('Charting Input'!$C1552,'Monthly Returns'!$D:$D,0),0)</f>
        <v>#N/A</v>
      </c>
      <c r="E1552" s="37" t="e">
        <f>INDEX('Monthly Returns'!$O:$O,MATCH('Charting Input'!$C1552,'Monthly Returns'!$D:$D,0),0)</f>
        <v>#N/A</v>
      </c>
      <c r="F1552" s="37" t="e">
        <f>INDEX('Monthly Returns'!$P:$P,MATCH('Charting Input'!$C1552,'Monthly Returns'!$D:$D,0),0)</f>
        <v>#N/A</v>
      </c>
      <c r="G1552" s="17" t="e">
        <f t="shared" si="97"/>
        <v>#N/A</v>
      </c>
      <c r="H1552" s="17" t="e">
        <f t="shared" si="99"/>
        <v>#N/A</v>
      </c>
      <c r="I1552" s="17" t="e">
        <f t="shared" si="100"/>
        <v>#N/A</v>
      </c>
    </row>
    <row r="1553" spans="2:9" x14ac:dyDescent="0.2">
      <c r="B1553" s="1" t="s">
        <v>1964</v>
      </c>
      <c r="C1553" s="34">
        <f t="shared" si="98"/>
        <v>86898</v>
      </c>
      <c r="D1553" s="37" t="e">
        <f>INDEX('Monthly Returns'!$E:$E,MATCH('Charting Input'!$C1553,'Monthly Returns'!$D:$D,0),0)</f>
        <v>#N/A</v>
      </c>
      <c r="E1553" s="37" t="e">
        <f>INDEX('Monthly Returns'!$O:$O,MATCH('Charting Input'!$C1553,'Monthly Returns'!$D:$D,0),0)</f>
        <v>#N/A</v>
      </c>
      <c r="F1553" s="37" t="e">
        <f>INDEX('Monthly Returns'!$P:$P,MATCH('Charting Input'!$C1553,'Monthly Returns'!$D:$D,0),0)</f>
        <v>#N/A</v>
      </c>
      <c r="G1553" s="17" t="e">
        <f t="shared" si="97"/>
        <v>#N/A</v>
      </c>
      <c r="H1553" s="17" t="e">
        <f t="shared" si="99"/>
        <v>#N/A</v>
      </c>
      <c r="I1553" s="17" t="e">
        <f t="shared" si="100"/>
        <v>#N/A</v>
      </c>
    </row>
    <row r="1554" spans="2:9" x14ac:dyDescent="0.2">
      <c r="B1554" s="1" t="s">
        <v>1965</v>
      </c>
      <c r="C1554" s="34">
        <f t="shared" si="98"/>
        <v>86929</v>
      </c>
      <c r="D1554" s="37" t="e">
        <f>INDEX('Monthly Returns'!$E:$E,MATCH('Charting Input'!$C1554,'Monthly Returns'!$D:$D,0),0)</f>
        <v>#N/A</v>
      </c>
      <c r="E1554" s="37" t="e">
        <f>INDEX('Monthly Returns'!$O:$O,MATCH('Charting Input'!$C1554,'Monthly Returns'!$D:$D,0),0)</f>
        <v>#N/A</v>
      </c>
      <c r="F1554" s="37" t="e">
        <f>INDEX('Monthly Returns'!$P:$P,MATCH('Charting Input'!$C1554,'Monthly Returns'!$D:$D,0),0)</f>
        <v>#N/A</v>
      </c>
      <c r="G1554" s="17" t="e">
        <f t="shared" si="97"/>
        <v>#N/A</v>
      </c>
      <c r="H1554" s="17" t="e">
        <f t="shared" si="99"/>
        <v>#N/A</v>
      </c>
      <c r="I1554" s="17" t="e">
        <f t="shared" si="100"/>
        <v>#N/A</v>
      </c>
    </row>
    <row r="1555" spans="2:9" x14ac:dyDescent="0.2">
      <c r="B1555" s="1" t="s">
        <v>1966</v>
      </c>
      <c r="C1555" s="34">
        <f t="shared" si="98"/>
        <v>86960</v>
      </c>
      <c r="D1555" s="37" t="e">
        <f>INDEX('Monthly Returns'!$E:$E,MATCH('Charting Input'!$C1555,'Monthly Returns'!$D:$D,0),0)</f>
        <v>#N/A</v>
      </c>
      <c r="E1555" s="37" t="e">
        <f>INDEX('Monthly Returns'!$O:$O,MATCH('Charting Input'!$C1555,'Monthly Returns'!$D:$D,0),0)</f>
        <v>#N/A</v>
      </c>
      <c r="F1555" s="37" t="e">
        <f>INDEX('Monthly Returns'!$P:$P,MATCH('Charting Input'!$C1555,'Monthly Returns'!$D:$D,0),0)</f>
        <v>#N/A</v>
      </c>
      <c r="G1555" s="17" t="e">
        <f t="shared" si="97"/>
        <v>#N/A</v>
      </c>
      <c r="H1555" s="17" t="e">
        <f t="shared" si="99"/>
        <v>#N/A</v>
      </c>
      <c r="I1555" s="17" t="e">
        <f t="shared" si="100"/>
        <v>#N/A</v>
      </c>
    </row>
    <row r="1556" spans="2:9" x14ac:dyDescent="0.2">
      <c r="B1556" s="1" t="s">
        <v>1967</v>
      </c>
      <c r="C1556" s="34">
        <f t="shared" si="98"/>
        <v>86988</v>
      </c>
      <c r="D1556" s="37" t="e">
        <f>INDEX('Monthly Returns'!$E:$E,MATCH('Charting Input'!$C1556,'Monthly Returns'!$D:$D,0),0)</f>
        <v>#N/A</v>
      </c>
      <c r="E1556" s="37" t="e">
        <f>INDEX('Monthly Returns'!$O:$O,MATCH('Charting Input'!$C1556,'Monthly Returns'!$D:$D,0),0)</f>
        <v>#N/A</v>
      </c>
      <c r="F1556" s="37" t="e">
        <f>INDEX('Monthly Returns'!$P:$P,MATCH('Charting Input'!$C1556,'Monthly Returns'!$D:$D,0),0)</f>
        <v>#N/A</v>
      </c>
      <c r="G1556" s="17" t="e">
        <f t="shared" si="97"/>
        <v>#N/A</v>
      </c>
      <c r="H1556" s="17" t="e">
        <f t="shared" si="99"/>
        <v>#N/A</v>
      </c>
      <c r="I1556" s="17" t="e">
        <f t="shared" si="100"/>
        <v>#N/A</v>
      </c>
    </row>
    <row r="1557" spans="2:9" x14ac:dyDescent="0.2">
      <c r="B1557" s="1" t="s">
        <v>1968</v>
      </c>
      <c r="C1557" s="34">
        <f t="shared" si="98"/>
        <v>87019</v>
      </c>
      <c r="D1557" s="37" t="e">
        <f>INDEX('Monthly Returns'!$E:$E,MATCH('Charting Input'!$C1557,'Monthly Returns'!$D:$D,0),0)</f>
        <v>#N/A</v>
      </c>
      <c r="E1557" s="37" t="e">
        <f>INDEX('Monthly Returns'!$O:$O,MATCH('Charting Input'!$C1557,'Monthly Returns'!$D:$D,0),0)</f>
        <v>#N/A</v>
      </c>
      <c r="F1557" s="37" t="e">
        <f>INDEX('Monthly Returns'!$P:$P,MATCH('Charting Input'!$C1557,'Monthly Returns'!$D:$D,0),0)</f>
        <v>#N/A</v>
      </c>
      <c r="G1557" s="17" t="e">
        <f t="shared" si="97"/>
        <v>#N/A</v>
      </c>
      <c r="H1557" s="17" t="e">
        <f t="shared" si="99"/>
        <v>#N/A</v>
      </c>
      <c r="I1557" s="17" t="e">
        <f t="shared" si="100"/>
        <v>#N/A</v>
      </c>
    </row>
    <row r="1558" spans="2:9" x14ac:dyDescent="0.2">
      <c r="B1558" s="1" t="s">
        <v>1969</v>
      </c>
      <c r="C1558" s="34">
        <f t="shared" si="98"/>
        <v>87049</v>
      </c>
      <c r="D1558" s="37" t="e">
        <f>INDEX('Monthly Returns'!$E:$E,MATCH('Charting Input'!$C1558,'Monthly Returns'!$D:$D,0),0)</f>
        <v>#N/A</v>
      </c>
      <c r="E1558" s="37" t="e">
        <f>INDEX('Monthly Returns'!$O:$O,MATCH('Charting Input'!$C1558,'Monthly Returns'!$D:$D,0),0)</f>
        <v>#N/A</v>
      </c>
      <c r="F1558" s="37" t="e">
        <f>INDEX('Monthly Returns'!$P:$P,MATCH('Charting Input'!$C1558,'Monthly Returns'!$D:$D,0),0)</f>
        <v>#N/A</v>
      </c>
      <c r="G1558" s="17" t="e">
        <f t="shared" si="97"/>
        <v>#N/A</v>
      </c>
      <c r="H1558" s="17" t="e">
        <f t="shared" si="99"/>
        <v>#N/A</v>
      </c>
      <c r="I1558" s="17" t="e">
        <f t="shared" si="100"/>
        <v>#N/A</v>
      </c>
    </row>
    <row r="1559" spans="2:9" x14ac:dyDescent="0.2">
      <c r="B1559" s="1" t="s">
        <v>1970</v>
      </c>
      <c r="C1559" s="34">
        <f t="shared" si="98"/>
        <v>87080</v>
      </c>
      <c r="D1559" s="37" t="e">
        <f>INDEX('Monthly Returns'!$E:$E,MATCH('Charting Input'!$C1559,'Monthly Returns'!$D:$D,0),0)</f>
        <v>#N/A</v>
      </c>
      <c r="E1559" s="37" t="e">
        <f>INDEX('Monthly Returns'!$O:$O,MATCH('Charting Input'!$C1559,'Monthly Returns'!$D:$D,0),0)</f>
        <v>#N/A</v>
      </c>
      <c r="F1559" s="37" t="e">
        <f>INDEX('Monthly Returns'!$P:$P,MATCH('Charting Input'!$C1559,'Monthly Returns'!$D:$D,0),0)</f>
        <v>#N/A</v>
      </c>
      <c r="G1559" s="17" t="e">
        <f t="shared" si="97"/>
        <v>#N/A</v>
      </c>
      <c r="H1559" s="17" t="e">
        <f t="shared" si="99"/>
        <v>#N/A</v>
      </c>
      <c r="I1559" s="17" t="e">
        <f t="shared" si="100"/>
        <v>#N/A</v>
      </c>
    </row>
    <row r="1560" spans="2:9" x14ac:dyDescent="0.2">
      <c r="B1560" s="1" t="s">
        <v>1971</v>
      </c>
      <c r="C1560" s="34">
        <f t="shared" si="98"/>
        <v>87110</v>
      </c>
      <c r="D1560" s="37" t="e">
        <f>INDEX('Monthly Returns'!$E:$E,MATCH('Charting Input'!$C1560,'Monthly Returns'!$D:$D,0),0)</f>
        <v>#N/A</v>
      </c>
      <c r="E1560" s="37" t="e">
        <f>INDEX('Monthly Returns'!$O:$O,MATCH('Charting Input'!$C1560,'Monthly Returns'!$D:$D,0),0)</f>
        <v>#N/A</v>
      </c>
      <c r="F1560" s="37" t="e">
        <f>INDEX('Monthly Returns'!$P:$P,MATCH('Charting Input'!$C1560,'Monthly Returns'!$D:$D,0),0)</f>
        <v>#N/A</v>
      </c>
      <c r="G1560" s="17" t="e">
        <f t="shared" si="97"/>
        <v>#N/A</v>
      </c>
      <c r="H1560" s="17" t="e">
        <f t="shared" si="99"/>
        <v>#N/A</v>
      </c>
      <c r="I1560" s="17" t="e">
        <f t="shared" si="100"/>
        <v>#N/A</v>
      </c>
    </row>
    <row r="1561" spans="2:9" x14ac:dyDescent="0.2">
      <c r="B1561" s="1" t="s">
        <v>1972</v>
      </c>
      <c r="C1561" s="34">
        <f t="shared" si="98"/>
        <v>87141</v>
      </c>
      <c r="D1561" s="37" t="e">
        <f>INDEX('Monthly Returns'!$E:$E,MATCH('Charting Input'!$C1561,'Monthly Returns'!$D:$D,0),0)</f>
        <v>#N/A</v>
      </c>
      <c r="E1561" s="37" t="e">
        <f>INDEX('Monthly Returns'!$O:$O,MATCH('Charting Input'!$C1561,'Monthly Returns'!$D:$D,0),0)</f>
        <v>#N/A</v>
      </c>
      <c r="F1561" s="37" t="e">
        <f>INDEX('Monthly Returns'!$P:$P,MATCH('Charting Input'!$C1561,'Monthly Returns'!$D:$D,0),0)</f>
        <v>#N/A</v>
      </c>
      <c r="G1561" s="17" t="e">
        <f t="shared" si="97"/>
        <v>#N/A</v>
      </c>
      <c r="H1561" s="17" t="e">
        <f t="shared" si="99"/>
        <v>#N/A</v>
      </c>
      <c r="I1561" s="17" t="e">
        <f t="shared" si="100"/>
        <v>#N/A</v>
      </c>
    </row>
    <row r="1562" spans="2:9" x14ac:dyDescent="0.2">
      <c r="B1562" s="1" t="s">
        <v>1973</v>
      </c>
      <c r="C1562" s="34">
        <f t="shared" si="98"/>
        <v>87172</v>
      </c>
      <c r="D1562" s="37" t="e">
        <f>INDEX('Monthly Returns'!$E:$E,MATCH('Charting Input'!$C1562,'Monthly Returns'!$D:$D,0),0)</f>
        <v>#N/A</v>
      </c>
      <c r="E1562" s="37" t="e">
        <f>INDEX('Monthly Returns'!$O:$O,MATCH('Charting Input'!$C1562,'Monthly Returns'!$D:$D,0),0)</f>
        <v>#N/A</v>
      </c>
      <c r="F1562" s="37" t="e">
        <f>INDEX('Monthly Returns'!$P:$P,MATCH('Charting Input'!$C1562,'Monthly Returns'!$D:$D,0),0)</f>
        <v>#N/A</v>
      </c>
      <c r="G1562" s="17" t="e">
        <f t="shared" si="97"/>
        <v>#N/A</v>
      </c>
      <c r="H1562" s="17" t="e">
        <f t="shared" si="99"/>
        <v>#N/A</v>
      </c>
      <c r="I1562" s="17" t="e">
        <f t="shared" si="100"/>
        <v>#N/A</v>
      </c>
    </row>
    <row r="1563" spans="2:9" x14ac:dyDescent="0.2">
      <c r="B1563" s="1" t="s">
        <v>1974</v>
      </c>
      <c r="C1563" s="34">
        <f t="shared" si="98"/>
        <v>87202</v>
      </c>
      <c r="D1563" s="37" t="e">
        <f>INDEX('Monthly Returns'!$E:$E,MATCH('Charting Input'!$C1563,'Monthly Returns'!$D:$D,0),0)</f>
        <v>#N/A</v>
      </c>
      <c r="E1563" s="37" t="e">
        <f>INDEX('Monthly Returns'!$O:$O,MATCH('Charting Input'!$C1563,'Monthly Returns'!$D:$D,0),0)</f>
        <v>#N/A</v>
      </c>
      <c r="F1563" s="37" t="e">
        <f>INDEX('Monthly Returns'!$P:$P,MATCH('Charting Input'!$C1563,'Monthly Returns'!$D:$D,0),0)</f>
        <v>#N/A</v>
      </c>
      <c r="G1563" s="17" t="e">
        <f t="shared" si="97"/>
        <v>#N/A</v>
      </c>
      <c r="H1563" s="17" t="e">
        <f t="shared" si="99"/>
        <v>#N/A</v>
      </c>
      <c r="I1563" s="17" t="e">
        <f t="shared" si="100"/>
        <v>#N/A</v>
      </c>
    </row>
    <row r="1564" spans="2:9" x14ac:dyDescent="0.2">
      <c r="B1564" s="1" t="s">
        <v>1975</v>
      </c>
      <c r="C1564" s="34">
        <f t="shared" si="98"/>
        <v>87233</v>
      </c>
      <c r="D1564" s="37" t="e">
        <f>INDEX('Monthly Returns'!$E:$E,MATCH('Charting Input'!$C1564,'Monthly Returns'!$D:$D,0),0)</f>
        <v>#N/A</v>
      </c>
      <c r="E1564" s="37" t="e">
        <f>INDEX('Monthly Returns'!$O:$O,MATCH('Charting Input'!$C1564,'Monthly Returns'!$D:$D,0),0)</f>
        <v>#N/A</v>
      </c>
      <c r="F1564" s="37" t="e">
        <f>INDEX('Monthly Returns'!$P:$P,MATCH('Charting Input'!$C1564,'Monthly Returns'!$D:$D,0),0)</f>
        <v>#N/A</v>
      </c>
      <c r="G1564" s="17" t="e">
        <f t="shared" si="97"/>
        <v>#N/A</v>
      </c>
      <c r="H1564" s="17" t="e">
        <f t="shared" si="99"/>
        <v>#N/A</v>
      </c>
      <c r="I1564" s="17" t="e">
        <f t="shared" si="100"/>
        <v>#N/A</v>
      </c>
    </row>
    <row r="1565" spans="2:9" x14ac:dyDescent="0.2">
      <c r="B1565" s="1" t="s">
        <v>1976</v>
      </c>
      <c r="C1565" s="34">
        <f t="shared" si="98"/>
        <v>87263</v>
      </c>
      <c r="D1565" s="37" t="e">
        <f>INDEX('Monthly Returns'!$E:$E,MATCH('Charting Input'!$C1565,'Monthly Returns'!$D:$D,0),0)</f>
        <v>#N/A</v>
      </c>
      <c r="E1565" s="37" t="e">
        <f>INDEX('Monthly Returns'!$O:$O,MATCH('Charting Input'!$C1565,'Monthly Returns'!$D:$D,0),0)</f>
        <v>#N/A</v>
      </c>
      <c r="F1565" s="37" t="e">
        <f>INDEX('Monthly Returns'!$P:$P,MATCH('Charting Input'!$C1565,'Monthly Returns'!$D:$D,0),0)</f>
        <v>#N/A</v>
      </c>
      <c r="G1565" s="17" t="e">
        <f t="shared" si="97"/>
        <v>#N/A</v>
      </c>
      <c r="H1565" s="17" t="e">
        <f t="shared" si="99"/>
        <v>#N/A</v>
      </c>
      <c r="I1565" s="17" t="e">
        <f t="shared" si="100"/>
        <v>#N/A</v>
      </c>
    </row>
    <row r="1566" spans="2:9" x14ac:dyDescent="0.2">
      <c r="B1566" s="1" t="s">
        <v>1977</v>
      </c>
      <c r="C1566" s="34">
        <f t="shared" si="98"/>
        <v>87294</v>
      </c>
      <c r="D1566" s="37" t="e">
        <f>INDEX('Monthly Returns'!$E:$E,MATCH('Charting Input'!$C1566,'Monthly Returns'!$D:$D,0),0)</f>
        <v>#N/A</v>
      </c>
      <c r="E1566" s="37" t="e">
        <f>INDEX('Monthly Returns'!$O:$O,MATCH('Charting Input'!$C1566,'Monthly Returns'!$D:$D,0),0)</f>
        <v>#N/A</v>
      </c>
      <c r="F1566" s="37" t="e">
        <f>INDEX('Monthly Returns'!$P:$P,MATCH('Charting Input'!$C1566,'Monthly Returns'!$D:$D,0),0)</f>
        <v>#N/A</v>
      </c>
      <c r="G1566" s="17" t="e">
        <f t="shared" si="97"/>
        <v>#N/A</v>
      </c>
      <c r="H1566" s="17" t="e">
        <f t="shared" si="99"/>
        <v>#N/A</v>
      </c>
      <c r="I1566" s="17" t="e">
        <f t="shared" si="100"/>
        <v>#N/A</v>
      </c>
    </row>
    <row r="1567" spans="2:9" x14ac:dyDescent="0.2">
      <c r="B1567" s="1" t="s">
        <v>1978</v>
      </c>
      <c r="C1567" s="34">
        <f t="shared" si="98"/>
        <v>87325</v>
      </c>
      <c r="D1567" s="37" t="e">
        <f>INDEX('Monthly Returns'!$E:$E,MATCH('Charting Input'!$C1567,'Monthly Returns'!$D:$D,0),0)</f>
        <v>#N/A</v>
      </c>
      <c r="E1567" s="37" t="e">
        <f>INDEX('Monthly Returns'!$O:$O,MATCH('Charting Input'!$C1567,'Monthly Returns'!$D:$D,0),0)</f>
        <v>#N/A</v>
      </c>
      <c r="F1567" s="37" t="e">
        <f>INDEX('Monthly Returns'!$P:$P,MATCH('Charting Input'!$C1567,'Monthly Returns'!$D:$D,0),0)</f>
        <v>#N/A</v>
      </c>
      <c r="G1567" s="17" t="e">
        <f t="shared" si="97"/>
        <v>#N/A</v>
      </c>
      <c r="H1567" s="17" t="e">
        <f t="shared" si="99"/>
        <v>#N/A</v>
      </c>
      <c r="I1567" s="17" t="e">
        <f t="shared" si="100"/>
        <v>#N/A</v>
      </c>
    </row>
    <row r="1568" spans="2:9" x14ac:dyDescent="0.2">
      <c r="B1568" s="1" t="s">
        <v>1979</v>
      </c>
      <c r="C1568" s="34">
        <f t="shared" si="98"/>
        <v>87353</v>
      </c>
      <c r="D1568" s="37" t="e">
        <f>INDEX('Monthly Returns'!$E:$E,MATCH('Charting Input'!$C1568,'Monthly Returns'!$D:$D,0),0)</f>
        <v>#N/A</v>
      </c>
      <c r="E1568" s="37" t="e">
        <f>INDEX('Monthly Returns'!$O:$O,MATCH('Charting Input'!$C1568,'Monthly Returns'!$D:$D,0),0)</f>
        <v>#N/A</v>
      </c>
      <c r="F1568" s="37" t="e">
        <f>INDEX('Monthly Returns'!$P:$P,MATCH('Charting Input'!$C1568,'Monthly Returns'!$D:$D,0),0)</f>
        <v>#N/A</v>
      </c>
      <c r="G1568" s="17" t="e">
        <f t="shared" si="97"/>
        <v>#N/A</v>
      </c>
      <c r="H1568" s="17" t="e">
        <f t="shared" si="99"/>
        <v>#N/A</v>
      </c>
      <c r="I1568" s="17" t="e">
        <f t="shared" si="100"/>
        <v>#N/A</v>
      </c>
    </row>
    <row r="1569" spans="2:9" x14ac:dyDescent="0.2">
      <c r="B1569" s="1" t="s">
        <v>1980</v>
      </c>
      <c r="C1569" s="34">
        <f t="shared" si="98"/>
        <v>87384</v>
      </c>
      <c r="D1569" s="37" t="e">
        <f>INDEX('Monthly Returns'!$E:$E,MATCH('Charting Input'!$C1569,'Monthly Returns'!$D:$D,0),0)</f>
        <v>#N/A</v>
      </c>
      <c r="E1569" s="37" t="e">
        <f>INDEX('Monthly Returns'!$O:$O,MATCH('Charting Input'!$C1569,'Monthly Returns'!$D:$D,0),0)</f>
        <v>#N/A</v>
      </c>
      <c r="F1569" s="37" t="e">
        <f>INDEX('Monthly Returns'!$P:$P,MATCH('Charting Input'!$C1569,'Monthly Returns'!$D:$D,0),0)</f>
        <v>#N/A</v>
      </c>
      <c r="G1569" s="17" t="e">
        <f t="shared" si="97"/>
        <v>#N/A</v>
      </c>
      <c r="H1569" s="17" t="e">
        <f t="shared" si="99"/>
        <v>#N/A</v>
      </c>
      <c r="I1569" s="17" t="e">
        <f t="shared" si="100"/>
        <v>#N/A</v>
      </c>
    </row>
    <row r="1570" spans="2:9" x14ac:dyDescent="0.2">
      <c r="B1570" s="1" t="s">
        <v>1981</v>
      </c>
      <c r="C1570" s="34">
        <f t="shared" si="98"/>
        <v>87414</v>
      </c>
      <c r="D1570" s="37" t="e">
        <f>INDEX('Monthly Returns'!$E:$E,MATCH('Charting Input'!$C1570,'Monthly Returns'!$D:$D,0),0)</f>
        <v>#N/A</v>
      </c>
      <c r="E1570" s="37" t="e">
        <f>INDEX('Monthly Returns'!$O:$O,MATCH('Charting Input'!$C1570,'Monthly Returns'!$D:$D,0),0)</f>
        <v>#N/A</v>
      </c>
      <c r="F1570" s="37" t="e">
        <f>INDEX('Monthly Returns'!$P:$P,MATCH('Charting Input'!$C1570,'Monthly Returns'!$D:$D,0),0)</f>
        <v>#N/A</v>
      </c>
      <c r="G1570" s="17" t="e">
        <f t="shared" si="97"/>
        <v>#N/A</v>
      </c>
      <c r="H1570" s="17" t="e">
        <f t="shared" si="99"/>
        <v>#N/A</v>
      </c>
      <c r="I1570" s="17" t="e">
        <f t="shared" si="100"/>
        <v>#N/A</v>
      </c>
    </row>
    <row r="1571" spans="2:9" x14ac:dyDescent="0.2">
      <c r="B1571" s="1" t="s">
        <v>1982</v>
      </c>
      <c r="C1571" s="34">
        <f t="shared" si="98"/>
        <v>87445</v>
      </c>
      <c r="D1571" s="37" t="e">
        <f>INDEX('Monthly Returns'!$E:$E,MATCH('Charting Input'!$C1571,'Monthly Returns'!$D:$D,0),0)</f>
        <v>#N/A</v>
      </c>
      <c r="E1571" s="37" t="e">
        <f>INDEX('Monthly Returns'!$O:$O,MATCH('Charting Input'!$C1571,'Monthly Returns'!$D:$D,0),0)</f>
        <v>#N/A</v>
      </c>
      <c r="F1571" s="37" t="e">
        <f>INDEX('Monthly Returns'!$P:$P,MATCH('Charting Input'!$C1571,'Monthly Returns'!$D:$D,0),0)</f>
        <v>#N/A</v>
      </c>
      <c r="G1571" s="17" t="e">
        <f t="shared" si="97"/>
        <v>#N/A</v>
      </c>
      <c r="H1571" s="17" t="e">
        <f t="shared" si="99"/>
        <v>#N/A</v>
      </c>
      <c r="I1571" s="17" t="e">
        <f t="shared" si="100"/>
        <v>#N/A</v>
      </c>
    </row>
    <row r="1572" spans="2:9" x14ac:dyDescent="0.2">
      <c r="B1572" s="1" t="s">
        <v>1983</v>
      </c>
      <c r="C1572" s="34">
        <f t="shared" si="98"/>
        <v>87475</v>
      </c>
      <c r="D1572" s="37" t="e">
        <f>INDEX('Monthly Returns'!$E:$E,MATCH('Charting Input'!$C1572,'Monthly Returns'!$D:$D,0),0)</f>
        <v>#N/A</v>
      </c>
      <c r="E1572" s="37" t="e">
        <f>INDEX('Monthly Returns'!$O:$O,MATCH('Charting Input'!$C1572,'Monthly Returns'!$D:$D,0),0)</f>
        <v>#N/A</v>
      </c>
      <c r="F1572" s="37" t="e">
        <f>INDEX('Monthly Returns'!$P:$P,MATCH('Charting Input'!$C1572,'Monthly Returns'!$D:$D,0),0)</f>
        <v>#N/A</v>
      </c>
      <c r="G1572" s="17" t="e">
        <f t="shared" si="97"/>
        <v>#N/A</v>
      </c>
      <c r="H1572" s="17" t="e">
        <f t="shared" si="99"/>
        <v>#N/A</v>
      </c>
      <c r="I1572" s="17" t="e">
        <f t="shared" si="100"/>
        <v>#N/A</v>
      </c>
    </row>
    <row r="1573" spans="2:9" x14ac:dyDescent="0.2">
      <c r="B1573" s="1" t="s">
        <v>1984</v>
      </c>
      <c r="C1573" s="34">
        <f t="shared" si="98"/>
        <v>87506</v>
      </c>
      <c r="D1573" s="37" t="e">
        <f>INDEX('Monthly Returns'!$E:$E,MATCH('Charting Input'!$C1573,'Monthly Returns'!$D:$D,0),0)</f>
        <v>#N/A</v>
      </c>
      <c r="E1573" s="37" t="e">
        <f>INDEX('Monthly Returns'!$O:$O,MATCH('Charting Input'!$C1573,'Monthly Returns'!$D:$D,0),0)</f>
        <v>#N/A</v>
      </c>
      <c r="F1573" s="37" t="e">
        <f>INDEX('Monthly Returns'!$P:$P,MATCH('Charting Input'!$C1573,'Monthly Returns'!$D:$D,0),0)</f>
        <v>#N/A</v>
      </c>
      <c r="G1573" s="17" t="e">
        <f t="shared" si="97"/>
        <v>#N/A</v>
      </c>
      <c r="H1573" s="17" t="e">
        <f t="shared" si="99"/>
        <v>#N/A</v>
      </c>
      <c r="I1573" s="17" t="e">
        <f t="shared" si="100"/>
        <v>#N/A</v>
      </c>
    </row>
    <row r="1574" spans="2:9" x14ac:dyDescent="0.2">
      <c r="B1574" s="1" t="s">
        <v>1985</v>
      </c>
      <c r="C1574" s="34">
        <f t="shared" si="98"/>
        <v>87537</v>
      </c>
      <c r="D1574" s="37" t="e">
        <f>INDEX('Monthly Returns'!$E:$E,MATCH('Charting Input'!$C1574,'Monthly Returns'!$D:$D,0),0)</f>
        <v>#N/A</v>
      </c>
      <c r="E1574" s="37" t="e">
        <f>INDEX('Monthly Returns'!$O:$O,MATCH('Charting Input'!$C1574,'Monthly Returns'!$D:$D,0),0)</f>
        <v>#N/A</v>
      </c>
      <c r="F1574" s="37" t="e">
        <f>INDEX('Monthly Returns'!$P:$P,MATCH('Charting Input'!$C1574,'Monthly Returns'!$D:$D,0),0)</f>
        <v>#N/A</v>
      </c>
      <c r="G1574" s="17" t="e">
        <f t="shared" si="97"/>
        <v>#N/A</v>
      </c>
      <c r="H1574" s="17" t="e">
        <f t="shared" si="99"/>
        <v>#N/A</v>
      </c>
      <c r="I1574" s="17" t="e">
        <f t="shared" si="100"/>
        <v>#N/A</v>
      </c>
    </row>
    <row r="1575" spans="2:9" x14ac:dyDescent="0.2">
      <c r="B1575" s="1" t="s">
        <v>1986</v>
      </c>
      <c r="C1575" s="34">
        <f t="shared" si="98"/>
        <v>87567</v>
      </c>
      <c r="D1575" s="37" t="e">
        <f>INDEX('Monthly Returns'!$E:$E,MATCH('Charting Input'!$C1575,'Monthly Returns'!$D:$D,0),0)</f>
        <v>#N/A</v>
      </c>
      <c r="E1575" s="37" t="e">
        <f>INDEX('Monthly Returns'!$O:$O,MATCH('Charting Input'!$C1575,'Monthly Returns'!$D:$D,0),0)</f>
        <v>#N/A</v>
      </c>
      <c r="F1575" s="37" t="e">
        <f>INDEX('Monthly Returns'!$P:$P,MATCH('Charting Input'!$C1575,'Monthly Returns'!$D:$D,0),0)</f>
        <v>#N/A</v>
      </c>
      <c r="G1575" s="17" t="e">
        <f t="shared" si="97"/>
        <v>#N/A</v>
      </c>
      <c r="H1575" s="17" t="e">
        <f t="shared" si="99"/>
        <v>#N/A</v>
      </c>
      <c r="I1575" s="17" t="e">
        <f t="shared" si="100"/>
        <v>#N/A</v>
      </c>
    </row>
    <row r="1576" spans="2:9" x14ac:dyDescent="0.2">
      <c r="B1576" s="1" t="s">
        <v>1987</v>
      </c>
      <c r="C1576" s="34">
        <f t="shared" si="98"/>
        <v>87598</v>
      </c>
      <c r="D1576" s="37" t="e">
        <f>INDEX('Monthly Returns'!$E:$E,MATCH('Charting Input'!$C1576,'Monthly Returns'!$D:$D,0),0)</f>
        <v>#N/A</v>
      </c>
      <c r="E1576" s="37" t="e">
        <f>INDEX('Monthly Returns'!$O:$O,MATCH('Charting Input'!$C1576,'Monthly Returns'!$D:$D,0),0)</f>
        <v>#N/A</v>
      </c>
      <c r="F1576" s="37" t="e">
        <f>INDEX('Monthly Returns'!$P:$P,MATCH('Charting Input'!$C1576,'Monthly Returns'!$D:$D,0),0)</f>
        <v>#N/A</v>
      </c>
      <c r="G1576" s="17" t="e">
        <f t="shared" si="97"/>
        <v>#N/A</v>
      </c>
      <c r="H1576" s="17" t="e">
        <f t="shared" si="99"/>
        <v>#N/A</v>
      </c>
      <c r="I1576" s="17" t="e">
        <f t="shared" si="100"/>
        <v>#N/A</v>
      </c>
    </row>
    <row r="1577" spans="2:9" x14ac:dyDescent="0.2">
      <c r="B1577" s="1" t="s">
        <v>1988</v>
      </c>
      <c r="C1577" s="34">
        <f t="shared" si="98"/>
        <v>87628</v>
      </c>
      <c r="D1577" s="37" t="e">
        <f>INDEX('Monthly Returns'!$E:$E,MATCH('Charting Input'!$C1577,'Monthly Returns'!$D:$D,0),0)</f>
        <v>#N/A</v>
      </c>
      <c r="E1577" s="37" t="e">
        <f>INDEX('Monthly Returns'!$O:$O,MATCH('Charting Input'!$C1577,'Monthly Returns'!$D:$D,0),0)</f>
        <v>#N/A</v>
      </c>
      <c r="F1577" s="37" t="e">
        <f>INDEX('Monthly Returns'!$P:$P,MATCH('Charting Input'!$C1577,'Monthly Returns'!$D:$D,0),0)</f>
        <v>#N/A</v>
      </c>
      <c r="G1577" s="17" t="e">
        <f t="shared" si="97"/>
        <v>#N/A</v>
      </c>
      <c r="H1577" s="17" t="e">
        <f t="shared" si="99"/>
        <v>#N/A</v>
      </c>
      <c r="I1577" s="17" t="e">
        <f t="shared" si="100"/>
        <v>#N/A</v>
      </c>
    </row>
    <row r="1578" spans="2:9" x14ac:dyDescent="0.2">
      <c r="B1578" s="1" t="s">
        <v>1989</v>
      </c>
      <c r="C1578" s="34">
        <f t="shared" si="98"/>
        <v>87659</v>
      </c>
      <c r="D1578" s="37" t="e">
        <f>INDEX('Monthly Returns'!$E:$E,MATCH('Charting Input'!$C1578,'Monthly Returns'!$D:$D,0),0)</f>
        <v>#N/A</v>
      </c>
      <c r="E1578" s="37" t="e">
        <f>INDEX('Monthly Returns'!$O:$O,MATCH('Charting Input'!$C1578,'Monthly Returns'!$D:$D,0),0)</f>
        <v>#N/A</v>
      </c>
      <c r="F1578" s="37" t="e">
        <f>INDEX('Monthly Returns'!$P:$P,MATCH('Charting Input'!$C1578,'Monthly Returns'!$D:$D,0),0)</f>
        <v>#N/A</v>
      </c>
      <c r="G1578" s="17" t="e">
        <f t="shared" si="97"/>
        <v>#N/A</v>
      </c>
      <c r="H1578" s="17" t="e">
        <f t="shared" si="99"/>
        <v>#N/A</v>
      </c>
      <c r="I1578" s="17" t="e">
        <f t="shared" si="100"/>
        <v>#N/A</v>
      </c>
    </row>
    <row r="1579" spans="2:9" x14ac:dyDescent="0.2">
      <c r="B1579" s="1" t="s">
        <v>1990</v>
      </c>
      <c r="C1579" s="34">
        <f t="shared" si="98"/>
        <v>87690</v>
      </c>
      <c r="D1579" s="37" t="e">
        <f>INDEX('Monthly Returns'!$E:$E,MATCH('Charting Input'!$C1579,'Monthly Returns'!$D:$D,0),0)</f>
        <v>#N/A</v>
      </c>
      <c r="E1579" s="37" t="e">
        <f>INDEX('Monthly Returns'!$O:$O,MATCH('Charting Input'!$C1579,'Monthly Returns'!$D:$D,0),0)</f>
        <v>#N/A</v>
      </c>
      <c r="F1579" s="37" t="e">
        <f>INDEX('Monthly Returns'!$P:$P,MATCH('Charting Input'!$C1579,'Monthly Returns'!$D:$D,0),0)</f>
        <v>#N/A</v>
      </c>
      <c r="G1579" s="17" t="e">
        <f t="shared" si="97"/>
        <v>#N/A</v>
      </c>
      <c r="H1579" s="17" t="e">
        <f t="shared" si="99"/>
        <v>#N/A</v>
      </c>
      <c r="I1579" s="17" t="e">
        <f t="shared" si="100"/>
        <v>#N/A</v>
      </c>
    </row>
    <row r="1580" spans="2:9" x14ac:dyDescent="0.2">
      <c r="B1580" s="1" t="s">
        <v>1991</v>
      </c>
      <c r="C1580" s="34">
        <f t="shared" si="98"/>
        <v>87719</v>
      </c>
      <c r="D1580" s="37" t="e">
        <f>INDEX('Monthly Returns'!$E:$E,MATCH('Charting Input'!$C1580,'Monthly Returns'!$D:$D,0),0)</f>
        <v>#N/A</v>
      </c>
      <c r="E1580" s="37" t="e">
        <f>INDEX('Monthly Returns'!$O:$O,MATCH('Charting Input'!$C1580,'Monthly Returns'!$D:$D,0),0)</f>
        <v>#N/A</v>
      </c>
      <c r="F1580" s="37" t="e">
        <f>INDEX('Monthly Returns'!$P:$P,MATCH('Charting Input'!$C1580,'Monthly Returns'!$D:$D,0),0)</f>
        <v>#N/A</v>
      </c>
      <c r="G1580" s="17" t="e">
        <f t="shared" si="97"/>
        <v>#N/A</v>
      </c>
      <c r="H1580" s="17" t="e">
        <f t="shared" si="99"/>
        <v>#N/A</v>
      </c>
      <c r="I1580" s="17" t="e">
        <f t="shared" si="100"/>
        <v>#N/A</v>
      </c>
    </row>
    <row r="1581" spans="2:9" x14ac:dyDescent="0.2">
      <c r="B1581" s="1" t="s">
        <v>1992</v>
      </c>
      <c r="C1581" s="34">
        <f t="shared" si="98"/>
        <v>87750</v>
      </c>
      <c r="D1581" s="37" t="e">
        <f>INDEX('Monthly Returns'!$E:$E,MATCH('Charting Input'!$C1581,'Monthly Returns'!$D:$D,0),0)</f>
        <v>#N/A</v>
      </c>
      <c r="E1581" s="37" t="e">
        <f>INDEX('Monthly Returns'!$O:$O,MATCH('Charting Input'!$C1581,'Monthly Returns'!$D:$D,0),0)</f>
        <v>#N/A</v>
      </c>
      <c r="F1581" s="37" t="e">
        <f>INDEX('Monthly Returns'!$P:$P,MATCH('Charting Input'!$C1581,'Monthly Returns'!$D:$D,0),0)</f>
        <v>#N/A</v>
      </c>
      <c r="G1581" s="17" t="e">
        <f t="shared" si="97"/>
        <v>#N/A</v>
      </c>
      <c r="H1581" s="17" t="e">
        <f t="shared" si="99"/>
        <v>#N/A</v>
      </c>
      <c r="I1581" s="17" t="e">
        <f t="shared" si="100"/>
        <v>#N/A</v>
      </c>
    </row>
    <row r="1582" spans="2:9" x14ac:dyDescent="0.2">
      <c r="B1582" s="1" t="s">
        <v>1993</v>
      </c>
      <c r="C1582" s="34">
        <f t="shared" si="98"/>
        <v>87780</v>
      </c>
      <c r="D1582" s="37" t="e">
        <f>INDEX('Monthly Returns'!$E:$E,MATCH('Charting Input'!$C1582,'Monthly Returns'!$D:$D,0),0)</f>
        <v>#N/A</v>
      </c>
      <c r="E1582" s="37" t="e">
        <f>INDEX('Monthly Returns'!$O:$O,MATCH('Charting Input'!$C1582,'Monthly Returns'!$D:$D,0),0)</f>
        <v>#N/A</v>
      </c>
      <c r="F1582" s="37" t="e">
        <f>INDEX('Monthly Returns'!$P:$P,MATCH('Charting Input'!$C1582,'Monthly Returns'!$D:$D,0),0)</f>
        <v>#N/A</v>
      </c>
      <c r="G1582" s="17" t="e">
        <f t="shared" si="97"/>
        <v>#N/A</v>
      </c>
      <c r="H1582" s="17" t="e">
        <f t="shared" si="99"/>
        <v>#N/A</v>
      </c>
      <c r="I1582" s="17" t="e">
        <f t="shared" si="100"/>
        <v>#N/A</v>
      </c>
    </row>
    <row r="1583" spans="2:9" x14ac:dyDescent="0.2">
      <c r="B1583" s="1" t="s">
        <v>1994</v>
      </c>
      <c r="C1583" s="34">
        <f t="shared" si="98"/>
        <v>87811</v>
      </c>
      <c r="D1583" s="37" t="e">
        <f>INDEX('Monthly Returns'!$E:$E,MATCH('Charting Input'!$C1583,'Monthly Returns'!$D:$D,0),0)</f>
        <v>#N/A</v>
      </c>
      <c r="E1583" s="37" t="e">
        <f>INDEX('Monthly Returns'!$O:$O,MATCH('Charting Input'!$C1583,'Monthly Returns'!$D:$D,0),0)</f>
        <v>#N/A</v>
      </c>
      <c r="F1583" s="37" t="e">
        <f>INDEX('Monthly Returns'!$P:$P,MATCH('Charting Input'!$C1583,'Monthly Returns'!$D:$D,0),0)</f>
        <v>#N/A</v>
      </c>
      <c r="G1583" s="17" t="e">
        <f t="shared" si="97"/>
        <v>#N/A</v>
      </c>
      <c r="H1583" s="17" t="e">
        <f t="shared" si="99"/>
        <v>#N/A</v>
      </c>
      <c r="I1583" s="17" t="e">
        <f t="shared" si="100"/>
        <v>#N/A</v>
      </c>
    </row>
    <row r="1584" spans="2:9" x14ac:dyDescent="0.2">
      <c r="B1584" s="1" t="s">
        <v>1995</v>
      </c>
      <c r="C1584" s="34">
        <f t="shared" si="98"/>
        <v>87841</v>
      </c>
      <c r="D1584" s="37" t="e">
        <f>INDEX('Monthly Returns'!$E:$E,MATCH('Charting Input'!$C1584,'Monthly Returns'!$D:$D,0),0)</f>
        <v>#N/A</v>
      </c>
      <c r="E1584" s="37" t="e">
        <f>INDEX('Monthly Returns'!$O:$O,MATCH('Charting Input'!$C1584,'Monthly Returns'!$D:$D,0),0)</f>
        <v>#N/A</v>
      </c>
      <c r="F1584" s="37" t="e">
        <f>INDEX('Monthly Returns'!$P:$P,MATCH('Charting Input'!$C1584,'Monthly Returns'!$D:$D,0),0)</f>
        <v>#N/A</v>
      </c>
      <c r="G1584" s="17" t="e">
        <f t="shared" si="97"/>
        <v>#N/A</v>
      </c>
      <c r="H1584" s="17" t="e">
        <f t="shared" si="99"/>
        <v>#N/A</v>
      </c>
      <c r="I1584" s="17" t="e">
        <f t="shared" si="100"/>
        <v>#N/A</v>
      </c>
    </row>
    <row r="1585" spans="2:9" x14ac:dyDescent="0.2">
      <c r="B1585" s="1" t="s">
        <v>1996</v>
      </c>
      <c r="C1585" s="34">
        <f t="shared" si="98"/>
        <v>87872</v>
      </c>
      <c r="D1585" s="37" t="e">
        <f>INDEX('Monthly Returns'!$E:$E,MATCH('Charting Input'!$C1585,'Monthly Returns'!$D:$D,0),0)</f>
        <v>#N/A</v>
      </c>
      <c r="E1585" s="37" t="e">
        <f>INDEX('Monthly Returns'!$O:$O,MATCH('Charting Input'!$C1585,'Monthly Returns'!$D:$D,0),0)</f>
        <v>#N/A</v>
      </c>
      <c r="F1585" s="37" t="e">
        <f>INDEX('Monthly Returns'!$P:$P,MATCH('Charting Input'!$C1585,'Monthly Returns'!$D:$D,0),0)</f>
        <v>#N/A</v>
      </c>
      <c r="G1585" s="17" t="e">
        <f t="shared" si="97"/>
        <v>#N/A</v>
      </c>
      <c r="H1585" s="17" t="e">
        <f t="shared" si="99"/>
        <v>#N/A</v>
      </c>
      <c r="I1585" s="17" t="e">
        <f t="shared" si="100"/>
        <v>#N/A</v>
      </c>
    </row>
    <row r="1586" spans="2:9" x14ac:dyDescent="0.2">
      <c r="B1586" s="1" t="s">
        <v>1997</v>
      </c>
      <c r="C1586" s="34">
        <f t="shared" si="98"/>
        <v>87903</v>
      </c>
      <c r="D1586" s="37" t="e">
        <f>INDEX('Monthly Returns'!$E:$E,MATCH('Charting Input'!$C1586,'Monthly Returns'!$D:$D,0),0)</f>
        <v>#N/A</v>
      </c>
      <c r="E1586" s="37" t="e">
        <f>INDEX('Monthly Returns'!$O:$O,MATCH('Charting Input'!$C1586,'Monthly Returns'!$D:$D,0),0)</f>
        <v>#N/A</v>
      </c>
      <c r="F1586" s="37" t="e">
        <f>INDEX('Monthly Returns'!$P:$P,MATCH('Charting Input'!$C1586,'Monthly Returns'!$D:$D,0),0)</f>
        <v>#N/A</v>
      </c>
      <c r="G1586" s="17" t="e">
        <f t="shared" si="97"/>
        <v>#N/A</v>
      </c>
      <c r="H1586" s="17" t="e">
        <f t="shared" si="99"/>
        <v>#N/A</v>
      </c>
      <c r="I1586" s="17" t="e">
        <f t="shared" si="100"/>
        <v>#N/A</v>
      </c>
    </row>
    <row r="1587" spans="2:9" x14ac:dyDescent="0.2">
      <c r="B1587" s="1" t="s">
        <v>1998</v>
      </c>
      <c r="C1587" s="34">
        <f t="shared" si="98"/>
        <v>87933</v>
      </c>
      <c r="D1587" s="37" t="e">
        <f>INDEX('Monthly Returns'!$E:$E,MATCH('Charting Input'!$C1587,'Monthly Returns'!$D:$D,0),0)</f>
        <v>#N/A</v>
      </c>
      <c r="E1587" s="37" t="e">
        <f>INDEX('Monthly Returns'!$O:$O,MATCH('Charting Input'!$C1587,'Monthly Returns'!$D:$D,0),0)</f>
        <v>#N/A</v>
      </c>
      <c r="F1587" s="37" t="e">
        <f>INDEX('Monthly Returns'!$P:$P,MATCH('Charting Input'!$C1587,'Monthly Returns'!$D:$D,0),0)</f>
        <v>#N/A</v>
      </c>
      <c r="G1587" s="17" t="e">
        <f t="shared" si="97"/>
        <v>#N/A</v>
      </c>
      <c r="H1587" s="17" t="e">
        <f t="shared" si="99"/>
        <v>#N/A</v>
      </c>
      <c r="I1587" s="17" t="e">
        <f t="shared" si="100"/>
        <v>#N/A</v>
      </c>
    </row>
    <row r="1588" spans="2:9" x14ac:dyDescent="0.2">
      <c r="B1588" s="1" t="s">
        <v>1999</v>
      </c>
      <c r="C1588" s="34">
        <f t="shared" si="98"/>
        <v>87964</v>
      </c>
      <c r="D1588" s="37" t="e">
        <f>INDEX('Monthly Returns'!$E:$E,MATCH('Charting Input'!$C1588,'Monthly Returns'!$D:$D,0),0)</f>
        <v>#N/A</v>
      </c>
      <c r="E1588" s="37" t="e">
        <f>INDEX('Monthly Returns'!$O:$O,MATCH('Charting Input'!$C1588,'Monthly Returns'!$D:$D,0),0)</f>
        <v>#N/A</v>
      </c>
      <c r="F1588" s="37" t="e">
        <f>INDEX('Monthly Returns'!$P:$P,MATCH('Charting Input'!$C1588,'Monthly Returns'!$D:$D,0),0)</f>
        <v>#N/A</v>
      </c>
      <c r="G1588" s="17" t="e">
        <f t="shared" si="97"/>
        <v>#N/A</v>
      </c>
      <c r="H1588" s="17" t="e">
        <f t="shared" si="99"/>
        <v>#N/A</v>
      </c>
      <c r="I1588" s="17" t="e">
        <f t="shared" si="100"/>
        <v>#N/A</v>
      </c>
    </row>
    <row r="1589" spans="2:9" x14ac:dyDescent="0.2">
      <c r="B1589" s="1" t="s">
        <v>2000</v>
      </c>
      <c r="C1589" s="34">
        <f t="shared" si="98"/>
        <v>87994</v>
      </c>
      <c r="D1589" s="37" t="e">
        <f>INDEX('Monthly Returns'!$E:$E,MATCH('Charting Input'!$C1589,'Monthly Returns'!$D:$D,0),0)</f>
        <v>#N/A</v>
      </c>
      <c r="E1589" s="37" t="e">
        <f>INDEX('Monthly Returns'!$O:$O,MATCH('Charting Input'!$C1589,'Monthly Returns'!$D:$D,0),0)</f>
        <v>#N/A</v>
      </c>
      <c r="F1589" s="37" t="e">
        <f>INDEX('Monthly Returns'!$P:$P,MATCH('Charting Input'!$C1589,'Monthly Returns'!$D:$D,0),0)</f>
        <v>#N/A</v>
      </c>
      <c r="G1589" s="17" t="e">
        <f t="shared" si="97"/>
        <v>#N/A</v>
      </c>
      <c r="H1589" s="17" t="e">
        <f t="shared" si="99"/>
        <v>#N/A</v>
      </c>
      <c r="I1589" s="17" t="e">
        <f t="shared" si="100"/>
        <v>#N/A</v>
      </c>
    </row>
    <row r="1590" spans="2:9" x14ac:dyDescent="0.2">
      <c r="B1590" s="1" t="s">
        <v>2001</v>
      </c>
      <c r="C1590" s="34">
        <f t="shared" si="98"/>
        <v>88025</v>
      </c>
      <c r="D1590" s="37" t="e">
        <f>INDEX('Monthly Returns'!$E:$E,MATCH('Charting Input'!$C1590,'Monthly Returns'!$D:$D,0),0)</f>
        <v>#N/A</v>
      </c>
      <c r="E1590" s="37" t="e">
        <f>INDEX('Monthly Returns'!$O:$O,MATCH('Charting Input'!$C1590,'Monthly Returns'!$D:$D,0),0)</f>
        <v>#N/A</v>
      </c>
      <c r="F1590" s="37" t="e">
        <f>INDEX('Monthly Returns'!$P:$P,MATCH('Charting Input'!$C1590,'Monthly Returns'!$D:$D,0),0)</f>
        <v>#N/A</v>
      </c>
      <c r="G1590" s="17" t="e">
        <f t="shared" si="97"/>
        <v>#N/A</v>
      </c>
      <c r="H1590" s="17" t="e">
        <f t="shared" si="99"/>
        <v>#N/A</v>
      </c>
      <c r="I1590" s="17" t="e">
        <f t="shared" si="100"/>
        <v>#N/A</v>
      </c>
    </row>
    <row r="1591" spans="2:9" x14ac:dyDescent="0.2">
      <c r="B1591" s="1" t="s">
        <v>2002</v>
      </c>
      <c r="C1591" s="34">
        <f t="shared" si="98"/>
        <v>88056</v>
      </c>
      <c r="D1591" s="37" t="e">
        <f>INDEX('Monthly Returns'!$E:$E,MATCH('Charting Input'!$C1591,'Monthly Returns'!$D:$D,0),0)</f>
        <v>#N/A</v>
      </c>
      <c r="E1591" s="37" t="e">
        <f>INDEX('Monthly Returns'!$O:$O,MATCH('Charting Input'!$C1591,'Monthly Returns'!$D:$D,0),0)</f>
        <v>#N/A</v>
      </c>
      <c r="F1591" s="37" t="e">
        <f>INDEX('Monthly Returns'!$P:$P,MATCH('Charting Input'!$C1591,'Monthly Returns'!$D:$D,0),0)</f>
        <v>#N/A</v>
      </c>
      <c r="G1591" s="17" t="e">
        <f t="shared" si="97"/>
        <v>#N/A</v>
      </c>
      <c r="H1591" s="17" t="e">
        <f t="shared" si="99"/>
        <v>#N/A</v>
      </c>
      <c r="I1591" s="17" t="e">
        <f t="shared" si="100"/>
        <v>#N/A</v>
      </c>
    </row>
    <row r="1592" spans="2:9" x14ac:dyDescent="0.2">
      <c r="B1592" s="1" t="s">
        <v>2003</v>
      </c>
      <c r="C1592" s="34">
        <f t="shared" si="98"/>
        <v>88084</v>
      </c>
      <c r="D1592" s="37" t="e">
        <f>INDEX('Monthly Returns'!$E:$E,MATCH('Charting Input'!$C1592,'Monthly Returns'!$D:$D,0),0)</f>
        <v>#N/A</v>
      </c>
      <c r="E1592" s="37" t="e">
        <f>INDEX('Monthly Returns'!$O:$O,MATCH('Charting Input'!$C1592,'Monthly Returns'!$D:$D,0),0)</f>
        <v>#N/A</v>
      </c>
      <c r="F1592" s="37" t="e">
        <f>INDEX('Monthly Returns'!$P:$P,MATCH('Charting Input'!$C1592,'Monthly Returns'!$D:$D,0),0)</f>
        <v>#N/A</v>
      </c>
      <c r="G1592" s="17" t="e">
        <f t="shared" si="97"/>
        <v>#N/A</v>
      </c>
      <c r="H1592" s="17" t="e">
        <f t="shared" si="99"/>
        <v>#N/A</v>
      </c>
      <c r="I1592" s="17" t="e">
        <f t="shared" si="100"/>
        <v>#N/A</v>
      </c>
    </row>
    <row r="1593" spans="2:9" x14ac:dyDescent="0.2">
      <c r="B1593" s="1" t="s">
        <v>2004</v>
      </c>
      <c r="C1593" s="34">
        <f t="shared" si="98"/>
        <v>88115</v>
      </c>
      <c r="D1593" s="37" t="e">
        <f>INDEX('Monthly Returns'!$E:$E,MATCH('Charting Input'!$C1593,'Monthly Returns'!$D:$D,0),0)</f>
        <v>#N/A</v>
      </c>
      <c r="E1593" s="37" t="e">
        <f>INDEX('Monthly Returns'!$O:$O,MATCH('Charting Input'!$C1593,'Monthly Returns'!$D:$D,0),0)</f>
        <v>#N/A</v>
      </c>
      <c r="F1593" s="37" t="e">
        <f>INDEX('Monthly Returns'!$P:$P,MATCH('Charting Input'!$C1593,'Monthly Returns'!$D:$D,0),0)</f>
        <v>#N/A</v>
      </c>
      <c r="G1593" s="17" t="e">
        <f t="shared" si="97"/>
        <v>#N/A</v>
      </c>
      <c r="H1593" s="17" t="e">
        <f t="shared" si="99"/>
        <v>#N/A</v>
      </c>
      <c r="I1593" s="17" t="e">
        <f t="shared" si="100"/>
        <v>#N/A</v>
      </c>
    </row>
    <row r="1594" spans="2:9" x14ac:dyDescent="0.2">
      <c r="B1594" s="1" t="s">
        <v>2005</v>
      </c>
      <c r="C1594" s="34">
        <f t="shared" si="98"/>
        <v>88145</v>
      </c>
      <c r="D1594" s="37" t="e">
        <f>INDEX('Monthly Returns'!$E:$E,MATCH('Charting Input'!$C1594,'Monthly Returns'!$D:$D,0),0)</f>
        <v>#N/A</v>
      </c>
      <c r="E1594" s="37" t="e">
        <f>INDEX('Monthly Returns'!$O:$O,MATCH('Charting Input'!$C1594,'Monthly Returns'!$D:$D,0),0)</f>
        <v>#N/A</v>
      </c>
      <c r="F1594" s="37" t="e">
        <f>INDEX('Monthly Returns'!$P:$P,MATCH('Charting Input'!$C1594,'Monthly Returns'!$D:$D,0),0)</f>
        <v>#N/A</v>
      </c>
      <c r="G1594" s="17" t="e">
        <f t="shared" si="97"/>
        <v>#N/A</v>
      </c>
      <c r="H1594" s="17" t="e">
        <f t="shared" si="99"/>
        <v>#N/A</v>
      </c>
      <c r="I1594" s="17" t="e">
        <f t="shared" si="100"/>
        <v>#N/A</v>
      </c>
    </row>
    <row r="1595" spans="2:9" x14ac:dyDescent="0.2">
      <c r="B1595" s="1" t="s">
        <v>2006</v>
      </c>
      <c r="C1595" s="34">
        <f t="shared" si="98"/>
        <v>88176</v>
      </c>
      <c r="D1595" s="37" t="e">
        <f>INDEX('Monthly Returns'!$E:$E,MATCH('Charting Input'!$C1595,'Monthly Returns'!$D:$D,0),0)</f>
        <v>#N/A</v>
      </c>
      <c r="E1595" s="37" t="e">
        <f>INDEX('Monthly Returns'!$O:$O,MATCH('Charting Input'!$C1595,'Monthly Returns'!$D:$D,0),0)</f>
        <v>#N/A</v>
      </c>
      <c r="F1595" s="37" t="e">
        <f>INDEX('Monthly Returns'!$P:$P,MATCH('Charting Input'!$C1595,'Monthly Returns'!$D:$D,0),0)</f>
        <v>#N/A</v>
      </c>
      <c r="G1595" s="17" t="e">
        <f t="shared" si="97"/>
        <v>#N/A</v>
      </c>
      <c r="H1595" s="17" t="e">
        <f t="shared" si="99"/>
        <v>#N/A</v>
      </c>
      <c r="I1595" s="17" t="e">
        <f t="shared" si="100"/>
        <v>#N/A</v>
      </c>
    </row>
    <row r="1596" spans="2:9" x14ac:dyDescent="0.2">
      <c r="B1596" s="1" t="s">
        <v>2007</v>
      </c>
      <c r="C1596" s="34">
        <f t="shared" si="98"/>
        <v>88206</v>
      </c>
      <c r="D1596" s="37" t="e">
        <f>INDEX('Monthly Returns'!$E:$E,MATCH('Charting Input'!$C1596,'Monthly Returns'!$D:$D,0),0)</f>
        <v>#N/A</v>
      </c>
      <c r="E1596" s="37" t="e">
        <f>INDEX('Monthly Returns'!$O:$O,MATCH('Charting Input'!$C1596,'Monthly Returns'!$D:$D,0),0)</f>
        <v>#N/A</v>
      </c>
      <c r="F1596" s="37" t="e">
        <f>INDEX('Monthly Returns'!$P:$P,MATCH('Charting Input'!$C1596,'Monthly Returns'!$D:$D,0),0)</f>
        <v>#N/A</v>
      </c>
      <c r="G1596" s="17" t="e">
        <f t="shared" si="97"/>
        <v>#N/A</v>
      </c>
      <c r="H1596" s="17" t="e">
        <f t="shared" si="99"/>
        <v>#N/A</v>
      </c>
      <c r="I1596" s="17" t="e">
        <f t="shared" si="100"/>
        <v>#N/A</v>
      </c>
    </row>
    <row r="1597" spans="2:9" x14ac:dyDescent="0.2">
      <c r="B1597" s="1" t="s">
        <v>2008</v>
      </c>
      <c r="C1597" s="34">
        <f t="shared" si="98"/>
        <v>88237</v>
      </c>
      <c r="D1597" s="37" t="e">
        <f>INDEX('Monthly Returns'!$E:$E,MATCH('Charting Input'!$C1597,'Monthly Returns'!$D:$D,0),0)</f>
        <v>#N/A</v>
      </c>
      <c r="E1597" s="37" t="e">
        <f>INDEX('Monthly Returns'!$O:$O,MATCH('Charting Input'!$C1597,'Monthly Returns'!$D:$D,0),0)</f>
        <v>#N/A</v>
      </c>
      <c r="F1597" s="37" t="e">
        <f>INDEX('Monthly Returns'!$P:$P,MATCH('Charting Input'!$C1597,'Monthly Returns'!$D:$D,0),0)</f>
        <v>#N/A</v>
      </c>
      <c r="G1597" s="17" t="e">
        <f t="shared" si="97"/>
        <v>#N/A</v>
      </c>
      <c r="H1597" s="17" t="e">
        <f t="shared" si="99"/>
        <v>#N/A</v>
      </c>
      <c r="I1597" s="17" t="e">
        <f t="shared" si="100"/>
        <v>#N/A</v>
      </c>
    </row>
    <row r="1598" spans="2:9" x14ac:dyDescent="0.2">
      <c r="B1598" s="1" t="s">
        <v>2009</v>
      </c>
      <c r="C1598" s="34">
        <f t="shared" si="98"/>
        <v>88268</v>
      </c>
      <c r="D1598" s="37" t="e">
        <f>INDEX('Monthly Returns'!$E:$E,MATCH('Charting Input'!$C1598,'Monthly Returns'!$D:$D,0),0)</f>
        <v>#N/A</v>
      </c>
      <c r="E1598" s="37" t="e">
        <f>INDEX('Monthly Returns'!$O:$O,MATCH('Charting Input'!$C1598,'Monthly Returns'!$D:$D,0),0)</f>
        <v>#N/A</v>
      </c>
      <c r="F1598" s="37" t="e">
        <f>INDEX('Monthly Returns'!$P:$P,MATCH('Charting Input'!$C1598,'Monthly Returns'!$D:$D,0),0)</f>
        <v>#N/A</v>
      </c>
      <c r="G1598" s="17" t="e">
        <f t="shared" si="97"/>
        <v>#N/A</v>
      </c>
      <c r="H1598" s="17" t="e">
        <f t="shared" si="99"/>
        <v>#N/A</v>
      </c>
      <c r="I1598" s="17" t="e">
        <f t="shared" si="100"/>
        <v>#N/A</v>
      </c>
    </row>
    <row r="1599" spans="2:9" x14ac:dyDescent="0.2">
      <c r="B1599" s="1" t="s">
        <v>2010</v>
      </c>
      <c r="C1599" s="34">
        <f t="shared" si="98"/>
        <v>88298</v>
      </c>
      <c r="D1599" s="37" t="e">
        <f>INDEX('Monthly Returns'!$E:$E,MATCH('Charting Input'!$C1599,'Monthly Returns'!$D:$D,0),0)</f>
        <v>#N/A</v>
      </c>
      <c r="E1599" s="37" t="e">
        <f>INDEX('Monthly Returns'!$O:$O,MATCH('Charting Input'!$C1599,'Monthly Returns'!$D:$D,0),0)</f>
        <v>#N/A</v>
      </c>
      <c r="F1599" s="37" t="e">
        <f>INDEX('Monthly Returns'!$P:$P,MATCH('Charting Input'!$C1599,'Monthly Returns'!$D:$D,0),0)</f>
        <v>#N/A</v>
      </c>
      <c r="G1599" s="17" t="e">
        <f t="shared" si="97"/>
        <v>#N/A</v>
      </c>
      <c r="H1599" s="17" t="e">
        <f t="shared" si="99"/>
        <v>#N/A</v>
      </c>
      <c r="I1599" s="17" t="e">
        <f t="shared" si="100"/>
        <v>#N/A</v>
      </c>
    </row>
    <row r="1600" spans="2:9" x14ac:dyDescent="0.2">
      <c r="B1600" s="1" t="s">
        <v>2011</v>
      </c>
      <c r="C1600" s="34">
        <f t="shared" si="98"/>
        <v>88329</v>
      </c>
      <c r="D1600" s="37" t="e">
        <f>INDEX('Monthly Returns'!$E:$E,MATCH('Charting Input'!$C1600,'Monthly Returns'!$D:$D,0),0)</f>
        <v>#N/A</v>
      </c>
      <c r="E1600" s="37" t="e">
        <f>INDEX('Monthly Returns'!$O:$O,MATCH('Charting Input'!$C1600,'Monthly Returns'!$D:$D,0),0)</f>
        <v>#N/A</v>
      </c>
      <c r="F1600" s="37" t="e">
        <f>INDEX('Monthly Returns'!$P:$P,MATCH('Charting Input'!$C1600,'Monthly Returns'!$D:$D,0),0)</f>
        <v>#N/A</v>
      </c>
      <c r="G1600" s="17" t="e">
        <f t="shared" si="97"/>
        <v>#N/A</v>
      </c>
      <c r="H1600" s="17" t="e">
        <f t="shared" si="99"/>
        <v>#N/A</v>
      </c>
      <c r="I1600" s="17" t="e">
        <f t="shared" si="100"/>
        <v>#N/A</v>
      </c>
    </row>
    <row r="1601" spans="2:9" x14ac:dyDescent="0.2">
      <c r="B1601" s="1" t="s">
        <v>2012</v>
      </c>
      <c r="C1601" s="34">
        <f t="shared" si="98"/>
        <v>88359</v>
      </c>
      <c r="D1601" s="37" t="e">
        <f>INDEX('Monthly Returns'!$E:$E,MATCH('Charting Input'!$C1601,'Monthly Returns'!$D:$D,0),0)</f>
        <v>#N/A</v>
      </c>
      <c r="E1601" s="37" t="e">
        <f>INDEX('Monthly Returns'!$O:$O,MATCH('Charting Input'!$C1601,'Monthly Returns'!$D:$D,0),0)</f>
        <v>#N/A</v>
      </c>
      <c r="F1601" s="37" t="e">
        <f>INDEX('Monthly Returns'!$P:$P,MATCH('Charting Input'!$C1601,'Monthly Returns'!$D:$D,0),0)</f>
        <v>#N/A</v>
      </c>
      <c r="G1601" s="17" t="e">
        <f t="shared" si="97"/>
        <v>#N/A</v>
      </c>
      <c r="H1601" s="17" t="e">
        <f t="shared" si="99"/>
        <v>#N/A</v>
      </c>
      <c r="I1601" s="17" t="e">
        <f t="shared" si="100"/>
        <v>#N/A</v>
      </c>
    </row>
    <row r="1602" spans="2:9" x14ac:dyDescent="0.2">
      <c r="B1602" s="1" t="s">
        <v>2013</v>
      </c>
      <c r="C1602" s="34">
        <f t="shared" si="98"/>
        <v>88390</v>
      </c>
      <c r="D1602" s="37" t="e">
        <f>INDEX('Monthly Returns'!$E:$E,MATCH('Charting Input'!$C1602,'Monthly Returns'!$D:$D,0),0)</f>
        <v>#N/A</v>
      </c>
      <c r="E1602" s="37" t="e">
        <f>INDEX('Monthly Returns'!$O:$O,MATCH('Charting Input'!$C1602,'Monthly Returns'!$D:$D,0),0)</f>
        <v>#N/A</v>
      </c>
      <c r="F1602" s="37" t="e">
        <f>INDEX('Monthly Returns'!$P:$P,MATCH('Charting Input'!$C1602,'Monthly Returns'!$D:$D,0),0)</f>
        <v>#N/A</v>
      </c>
      <c r="G1602" s="17" t="e">
        <f t="shared" si="97"/>
        <v>#N/A</v>
      </c>
      <c r="H1602" s="17" t="e">
        <f t="shared" si="99"/>
        <v>#N/A</v>
      </c>
      <c r="I1602" s="17" t="e">
        <f t="shared" si="100"/>
        <v>#N/A</v>
      </c>
    </row>
    <row r="1603" spans="2:9" x14ac:dyDescent="0.2">
      <c r="B1603" s="1" t="s">
        <v>2014</v>
      </c>
      <c r="C1603" s="34">
        <f t="shared" si="98"/>
        <v>88421</v>
      </c>
      <c r="D1603" s="37" t="e">
        <f>INDEX('Monthly Returns'!$E:$E,MATCH('Charting Input'!$C1603,'Monthly Returns'!$D:$D,0),0)</f>
        <v>#N/A</v>
      </c>
      <c r="E1603" s="37" t="e">
        <f>INDEX('Monthly Returns'!$O:$O,MATCH('Charting Input'!$C1603,'Monthly Returns'!$D:$D,0),0)</f>
        <v>#N/A</v>
      </c>
      <c r="F1603" s="37" t="e">
        <f>INDEX('Monthly Returns'!$P:$P,MATCH('Charting Input'!$C1603,'Monthly Returns'!$D:$D,0),0)</f>
        <v>#N/A</v>
      </c>
      <c r="G1603" s="17" t="e">
        <f t="shared" si="97"/>
        <v>#N/A</v>
      </c>
      <c r="H1603" s="17" t="e">
        <f t="shared" si="99"/>
        <v>#N/A</v>
      </c>
      <c r="I1603" s="17" t="e">
        <f t="shared" si="100"/>
        <v>#N/A</v>
      </c>
    </row>
    <row r="1604" spans="2:9" x14ac:dyDescent="0.2">
      <c r="B1604" s="1" t="s">
        <v>2015</v>
      </c>
      <c r="C1604" s="34">
        <f t="shared" si="98"/>
        <v>88449</v>
      </c>
      <c r="D1604" s="37" t="e">
        <f>INDEX('Monthly Returns'!$E:$E,MATCH('Charting Input'!$C1604,'Monthly Returns'!$D:$D,0),0)</f>
        <v>#N/A</v>
      </c>
      <c r="E1604" s="37" t="e">
        <f>INDEX('Monthly Returns'!$O:$O,MATCH('Charting Input'!$C1604,'Monthly Returns'!$D:$D,0),0)</f>
        <v>#N/A</v>
      </c>
      <c r="F1604" s="37" t="e">
        <f>INDEX('Monthly Returns'!$P:$P,MATCH('Charting Input'!$C1604,'Monthly Returns'!$D:$D,0),0)</f>
        <v>#N/A</v>
      </c>
      <c r="G1604" s="17" t="e">
        <f t="shared" si="97"/>
        <v>#N/A</v>
      </c>
      <c r="H1604" s="17" t="e">
        <f t="shared" si="99"/>
        <v>#N/A</v>
      </c>
      <c r="I1604" s="17" t="e">
        <f t="shared" si="100"/>
        <v>#N/A</v>
      </c>
    </row>
    <row r="1605" spans="2:9" x14ac:dyDescent="0.2">
      <c r="B1605" s="1" t="s">
        <v>2016</v>
      </c>
      <c r="C1605" s="34">
        <f t="shared" si="98"/>
        <v>88480</v>
      </c>
      <c r="D1605" s="37" t="e">
        <f>INDEX('Monthly Returns'!$E:$E,MATCH('Charting Input'!$C1605,'Monthly Returns'!$D:$D,0),0)</f>
        <v>#N/A</v>
      </c>
      <c r="E1605" s="37" t="e">
        <f>INDEX('Monthly Returns'!$O:$O,MATCH('Charting Input'!$C1605,'Monthly Returns'!$D:$D,0),0)</f>
        <v>#N/A</v>
      </c>
      <c r="F1605" s="37" t="e">
        <f>INDEX('Monthly Returns'!$P:$P,MATCH('Charting Input'!$C1605,'Monthly Returns'!$D:$D,0),0)</f>
        <v>#N/A</v>
      </c>
      <c r="G1605" s="17" t="e">
        <f t="shared" si="97"/>
        <v>#N/A</v>
      </c>
      <c r="H1605" s="17" t="e">
        <f t="shared" si="99"/>
        <v>#N/A</v>
      </c>
      <c r="I1605" s="17" t="e">
        <f t="shared" si="100"/>
        <v>#N/A</v>
      </c>
    </row>
    <row r="1606" spans="2:9" x14ac:dyDescent="0.2">
      <c r="B1606" s="1" t="s">
        <v>2017</v>
      </c>
      <c r="C1606" s="34">
        <f t="shared" si="98"/>
        <v>88510</v>
      </c>
      <c r="D1606" s="37" t="e">
        <f>INDEX('Monthly Returns'!$E:$E,MATCH('Charting Input'!$C1606,'Monthly Returns'!$D:$D,0),0)</f>
        <v>#N/A</v>
      </c>
      <c r="E1606" s="37" t="e">
        <f>INDEX('Monthly Returns'!$O:$O,MATCH('Charting Input'!$C1606,'Monthly Returns'!$D:$D,0),0)</f>
        <v>#N/A</v>
      </c>
      <c r="F1606" s="37" t="e">
        <f>INDEX('Monthly Returns'!$P:$P,MATCH('Charting Input'!$C1606,'Monthly Returns'!$D:$D,0),0)</f>
        <v>#N/A</v>
      </c>
      <c r="G1606" s="17" t="e">
        <f t="shared" si="97"/>
        <v>#N/A</v>
      </c>
      <c r="H1606" s="17" t="e">
        <f t="shared" si="99"/>
        <v>#N/A</v>
      </c>
      <c r="I1606" s="17" t="e">
        <f t="shared" si="100"/>
        <v>#N/A</v>
      </c>
    </row>
    <row r="1607" spans="2:9" x14ac:dyDescent="0.2">
      <c r="B1607" s="1" t="s">
        <v>2018</v>
      </c>
      <c r="C1607" s="34">
        <f t="shared" si="98"/>
        <v>88541</v>
      </c>
      <c r="D1607" s="37" t="e">
        <f>INDEX('Monthly Returns'!$E:$E,MATCH('Charting Input'!$C1607,'Monthly Returns'!$D:$D,0),0)</f>
        <v>#N/A</v>
      </c>
      <c r="E1607" s="37" t="e">
        <f>INDEX('Monthly Returns'!$O:$O,MATCH('Charting Input'!$C1607,'Monthly Returns'!$D:$D,0),0)</f>
        <v>#N/A</v>
      </c>
      <c r="F1607" s="37" t="e">
        <f>INDEX('Monthly Returns'!$P:$P,MATCH('Charting Input'!$C1607,'Monthly Returns'!$D:$D,0),0)</f>
        <v>#N/A</v>
      </c>
      <c r="G1607" s="17" t="e">
        <f t="shared" ref="G1607:G1670" si="101">D1607</f>
        <v>#N/A</v>
      </c>
      <c r="H1607" s="17" t="e">
        <f t="shared" si="99"/>
        <v>#N/A</v>
      </c>
      <c r="I1607" s="17" t="e">
        <f t="shared" si="100"/>
        <v>#N/A</v>
      </c>
    </row>
    <row r="1608" spans="2:9" x14ac:dyDescent="0.2">
      <c r="B1608" s="1" t="s">
        <v>2019</v>
      </c>
      <c r="C1608" s="34">
        <f t="shared" ref="C1608:C1671" si="102">EOMONTH(DATE(YEAR(C1607),MONTH(C1607),DAY(C1607)),1)</f>
        <v>88571</v>
      </c>
      <c r="D1608" s="37" t="e">
        <f>INDEX('Monthly Returns'!$E:$E,MATCH('Charting Input'!$C1608,'Monthly Returns'!$D:$D,0),0)</f>
        <v>#N/A</v>
      </c>
      <c r="E1608" s="37" t="e">
        <f>INDEX('Monthly Returns'!$O:$O,MATCH('Charting Input'!$C1608,'Monthly Returns'!$D:$D,0),0)</f>
        <v>#N/A</v>
      </c>
      <c r="F1608" s="37" t="e">
        <f>INDEX('Monthly Returns'!$P:$P,MATCH('Charting Input'!$C1608,'Monthly Returns'!$D:$D,0),0)</f>
        <v>#N/A</v>
      </c>
      <c r="G1608" s="17" t="e">
        <f t="shared" si="101"/>
        <v>#N/A</v>
      </c>
      <c r="H1608" s="17" t="e">
        <f t="shared" ref="H1608:H1671" si="103">H1607*(E1608/E1607)</f>
        <v>#N/A</v>
      </c>
      <c r="I1608" s="17" t="e">
        <f t="shared" ref="I1608:I1671" si="104">I1607*(F1608/F1607)</f>
        <v>#N/A</v>
      </c>
    </row>
    <row r="1609" spans="2:9" x14ac:dyDescent="0.2">
      <c r="B1609" s="1" t="s">
        <v>2020</v>
      </c>
      <c r="C1609" s="34">
        <f t="shared" si="102"/>
        <v>88602</v>
      </c>
      <c r="D1609" s="37" t="e">
        <f>INDEX('Monthly Returns'!$E:$E,MATCH('Charting Input'!$C1609,'Monthly Returns'!$D:$D,0),0)</f>
        <v>#N/A</v>
      </c>
      <c r="E1609" s="37" t="e">
        <f>INDEX('Monthly Returns'!$O:$O,MATCH('Charting Input'!$C1609,'Monthly Returns'!$D:$D,0),0)</f>
        <v>#N/A</v>
      </c>
      <c r="F1609" s="37" t="e">
        <f>INDEX('Monthly Returns'!$P:$P,MATCH('Charting Input'!$C1609,'Monthly Returns'!$D:$D,0),0)</f>
        <v>#N/A</v>
      </c>
      <c r="G1609" s="17" t="e">
        <f t="shared" si="101"/>
        <v>#N/A</v>
      </c>
      <c r="H1609" s="17" t="e">
        <f t="shared" si="103"/>
        <v>#N/A</v>
      </c>
      <c r="I1609" s="17" t="e">
        <f t="shared" si="104"/>
        <v>#N/A</v>
      </c>
    </row>
    <row r="1610" spans="2:9" x14ac:dyDescent="0.2">
      <c r="B1610" s="1" t="s">
        <v>2021</v>
      </c>
      <c r="C1610" s="34">
        <f t="shared" si="102"/>
        <v>88633</v>
      </c>
      <c r="D1610" s="37" t="e">
        <f>INDEX('Monthly Returns'!$E:$E,MATCH('Charting Input'!$C1610,'Monthly Returns'!$D:$D,0),0)</f>
        <v>#N/A</v>
      </c>
      <c r="E1610" s="37" t="e">
        <f>INDEX('Monthly Returns'!$O:$O,MATCH('Charting Input'!$C1610,'Monthly Returns'!$D:$D,0),0)</f>
        <v>#N/A</v>
      </c>
      <c r="F1610" s="37" t="e">
        <f>INDEX('Monthly Returns'!$P:$P,MATCH('Charting Input'!$C1610,'Monthly Returns'!$D:$D,0),0)</f>
        <v>#N/A</v>
      </c>
      <c r="G1610" s="17" t="e">
        <f t="shared" si="101"/>
        <v>#N/A</v>
      </c>
      <c r="H1610" s="17" t="e">
        <f t="shared" si="103"/>
        <v>#N/A</v>
      </c>
      <c r="I1610" s="17" t="e">
        <f t="shared" si="104"/>
        <v>#N/A</v>
      </c>
    </row>
    <row r="1611" spans="2:9" x14ac:dyDescent="0.2">
      <c r="B1611" s="1" t="s">
        <v>2022</v>
      </c>
      <c r="C1611" s="34">
        <f t="shared" si="102"/>
        <v>88663</v>
      </c>
      <c r="D1611" s="37" t="e">
        <f>INDEX('Monthly Returns'!$E:$E,MATCH('Charting Input'!$C1611,'Monthly Returns'!$D:$D,0),0)</f>
        <v>#N/A</v>
      </c>
      <c r="E1611" s="37" t="e">
        <f>INDEX('Monthly Returns'!$O:$O,MATCH('Charting Input'!$C1611,'Monthly Returns'!$D:$D,0),0)</f>
        <v>#N/A</v>
      </c>
      <c r="F1611" s="37" t="e">
        <f>INDEX('Monthly Returns'!$P:$P,MATCH('Charting Input'!$C1611,'Monthly Returns'!$D:$D,0),0)</f>
        <v>#N/A</v>
      </c>
      <c r="G1611" s="17" t="e">
        <f t="shared" si="101"/>
        <v>#N/A</v>
      </c>
      <c r="H1611" s="17" t="e">
        <f t="shared" si="103"/>
        <v>#N/A</v>
      </c>
      <c r="I1611" s="17" t="e">
        <f t="shared" si="104"/>
        <v>#N/A</v>
      </c>
    </row>
    <row r="1612" spans="2:9" x14ac:dyDescent="0.2">
      <c r="B1612" s="1" t="s">
        <v>2023</v>
      </c>
      <c r="C1612" s="34">
        <f t="shared" si="102"/>
        <v>88694</v>
      </c>
      <c r="D1612" s="37" t="e">
        <f>INDEX('Monthly Returns'!$E:$E,MATCH('Charting Input'!$C1612,'Monthly Returns'!$D:$D,0),0)</f>
        <v>#N/A</v>
      </c>
      <c r="E1612" s="37" t="e">
        <f>INDEX('Monthly Returns'!$O:$O,MATCH('Charting Input'!$C1612,'Monthly Returns'!$D:$D,0),0)</f>
        <v>#N/A</v>
      </c>
      <c r="F1612" s="37" t="e">
        <f>INDEX('Monthly Returns'!$P:$P,MATCH('Charting Input'!$C1612,'Monthly Returns'!$D:$D,0),0)</f>
        <v>#N/A</v>
      </c>
      <c r="G1612" s="17" t="e">
        <f t="shared" si="101"/>
        <v>#N/A</v>
      </c>
      <c r="H1612" s="17" t="e">
        <f t="shared" si="103"/>
        <v>#N/A</v>
      </c>
      <c r="I1612" s="17" t="e">
        <f t="shared" si="104"/>
        <v>#N/A</v>
      </c>
    </row>
    <row r="1613" spans="2:9" x14ac:dyDescent="0.2">
      <c r="B1613" s="1" t="s">
        <v>2024</v>
      </c>
      <c r="C1613" s="34">
        <f t="shared" si="102"/>
        <v>88724</v>
      </c>
      <c r="D1613" s="37" t="e">
        <f>INDEX('Monthly Returns'!$E:$E,MATCH('Charting Input'!$C1613,'Monthly Returns'!$D:$D,0),0)</f>
        <v>#N/A</v>
      </c>
      <c r="E1613" s="37" t="e">
        <f>INDEX('Monthly Returns'!$O:$O,MATCH('Charting Input'!$C1613,'Monthly Returns'!$D:$D,0),0)</f>
        <v>#N/A</v>
      </c>
      <c r="F1613" s="37" t="e">
        <f>INDEX('Monthly Returns'!$P:$P,MATCH('Charting Input'!$C1613,'Monthly Returns'!$D:$D,0),0)</f>
        <v>#N/A</v>
      </c>
      <c r="G1613" s="17" t="e">
        <f t="shared" si="101"/>
        <v>#N/A</v>
      </c>
      <c r="H1613" s="17" t="e">
        <f t="shared" si="103"/>
        <v>#N/A</v>
      </c>
      <c r="I1613" s="17" t="e">
        <f t="shared" si="104"/>
        <v>#N/A</v>
      </c>
    </row>
    <row r="1614" spans="2:9" x14ac:dyDescent="0.2">
      <c r="B1614" s="1" t="s">
        <v>2025</v>
      </c>
      <c r="C1614" s="34">
        <f t="shared" si="102"/>
        <v>88755</v>
      </c>
      <c r="D1614" s="37" t="e">
        <f>INDEX('Monthly Returns'!$E:$E,MATCH('Charting Input'!$C1614,'Monthly Returns'!$D:$D,0),0)</f>
        <v>#N/A</v>
      </c>
      <c r="E1614" s="37" t="e">
        <f>INDEX('Monthly Returns'!$O:$O,MATCH('Charting Input'!$C1614,'Monthly Returns'!$D:$D,0),0)</f>
        <v>#N/A</v>
      </c>
      <c r="F1614" s="37" t="e">
        <f>INDEX('Monthly Returns'!$P:$P,MATCH('Charting Input'!$C1614,'Monthly Returns'!$D:$D,0),0)</f>
        <v>#N/A</v>
      </c>
      <c r="G1614" s="17" t="e">
        <f t="shared" si="101"/>
        <v>#N/A</v>
      </c>
      <c r="H1614" s="17" t="e">
        <f t="shared" si="103"/>
        <v>#N/A</v>
      </c>
      <c r="I1614" s="17" t="e">
        <f t="shared" si="104"/>
        <v>#N/A</v>
      </c>
    </row>
    <row r="1615" spans="2:9" x14ac:dyDescent="0.2">
      <c r="B1615" s="1" t="s">
        <v>2026</v>
      </c>
      <c r="C1615" s="34">
        <f t="shared" si="102"/>
        <v>88786</v>
      </c>
      <c r="D1615" s="37" t="e">
        <f>INDEX('Monthly Returns'!$E:$E,MATCH('Charting Input'!$C1615,'Monthly Returns'!$D:$D,0),0)</f>
        <v>#N/A</v>
      </c>
      <c r="E1615" s="37" t="e">
        <f>INDEX('Monthly Returns'!$O:$O,MATCH('Charting Input'!$C1615,'Monthly Returns'!$D:$D,0),0)</f>
        <v>#N/A</v>
      </c>
      <c r="F1615" s="37" t="e">
        <f>INDEX('Monthly Returns'!$P:$P,MATCH('Charting Input'!$C1615,'Monthly Returns'!$D:$D,0),0)</f>
        <v>#N/A</v>
      </c>
      <c r="G1615" s="17" t="e">
        <f t="shared" si="101"/>
        <v>#N/A</v>
      </c>
      <c r="H1615" s="17" t="e">
        <f t="shared" si="103"/>
        <v>#N/A</v>
      </c>
      <c r="I1615" s="17" t="e">
        <f t="shared" si="104"/>
        <v>#N/A</v>
      </c>
    </row>
    <row r="1616" spans="2:9" x14ac:dyDescent="0.2">
      <c r="B1616" s="1" t="s">
        <v>2027</v>
      </c>
      <c r="C1616" s="34">
        <f t="shared" si="102"/>
        <v>88814</v>
      </c>
      <c r="D1616" s="37" t="e">
        <f>INDEX('Monthly Returns'!$E:$E,MATCH('Charting Input'!$C1616,'Monthly Returns'!$D:$D,0),0)</f>
        <v>#N/A</v>
      </c>
      <c r="E1616" s="37" t="e">
        <f>INDEX('Monthly Returns'!$O:$O,MATCH('Charting Input'!$C1616,'Monthly Returns'!$D:$D,0),0)</f>
        <v>#N/A</v>
      </c>
      <c r="F1616" s="37" t="e">
        <f>INDEX('Monthly Returns'!$P:$P,MATCH('Charting Input'!$C1616,'Monthly Returns'!$D:$D,0),0)</f>
        <v>#N/A</v>
      </c>
      <c r="G1616" s="17" t="e">
        <f t="shared" si="101"/>
        <v>#N/A</v>
      </c>
      <c r="H1616" s="17" t="e">
        <f t="shared" si="103"/>
        <v>#N/A</v>
      </c>
      <c r="I1616" s="17" t="e">
        <f t="shared" si="104"/>
        <v>#N/A</v>
      </c>
    </row>
    <row r="1617" spans="2:9" x14ac:dyDescent="0.2">
      <c r="B1617" s="1" t="s">
        <v>2028</v>
      </c>
      <c r="C1617" s="34">
        <f t="shared" si="102"/>
        <v>88845</v>
      </c>
      <c r="D1617" s="37" t="e">
        <f>INDEX('Monthly Returns'!$E:$E,MATCH('Charting Input'!$C1617,'Monthly Returns'!$D:$D,0),0)</f>
        <v>#N/A</v>
      </c>
      <c r="E1617" s="37" t="e">
        <f>INDEX('Monthly Returns'!$O:$O,MATCH('Charting Input'!$C1617,'Monthly Returns'!$D:$D,0),0)</f>
        <v>#N/A</v>
      </c>
      <c r="F1617" s="37" t="e">
        <f>INDEX('Monthly Returns'!$P:$P,MATCH('Charting Input'!$C1617,'Monthly Returns'!$D:$D,0),0)</f>
        <v>#N/A</v>
      </c>
      <c r="G1617" s="17" t="e">
        <f t="shared" si="101"/>
        <v>#N/A</v>
      </c>
      <c r="H1617" s="17" t="e">
        <f t="shared" si="103"/>
        <v>#N/A</v>
      </c>
      <c r="I1617" s="17" t="e">
        <f t="shared" si="104"/>
        <v>#N/A</v>
      </c>
    </row>
    <row r="1618" spans="2:9" x14ac:dyDescent="0.2">
      <c r="B1618" s="1" t="s">
        <v>2029</v>
      </c>
      <c r="C1618" s="34">
        <f t="shared" si="102"/>
        <v>88875</v>
      </c>
      <c r="D1618" s="37" t="e">
        <f>INDEX('Monthly Returns'!$E:$E,MATCH('Charting Input'!$C1618,'Monthly Returns'!$D:$D,0),0)</f>
        <v>#N/A</v>
      </c>
      <c r="E1618" s="37" t="e">
        <f>INDEX('Monthly Returns'!$O:$O,MATCH('Charting Input'!$C1618,'Monthly Returns'!$D:$D,0),0)</f>
        <v>#N/A</v>
      </c>
      <c r="F1618" s="37" t="e">
        <f>INDEX('Monthly Returns'!$P:$P,MATCH('Charting Input'!$C1618,'Monthly Returns'!$D:$D,0),0)</f>
        <v>#N/A</v>
      </c>
      <c r="G1618" s="17" t="e">
        <f t="shared" si="101"/>
        <v>#N/A</v>
      </c>
      <c r="H1618" s="17" t="e">
        <f t="shared" si="103"/>
        <v>#N/A</v>
      </c>
      <c r="I1618" s="17" t="e">
        <f t="shared" si="104"/>
        <v>#N/A</v>
      </c>
    </row>
    <row r="1619" spans="2:9" x14ac:dyDescent="0.2">
      <c r="B1619" s="1" t="s">
        <v>2030</v>
      </c>
      <c r="C1619" s="34">
        <f t="shared" si="102"/>
        <v>88906</v>
      </c>
      <c r="D1619" s="37" t="e">
        <f>INDEX('Monthly Returns'!$E:$E,MATCH('Charting Input'!$C1619,'Monthly Returns'!$D:$D,0),0)</f>
        <v>#N/A</v>
      </c>
      <c r="E1619" s="37" t="e">
        <f>INDEX('Monthly Returns'!$O:$O,MATCH('Charting Input'!$C1619,'Monthly Returns'!$D:$D,0),0)</f>
        <v>#N/A</v>
      </c>
      <c r="F1619" s="37" t="e">
        <f>INDEX('Monthly Returns'!$P:$P,MATCH('Charting Input'!$C1619,'Monthly Returns'!$D:$D,0),0)</f>
        <v>#N/A</v>
      </c>
      <c r="G1619" s="17" t="e">
        <f t="shared" si="101"/>
        <v>#N/A</v>
      </c>
      <c r="H1619" s="17" t="e">
        <f t="shared" si="103"/>
        <v>#N/A</v>
      </c>
      <c r="I1619" s="17" t="e">
        <f t="shared" si="104"/>
        <v>#N/A</v>
      </c>
    </row>
    <row r="1620" spans="2:9" x14ac:dyDescent="0.2">
      <c r="B1620" s="1" t="s">
        <v>2031</v>
      </c>
      <c r="C1620" s="34">
        <f t="shared" si="102"/>
        <v>88936</v>
      </c>
      <c r="D1620" s="37" t="e">
        <f>INDEX('Monthly Returns'!$E:$E,MATCH('Charting Input'!$C1620,'Monthly Returns'!$D:$D,0),0)</f>
        <v>#N/A</v>
      </c>
      <c r="E1620" s="37" t="e">
        <f>INDEX('Monthly Returns'!$O:$O,MATCH('Charting Input'!$C1620,'Monthly Returns'!$D:$D,0),0)</f>
        <v>#N/A</v>
      </c>
      <c r="F1620" s="37" t="e">
        <f>INDEX('Monthly Returns'!$P:$P,MATCH('Charting Input'!$C1620,'Monthly Returns'!$D:$D,0),0)</f>
        <v>#N/A</v>
      </c>
      <c r="G1620" s="17" t="e">
        <f t="shared" si="101"/>
        <v>#N/A</v>
      </c>
      <c r="H1620" s="17" t="e">
        <f t="shared" si="103"/>
        <v>#N/A</v>
      </c>
      <c r="I1620" s="17" t="e">
        <f t="shared" si="104"/>
        <v>#N/A</v>
      </c>
    </row>
    <row r="1621" spans="2:9" x14ac:dyDescent="0.2">
      <c r="B1621" s="1" t="s">
        <v>2032</v>
      </c>
      <c r="C1621" s="34">
        <f t="shared" si="102"/>
        <v>88967</v>
      </c>
      <c r="D1621" s="37" t="e">
        <f>INDEX('Monthly Returns'!$E:$E,MATCH('Charting Input'!$C1621,'Monthly Returns'!$D:$D,0),0)</f>
        <v>#N/A</v>
      </c>
      <c r="E1621" s="37" t="e">
        <f>INDEX('Monthly Returns'!$O:$O,MATCH('Charting Input'!$C1621,'Monthly Returns'!$D:$D,0),0)</f>
        <v>#N/A</v>
      </c>
      <c r="F1621" s="37" t="e">
        <f>INDEX('Monthly Returns'!$P:$P,MATCH('Charting Input'!$C1621,'Monthly Returns'!$D:$D,0),0)</f>
        <v>#N/A</v>
      </c>
      <c r="G1621" s="17" t="e">
        <f t="shared" si="101"/>
        <v>#N/A</v>
      </c>
      <c r="H1621" s="17" t="e">
        <f t="shared" si="103"/>
        <v>#N/A</v>
      </c>
      <c r="I1621" s="17" t="e">
        <f t="shared" si="104"/>
        <v>#N/A</v>
      </c>
    </row>
    <row r="1622" spans="2:9" x14ac:dyDescent="0.2">
      <c r="B1622" s="1" t="s">
        <v>2033</v>
      </c>
      <c r="C1622" s="34">
        <f t="shared" si="102"/>
        <v>88998</v>
      </c>
      <c r="D1622" s="37" t="e">
        <f>INDEX('Monthly Returns'!$E:$E,MATCH('Charting Input'!$C1622,'Monthly Returns'!$D:$D,0),0)</f>
        <v>#N/A</v>
      </c>
      <c r="E1622" s="37" t="e">
        <f>INDEX('Monthly Returns'!$O:$O,MATCH('Charting Input'!$C1622,'Monthly Returns'!$D:$D,0),0)</f>
        <v>#N/A</v>
      </c>
      <c r="F1622" s="37" t="e">
        <f>INDEX('Monthly Returns'!$P:$P,MATCH('Charting Input'!$C1622,'Monthly Returns'!$D:$D,0),0)</f>
        <v>#N/A</v>
      </c>
      <c r="G1622" s="17" t="e">
        <f t="shared" si="101"/>
        <v>#N/A</v>
      </c>
      <c r="H1622" s="17" t="e">
        <f t="shared" si="103"/>
        <v>#N/A</v>
      </c>
      <c r="I1622" s="17" t="e">
        <f t="shared" si="104"/>
        <v>#N/A</v>
      </c>
    </row>
    <row r="1623" spans="2:9" x14ac:dyDescent="0.2">
      <c r="B1623" s="1" t="s">
        <v>2034</v>
      </c>
      <c r="C1623" s="34">
        <f t="shared" si="102"/>
        <v>89028</v>
      </c>
      <c r="D1623" s="37" t="e">
        <f>INDEX('Monthly Returns'!$E:$E,MATCH('Charting Input'!$C1623,'Monthly Returns'!$D:$D,0),0)</f>
        <v>#N/A</v>
      </c>
      <c r="E1623" s="37" t="e">
        <f>INDEX('Monthly Returns'!$O:$O,MATCH('Charting Input'!$C1623,'Monthly Returns'!$D:$D,0),0)</f>
        <v>#N/A</v>
      </c>
      <c r="F1623" s="37" t="e">
        <f>INDEX('Monthly Returns'!$P:$P,MATCH('Charting Input'!$C1623,'Monthly Returns'!$D:$D,0),0)</f>
        <v>#N/A</v>
      </c>
      <c r="G1623" s="17" t="e">
        <f t="shared" si="101"/>
        <v>#N/A</v>
      </c>
      <c r="H1623" s="17" t="e">
        <f t="shared" si="103"/>
        <v>#N/A</v>
      </c>
      <c r="I1623" s="17" t="e">
        <f t="shared" si="104"/>
        <v>#N/A</v>
      </c>
    </row>
    <row r="1624" spans="2:9" x14ac:dyDescent="0.2">
      <c r="B1624" s="1" t="s">
        <v>2035</v>
      </c>
      <c r="C1624" s="34">
        <f t="shared" si="102"/>
        <v>89059</v>
      </c>
      <c r="D1624" s="37" t="e">
        <f>INDEX('Monthly Returns'!$E:$E,MATCH('Charting Input'!$C1624,'Monthly Returns'!$D:$D,0),0)</f>
        <v>#N/A</v>
      </c>
      <c r="E1624" s="37" t="e">
        <f>INDEX('Monthly Returns'!$O:$O,MATCH('Charting Input'!$C1624,'Monthly Returns'!$D:$D,0),0)</f>
        <v>#N/A</v>
      </c>
      <c r="F1624" s="37" t="e">
        <f>INDEX('Monthly Returns'!$P:$P,MATCH('Charting Input'!$C1624,'Monthly Returns'!$D:$D,0),0)</f>
        <v>#N/A</v>
      </c>
      <c r="G1624" s="17" t="e">
        <f t="shared" si="101"/>
        <v>#N/A</v>
      </c>
      <c r="H1624" s="17" t="e">
        <f t="shared" si="103"/>
        <v>#N/A</v>
      </c>
      <c r="I1624" s="17" t="e">
        <f t="shared" si="104"/>
        <v>#N/A</v>
      </c>
    </row>
    <row r="1625" spans="2:9" x14ac:dyDescent="0.2">
      <c r="B1625" s="1" t="s">
        <v>2036</v>
      </c>
      <c r="C1625" s="34">
        <f t="shared" si="102"/>
        <v>89089</v>
      </c>
      <c r="D1625" s="37" t="e">
        <f>INDEX('Monthly Returns'!$E:$E,MATCH('Charting Input'!$C1625,'Monthly Returns'!$D:$D,0),0)</f>
        <v>#N/A</v>
      </c>
      <c r="E1625" s="37" t="e">
        <f>INDEX('Monthly Returns'!$O:$O,MATCH('Charting Input'!$C1625,'Monthly Returns'!$D:$D,0),0)</f>
        <v>#N/A</v>
      </c>
      <c r="F1625" s="37" t="e">
        <f>INDEX('Monthly Returns'!$P:$P,MATCH('Charting Input'!$C1625,'Monthly Returns'!$D:$D,0),0)</f>
        <v>#N/A</v>
      </c>
      <c r="G1625" s="17" t="e">
        <f t="shared" si="101"/>
        <v>#N/A</v>
      </c>
      <c r="H1625" s="17" t="e">
        <f t="shared" si="103"/>
        <v>#N/A</v>
      </c>
      <c r="I1625" s="17" t="e">
        <f t="shared" si="104"/>
        <v>#N/A</v>
      </c>
    </row>
    <row r="1626" spans="2:9" x14ac:dyDescent="0.2">
      <c r="B1626" s="1" t="s">
        <v>2037</v>
      </c>
      <c r="C1626" s="34">
        <f t="shared" si="102"/>
        <v>89120</v>
      </c>
      <c r="D1626" s="37" t="e">
        <f>INDEX('Monthly Returns'!$E:$E,MATCH('Charting Input'!$C1626,'Monthly Returns'!$D:$D,0),0)</f>
        <v>#N/A</v>
      </c>
      <c r="E1626" s="37" t="e">
        <f>INDEX('Monthly Returns'!$O:$O,MATCH('Charting Input'!$C1626,'Monthly Returns'!$D:$D,0),0)</f>
        <v>#N/A</v>
      </c>
      <c r="F1626" s="37" t="e">
        <f>INDEX('Monthly Returns'!$P:$P,MATCH('Charting Input'!$C1626,'Monthly Returns'!$D:$D,0),0)</f>
        <v>#N/A</v>
      </c>
      <c r="G1626" s="17" t="e">
        <f t="shared" si="101"/>
        <v>#N/A</v>
      </c>
      <c r="H1626" s="17" t="e">
        <f t="shared" si="103"/>
        <v>#N/A</v>
      </c>
      <c r="I1626" s="17" t="e">
        <f t="shared" si="104"/>
        <v>#N/A</v>
      </c>
    </row>
    <row r="1627" spans="2:9" x14ac:dyDescent="0.2">
      <c r="B1627" s="1" t="s">
        <v>2038</v>
      </c>
      <c r="C1627" s="34">
        <f t="shared" si="102"/>
        <v>89151</v>
      </c>
      <c r="D1627" s="37" t="e">
        <f>INDEX('Monthly Returns'!$E:$E,MATCH('Charting Input'!$C1627,'Monthly Returns'!$D:$D,0),0)</f>
        <v>#N/A</v>
      </c>
      <c r="E1627" s="37" t="e">
        <f>INDEX('Monthly Returns'!$O:$O,MATCH('Charting Input'!$C1627,'Monthly Returns'!$D:$D,0),0)</f>
        <v>#N/A</v>
      </c>
      <c r="F1627" s="37" t="e">
        <f>INDEX('Monthly Returns'!$P:$P,MATCH('Charting Input'!$C1627,'Monthly Returns'!$D:$D,0),0)</f>
        <v>#N/A</v>
      </c>
      <c r="G1627" s="17" t="e">
        <f t="shared" si="101"/>
        <v>#N/A</v>
      </c>
      <c r="H1627" s="17" t="e">
        <f t="shared" si="103"/>
        <v>#N/A</v>
      </c>
      <c r="I1627" s="17" t="e">
        <f t="shared" si="104"/>
        <v>#N/A</v>
      </c>
    </row>
    <row r="1628" spans="2:9" x14ac:dyDescent="0.2">
      <c r="B1628" s="1" t="s">
        <v>2039</v>
      </c>
      <c r="C1628" s="34">
        <f t="shared" si="102"/>
        <v>89180</v>
      </c>
      <c r="D1628" s="37" t="e">
        <f>INDEX('Monthly Returns'!$E:$E,MATCH('Charting Input'!$C1628,'Monthly Returns'!$D:$D,0),0)</f>
        <v>#N/A</v>
      </c>
      <c r="E1628" s="37" t="e">
        <f>INDEX('Monthly Returns'!$O:$O,MATCH('Charting Input'!$C1628,'Monthly Returns'!$D:$D,0),0)</f>
        <v>#N/A</v>
      </c>
      <c r="F1628" s="37" t="e">
        <f>INDEX('Monthly Returns'!$P:$P,MATCH('Charting Input'!$C1628,'Monthly Returns'!$D:$D,0),0)</f>
        <v>#N/A</v>
      </c>
      <c r="G1628" s="17" t="e">
        <f t="shared" si="101"/>
        <v>#N/A</v>
      </c>
      <c r="H1628" s="17" t="e">
        <f t="shared" si="103"/>
        <v>#N/A</v>
      </c>
      <c r="I1628" s="17" t="e">
        <f t="shared" si="104"/>
        <v>#N/A</v>
      </c>
    </row>
    <row r="1629" spans="2:9" x14ac:dyDescent="0.2">
      <c r="B1629" s="1" t="s">
        <v>2040</v>
      </c>
      <c r="C1629" s="34">
        <f t="shared" si="102"/>
        <v>89211</v>
      </c>
      <c r="D1629" s="37" t="e">
        <f>INDEX('Monthly Returns'!$E:$E,MATCH('Charting Input'!$C1629,'Monthly Returns'!$D:$D,0),0)</f>
        <v>#N/A</v>
      </c>
      <c r="E1629" s="37" t="e">
        <f>INDEX('Monthly Returns'!$O:$O,MATCH('Charting Input'!$C1629,'Monthly Returns'!$D:$D,0),0)</f>
        <v>#N/A</v>
      </c>
      <c r="F1629" s="37" t="e">
        <f>INDEX('Monthly Returns'!$P:$P,MATCH('Charting Input'!$C1629,'Monthly Returns'!$D:$D,0),0)</f>
        <v>#N/A</v>
      </c>
      <c r="G1629" s="17" t="e">
        <f t="shared" si="101"/>
        <v>#N/A</v>
      </c>
      <c r="H1629" s="17" t="e">
        <f t="shared" si="103"/>
        <v>#N/A</v>
      </c>
      <c r="I1629" s="17" t="e">
        <f t="shared" si="104"/>
        <v>#N/A</v>
      </c>
    </row>
    <row r="1630" spans="2:9" x14ac:dyDescent="0.2">
      <c r="B1630" s="1" t="s">
        <v>2041</v>
      </c>
      <c r="C1630" s="34">
        <f t="shared" si="102"/>
        <v>89241</v>
      </c>
      <c r="D1630" s="37" t="e">
        <f>INDEX('Monthly Returns'!$E:$E,MATCH('Charting Input'!$C1630,'Monthly Returns'!$D:$D,0),0)</f>
        <v>#N/A</v>
      </c>
      <c r="E1630" s="37" t="e">
        <f>INDEX('Monthly Returns'!$O:$O,MATCH('Charting Input'!$C1630,'Monthly Returns'!$D:$D,0),0)</f>
        <v>#N/A</v>
      </c>
      <c r="F1630" s="37" t="e">
        <f>INDEX('Monthly Returns'!$P:$P,MATCH('Charting Input'!$C1630,'Monthly Returns'!$D:$D,0),0)</f>
        <v>#N/A</v>
      </c>
      <c r="G1630" s="17" t="e">
        <f t="shared" si="101"/>
        <v>#N/A</v>
      </c>
      <c r="H1630" s="17" t="e">
        <f t="shared" si="103"/>
        <v>#N/A</v>
      </c>
      <c r="I1630" s="17" t="e">
        <f t="shared" si="104"/>
        <v>#N/A</v>
      </c>
    </row>
    <row r="1631" spans="2:9" x14ac:dyDescent="0.2">
      <c r="B1631" s="1" t="s">
        <v>2042</v>
      </c>
      <c r="C1631" s="34">
        <f t="shared" si="102"/>
        <v>89272</v>
      </c>
      <c r="D1631" s="37" t="e">
        <f>INDEX('Monthly Returns'!$E:$E,MATCH('Charting Input'!$C1631,'Monthly Returns'!$D:$D,0),0)</f>
        <v>#N/A</v>
      </c>
      <c r="E1631" s="37" t="e">
        <f>INDEX('Monthly Returns'!$O:$O,MATCH('Charting Input'!$C1631,'Monthly Returns'!$D:$D,0),0)</f>
        <v>#N/A</v>
      </c>
      <c r="F1631" s="37" t="e">
        <f>INDEX('Monthly Returns'!$P:$P,MATCH('Charting Input'!$C1631,'Monthly Returns'!$D:$D,0),0)</f>
        <v>#N/A</v>
      </c>
      <c r="G1631" s="17" t="e">
        <f t="shared" si="101"/>
        <v>#N/A</v>
      </c>
      <c r="H1631" s="17" t="e">
        <f t="shared" si="103"/>
        <v>#N/A</v>
      </c>
      <c r="I1631" s="17" t="e">
        <f t="shared" si="104"/>
        <v>#N/A</v>
      </c>
    </row>
    <row r="1632" spans="2:9" x14ac:dyDescent="0.2">
      <c r="B1632" s="1" t="s">
        <v>2043</v>
      </c>
      <c r="C1632" s="34">
        <f t="shared" si="102"/>
        <v>89302</v>
      </c>
      <c r="D1632" s="37" t="e">
        <f>INDEX('Monthly Returns'!$E:$E,MATCH('Charting Input'!$C1632,'Monthly Returns'!$D:$D,0),0)</f>
        <v>#N/A</v>
      </c>
      <c r="E1632" s="37" t="e">
        <f>INDEX('Monthly Returns'!$O:$O,MATCH('Charting Input'!$C1632,'Monthly Returns'!$D:$D,0),0)</f>
        <v>#N/A</v>
      </c>
      <c r="F1632" s="37" t="e">
        <f>INDEX('Monthly Returns'!$P:$P,MATCH('Charting Input'!$C1632,'Monthly Returns'!$D:$D,0),0)</f>
        <v>#N/A</v>
      </c>
      <c r="G1632" s="17" t="e">
        <f t="shared" si="101"/>
        <v>#N/A</v>
      </c>
      <c r="H1632" s="17" t="e">
        <f t="shared" si="103"/>
        <v>#N/A</v>
      </c>
      <c r="I1632" s="17" t="e">
        <f t="shared" si="104"/>
        <v>#N/A</v>
      </c>
    </row>
    <row r="1633" spans="2:9" x14ac:dyDescent="0.2">
      <c r="B1633" s="1" t="s">
        <v>2044</v>
      </c>
      <c r="C1633" s="34">
        <f t="shared" si="102"/>
        <v>89333</v>
      </c>
      <c r="D1633" s="37" t="e">
        <f>INDEX('Monthly Returns'!$E:$E,MATCH('Charting Input'!$C1633,'Monthly Returns'!$D:$D,0),0)</f>
        <v>#N/A</v>
      </c>
      <c r="E1633" s="37" t="e">
        <f>INDEX('Monthly Returns'!$O:$O,MATCH('Charting Input'!$C1633,'Monthly Returns'!$D:$D,0),0)</f>
        <v>#N/A</v>
      </c>
      <c r="F1633" s="37" t="e">
        <f>INDEX('Monthly Returns'!$P:$P,MATCH('Charting Input'!$C1633,'Monthly Returns'!$D:$D,0),0)</f>
        <v>#N/A</v>
      </c>
      <c r="G1633" s="17" t="e">
        <f t="shared" si="101"/>
        <v>#N/A</v>
      </c>
      <c r="H1633" s="17" t="e">
        <f t="shared" si="103"/>
        <v>#N/A</v>
      </c>
      <c r="I1633" s="17" t="e">
        <f t="shared" si="104"/>
        <v>#N/A</v>
      </c>
    </row>
    <row r="1634" spans="2:9" x14ac:dyDescent="0.2">
      <c r="B1634" s="1" t="s">
        <v>2045</v>
      </c>
      <c r="C1634" s="34">
        <f t="shared" si="102"/>
        <v>89364</v>
      </c>
      <c r="D1634" s="37" t="e">
        <f>INDEX('Monthly Returns'!$E:$E,MATCH('Charting Input'!$C1634,'Monthly Returns'!$D:$D,0),0)</f>
        <v>#N/A</v>
      </c>
      <c r="E1634" s="37" t="e">
        <f>INDEX('Monthly Returns'!$O:$O,MATCH('Charting Input'!$C1634,'Monthly Returns'!$D:$D,0),0)</f>
        <v>#N/A</v>
      </c>
      <c r="F1634" s="37" t="e">
        <f>INDEX('Monthly Returns'!$P:$P,MATCH('Charting Input'!$C1634,'Monthly Returns'!$D:$D,0),0)</f>
        <v>#N/A</v>
      </c>
      <c r="G1634" s="17" t="e">
        <f t="shared" si="101"/>
        <v>#N/A</v>
      </c>
      <c r="H1634" s="17" t="e">
        <f t="shared" si="103"/>
        <v>#N/A</v>
      </c>
      <c r="I1634" s="17" t="e">
        <f t="shared" si="104"/>
        <v>#N/A</v>
      </c>
    </row>
    <row r="1635" spans="2:9" x14ac:dyDescent="0.2">
      <c r="B1635" s="1" t="s">
        <v>2046</v>
      </c>
      <c r="C1635" s="34">
        <f t="shared" si="102"/>
        <v>89394</v>
      </c>
      <c r="D1635" s="37" t="e">
        <f>INDEX('Monthly Returns'!$E:$E,MATCH('Charting Input'!$C1635,'Monthly Returns'!$D:$D,0),0)</f>
        <v>#N/A</v>
      </c>
      <c r="E1635" s="37" t="e">
        <f>INDEX('Monthly Returns'!$O:$O,MATCH('Charting Input'!$C1635,'Monthly Returns'!$D:$D,0),0)</f>
        <v>#N/A</v>
      </c>
      <c r="F1635" s="37" t="e">
        <f>INDEX('Monthly Returns'!$P:$P,MATCH('Charting Input'!$C1635,'Monthly Returns'!$D:$D,0),0)</f>
        <v>#N/A</v>
      </c>
      <c r="G1635" s="17" t="e">
        <f t="shared" si="101"/>
        <v>#N/A</v>
      </c>
      <c r="H1635" s="17" t="e">
        <f t="shared" si="103"/>
        <v>#N/A</v>
      </c>
      <c r="I1635" s="17" t="e">
        <f t="shared" si="104"/>
        <v>#N/A</v>
      </c>
    </row>
    <row r="1636" spans="2:9" x14ac:dyDescent="0.2">
      <c r="B1636" s="1" t="s">
        <v>2047</v>
      </c>
      <c r="C1636" s="34">
        <f t="shared" si="102"/>
        <v>89425</v>
      </c>
      <c r="D1636" s="37" t="e">
        <f>INDEX('Monthly Returns'!$E:$E,MATCH('Charting Input'!$C1636,'Monthly Returns'!$D:$D,0),0)</f>
        <v>#N/A</v>
      </c>
      <c r="E1636" s="37" t="e">
        <f>INDEX('Monthly Returns'!$O:$O,MATCH('Charting Input'!$C1636,'Monthly Returns'!$D:$D,0),0)</f>
        <v>#N/A</v>
      </c>
      <c r="F1636" s="37" t="e">
        <f>INDEX('Monthly Returns'!$P:$P,MATCH('Charting Input'!$C1636,'Monthly Returns'!$D:$D,0),0)</f>
        <v>#N/A</v>
      </c>
      <c r="G1636" s="17" t="e">
        <f t="shared" si="101"/>
        <v>#N/A</v>
      </c>
      <c r="H1636" s="17" t="e">
        <f t="shared" si="103"/>
        <v>#N/A</v>
      </c>
      <c r="I1636" s="17" t="e">
        <f t="shared" si="104"/>
        <v>#N/A</v>
      </c>
    </row>
    <row r="1637" spans="2:9" x14ac:dyDescent="0.2">
      <c r="B1637" s="1" t="s">
        <v>2048</v>
      </c>
      <c r="C1637" s="34">
        <f t="shared" si="102"/>
        <v>89455</v>
      </c>
      <c r="D1637" s="37" t="e">
        <f>INDEX('Monthly Returns'!$E:$E,MATCH('Charting Input'!$C1637,'Monthly Returns'!$D:$D,0),0)</f>
        <v>#N/A</v>
      </c>
      <c r="E1637" s="37" t="e">
        <f>INDEX('Monthly Returns'!$O:$O,MATCH('Charting Input'!$C1637,'Monthly Returns'!$D:$D,0),0)</f>
        <v>#N/A</v>
      </c>
      <c r="F1637" s="37" t="e">
        <f>INDEX('Monthly Returns'!$P:$P,MATCH('Charting Input'!$C1637,'Monthly Returns'!$D:$D,0),0)</f>
        <v>#N/A</v>
      </c>
      <c r="G1637" s="17" t="e">
        <f t="shared" si="101"/>
        <v>#N/A</v>
      </c>
      <c r="H1637" s="17" t="e">
        <f t="shared" si="103"/>
        <v>#N/A</v>
      </c>
      <c r="I1637" s="17" t="e">
        <f t="shared" si="104"/>
        <v>#N/A</v>
      </c>
    </row>
    <row r="1638" spans="2:9" x14ac:dyDescent="0.2">
      <c r="B1638" s="1" t="s">
        <v>2049</v>
      </c>
      <c r="C1638" s="34">
        <f t="shared" si="102"/>
        <v>89486</v>
      </c>
      <c r="D1638" s="37" t="e">
        <f>INDEX('Monthly Returns'!$E:$E,MATCH('Charting Input'!$C1638,'Monthly Returns'!$D:$D,0),0)</f>
        <v>#N/A</v>
      </c>
      <c r="E1638" s="37" t="e">
        <f>INDEX('Monthly Returns'!$O:$O,MATCH('Charting Input'!$C1638,'Monthly Returns'!$D:$D,0),0)</f>
        <v>#N/A</v>
      </c>
      <c r="F1638" s="37" t="e">
        <f>INDEX('Monthly Returns'!$P:$P,MATCH('Charting Input'!$C1638,'Monthly Returns'!$D:$D,0),0)</f>
        <v>#N/A</v>
      </c>
      <c r="G1638" s="17" t="e">
        <f t="shared" si="101"/>
        <v>#N/A</v>
      </c>
      <c r="H1638" s="17" t="e">
        <f t="shared" si="103"/>
        <v>#N/A</v>
      </c>
      <c r="I1638" s="17" t="e">
        <f t="shared" si="104"/>
        <v>#N/A</v>
      </c>
    </row>
    <row r="1639" spans="2:9" x14ac:dyDescent="0.2">
      <c r="B1639" s="1" t="s">
        <v>2050</v>
      </c>
      <c r="C1639" s="34">
        <f t="shared" si="102"/>
        <v>89517</v>
      </c>
      <c r="D1639" s="37" t="e">
        <f>INDEX('Monthly Returns'!$E:$E,MATCH('Charting Input'!$C1639,'Monthly Returns'!$D:$D,0),0)</f>
        <v>#N/A</v>
      </c>
      <c r="E1639" s="37" t="e">
        <f>INDEX('Monthly Returns'!$O:$O,MATCH('Charting Input'!$C1639,'Monthly Returns'!$D:$D,0),0)</f>
        <v>#N/A</v>
      </c>
      <c r="F1639" s="37" t="e">
        <f>INDEX('Monthly Returns'!$P:$P,MATCH('Charting Input'!$C1639,'Monthly Returns'!$D:$D,0),0)</f>
        <v>#N/A</v>
      </c>
      <c r="G1639" s="17" t="e">
        <f t="shared" si="101"/>
        <v>#N/A</v>
      </c>
      <c r="H1639" s="17" t="e">
        <f t="shared" si="103"/>
        <v>#N/A</v>
      </c>
      <c r="I1639" s="17" t="e">
        <f t="shared" si="104"/>
        <v>#N/A</v>
      </c>
    </row>
    <row r="1640" spans="2:9" x14ac:dyDescent="0.2">
      <c r="B1640" s="1" t="s">
        <v>2051</v>
      </c>
      <c r="C1640" s="34">
        <f t="shared" si="102"/>
        <v>89545</v>
      </c>
      <c r="D1640" s="37" t="e">
        <f>INDEX('Monthly Returns'!$E:$E,MATCH('Charting Input'!$C1640,'Monthly Returns'!$D:$D,0),0)</f>
        <v>#N/A</v>
      </c>
      <c r="E1640" s="37" t="e">
        <f>INDEX('Monthly Returns'!$O:$O,MATCH('Charting Input'!$C1640,'Monthly Returns'!$D:$D,0),0)</f>
        <v>#N/A</v>
      </c>
      <c r="F1640" s="37" t="e">
        <f>INDEX('Monthly Returns'!$P:$P,MATCH('Charting Input'!$C1640,'Monthly Returns'!$D:$D,0),0)</f>
        <v>#N/A</v>
      </c>
      <c r="G1640" s="17" t="e">
        <f t="shared" si="101"/>
        <v>#N/A</v>
      </c>
      <c r="H1640" s="17" t="e">
        <f t="shared" si="103"/>
        <v>#N/A</v>
      </c>
      <c r="I1640" s="17" t="e">
        <f t="shared" si="104"/>
        <v>#N/A</v>
      </c>
    </row>
    <row r="1641" spans="2:9" x14ac:dyDescent="0.2">
      <c r="B1641" s="1" t="s">
        <v>2052</v>
      </c>
      <c r="C1641" s="34">
        <f t="shared" si="102"/>
        <v>89576</v>
      </c>
      <c r="D1641" s="37" t="e">
        <f>INDEX('Monthly Returns'!$E:$E,MATCH('Charting Input'!$C1641,'Monthly Returns'!$D:$D,0),0)</f>
        <v>#N/A</v>
      </c>
      <c r="E1641" s="37" t="e">
        <f>INDEX('Monthly Returns'!$O:$O,MATCH('Charting Input'!$C1641,'Monthly Returns'!$D:$D,0),0)</f>
        <v>#N/A</v>
      </c>
      <c r="F1641" s="37" t="e">
        <f>INDEX('Monthly Returns'!$P:$P,MATCH('Charting Input'!$C1641,'Monthly Returns'!$D:$D,0),0)</f>
        <v>#N/A</v>
      </c>
      <c r="G1641" s="17" t="e">
        <f t="shared" si="101"/>
        <v>#N/A</v>
      </c>
      <c r="H1641" s="17" t="e">
        <f t="shared" si="103"/>
        <v>#N/A</v>
      </c>
      <c r="I1641" s="17" t="e">
        <f t="shared" si="104"/>
        <v>#N/A</v>
      </c>
    </row>
    <row r="1642" spans="2:9" x14ac:dyDescent="0.2">
      <c r="B1642" s="1" t="s">
        <v>2053</v>
      </c>
      <c r="C1642" s="34">
        <f t="shared" si="102"/>
        <v>89606</v>
      </c>
      <c r="D1642" s="37" t="e">
        <f>INDEX('Monthly Returns'!$E:$E,MATCH('Charting Input'!$C1642,'Monthly Returns'!$D:$D,0),0)</f>
        <v>#N/A</v>
      </c>
      <c r="E1642" s="37" t="e">
        <f>INDEX('Monthly Returns'!$O:$O,MATCH('Charting Input'!$C1642,'Monthly Returns'!$D:$D,0),0)</f>
        <v>#N/A</v>
      </c>
      <c r="F1642" s="37" t="e">
        <f>INDEX('Monthly Returns'!$P:$P,MATCH('Charting Input'!$C1642,'Monthly Returns'!$D:$D,0),0)</f>
        <v>#N/A</v>
      </c>
      <c r="G1642" s="17" t="e">
        <f t="shared" si="101"/>
        <v>#N/A</v>
      </c>
      <c r="H1642" s="17" t="e">
        <f t="shared" si="103"/>
        <v>#N/A</v>
      </c>
      <c r="I1642" s="17" t="e">
        <f t="shared" si="104"/>
        <v>#N/A</v>
      </c>
    </row>
    <row r="1643" spans="2:9" x14ac:dyDescent="0.2">
      <c r="B1643" s="1" t="s">
        <v>2054</v>
      </c>
      <c r="C1643" s="34">
        <f t="shared" si="102"/>
        <v>89637</v>
      </c>
      <c r="D1643" s="37" t="e">
        <f>INDEX('Monthly Returns'!$E:$E,MATCH('Charting Input'!$C1643,'Monthly Returns'!$D:$D,0),0)</f>
        <v>#N/A</v>
      </c>
      <c r="E1643" s="37" t="e">
        <f>INDEX('Monthly Returns'!$O:$O,MATCH('Charting Input'!$C1643,'Monthly Returns'!$D:$D,0),0)</f>
        <v>#N/A</v>
      </c>
      <c r="F1643" s="37" t="e">
        <f>INDEX('Monthly Returns'!$P:$P,MATCH('Charting Input'!$C1643,'Monthly Returns'!$D:$D,0),0)</f>
        <v>#N/A</v>
      </c>
      <c r="G1643" s="17" t="e">
        <f t="shared" si="101"/>
        <v>#N/A</v>
      </c>
      <c r="H1643" s="17" t="e">
        <f t="shared" si="103"/>
        <v>#N/A</v>
      </c>
      <c r="I1643" s="17" t="e">
        <f t="shared" si="104"/>
        <v>#N/A</v>
      </c>
    </row>
    <row r="1644" spans="2:9" x14ac:dyDescent="0.2">
      <c r="B1644" s="1" t="s">
        <v>2055</v>
      </c>
      <c r="C1644" s="34">
        <f t="shared" si="102"/>
        <v>89667</v>
      </c>
      <c r="D1644" s="37" t="e">
        <f>INDEX('Monthly Returns'!$E:$E,MATCH('Charting Input'!$C1644,'Monthly Returns'!$D:$D,0),0)</f>
        <v>#N/A</v>
      </c>
      <c r="E1644" s="37" t="e">
        <f>INDEX('Monthly Returns'!$O:$O,MATCH('Charting Input'!$C1644,'Monthly Returns'!$D:$D,0),0)</f>
        <v>#N/A</v>
      </c>
      <c r="F1644" s="37" t="e">
        <f>INDEX('Monthly Returns'!$P:$P,MATCH('Charting Input'!$C1644,'Monthly Returns'!$D:$D,0),0)</f>
        <v>#N/A</v>
      </c>
      <c r="G1644" s="17" t="e">
        <f t="shared" si="101"/>
        <v>#N/A</v>
      </c>
      <c r="H1644" s="17" t="e">
        <f t="shared" si="103"/>
        <v>#N/A</v>
      </c>
      <c r="I1644" s="17" t="e">
        <f t="shared" si="104"/>
        <v>#N/A</v>
      </c>
    </row>
    <row r="1645" spans="2:9" x14ac:dyDescent="0.2">
      <c r="B1645" s="1" t="s">
        <v>2056</v>
      </c>
      <c r="C1645" s="34">
        <f t="shared" si="102"/>
        <v>89698</v>
      </c>
      <c r="D1645" s="37" t="e">
        <f>INDEX('Monthly Returns'!$E:$E,MATCH('Charting Input'!$C1645,'Monthly Returns'!$D:$D,0),0)</f>
        <v>#N/A</v>
      </c>
      <c r="E1645" s="37" t="e">
        <f>INDEX('Monthly Returns'!$O:$O,MATCH('Charting Input'!$C1645,'Monthly Returns'!$D:$D,0),0)</f>
        <v>#N/A</v>
      </c>
      <c r="F1645" s="37" t="e">
        <f>INDEX('Monthly Returns'!$P:$P,MATCH('Charting Input'!$C1645,'Monthly Returns'!$D:$D,0),0)</f>
        <v>#N/A</v>
      </c>
      <c r="G1645" s="17" t="e">
        <f t="shared" si="101"/>
        <v>#N/A</v>
      </c>
      <c r="H1645" s="17" t="e">
        <f t="shared" si="103"/>
        <v>#N/A</v>
      </c>
      <c r="I1645" s="17" t="e">
        <f t="shared" si="104"/>
        <v>#N/A</v>
      </c>
    </row>
    <row r="1646" spans="2:9" x14ac:dyDescent="0.2">
      <c r="B1646" s="1" t="s">
        <v>2057</v>
      </c>
      <c r="C1646" s="34">
        <f t="shared" si="102"/>
        <v>89729</v>
      </c>
      <c r="D1646" s="37" t="e">
        <f>INDEX('Monthly Returns'!$E:$E,MATCH('Charting Input'!$C1646,'Monthly Returns'!$D:$D,0),0)</f>
        <v>#N/A</v>
      </c>
      <c r="E1646" s="37" t="e">
        <f>INDEX('Monthly Returns'!$O:$O,MATCH('Charting Input'!$C1646,'Monthly Returns'!$D:$D,0),0)</f>
        <v>#N/A</v>
      </c>
      <c r="F1646" s="37" t="e">
        <f>INDEX('Monthly Returns'!$P:$P,MATCH('Charting Input'!$C1646,'Monthly Returns'!$D:$D,0),0)</f>
        <v>#N/A</v>
      </c>
      <c r="G1646" s="17" t="e">
        <f t="shared" si="101"/>
        <v>#N/A</v>
      </c>
      <c r="H1646" s="17" t="e">
        <f t="shared" si="103"/>
        <v>#N/A</v>
      </c>
      <c r="I1646" s="17" t="e">
        <f t="shared" si="104"/>
        <v>#N/A</v>
      </c>
    </row>
    <row r="1647" spans="2:9" x14ac:dyDescent="0.2">
      <c r="B1647" s="1" t="s">
        <v>2058</v>
      </c>
      <c r="C1647" s="34">
        <f t="shared" si="102"/>
        <v>89759</v>
      </c>
      <c r="D1647" s="37" t="e">
        <f>INDEX('Monthly Returns'!$E:$E,MATCH('Charting Input'!$C1647,'Monthly Returns'!$D:$D,0),0)</f>
        <v>#N/A</v>
      </c>
      <c r="E1647" s="37" t="e">
        <f>INDEX('Monthly Returns'!$O:$O,MATCH('Charting Input'!$C1647,'Monthly Returns'!$D:$D,0),0)</f>
        <v>#N/A</v>
      </c>
      <c r="F1647" s="37" t="e">
        <f>INDEX('Monthly Returns'!$P:$P,MATCH('Charting Input'!$C1647,'Monthly Returns'!$D:$D,0),0)</f>
        <v>#N/A</v>
      </c>
      <c r="G1647" s="17" t="e">
        <f t="shared" si="101"/>
        <v>#N/A</v>
      </c>
      <c r="H1647" s="17" t="e">
        <f t="shared" si="103"/>
        <v>#N/A</v>
      </c>
      <c r="I1647" s="17" t="e">
        <f t="shared" si="104"/>
        <v>#N/A</v>
      </c>
    </row>
    <row r="1648" spans="2:9" x14ac:dyDescent="0.2">
      <c r="B1648" s="1" t="s">
        <v>2059</v>
      </c>
      <c r="C1648" s="34">
        <f t="shared" si="102"/>
        <v>89790</v>
      </c>
      <c r="D1648" s="37" t="e">
        <f>INDEX('Monthly Returns'!$E:$E,MATCH('Charting Input'!$C1648,'Monthly Returns'!$D:$D,0),0)</f>
        <v>#N/A</v>
      </c>
      <c r="E1648" s="37" t="e">
        <f>INDEX('Monthly Returns'!$O:$O,MATCH('Charting Input'!$C1648,'Monthly Returns'!$D:$D,0),0)</f>
        <v>#N/A</v>
      </c>
      <c r="F1648" s="37" t="e">
        <f>INDEX('Monthly Returns'!$P:$P,MATCH('Charting Input'!$C1648,'Monthly Returns'!$D:$D,0),0)</f>
        <v>#N/A</v>
      </c>
      <c r="G1648" s="17" t="e">
        <f t="shared" si="101"/>
        <v>#N/A</v>
      </c>
      <c r="H1648" s="17" t="e">
        <f t="shared" si="103"/>
        <v>#N/A</v>
      </c>
      <c r="I1648" s="17" t="e">
        <f t="shared" si="104"/>
        <v>#N/A</v>
      </c>
    </row>
    <row r="1649" spans="2:9" x14ac:dyDescent="0.2">
      <c r="B1649" s="1" t="s">
        <v>2060</v>
      </c>
      <c r="C1649" s="34">
        <f t="shared" si="102"/>
        <v>89820</v>
      </c>
      <c r="D1649" s="37" t="e">
        <f>INDEX('Monthly Returns'!$E:$E,MATCH('Charting Input'!$C1649,'Monthly Returns'!$D:$D,0),0)</f>
        <v>#N/A</v>
      </c>
      <c r="E1649" s="37" t="e">
        <f>INDEX('Monthly Returns'!$O:$O,MATCH('Charting Input'!$C1649,'Monthly Returns'!$D:$D,0),0)</f>
        <v>#N/A</v>
      </c>
      <c r="F1649" s="37" t="e">
        <f>INDEX('Monthly Returns'!$P:$P,MATCH('Charting Input'!$C1649,'Monthly Returns'!$D:$D,0),0)</f>
        <v>#N/A</v>
      </c>
      <c r="G1649" s="17" t="e">
        <f t="shared" si="101"/>
        <v>#N/A</v>
      </c>
      <c r="H1649" s="17" t="e">
        <f t="shared" si="103"/>
        <v>#N/A</v>
      </c>
      <c r="I1649" s="17" t="e">
        <f t="shared" si="104"/>
        <v>#N/A</v>
      </c>
    </row>
    <row r="1650" spans="2:9" x14ac:dyDescent="0.2">
      <c r="B1650" s="1" t="s">
        <v>2061</v>
      </c>
      <c r="C1650" s="34">
        <f t="shared" si="102"/>
        <v>89851</v>
      </c>
      <c r="D1650" s="37" t="e">
        <f>INDEX('Monthly Returns'!$E:$E,MATCH('Charting Input'!$C1650,'Monthly Returns'!$D:$D,0),0)</f>
        <v>#N/A</v>
      </c>
      <c r="E1650" s="37" t="e">
        <f>INDEX('Monthly Returns'!$O:$O,MATCH('Charting Input'!$C1650,'Monthly Returns'!$D:$D,0),0)</f>
        <v>#N/A</v>
      </c>
      <c r="F1650" s="37" t="e">
        <f>INDEX('Monthly Returns'!$P:$P,MATCH('Charting Input'!$C1650,'Monthly Returns'!$D:$D,0),0)</f>
        <v>#N/A</v>
      </c>
      <c r="G1650" s="17" t="e">
        <f t="shared" si="101"/>
        <v>#N/A</v>
      </c>
      <c r="H1650" s="17" t="e">
        <f t="shared" si="103"/>
        <v>#N/A</v>
      </c>
      <c r="I1650" s="17" t="e">
        <f t="shared" si="104"/>
        <v>#N/A</v>
      </c>
    </row>
    <row r="1651" spans="2:9" x14ac:dyDescent="0.2">
      <c r="B1651" s="1" t="s">
        <v>2062</v>
      </c>
      <c r="C1651" s="34">
        <f t="shared" si="102"/>
        <v>89882</v>
      </c>
      <c r="D1651" s="37" t="e">
        <f>INDEX('Monthly Returns'!$E:$E,MATCH('Charting Input'!$C1651,'Monthly Returns'!$D:$D,0),0)</f>
        <v>#N/A</v>
      </c>
      <c r="E1651" s="37" t="e">
        <f>INDEX('Monthly Returns'!$O:$O,MATCH('Charting Input'!$C1651,'Monthly Returns'!$D:$D,0),0)</f>
        <v>#N/A</v>
      </c>
      <c r="F1651" s="37" t="e">
        <f>INDEX('Monthly Returns'!$P:$P,MATCH('Charting Input'!$C1651,'Monthly Returns'!$D:$D,0),0)</f>
        <v>#N/A</v>
      </c>
      <c r="G1651" s="17" t="e">
        <f t="shared" si="101"/>
        <v>#N/A</v>
      </c>
      <c r="H1651" s="17" t="e">
        <f t="shared" si="103"/>
        <v>#N/A</v>
      </c>
      <c r="I1651" s="17" t="e">
        <f t="shared" si="104"/>
        <v>#N/A</v>
      </c>
    </row>
    <row r="1652" spans="2:9" x14ac:dyDescent="0.2">
      <c r="B1652" s="1" t="s">
        <v>2063</v>
      </c>
      <c r="C1652" s="34">
        <f t="shared" si="102"/>
        <v>89910</v>
      </c>
      <c r="D1652" s="37" t="e">
        <f>INDEX('Monthly Returns'!$E:$E,MATCH('Charting Input'!$C1652,'Monthly Returns'!$D:$D,0),0)</f>
        <v>#N/A</v>
      </c>
      <c r="E1652" s="37" t="e">
        <f>INDEX('Monthly Returns'!$O:$O,MATCH('Charting Input'!$C1652,'Monthly Returns'!$D:$D,0),0)</f>
        <v>#N/A</v>
      </c>
      <c r="F1652" s="37" t="e">
        <f>INDEX('Monthly Returns'!$P:$P,MATCH('Charting Input'!$C1652,'Monthly Returns'!$D:$D,0),0)</f>
        <v>#N/A</v>
      </c>
      <c r="G1652" s="17" t="e">
        <f t="shared" si="101"/>
        <v>#N/A</v>
      </c>
      <c r="H1652" s="17" t="e">
        <f t="shared" si="103"/>
        <v>#N/A</v>
      </c>
      <c r="I1652" s="17" t="e">
        <f t="shared" si="104"/>
        <v>#N/A</v>
      </c>
    </row>
    <row r="1653" spans="2:9" x14ac:dyDescent="0.2">
      <c r="B1653" s="1" t="s">
        <v>2064</v>
      </c>
      <c r="C1653" s="34">
        <f t="shared" si="102"/>
        <v>89941</v>
      </c>
      <c r="D1653" s="37" t="e">
        <f>INDEX('Monthly Returns'!$E:$E,MATCH('Charting Input'!$C1653,'Monthly Returns'!$D:$D,0),0)</f>
        <v>#N/A</v>
      </c>
      <c r="E1653" s="37" t="e">
        <f>INDEX('Monthly Returns'!$O:$O,MATCH('Charting Input'!$C1653,'Monthly Returns'!$D:$D,0),0)</f>
        <v>#N/A</v>
      </c>
      <c r="F1653" s="37" t="e">
        <f>INDEX('Monthly Returns'!$P:$P,MATCH('Charting Input'!$C1653,'Monthly Returns'!$D:$D,0),0)</f>
        <v>#N/A</v>
      </c>
      <c r="G1653" s="17" t="e">
        <f t="shared" si="101"/>
        <v>#N/A</v>
      </c>
      <c r="H1653" s="17" t="e">
        <f t="shared" si="103"/>
        <v>#N/A</v>
      </c>
      <c r="I1653" s="17" t="e">
        <f t="shared" si="104"/>
        <v>#N/A</v>
      </c>
    </row>
    <row r="1654" spans="2:9" x14ac:dyDescent="0.2">
      <c r="B1654" s="1" t="s">
        <v>2065</v>
      </c>
      <c r="C1654" s="34">
        <f t="shared" si="102"/>
        <v>89971</v>
      </c>
      <c r="D1654" s="37" t="e">
        <f>INDEX('Monthly Returns'!$E:$E,MATCH('Charting Input'!$C1654,'Monthly Returns'!$D:$D,0),0)</f>
        <v>#N/A</v>
      </c>
      <c r="E1654" s="37" t="e">
        <f>INDEX('Monthly Returns'!$O:$O,MATCH('Charting Input'!$C1654,'Monthly Returns'!$D:$D,0),0)</f>
        <v>#N/A</v>
      </c>
      <c r="F1654" s="37" t="e">
        <f>INDEX('Monthly Returns'!$P:$P,MATCH('Charting Input'!$C1654,'Monthly Returns'!$D:$D,0),0)</f>
        <v>#N/A</v>
      </c>
      <c r="G1654" s="17" t="e">
        <f t="shared" si="101"/>
        <v>#N/A</v>
      </c>
      <c r="H1654" s="17" t="e">
        <f t="shared" si="103"/>
        <v>#N/A</v>
      </c>
      <c r="I1654" s="17" t="e">
        <f t="shared" si="104"/>
        <v>#N/A</v>
      </c>
    </row>
    <row r="1655" spans="2:9" x14ac:dyDescent="0.2">
      <c r="B1655" s="1" t="s">
        <v>2066</v>
      </c>
      <c r="C1655" s="34">
        <f t="shared" si="102"/>
        <v>90002</v>
      </c>
      <c r="D1655" s="37" t="e">
        <f>INDEX('Monthly Returns'!$E:$E,MATCH('Charting Input'!$C1655,'Monthly Returns'!$D:$D,0),0)</f>
        <v>#N/A</v>
      </c>
      <c r="E1655" s="37" t="e">
        <f>INDEX('Monthly Returns'!$O:$O,MATCH('Charting Input'!$C1655,'Monthly Returns'!$D:$D,0),0)</f>
        <v>#N/A</v>
      </c>
      <c r="F1655" s="37" t="e">
        <f>INDEX('Monthly Returns'!$P:$P,MATCH('Charting Input'!$C1655,'Monthly Returns'!$D:$D,0),0)</f>
        <v>#N/A</v>
      </c>
      <c r="G1655" s="17" t="e">
        <f t="shared" si="101"/>
        <v>#N/A</v>
      </c>
      <c r="H1655" s="17" t="e">
        <f t="shared" si="103"/>
        <v>#N/A</v>
      </c>
      <c r="I1655" s="17" t="e">
        <f t="shared" si="104"/>
        <v>#N/A</v>
      </c>
    </row>
    <row r="1656" spans="2:9" x14ac:dyDescent="0.2">
      <c r="B1656" s="1" t="s">
        <v>2067</v>
      </c>
      <c r="C1656" s="34">
        <f t="shared" si="102"/>
        <v>90032</v>
      </c>
      <c r="D1656" s="37" t="e">
        <f>INDEX('Monthly Returns'!$E:$E,MATCH('Charting Input'!$C1656,'Monthly Returns'!$D:$D,0),0)</f>
        <v>#N/A</v>
      </c>
      <c r="E1656" s="37" t="e">
        <f>INDEX('Monthly Returns'!$O:$O,MATCH('Charting Input'!$C1656,'Monthly Returns'!$D:$D,0),0)</f>
        <v>#N/A</v>
      </c>
      <c r="F1656" s="37" t="e">
        <f>INDEX('Monthly Returns'!$P:$P,MATCH('Charting Input'!$C1656,'Monthly Returns'!$D:$D,0),0)</f>
        <v>#N/A</v>
      </c>
      <c r="G1656" s="17" t="e">
        <f t="shared" si="101"/>
        <v>#N/A</v>
      </c>
      <c r="H1656" s="17" t="e">
        <f t="shared" si="103"/>
        <v>#N/A</v>
      </c>
      <c r="I1656" s="17" t="e">
        <f t="shared" si="104"/>
        <v>#N/A</v>
      </c>
    </row>
    <row r="1657" spans="2:9" x14ac:dyDescent="0.2">
      <c r="B1657" s="1" t="s">
        <v>2068</v>
      </c>
      <c r="C1657" s="34">
        <f t="shared" si="102"/>
        <v>90063</v>
      </c>
      <c r="D1657" s="37" t="e">
        <f>INDEX('Monthly Returns'!$E:$E,MATCH('Charting Input'!$C1657,'Monthly Returns'!$D:$D,0),0)</f>
        <v>#N/A</v>
      </c>
      <c r="E1657" s="37" t="e">
        <f>INDEX('Monthly Returns'!$O:$O,MATCH('Charting Input'!$C1657,'Monthly Returns'!$D:$D,0),0)</f>
        <v>#N/A</v>
      </c>
      <c r="F1657" s="37" t="e">
        <f>INDEX('Monthly Returns'!$P:$P,MATCH('Charting Input'!$C1657,'Monthly Returns'!$D:$D,0),0)</f>
        <v>#N/A</v>
      </c>
      <c r="G1657" s="17" t="e">
        <f t="shared" si="101"/>
        <v>#N/A</v>
      </c>
      <c r="H1657" s="17" t="e">
        <f t="shared" si="103"/>
        <v>#N/A</v>
      </c>
      <c r="I1657" s="17" t="e">
        <f t="shared" si="104"/>
        <v>#N/A</v>
      </c>
    </row>
    <row r="1658" spans="2:9" x14ac:dyDescent="0.2">
      <c r="B1658" s="1" t="s">
        <v>2069</v>
      </c>
      <c r="C1658" s="34">
        <f t="shared" si="102"/>
        <v>90094</v>
      </c>
      <c r="D1658" s="37" t="e">
        <f>INDEX('Monthly Returns'!$E:$E,MATCH('Charting Input'!$C1658,'Monthly Returns'!$D:$D,0),0)</f>
        <v>#N/A</v>
      </c>
      <c r="E1658" s="37" t="e">
        <f>INDEX('Monthly Returns'!$O:$O,MATCH('Charting Input'!$C1658,'Monthly Returns'!$D:$D,0),0)</f>
        <v>#N/A</v>
      </c>
      <c r="F1658" s="37" t="e">
        <f>INDEX('Monthly Returns'!$P:$P,MATCH('Charting Input'!$C1658,'Monthly Returns'!$D:$D,0),0)</f>
        <v>#N/A</v>
      </c>
      <c r="G1658" s="17" t="e">
        <f t="shared" si="101"/>
        <v>#N/A</v>
      </c>
      <c r="H1658" s="17" t="e">
        <f t="shared" si="103"/>
        <v>#N/A</v>
      </c>
      <c r="I1658" s="17" t="e">
        <f t="shared" si="104"/>
        <v>#N/A</v>
      </c>
    </row>
    <row r="1659" spans="2:9" x14ac:dyDescent="0.2">
      <c r="B1659" s="1" t="s">
        <v>2070</v>
      </c>
      <c r="C1659" s="34">
        <f t="shared" si="102"/>
        <v>90124</v>
      </c>
      <c r="D1659" s="37" t="e">
        <f>INDEX('Monthly Returns'!$E:$E,MATCH('Charting Input'!$C1659,'Monthly Returns'!$D:$D,0),0)</f>
        <v>#N/A</v>
      </c>
      <c r="E1659" s="37" t="e">
        <f>INDEX('Monthly Returns'!$O:$O,MATCH('Charting Input'!$C1659,'Monthly Returns'!$D:$D,0),0)</f>
        <v>#N/A</v>
      </c>
      <c r="F1659" s="37" t="e">
        <f>INDEX('Monthly Returns'!$P:$P,MATCH('Charting Input'!$C1659,'Monthly Returns'!$D:$D,0),0)</f>
        <v>#N/A</v>
      </c>
      <c r="G1659" s="17" t="e">
        <f t="shared" si="101"/>
        <v>#N/A</v>
      </c>
      <c r="H1659" s="17" t="e">
        <f t="shared" si="103"/>
        <v>#N/A</v>
      </c>
      <c r="I1659" s="17" t="e">
        <f t="shared" si="104"/>
        <v>#N/A</v>
      </c>
    </row>
    <row r="1660" spans="2:9" x14ac:dyDescent="0.2">
      <c r="B1660" s="1" t="s">
        <v>2071</v>
      </c>
      <c r="C1660" s="34">
        <f t="shared" si="102"/>
        <v>90155</v>
      </c>
      <c r="D1660" s="37" t="e">
        <f>INDEX('Monthly Returns'!$E:$E,MATCH('Charting Input'!$C1660,'Monthly Returns'!$D:$D,0),0)</f>
        <v>#N/A</v>
      </c>
      <c r="E1660" s="37" t="e">
        <f>INDEX('Monthly Returns'!$O:$O,MATCH('Charting Input'!$C1660,'Monthly Returns'!$D:$D,0),0)</f>
        <v>#N/A</v>
      </c>
      <c r="F1660" s="37" t="e">
        <f>INDEX('Monthly Returns'!$P:$P,MATCH('Charting Input'!$C1660,'Monthly Returns'!$D:$D,0),0)</f>
        <v>#N/A</v>
      </c>
      <c r="G1660" s="17" t="e">
        <f t="shared" si="101"/>
        <v>#N/A</v>
      </c>
      <c r="H1660" s="17" t="e">
        <f t="shared" si="103"/>
        <v>#N/A</v>
      </c>
      <c r="I1660" s="17" t="e">
        <f t="shared" si="104"/>
        <v>#N/A</v>
      </c>
    </row>
    <row r="1661" spans="2:9" x14ac:dyDescent="0.2">
      <c r="B1661" s="1" t="s">
        <v>2072</v>
      </c>
      <c r="C1661" s="34">
        <f t="shared" si="102"/>
        <v>90185</v>
      </c>
      <c r="D1661" s="37" t="e">
        <f>INDEX('Monthly Returns'!$E:$E,MATCH('Charting Input'!$C1661,'Monthly Returns'!$D:$D,0),0)</f>
        <v>#N/A</v>
      </c>
      <c r="E1661" s="37" t="e">
        <f>INDEX('Monthly Returns'!$O:$O,MATCH('Charting Input'!$C1661,'Monthly Returns'!$D:$D,0),0)</f>
        <v>#N/A</v>
      </c>
      <c r="F1661" s="37" t="e">
        <f>INDEX('Monthly Returns'!$P:$P,MATCH('Charting Input'!$C1661,'Monthly Returns'!$D:$D,0),0)</f>
        <v>#N/A</v>
      </c>
      <c r="G1661" s="17" t="e">
        <f t="shared" si="101"/>
        <v>#N/A</v>
      </c>
      <c r="H1661" s="17" t="e">
        <f t="shared" si="103"/>
        <v>#N/A</v>
      </c>
      <c r="I1661" s="17" t="e">
        <f t="shared" si="104"/>
        <v>#N/A</v>
      </c>
    </row>
    <row r="1662" spans="2:9" x14ac:dyDescent="0.2">
      <c r="B1662" s="1" t="s">
        <v>2073</v>
      </c>
      <c r="C1662" s="34">
        <f t="shared" si="102"/>
        <v>90216</v>
      </c>
      <c r="D1662" s="37" t="e">
        <f>INDEX('Monthly Returns'!$E:$E,MATCH('Charting Input'!$C1662,'Monthly Returns'!$D:$D,0),0)</f>
        <v>#N/A</v>
      </c>
      <c r="E1662" s="37" t="e">
        <f>INDEX('Monthly Returns'!$O:$O,MATCH('Charting Input'!$C1662,'Monthly Returns'!$D:$D,0),0)</f>
        <v>#N/A</v>
      </c>
      <c r="F1662" s="37" t="e">
        <f>INDEX('Monthly Returns'!$P:$P,MATCH('Charting Input'!$C1662,'Monthly Returns'!$D:$D,0),0)</f>
        <v>#N/A</v>
      </c>
      <c r="G1662" s="17" t="e">
        <f t="shared" si="101"/>
        <v>#N/A</v>
      </c>
      <c r="H1662" s="17" t="e">
        <f t="shared" si="103"/>
        <v>#N/A</v>
      </c>
      <c r="I1662" s="17" t="e">
        <f t="shared" si="104"/>
        <v>#N/A</v>
      </c>
    </row>
    <row r="1663" spans="2:9" x14ac:dyDescent="0.2">
      <c r="B1663" s="1" t="s">
        <v>2074</v>
      </c>
      <c r="C1663" s="34">
        <f t="shared" si="102"/>
        <v>90247</v>
      </c>
      <c r="D1663" s="37" t="e">
        <f>INDEX('Monthly Returns'!$E:$E,MATCH('Charting Input'!$C1663,'Monthly Returns'!$D:$D,0),0)</f>
        <v>#N/A</v>
      </c>
      <c r="E1663" s="37" t="e">
        <f>INDEX('Monthly Returns'!$O:$O,MATCH('Charting Input'!$C1663,'Monthly Returns'!$D:$D,0),0)</f>
        <v>#N/A</v>
      </c>
      <c r="F1663" s="37" t="e">
        <f>INDEX('Monthly Returns'!$P:$P,MATCH('Charting Input'!$C1663,'Monthly Returns'!$D:$D,0),0)</f>
        <v>#N/A</v>
      </c>
      <c r="G1663" s="17" t="e">
        <f t="shared" si="101"/>
        <v>#N/A</v>
      </c>
      <c r="H1663" s="17" t="e">
        <f t="shared" si="103"/>
        <v>#N/A</v>
      </c>
      <c r="I1663" s="17" t="e">
        <f t="shared" si="104"/>
        <v>#N/A</v>
      </c>
    </row>
    <row r="1664" spans="2:9" x14ac:dyDescent="0.2">
      <c r="B1664" s="1" t="s">
        <v>2075</v>
      </c>
      <c r="C1664" s="34">
        <f t="shared" si="102"/>
        <v>90275</v>
      </c>
      <c r="D1664" s="37" t="e">
        <f>INDEX('Monthly Returns'!$E:$E,MATCH('Charting Input'!$C1664,'Monthly Returns'!$D:$D,0),0)</f>
        <v>#N/A</v>
      </c>
      <c r="E1664" s="37" t="e">
        <f>INDEX('Monthly Returns'!$O:$O,MATCH('Charting Input'!$C1664,'Monthly Returns'!$D:$D,0),0)</f>
        <v>#N/A</v>
      </c>
      <c r="F1664" s="37" t="e">
        <f>INDEX('Monthly Returns'!$P:$P,MATCH('Charting Input'!$C1664,'Monthly Returns'!$D:$D,0),0)</f>
        <v>#N/A</v>
      </c>
      <c r="G1664" s="17" t="e">
        <f t="shared" si="101"/>
        <v>#N/A</v>
      </c>
      <c r="H1664" s="17" t="e">
        <f t="shared" si="103"/>
        <v>#N/A</v>
      </c>
      <c r="I1664" s="17" t="e">
        <f t="shared" si="104"/>
        <v>#N/A</v>
      </c>
    </row>
    <row r="1665" spans="2:9" x14ac:dyDescent="0.2">
      <c r="B1665" s="1" t="s">
        <v>2076</v>
      </c>
      <c r="C1665" s="34">
        <f t="shared" si="102"/>
        <v>90306</v>
      </c>
      <c r="D1665" s="37" t="e">
        <f>INDEX('Monthly Returns'!$E:$E,MATCH('Charting Input'!$C1665,'Monthly Returns'!$D:$D,0),0)</f>
        <v>#N/A</v>
      </c>
      <c r="E1665" s="37" t="e">
        <f>INDEX('Monthly Returns'!$O:$O,MATCH('Charting Input'!$C1665,'Monthly Returns'!$D:$D,0),0)</f>
        <v>#N/A</v>
      </c>
      <c r="F1665" s="37" t="e">
        <f>INDEX('Monthly Returns'!$P:$P,MATCH('Charting Input'!$C1665,'Monthly Returns'!$D:$D,0),0)</f>
        <v>#N/A</v>
      </c>
      <c r="G1665" s="17" t="e">
        <f t="shared" si="101"/>
        <v>#N/A</v>
      </c>
      <c r="H1665" s="17" t="e">
        <f t="shared" si="103"/>
        <v>#N/A</v>
      </c>
      <c r="I1665" s="17" t="e">
        <f t="shared" si="104"/>
        <v>#N/A</v>
      </c>
    </row>
    <row r="1666" spans="2:9" x14ac:dyDescent="0.2">
      <c r="B1666" s="1" t="s">
        <v>2077</v>
      </c>
      <c r="C1666" s="34">
        <f t="shared" si="102"/>
        <v>90336</v>
      </c>
      <c r="D1666" s="37" t="e">
        <f>INDEX('Monthly Returns'!$E:$E,MATCH('Charting Input'!$C1666,'Monthly Returns'!$D:$D,0),0)</f>
        <v>#N/A</v>
      </c>
      <c r="E1666" s="37" t="e">
        <f>INDEX('Monthly Returns'!$O:$O,MATCH('Charting Input'!$C1666,'Monthly Returns'!$D:$D,0),0)</f>
        <v>#N/A</v>
      </c>
      <c r="F1666" s="37" t="e">
        <f>INDEX('Monthly Returns'!$P:$P,MATCH('Charting Input'!$C1666,'Monthly Returns'!$D:$D,0),0)</f>
        <v>#N/A</v>
      </c>
      <c r="G1666" s="17" t="e">
        <f t="shared" si="101"/>
        <v>#N/A</v>
      </c>
      <c r="H1666" s="17" t="e">
        <f t="shared" si="103"/>
        <v>#N/A</v>
      </c>
      <c r="I1666" s="17" t="e">
        <f t="shared" si="104"/>
        <v>#N/A</v>
      </c>
    </row>
    <row r="1667" spans="2:9" x14ac:dyDescent="0.2">
      <c r="B1667" s="1" t="s">
        <v>2078</v>
      </c>
      <c r="C1667" s="34">
        <f t="shared" si="102"/>
        <v>90367</v>
      </c>
      <c r="D1667" s="37" t="e">
        <f>INDEX('Monthly Returns'!$E:$E,MATCH('Charting Input'!$C1667,'Monthly Returns'!$D:$D,0),0)</f>
        <v>#N/A</v>
      </c>
      <c r="E1667" s="37" t="e">
        <f>INDEX('Monthly Returns'!$O:$O,MATCH('Charting Input'!$C1667,'Monthly Returns'!$D:$D,0),0)</f>
        <v>#N/A</v>
      </c>
      <c r="F1667" s="37" t="e">
        <f>INDEX('Monthly Returns'!$P:$P,MATCH('Charting Input'!$C1667,'Monthly Returns'!$D:$D,0),0)</f>
        <v>#N/A</v>
      </c>
      <c r="G1667" s="17" t="e">
        <f t="shared" si="101"/>
        <v>#N/A</v>
      </c>
      <c r="H1667" s="17" t="e">
        <f t="shared" si="103"/>
        <v>#N/A</v>
      </c>
      <c r="I1667" s="17" t="e">
        <f t="shared" si="104"/>
        <v>#N/A</v>
      </c>
    </row>
    <row r="1668" spans="2:9" x14ac:dyDescent="0.2">
      <c r="B1668" s="1" t="s">
        <v>2079</v>
      </c>
      <c r="C1668" s="34">
        <f t="shared" si="102"/>
        <v>90397</v>
      </c>
      <c r="D1668" s="37" t="e">
        <f>INDEX('Monthly Returns'!$E:$E,MATCH('Charting Input'!$C1668,'Monthly Returns'!$D:$D,0),0)</f>
        <v>#N/A</v>
      </c>
      <c r="E1668" s="37" t="e">
        <f>INDEX('Monthly Returns'!$O:$O,MATCH('Charting Input'!$C1668,'Monthly Returns'!$D:$D,0),0)</f>
        <v>#N/A</v>
      </c>
      <c r="F1668" s="37" t="e">
        <f>INDEX('Monthly Returns'!$P:$P,MATCH('Charting Input'!$C1668,'Monthly Returns'!$D:$D,0),0)</f>
        <v>#N/A</v>
      </c>
      <c r="G1668" s="17" t="e">
        <f t="shared" si="101"/>
        <v>#N/A</v>
      </c>
      <c r="H1668" s="17" t="e">
        <f t="shared" si="103"/>
        <v>#N/A</v>
      </c>
      <c r="I1668" s="17" t="e">
        <f t="shared" si="104"/>
        <v>#N/A</v>
      </c>
    </row>
    <row r="1669" spans="2:9" x14ac:dyDescent="0.2">
      <c r="B1669" s="1" t="s">
        <v>2080</v>
      </c>
      <c r="C1669" s="34">
        <f t="shared" si="102"/>
        <v>90428</v>
      </c>
      <c r="D1669" s="37" t="e">
        <f>INDEX('Monthly Returns'!$E:$E,MATCH('Charting Input'!$C1669,'Monthly Returns'!$D:$D,0),0)</f>
        <v>#N/A</v>
      </c>
      <c r="E1669" s="37" t="e">
        <f>INDEX('Monthly Returns'!$O:$O,MATCH('Charting Input'!$C1669,'Monthly Returns'!$D:$D,0),0)</f>
        <v>#N/A</v>
      </c>
      <c r="F1669" s="37" t="e">
        <f>INDEX('Monthly Returns'!$P:$P,MATCH('Charting Input'!$C1669,'Monthly Returns'!$D:$D,0),0)</f>
        <v>#N/A</v>
      </c>
      <c r="G1669" s="17" t="e">
        <f t="shared" si="101"/>
        <v>#N/A</v>
      </c>
      <c r="H1669" s="17" t="e">
        <f t="shared" si="103"/>
        <v>#N/A</v>
      </c>
      <c r="I1669" s="17" t="e">
        <f t="shared" si="104"/>
        <v>#N/A</v>
      </c>
    </row>
    <row r="1670" spans="2:9" x14ac:dyDescent="0.2">
      <c r="B1670" s="1" t="s">
        <v>2081</v>
      </c>
      <c r="C1670" s="34">
        <f t="shared" si="102"/>
        <v>90459</v>
      </c>
      <c r="D1670" s="37" t="e">
        <f>INDEX('Monthly Returns'!$E:$E,MATCH('Charting Input'!$C1670,'Monthly Returns'!$D:$D,0),0)</f>
        <v>#N/A</v>
      </c>
      <c r="E1670" s="37" t="e">
        <f>INDEX('Monthly Returns'!$O:$O,MATCH('Charting Input'!$C1670,'Monthly Returns'!$D:$D,0),0)</f>
        <v>#N/A</v>
      </c>
      <c r="F1670" s="37" t="e">
        <f>INDEX('Monthly Returns'!$P:$P,MATCH('Charting Input'!$C1670,'Monthly Returns'!$D:$D,0),0)</f>
        <v>#N/A</v>
      </c>
      <c r="G1670" s="17" t="e">
        <f t="shared" si="101"/>
        <v>#N/A</v>
      </c>
      <c r="H1670" s="17" t="e">
        <f t="shared" si="103"/>
        <v>#N/A</v>
      </c>
      <c r="I1670" s="17" t="e">
        <f t="shared" si="104"/>
        <v>#N/A</v>
      </c>
    </row>
    <row r="1671" spans="2:9" x14ac:dyDescent="0.2">
      <c r="B1671" s="1" t="s">
        <v>2082</v>
      </c>
      <c r="C1671" s="34">
        <f t="shared" si="102"/>
        <v>90489</v>
      </c>
      <c r="D1671" s="37" t="e">
        <f>INDEX('Monthly Returns'!$E:$E,MATCH('Charting Input'!$C1671,'Monthly Returns'!$D:$D,0),0)</f>
        <v>#N/A</v>
      </c>
      <c r="E1671" s="37" t="e">
        <f>INDEX('Monthly Returns'!$O:$O,MATCH('Charting Input'!$C1671,'Monthly Returns'!$D:$D,0),0)</f>
        <v>#N/A</v>
      </c>
      <c r="F1671" s="37" t="e">
        <f>INDEX('Monthly Returns'!$P:$P,MATCH('Charting Input'!$C1671,'Monthly Returns'!$D:$D,0),0)</f>
        <v>#N/A</v>
      </c>
      <c r="G1671" s="17" t="e">
        <f t="shared" ref="G1671:G1734" si="105">D1671</f>
        <v>#N/A</v>
      </c>
      <c r="H1671" s="17" t="e">
        <f t="shared" si="103"/>
        <v>#N/A</v>
      </c>
      <c r="I1671" s="17" t="e">
        <f t="shared" si="104"/>
        <v>#N/A</v>
      </c>
    </row>
    <row r="1672" spans="2:9" x14ac:dyDescent="0.2">
      <c r="B1672" s="1" t="s">
        <v>2083</v>
      </c>
      <c r="C1672" s="34">
        <f t="shared" ref="C1672:C1735" si="106">EOMONTH(DATE(YEAR(C1671),MONTH(C1671),DAY(C1671)),1)</f>
        <v>90520</v>
      </c>
      <c r="D1672" s="37" t="e">
        <f>INDEX('Monthly Returns'!$E:$E,MATCH('Charting Input'!$C1672,'Monthly Returns'!$D:$D,0),0)</f>
        <v>#N/A</v>
      </c>
      <c r="E1672" s="37" t="e">
        <f>INDEX('Monthly Returns'!$O:$O,MATCH('Charting Input'!$C1672,'Monthly Returns'!$D:$D,0),0)</f>
        <v>#N/A</v>
      </c>
      <c r="F1672" s="37" t="e">
        <f>INDEX('Monthly Returns'!$P:$P,MATCH('Charting Input'!$C1672,'Monthly Returns'!$D:$D,0),0)</f>
        <v>#N/A</v>
      </c>
      <c r="G1672" s="17" t="e">
        <f t="shared" si="105"/>
        <v>#N/A</v>
      </c>
      <c r="H1672" s="17" t="e">
        <f t="shared" ref="H1672:H1735" si="107">H1671*(E1672/E1671)</f>
        <v>#N/A</v>
      </c>
      <c r="I1672" s="17" t="e">
        <f t="shared" ref="I1672:I1735" si="108">I1671*(F1672/F1671)</f>
        <v>#N/A</v>
      </c>
    </row>
    <row r="1673" spans="2:9" x14ac:dyDescent="0.2">
      <c r="B1673" s="1" t="s">
        <v>2084</v>
      </c>
      <c r="C1673" s="34">
        <f t="shared" si="106"/>
        <v>90550</v>
      </c>
      <c r="D1673" s="37" t="e">
        <f>INDEX('Monthly Returns'!$E:$E,MATCH('Charting Input'!$C1673,'Monthly Returns'!$D:$D,0),0)</f>
        <v>#N/A</v>
      </c>
      <c r="E1673" s="37" t="e">
        <f>INDEX('Monthly Returns'!$O:$O,MATCH('Charting Input'!$C1673,'Monthly Returns'!$D:$D,0),0)</f>
        <v>#N/A</v>
      </c>
      <c r="F1673" s="37" t="e">
        <f>INDEX('Monthly Returns'!$P:$P,MATCH('Charting Input'!$C1673,'Monthly Returns'!$D:$D,0),0)</f>
        <v>#N/A</v>
      </c>
      <c r="G1673" s="17" t="e">
        <f t="shared" si="105"/>
        <v>#N/A</v>
      </c>
      <c r="H1673" s="17" t="e">
        <f t="shared" si="107"/>
        <v>#N/A</v>
      </c>
      <c r="I1673" s="17" t="e">
        <f t="shared" si="108"/>
        <v>#N/A</v>
      </c>
    </row>
    <row r="1674" spans="2:9" x14ac:dyDescent="0.2">
      <c r="B1674" s="1" t="s">
        <v>2085</v>
      </c>
      <c r="C1674" s="34">
        <f t="shared" si="106"/>
        <v>90581</v>
      </c>
      <c r="D1674" s="37" t="e">
        <f>INDEX('Monthly Returns'!$E:$E,MATCH('Charting Input'!$C1674,'Monthly Returns'!$D:$D,0),0)</f>
        <v>#N/A</v>
      </c>
      <c r="E1674" s="37" t="e">
        <f>INDEX('Monthly Returns'!$O:$O,MATCH('Charting Input'!$C1674,'Monthly Returns'!$D:$D,0),0)</f>
        <v>#N/A</v>
      </c>
      <c r="F1674" s="37" t="e">
        <f>INDEX('Monthly Returns'!$P:$P,MATCH('Charting Input'!$C1674,'Monthly Returns'!$D:$D,0),0)</f>
        <v>#N/A</v>
      </c>
      <c r="G1674" s="17" t="e">
        <f t="shared" si="105"/>
        <v>#N/A</v>
      </c>
      <c r="H1674" s="17" t="e">
        <f t="shared" si="107"/>
        <v>#N/A</v>
      </c>
      <c r="I1674" s="17" t="e">
        <f t="shared" si="108"/>
        <v>#N/A</v>
      </c>
    </row>
    <row r="1675" spans="2:9" x14ac:dyDescent="0.2">
      <c r="B1675" s="1" t="s">
        <v>2086</v>
      </c>
      <c r="C1675" s="34">
        <f t="shared" si="106"/>
        <v>90612</v>
      </c>
      <c r="D1675" s="37" t="e">
        <f>INDEX('Monthly Returns'!$E:$E,MATCH('Charting Input'!$C1675,'Monthly Returns'!$D:$D,0),0)</f>
        <v>#N/A</v>
      </c>
      <c r="E1675" s="37" t="e">
        <f>INDEX('Monthly Returns'!$O:$O,MATCH('Charting Input'!$C1675,'Monthly Returns'!$D:$D,0),0)</f>
        <v>#N/A</v>
      </c>
      <c r="F1675" s="37" t="e">
        <f>INDEX('Monthly Returns'!$P:$P,MATCH('Charting Input'!$C1675,'Monthly Returns'!$D:$D,0),0)</f>
        <v>#N/A</v>
      </c>
      <c r="G1675" s="17" t="e">
        <f t="shared" si="105"/>
        <v>#N/A</v>
      </c>
      <c r="H1675" s="17" t="e">
        <f t="shared" si="107"/>
        <v>#N/A</v>
      </c>
      <c r="I1675" s="17" t="e">
        <f t="shared" si="108"/>
        <v>#N/A</v>
      </c>
    </row>
    <row r="1676" spans="2:9" x14ac:dyDescent="0.2">
      <c r="B1676" s="1" t="s">
        <v>2087</v>
      </c>
      <c r="C1676" s="34">
        <f t="shared" si="106"/>
        <v>90641</v>
      </c>
      <c r="D1676" s="37" t="e">
        <f>INDEX('Monthly Returns'!$E:$E,MATCH('Charting Input'!$C1676,'Monthly Returns'!$D:$D,0),0)</f>
        <v>#N/A</v>
      </c>
      <c r="E1676" s="37" t="e">
        <f>INDEX('Monthly Returns'!$O:$O,MATCH('Charting Input'!$C1676,'Monthly Returns'!$D:$D,0),0)</f>
        <v>#N/A</v>
      </c>
      <c r="F1676" s="37" t="e">
        <f>INDEX('Monthly Returns'!$P:$P,MATCH('Charting Input'!$C1676,'Monthly Returns'!$D:$D,0),0)</f>
        <v>#N/A</v>
      </c>
      <c r="G1676" s="17" t="e">
        <f t="shared" si="105"/>
        <v>#N/A</v>
      </c>
      <c r="H1676" s="17" t="e">
        <f t="shared" si="107"/>
        <v>#N/A</v>
      </c>
      <c r="I1676" s="17" t="e">
        <f t="shared" si="108"/>
        <v>#N/A</v>
      </c>
    </row>
    <row r="1677" spans="2:9" x14ac:dyDescent="0.2">
      <c r="B1677" s="1" t="s">
        <v>2088</v>
      </c>
      <c r="C1677" s="34">
        <f t="shared" si="106"/>
        <v>90672</v>
      </c>
      <c r="D1677" s="37" t="e">
        <f>INDEX('Monthly Returns'!$E:$E,MATCH('Charting Input'!$C1677,'Monthly Returns'!$D:$D,0),0)</f>
        <v>#N/A</v>
      </c>
      <c r="E1677" s="37" t="e">
        <f>INDEX('Monthly Returns'!$O:$O,MATCH('Charting Input'!$C1677,'Monthly Returns'!$D:$D,0),0)</f>
        <v>#N/A</v>
      </c>
      <c r="F1677" s="37" t="e">
        <f>INDEX('Monthly Returns'!$P:$P,MATCH('Charting Input'!$C1677,'Monthly Returns'!$D:$D,0),0)</f>
        <v>#N/A</v>
      </c>
      <c r="G1677" s="17" t="e">
        <f t="shared" si="105"/>
        <v>#N/A</v>
      </c>
      <c r="H1677" s="17" t="e">
        <f t="shared" si="107"/>
        <v>#N/A</v>
      </c>
      <c r="I1677" s="17" t="e">
        <f t="shared" si="108"/>
        <v>#N/A</v>
      </c>
    </row>
    <row r="1678" spans="2:9" x14ac:dyDescent="0.2">
      <c r="B1678" s="1" t="s">
        <v>2089</v>
      </c>
      <c r="C1678" s="34">
        <f t="shared" si="106"/>
        <v>90702</v>
      </c>
      <c r="D1678" s="37" t="e">
        <f>INDEX('Monthly Returns'!$E:$E,MATCH('Charting Input'!$C1678,'Monthly Returns'!$D:$D,0),0)</f>
        <v>#N/A</v>
      </c>
      <c r="E1678" s="37" t="e">
        <f>INDEX('Monthly Returns'!$O:$O,MATCH('Charting Input'!$C1678,'Monthly Returns'!$D:$D,0),0)</f>
        <v>#N/A</v>
      </c>
      <c r="F1678" s="37" t="e">
        <f>INDEX('Monthly Returns'!$P:$P,MATCH('Charting Input'!$C1678,'Monthly Returns'!$D:$D,0),0)</f>
        <v>#N/A</v>
      </c>
      <c r="G1678" s="17" t="e">
        <f t="shared" si="105"/>
        <v>#N/A</v>
      </c>
      <c r="H1678" s="17" t="e">
        <f t="shared" si="107"/>
        <v>#N/A</v>
      </c>
      <c r="I1678" s="17" t="e">
        <f t="shared" si="108"/>
        <v>#N/A</v>
      </c>
    </row>
    <row r="1679" spans="2:9" x14ac:dyDescent="0.2">
      <c r="B1679" s="1" t="s">
        <v>2090</v>
      </c>
      <c r="C1679" s="34">
        <f t="shared" si="106"/>
        <v>90733</v>
      </c>
      <c r="D1679" s="37" t="e">
        <f>INDEX('Monthly Returns'!$E:$E,MATCH('Charting Input'!$C1679,'Monthly Returns'!$D:$D,0),0)</f>
        <v>#N/A</v>
      </c>
      <c r="E1679" s="37" t="e">
        <f>INDEX('Monthly Returns'!$O:$O,MATCH('Charting Input'!$C1679,'Monthly Returns'!$D:$D,0),0)</f>
        <v>#N/A</v>
      </c>
      <c r="F1679" s="37" t="e">
        <f>INDEX('Monthly Returns'!$P:$P,MATCH('Charting Input'!$C1679,'Monthly Returns'!$D:$D,0),0)</f>
        <v>#N/A</v>
      </c>
      <c r="G1679" s="17" t="e">
        <f t="shared" si="105"/>
        <v>#N/A</v>
      </c>
      <c r="H1679" s="17" t="e">
        <f t="shared" si="107"/>
        <v>#N/A</v>
      </c>
      <c r="I1679" s="17" t="e">
        <f t="shared" si="108"/>
        <v>#N/A</v>
      </c>
    </row>
    <row r="1680" spans="2:9" x14ac:dyDescent="0.2">
      <c r="B1680" s="1" t="s">
        <v>2091</v>
      </c>
      <c r="C1680" s="34">
        <f t="shared" si="106"/>
        <v>90763</v>
      </c>
      <c r="D1680" s="37" t="e">
        <f>INDEX('Monthly Returns'!$E:$E,MATCH('Charting Input'!$C1680,'Monthly Returns'!$D:$D,0),0)</f>
        <v>#N/A</v>
      </c>
      <c r="E1680" s="37" t="e">
        <f>INDEX('Monthly Returns'!$O:$O,MATCH('Charting Input'!$C1680,'Monthly Returns'!$D:$D,0),0)</f>
        <v>#N/A</v>
      </c>
      <c r="F1680" s="37" t="e">
        <f>INDEX('Monthly Returns'!$P:$P,MATCH('Charting Input'!$C1680,'Monthly Returns'!$D:$D,0),0)</f>
        <v>#N/A</v>
      </c>
      <c r="G1680" s="17" t="e">
        <f t="shared" si="105"/>
        <v>#N/A</v>
      </c>
      <c r="H1680" s="17" t="e">
        <f t="shared" si="107"/>
        <v>#N/A</v>
      </c>
      <c r="I1680" s="17" t="e">
        <f t="shared" si="108"/>
        <v>#N/A</v>
      </c>
    </row>
    <row r="1681" spans="2:9" x14ac:dyDescent="0.2">
      <c r="B1681" s="1" t="s">
        <v>2092</v>
      </c>
      <c r="C1681" s="34">
        <f t="shared" si="106"/>
        <v>90794</v>
      </c>
      <c r="D1681" s="37" t="e">
        <f>INDEX('Monthly Returns'!$E:$E,MATCH('Charting Input'!$C1681,'Monthly Returns'!$D:$D,0),0)</f>
        <v>#N/A</v>
      </c>
      <c r="E1681" s="37" t="e">
        <f>INDEX('Monthly Returns'!$O:$O,MATCH('Charting Input'!$C1681,'Monthly Returns'!$D:$D,0),0)</f>
        <v>#N/A</v>
      </c>
      <c r="F1681" s="37" t="e">
        <f>INDEX('Monthly Returns'!$P:$P,MATCH('Charting Input'!$C1681,'Monthly Returns'!$D:$D,0),0)</f>
        <v>#N/A</v>
      </c>
      <c r="G1681" s="17" t="e">
        <f t="shared" si="105"/>
        <v>#N/A</v>
      </c>
      <c r="H1681" s="17" t="e">
        <f t="shared" si="107"/>
        <v>#N/A</v>
      </c>
      <c r="I1681" s="17" t="e">
        <f t="shared" si="108"/>
        <v>#N/A</v>
      </c>
    </row>
    <row r="1682" spans="2:9" x14ac:dyDescent="0.2">
      <c r="B1682" s="1" t="s">
        <v>2093</v>
      </c>
      <c r="C1682" s="34">
        <f t="shared" si="106"/>
        <v>90825</v>
      </c>
      <c r="D1682" s="37" t="e">
        <f>INDEX('Monthly Returns'!$E:$E,MATCH('Charting Input'!$C1682,'Monthly Returns'!$D:$D,0),0)</f>
        <v>#N/A</v>
      </c>
      <c r="E1682" s="37" t="e">
        <f>INDEX('Monthly Returns'!$O:$O,MATCH('Charting Input'!$C1682,'Monthly Returns'!$D:$D,0),0)</f>
        <v>#N/A</v>
      </c>
      <c r="F1682" s="37" t="e">
        <f>INDEX('Monthly Returns'!$P:$P,MATCH('Charting Input'!$C1682,'Monthly Returns'!$D:$D,0),0)</f>
        <v>#N/A</v>
      </c>
      <c r="G1682" s="17" t="e">
        <f t="shared" si="105"/>
        <v>#N/A</v>
      </c>
      <c r="H1682" s="17" t="e">
        <f t="shared" si="107"/>
        <v>#N/A</v>
      </c>
      <c r="I1682" s="17" t="e">
        <f t="shared" si="108"/>
        <v>#N/A</v>
      </c>
    </row>
    <row r="1683" spans="2:9" x14ac:dyDescent="0.2">
      <c r="B1683" s="1" t="s">
        <v>2094</v>
      </c>
      <c r="C1683" s="34">
        <f t="shared" si="106"/>
        <v>90855</v>
      </c>
      <c r="D1683" s="37" t="e">
        <f>INDEX('Monthly Returns'!$E:$E,MATCH('Charting Input'!$C1683,'Monthly Returns'!$D:$D,0),0)</f>
        <v>#N/A</v>
      </c>
      <c r="E1683" s="37" t="e">
        <f>INDEX('Monthly Returns'!$O:$O,MATCH('Charting Input'!$C1683,'Monthly Returns'!$D:$D,0),0)</f>
        <v>#N/A</v>
      </c>
      <c r="F1683" s="37" t="e">
        <f>INDEX('Monthly Returns'!$P:$P,MATCH('Charting Input'!$C1683,'Monthly Returns'!$D:$D,0),0)</f>
        <v>#N/A</v>
      </c>
      <c r="G1683" s="17" t="e">
        <f t="shared" si="105"/>
        <v>#N/A</v>
      </c>
      <c r="H1683" s="17" t="e">
        <f t="shared" si="107"/>
        <v>#N/A</v>
      </c>
      <c r="I1683" s="17" t="e">
        <f t="shared" si="108"/>
        <v>#N/A</v>
      </c>
    </row>
    <row r="1684" spans="2:9" x14ac:dyDescent="0.2">
      <c r="B1684" s="1" t="s">
        <v>2095</v>
      </c>
      <c r="C1684" s="34">
        <f t="shared" si="106"/>
        <v>90886</v>
      </c>
      <c r="D1684" s="37" t="e">
        <f>INDEX('Monthly Returns'!$E:$E,MATCH('Charting Input'!$C1684,'Monthly Returns'!$D:$D,0),0)</f>
        <v>#N/A</v>
      </c>
      <c r="E1684" s="37" t="e">
        <f>INDEX('Monthly Returns'!$O:$O,MATCH('Charting Input'!$C1684,'Monthly Returns'!$D:$D,0),0)</f>
        <v>#N/A</v>
      </c>
      <c r="F1684" s="37" t="e">
        <f>INDEX('Monthly Returns'!$P:$P,MATCH('Charting Input'!$C1684,'Monthly Returns'!$D:$D,0),0)</f>
        <v>#N/A</v>
      </c>
      <c r="G1684" s="17" t="e">
        <f t="shared" si="105"/>
        <v>#N/A</v>
      </c>
      <c r="H1684" s="17" t="e">
        <f t="shared" si="107"/>
        <v>#N/A</v>
      </c>
      <c r="I1684" s="17" t="e">
        <f t="shared" si="108"/>
        <v>#N/A</v>
      </c>
    </row>
    <row r="1685" spans="2:9" x14ac:dyDescent="0.2">
      <c r="B1685" s="1" t="s">
        <v>2096</v>
      </c>
      <c r="C1685" s="34">
        <f t="shared" si="106"/>
        <v>90916</v>
      </c>
      <c r="D1685" s="37" t="e">
        <f>INDEX('Monthly Returns'!$E:$E,MATCH('Charting Input'!$C1685,'Monthly Returns'!$D:$D,0),0)</f>
        <v>#N/A</v>
      </c>
      <c r="E1685" s="37" t="e">
        <f>INDEX('Monthly Returns'!$O:$O,MATCH('Charting Input'!$C1685,'Monthly Returns'!$D:$D,0),0)</f>
        <v>#N/A</v>
      </c>
      <c r="F1685" s="37" t="e">
        <f>INDEX('Monthly Returns'!$P:$P,MATCH('Charting Input'!$C1685,'Monthly Returns'!$D:$D,0),0)</f>
        <v>#N/A</v>
      </c>
      <c r="G1685" s="17" t="e">
        <f t="shared" si="105"/>
        <v>#N/A</v>
      </c>
      <c r="H1685" s="17" t="e">
        <f t="shared" si="107"/>
        <v>#N/A</v>
      </c>
      <c r="I1685" s="17" t="e">
        <f t="shared" si="108"/>
        <v>#N/A</v>
      </c>
    </row>
    <row r="1686" spans="2:9" x14ac:dyDescent="0.2">
      <c r="B1686" s="1" t="s">
        <v>2097</v>
      </c>
      <c r="C1686" s="34">
        <f t="shared" si="106"/>
        <v>90947</v>
      </c>
      <c r="D1686" s="37" t="e">
        <f>INDEX('Monthly Returns'!$E:$E,MATCH('Charting Input'!$C1686,'Monthly Returns'!$D:$D,0),0)</f>
        <v>#N/A</v>
      </c>
      <c r="E1686" s="37" t="e">
        <f>INDEX('Monthly Returns'!$O:$O,MATCH('Charting Input'!$C1686,'Monthly Returns'!$D:$D,0),0)</f>
        <v>#N/A</v>
      </c>
      <c r="F1686" s="37" t="e">
        <f>INDEX('Monthly Returns'!$P:$P,MATCH('Charting Input'!$C1686,'Monthly Returns'!$D:$D,0),0)</f>
        <v>#N/A</v>
      </c>
      <c r="G1686" s="17" t="e">
        <f t="shared" si="105"/>
        <v>#N/A</v>
      </c>
      <c r="H1686" s="17" t="e">
        <f t="shared" si="107"/>
        <v>#N/A</v>
      </c>
      <c r="I1686" s="17" t="e">
        <f t="shared" si="108"/>
        <v>#N/A</v>
      </c>
    </row>
    <row r="1687" spans="2:9" x14ac:dyDescent="0.2">
      <c r="B1687" s="1" t="s">
        <v>2098</v>
      </c>
      <c r="C1687" s="34">
        <f t="shared" si="106"/>
        <v>90978</v>
      </c>
      <c r="D1687" s="37" t="e">
        <f>INDEX('Monthly Returns'!$E:$E,MATCH('Charting Input'!$C1687,'Monthly Returns'!$D:$D,0),0)</f>
        <v>#N/A</v>
      </c>
      <c r="E1687" s="37" t="e">
        <f>INDEX('Monthly Returns'!$O:$O,MATCH('Charting Input'!$C1687,'Monthly Returns'!$D:$D,0),0)</f>
        <v>#N/A</v>
      </c>
      <c r="F1687" s="37" t="e">
        <f>INDEX('Monthly Returns'!$P:$P,MATCH('Charting Input'!$C1687,'Monthly Returns'!$D:$D,0),0)</f>
        <v>#N/A</v>
      </c>
      <c r="G1687" s="17" t="e">
        <f t="shared" si="105"/>
        <v>#N/A</v>
      </c>
      <c r="H1687" s="17" t="e">
        <f t="shared" si="107"/>
        <v>#N/A</v>
      </c>
      <c r="I1687" s="17" t="e">
        <f t="shared" si="108"/>
        <v>#N/A</v>
      </c>
    </row>
    <row r="1688" spans="2:9" x14ac:dyDescent="0.2">
      <c r="B1688" s="1" t="s">
        <v>2099</v>
      </c>
      <c r="C1688" s="34">
        <f t="shared" si="106"/>
        <v>91006</v>
      </c>
      <c r="D1688" s="37" t="e">
        <f>INDEX('Monthly Returns'!$E:$E,MATCH('Charting Input'!$C1688,'Monthly Returns'!$D:$D,0),0)</f>
        <v>#N/A</v>
      </c>
      <c r="E1688" s="37" t="e">
        <f>INDEX('Monthly Returns'!$O:$O,MATCH('Charting Input'!$C1688,'Monthly Returns'!$D:$D,0),0)</f>
        <v>#N/A</v>
      </c>
      <c r="F1688" s="37" t="e">
        <f>INDEX('Monthly Returns'!$P:$P,MATCH('Charting Input'!$C1688,'Monthly Returns'!$D:$D,0),0)</f>
        <v>#N/A</v>
      </c>
      <c r="G1688" s="17" t="e">
        <f t="shared" si="105"/>
        <v>#N/A</v>
      </c>
      <c r="H1688" s="17" t="e">
        <f t="shared" si="107"/>
        <v>#N/A</v>
      </c>
      <c r="I1688" s="17" t="e">
        <f t="shared" si="108"/>
        <v>#N/A</v>
      </c>
    </row>
    <row r="1689" spans="2:9" x14ac:dyDescent="0.2">
      <c r="B1689" s="1" t="s">
        <v>2100</v>
      </c>
      <c r="C1689" s="34">
        <f t="shared" si="106"/>
        <v>91037</v>
      </c>
      <c r="D1689" s="37" t="e">
        <f>INDEX('Monthly Returns'!$E:$E,MATCH('Charting Input'!$C1689,'Monthly Returns'!$D:$D,0),0)</f>
        <v>#N/A</v>
      </c>
      <c r="E1689" s="37" t="e">
        <f>INDEX('Monthly Returns'!$O:$O,MATCH('Charting Input'!$C1689,'Monthly Returns'!$D:$D,0),0)</f>
        <v>#N/A</v>
      </c>
      <c r="F1689" s="37" t="e">
        <f>INDEX('Monthly Returns'!$P:$P,MATCH('Charting Input'!$C1689,'Monthly Returns'!$D:$D,0),0)</f>
        <v>#N/A</v>
      </c>
      <c r="G1689" s="17" t="e">
        <f t="shared" si="105"/>
        <v>#N/A</v>
      </c>
      <c r="H1689" s="17" t="e">
        <f t="shared" si="107"/>
        <v>#N/A</v>
      </c>
      <c r="I1689" s="17" t="e">
        <f t="shared" si="108"/>
        <v>#N/A</v>
      </c>
    </row>
    <row r="1690" spans="2:9" x14ac:dyDescent="0.2">
      <c r="B1690" s="1" t="s">
        <v>2101</v>
      </c>
      <c r="C1690" s="34">
        <f t="shared" si="106"/>
        <v>91067</v>
      </c>
      <c r="D1690" s="37" t="e">
        <f>INDEX('Monthly Returns'!$E:$E,MATCH('Charting Input'!$C1690,'Monthly Returns'!$D:$D,0),0)</f>
        <v>#N/A</v>
      </c>
      <c r="E1690" s="37" t="e">
        <f>INDEX('Monthly Returns'!$O:$O,MATCH('Charting Input'!$C1690,'Monthly Returns'!$D:$D,0),0)</f>
        <v>#N/A</v>
      </c>
      <c r="F1690" s="37" t="e">
        <f>INDEX('Monthly Returns'!$P:$P,MATCH('Charting Input'!$C1690,'Monthly Returns'!$D:$D,0),0)</f>
        <v>#N/A</v>
      </c>
      <c r="G1690" s="17" t="e">
        <f t="shared" si="105"/>
        <v>#N/A</v>
      </c>
      <c r="H1690" s="17" t="e">
        <f t="shared" si="107"/>
        <v>#N/A</v>
      </c>
      <c r="I1690" s="17" t="e">
        <f t="shared" si="108"/>
        <v>#N/A</v>
      </c>
    </row>
    <row r="1691" spans="2:9" x14ac:dyDescent="0.2">
      <c r="B1691" s="1" t="s">
        <v>2102</v>
      </c>
      <c r="C1691" s="34">
        <f t="shared" si="106"/>
        <v>91098</v>
      </c>
      <c r="D1691" s="37" t="e">
        <f>INDEX('Monthly Returns'!$E:$E,MATCH('Charting Input'!$C1691,'Monthly Returns'!$D:$D,0),0)</f>
        <v>#N/A</v>
      </c>
      <c r="E1691" s="37" t="e">
        <f>INDEX('Monthly Returns'!$O:$O,MATCH('Charting Input'!$C1691,'Monthly Returns'!$D:$D,0),0)</f>
        <v>#N/A</v>
      </c>
      <c r="F1691" s="37" t="e">
        <f>INDEX('Monthly Returns'!$P:$P,MATCH('Charting Input'!$C1691,'Monthly Returns'!$D:$D,0),0)</f>
        <v>#N/A</v>
      </c>
      <c r="G1691" s="17" t="e">
        <f t="shared" si="105"/>
        <v>#N/A</v>
      </c>
      <c r="H1691" s="17" t="e">
        <f t="shared" si="107"/>
        <v>#N/A</v>
      </c>
      <c r="I1691" s="17" t="e">
        <f t="shared" si="108"/>
        <v>#N/A</v>
      </c>
    </row>
    <row r="1692" spans="2:9" x14ac:dyDescent="0.2">
      <c r="B1692" s="1" t="s">
        <v>2103</v>
      </c>
      <c r="C1692" s="34">
        <f t="shared" si="106"/>
        <v>91128</v>
      </c>
      <c r="D1692" s="37" t="e">
        <f>INDEX('Monthly Returns'!$E:$E,MATCH('Charting Input'!$C1692,'Monthly Returns'!$D:$D,0),0)</f>
        <v>#N/A</v>
      </c>
      <c r="E1692" s="37" t="e">
        <f>INDEX('Monthly Returns'!$O:$O,MATCH('Charting Input'!$C1692,'Monthly Returns'!$D:$D,0),0)</f>
        <v>#N/A</v>
      </c>
      <c r="F1692" s="37" t="e">
        <f>INDEX('Monthly Returns'!$P:$P,MATCH('Charting Input'!$C1692,'Monthly Returns'!$D:$D,0),0)</f>
        <v>#N/A</v>
      </c>
      <c r="G1692" s="17" t="e">
        <f t="shared" si="105"/>
        <v>#N/A</v>
      </c>
      <c r="H1692" s="17" t="e">
        <f t="shared" si="107"/>
        <v>#N/A</v>
      </c>
      <c r="I1692" s="17" t="e">
        <f t="shared" si="108"/>
        <v>#N/A</v>
      </c>
    </row>
    <row r="1693" spans="2:9" x14ac:dyDescent="0.2">
      <c r="B1693" s="1" t="s">
        <v>2104</v>
      </c>
      <c r="C1693" s="34">
        <f t="shared" si="106"/>
        <v>91159</v>
      </c>
      <c r="D1693" s="37" t="e">
        <f>INDEX('Monthly Returns'!$E:$E,MATCH('Charting Input'!$C1693,'Monthly Returns'!$D:$D,0),0)</f>
        <v>#N/A</v>
      </c>
      <c r="E1693" s="37" t="e">
        <f>INDEX('Monthly Returns'!$O:$O,MATCH('Charting Input'!$C1693,'Monthly Returns'!$D:$D,0),0)</f>
        <v>#N/A</v>
      </c>
      <c r="F1693" s="37" t="e">
        <f>INDEX('Monthly Returns'!$P:$P,MATCH('Charting Input'!$C1693,'Monthly Returns'!$D:$D,0),0)</f>
        <v>#N/A</v>
      </c>
      <c r="G1693" s="17" t="e">
        <f t="shared" si="105"/>
        <v>#N/A</v>
      </c>
      <c r="H1693" s="17" t="e">
        <f t="shared" si="107"/>
        <v>#N/A</v>
      </c>
      <c r="I1693" s="17" t="e">
        <f t="shared" si="108"/>
        <v>#N/A</v>
      </c>
    </row>
    <row r="1694" spans="2:9" x14ac:dyDescent="0.2">
      <c r="B1694" s="1" t="s">
        <v>2105</v>
      </c>
      <c r="C1694" s="34">
        <f t="shared" si="106"/>
        <v>91190</v>
      </c>
      <c r="D1694" s="37" t="e">
        <f>INDEX('Monthly Returns'!$E:$E,MATCH('Charting Input'!$C1694,'Monthly Returns'!$D:$D,0),0)</f>
        <v>#N/A</v>
      </c>
      <c r="E1694" s="37" t="e">
        <f>INDEX('Monthly Returns'!$O:$O,MATCH('Charting Input'!$C1694,'Monthly Returns'!$D:$D,0),0)</f>
        <v>#N/A</v>
      </c>
      <c r="F1694" s="37" t="e">
        <f>INDEX('Monthly Returns'!$P:$P,MATCH('Charting Input'!$C1694,'Monthly Returns'!$D:$D,0),0)</f>
        <v>#N/A</v>
      </c>
      <c r="G1694" s="17" t="e">
        <f t="shared" si="105"/>
        <v>#N/A</v>
      </c>
      <c r="H1694" s="17" t="e">
        <f t="shared" si="107"/>
        <v>#N/A</v>
      </c>
      <c r="I1694" s="17" t="e">
        <f t="shared" si="108"/>
        <v>#N/A</v>
      </c>
    </row>
    <row r="1695" spans="2:9" x14ac:dyDescent="0.2">
      <c r="B1695" s="1" t="s">
        <v>2106</v>
      </c>
      <c r="C1695" s="34">
        <f t="shared" si="106"/>
        <v>91220</v>
      </c>
      <c r="D1695" s="37" t="e">
        <f>INDEX('Monthly Returns'!$E:$E,MATCH('Charting Input'!$C1695,'Monthly Returns'!$D:$D,0),0)</f>
        <v>#N/A</v>
      </c>
      <c r="E1695" s="37" t="e">
        <f>INDEX('Monthly Returns'!$O:$O,MATCH('Charting Input'!$C1695,'Monthly Returns'!$D:$D,0),0)</f>
        <v>#N/A</v>
      </c>
      <c r="F1695" s="37" t="e">
        <f>INDEX('Monthly Returns'!$P:$P,MATCH('Charting Input'!$C1695,'Monthly Returns'!$D:$D,0),0)</f>
        <v>#N/A</v>
      </c>
      <c r="G1695" s="17" t="e">
        <f t="shared" si="105"/>
        <v>#N/A</v>
      </c>
      <c r="H1695" s="17" t="e">
        <f t="shared" si="107"/>
        <v>#N/A</v>
      </c>
      <c r="I1695" s="17" t="e">
        <f t="shared" si="108"/>
        <v>#N/A</v>
      </c>
    </row>
    <row r="1696" spans="2:9" x14ac:dyDescent="0.2">
      <c r="B1696" s="1" t="s">
        <v>2107</v>
      </c>
      <c r="C1696" s="34">
        <f t="shared" si="106"/>
        <v>91251</v>
      </c>
      <c r="D1696" s="37" t="e">
        <f>INDEX('Monthly Returns'!$E:$E,MATCH('Charting Input'!$C1696,'Monthly Returns'!$D:$D,0),0)</f>
        <v>#N/A</v>
      </c>
      <c r="E1696" s="37" t="e">
        <f>INDEX('Monthly Returns'!$O:$O,MATCH('Charting Input'!$C1696,'Monthly Returns'!$D:$D,0),0)</f>
        <v>#N/A</v>
      </c>
      <c r="F1696" s="37" t="e">
        <f>INDEX('Monthly Returns'!$P:$P,MATCH('Charting Input'!$C1696,'Monthly Returns'!$D:$D,0),0)</f>
        <v>#N/A</v>
      </c>
      <c r="G1696" s="17" t="e">
        <f t="shared" si="105"/>
        <v>#N/A</v>
      </c>
      <c r="H1696" s="17" t="e">
        <f t="shared" si="107"/>
        <v>#N/A</v>
      </c>
      <c r="I1696" s="17" t="e">
        <f t="shared" si="108"/>
        <v>#N/A</v>
      </c>
    </row>
    <row r="1697" spans="2:9" x14ac:dyDescent="0.2">
      <c r="B1697" s="1" t="s">
        <v>2108</v>
      </c>
      <c r="C1697" s="34">
        <f t="shared" si="106"/>
        <v>91281</v>
      </c>
      <c r="D1697" s="37" t="e">
        <f>INDEX('Monthly Returns'!$E:$E,MATCH('Charting Input'!$C1697,'Monthly Returns'!$D:$D,0),0)</f>
        <v>#N/A</v>
      </c>
      <c r="E1697" s="37" t="e">
        <f>INDEX('Monthly Returns'!$O:$O,MATCH('Charting Input'!$C1697,'Monthly Returns'!$D:$D,0),0)</f>
        <v>#N/A</v>
      </c>
      <c r="F1697" s="37" t="e">
        <f>INDEX('Monthly Returns'!$P:$P,MATCH('Charting Input'!$C1697,'Monthly Returns'!$D:$D,0),0)</f>
        <v>#N/A</v>
      </c>
      <c r="G1697" s="17" t="e">
        <f t="shared" si="105"/>
        <v>#N/A</v>
      </c>
      <c r="H1697" s="17" t="e">
        <f t="shared" si="107"/>
        <v>#N/A</v>
      </c>
      <c r="I1697" s="17" t="e">
        <f t="shared" si="108"/>
        <v>#N/A</v>
      </c>
    </row>
    <row r="1698" spans="2:9" x14ac:dyDescent="0.2">
      <c r="B1698" s="1" t="s">
        <v>2109</v>
      </c>
      <c r="C1698" s="34">
        <f t="shared" si="106"/>
        <v>91312</v>
      </c>
      <c r="D1698" s="37" t="e">
        <f>INDEX('Monthly Returns'!$E:$E,MATCH('Charting Input'!$C1698,'Monthly Returns'!$D:$D,0),0)</f>
        <v>#N/A</v>
      </c>
      <c r="E1698" s="37" t="e">
        <f>INDEX('Monthly Returns'!$O:$O,MATCH('Charting Input'!$C1698,'Monthly Returns'!$D:$D,0),0)</f>
        <v>#N/A</v>
      </c>
      <c r="F1698" s="37" t="e">
        <f>INDEX('Monthly Returns'!$P:$P,MATCH('Charting Input'!$C1698,'Monthly Returns'!$D:$D,0),0)</f>
        <v>#N/A</v>
      </c>
      <c r="G1698" s="17" t="e">
        <f t="shared" si="105"/>
        <v>#N/A</v>
      </c>
      <c r="H1698" s="17" t="e">
        <f t="shared" si="107"/>
        <v>#N/A</v>
      </c>
      <c r="I1698" s="17" t="e">
        <f t="shared" si="108"/>
        <v>#N/A</v>
      </c>
    </row>
    <row r="1699" spans="2:9" x14ac:dyDescent="0.2">
      <c r="B1699" s="1" t="s">
        <v>2110</v>
      </c>
      <c r="C1699" s="34">
        <f t="shared" si="106"/>
        <v>91343</v>
      </c>
      <c r="D1699" s="37" t="e">
        <f>INDEX('Monthly Returns'!$E:$E,MATCH('Charting Input'!$C1699,'Monthly Returns'!$D:$D,0),0)</f>
        <v>#N/A</v>
      </c>
      <c r="E1699" s="37" t="e">
        <f>INDEX('Monthly Returns'!$O:$O,MATCH('Charting Input'!$C1699,'Monthly Returns'!$D:$D,0),0)</f>
        <v>#N/A</v>
      </c>
      <c r="F1699" s="37" t="e">
        <f>INDEX('Monthly Returns'!$P:$P,MATCH('Charting Input'!$C1699,'Monthly Returns'!$D:$D,0),0)</f>
        <v>#N/A</v>
      </c>
      <c r="G1699" s="17" t="e">
        <f t="shared" si="105"/>
        <v>#N/A</v>
      </c>
      <c r="H1699" s="17" t="e">
        <f t="shared" si="107"/>
        <v>#N/A</v>
      </c>
      <c r="I1699" s="17" t="e">
        <f t="shared" si="108"/>
        <v>#N/A</v>
      </c>
    </row>
    <row r="1700" spans="2:9" x14ac:dyDescent="0.2">
      <c r="B1700" s="1" t="s">
        <v>2111</v>
      </c>
      <c r="C1700" s="34">
        <f t="shared" si="106"/>
        <v>91371</v>
      </c>
      <c r="D1700" s="37" t="e">
        <f>INDEX('Monthly Returns'!$E:$E,MATCH('Charting Input'!$C1700,'Monthly Returns'!$D:$D,0),0)</f>
        <v>#N/A</v>
      </c>
      <c r="E1700" s="37" t="e">
        <f>INDEX('Monthly Returns'!$O:$O,MATCH('Charting Input'!$C1700,'Monthly Returns'!$D:$D,0),0)</f>
        <v>#N/A</v>
      </c>
      <c r="F1700" s="37" t="e">
        <f>INDEX('Monthly Returns'!$P:$P,MATCH('Charting Input'!$C1700,'Monthly Returns'!$D:$D,0),0)</f>
        <v>#N/A</v>
      </c>
      <c r="G1700" s="17" t="e">
        <f t="shared" si="105"/>
        <v>#N/A</v>
      </c>
      <c r="H1700" s="17" t="e">
        <f t="shared" si="107"/>
        <v>#N/A</v>
      </c>
      <c r="I1700" s="17" t="e">
        <f t="shared" si="108"/>
        <v>#N/A</v>
      </c>
    </row>
    <row r="1701" spans="2:9" x14ac:dyDescent="0.2">
      <c r="B1701" s="1" t="s">
        <v>2112</v>
      </c>
      <c r="C1701" s="34">
        <f t="shared" si="106"/>
        <v>91402</v>
      </c>
      <c r="D1701" s="37" t="e">
        <f>INDEX('Monthly Returns'!$E:$E,MATCH('Charting Input'!$C1701,'Monthly Returns'!$D:$D,0),0)</f>
        <v>#N/A</v>
      </c>
      <c r="E1701" s="37" t="e">
        <f>INDEX('Monthly Returns'!$O:$O,MATCH('Charting Input'!$C1701,'Monthly Returns'!$D:$D,0),0)</f>
        <v>#N/A</v>
      </c>
      <c r="F1701" s="37" t="e">
        <f>INDEX('Monthly Returns'!$P:$P,MATCH('Charting Input'!$C1701,'Monthly Returns'!$D:$D,0),0)</f>
        <v>#N/A</v>
      </c>
      <c r="G1701" s="17" t="e">
        <f t="shared" si="105"/>
        <v>#N/A</v>
      </c>
      <c r="H1701" s="17" t="e">
        <f t="shared" si="107"/>
        <v>#N/A</v>
      </c>
      <c r="I1701" s="17" t="e">
        <f t="shared" si="108"/>
        <v>#N/A</v>
      </c>
    </row>
    <row r="1702" spans="2:9" x14ac:dyDescent="0.2">
      <c r="B1702" s="1" t="s">
        <v>2113</v>
      </c>
      <c r="C1702" s="34">
        <f t="shared" si="106"/>
        <v>91432</v>
      </c>
      <c r="D1702" s="37" t="e">
        <f>INDEX('Monthly Returns'!$E:$E,MATCH('Charting Input'!$C1702,'Monthly Returns'!$D:$D,0),0)</f>
        <v>#N/A</v>
      </c>
      <c r="E1702" s="37" t="e">
        <f>INDEX('Monthly Returns'!$O:$O,MATCH('Charting Input'!$C1702,'Monthly Returns'!$D:$D,0),0)</f>
        <v>#N/A</v>
      </c>
      <c r="F1702" s="37" t="e">
        <f>INDEX('Monthly Returns'!$P:$P,MATCH('Charting Input'!$C1702,'Monthly Returns'!$D:$D,0),0)</f>
        <v>#N/A</v>
      </c>
      <c r="G1702" s="17" t="e">
        <f t="shared" si="105"/>
        <v>#N/A</v>
      </c>
      <c r="H1702" s="17" t="e">
        <f t="shared" si="107"/>
        <v>#N/A</v>
      </c>
      <c r="I1702" s="17" t="e">
        <f t="shared" si="108"/>
        <v>#N/A</v>
      </c>
    </row>
    <row r="1703" spans="2:9" x14ac:dyDescent="0.2">
      <c r="B1703" s="1" t="s">
        <v>2114</v>
      </c>
      <c r="C1703" s="34">
        <f t="shared" si="106"/>
        <v>91463</v>
      </c>
      <c r="D1703" s="37" t="e">
        <f>INDEX('Monthly Returns'!$E:$E,MATCH('Charting Input'!$C1703,'Monthly Returns'!$D:$D,0),0)</f>
        <v>#N/A</v>
      </c>
      <c r="E1703" s="37" t="e">
        <f>INDEX('Monthly Returns'!$O:$O,MATCH('Charting Input'!$C1703,'Monthly Returns'!$D:$D,0),0)</f>
        <v>#N/A</v>
      </c>
      <c r="F1703" s="37" t="e">
        <f>INDEX('Monthly Returns'!$P:$P,MATCH('Charting Input'!$C1703,'Monthly Returns'!$D:$D,0),0)</f>
        <v>#N/A</v>
      </c>
      <c r="G1703" s="17" t="e">
        <f t="shared" si="105"/>
        <v>#N/A</v>
      </c>
      <c r="H1703" s="17" t="e">
        <f t="shared" si="107"/>
        <v>#N/A</v>
      </c>
      <c r="I1703" s="17" t="e">
        <f t="shared" si="108"/>
        <v>#N/A</v>
      </c>
    </row>
    <row r="1704" spans="2:9" x14ac:dyDescent="0.2">
      <c r="B1704" s="1" t="s">
        <v>2115</v>
      </c>
      <c r="C1704" s="34">
        <f t="shared" si="106"/>
        <v>91493</v>
      </c>
      <c r="D1704" s="37" t="e">
        <f>INDEX('Monthly Returns'!$E:$E,MATCH('Charting Input'!$C1704,'Monthly Returns'!$D:$D,0),0)</f>
        <v>#N/A</v>
      </c>
      <c r="E1704" s="37" t="e">
        <f>INDEX('Monthly Returns'!$O:$O,MATCH('Charting Input'!$C1704,'Monthly Returns'!$D:$D,0),0)</f>
        <v>#N/A</v>
      </c>
      <c r="F1704" s="37" t="e">
        <f>INDEX('Monthly Returns'!$P:$P,MATCH('Charting Input'!$C1704,'Monthly Returns'!$D:$D,0),0)</f>
        <v>#N/A</v>
      </c>
      <c r="G1704" s="17" t="e">
        <f t="shared" si="105"/>
        <v>#N/A</v>
      </c>
      <c r="H1704" s="17" t="e">
        <f t="shared" si="107"/>
        <v>#N/A</v>
      </c>
      <c r="I1704" s="17" t="e">
        <f t="shared" si="108"/>
        <v>#N/A</v>
      </c>
    </row>
    <row r="1705" spans="2:9" x14ac:dyDescent="0.2">
      <c r="B1705" s="1" t="s">
        <v>2116</v>
      </c>
      <c r="C1705" s="34">
        <f t="shared" si="106"/>
        <v>91524</v>
      </c>
      <c r="D1705" s="37" t="e">
        <f>INDEX('Monthly Returns'!$E:$E,MATCH('Charting Input'!$C1705,'Monthly Returns'!$D:$D,0),0)</f>
        <v>#N/A</v>
      </c>
      <c r="E1705" s="37" t="e">
        <f>INDEX('Monthly Returns'!$O:$O,MATCH('Charting Input'!$C1705,'Monthly Returns'!$D:$D,0),0)</f>
        <v>#N/A</v>
      </c>
      <c r="F1705" s="37" t="e">
        <f>INDEX('Monthly Returns'!$P:$P,MATCH('Charting Input'!$C1705,'Monthly Returns'!$D:$D,0),0)</f>
        <v>#N/A</v>
      </c>
      <c r="G1705" s="17" t="e">
        <f t="shared" si="105"/>
        <v>#N/A</v>
      </c>
      <c r="H1705" s="17" t="e">
        <f t="shared" si="107"/>
        <v>#N/A</v>
      </c>
      <c r="I1705" s="17" t="e">
        <f t="shared" si="108"/>
        <v>#N/A</v>
      </c>
    </row>
    <row r="1706" spans="2:9" x14ac:dyDescent="0.2">
      <c r="B1706" s="1" t="s">
        <v>2117</v>
      </c>
      <c r="C1706" s="34">
        <f t="shared" si="106"/>
        <v>91555</v>
      </c>
      <c r="D1706" s="37" t="e">
        <f>INDEX('Monthly Returns'!$E:$E,MATCH('Charting Input'!$C1706,'Monthly Returns'!$D:$D,0),0)</f>
        <v>#N/A</v>
      </c>
      <c r="E1706" s="37" t="e">
        <f>INDEX('Monthly Returns'!$O:$O,MATCH('Charting Input'!$C1706,'Monthly Returns'!$D:$D,0),0)</f>
        <v>#N/A</v>
      </c>
      <c r="F1706" s="37" t="e">
        <f>INDEX('Monthly Returns'!$P:$P,MATCH('Charting Input'!$C1706,'Monthly Returns'!$D:$D,0),0)</f>
        <v>#N/A</v>
      </c>
      <c r="G1706" s="17" t="e">
        <f t="shared" si="105"/>
        <v>#N/A</v>
      </c>
      <c r="H1706" s="17" t="e">
        <f t="shared" si="107"/>
        <v>#N/A</v>
      </c>
      <c r="I1706" s="17" t="e">
        <f t="shared" si="108"/>
        <v>#N/A</v>
      </c>
    </row>
    <row r="1707" spans="2:9" x14ac:dyDescent="0.2">
      <c r="B1707" s="1" t="s">
        <v>2118</v>
      </c>
      <c r="C1707" s="34">
        <f t="shared" si="106"/>
        <v>91585</v>
      </c>
      <c r="D1707" s="37" t="e">
        <f>INDEX('Monthly Returns'!$E:$E,MATCH('Charting Input'!$C1707,'Monthly Returns'!$D:$D,0),0)</f>
        <v>#N/A</v>
      </c>
      <c r="E1707" s="37" t="e">
        <f>INDEX('Monthly Returns'!$O:$O,MATCH('Charting Input'!$C1707,'Monthly Returns'!$D:$D,0),0)</f>
        <v>#N/A</v>
      </c>
      <c r="F1707" s="37" t="e">
        <f>INDEX('Monthly Returns'!$P:$P,MATCH('Charting Input'!$C1707,'Monthly Returns'!$D:$D,0),0)</f>
        <v>#N/A</v>
      </c>
      <c r="G1707" s="17" t="e">
        <f t="shared" si="105"/>
        <v>#N/A</v>
      </c>
      <c r="H1707" s="17" t="e">
        <f t="shared" si="107"/>
        <v>#N/A</v>
      </c>
      <c r="I1707" s="17" t="e">
        <f t="shared" si="108"/>
        <v>#N/A</v>
      </c>
    </row>
    <row r="1708" spans="2:9" x14ac:dyDescent="0.2">
      <c r="B1708" s="1" t="s">
        <v>2119</v>
      </c>
      <c r="C1708" s="34">
        <f t="shared" si="106"/>
        <v>91616</v>
      </c>
      <c r="D1708" s="37" t="e">
        <f>INDEX('Monthly Returns'!$E:$E,MATCH('Charting Input'!$C1708,'Monthly Returns'!$D:$D,0),0)</f>
        <v>#N/A</v>
      </c>
      <c r="E1708" s="37" t="e">
        <f>INDEX('Monthly Returns'!$O:$O,MATCH('Charting Input'!$C1708,'Monthly Returns'!$D:$D,0),0)</f>
        <v>#N/A</v>
      </c>
      <c r="F1708" s="37" t="e">
        <f>INDEX('Monthly Returns'!$P:$P,MATCH('Charting Input'!$C1708,'Monthly Returns'!$D:$D,0),0)</f>
        <v>#N/A</v>
      </c>
      <c r="G1708" s="17" t="e">
        <f t="shared" si="105"/>
        <v>#N/A</v>
      </c>
      <c r="H1708" s="17" t="e">
        <f t="shared" si="107"/>
        <v>#N/A</v>
      </c>
      <c r="I1708" s="17" t="e">
        <f t="shared" si="108"/>
        <v>#N/A</v>
      </c>
    </row>
    <row r="1709" spans="2:9" x14ac:dyDescent="0.2">
      <c r="B1709" s="1" t="s">
        <v>2120</v>
      </c>
      <c r="C1709" s="34">
        <f t="shared" si="106"/>
        <v>91646</v>
      </c>
      <c r="D1709" s="37" t="e">
        <f>INDEX('Monthly Returns'!$E:$E,MATCH('Charting Input'!$C1709,'Monthly Returns'!$D:$D,0),0)</f>
        <v>#N/A</v>
      </c>
      <c r="E1709" s="37" t="e">
        <f>INDEX('Monthly Returns'!$O:$O,MATCH('Charting Input'!$C1709,'Monthly Returns'!$D:$D,0),0)</f>
        <v>#N/A</v>
      </c>
      <c r="F1709" s="37" t="e">
        <f>INDEX('Monthly Returns'!$P:$P,MATCH('Charting Input'!$C1709,'Monthly Returns'!$D:$D,0),0)</f>
        <v>#N/A</v>
      </c>
      <c r="G1709" s="17" t="e">
        <f t="shared" si="105"/>
        <v>#N/A</v>
      </c>
      <c r="H1709" s="17" t="e">
        <f t="shared" si="107"/>
        <v>#N/A</v>
      </c>
      <c r="I1709" s="17" t="e">
        <f t="shared" si="108"/>
        <v>#N/A</v>
      </c>
    </row>
    <row r="1710" spans="2:9" x14ac:dyDescent="0.2">
      <c r="B1710" s="1" t="s">
        <v>2121</v>
      </c>
      <c r="C1710" s="34">
        <f t="shared" si="106"/>
        <v>91677</v>
      </c>
      <c r="D1710" s="37" t="e">
        <f>INDEX('Monthly Returns'!$E:$E,MATCH('Charting Input'!$C1710,'Monthly Returns'!$D:$D,0),0)</f>
        <v>#N/A</v>
      </c>
      <c r="E1710" s="37" t="e">
        <f>INDEX('Monthly Returns'!$O:$O,MATCH('Charting Input'!$C1710,'Monthly Returns'!$D:$D,0),0)</f>
        <v>#N/A</v>
      </c>
      <c r="F1710" s="37" t="e">
        <f>INDEX('Monthly Returns'!$P:$P,MATCH('Charting Input'!$C1710,'Monthly Returns'!$D:$D,0),0)</f>
        <v>#N/A</v>
      </c>
      <c r="G1710" s="17" t="e">
        <f t="shared" si="105"/>
        <v>#N/A</v>
      </c>
      <c r="H1710" s="17" t="e">
        <f t="shared" si="107"/>
        <v>#N/A</v>
      </c>
      <c r="I1710" s="17" t="e">
        <f t="shared" si="108"/>
        <v>#N/A</v>
      </c>
    </row>
    <row r="1711" spans="2:9" x14ac:dyDescent="0.2">
      <c r="B1711" s="1" t="s">
        <v>2122</v>
      </c>
      <c r="C1711" s="34">
        <f t="shared" si="106"/>
        <v>91708</v>
      </c>
      <c r="D1711" s="37" t="e">
        <f>INDEX('Monthly Returns'!$E:$E,MATCH('Charting Input'!$C1711,'Monthly Returns'!$D:$D,0),0)</f>
        <v>#N/A</v>
      </c>
      <c r="E1711" s="37" t="e">
        <f>INDEX('Monthly Returns'!$O:$O,MATCH('Charting Input'!$C1711,'Monthly Returns'!$D:$D,0),0)</f>
        <v>#N/A</v>
      </c>
      <c r="F1711" s="37" t="e">
        <f>INDEX('Monthly Returns'!$P:$P,MATCH('Charting Input'!$C1711,'Monthly Returns'!$D:$D,0),0)</f>
        <v>#N/A</v>
      </c>
      <c r="G1711" s="17" t="e">
        <f t="shared" si="105"/>
        <v>#N/A</v>
      </c>
      <c r="H1711" s="17" t="e">
        <f t="shared" si="107"/>
        <v>#N/A</v>
      </c>
      <c r="I1711" s="17" t="e">
        <f t="shared" si="108"/>
        <v>#N/A</v>
      </c>
    </row>
    <row r="1712" spans="2:9" x14ac:dyDescent="0.2">
      <c r="B1712" s="1" t="s">
        <v>2123</v>
      </c>
      <c r="C1712" s="34">
        <f t="shared" si="106"/>
        <v>91736</v>
      </c>
      <c r="D1712" s="37" t="e">
        <f>INDEX('Monthly Returns'!$E:$E,MATCH('Charting Input'!$C1712,'Monthly Returns'!$D:$D,0),0)</f>
        <v>#N/A</v>
      </c>
      <c r="E1712" s="37" t="e">
        <f>INDEX('Monthly Returns'!$O:$O,MATCH('Charting Input'!$C1712,'Monthly Returns'!$D:$D,0),0)</f>
        <v>#N/A</v>
      </c>
      <c r="F1712" s="37" t="e">
        <f>INDEX('Monthly Returns'!$P:$P,MATCH('Charting Input'!$C1712,'Monthly Returns'!$D:$D,0),0)</f>
        <v>#N/A</v>
      </c>
      <c r="G1712" s="17" t="e">
        <f t="shared" si="105"/>
        <v>#N/A</v>
      </c>
      <c r="H1712" s="17" t="e">
        <f t="shared" si="107"/>
        <v>#N/A</v>
      </c>
      <c r="I1712" s="17" t="e">
        <f t="shared" si="108"/>
        <v>#N/A</v>
      </c>
    </row>
    <row r="1713" spans="2:9" x14ac:dyDescent="0.2">
      <c r="B1713" s="1" t="s">
        <v>2124</v>
      </c>
      <c r="C1713" s="34">
        <f t="shared" si="106"/>
        <v>91767</v>
      </c>
      <c r="D1713" s="37" t="e">
        <f>INDEX('Monthly Returns'!$E:$E,MATCH('Charting Input'!$C1713,'Monthly Returns'!$D:$D,0),0)</f>
        <v>#N/A</v>
      </c>
      <c r="E1713" s="37" t="e">
        <f>INDEX('Monthly Returns'!$O:$O,MATCH('Charting Input'!$C1713,'Monthly Returns'!$D:$D,0),0)</f>
        <v>#N/A</v>
      </c>
      <c r="F1713" s="37" t="e">
        <f>INDEX('Monthly Returns'!$P:$P,MATCH('Charting Input'!$C1713,'Monthly Returns'!$D:$D,0),0)</f>
        <v>#N/A</v>
      </c>
      <c r="G1713" s="17" t="e">
        <f t="shared" si="105"/>
        <v>#N/A</v>
      </c>
      <c r="H1713" s="17" t="e">
        <f t="shared" si="107"/>
        <v>#N/A</v>
      </c>
      <c r="I1713" s="17" t="e">
        <f t="shared" si="108"/>
        <v>#N/A</v>
      </c>
    </row>
    <row r="1714" spans="2:9" x14ac:dyDescent="0.2">
      <c r="B1714" s="1" t="s">
        <v>2125</v>
      </c>
      <c r="C1714" s="34">
        <f t="shared" si="106"/>
        <v>91797</v>
      </c>
      <c r="D1714" s="37" t="e">
        <f>INDEX('Monthly Returns'!$E:$E,MATCH('Charting Input'!$C1714,'Monthly Returns'!$D:$D,0),0)</f>
        <v>#N/A</v>
      </c>
      <c r="E1714" s="37" t="e">
        <f>INDEX('Monthly Returns'!$O:$O,MATCH('Charting Input'!$C1714,'Monthly Returns'!$D:$D,0),0)</f>
        <v>#N/A</v>
      </c>
      <c r="F1714" s="37" t="e">
        <f>INDEX('Monthly Returns'!$P:$P,MATCH('Charting Input'!$C1714,'Monthly Returns'!$D:$D,0),0)</f>
        <v>#N/A</v>
      </c>
      <c r="G1714" s="17" t="e">
        <f t="shared" si="105"/>
        <v>#N/A</v>
      </c>
      <c r="H1714" s="17" t="e">
        <f t="shared" si="107"/>
        <v>#N/A</v>
      </c>
      <c r="I1714" s="17" t="e">
        <f t="shared" si="108"/>
        <v>#N/A</v>
      </c>
    </row>
    <row r="1715" spans="2:9" x14ac:dyDescent="0.2">
      <c r="B1715" s="1" t="s">
        <v>2126</v>
      </c>
      <c r="C1715" s="34">
        <f t="shared" si="106"/>
        <v>91828</v>
      </c>
      <c r="D1715" s="37" t="e">
        <f>INDEX('Monthly Returns'!$E:$E,MATCH('Charting Input'!$C1715,'Monthly Returns'!$D:$D,0),0)</f>
        <v>#N/A</v>
      </c>
      <c r="E1715" s="37" t="e">
        <f>INDEX('Monthly Returns'!$O:$O,MATCH('Charting Input'!$C1715,'Monthly Returns'!$D:$D,0),0)</f>
        <v>#N/A</v>
      </c>
      <c r="F1715" s="37" t="e">
        <f>INDEX('Monthly Returns'!$P:$P,MATCH('Charting Input'!$C1715,'Monthly Returns'!$D:$D,0),0)</f>
        <v>#N/A</v>
      </c>
      <c r="G1715" s="17" t="e">
        <f t="shared" si="105"/>
        <v>#N/A</v>
      </c>
      <c r="H1715" s="17" t="e">
        <f t="shared" si="107"/>
        <v>#N/A</v>
      </c>
      <c r="I1715" s="17" t="e">
        <f t="shared" si="108"/>
        <v>#N/A</v>
      </c>
    </row>
    <row r="1716" spans="2:9" x14ac:dyDescent="0.2">
      <c r="B1716" s="1" t="s">
        <v>2127</v>
      </c>
      <c r="C1716" s="34">
        <f t="shared" si="106"/>
        <v>91858</v>
      </c>
      <c r="D1716" s="37" t="e">
        <f>INDEX('Monthly Returns'!$E:$E,MATCH('Charting Input'!$C1716,'Monthly Returns'!$D:$D,0),0)</f>
        <v>#N/A</v>
      </c>
      <c r="E1716" s="37" t="e">
        <f>INDEX('Monthly Returns'!$O:$O,MATCH('Charting Input'!$C1716,'Monthly Returns'!$D:$D,0),0)</f>
        <v>#N/A</v>
      </c>
      <c r="F1716" s="37" t="e">
        <f>INDEX('Monthly Returns'!$P:$P,MATCH('Charting Input'!$C1716,'Monthly Returns'!$D:$D,0),0)</f>
        <v>#N/A</v>
      </c>
      <c r="G1716" s="17" t="e">
        <f t="shared" si="105"/>
        <v>#N/A</v>
      </c>
      <c r="H1716" s="17" t="e">
        <f t="shared" si="107"/>
        <v>#N/A</v>
      </c>
      <c r="I1716" s="17" t="e">
        <f t="shared" si="108"/>
        <v>#N/A</v>
      </c>
    </row>
    <row r="1717" spans="2:9" x14ac:dyDescent="0.2">
      <c r="B1717" s="1" t="s">
        <v>2128</v>
      </c>
      <c r="C1717" s="34">
        <f t="shared" si="106"/>
        <v>91889</v>
      </c>
      <c r="D1717" s="37" t="e">
        <f>INDEX('Monthly Returns'!$E:$E,MATCH('Charting Input'!$C1717,'Monthly Returns'!$D:$D,0),0)</f>
        <v>#N/A</v>
      </c>
      <c r="E1717" s="37" t="e">
        <f>INDEX('Monthly Returns'!$O:$O,MATCH('Charting Input'!$C1717,'Monthly Returns'!$D:$D,0),0)</f>
        <v>#N/A</v>
      </c>
      <c r="F1717" s="37" t="e">
        <f>INDEX('Monthly Returns'!$P:$P,MATCH('Charting Input'!$C1717,'Monthly Returns'!$D:$D,0),0)</f>
        <v>#N/A</v>
      </c>
      <c r="G1717" s="17" t="e">
        <f t="shared" si="105"/>
        <v>#N/A</v>
      </c>
      <c r="H1717" s="17" t="e">
        <f t="shared" si="107"/>
        <v>#N/A</v>
      </c>
      <c r="I1717" s="17" t="e">
        <f t="shared" si="108"/>
        <v>#N/A</v>
      </c>
    </row>
    <row r="1718" spans="2:9" x14ac:dyDescent="0.2">
      <c r="B1718" s="1" t="s">
        <v>2129</v>
      </c>
      <c r="C1718" s="34">
        <f t="shared" si="106"/>
        <v>91920</v>
      </c>
      <c r="D1718" s="37" t="e">
        <f>INDEX('Monthly Returns'!$E:$E,MATCH('Charting Input'!$C1718,'Monthly Returns'!$D:$D,0),0)</f>
        <v>#N/A</v>
      </c>
      <c r="E1718" s="37" t="e">
        <f>INDEX('Monthly Returns'!$O:$O,MATCH('Charting Input'!$C1718,'Monthly Returns'!$D:$D,0),0)</f>
        <v>#N/A</v>
      </c>
      <c r="F1718" s="37" t="e">
        <f>INDEX('Monthly Returns'!$P:$P,MATCH('Charting Input'!$C1718,'Monthly Returns'!$D:$D,0),0)</f>
        <v>#N/A</v>
      </c>
      <c r="G1718" s="17" t="e">
        <f t="shared" si="105"/>
        <v>#N/A</v>
      </c>
      <c r="H1718" s="17" t="e">
        <f t="shared" si="107"/>
        <v>#N/A</v>
      </c>
      <c r="I1718" s="17" t="e">
        <f t="shared" si="108"/>
        <v>#N/A</v>
      </c>
    </row>
    <row r="1719" spans="2:9" x14ac:dyDescent="0.2">
      <c r="B1719" s="1" t="s">
        <v>2130</v>
      </c>
      <c r="C1719" s="34">
        <f t="shared" si="106"/>
        <v>91950</v>
      </c>
      <c r="D1719" s="37" t="e">
        <f>INDEX('Monthly Returns'!$E:$E,MATCH('Charting Input'!$C1719,'Monthly Returns'!$D:$D,0),0)</f>
        <v>#N/A</v>
      </c>
      <c r="E1719" s="37" t="e">
        <f>INDEX('Monthly Returns'!$O:$O,MATCH('Charting Input'!$C1719,'Monthly Returns'!$D:$D,0),0)</f>
        <v>#N/A</v>
      </c>
      <c r="F1719" s="37" t="e">
        <f>INDEX('Monthly Returns'!$P:$P,MATCH('Charting Input'!$C1719,'Monthly Returns'!$D:$D,0),0)</f>
        <v>#N/A</v>
      </c>
      <c r="G1719" s="17" t="e">
        <f t="shared" si="105"/>
        <v>#N/A</v>
      </c>
      <c r="H1719" s="17" t="e">
        <f t="shared" si="107"/>
        <v>#N/A</v>
      </c>
      <c r="I1719" s="17" t="e">
        <f t="shared" si="108"/>
        <v>#N/A</v>
      </c>
    </row>
    <row r="1720" spans="2:9" x14ac:dyDescent="0.2">
      <c r="B1720" s="1" t="s">
        <v>2131</v>
      </c>
      <c r="C1720" s="34">
        <f t="shared" si="106"/>
        <v>91981</v>
      </c>
      <c r="D1720" s="37" t="e">
        <f>INDEX('Monthly Returns'!$E:$E,MATCH('Charting Input'!$C1720,'Monthly Returns'!$D:$D,0),0)</f>
        <v>#N/A</v>
      </c>
      <c r="E1720" s="37" t="e">
        <f>INDEX('Monthly Returns'!$O:$O,MATCH('Charting Input'!$C1720,'Monthly Returns'!$D:$D,0),0)</f>
        <v>#N/A</v>
      </c>
      <c r="F1720" s="37" t="e">
        <f>INDEX('Monthly Returns'!$P:$P,MATCH('Charting Input'!$C1720,'Monthly Returns'!$D:$D,0),0)</f>
        <v>#N/A</v>
      </c>
      <c r="G1720" s="17" t="e">
        <f t="shared" si="105"/>
        <v>#N/A</v>
      </c>
      <c r="H1720" s="17" t="e">
        <f t="shared" si="107"/>
        <v>#N/A</v>
      </c>
      <c r="I1720" s="17" t="e">
        <f t="shared" si="108"/>
        <v>#N/A</v>
      </c>
    </row>
    <row r="1721" spans="2:9" x14ac:dyDescent="0.2">
      <c r="B1721" s="1" t="s">
        <v>2132</v>
      </c>
      <c r="C1721" s="34">
        <f t="shared" si="106"/>
        <v>92011</v>
      </c>
      <c r="D1721" s="37" t="e">
        <f>INDEX('Monthly Returns'!$E:$E,MATCH('Charting Input'!$C1721,'Monthly Returns'!$D:$D,0),0)</f>
        <v>#N/A</v>
      </c>
      <c r="E1721" s="37" t="e">
        <f>INDEX('Monthly Returns'!$O:$O,MATCH('Charting Input'!$C1721,'Monthly Returns'!$D:$D,0),0)</f>
        <v>#N/A</v>
      </c>
      <c r="F1721" s="37" t="e">
        <f>INDEX('Monthly Returns'!$P:$P,MATCH('Charting Input'!$C1721,'Monthly Returns'!$D:$D,0),0)</f>
        <v>#N/A</v>
      </c>
      <c r="G1721" s="17" t="e">
        <f t="shared" si="105"/>
        <v>#N/A</v>
      </c>
      <c r="H1721" s="17" t="e">
        <f t="shared" si="107"/>
        <v>#N/A</v>
      </c>
      <c r="I1721" s="17" t="e">
        <f t="shared" si="108"/>
        <v>#N/A</v>
      </c>
    </row>
    <row r="1722" spans="2:9" x14ac:dyDescent="0.2">
      <c r="B1722" s="1" t="s">
        <v>2133</v>
      </c>
      <c r="C1722" s="34">
        <f t="shared" si="106"/>
        <v>92042</v>
      </c>
      <c r="D1722" s="37" t="e">
        <f>INDEX('Monthly Returns'!$E:$E,MATCH('Charting Input'!$C1722,'Monthly Returns'!$D:$D,0),0)</f>
        <v>#N/A</v>
      </c>
      <c r="E1722" s="37" t="e">
        <f>INDEX('Monthly Returns'!$O:$O,MATCH('Charting Input'!$C1722,'Monthly Returns'!$D:$D,0),0)</f>
        <v>#N/A</v>
      </c>
      <c r="F1722" s="37" t="e">
        <f>INDEX('Monthly Returns'!$P:$P,MATCH('Charting Input'!$C1722,'Monthly Returns'!$D:$D,0),0)</f>
        <v>#N/A</v>
      </c>
      <c r="G1722" s="17" t="e">
        <f t="shared" si="105"/>
        <v>#N/A</v>
      </c>
      <c r="H1722" s="17" t="e">
        <f t="shared" si="107"/>
        <v>#N/A</v>
      </c>
      <c r="I1722" s="17" t="e">
        <f t="shared" si="108"/>
        <v>#N/A</v>
      </c>
    </row>
    <row r="1723" spans="2:9" x14ac:dyDescent="0.2">
      <c r="B1723" s="1" t="s">
        <v>2134</v>
      </c>
      <c r="C1723" s="34">
        <f t="shared" si="106"/>
        <v>92073</v>
      </c>
      <c r="D1723" s="37" t="e">
        <f>INDEX('Monthly Returns'!$E:$E,MATCH('Charting Input'!$C1723,'Monthly Returns'!$D:$D,0),0)</f>
        <v>#N/A</v>
      </c>
      <c r="E1723" s="37" t="e">
        <f>INDEX('Monthly Returns'!$O:$O,MATCH('Charting Input'!$C1723,'Monthly Returns'!$D:$D,0),0)</f>
        <v>#N/A</v>
      </c>
      <c r="F1723" s="37" t="e">
        <f>INDEX('Monthly Returns'!$P:$P,MATCH('Charting Input'!$C1723,'Monthly Returns'!$D:$D,0),0)</f>
        <v>#N/A</v>
      </c>
      <c r="G1723" s="17" t="e">
        <f t="shared" si="105"/>
        <v>#N/A</v>
      </c>
      <c r="H1723" s="17" t="e">
        <f t="shared" si="107"/>
        <v>#N/A</v>
      </c>
      <c r="I1723" s="17" t="e">
        <f t="shared" si="108"/>
        <v>#N/A</v>
      </c>
    </row>
    <row r="1724" spans="2:9" x14ac:dyDescent="0.2">
      <c r="B1724" s="1" t="s">
        <v>2135</v>
      </c>
      <c r="C1724" s="34">
        <f t="shared" si="106"/>
        <v>92102</v>
      </c>
      <c r="D1724" s="37" t="e">
        <f>INDEX('Monthly Returns'!$E:$E,MATCH('Charting Input'!$C1724,'Monthly Returns'!$D:$D,0),0)</f>
        <v>#N/A</v>
      </c>
      <c r="E1724" s="37" t="e">
        <f>INDEX('Monthly Returns'!$O:$O,MATCH('Charting Input'!$C1724,'Monthly Returns'!$D:$D,0),0)</f>
        <v>#N/A</v>
      </c>
      <c r="F1724" s="37" t="e">
        <f>INDEX('Monthly Returns'!$P:$P,MATCH('Charting Input'!$C1724,'Monthly Returns'!$D:$D,0),0)</f>
        <v>#N/A</v>
      </c>
      <c r="G1724" s="17" t="e">
        <f t="shared" si="105"/>
        <v>#N/A</v>
      </c>
      <c r="H1724" s="17" t="e">
        <f t="shared" si="107"/>
        <v>#N/A</v>
      </c>
      <c r="I1724" s="17" t="e">
        <f t="shared" si="108"/>
        <v>#N/A</v>
      </c>
    </row>
    <row r="1725" spans="2:9" x14ac:dyDescent="0.2">
      <c r="B1725" s="1" t="s">
        <v>2136</v>
      </c>
      <c r="C1725" s="34">
        <f t="shared" si="106"/>
        <v>92133</v>
      </c>
      <c r="D1725" s="37" t="e">
        <f>INDEX('Monthly Returns'!$E:$E,MATCH('Charting Input'!$C1725,'Monthly Returns'!$D:$D,0),0)</f>
        <v>#N/A</v>
      </c>
      <c r="E1725" s="37" t="e">
        <f>INDEX('Monthly Returns'!$O:$O,MATCH('Charting Input'!$C1725,'Monthly Returns'!$D:$D,0),0)</f>
        <v>#N/A</v>
      </c>
      <c r="F1725" s="37" t="e">
        <f>INDEX('Monthly Returns'!$P:$P,MATCH('Charting Input'!$C1725,'Monthly Returns'!$D:$D,0),0)</f>
        <v>#N/A</v>
      </c>
      <c r="G1725" s="17" t="e">
        <f t="shared" si="105"/>
        <v>#N/A</v>
      </c>
      <c r="H1725" s="17" t="e">
        <f t="shared" si="107"/>
        <v>#N/A</v>
      </c>
      <c r="I1725" s="17" t="e">
        <f t="shared" si="108"/>
        <v>#N/A</v>
      </c>
    </row>
    <row r="1726" spans="2:9" x14ac:dyDescent="0.2">
      <c r="B1726" s="1" t="s">
        <v>2137</v>
      </c>
      <c r="C1726" s="34">
        <f t="shared" si="106"/>
        <v>92163</v>
      </c>
      <c r="D1726" s="37" t="e">
        <f>INDEX('Monthly Returns'!$E:$E,MATCH('Charting Input'!$C1726,'Monthly Returns'!$D:$D,0),0)</f>
        <v>#N/A</v>
      </c>
      <c r="E1726" s="37" t="e">
        <f>INDEX('Monthly Returns'!$O:$O,MATCH('Charting Input'!$C1726,'Monthly Returns'!$D:$D,0),0)</f>
        <v>#N/A</v>
      </c>
      <c r="F1726" s="37" t="e">
        <f>INDEX('Monthly Returns'!$P:$P,MATCH('Charting Input'!$C1726,'Monthly Returns'!$D:$D,0),0)</f>
        <v>#N/A</v>
      </c>
      <c r="G1726" s="17" t="e">
        <f t="shared" si="105"/>
        <v>#N/A</v>
      </c>
      <c r="H1726" s="17" t="e">
        <f t="shared" si="107"/>
        <v>#N/A</v>
      </c>
      <c r="I1726" s="17" t="e">
        <f t="shared" si="108"/>
        <v>#N/A</v>
      </c>
    </row>
    <row r="1727" spans="2:9" x14ac:dyDescent="0.2">
      <c r="B1727" s="1" t="s">
        <v>2138</v>
      </c>
      <c r="C1727" s="34">
        <f t="shared" si="106"/>
        <v>92194</v>
      </c>
      <c r="D1727" s="37" t="e">
        <f>INDEX('Monthly Returns'!$E:$E,MATCH('Charting Input'!$C1727,'Monthly Returns'!$D:$D,0),0)</f>
        <v>#N/A</v>
      </c>
      <c r="E1727" s="37" t="e">
        <f>INDEX('Monthly Returns'!$O:$O,MATCH('Charting Input'!$C1727,'Monthly Returns'!$D:$D,0),0)</f>
        <v>#N/A</v>
      </c>
      <c r="F1727" s="37" t="e">
        <f>INDEX('Monthly Returns'!$P:$P,MATCH('Charting Input'!$C1727,'Monthly Returns'!$D:$D,0),0)</f>
        <v>#N/A</v>
      </c>
      <c r="G1727" s="17" t="e">
        <f t="shared" si="105"/>
        <v>#N/A</v>
      </c>
      <c r="H1727" s="17" t="e">
        <f t="shared" si="107"/>
        <v>#N/A</v>
      </c>
      <c r="I1727" s="17" t="e">
        <f t="shared" si="108"/>
        <v>#N/A</v>
      </c>
    </row>
    <row r="1728" spans="2:9" x14ac:dyDescent="0.2">
      <c r="B1728" s="1" t="s">
        <v>2139</v>
      </c>
      <c r="C1728" s="34">
        <f t="shared" si="106"/>
        <v>92224</v>
      </c>
      <c r="D1728" s="37" t="e">
        <f>INDEX('Monthly Returns'!$E:$E,MATCH('Charting Input'!$C1728,'Monthly Returns'!$D:$D,0),0)</f>
        <v>#N/A</v>
      </c>
      <c r="E1728" s="37" t="e">
        <f>INDEX('Monthly Returns'!$O:$O,MATCH('Charting Input'!$C1728,'Monthly Returns'!$D:$D,0),0)</f>
        <v>#N/A</v>
      </c>
      <c r="F1728" s="37" t="e">
        <f>INDEX('Monthly Returns'!$P:$P,MATCH('Charting Input'!$C1728,'Monthly Returns'!$D:$D,0),0)</f>
        <v>#N/A</v>
      </c>
      <c r="G1728" s="17" t="e">
        <f t="shared" si="105"/>
        <v>#N/A</v>
      </c>
      <c r="H1728" s="17" t="e">
        <f t="shared" si="107"/>
        <v>#N/A</v>
      </c>
      <c r="I1728" s="17" t="e">
        <f t="shared" si="108"/>
        <v>#N/A</v>
      </c>
    </row>
    <row r="1729" spans="2:9" x14ac:dyDescent="0.2">
      <c r="B1729" s="1" t="s">
        <v>2140</v>
      </c>
      <c r="C1729" s="34">
        <f t="shared" si="106"/>
        <v>92255</v>
      </c>
      <c r="D1729" s="37" t="e">
        <f>INDEX('Monthly Returns'!$E:$E,MATCH('Charting Input'!$C1729,'Monthly Returns'!$D:$D,0),0)</f>
        <v>#N/A</v>
      </c>
      <c r="E1729" s="37" t="e">
        <f>INDEX('Monthly Returns'!$O:$O,MATCH('Charting Input'!$C1729,'Monthly Returns'!$D:$D,0),0)</f>
        <v>#N/A</v>
      </c>
      <c r="F1729" s="37" t="e">
        <f>INDEX('Monthly Returns'!$P:$P,MATCH('Charting Input'!$C1729,'Monthly Returns'!$D:$D,0),0)</f>
        <v>#N/A</v>
      </c>
      <c r="G1729" s="17" t="e">
        <f t="shared" si="105"/>
        <v>#N/A</v>
      </c>
      <c r="H1729" s="17" t="e">
        <f t="shared" si="107"/>
        <v>#N/A</v>
      </c>
      <c r="I1729" s="17" t="e">
        <f t="shared" si="108"/>
        <v>#N/A</v>
      </c>
    </row>
    <row r="1730" spans="2:9" x14ac:dyDescent="0.2">
      <c r="B1730" s="1" t="s">
        <v>2141</v>
      </c>
      <c r="C1730" s="34">
        <f t="shared" si="106"/>
        <v>92286</v>
      </c>
      <c r="D1730" s="37" t="e">
        <f>INDEX('Monthly Returns'!$E:$E,MATCH('Charting Input'!$C1730,'Monthly Returns'!$D:$D,0),0)</f>
        <v>#N/A</v>
      </c>
      <c r="E1730" s="37" t="e">
        <f>INDEX('Monthly Returns'!$O:$O,MATCH('Charting Input'!$C1730,'Monthly Returns'!$D:$D,0),0)</f>
        <v>#N/A</v>
      </c>
      <c r="F1730" s="37" t="e">
        <f>INDEX('Monthly Returns'!$P:$P,MATCH('Charting Input'!$C1730,'Monthly Returns'!$D:$D,0),0)</f>
        <v>#N/A</v>
      </c>
      <c r="G1730" s="17" t="e">
        <f t="shared" si="105"/>
        <v>#N/A</v>
      </c>
      <c r="H1730" s="17" t="e">
        <f t="shared" si="107"/>
        <v>#N/A</v>
      </c>
      <c r="I1730" s="17" t="e">
        <f t="shared" si="108"/>
        <v>#N/A</v>
      </c>
    </row>
    <row r="1731" spans="2:9" x14ac:dyDescent="0.2">
      <c r="B1731" s="1" t="s">
        <v>2142</v>
      </c>
      <c r="C1731" s="34">
        <f t="shared" si="106"/>
        <v>92316</v>
      </c>
      <c r="D1731" s="37" t="e">
        <f>INDEX('Monthly Returns'!$E:$E,MATCH('Charting Input'!$C1731,'Monthly Returns'!$D:$D,0),0)</f>
        <v>#N/A</v>
      </c>
      <c r="E1731" s="37" t="e">
        <f>INDEX('Monthly Returns'!$O:$O,MATCH('Charting Input'!$C1731,'Monthly Returns'!$D:$D,0),0)</f>
        <v>#N/A</v>
      </c>
      <c r="F1731" s="37" t="e">
        <f>INDEX('Monthly Returns'!$P:$P,MATCH('Charting Input'!$C1731,'Monthly Returns'!$D:$D,0),0)</f>
        <v>#N/A</v>
      </c>
      <c r="G1731" s="17" t="e">
        <f t="shared" si="105"/>
        <v>#N/A</v>
      </c>
      <c r="H1731" s="17" t="e">
        <f t="shared" si="107"/>
        <v>#N/A</v>
      </c>
      <c r="I1731" s="17" t="e">
        <f t="shared" si="108"/>
        <v>#N/A</v>
      </c>
    </row>
    <row r="1732" spans="2:9" x14ac:dyDescent="0.2">
      <c r="B1732" s="1" t="s">
        <v>2143</v>
      </c>
      <c r="C1732" s="34">
        <f t="shared" si="106"/>
        <v>92347</v>
      </c>
      <c r="D1732" s="37" t="e">
        <f>INDEX('Monthly Returns'!$E:$E,MATCH('Charting Input'!$C1732,'Monthly Returns'!$D:$D,0),0)</f>
        <v>#N/A</v>
      </c>
      <c r="E1732" s="37" t="e">
        <f>INDEX('Monthly Returns'!$O:$O,MATCH('Charting Input'!$C1732,'Monthly Returns'!$D:$D,0),0)</f>
        <v>#N/A</v>
      </c>
      <c r="F1732" s="37" t="e">
        <f>INDEX('Monthly Returns'!$P:$P,MATCH('Charting Input'!$C1732,'Monthly Returns'!$D:$D,0),0)</f>
        <v>#N/A</v>
      </c>
      <c r="G1732" s="17" t="e">
        <f t="shared" si="105"/>
        <v>#N/A</v>
      </c>
      <c r="H1732" s="17" t="e">
        <f t="shared" si="107"/>
        <v>#N/A</v>
      </c>
      <c r="I1732" s="17" t="e">
        <f t="shared" si="108"/>
        <v>#N/A</v>
      </c>
    </row>
    <row r="1733" spans="2:9" x14ac:dyDescent="0.2">
      <c r="B1733" s="1" t="s">
        <v>2144</v>
      </c>
      <c r="C1733" s="34">
        <f t="shared" si="106"/>
        <v>92377</v>
      </c>
      <c r="D1733" s="37" t="e">
        <f>INDEX('Monthly Returns'!$E:$E,MATCH('Charting Input'!$C1733,'Monthly Returns'!$D:$D,0),0)</f>
        <v>#N/A</v>
      </c>
      <c r="E1733" s="37" t="e">
        <f>INDEX('Monthly Returns'!$O:$O,MATCH('Charting Input'!$C1733,'Monthly Returns'!$D:$D,0),0)</f>
        <v>#N/A</v>
      </c>
      <c r="F1733" s="37" t="e">
        <f>INDEX('Monthly Returns'!$P:$P,MATCH('Charting Input'!$C1733,'Monthly Returns'!$D:$D,0),0)</f>
        <v>#N/A</v>
      </c>
      <c r="G1733" s="17" t="e">
        <f t="shared" si="105"/>
        <v>#N/A</v>
      </c>
      <c r="H1733" s="17" t="e">
        <f t="shared" si="107"/>
        <v>#N/A</v>
      </c>
      <c r="I1733" s="17" t="e">
        <f t="shared" si="108"/>
        <v>#N/A</v>
      </c>
    </row>
    <row r="1734" spans="2:9" x14ac:dyDescent="0.2">
      <c r="B1734" s="1" t="s">
        <v>2145</v>
      </c>
      <c r="C1734" s="34">
        <f t="shared" si="106"/>
        <v>92408</v>
      </c>
      <c r="D1734" s="37" t="e">
        <f>INDEX('Monthly Returns'!$E:$E,MATCH('Charting Input'!$C1734,'Monthly Returns'!$D:$D,0),0)</f>
        <v>#N/A</v>
      </c>
      <c r="E1734" s="37" t="e">
        <f>INDEX('Monthly Returns'!$O:$O,MATCH('Charting Input'!$C1734,'Monthly Returns'!$D:$D,0),0)</f>
        <v>#N/A</v>
      </c>
      <c r="F1734" s="37" t="e">
        <f>INDEX('Monthly Returns'!$P:$P,MATCH('Charting Input'!$C1734,'Monthly Returns'!$D:$D,0),0)</f>
        <v>#N/A</v>
      </c>
      <c r="G1734" s="17" t="e">
        <f t="shared" si="105"/>
        <v>#N/A</v>
      </c>
      <c r="H1734" s="17" t="e">
        <f t="shared" si="107"/>
        <v>#N/A</v>
      </c>
      <c r="I1734" s="17" t="e">
        <f t="shared" si="108"/>
        <v>#N/A</v>
      </c>
    </row>
    <row r="1735" spans="2:9" x14ac:dyDescent="0.2">
      <c r="B1735" s="1" t="s">
        <v>2146</v>
      </c>
      <c r="C1735" s="34">
        <f t="shared" si="106"/>
        <v>92439</v>
      </c>
      <c r="D1735" s="37" t="e">
        <f>INDEX('Monthly Returns'!$E:$E,MATCH('Charting Input'!$C1735,'Monthly Returns'!$D:$D,0),0)</f>
        <v>#N/A</v>
      </c>
      <c r="E1735" s="37" t="e">
        <f>INDEX('Monthly Returns'!$O:$O,MATCH('Charting Input'!$C1735,'Monthly Returns'!$D:$D,0),0)</f>
        <v>#N/A</v>
      </c>
      <c r="F1735" s="37" t="e">
        <f>INDEX('Monthly Returns'!$P:$P,MATCH('Charting Input'!$C1735,'Monthly Returns'!$D:$D,0),0)</f>
        <v>#N/A</v>
      </c>
      <c r="G1735" s="17" t="e">
        <f t="shared" ref="G1735:G1798" si="109">D1735</f>
        <v>#N/A</v>
      </c>
      <c r="H1735" s="17" t="e">
        <f t="shared" si="107"/>
        <v>#N/A</v>
      </c>
      <c r="I1735" s="17" t="e">
        <f t="shared" si="108"/>
        <v>#N/A</v>
      </c>
    </row>
    <row r="1736" spans="2:9" x14ac:dyDescent="0.2">
      <c r="B1736" s="1" t="s">
        <v>2147</v>
      </c>
      <c r="C1736" s="34">
        <f t="shared" ref="C1736:C1799" si="110">EOMONTH(DATE(YEAR(C1735),MONTH(C1735),DAY(C1735)),1)</f>
        <v>92467</v>
      </c>
      <c r="D1736" s="37" t="e">
        <f>INDEX('Monthly Returns'!$E:$E,MATCH('Charting Input'!$C1736,'Monthly Returns'!$D:$D,0),0)</f>
        <v>#N/A</v>
      </c>
      <c r="E1736" s="37" t="e">
        <f>INDEX('Monthly Returns'!$O:$O,MATCH('Charting Input'!$C1736,'Monthly Returns'!$D:$D,0),0)</f>
        <v>#N/A</v>
      </c>
      <c r="F1736" s="37" t="e">
        <f>INDEX('Monthly Returns'!$P:$P,MATCH('Charting Input'!$C1736,'Monthly Returns'!$D:$D,0),0)</f>
        <v>#N/A</v>
      </c>
      <c r="G1736" s="17" t="e">
        <f t="shared" si="109"/>
        <v>#N/A</v>
      </c>
      <c r="H1736" s="17" t="e">
        <f t="shared" ref="H1736:H1799" si="111">H1735*(E1736/E1735)</f>
        <v>#N/A</v>
      </c>
      <c r="I1736" s="17" t="e">
        <f t="shared" ref="I1736:I1799" si="112">I1735*(F1736/F1735)</f>
        <v>#N/A</v>
      </c>
    </row>
    <row r="1737" spans="2:9" x14ac:dyDescent="0.2">
      <c r="B1737" s="1" t="s">
        <v>2148</v>
      </c>
      <c r="C1737" s="34">
        <f t="shared" si="110"/>
        <v>92498</v>
      </c>
      <c r="D1737" s="37" t="e">
        <f>INDEX('Monthly Returns'!$E:$E,MATCH('Charting Input'!$C1737,'Monthly Returns'!$D:$D,0),0)</f>
        <v>#N/A</v>
      </c>
      <c r="E1737" s="37" t="e">
        <f>INDEX('Monthly Returns'!$O:$O,MATCH('Charting Input'!$C1737,'Monthly Returns'!$D:$D,0),0)</f>
        <v>#N/A</v>
      </c>
      <c r="F1737" s="37" t="e">
        <f>INDEX('Monthly Returns'!$P:$P,MATCH('Charting Input'!$C1737,'Monthly Returns'!$D:$D,0),0)</f>
        <v>#N/A</v>
      </c>
      <c r="G1737" s="17" t="e">
        <f t="shared" si="109"/>
        <v>#N/A</v>
      </c>
      <c r="H1737" s="17" t="e">
        <f t="shared" si="111"/>
        <v>#N/A</v>
      </c>
      <c r="I1737" s="17" t="e">
        <f t="shared" si="112"/>
        <v>#N/A</v>
      </c>
    </row>
    <row r="1738" spans="2:9" x14ac:dyDescent="0.2">
      <c r="B1738" s="1" t="s">
        <v>2149</v>
      </c>
      <c r="C1738" s="34">
        <f t="shared" si="110"/>
        <v>92528</v>
      </c>
      <c r="D1738" s="37" t="e">
        <f>INDEX('Monthly Returns'!$E:$E,MATCH('Charting Input'!$C1738,'Monthly Returns'!$D:$D,0),0)</f>
        <v>#N/A</v>
      </c>
      <c r="E1738" s="37" t="e">
        <f>INDEX('Monthly Returns'!$O:$O,MATCH('Charting Input'!$C1738,'Monthly Returns'!$D:$D,0),0)</f>
        <v>#N/A</v>
      </c>
      <c r="F1738" s="37" t="e">
        <f>INDEX('Monthly Returns'!$P:$P,MATCH('Charting Input'!$C1738,'Monthly Returns'!$D:$D,0),0)</f>
        <v>#N/A</v>
      </c>
      <c r="G1738" s="17" t="e">
        <f t="shared" si="109"/>
        <v>#N/A</v>
      </c>
      <c r="H1738" s="17" t="e">
        <f t="shared" si="111"/>
        <v>#N/A</v>
      </c>
      <c r="I1738" s="17" t="e">
        <f t="shared" si="112"/>
        <v>#N/A</v>
      </c>
    </row>
    <row r="1739" spans="2:9" x14ac:dyDescent="0.2">
      <c r="B1739" s="1" t="s">
        <v>2150</v>
      </c>
      <c r="C1739" s="34">
        <f t="shared" si="110"/>
        <v>92559</v>
      </c>
      <c r="D1739" s="37" t="e">
        <f>INDEX('Monthly Returns'!$E:$E,MATCH('Charting Input'!$C1739,'Monthly Returns'!$D:$D,0),0)</f>
        <v>#N/A</v>
      </c>
      <c r="E1739" s="37" t="e">
        <f>INDEX('Monthly Returns'!$O:$O,MATCH('Charting Input'!$C1739,'Monthly Returns'!$D:$D,0),0)</f>
        <v>#N/A</v>
      </c>
      <c r="F1739" s="37" t="e">
        <f>INDEX('Monthly Returns'!$P:$P,MATCH('Charting Input'!$C1739,'Monthly Returns'!$D:$D,0),0)</f>
        <v>#N/A</v>
      </c>
      <c r="G1739" s="17" t="e">
        <f t="shared" si="109"/>
        <v>#N/A</v>
      </c>
      <c r="H1739" s="17" t="e">
        <f t="shared" si="111"/>
        <v>#N/A</v>
      </c>
      <c r="I1739" s="17" t="e">
        <f t="shared" si="112"/>
        <v>#N/A</v>
      </c>
    </row>
    <row r="1740" spans="2:9" x14ac:dyDescent="0.2">
      <c r="B1740" s="1" t="s">
        <v>2151</v>
      </c>
      <c r="C1740" s="34">
        <f t="shared" si="110"/>
        <v>92589</v>
      </c>
      <c r="D1740" s="37" t="e">
        <f>INDEX('Monthly Returns'!$E:$E,MATCH('Charting Input'!$C1740,'Monthly Returns'!$D:$D,0),0)</f>
        <v>#N/A</v>
      </c>
      <c r="E1740" s="37" t="e">
        <f>INDEX('Monthly Returns'!$O:$O,MATCH('Charting Input'!$C1740,'Monthly Returns'!$D:$D,0),0)</f>
        <v>#N/A</v>
      </c>
      <c r="F1740" s="37" t="e">
        <f>INDEX('Monthly Returns'!$P:$P,MATCH('Charting Input'!$C1740,'Monthly Returns'!$D:$D,0),0)</f>
        <v>#N/A</v>
      </c>
      <c r="G1740" s="17" t="e">
        <f t="shared" si="109"/>
        <v>#N/A</v>
      </c>
      <c r="H1740" s="17" t="e">
        <f t="shared" si="111"/>
        <v>#N/A</v>
      </c>
      <c r="I1740" s="17" t="e">
        <f t="shared" si="112"/>
        <v>#N/A</v>
      </c>
    </row>
    <row r="1741" spans="2:9" x14ac:dyDescent="0.2">
      <c r="B1741" s="1" t="s">
        <v>2152</v>
      </c>
      <c r="C1741" s="34">
        <f t="shared" si="110"/>
        <v>92620</v>
      </c>
      <c r="D1741" s="37" t="e">
        <f>INDEX('Monthly Returns'!$E:$E,MATCH('Charting Input'!$C1741,'Monthly Returns'!$D:$D,0),0)</f>
        <v>#N/A</v>
      </c>
      <c r="E1741" s="37" t="e">
        <f>INDEX('Monthly Returns'!$O:$O,MATCH('Charting Input'!$C1741,'Monthly Returns'!$D:$D,0),0)</f>
        <v>#N/A</v>
      </c>
      <c r="F1741" s="37" t="e">
        <f>INDEX('Monthly Returns'!$P:$P,MATCH('Charting Input'!$C1741,'Monthly Returns'!$D:$D,0),0)</f>
        <v>#N/A</v>
      </c>
      <c r="G1741" s="17" t="e">
        <f t="shared" si="109"/>
        <v>#N/A</v>
      </c>
      <c r="H1741" s="17" t="e">
        <f t="shared" si="111"/>
        <v>#N/A</v>
      </c>
      <c r="I1741" s="17" t="e">
        <f t="shared" si="112"/>
        <v>#N/A</v>
      </c>
    </row>
    <row r="1742" spans="2:9" x14ac:dyDescent="0.2">
      <c r="B1742" s="1" t="s">
        <v>2153</v>
      </c>
      <c r="C1742" s="34">
        <f t="shared" si="110"/>
        <v>92651</v>
      </c>
      <c r="D1742" s="37" t="e">
        <f>INDEX('Monthly Returns'!$E:$E,MATCH('Charting Input'!$C1742,'Monthly Returns'!$D:$D,0),0)</f>
        <v>#N/A</v>
      </c>
      <c r="E1742" s="37" t="e">
        <f>INDEX('Monthly Returns'!$O:$O,MATCH('Charting Input'!$C1742,'Monthly Returns'!$D:$D,0),0)</f>
        <v>#N/A</v>
      </c>
      <c r="F1742" s="37" t="e">
        <f>INDEX('Monthly Returns'!$P:$P,MATCH('Charting Input'!$C1742,'Monthly Returns'!$D:$D,0),0)</f>
        <v>#N/A</v>
      </c>
      <c r="G1742" s="17" t="e">
        <f t="shared" si="109"/>
        <v>#N/A</v>
      </c>
      <c r="H1742" s="17" t="e">
        <f t="shared" si="111"/>
        <v>#N/A</v>
      </c>
      <c r="I1742" s="17" t="e">
        <f t="shared" si="112"/>
        <v>#N/A</v>
      </c>
    </row>
    <row r="1743" spans="2:9" x14ac:dyDescent="0.2">
      <c r="B1743" s="1" t="s">
        <v>2154</v>
      </c>
      <c r="C1743" s="34">
        <f t="shared" si="110"/>
        <v>92681</v>
      </c>
      <c r="D1743" s="37" t="e">
        <f>INDEX('Monthly Returns'!$E:$E,MATCH('Charting Input'!$C1743,'Monthly Returns'!$D:$D,0),0)</f>
        <v>#N/A</v>
      </c>
      <c r="E1743" s="37" t="e">
        <f>INDEX('Monthly Returns'!$O:$O,MATCH('Charting Input'!$C1743,'Monthly Returns'!$D:$D,0),0)</f>
        <v>#N/A</v>
      </c>
      <c r="F1743" s="37" t="e">
        <f>INDEX('Monthly Returns'!$P:$P,MATCH('Charting Input'!$C1743,'Monthly Returns'!$D:$D,0),0)</f>
        <v>#N/A</v>
      </c>
      <c r="G1743" s="17" t="e">
        <f t="shared" si="109"/>
        <v>#N/A</v>
      </c>
      <c r="H1743" s="17" t="e">
        <f t="shared" si="111"/>
        <v>#N/A</v>
      </c>
      <c r="I1743" s="17" t="e">
        <f t="shared" si="112"/>
        <v>#N/A</v>
      </c>
    </row>
    <row r="1744" spans="2:9" x14ac:dyDescent="0.2">
      <c r="B1744" s="1" t="s">
        <v>2155</v>
      </c>
      <c r="C1744" s="34">
        <f t="shared" si="110"/>
        <v>92712</v>
      </c>
      <c r="D1744" s="37" t="e">
        <f>INDEX('Monthly Returns'!$E:$E,MATCH('Charting Input'!$C1744,'Monthly Returns'!$D:$D,0),0)</f>
        <v>#N/A</v>
      </c>
      <c r="E1744" s="37" t="e">
        <f>INDEX('Monthly Returns'!$O:$O,MATCH('Charting Input'!$C1744,'Monthly Returns'!$D:$D,0),0)</f>
        <v>#N/A</v>
      </c>
      <c r="F1744" s="37" t="e">
        <f>INDEX('Monthly Returns'!$P:$P,MATCH('Charting Input'!$C1744,'Monthly Returns'!$D:$D,0),0)</f>
        <v>#N/A</v>
      </c>
      <c r="G1744" s="17" t="e">
        <f t="shared" si="109"/>
        <v>#N/A</v>
      </c>
      <c r="H1744" s="17" t="e">
        <f t="shared" si="111"/>
        <v>#N/A</v>
      </c>
      <c r="I1744" s="17" t="e">
        <f t="shared" si="112"/>
        <v>#N/A</v>
      </c>
    </row>
    <row r="1745" spans="2:9" x14ac:dyDescent="0.2">
      <c r="B1745" s="1" t="s">
        <v>2156</v>
      </c>
      <c r="C1745" s="34">
        <f t="shared" si="110"/>
        <v>92742</v>
      </c>
      <c r="D1745" s="37" t="e">
        <f>INDEX('Monthly Returns'!$E:$E,MATCH('Charting Input'!$C1745,'Monthly Returns'!$D:$D,0),0)</f>
        <v>#N/A</v>
      </c>
      <c r="E1745" s="37" t="e">
        <f>INDEX('Monthly Returns'!$O:$O,MATCH('Charting Input'!$C1745,'Monthly Returns'!$D:$D,0),0)</f>
        <v>#N/A</v>
      </c>
      <c r="F1745" s="37" t="e">
        <f>INDEX('Monthly Returns'!$P:$P,MATCH('Charting Input'!$C1745,'Monthly Returns'!$D:$D,0),0)</f>
        <v>#N/A</v>
      </c>
      <c r="G1745" s="17" t="e">
        <f t="shared" si="109"/>
        <v>#N/A</v>
      </c>
      <c r="H1745" s="17" t="e">
        <f t="shared" si="111"/>
        <v>#N/A</v>
      </c>
      <c r="I1745" s="17" t="e">
        <f t="shared" si="112"/>
        <v>#N/A</v>
      </c>
    </row>
    <row r="1746" spans="2:9" x14ac:dyDescent="0.2">
      <c r="B1746" s="1" t="s">
        <v>2157</v>
      </c>
      <c r="C1746" s="34">
        <f t="shared" si="110"/>
        <v>92773</v>
      </c>
      <c r="D1746" s="37" t="e">
        <f>INDEX('Monthly Returns'!$E:$E,MATCH('Charting Input'!$C1746,'Monthly Returns'!$D:$D,0),0)</f>
        <v>#N/A</v>
      </c>
      <c r="E1746" s="37" t="e">
        <f>INDEX('Monthly Returns'!$O:$O,MATCH('Charting Input'!$C1746,'Monthly Returns'!$D:$D,0),0)</f>
        <v>#N/A</v>
      </c>
      <c r="F1746" s="37" t="e">
        <f>INDEX('Monthly Returns'!$P:$P,MATCH('Charting Input'!$C1746,'Monthly Returns'!$D:$D,0),0)</f>
        <v>#N/A</v>
      </c>
      <c r="G1746" s="17" t="e">
        <f t="shared" si="109"/>
        <v>#N/A</v>
      </c>
      <c r="H1746" s="17" t="e">
        <f t="shared" si="111"/>
        <v>#N/A</v>
      </c>
      <c r="I1746" s="17" t="e">
        <f t="shared" si="112"/>
        <v>#N/A</v>
      </c>
    </row>
    <row r="1747" spans="2:9" x14ac:dyDescent="0.2">
      <c r="B1747" s="1" t="s">
        <v>2158</v>
      </c>
      <c r="C1747" s="34">
        <f t="shared" si="110"/>
        <v>92804</v>
      </c>
      <c r="D1747" s="37" t="e">
        <f>INDEX('Monthly Returns'!$E:$E,MATCH('Charting Input'!$C1747,'Monthly Returns'!$D:$D,0),0)</f>
        <v>#N/A</v>
      </c>
      <c r="E1747" s="37" t="e">
        <f>INDEX('Monthly Returns'!$O:$O,MATCH('Charting Input'!$C1747,'Monthly Returns'!$D:$D,0),0)</f>
        <v>#N/A</v>
      </c>
      <c r="F1747" s="37" t="e">
        <f>INDEX('Monthly Returns'!$P:$P,MATCH('Charting Input'!$C1747,'Monthly Returns'!$D:$D,0),0)</f>
        <v>#N/A</v>
      </c>
      <c r="G1747" s="17" t="e">
        <f t="shared" si="109"/>
        <v>#N/A</v>
      </c>
      <c r="H1747" s="17" t="e">
        <f t="shared" si="111"/>
        <v>#N/A</v>
      </c>
      <c r="I1747" s="17" t="e">
        <f t="shared" si="112"/>
        <v>#N/A</v>
      </c>
    </row>
    <row r="1748" spans="2:9" x14ac:dyDescent="0.2">
      <c r="B1748" s="1" t="s">
        <v>2159</v>
      </c>
      <c r="C1748" s="34">
        <f t="shared" si="110"/>
        <v>92832</v>
      </c>
      <c r="D1748" s="37" t="e">
        <f>INDEX('Monthly Returns'!$E:$E,MATCH('Charting Input'!$C1748,'Monthly Returns'!$D:$D,0),0)</f>
        <v>#N/A</v>
      </c>
      <c r="E1748" s="37" t="e">
        <f>INDEX('Monthly Returns'!$O:$O,MATCH('Charting Input'!$C1748,'Monthly Returns'!$D:$D,0),0)</f>
        <v>#N/A</v>
      </c>
      <c r="F1748" s="37" t="e">
        <f>INDEX('Monthly Returns'!$P:$P,MATCH('Charting Input'!$C1748,'Monthly Returns'!$D:$D,0),0)</f>
        <v>#N/A</v>
      </c>
      <c r="G1748" s="17" t="e">
        <f t="shared" si="109"/>
        <v>#N/A</v>
      </c>
      <c r="H1748" s="17" t="e">
        <f t="shared" si="111"/>
        <v>#N/A</v>
      </c>
      <c r="I1748" s="17" t="e">
        <f t="shared" si="112"/>
        <v>#N/A</v>
      </c>
    </row>
    <row r="1749" spans="2:9" x14ac:dyDescent="0.2">
      <c r="B1749" s="1" t="s">
        <v>2160</v>
      </c>
      <c r="C1749" s="34">
        <f t="shared" si="110"/>
        <v>92863</v>
      </c>
      <c r="D1749" s="37" t="e">
        <f>INDEX('Monthly Returns'!$E:$E,MATCH('Charting Input'!$C1749,'Monthly Returns'!$D:$D,0),0)</f>
        <v>#N/A</v>
      </c>
      <c r="E1749" s="37" t="e">
        <f>INDEX('Monthly Returns'!$O:$O,MATCH('Charting Input'!$C1749,'Monthly Returns'!$D:$D,0),0)</f>
        <v>#N/A</v>
      </c>
      <c r="F1749" s="37" t="e">
        <f>INDEX('Monthly Returns'!$P:$P,MATCH('Charting Input'!$C1749,'Monthly Returns'!$D:$D,0),0)</f>
        <v>#N/A</v>
      </c>
      <c r="G1749" s="17" t="e">
        <f t="shared" si="109"/>
        <v>#N/A</v>
      </c>
      <c r="H1749" s="17" t="e">
        <f t="shared" si="111"/>
        <v>#N/A</v>
      </c>
      <c r="I1749" s="17" t="e">
        <f t="shared" si="112"/>
        <v>#N/A</v>
      </c>
    </row>
    <row r="1750" spans="2:9" x14ac:dyDescent="0.2">
      <c r="B1750" s="1" t="s">
        <v>2161</v>
      </c>
      <c r="C1750" s="34">
        <f t="shared" si="110"/>
        <v>92893</v>
      </c>
      <c r="D1750" s="37" t="e">
        <f>INDEX('Monthly Returns'!$E:$E,MATCH('Charting Input'!$C1750,'Monthly Returns'!$D:$D,0),0)</f>
        <v>#N/A</v>
      </c>
      <c r="E1750" s="37" t="e">
        <f>INDEX('Monthly Returns'!$O:$O,MATCH('Charting Input'!$C1750,'Monthly Returns'!$D:$D,0),0)</f>
        <v>#N/A</v>
      </c>
      <c r="F1750" s="37" t="e">
        <f>INDEX('Monthly Returns'!$P:$P,MATCH('Charting Input'!$C1750,'Monthly Returns'!$D:$D,0),0)</f>
        <v>#N/A</v>
      </c>
      <c r="G1750" s="17" t="e">
        <f t="shared" si="109"/>
        <v>#N/A</v>
      </c>
      <c r="H1750" s="17" t="e">
        <f t="shared" si="111"/>
        <v>#N/A</v>
      </c>
      <c r="I1750" s="17" t="e">
        <f t="shared" si="112"/>
        <v>#N/A</v>
      </c>
    </row>
    <row r="1751" spans="2:9" x14ac:dyDescent="0.2">
      <c r="B1751" s="1" t="s">
        <v>2162</v>
      </c>
      <c r="C1751" s="34">
        <f t="shared" si="110"/>
        <v>92924</v>
      </c>
      <c r="D1751" s="37" t="e">
        <f>INDEX('Monthly Returns'!$E:$E,MATCH('Charting Input'!$C1751,'Monthly Returns'!$D:$D,0),0)</f>
        <v>#N/A</v>
      </c>
      <c r="E1751" s="37" t="e">
        <f>INDEX('Monthly Returns'!$O:$O,MATCH('Charting Input'!$C1751,'Monthly Returns'!$D:$D,0),0)</f>
        <v>#N/A</v>
      </c>
      <c r="F1751" s="37" t="e">
        <f>INDEX('Monthly Returns'!$P:$P,MATCH('Charting Input'!$C1751,'Monthly Returns'!$D:$D,0),0)</f>
        <v>#N/A</v>
      </c>
      <c r="G1751" s="17" t="e">
        <f t="shared" si="109"/>
        <v>#N/A</v>
      </c>
      <c r="H1751" s="17" t="e">
        <f t="shared" si="111"/>
        <v>#N/A</v>
      </c>
      <c r="I1751" s="17" t="e">
        <f t="shared" si="112"/>
        <v>#N/A</v>
      </c>
    </row>
    <row r="1752" spans="2:9" x14ac:dyDescent="0.2">
      <c r="B1752" s="1" t="s">
        <v>2163</v>
      </c>
      <c r="C1752" s="34">
        <f t="shared" si="110"/>
        <v>92954</v>
      </c>
      <c r="D1752" s="37" t="e">
        <f>INDEX('Monthly Returns'!$E:$E,MATCH('Charting Input'!$C1752,'Monthly Returns'!$D:$D,0),0)</f>
        <v>#N/A</v>
      </c>
      <c r="E1752" s="37" t="e">
        <f>INDEX('Monthly Returns'!$O:$O,MATCH('Charting Input'!$C1752,'Monthly Returns'!$D:$D,0),0)</f>
        <v>#N/A</v>
      </c>
      <c r="F1752" s="37" t="e">
        <f>INDEX('Monthly Returns'!$P:$P,MATCH('Charting Input'!$C1752,'Monthly Returns'!$D:$D,0),0)</f>
        <v>#N/A</v>
      </c>
      <c r="G1752" s="17" t="e">
        <f t="shared" si="109"/>
        <v>#N/A</v>
      </c>
      <c r="H1752" s="17" t="e">
        <f t="shared" si="111"/>
        <v>#N/A</v>
      </c>
      <c r="I1752" s="17" t="e">
        <f t="shared" si="112"/>
        <v>#N/A</v>
      </c>
    </row>
    <row r="1753" spans="2:9" x14ac:dyDescent="0.2">
      <c r="B1753" s="1" t="s">
        <v>2164</v>
      </c>
      <c r="C1753" s="34">
        <f t="shared" si="110"/>
        <v>92985</v>
      </c>
      <c r="D1753" s="37" t="e">
        <f>INDEX('Monthly Returns'!$E:$E,MATCH('Charting Input'!$C1753,'Monthly Returns'!$D:$D,0),0)</f>
        <v>#N/A</v>
      </c>
      <c r="E1753" s="37" t="e">
        <f>INDEX('Monthly Returns'!$O:$O,MATCH('Charting Input'!$C1753,'Monthly Returns'!$D:$D,0),0)</f>
        <v>#N/A</v>
      </c>
      <c r="F1753" s="37" t="e">
        <f>INDEX('Monthly Returns'!$P:$P,MATCH('Charting Input'!$C1753,'Monthly Returns'!$D:$D,0),0)</f>
        <v>#N/A</v>
      </c>
      <c r="G1753" s="17" t="e">
        <f t="shared" si="109"/>
        <v>#N/A</v>
      </c>
      <c r="H1753" s="17" t="e">
        <f t="shared" si="111"/>
        <v>#N/A</v>
      </c>
      <c r="I1753" s="17" t="e">
        <f t="shared" si="112"/>
        <v>#N/A</v>
      </c>
    </row>
    <row r="1754" spans="2:9" x14ac:dyDescent="0.2">
      <c r="B1754" s="1" t="s">
        <v>2165</v>
      </c>
      <c r="C1754" s="34">
        <f t="shared" si="110"/>
        <v>93016</v>
      </c>
      <c r="D1754" s="37" t="e">
        <f>INDEX('Monthly Returns'!$E:$E,MATCH('Charting Input'!$C1754,'Monthly Returns'!$D:$D,0),0)</f>
        <v>#N/A</v>
      </c>
      <c r="E1754" s="37" t="e">
        <f>INDEX('Monthly Returns'!$O:$O,MATCH('Charting Input'!$C1754,'Monthly Returns'!$D:$D,0),0)</f>
        <v>#N/A</v>
      </c>
      <c r="F1754" s="37" t="e">
        <f>INDEX('Monthly Returns'!$P:$P,MATCH('Charting Input'!$C1754,'Monthly Returns'!$D:$D,0),0)</f>
        <v>#N/A</v>
      </c>
      <c r="G1754" s="17" t="e">
        <f t="shared" si="109"/>
        <v>#N/A</v>
      </c>
      <c r="H1754" s="17" t="e">
        <f t="shared" si="111"/>
        <v>#N/A</v>
      </c>
      <c r="I1754" s="17" t="e">
        <f t="shared" si="112"/>
        <v>#N/A</v>
      </c>
    </row>
    <row r="1755" spans="2:9" x14ac:dyDescent="0.2">
      <c r="B1755" s="1" t="s">
        <v>2166</v>
      </c>
      <c r="C1755" s="34">
        <f t="shared" si="110"/>
        <v>93046</v>
      </c>
      <c r="D1755" s="37" t="e">
        <f>INDEX('Monthly Returns'!$E:$E,MATCH('Charting Input'!$C1755,'Monthly Returns'!$D:$D,0),0)</f>
        <v>#N/A</v>
      </c>
      <c r="E1755" s="37" t="e">
        <f>INDEX('Monthly Returns'!$O:$O,MATCH('Charting Input'!$C1755,'Monthly Returns'!$D:$D,0),0)</f>
        <v>#N/A</v>
      </c>
      <c r="F1755" s="37" t="e">
        <f>INDEX('Monthly Returns'!$P:$P,MATCH('Charting Input'!$C1755,'Monthly Returns'!$D:$D,0),0)</f>
        <v>#N/A</v>
      </c>
      <c r="G1755" s="17" t="e">
        <f t="shared" si="109"/>
        <v>#N/A</v>
      </c>
      <c r="H1755" s="17" t="e">
        <f t="shared" si="111"/>
        <v>#N/A</v>
      </c>
      <c r="I1755" s="17" t="e">
        <f t="shared" si="112"/>
        <v>#N/A</v>
      </c>
    </row>
    <row r="1756" spans="2:9" x14ac:dyDescent="0.2">
      <c r="B1756" s="1" t="s">
        <v>2167</v>
      </c>
      <c r="C1756" s="34">
        <f t="shared" si="110"/>
        <v>93077</v>
      </c>
      <c r="D1756" s="37" t="e">
        <f>INDEX('Monthly Returns'!$E:$E,MATCH('Charting Input'!$C1756,'Monthly Returns'!$D:$D,0),0)</f>
        <v>#N/A</v>
      </c>
      <c r="E1756" s="37" t="e">
        <f>INDEX('Monthly Returns'!$O:$O,MATCH('Charting Input'!$C1756,'Monthly Returns'!$D:$D,0),0)</f>
        <v>#N/A</v>
      </c>
      <c r="F1756" s="37" t="e">
        <f>INDEX('Monthly Returns'!$P:$P,MATCH('Charting Input'!$C1756,'Monthly Returns'!$D:$D,0),0)</f>
        <v>#N/A</v>
      </c>
      <c r="G1756" s="17" t="e">
        <f t="shared" si="109"/>
        <v>#N/A</v>
      </c>
      <c r="H1756" s="17" t="e">
        <f t="shared" si="111"/>
        <v>#N/A</v>
      </c>
      <c r="I1756" s="17" t="e">
        <f t="shared" si="112"/>
        <v>#N/A</v>
      </c>
    </row>
    <row r="1757" spans="2:9" x14ac:dyDescent="0.2">
      <c r="B1757" s="1" t="s">
        <v>2168</v>
      </c>
      <c r="C1757" s="34">
        <f t="shared" si="110"/>
        <v>93107</v>
      </c>
      <c r="D1757" s="37" t="e">
        <f>INDEX('Monthly Returns'!$E:$E,MATCH('Charting Input'!$C1757,'Monthly Returns'!$D:$D,0),0)</f>
        <v>#N/A</v>
      </c>
      <c r="E1757" s="37" t="e">
        <f>INDEX('Monthly Returns'!$O:$O,MATCH('Charting Input'!$C1757,'Monthly Returns'!$D:$D,0),0)</f>
        <v>#N/A</v>
      </c>
      <c r="F1757" s="37" t="e">
        <f>INDEX('Monthly Returns'!$P:$P,MATCH('Charting Input'!$C1757,'Monthly Returns'!$D:$D,0),0)</f>
        <v>#N/A</v>
      </c>
      <c r="G1757" s="17" t="e">
        <f t="shared" si="109"/>
        <v>#N/A</v>
      </c>
      <c r="H1757" s="17" t="e">
        <f t="shared" si="111"/>
        <v>#N/A</v>
      </c>
      <c r="I1757" s="17" t="e">
        <f t="shared" si="112"/>
        <v>#N/A</v>
      </c>
    </row>
    <row r="1758" spans="2:9" x14ac:dyDescent="0.2">
      <c r="B1758" s="1" t="s">
        <v>2169</v>
      </c>
      <c r="C1758" s="34">
        <f t="shared" si="110"/>
        <v>93138</v>
      </c>
      <c r="D1758" s="37" t="e">
        <f>INDEX('Monthly Returns'!$E:$E,MATCH('Charting Input'!$C1758,'Monthly Returns'!$D:$D,0),0)</f>
        <v>#N/A</v>
      </c>
      <c r="E1758" s="37" t="e">
        <f>INDEX('Monthly Returns'!$O:$O,MATCH('Charting Input'!$C1758,'Monthly Returns'!$D:$D,0),0)</f>
        <v>#N/A</v>
      </c>
      <c r="F1758" s="37" t="e">
        <f>INDEX('Monthly Returns'!$P:$P,MATCH('Charting Input'!$C1758,'Monthly Returns'!$D:$D,0),0)</f>
        <v>#N/A</v>
      </c>
      <c r="G1758" s="17" t="e">
        <f t="shared" si="109"/>
        <v>#N/A</v>
      </c>
      <c r="H1758" s="17" t="e">
        <f t="shared" si="111"/>
        <v>#N/A</v>
      </c>
      <c r="I1758" s="17" t="e">
        <f t="shared" si="112"/>
        <v>#N/A</v>
      </c>
    </row>
    <row r="1759" spans="2:9" x14ac:dyDescent="0.2">
      <c r="B1759" s="1" t="s">
        <v>2170</v>
      </c>
      <c r="C1759" s="34">
        <f t="shared" si="110"/>
        <v>93169</v>
      </c>
      <c r="D1759" s="37" t="e">
        <f>INDEX('Monthly Returns'!$E:$E,MATCH('Charting Input'!$C1759,'Monthly Returns'!$D:$D,0),0)</f>
        <v>#N/A</v>
      </c>
      <c r="E1759" s="37" t="e">
        <f>INDEX('Monthly Returns'!$O:$O,MATCH('Charting Input'!$C1759,'Monthly Returns'!$D:$D,0),0)</f>
        <v>#N/A</v>
      </c>
      <c r="F1759" s="37" t="e">
        <f>INDEX('Monthly Returns'!$P:$P,MATCH('Charting Input'!$C1759,'Monthly Returns'!$D:$D,0),0)</f>
        <v>#N/A</v>
      </c>
      <c r="G1759" s="17" t="e">
        <f t="shared" si="109"/>
        <v>#N/A</v>
      </c>
      <c r="H1759" s="17" t="e">
        <f t="shared" si="111"/>
        <v>#N/A</v>
      </c>
      <c r="I1759" s="17" t="e">
        <f t="shared" si="112"/>
        <v>#N/A</v>
      </c>
    </row>
    <row r="1760" spans="2:9" x14ac:dyDescent="0.2">
      <c r="B1760" s="1" t="s">
        <v>2171</v>
      </c>
      <c r="C1760" s="34">
        <f t="shared" si="110"/>
        <v>93197</v>
      </c>
      <c r="D1760" s="37" t="e">
        <f>INDEX('Monthly Returns'!$E:$E,MATCH('Charting Input'!$C1760,'Monthly Returns'!$D:$D,0),0)</f>
        <v>#N/A</v>
      </c>
      <c r="E1760" s="37" t="e">
        <f>INDEX('Monthly Returns'!$O:$O,MATCH('Charting Input'!$C1760,'Monthly Returns'!$D:$D,0),0)</f>
        <v>#N/A</v>
      </c>
      <c r="F1760" s="37" t="e">
        <f>INDEX('Monthly Returns'!$P:$P,MATCH('Charting Input'!$C1760,'Monthly Returns'!$D:$D,0),0)</f>
        <v>#N/A</v>
      </c>
      <c r="G1760" s="17" t="e">
        <f t="shared" si="109"/>
        <v>#N/A</v>
      </c>
      <c r="H1760" s="17" t="e">
        <f t="shared" si="111"/>
        <v>#N/A</v>
      </c>
      <c r="I1760" s="17" t="e">
        <f t="shared" si="112"/>
        <v>#N/A</v>
      </c>
    </row>
    <row r="1761" spans="2:9" x14ac:dyDescent="0.2">
      <c r="B1761" s="1" t="s">
        <v>2172</v>
      </c>
      <c r="C1761" s="34">
        <f t="shared" si="110"/>
        <v>93228</v>
      </c>
      <c r="D1761" s="37" t="e">
        <f>INDEX('Monthly Returns'!$E:$E,MATCH('Charting Input'!$C1761,'Monthly Returns'!$D:$D,0),0)</f>
        <v>#N/A</v>
      </c>
      <c r="E1761" s="37" t="e">
        <f>INDEX('Monthly Returns'!$O:$O,MATCH('Charting Input'!$C1761,'Monthly Returns'!$D:$D,0),0)</f>
        <v>#N/A</v>
      </c>
      <c r="F1761" s="37" t="e">
        <f>INDEX('Monthly Returns'!$P:$P,MATCH('Charting Input'!$C1761,'Monthly Returns'!$D:$D,0),0)</f>
        <v>#N/A</v>
      </c>
      <c r="G1761" s="17" t="e">
        <f t="shared" si="109"/>
        <v>#N/A</v>
      </c>
      <c r="H1761" s="17" t="e">
        <f t="shared" si="111"/>
        <v>#N/A</v>
      </c>
      <c r="I1761" s="17" t="e">
        <f t="shared" si="112"/>
        <v>#N/A</v>
      </c>
    </row>
    <row r="1762" spans="2:9" x14ac:dyDescent="0.2">
      <c r="B1762" s="1" t="s">
        <v>2173</v>
      </c>
      <c r="C1762" s="34">
        <f t="shared" si="110"/>
        <v>93258</v>
      </c>
      <c r="D1762" s="37" t="e">
        <f>INDEX('Monthly Returns'!$E:$E,MATCH('Charting Input'!$C1762,'Monthly Returns'!$D:$D,0),0)</f>
        <v>#N/A</v>
      </c>
      <c r="E1762" s="37" t="e">
        <f>INDEX('Monthly Returns'!$O:$O,MATCH('Charting Input'!$C1762,'Monthly Returns'!$D:$D,0),0)</f>
        <v>#N/A</v>
      </c>
      <c r="F1762" s="37" t="e">
        <f>INDEX('Monthly Returns'!$P:$P,MATCH('Charting Input'!$C1762,'Monthly Returns'!$D:$D,0),0)</f>
        <v>#N/A</v>
      </c>
      <c r="G1762" s="17" t="e">
        <f t="shared" si="109"/>
        <v>#N/A</v>
      </c>
      <c r="H1762" s="17" t="e">
        <f t="shared" si="111"/>
        <v>#N/A</v>
      </c>
      <c r="I1762" s="17" t="e">
        <f t="shared" si="112"/>
        <v>#N/A</v>
      </c>
    </row>
    <row r="1763" spans="2:9" x14ac:dyDescent="0.2">
      <c r="B1763" s="1" t="s">
        <v>2174</v>
      </c>
      <c r="C1763" s="34">
        <f t="shared" si="110"/>
        <v>93289</v>
      </c>
      <c r="D1763" s="37" t="e">
        <f>INDEX('Monthly Returns'!$E:$E,MATCH('Charting Input'!$C1763,'Monthly Returns'!$D:$D,0),0)</f>
        <v>#N/A</v>
      </c>
      <c r="E1763" s="37" t="e">
        <f>INDEX('Monthly Returns'!$O:$O,MATCH('Charting Input'!$C1763,'Monthly Returns'!$D:$D,0),0)</f>
        <v>#N/A</v>
      </c>
      <c r="F1763" s="37" t="e">
        <f>INDEX('Monthly Returns'!$P:$P,MATCH('Charting Input'!$C1763,'Monthly Returns'!$D:$D,0),0)</f>
        <v>#N/A</v>
      </c>
      <c r="G1763" s="17" t="e">
        <f t="shared" si="109"/>
        <v>#N/A</v>
      </c>
      <c r="H1763" s="17" t="e">
        <f t="shared" si="111"/>
        <v>#N/A</v>
      </c>
      <c r="I1763" s="17" t="e">
        <f t="shared" si="112"/>
        <v>#N/A</v>
      </c>
    </row>
    <row r="1764" spans="2:9" x14ac:dyDescent="0.2">
      <c r="B1764" s="1" t="s">
        <v>2175</v>
      </c>
      <c r="C1764" s="34">
        <f t="shared" si="110"/>
        <v>93319</v>
      </c>
      <c r="D1764" s="37" t="e">
        <f>INDEX('Monthly Returns'!$E:$E,MATCH('Charting Input'!$C1764,'Monthly Returns'!$D:$D,0),0)</f>
        <v>#N/A</v>
      </c>
      <c r="E1764" s="37" t="e">
        <f>INDEX('Monthly Returns'!$O:$O,MATCH('Charting Input'!$C1764,'Monthly Returns'!$D:$D,0),0)</f>
        <v>#N/A</v>
      </c>
      <c r="F1764" s="37" t="e">
        <f>INDEX('Monthly Returns'!$P:$P,MATCH('Charting Input'!$C1764,'Monthly Returns'!$D:$D,0),0)</f>
        <v>#N/A</v>
      </c>
      <c r="G1764" s="17" t="e">
        <f t="shared" si="109"/>
        <v>#N/A</v>
      </c>
      <c r="H1764" s="17" t="e">
        <f t="shared" si="111"/>
        <v>#N/A</v>
      </c>
      <c r="I1764" s="17" t="e">
        <f t="shared" si="112"/>
        <v>#N/A</v>
      </c>
    </row>
    <row r="1765" spans="2:9" x14ac:dyDescent="0.2">
      <c r="B1765" s="1" t="s">
        <v>2176</v>
      </c>
      <c r="C1765" s="34">
        <f t="shared" si="110"/>
        <v>93350</v>
      </c>
      <c r="D1765" s="37" t="e">
        <f>INDEX('Monthly Returns'!$E:$E,MATCH('Charting Input'!$C1765,'Monthly Returns'!$D:$D,0),0)</f>
        <v>#N/A</v>
      </c>
      <c r="E1765" s="37" t="e">
        <f>INDEX('Monthly Returns'!$O:$O,MATCH('Charting Input'!$C1765,'Monthly Returns'!$D:$D,0),0)</f>
        <v>#N/A</v>
      </c>
      <c r="F1765" s="37" t="e">
        <f>INDEX('Monthly Returns'!$P:$P,MATCH('Charting Input'!$C1765,'Monthly Returns'!$D:$D,0),0)</f>
        <v>#N/A</v>
      </c>
      <c r="G1765" s="17" t="e">
        <f t="shared" si="109"/>
        <v>#N/A</v>
      </c>
      <c r="H1765" s="17" t="e">
        <f t="shared" si="111"/>
        <v>#N/A</v>
      </c>
      <c r="I1765" s="17" t="e">
        <f t="shared" si="112"/>
        <v>#N/A</v>
      </c>
    </row>
    <row r="1766" spans="2:9" x14ac:dyDescent="0.2">
      <c r="B1766" s="1" t="s">
        <v>2177</v>
      </c>
      <c r="C1766" s="34">
        <f t="shared" si="110"/>
        <v>93381</v>
      </c>
      <c r="D1766" s="37" t="e">
        <f>INDEX('Monthly Returns'!$E:$E,MATCH('Charting Input'!$C1766,'Monthly Returns'!$D:$D,0),0)</f>
        <v>#N/A</v>
      </c>
      <c r="E1766" s="37" t="e">
        <f>INDEX('Monthly Returns'!$O:$O,MATCH('Charting Input'!$C1766,'Monthly Returns'!$D:$D,0),0)</f>
        <v>#N/A</v>
      </c>
      <c r="F1766" s="37" t="e">
        <f>INDEX('Monthly Returns'!$P:$P,MATCH('Charting Input'!$C1766,'Monthly Returns'!$D:$D,0),0)</f>
        <v>#N/A</v>
      </c>
      <c r="G1766" s="17" t="e">
        <f t="shared" si="109"/>
        <v>#N/A</v>
      </c>
      <c r="H1766" s="17" t="e">
        <f t="shared" si="111"/>
        <v>#N/A</v>
      </c>
      <c r="I1766" s="17" t="e">
        <f t="shared" si="112"/>
        <v>#N/A</v>
      </c>
    </row>
    <row r="1767" spans="2:9" x14ac:dyDescent="0.2">
      <c r="B1767" s="1" t="s">
        <v>2178</v>
      </c>
      <c r="C1767" s="34">
        <f t="shared" si="110"/>
        <v>93411</v>
      </c>
      <c r="D1767" s="37" t="e">
        <f>INDEX('Monthly Returns'!$E:$E,MATCH('Charting Input'!$C1767,'Monthly Returns'!$D:$D,0),0)</f>
        <v>#N/A</v>
      </c>
      <c r="E1767" s="37" t="e">
        <f>INDEX('Monthly Returns'!$O:$O,MATCH('Charting Input'!$C1767,'Monthly Returns'!$D:$D,0),0)</f>
        <v>#N/A</v>
      </c>
      <c r="F1767" s="37" t="e">
        <f>INDEX('Monthly Returns'!$P:$P,MATCH('Charting Input'!$C1767,'Monthly Returns'!$D:$D,0),0)</f>
        <v>#N/A</v>
      </c>
      <c r="G1767" s="17" t="e">
        <f t="shared" si="109"/>
        <v>#N/A</v>
      </c>
      <c r="H1767" s="17" t="e">
        <f t="shared" si="111"/>
        <v>#N/A</v>
      </c>
      <c r="I1767" s="17" t="e">
        <f t="shared" si="112"/>
        <v>#N/A</v>
      </c>
    </row>
    <row r="1768" spans="2:9" x14ac:dyDescent="0.2">
      <c r="B1768" s="1" t="s">
        <v>2179</v>
      </c>
      <c r="C1768" s="34">
        <f t="shared" si="110"/>
        <v>93442</v>
      </c>
      <c r="D1768" s="37" t="e">
        <f>INDEX('Monthly Returns'!$E:$E,MATCH('Charting Input'!$C1768,'Monthly Returns'!$D:$D,0),0)</f>
        <v>#N/A</v>
      </c>
      <c r="E1768" s="37" t="e">
        <f>INDEX('Monthly Returns'!$O:$O,MATCH('Charting Input'!$C1768,'Monthly Returns'!$D:$D,0),0)</f>
        <v>#N/A</v>
      </c>
      <c r="F1768" s="37" t="e">
        <f>INDEX('Monthly Returns'!$P:$P,MATCH('Charting Input'!$C1768,'Monthly Returns'!$D:$D,0),0)</f>
        <v>#N/A</v>
      </c>
      <c r="G1768" s="17" t="e">
        <f t="shared" si="109"/>
        <v>#N/A</v>
      </c>
      <c r="H1768" s="17" t="e">
        <f t="shared" si="111"/>
        <v>#N/A</v>
      </c>
      <c r="I1768" s="17" t="e">
        <f t="shared" si="112"/>
        <v>#N/A</v>
      </c>
    </row>
    <row r="1769" spans="2:9" x14ac:dyDescent="0.2">
      <c r="B1769" s="1" t="s">
        <v>2180</v>
      </c>
      <c r="C1769" s="34">
        <f t="shared" si="110"/>
        <v>93472</v>
      </c>
      <c r="D1769" s="37" t="e">
        <f>INDEX('Monthly Returns'!$E:$E,MATCH('Charting Input'!$C1769,'Monthly Returns'!$D:$D,0),0)</f>
        <v>#N/A</v>
      </c>
      <c r="E1769" s="37" t="e">
        <f>INDEX('Monthly Returns'!$O:$O,MATCH('Charting Input'!$C1769,'Monthly Returns'!$D:$D,0),0)</f>
        <v>#N/A</v>
      </c>
      <c r="F1769" s="37" t="e">
        <f>INDEX('Monthly Returns'!$P:$P,MATCH('Charting Input'!$C1769,'Monthly Returns'!$D:$D,0),0)</f>
        <v>#N/A</v>
      </c>
      <c r="G1769" s="17" t="e">
        <f t="shared" si="109"/>
        <v>#N/A</v>
      </c>
      <c r="H1769" s="17" t="e">
        <f t="shared" si="111"/>
        <v>#N/A</v>
      </c>
      <c r="I1769" s="17" t="e">
        <f t="shared" si="112"/>
        <v>#N/A</v>
      </c>
    </row>
    <row r="1770" spans="2:9" x14ac:dyDescent="0.2">
      <c r="B1770" s="1" t="s">
        <v>2181</v>
      </c>
      <c r="C1770" s="34">
        <f t="shared" si="110"/>
        <v>93503</v>
      </c>
      <c r="D1770" s="37" t="e">
        <f>INDEX('Monthly Returns'!$E:$E,MATCH('Charting Input'!$C1770,'Monthly Returns'!$D:$D,0),0)</f>
        <v>#N/A</v>
      </c>
      <c r="E1770" s="37" t="e">
        <f>INDEX('Monthly Returns'!$O:$O,MATCH('Charting Input'!$C1770,'Monthly Returns'!$D:$D,0),0)</f>
        <v>#N/A</v>
      </c>
      <c r="F1770" s="37" t="e">
        <f>INDEX('Monthly Returns'!$P:$P,MATCH('Charting Input'!$C1770,'Monthly Returns'!$D:$D,0),0)</f>
        <v>#N/A</v>
      </c>
      <c r="G1770" s="17" t="e">
        <f t="shared" si="109"/>
        <v>#N/A</v>
      </c>
      <c r="H1770" s="17" t="e">
        <f t="shared" si="111"/>
        <v>#N/A</v>
      </c>
      <c r="I1770" s="17" t="e">
        <f t="shared" si="112"/>
        <v>#N/A</v>
      </c>
    </row>
    <row r="1771" spans="2:9" x14ac:dyDescent="0.2">
      <c r="B1771" s="1" t="s">
        <v>2182</v>
      </c>
      <c r="C1771" s="34">
        <f t="shared" si="110"/>
        <v>93534</v>
      </c>
      <c r="D1771" s="37" t="e">
        <f>INDEX('Monthly Returns'!$E:$E,MATCH('Charting Input'!$C1771,'Monthly Returns'!$D:$D,0),0)</f>
        <v>#N/A</v>
      </c>
      <c r="E1771" s="37" t="e">
        <f>INDEX('Monthly Returns'!$O:$O,MATCH('Charting Input'!$C1771,'Monthly Returns'!$D:$D,0),0)</f>
        <v>#N/A</v>
      </c>
      <c r="F1771" s="37" t="e">
        <f>INDEX('Monthly Returns'!$P:$P,MATCH('Charting Input'!$C1771,'Monthly Returns'!$D:$D,0),0)</f>
        <v>#N/A</v>
      </c>
      <c r="G1771" s="17" t="e">
        <f t="shared" si="109"/>
        <v>#N/A</v>
      </c>
      <c r="H1771" s="17" t="e">
        <f t="shared" si="111"/>
        <v>#N/A</v>
      </c>
      <c r="I1771" s="17" t="e">
        <f t="shared" si="112"/>
        <v>#N/A</v>
      </c>
    </row>
    <row r="1772" spans="2:9" x14ac:dyDescent="0.2">
      <c r="B1772" s="1" t="s">
        <v>2183</v>
      </c>
      <c r="C1772" s="34">
        <f t="shared" si="110"/>
        <v>93563</v>
      </c>
      <c r="D1772" s="37" t="e">
        <f>INDEX('Monthly Returns'!$E:$E,MATCH('Charting Input'!$C1772,'Monthly Returns'!$D:$D,0),0)</f>
        <v>#N/A</v>
      </c>
      <c r="E1772" s="37" t="e">
        <f>INDEX('Monthly Returns'!$O:$O,MATCH('Charting Input'!$C1772,'Monthly Returns'!$D:$D,0),0)</f>
        <v>#N/A</v>
      </c>
      <c r="F1772" s="37" t="e">
        <f>INDEX('Monthly Returns'!$P:$P,MATCH('Charting Input'!$C1772,'Monthly Returns'!$D:$D,0),0)</f>
        <v>#N/A</v>
      </c>
      <c r="G1772" s="17" t="e">
        <f t="shared" si="109"/>
        <v>#N/A</v>
      </c>
      <c r="H1772" s="17" t="e">
        <f t="shared" si="111"/>
        <v>#N/A</v>
      </c>
      <c r="I1772" s="17" t="e">
        <f t="shared" si="112"/>
        <v>#N/A</v>
      </c>
    </row>
    <row r="1773" spans="2:9" x14ac:dyDescent="0.2">
      <c r="B1773" s="1" t="s">
        <v>2184</v>
      </c>
      <c r="C1773" s="34">
        <f t="shared" si="110"/>
        <v>93594</v>
      </c>
      <c r="D1773" s="37" t="e">
        <f>INDEX('Monthly Returns'!$E:$E,MATCH('Charting Input'!$C1773,'Monthly Returns'!$D:$D,0),0)</f>
        <v>#N/A</v>
      </c>
      <c r="E1773" s="37" t="e">
        <f>INDEX('Monthly Returns'!$O:$O,MATCH('Charting Input'!$C1773,'Monthly Returns'!$D:$D,0),0)</f>
        <v>#N/A</v>
      </c>
      <c r="F1773" s="37" t="e">
        <f>INDEX('Monthly Returns'!$P:$P,MATCH('Charting Input'!$C1773,'Monthly Returns'!$D:$D,0),0)</f>
        <v>#N/A</v>
      </c>
      <c r="G1773" s="17" t="e">
        <f t="shared" si="109"/>
        <v>#N/A</v>
      </c>
      <c r="H1773" s="17" t="e">
        <f t="shared" si="111"/>
        <v>#N/A</v>
      </c>
      <c r="I1773" s="17" t="e">
        <f t="shared" si="112"/>
        <v>#N/A</v>
      </c>
    </row>
    <row r="1774" spans="2:9" x14ac:dyDescent="0.2">
      <c r="B1774" s="1" t="s">
        <v>2185</v>
      </c>
      <c r="C1774" s="34">
        <f t="shared" si="110"/>
        <v>93624</v>
      </c>
      <c r="D1774" s="37" t="e">
        <f>INDEX('Monthly Returns'!$E:$E,MATCH('Charting Input'!$C1774,'Monthly Returns'!$D:$D,0),0)</f>
        <v>#N/A</v>
      </c>
      <c r="E1774" s="37" t="e">
        <f>INDEX('Monthly Returns'!$O:$O,MATCH('Charting Input'!$C1774,'Monthly Returns'!$D:$D,0),0)</f>
        <v>#N/A</v>
      </c>
      <c r="F1774" s="37" t="e">
        <f>INDEX('Monthly Returns'!$P:$P,MATCH('Charting Input'!$C1774,'Monthly Returns'!$D:$D,0),0)</f>
        <v>#N/A</v>
      </c>
      <c r="G1774" s="17" t="e">
        <f t="shared" si="109"/>
        <v>#N/A</v>
      </c>
      <c r="H1774" s="17" t="e">
        <f t="shared" si="111"/>
        <v>#N/A</v>
      </c>
      <c r="I1774" s="17" t="e">
        <f t="shared" si="112"/>
        <v>#N/A</v>
      </c>
    </row>
    <row r="1775" spans="2:9" x14ac:dyDescent="0.2">
      <c r="B1775" s="1" t="s">
        <v>2186</v>
      </c>
      <c r="C1775" s="34">
        <f t="shared" si="110"/>
        <v>93655</v>
      </c>
      <c r="D1775" s="37" t="e">
        <f>INDEX('Monthly Returns'!$E:$E,MATCH('Charting Input'!$C1775,'Monthly Returns'!$D:$D,0),0)</f>
        <v>#N/A</v>
      </c>
      <c r="E1775" s="37" t="e">
        <f>INDEX('Monthly Returns'!$O:$O,MATCH('Charting Input'!$C1775,'Monthly Returns'!$D:$D,0),0)</f>
        <v>#N/A</v>
      </c>
      <c r="F1775" s="37" t="e">
        <f>INDEX('Monthly Returns'!$P:$P,MATCH('Charting Input'!$C1775,'Monthly Returns'!$D:$D,0),0)</f>
        <v>#N/A</v>
      </c>
      <c r="G1775" s="17" t="e">
        <f t="shared" si="109"/>
        <v>#N/A</v>
      </c>
      <c r="H1775" s="17" t="e">
        <f t="shared" si="111"/>
        <v>#N/A</v>
      </c>
      <c r="I1775" s="17" t="e">
        <f t="shared" si="112"/>
        <v>#N/A</v>
      </c>
    </row>
    <row r="1776" spans="2:9" x14ac:dyDescent="0.2">
      <c r="B1776" s="1" t="s">
        <v>2187</v>
      </c>
      <c r="C1776" s="34">
        <f t="shared" si="110"/>
        <v>93685</v>
      </c>
      <c r="D1776" s="37" t="e">
        <f>INDEX('Monthly Returns'!$E:$E,MATCH('Charting Input'!$C1776,'Monthly Returns'!$D:$D,0),0)</f>
        <v>#N/A</v>
      </c>
      <c r="E1776" s="37" t="e">
        <f>INDEX('Monthly Returns'!$O:$O,MATCH('Charting Input'!$C1776,'Monthly Returns'!$D:$D,0),0)</f>
        <v>#N/A</v>
      </c>
      <c r="F1776" s="37" t="e">
        <f>INDEX('Monthly Returns'!$P:$P,MATCH('Charting Input'!$C1776,'Monthly Returns'!$D:$D,0),0)</f>
        <v>#N/A</v>
      </c>
      <c r="G1776" s="17" t="e">
        <f t="shared" si="109"/>
        <v>#N/A</v>
      </c>
      <c r="H1776" s="17" t="e">
        <f t="shared" si="111"/>
        <v>#N/A</v>
      </c>
      <c r="I1776" s="17" t="e">
        <f t="shared" si="112"/>
        <v>#N/A</v>
      </c>
    </row>
    <row r="1777" spans="2:9" x14ac:dyDescent="0.2">
      <c r="B1777" s="1" t="s">
        <v>2188</v>
      </c>
      <c r="C1777" s="34">
        <f t="shared" si="110"/>
        <v>93716</v>
      </c>
      <c r="D1777" s="37" t="e">
        <f>INDEX('Monthly Returns'!$E:$E,MATCH('Charting Input'!$C1777,'Monthly Returns'!$D:$D,0),0)</f>
        <v>#N/A</v>
      </c>
      <c r="E1777" s="37" t="e">
        <f>INDEX('Monthly Returns'!$O:$O,MATCH('Charting Input'!$C1777,'Monthly Returns'!$D:$D,0),0)</f>
        <v>#N/A</v>
      </c>
      <c r="F1777" s="37" t="e">
        <f>INDEX('Monthly Returns'!$P:$P,MATCH('Charting Input'!$C1777,'Monthly Returns'!$D:$D,0),0)</f>
        <v>#N/A</v>
      </c>
      <c r="G1777" s="17" t="e">
        <f t="shared" si="109"/>
        <v>#N/A</v>
      </c>
      <c r="H1777" s="17" t="e">
        <f t="shared" si="111"/>
        <v>#N/A</v>
      </c>
      <c r="I1777" s="17" t="e">
        <f t="shared" si="112"/>
        <v>#N/A</v>
      </c>
    </row>
    <row r="1778" spans="2:9" x14ac:dyDescent="0.2">
      <c r="B1778" s="1" t="s">
        <v>2189</v>
      </c>
      <c r="C1778" s="34">
        <f t="shared" si="110"/>
        <v>93747</v>
      </c>
      <c r="D1778" s="37" t="e">
        <f>INDEX('Monthly Returns'!$E:$E,MATCH('Charting Input'!$C1778,'Monthly Returns'!$D:$D,0),0)</f>
        <v>#N/A</v>
      </c>
      <c r="E1778" s="37" t="e">
        <f>INDEX('Monthly Returns'!$O:$O,MATCH('Charting Input'!$C1778,'Monthly Returns'!$D:$D,0),0)</f>
        <v>#N/A</v>
      </c>
      <c r="F1778" s="37" t="e">
        <f>INDEX('Monthly Returns'!$P:$P,MATCH('Charting Input'!$C1778,'Monthly Returns'!$D:$D,0),0)</f>
        <v>#N/A</v>
      </c>
      <c r="G1778" s="17" t="e">
        <f t="shared" si="109"/>
        <v>#N/A</v>
      </c>
      <c r="H1778" s="17" t="e">
        <f t="shared" si="111"/>
        <v>#N/A</v>
      </c>
      <c r="I1778" s="17" t="e">
        <f t="shared" si="112"/>
        <v>#N/A</v>
      </c>
    </row>
    <row r="1779" spans="2:9" x14ac:dyDescent="0.2">
      <c r="B1779" s="1" t="s">
        <v>2190</v>
      </c>
      <c r="C1779" s="34">
        <f t="shared" si="110"/>
        <v>93777</v>
      </c>
      <c r="D1779" s="37" t="e">
        <f>INDEX('Monthly Returns'!$E:$E,MATCH('Charting Input'!$C1779,'Monthly Returns'!$D:$D,0),0)</f>
        <v>#N/A</v>
      </c>
      <c r="E1779" s="37" t="e">
        <f>INDEX('Monthly Returns'!$O:$O,MATCH('Charting Input'!$C1779,'Monthly Returns'!$D:$D,0),0)</f>
        <v>#N/A</v>
      </c>
      <c r="F1779" s="37" t="e">
        <f>INDEX('Monthly Returns'!$P:$P,MATCH('Charting Input'!$C1779,'Monthly Returns'!$D:$D,0),0)</f>
        <v>#N/A</v>
      </c>
      <c r="G1779" s="17" t="e">
        <f t="shared" si="109"/>
        <v>#N/A</v>
      </c>
      <c r="H1779" s="17" t="e">
        <f t="shared" si="111"/>
        <v>#N/A</v>
      </c>
      <c r="I1779" s="17" t="e">
        <f t="shared" si="112"/>
        <v>#N/A</v>
      </c>
    </row>
    <row r="1780" spans="2:9" x14ac:dyDescent="0.2">
      <c r="B1780" s="1" t="s">
        <v>2191</v>
      </c>
      <c r="C1780" s="34">
        <f t="shared" si="110"/>
        <v>93808</v>
      </c>
      <c r="D1780" s="37" t="e">
        <f>INDEX('Monthly Returns'!$E:$E,MATCH('Charting Input'!$C1780,'Monthly Returns'!$D:$D,0),0)</f>
        <v>#N/A</v>
      </c>
      <c r="E1780" s="37" t="e">
        <f>INDEX('Monthly Returns'!$O:$O,MATCH('Charting Input'!$C1780,'Monthly Returns'!$D:$D,0),0)</f>
        <v>#N/A</v>
      </c>
      <c r="F1780" s="37" t="e">
        <f>INDEX('Monthly Returns'!$P:$P,MATCH('Charting Input'!$C1780,'Monthly Returns'!$D:$D,0),0)</f>
        <v>#N/A</v>
      </c>
      <c r="G1780" s="17" t="e">
        <f t="shared" si="109"/>
        <v>#N/A</v>
      </c>
      <c r="H1780" s="17" t="e">
        <f t="shared" si="111"/>
        <v>#N/A</v>
      </c>
      <c r="I1780" s="17" t="e">
        <f t="shared" si="112"/>
        <v>#N/A</v>
      </c>
    </row>
    <row r="1781" spans="2:9" x14ac:dyDescent="0.2">
      <c r="B1781" s="1" t="s">
        <v>2192</v>
      </c>
      <c r="C1781" s="34">
        <f t="shared" si="110"/>
        <v>93838</v>
      </c>
      <c r="D1781" s="37" t="e">
        <f>INDEX('Monthly Returns'!$E:$E,MATCH('Charting Input'!$C1781,'Monthly Returns'!$D:$D,0),0)</f>
        <v>#N/A</v>
      </c>
      <c r="E1781" s="37" t="e">
        <f>INDEX('Monthly Returns'!$O:$O,MATCH('Charting Input'!$C1781,'Monthly Returns'!$D:$D,0),0)</f>
        <v>#N/A</v>
      </c>
      <c r="F1781" s="37" t="e">
        <f>INDEX('Monthly Returns'!$P:$P,MATCH('Charting Input'!$C1781,'Monthly Returns'!$D:$D,0),0)</f>
        <v>#N/A</v>
      </c>
      <c r="G1781" s="17" t="e">
        <f t="shared" si="109"/>
        <v>#N/A</v>
      </c>
      <c r="H1781" s="17" t="e">
        <f t="shared" si="111"/>
        <v>#N/A</v>
      </c>
      <c r="I1781" s="17" t="e">
        <f t="shared" si="112"/>
        <v>#N/A</v>
      </c>
    </row>
    <row r="1782" spans="2:9" x14ac:dyDescent="0.2">
      <c r="B1782" s="1" t="s">
        <v>2193</v>
      </c>
      <c r="C1782" s="34">
        <f t="shared" si="110"/>
        <v>93869</v>
      </c>
      <c r="D1782" s="37" t="e">
        <f>INDEX('Monthly Returns'!$E:$E,MATCH('Charting Input'!$C1782,'Monthly Returns'!$D:$D,0),0)</f>
        <v>#N/A</v>
      </c>
      <c r="E1782" s="37" t="e">
        <f>INDEX('Monthly Returns'!$O:$O,MATCH('Charting Input'!$C1782,'Monthly Returns'!$D:$D,0),0)</f>
        <v>#N/A</v>
      </c>
      <c r="F1782" s="37" t="e">
        <f>INDEX('Monthly Returns'!$P:$P,MATCH('Charting Input'!$C1782,'Monthly Returns'!$D:$D,0),0)</f>
        <v>#N/A</v>
      </c>
      <c r="G1782" s="17" t="e">
        <f t="shared" si="109"/>
        <v>#N/A</v>
      </c>
      <c r="H1782" s="17" t="e">
        <f t="shared" si="111"/>
        <v>#N/A</v>
      </c>
      <c r="I1782" s="17" t="e">
        <f t="shared" si="112"/>
        <v>#N/A</v>
      </c>
    </row>
    <row r="1783" spans="2:9" x14ac:dyDescent="0.2">
      <c r="B1783" s="1" t="s">
        <v>2194</v>
      </c>
      <c r="C1783" s="34">
        <f t="shared" si="110"/>
        <v>93900</v>
      </c>
      <c r="D1783" s="37" t="e">
        <f>INDEX('Monthly Returns'!$E:$E,MATCH('Charting Input'!$C1783,'Monthly Returns'!$D:$D,0),0)</f>
        <v>#N/A</v>
      </c>
      <c r="E1783" s="37" t="e">
        <f>INDEX('Monthly Returns'!$O:$O,MATCH('Charting Input'!$C1783,'Monthly Returns'!$D:$D,0),0)</f>
        <v>#N/A</v>
      </c>
      <c r="F1783" s="37" t="e">
        <f>INDEX('Monthly Returns'!$P:$P,MATCH('Charting Input'!$C1783,'Monthly Returns'!$D:$D,0),0)</f>
        <v>#N/A</v>
      </c>
      <c r="G1783" s="17" t="e">
        <f t="shared" si="109"/>
        <v>#N/A</v>
      </c>
      <c r="H1783" s="17" t="e">
        <f t="shared" si="111"/>
        <v>#N/A</v>
      </c>
      <c r="I1783" s="17" t="e">
        <f t="shared" si="112"/>
        <v>#N/A</v>
      </c>
    </row>
    <row r="1784" spans="2:9" x14ac:dyDescent="0.2">
      <c r="B1784" s="1" t="s">
        <v>2195</v>
      </c>
      <c r="C1784" s="34">
        <f t="shared" si="110"/>
        <v>93928</v>
      </c>
      <c r="D1784" s="37" t="e">
        <f>INDEX('Monthly Returns'!$E:$E,MATCH('Charting Input'!$C1784,'Monthly Returns'!$D:$D,0),0)</f>
        <v>#N/A</v>
      </c>
      <c r="E1784" s="37" t="e">
        <f>INDEX('Monthly Returns'!$O:$O,MATCH('Charting Input'!$C1784,'Monthly Returns'!$D:$D,0),0)</f>
        <v>#N/A</v>
      </c>
      <c r="F1784" s="37" t="e">
        <f>INDEX('Monthly Returns'!$P:$P,MATCH('Charting Input'!$C1784,'Monthly Returns'!$D:$D,0),0)</f>
        <v>#N/A</v>
      </c>
      <c r="G1784" s="17" t="e">
        <f t="shared" si="109"/>
        <v>#N/A</v>
      </c>
      <c r="H1784" s="17" t="e">
        <f t="shared" si="111"/>
        <v>#N/A</v>
      </c>
      <c r="I1784" s="17" t="e">
        <f t="shared" si="112"/>
        <v>#N/A</v>
      </c>
    </row>
    <row r="1785" spans="2:9" x14ac:dyDescent="0.2">
      <c r="B1785" s="1" t="s">
        <v>2196</v>
      </c>
      <c r="C1785" s="34">
        <f t="shared" si="110"/>
        <v>93959</v>
      </c>
      <c r="D1785" s="37" t="e">
        <f>INDEX('Monthly Returns'!$E:$E,MATCH('Charting Input'!$C1785,'Monthly Returns'!$D:$D,0),0)</f>
        <v>#N/A</v>
      </c>
      <c r="E1785" s="37" t="e">
        <f>INDEX('Monthly Returns'!$O:$O,MATCH('Charting Input'!$C1785,'Monthly Returns'!$D:$D,0),0)</f>
        <v>#N/A</v>
      </c>
      <c r="F1785" s="37" t="e">
        <f>INDEX('Monthly Returns'!$P:$P,MATCH('Charting Input'!$C1785,'Monthly Returns'!$D:$D,0),0)</f>
        <v>#N/A</v>
      </c>
      <c r="G1785" s="17" t="e">
        <f t="shared" si="109"/>
        <v>#N/A</v>
      </c>
      <c r="H1785" s="17" t="e">
        <f t="shared" si="111"/>
        <v>#N/A</v>
      </c>
      <c r="I1785" s="17" t="e">
        <f t="shared" si="112"/>
        <v>#N/A</v>
      </c>
    </row>
    <row r="1786" spans="2:9" x14ac:dyDescent="0.2">
      <c r="B1786" s="1" t="s">
        <v>2197</v>
      </c>
      <c r="C1786" s="34">
        <f t="shared" si="110"/>
        <v>93989</v>
      </c>
      <c r="D1786" s="37" t="e">
        <f>INDEX('Monthly Returns'!$E:$E,MATCH('Charting Input'!$C1786,'Monthly Returns'!$D:$D,0),0)</f>
        <v>#N/A</v>
      </c>
      <c r="E1786" s="37" t="e">
        <f>INDEX('Monthly Returns'!$O:$O,MATCH('Charting Input'!$C1786,'Monthly Returns'!$D:$D,0),0)</f>
        <v>#N/A</v>
      </c>
      <c r="F1786" s="37" t="e">
        <f>INDEX('Monthly Returns'!$P:$P,MATCH('Charting Input'!$C1786,'Monthly Returns'!$D:$D,0),0)</f>
        <v>#N/A</v>
      </c>
      <c r="G1786" s="17" t="e">
        <f t="shared" si="109"/>
        <v>#N/A</v>
      </c>
      <c r="H1786" s="17" t="e">
        <f t="shared" si="111"/>
        <v>#N/A</v>
      </c>
      <c r="I1786" s="17" t="e">
        <f t="shared" si="112"/>
        <v>#N/A</v>
      </c>
    </row>
    <row r="1787" spans="2:9" x14ac:dyDescent="0.2">
      <c r="B1787" s="1" t="s">
        <v>2198</v>
      </c>
      <c r="C1787" s="34">
        <f t="shared" si="110"/>
        <v>94020</v>
      </c>
      <c r="D1787" s="37" t="e">
        <f>INDEX('Monthly Returns'!$E:$E,MATCH('Charting Input'!$C1787,'Monthly Returns'!$D:$D,0),0)</f>
        <v>#N/A</v>
      </c>
      <c r="E1787" s="37" t="e">
        <f>INDEX('Monthly Returns'!$O:$O,MATCH('Charting Input'!$C1787,'Monthly Returns'!$D:$D,0),0)</f>
        <v>#N/A</v>
      </c>
      <c r="F1787" s="37" t="e">
        <f>INDEX('Monthly Returns'!$P:$P,MATCH('Charting Input'!$C1787,'Monthly Returns'!$D:$D,0),0)</f>
        <v>#N/A</v>
      </c>
      <c r="G1787" s="17" t="e">
        <f t="shared" si="109"/>
        <v>#N/A</v>
      </c>
      <c r="H1787" s="17" t="e">
        <f t="shared" si="111"/>
        <v>#N/A</v>
      </c>
      <c r="I1787" s="17" t="e">
        <f t="shared" si="112"/>
        <v>#N/A</v>
      </c>
    </row>
    <row r="1788" spans="2:9" x14ac:dyDescent="0.2">
      <c r="B1788" s="1" t="s">
        <v>2199</v>
      </c>
      <c r="C1788" s="34">
        <f t="shared" si="110"/>
        <v>94050</v>
      </c>
      <c r="D1788" s="37" t="e">
        <f>INDEX('Monthly Returns'!$E:$E,MATCH('Charting Input'!$C1788,'Monthly Returns'!$D:$D,0),0)</f>
        <v>#N/A</v>
      </c>
      <c r="E1788" s="37" t="e">
        <f>INDEX('Monthly Returns'!$O:$O,MATCH('Charting Input'!$C1788,'Monthly Returns'!$D:$D,0),0)</f>
        <v>#N/A</v>
      </c>
      <c r="F1788" s="37" t="e">
        <f>INDEX('Monthly Returns'!$P:$P,MATCH('Charting Input'!$C1788,'Monthly Returns'!$D:$D,0),0)</f>
        <v>#N/A</v>
      </c>
      <c r="G1788" s="17" t="e">
        <f t="shared" si="109"/>
        <v>#N/A</v>
      </c>
      <c r="H1788" s="17" t="e">
        <f t="shared" si="111"/>
        <v>#N/A</v>
      </c>
      <c r="I1788" s="17" t="e">
        <f t="shared" si="112"/>
        <v>#N/A</v>
      </c>
    </row>
    <row r="1789" spans="2:9" x14ac:dyDescent="0.2">
      <c r="B1789" s="1" t="s">
        <v>2200</v>
      </c>
      <c r="C1789" s="34">
        <f t="shared" si="110"/>
        <v>94081</v>
      </c>
      <c r="D1789" s="37" t="e">
        <f>INDEX('Monthly Returns'!$E:$E,MATCH('Charting Input'!$C1789,'Monthly Returns'!$D:$D,0),0)</f>
        <v>#N/A</v>
      </c>
      <c r="E1789" s="37" t="e">
        <f>INDEX('Monthly Returns'!$O:$O,MATCH('Charting Input'!$C1789,'Monthly Returns'!$D:$D,0),0)</f>
        <v>#N/A</v>
      </c>
      <c r="F1789" s="37" t="e">
        <f>INDEX('Monthly Returns'!$P:$P,MATCH('Charting Input'!$C1789,'Monthly Returns'!$D:$D,0),0)</f>
        <v>#N/A</v>
      </c>
      <c r="G1789" s="17" t="e">
        <f t="shared" si="109"/>
        <v>#N/A</v>
      </c>
      <c r="H1789" s="17" t="e">
        <f t="shared" si="111"/>
        <v>#N/A</v>
      </c>
      <c r="I1789" s="17" t="e">
        <f t="shared" si="112"/>
        <v>#N/A</v>
      </c>
    </row>
    <row r="1790" spans="2:9" x14ac:dyDescent="0.2">
      <c r="B1790" s="1" t="s">
        <v>2201</v>
      </c>
      <c r="C1790" s="34">
        <f t="shared" si="110"/>
        <v>94112</v>
      </c>
      <c r="D1790" s="37" t="e">
        <f>INDEX('Monthly Returns'!$E:$E,MATCH('Charting Input'!$C1790,'Monthly Returns'!$D:$D,0),0)</f>
        <v>#N/A</v>
      </c>
      <c r="E1790" s="37" t="e">
        <f>INDEX('Monthly Returns'!$O:$O,MATCH('Charting Input'!$C1790,'Monthly Returns'!$D:$D,0),0)</f>
        <v>#N/A</v>
      </c>
      <c r="F1790" s="37" t="e">
        <f>INDEX('Monthly Returns'!$P:$P,MATCH('Charting Input'!$C1790,'Monthly Returns'!$D:$D,0),0)</f>
        <v>#N/A</v>
      </c>
      <c r="G1790" s="17" t="e">
        <f t="shared" si="109"/>
        <v>#N/A</v>
      </c>
      <c r="H1790" s="17" t="e">
        <f t="shared" si="111"/>
        <v>#N/A</v>
      </c>
      <c r="I1790" s="17" t="e">
        <f t="shared" si="112"/>
        <v>#N/A</v>
      </c>
    </row>
    <row r="1791" spans="2:9" x14ac:dyDescent="0.2">
      <c r="B1791" s="1" t="s">
        <v>2202</v>
      </c>
      <c r="C1791" s="34">
        <f t="shared" si="110"/>
        <v>94142</v>
      </c>
      <c r="D1791" s="37" t="e">
        <f>INDEX('Monthly Returns'!$E:$E,MATCH('Charting Input'!$C1791,'Monthly Returns'!$D:$D,0),0)</f>
        <v>#N/A</v>
      </c>
      <c r="E1791" s="37" t="e">
        <f>INDEX('Monthly Returns'!$O:$O,MATCH('Charting Input'!$C1791,'Monthly Returns'!$D:$D,0),0)</f>
        <v>#N/A</v>
      </c>
      <c r="F1791" s="37" t="e">
        <f>INDEX('Monthly Returns'!$P:$P,MATCH('Charting Input'!$C1791,'Monthly Returns'!$D:$D,0),0)</f>
        <v>#N/A</v>
      </c>
      <c r="G1791" s="17" t="e">
        <f t="shared" si="109"/>
        <v>#N/A</v>
      </c>
      <c r="H1791" s="17" t="e">
        <f t="shared" si="111"/>
        <v>#N/A</v>
      </c>
      <c r="I1791" s="17" t="e">
        <f t="shared" si="112"/>
        <v>#N/A</v>
      </c>
    </row>
    <row r="1792" spans="2:9" x14ac:dyDescent="0.2">
      <c r="B1792" s="1" t="s">
        <v>2203</v>
      </c>
      <c r="C1792" s="34">
        <f t="shared" si="110"/>
        <v>94173</v>
      </c>
      <c r="D1792" s="37" t="e">
        <f>INDEX('Monthly Returns'!$E:$E,MATCH('Charting Input'!$C1792,'Monthly Returns'!$D:$D,0),0)</f>
        <v>#N/A</v>
      </c>
      <c r="E1792" s="37" t="e">
        <f>INDEX('Monthly Returns'!$O:$O,MATCH('Charting Input'!$C1792,'Monthly Returns'!$D:$D,0),0)</f>
        <v>#N/A</v>
      </c>
      <c r="F1792" s="37" t="e">
        <f>INDEX('Monthly Returns'!$P:$P,MATCH('Charting Input'!$C1792,'Monthly Returns'!$D:$D,0),0)</f>
        <v>#N/A</v>
      </c>
      <c r="G1792" s="17" t="e">
        <f t="shared" si="109"/>
        <v>#N/A</v>
      </c>
      <c r="H1792" s="17" t="e">
        <f t="shared" si="111"/>
        <v>#N/A</v>
      </c>
      <c r="I1792" s="17" t="e">
        <f t="shared" si="112"/>
        <v>#N/A</v>
      </c>
    </row>
    <row r="1793" spans="2:9" x14ac:dyDescent="0.2">
      <c r="B1793" s="1" t="s">
        <v>2204</v>
      </c>
      <c r="C1793" s="34">
        <f t="shared" si="110"/>
        <v>94203</v>
      </c>
      <c r="D1793" s="37" t="e">
        <f>INDEX('Monthly Returns'!$E:$E,MATCH('Charting Input'!$C1793,'Monthly Returns'!$D:$D,0),0)</f>
        <v>#N/A</v>
      </c>
      <c r="E1793" s="37" t="e">
        <f>INDEX('Monthly Returns'!$O:$O,MATCH('Charting Input'!$C1793,'Monthly Returns'!$D:$D,0),0)</f>
        <v>#N/A</v>
      </c>
      <c r="F1793" s="37" t="e">
        <f>INDEX('Monthly Returns'!$P:$P,MATCH('Charting Input'!$C1793,'Monthly Returns'!$D:$D,0),0)</f>
        <v>#N/A</v>
      </c>
      <c r="G1793" s="17" t="e">
        <f t="shared" si="109"/>
        <v>#N/A</v>
      </c>
      <c r="H1793" s="17" t="e">
        <f t="shared" si="111"/>
        <v>#N/A</v>
      </c>
      <c r="I1793" s="17" t="e">
        <f t="shared" si="112"/>
        <v>#N/A</v>
      </c>
    </row>
    <row r="1794" spans="2:9" x14ac:dyDescent="0.2">
      <c r="B1794" s="1" t="s">
        <v>2205</v>
      </c>
      <c r="C1794" s="34">
        <f t="shared" si="110"/>
        <v>94234</v>
      </c>
      <c r="D1794" s="37" t="e">
        <f>INDEX('Monthly Returns'!$E:$E,MATCH('Charting Input'!$C1794,'Monthly Returns'!$D:$D,0),0)</f>
        <v>#N/A</v>
      </c>
      <c r="E1794" s="37" t="e">
        <f>INDEX('Monthly Returns'!$O:$O,MATCH('Charting Input'!$C1794,'Monthly Returns'!$D:$D,0),0)</f>
        <v>#N/A</v>
      </c>
      <c r="F1794" s="37" t="e">
        <f>INDEX('Monthly Returns'!$P:$P,MATCH('Charting Input'!$C1794,'Monthly Returns'!$D:$D,0),0)</f>
        <v>#N/A</v>
      </c>
      <c r="G1794" s="17" t="e">
        <f t="shared" si="109"/>
        <v>#N/A</v>
      </c>
      <c r="H1794" s="17" t="e">
        <f t="shared" si="111"/>
        <v>#N/A</v>
      </c>
      <c r="I1794" s="17" t="e">
        <f t="shared" si="112"/>
        <v>#N/A</v>
      </c>
    </row>
    <row r="1795" spans="2:9" x14ac:dyDescent="0.2">
      <c r="B1795" s="1" t="s">
        <v>2206</v>
      </c>
      <c r="C1795" s="34">
        <f t="shared" si="110"/>
        <v>94265</v>
      </c>
      <c r="D1795" s="37" t="e">
        <f>INDEX('Monthly Returns'!$E:$E,MATCH('Charting Input'!$C1795,'Monthly Returns'!$D:$D,0),0)</f>
        <v>#N/A</v>
      </c>
      <c r="E1795" s="37" t="e">
        <f>INDEX('Monthly Returns'!$O:$O,MATCH('Charting Input'!$C1795,'Monthly Returns'!$D:$D,0),0)</f>
        <v>#N/A</v>
      </c>
      <c r="F1795" s="37" t="e">
        <f>INDEX('Monthly Returns'!$P:$P,MATCH('Charting Input'!$C1795,'Monthly Returns'!$D:$D,0),0)</f>
        <v>#N/A</v>
      </c>
      <c r="G1795" s="17" t="e">
        <f t="shared" si="109"/>
        <v>#N/A</v>
      </c>
      <c r="H1795" s="17" t="e">
        <f t="shared" si="111"/>
        <v>#N/A</v>
      </c>
      <c r="I1795" s="17" t="e">
        <f t="shared" si="112"/>
        <v>#N/A</v>
      </c>
    </row>
    <row r="1796" spans="2:9" x14ac:dyDescent="0.2">
      <c r="B1796" s="1" t="s">
        <v>2207</v>
      </c>
      <c r="C1796" s="34">
        <f t="shared" si="110"/>
        <v>94293</v>
      </c>
      <c r="D1796" s="37" t="e">
        <f>INDEX('Monthly Returns'!$E:$E,MATCH('Charting Input'!$C1796,'Monthly Returns'!$D:$D,0),0)</f>
        <v>#N/A</v>
      </c>
      <c r="E1796" s="37" t="e">
        <f>INDEX('Monthly Returns'!$O:$O,MATCH('Charting Input'!$C1796,'Monthly Returns'!$D:$D,0),0)</f>
        <v>#N/A</v>
      </c>
      <c r="F1796" s="37" t="e">
        <f>INDEX('Monthly Returns'!$P:$P,MATCH('Charting Input'!$C1796,'Monthly Returns'!$D:$D,0),0)</f>
        <v>#N/A</v>
      </c>
      <c r="G1796" s="17" t="e">
        <f t="shared" si="109"/>
        <v>#N/A</v>
      </c>
      <c r="H1796" s="17" t="e">
        <f t="shared" si="111"/>
        <v>#N/A</v>
      </c>
      <c r="I1796" s="17" t="e">
        <f t="shared" si="112"/>
        <v>#N/A</v>
      </c>
    </row>
    <row r="1797" spans="2:9" x14ac:dyDescent="0.2">
      <c r="B1797" s="1" t="s">
        <v>2208</v>
      </c>
      <c r="C1797" s="34">
        <f t="shared" si="110"/>
        <v>94324</v>
      </c>
      <c r="D1797" s="37" t="e">
        <f>INDEX('Monthly Returns'!$E:$E,MATCH('Charting Input'!$C1797,'Monthly Returns'!$D:$D,0),0)</f>
        <v>#N/A</v>
      </c>
      <c r="E1797" s="37" t="e">
        <f>INDEX('Monthly Returns'!$O:$O,MATCH('Charting Input'!$C1797,'Monthly Returns'!$D:$D,0),0)</f>
        <v>#N/A</v>
      </c>
      <c r="F1797" s="37" t="e">
        <f>INDEX('Monthly Returns'!$P:$P,MATCH('Charting Input'!$C1797,'Monthly Returns'!$D:$D,0),0)</f>
        <v>#N/A</v>
      </c>
      <c r="G1797" s="17" t="e">
        <f t="shared" si="109"/>
        <v>#N/A</v>
      </c>
      <c r="H1797" s="17" t="e">
        <f t="shared" si="111"/>
        <v>#N/A</v>
      </c>
      <c r="I1797" s="17" t="e">
        <f t="shared" si="112"/>
        <v>#N/A</v>
      </c>
    </row>
    <row r="1798" spans="2:9" x14ac:dyDescent="0.2">
      <c r="B1798" s="1" t="s">
        <v>2209</v>
      </c>
      <c r="C1798" s="34">
        <f t="shared" si="110"/>
        <v>94354</v>
      </c>
      <c r="D1798" s="37" t="e">
        <f>INDEX('Monthly Returns'!$E:$E,MATCH('Charting Input'!$C1798,'Monthly Returns'!$D:$D,0),0)</f>
        <v>#N/A</v>
      </c>
      <c r="E1798" s="37" t="e">
        <f>INDEX('Monthly Returns'!$O:$O,MATCH('Charting Input'!$C1798,'Monthly Returns'!$D:$D,0),0)</f>
        <v>#N/A</v>
      </c>
      <c r="F1798" s="37" t="e">
        <f>INDEX('Monthly Returns'!$P:$P,MATCH('Charting Input'!$C1798,'Monthly Returns'!$D:$D,0),0)</f>
        <v>#N/A</v>
      </c>
      <c r="G1798" s="17" t="e">
        <f t="shared" si="109"/>
        <v>#N/A</v>
      </c>
      <c r="H1798" s="17" t="e">
        <f t="shared" si="111"/>
        <v>#N/A</v>
      </c>
      <c r="I1798" s="17" t="e">
        <f t="shared" si="112"/>
        <v>#N/A</v>
      </c>
    </row>
    <row r="1799" spans="2:9" x14ac:dyDescent="0.2">
      <c r="B1799" s="1" t="s">
        <v>2210</v>
      </c>
      <c r="C1799" s="34">
        <f t="shared" si="110"/>
        <v>94385</v>
      </c>
      <c r="D1799" s="37" t="e">
        <f>INDEX('Monthly Returns'!$E:$E,MATCH('Charting Input'!$C1799,'Monthly Returns'!$D:$D,0),0)</f>
        <v>#N/A</v>
      </c>
      <c r="E1799" s="37" t="e">
        <f>INDEX('Monthly Returns'!$O:$O,MATCH('Charting Input'!$C1799,'Monthly Returns'!$D:$D,0),0)</f>
        <v>#N/A</v>
      </c>
      <c r="F1799" s="37" t="e">
        <f>INDEX('Monthly Returns'!$P:$P,MATCH('Charting Input'!$C1799,'Monthly Returns'!$D:$D,0),0)</f>
        <v>#N/A</v>
      </c>
      <c r="G1799" s="17" t="e">
        <f t="shared" ref="G1799:G1862" si="113">D1799</f>
        <v>#N/A</v>
      </c>
      <c r="H1799" s="17" t="e">
        <f t="shared" si="111"/>
        <v>#N/A</v>
      </c>
      <c r="I1799" s="17" t="e">
        <f t="shared" si="112"/>
        <v>#N/A</v>
      </c>
    </row>
    <row r="1800" spans="2:9" x14ac:dyDescent="0.2">
      <c r="B1800" s="1" t="s">
        <v>2211</v>
      </c>
      <c r="C1800" s="34">
        <f t="shared" ref="C1800:C1863" si="114">EOMONTH(DATE(YEAR(C1799),MONTH(C1799),DAY(C1799)),1)</f>
        <v>94415</v>
      </c>
      <c r="D1800" s="37" t="e">
        <f>INDEX('Monthly Returns'!$E:$E,MATCH('Charting Input'!$C1800,'Monthly Returns'!$D:$D,0),0)</f>
        <v>#N/A</v>
      </c>
      <c r="E1800" s="37" t="e">
        <f>INDEX('Monthly Returns'!$O:$O,MATCH('Charting Input'!$C1800,'Monthly Returns'!$D:$D,0),0)</f>
        <v>#N/A</v>
      </c>
      <c r="F1800" s="37" t="e">
        <f>INDEX('Monthly Returns'!$P:$P,MATCH('Charting Input'!$C1800,'Monthly Returns'!$D:$D,0),0)</f>
        <v>#N/A</v>
      </c>
      <c r="G1800" s="17" t="e">
        <f t="shared" si="113"/>
        <v>#N/A</v>
      </c>
      <c r="H1800" s="17" t="e">
        <f t="shared" ref="H1800:H1863" si="115">H1799*(E1800/E1799)</f>
        <v>#N/A</v>
      </c>
      <c r="I1800" s="17" t="e">
        <f t="shared" ref="I1800:I1863" si="116">I1799*(F1800/F1799)</f>
        <v>#N/A</v>
      </c>
    </row>
    <row r="1801" spans="2:9" x14ac:dyDescent="0.2">
      <c r="B1801" s="1" t="s">
        <v>2212</v>
      </c>
      <c r="C1801" s="34">
        <f t="shared" si="114"/>
        <v>94446</v>
      </c>
      <c r="D1801" s="37" t="e">
        <f>INDEX('Monthly Returns'!$E:$E,MATCH('Charting Input'!$C1801,'Monthly Returns'!$D:$D,0),0)</f>
        <v>#N/A</v>
      </c>
      <c r="E1801" s="37" t="e">
        <f>INDEX('Monthly Returns'!$O:$O,MATCH('Charting Input'!$C1801,'Monthly Returns'!$D:$D,0),0)</f>
        <v>#N/A</v>
      </c>
      <c r="F1801" s="37" t="e">
        <f>INDEX('Monthly Returns'!$P:$P,MATCH('Charting Input'!$C1801,'Monthly Returns'!$D:$D,0),0)</f>
        <v>#N/A</v>
      </c>
      <c r="G1801" s="17" t="e">
        <f t="shared" si="113"/>
        <v>#N/A</v>
      </c>
      <c r="H1801" s="17" t="e">
        <f t="shared" si="115"/>
        <v>#N/A</v>
      </c>
      <c r="I1801" s="17" t="e">
        <f t="shared" si="116"/>
        <v>#N/A</v>
      </c>
    </row>
    <row r="1802" spans="2:9" x14ac:dyDescent="0.2">
      <c r="B1802" s="1" t="s">
        <v>2213</v>
      </c>
      <c r="C1802" s="34">
        <f t="shared" si="114"/>
        <v>94477</v>
      </c>
      <c r="D1802" s="37" t="e">
        <f>INDEX('Monthly Returns'!$E:$E,MATCH('Charting Input'!$C1802,'Monthly Returns'!$D:$D,0),0)</f>
        <v>#N/A</v>
      </c>
      <c r="E1802" s="37" t="e">
        <f>INDEX('Monthly Returns'!$O:$O,MATCH('Charting Input'!$C1802,'Monthly Returns'!$D:$D,0),0)</f>
        <v>#N/A</v>
      </c>
      <c r="F1802" s="37" t="e">
        <f>INDEX('Monthly Returns'!$P:$P,MATCH('Charting Input'!$C1802,'Monthly Returns'!$D:$D,0),0)</f>
        <v>#N/A</v>
      </c>
      <c r="G1802" s="17" t="e">
        <f t="shared" si="113"/>
        <v>#N/A</v>
      </c>
      <c r="H1802" s="17" t="e">
        <f t="shared" si="115"/>
        <v>#N/A</v>
      </c>
      <c r="I1802" s="17" t="e">
        <f t="shared" si="116"/>
        <v>#N/A</v>
      </c>
    </row>
    <row r="1803" spans="2:9" x14ac:dyDescent="0.2">
      <c r="B1803" s="1" t="s">
        <v>2214</v>
      </c>
      <c r="C1803" s="34">
        <f t="shared" si="114"/>
        <v>94507</v>
      </c>
      <c r="D1803" s="37" t="e">
        <f>INDEX('Monthly Returns'!$E:$E,MATCH('Charting Input'!$C1803,'Monthly Returns'!$D:$D,0),0)</f>
        <v>#N/A</v>
      </c>
      <c r="E1803" s="37" t="e">
        <f>INDEX('Monthly Returns'!$O:$O,MATCH('Charting Input'!$C1803,'Monthly Returns'!$D:$D,0),0)</f>
        <v>#N/A</v>
      </c>
      <c r="F1803" s="37" t="e">
        <f>INDEX('Monthly Returns'!$P:$P,MATCH('Charting Input'!$C1803,'Monthly Returns'!$D:$D,0),0)</f>
        <v>#N/A</v>
      </c>
      <c r="G1803" s="17" t="e">
        <f t="shared" si="113"/>
        <v>#N/A</v>
      </c>
      <c r="H1803" s="17" t="e">
        <f t="shared" si="115"/>
        <v>#N/A</v>
      </c>
      <c r="I1803" s="17" t="e">
        <f t="shared" si="116"/>
        <v>#N/A</v>
      </c>
    </row>
    <row r="1804" spans="2:9" x14ac:dyDescent="0.2">
      <c r="B1804" s="1" t="s">
        <v>2215</v>
      </c>
      <c r="C1804" s="34">
        <f t="shared" si="114"/>
        <v>94538</v>
      </c>
      <c r="D1804" s="37" t="e">
        <f>INDEX('Monthly Returns'!$E:$E,MATCH('Charting Input'!$C1804,'Monthly Returns'!$D:$D,0),0)</f>
        <v>#N/A</v>
      </c>
      <c r="E1804" s="37" t="e">
        <f>INDEX('Monthly Returns'!$O:$O,MATCH('Charting Input'!$C1804,'Monthly Returns'!$D:$D,0),0)</f>
        <v>#N/A</v>
      </c>
      <c r="F1804" s="37" t="e">
        <f>INDEX('Monthly Returns'!$P:$P,MATCH('Charting Input'!$C1804,'Monthly Returns'!$D:$D,0),0)</f>
        <v>#N/A</v>
      </c>
      <c r="G1804" s="17" t="e">
        <f t="shared" si="113"/>
        <v>#N/A</v>
      </c>
      <c r="H1804" s="17" t="e">
        <f t="shared" si="115"/>
        <v>#N/A</v>
      </c>
      <c r="I1804" s="17" t="e">
        <f t="shared" si="116"/>
        <v>#N/A</v>
      </c>
    </row>
    <row r="1805" spans="2:9" x14ac:dyDescent="0.2">
      <c r="B1805" s="1" t="s">
        <v>2216</v>
      </c>
      <c r="C1805" s="34">
        <f t="shared" si="114"/>
        <v>94568</v>
      </c>
      <c r="D1805" s="37" t="e">
        <f>INDEX('Monthly Returns'!$E:$E,MATCH('Charting Input'!$C1805,'Monthly Returns'!$D:$D,0),0)</f>
        <v>#N/A</v>
      </c>
      <c r="E1805" s="37" t="e">
        <f>INDEX('Monthly Returns'!$O:$O,MATCH('Charting Input'!$C1805,'Monthly Returns'!$D:$D,0),0)</f>
        <v>#N/A</v>
      </c>
      <c r="F1805" s="37" t="e">
        <f>INDEX('Monthly Returns'!$P:$P,MATCH('Charting Input'!$C1805,'Monthly Returns'!$D:$D,0),0)</f>
        <v>#N/A</v>
      </c>
      <c r="G1805" s="17" t="e">
        <f t="shared" si="113"/>
        <v>#N/A</v>
      </c>
      <c r="H1805" s="17" t="e">
        <f t="shared" si="115"/>
        <v>#N/A</v>
      </c>
      <c r="I1805" s="17" t="e">
        <f t="shared" si="116"/>
        <v>#N/A</v>
      </c>
    </row>
    <row r="1806" spans="2:9" x14ac:dyDescent="0.2">
      <c r="B1806" s="1" t="s">
        <v>2217</v>
      </c>
      <c r="C1806" s="34">
        <f t="shared" si="114"/>
        <v>94599</v>
      </c>
      <c r="D1806" s="37" t="e">
        <f>INDEX('Monthly Returns'!$E:$E,MATCH('Charting Input'!$C1806,'Monthly Returns'!$D:$D,0),0)</f>
        <v>#N/A</v>
      </c>
      <c r="E1806" s="37" t="e">
        <f>INDEX('Monthly Returns'!$O:$O,MATCH('Charting Input'!$C1806,'Monthly Returns'!$D:$D,0),0)</f>
        <v>#N/A</v>
      </c>
      <c r="F1806" s="37" t="e">
        <f>INDEX('Monthly Returns'!$P:$P,MATCH('Charting Input'!$C1806,'Monthly Returns'!$D:$D,0),0)</f>
        <v>#N/A</v>
      </c>
      <c r="G1806" s="17" t="e">
        <f t="shared" si="113"/>
        <v>#N/A</v>
      </c>
      <c r="H1806" s="17" t="e">
        <f t="shared" si="115"/>
        <v>#N/A</v>
      </c>
      <c r="I1806" s="17" t="e">
        <f t="shared" si="116"/>
        <v>#N/A</v>
      </c>
    </row>
    <row r="1807" spans="2:9" x14ac:dyDescent="0.2">
      <c r="B1807" s="1" t="s">
        <v>2218</v>
      </c>
      <c r="C1807" s="34">
        <f t="shared" si="114"/>
        <v>94630</v>
      </c>
      <c r="D1807" s="37" t="e">
        <f>INDEX('Monthly Returns'!$E:$E,MATCH('Charting Input'!$C1807,'Monthly Returns'!$D:$D,0),0)</f>
        <v>#N/A</v>
      </c>
      <c r="E1807" s="37" t="e">
        <f>INDEX('Monthly Returns'!$O:$O,MATCH('Charting Input'!$C1807,'Monthly Returns'!$D:$D,0),0)</f>
        <v>#N/A</v>
      </c>
      <c r="F1807" s="37" t="e">
        <f>INDEX('Monthly Returns'!$P:$P,MATCH('Charting Input'!$C1807,'Monthly Returns'!$D:$D,0),0)</f>
        <v>#N/A</v>
      </c>
      <c r="G1807" s="17" t="e">
        <f t="shared" si="113"/>
        <v>#N/A</v>
      </c>
      <c r="H1807" s="17" t="e">
        <f t="shared" si="115"/>
        <v>#N/A</v>
      </c>
      <c r="I1807" s="17" t="e">
        <f t="shared" si="116"/>
        <v>#N/A</v>
      </c>
    </row>
    <row r="1808" spans="2:9" x14ac:dyDescent="0.2">
      <c r="B1808" s="1" t="s">
        <v>2219</v>
      </c>
      <c r="C1808" s="34">
        <f t="shared" si="114"/>
        <v>94658</v>
      </c>
      <c r="D1808" s="37" t="e">
        <f>INDEX('Monthly Returns'!$E:$E,MATCH('Charting Input'!$C1808,'Monthly Returns'!$D:$D,0),0)</f>
        <v>#N/A</v>
      </c>
      <c r="E1808" s="37" t="e">
        <f>INDEX('Monthly Returns'!$O:$O,MATCH('Charting Input'!$C1808,'Monthly Returns'!$D:$D,0),0)</f>
        <v>#N/A</v>
      </c>
      <c r="F1808" s="37" t="e">
        <f>INDEX('Monthly Returns'!$P:$P,MATCH('Charting Input'!$C1808,'Monthly Returns'!$D:$D,0),0)</f>
        <v>#N/A</v>
      </c>
      <c r="G1808" s="17" t="e">
        <f t="shared" si="113"/>
        <v>#N/A</v>
      </c>
      <c r="H1808" s="17" t="e">
        <f t="shared" si="115"/>
        <v>#N/A</v>
      </c>
      <c r="I1808" s="17" t="e">
        <f t="shared" si="116"/>
        <v>#N/A</v>
      </c>
    </row>
    <row r="1809" spans="2:9" x14ac:dyDescent="0.2">
      <c r="B1809" s="1" t="s">
        <v>2220</v>
      </c>
      <c r="C1809" s="34">
        <f t="shared" si="114"/>
        <v>94689</v>
      </c>
      <c r="D1809" s="37" t="e">
        <f>INDEX('Monthly Returns'!$E:$E,MATCH('Charting Input'!$C1809,'Monthly Returns'!$D:$D,0),0)</f>
        <v>#N/A</v>
      </c>
      <c r="E1809" s="37" t="e">
        <f>INDEX('Monthly Returns'!$O:$O,MATCH('Charting Input'!$C1809,'Monthly Returns'!$D:$D,0),0)</f>
        <v>#N/A</v>
      </c>
      <c r="F1809" s="37" t="e">
        <f>INDEX('Monthly Returns'!$P:$P,MATCH('Charting Input'!$C1809,'Monthly Returns'!$D:$D,0),0)</f>
        <v>#N/A</v>
      </c>
      <c r="G1809" s="17" t="e">
        <f t="shared" si="113"/>
        <v>#N/A</v>
      </c>
      <c r="H1809" s="17" t="e">
        <f t="shared" si="115"/>
        <v>#N/A</v>
      </c>
      <c r="I1809" s="17" t="e">
        <f t="shared" si="116"/>
        <v>#N/A</v>
      </c>
    </row>
    <row r="1810" spans="2:9" x14ac:dyDescent="0.2">
      <c r="B1810" s="1" t="s">
        <v>2221</v>
      </c>
      <c r="C1810" s="34">
        <f t="shared" si="114"/>
        <v>94719</v>
      </c>
      <c r="D1810" s="37" t="e">
        <f>INDEX('Monthly Returns'!$E:$E,MATCH('Charting Input'!$C1810,'Monthly Returns'!$D:$D,0),0)</f>
        <v>#N/A</v>
      </c>
      <c r="E1810" s="37" t="e">
        <f>INDEX('Monthly Returns'!$O:$O,MATCH('Charting Input'!$C1810,'Monthly Returns'!$D:$D,0),0)</f>
        <v>#N/A</v>
      </c>
      <c r="F1810" s="37" t="e">
        <f>INDEX('Monthly Returns'!$P:$P,MATCH('Charting Input'!$C1810,'Monthly Returns'!$D:$D,0),0)</f>
        <v>#N/A</v>
      </c>
      <c r="G1810" s="17" t="e">
        <f t="shared" si="113"/>
        <v>#N/A</v>
      </c>
      <c r="H1810" s="17" t="e">
        <f t="shared" si="115"/>
        <v>#N/A</v>
      </c>
      <c r="I1810" s="17" t="e">
        <f t="shared" si="116"/>
        <v>#N/A</v>
      </c>
    </row>
    <row r="1811" spans="2:9" x14ac:dyDescent="0.2">
      <c r="B1811" s="1" t="s">
        <v>2222</v>
      </c>
      <c r="C1811" s="34">
        <f t="shared" si="114"/>
        <v>94750</v>
      </c>
      <c r="D1811" s="37" t="e">
        <f>INDEX('Monthly Returns'!$E:$E,MATCH('Charting Input'!$C1811,'Monthly Returns'!$D:$D,0),0)</f>
        <v>#N/A</v>
      </c>
      <c r="E1811" s="37" t="e">
        <f>INDEX('Monthly Returns'!$O:$O,MATCH('Charting Input'!$C1811,'Monthly Returns'!$D:$D,0),0)</f>
        <v>#N/A</v>
      </c>
      <c r="F1811" s="37" t="e">
        <f>INDEX('Monthly Returns'!$P:$P,MATCH('Charting Input'!$C1811,'Monthly Returns'!$D:$D,0),0)</f>
        <v>#N/A</v>
      </c>
      <c r="G1811" s="17" t="e">
        <f t="shared" si="113"/>
        <v>#N/A</v>
      </c>
      <c r="H1811" s="17" t="e">
        <f t="shared" si="115"/>
        <v>#N/A</v>
      </c>
      <c r="I1811" s="17" t="e">
        <f t="shared" si="116"/>
        <v>#N/A</v>
      </c>
    </row>
    <row r="1812" spans="2:9" x14ac:dyDescent="0.2">
      <c r="B1812" s="1" t="s">
        <v>2223</v>
      </c>
      <c r="C1812" s="34">
        <f t="shared" si="114"/>
        <v>94780</v>
      </c>
      <c r="D1812" s="37" t="e">
        <f>INDEX('Monthly Returns'!$E:$E,MATCH('Charting Input'!$C1812,'Monthly Returns'!$D:$D,0),0)</f>
        <v>#N/A</v>
      </c>
      <c r="E1812" s="37" t="e">
        <f>INDEX('Monthly Returns'!$O:$O,MATCH('Charting Input'!$C1812,'Monthly Returns'!$D:$D,0),0)</f>
        <v>#N/A</v>
      </c>
      <c r="F1812" s="37" t="e">
        <f>INDEX('Monthly Returns'!$P:$P,MATCH('Charting Input'!$C1812,'Monthly Returns'!$D:$D,0),0)</f>
        <v>#N/A</v>
      </c>
      <c r="G1812" s="17" t="e">
        <f t="shared" si="113"/>
        <v>#N/A</v>
      </c>
      <c r="H1812" s="17" t="e">
        <f t="shared" si="115"/>
        <v>#N/A</v>
      </c>
      <c r="I1812" s="17" t="e">
        <f t="shared" si="116"/>
        <v>#N/A</v>
      </c>
    </row>
    <row r="1813" spans="2:9" x14ac:dyDescent="0.2">
      <c r="B1813" s="1" t="s">
        <v>2224</v>
      </c>
      <c r="C1813" s="34">
        <f t="shared" si="114"/>
        <v>94811</v>
      </c>
      <c r="D1813" s="37" t="e">
        <f>INDEX('Monthly Returns'!$E:$E,MATCH('Charting Input'!$C1813,'Monthly Returns'!$D:$D,0),0)</f>
        <v>#N/A</v>
      </c>
      <c r="E1813" s="37" t="e">
        <f>INDEX('Monthly Returns'!$O:$O,MATCH('Charting Input'!$C1813,'Monthly Returns'!$D:$D,0),0)</f>
        <v>#N/A</v>
      </c>
      <c r="F1813" s="37" t="e">
        <f>INDEX('Monthly Returns'!$P:$P,MATCH('Charting Input'!$C1813,'Monthly Returns'!$D:$D,0),0)</f>
        <v>#N/A</v>
      </c>
      <c r="G1813" s="17" t="e">
        <f t="shared" si="113"/>
        <v>#N/A</v>
      </c>
      <c r="H1813" s="17" t="e">
        <f t="shared" si="115"/>
        <v>#N/A</v>
      </c>
      <c r="I1813" s="17" t="e">
        <f t="shared" si="116"/>
        <v>#N/A</v>
      </c>
    </row>
    <row r="1814" spans="2:9" x14ac:dyDescent="0.2">
      <c r="B1814" s="1" t="s">
        <v>2225</v>
      </c>
      <c r="C1814" s="34">
        <f t="shared" si="114"/>
        <v>94842</v>
      </c>
      <c r="D1814" s="37" t="e">
        <f>INDEX('Monthly Returns'!$E:$E,MATCH('Charting Input'!$C1814,'Monthly Returns'!$D:$D,0),0)</f>
        <v>#N/A</v>
      </c>
      <c r="E1814" s="37" t="e">
        <f>INDEX('Monthly Returns'!$O:$O,MATCH('Charting Input'!$C1814,'Monthly Returns'!$D:$D,0),0)</f>
        <v>#N/A</v>
      </c>
      <c r="F1814" s="37" t="e">
        <f>INDEX('Monthly Returns'!$P:$P,MATCH('Charting Input'!$C1814,'Monthly Returns'!$D:$D,0),0)</f>
        <v>#N/A</v>
      </c>
      <c r="G1814" s="17" t="e">
        <f t="shared" si="113"/>
        <v>#N/A</v>
      </c>
      <c r="H1814" s="17" t="e">
        <f t="shared" si="115"/>
        <v>#N/A</v>
      </c>
      <c r="I1814" s="17" t="e">
        <f t="shared" si="116"/>
        <v>#N/A</v>
      </c>
    </row>
    <row r="1815" spans="2:9" x14ac:dyDescent="0.2">
      <c r="B1815" s="1" t="s">
        <v>2226</v>
      </c>
      <c r="C1815" s="34">
        <f t="shared" si="114"/>
        <v>94872</v>
      </c>
      <c r="D1815" s="37" t="e">
        <f>INDEX('Monthly Returns'!$E:$E,MATCH('Charting Input'!$C1815,'Monthly Returns'!$D:$D,0),0)</f>
        <v>#N/A</v>
      </c>
      <c r="E1815" s="37" t="e">
        <f>INDEX('Monthly Returns'!$O:$O,MATCH('Charting Input'!$C1815,'Monthly Returns'!$D:$D,0),0)</f>
        <v>#N/A</v>
      </c>
      <c r="F1815" s="37" t="e">
        <f>INDEX('Monthly Returns'!$P:$P,MATCH('Charting Input'!$C1815,'Monthly Returns'!$D:$D,0),0)</f>
        <v>#N/A</v>
      </c>
      <c r="G1815" s="17" t="e">
        <f t="shared" si="113"/>
        <v>#N/A</v>
      </c>
      <c r="H1815" s="17" t="e">
        <f t="shared" si="115"/>
        <v>#N/A</v>
      </c>
      <c r="I1815" s="17" t="e">
        <f t="shared" si="116"/>
        <v>#N/A</v>
      </c>
    </row>
    <row r="1816" spans="2:9" x14ac:dyDescent="0.2">
      <c r="B1816" s="1" t="s">
        <v>2227</v>
      </c>
      <c r="C1816" s="34">
        <f t="shared" si="114"/>
        <v>94903</v>
      </c>
      <c r="D1816" s="37" t="e">
        <f>INDEX('Monthly Returns'!$E:$E,MATCH('Charting Input'!$C1816,'Monthly Returns'!$D:$D,0),0)</f>
        <v>#N/A</v>
      </c>
      <c r="E1816" s="37" t="e">
        <f>INDEX('Monthly Returns'!$O:$O,MATCH('Charting Input'!$C1816,'Monthly Returns'!$D:$D,0),0)</f>
        <v>#N/A</v>
      </c>
      <c r="F1816" s="37" t="e">
        <f>INDEX('Monthly Returns'!$P:$P,MATCH('Charting Input'!$C1816,'Monthly Returns'!$D:$D,0),0)</f>
        <v>#N/A</v>
      </c>
      <c r="G1816" s="17" t="e">
        <f t="shared" si="113"/>
        <v>#N/A</v>
      </c>
      <c r="H1816" s="17" t="e">
        <f t="shared" si="115"/>
        <v>#N/A</v>
      </c>
      <c r="I1816" s="17" t="e">
        <f t="shared" si="116"/>
        <v>#N/A</v>
      </c>
    </row>
    <row r="1817" spans="2:9" x14ac:dyDescent="0.2">
      <c r="B1817" s="1" t="s">
        <v>2228</v>
      </c>
      <c r="C1817" s="34">
        <f t="shared" si="114"/>
        <v>94933</v>
      </c>
      <c r="D1817" s="37" t="e">
        <f>INDEX('Monthly Returns'!$E:$E,MATCH('Charting Input'!$C1817,'Monthly Returns'!$D:$D,0),0)</f>
        <v>#N/A</v>
      </c>
      <c r="E1817" s="37" t="e">
        <f>INDEX('Monthly Returns'!$O:$O,MATCH('Charting Input'!$C1817,'Monthly Returns'!$D:$D,0),0)</f>
        <v>#N/A</v>
      </c>
      <c r="F1817" s="37" t="e">
        <f>INDEX('Monthly Returns'!$P:$P,MATCH('Charting Input'!$C1817,'Monthly Returns'!$D:$D,0),0)</f>
        <v>#N/A</v>
      </c>
      <c r="G1817" s="17" t="e">
        <f t="shared" si="113"/>
        <v>#N/A</v>
      </c>
      <c r="H1817" s="17" t="e">
        <f t="shared" si="115"/>
        <v>#N/A</v>
      </c>
      <c r="I1817" s="17" t="e">
        <f t="shared" si="116"/>
        <v>#N/A</v>
      </c>
    </row>
    <row r="1818" spans="2:9" x14ac:dyDescent="0.2">
      <c r="B1818" s="1" t="s">
        <v>2229</v>
      </c>
      <c r="C1818" s="34">
        <f t="shared" si="114"/>
        <v>94964</v>
      </c>
      <c r="D1818" s="37" t="e">
        <f>INDEX('Monthly Returns'!$E:$E,MATCH('Charting Input'!$C1818,'Monthly Returns'!$D:$D,0),0)</f>
        <v>#N/A</v>
      </c>
      <c r="E1818" s="37" t="e">
        <f>INDEX('Monthly Returns'!$O:$O,MATCH('Charting Input'!$C1818,'Monthly Returns'!$D:$D,0),0)</f>
        <v>#N/A</v>
      </c>
      <c r="F1818" s="37" t="e">
        <f>INDEX('Monthly Returns'!$P:$P,MATCH('Charting Input'!$C1818,'Monthly Returns'!$D:$D,0),0)</f>
        <v>#N/A</v>
      </c>
      <c r="G1818" s="17" t="e">
        <f t="shared" si="113"/>
        <v>#N/A</v>
      </c>
      <c r="H1818" s="17" t="e">
        <f t="shared" si="115"/>
        <v>#N/A</v>
      </c>
      <c r="I1818" s="17" t="e">
        <f t="shared" si="116"/>
        <v>#N/A</v>
      </c>
    </row>
    <row r="1819" spans="2:9" x14ac:dyDescent="0.2">
      <c r="B1819" s="1" t="s">
        <v>2230</v>
      </c>
      <c r="C1819" s="34">
        <f t="shared" si="114"/>
        <v>94995</v>
      </c>
      <c r="D1819" s="37" t="e">
        <f>INDEX('Monthly Returns'!$E:$E,MATCH('Charting Input'!$C1819,'Monthly Returns'!$D:$D,0),0)</f>
        <v>#N/A</v>
      </c>
      <c r="E1819" s="37" t="e">
        <f>INDEX('Monthly Returns'!$O:$O,MATCH('Charting Input'!$C1819,'Monthly Returns'!$D:$D,0),0)</f>
        <v>#N/A</v>
      </c>
      <c r="F1819" s="37" t="e">
        <f>INDEX('Monthly Returns'!$P:$P,MATCH('Charting Input'!$C1819,'Monthly Returns'!$D:$D,0),0)</f>
        <v>#N/A</v>
      </c>
      <c r="G1819" s="17" t="e">
        <f t="shared" si="113"/>
        <v>#N/A</v>
      </c>
      <c r="H1819" s="17" t="e">
        <f t="shared" si="115"/>
        <v>#N/A</v>
      </c>
      <c r="I1819" s="17" t="e">
        <f t="shared" si="116"/>
        <v>#N/A</v>
      </c>
    </row>
    <row r="1820" spans="2:9" x14ac:dyDescent="0.2">
      <c r="B1820" s="1" t="s">
        <v>2231</v>
      </c>
      <c r="C1820" s="34">
        <f t="shared" si="114"/>
        <v>95024</v>
      </c>
      <c r="D1820" s="37" t="e">
        <f>INDEX('Monthly Returns'!$E:$E,MATCH('Charting Input'!$C1820,'Monthly Returns'!$D:$D,0),0)</f>
        <v>#N/A</v>
      </c>
      <c r="E1820" s="37" t="e">
        <f>INDEX('Monthly Returns'!$O:$O,MATCH('Charting Input'!$C1820,'Monthly Returns'!$D:$D,0),0)</f>
        <v>#N/A</v>
      </c>
      <c r="F1820" s="37" t="e">
        <f>INDEX('Monthly Returns'!$P:$P,MATCH('Charting Input'!$C1820,'Monthly Returns'!$D:$D,0),0)</f>
        <v>#N/A</v>
      </c>
      <c r="G1820" s="17" t="e">
        <f t="shared" si="113"/>
        <v>#N/A</v>
      </c>
      <c r="H1820" s="17" t="e">
        <f t="shared" si="115"/>
        <v>#N/A</v>
      </c>
      <c r="I1820" s="17" t="e">
        <f t="shared" si="116"/>
        <v>#N/A</v>
      </c>
    </row>
    <row r="1821" spans="2:9" x14ac:dyDescent="0.2">
      <c r="B1821" s="1" t="s">
        <v>2232</v>
      </c>
      <c r="C1821" s="34">
        <f t="shared" si="114"/>
        <v>95055</v>
      </c>
      <c r="D1821" s="37" t="e">
        <f>INDEX('Monthly Returns'!$E:$E,MATCH('Charting Input'!$C1821,'Monthly Returns'!$D:$D,0),0)</f>
        <v>#N/A</v>
      </c>
      <c r="E1821" s="37" t="e">
        <f>INDEX('Monthly Returns'!$O:$O,MATCH('Charting Input'!$C1821,'Monthly Returns'!$D:$D,0),0)</f>
        <v>#N/A</v>
      </c>
      <c r="F1821" s="37" t="e">
        <f>INDEX('Monthly Returns'!$P:$P,MATCH('Charting Input'!$C1821,'Monthly Returns'!$D:$D,0),0)</f>
        <v>#N/A</v>
      </c>
      <c r="G1821" s="17" t="e">
        <f t="shared" si="113"/>
        <v>#N/A</v>
      </c>
      <c r="H1821" s="17" t="e">
        <f t="shared" si="115"/>
        <v>#N/A</v>
      </c>
      <c r="I1821" s="17" t="e">
        <f t="shared" si="116"/>
        <v>#N/A</v>
      </c>
    </row>
    <row r="1822" spans="2:9" x14ac:dyDescent="0.2">
      <c r="B1822" s="1" t="s">
        <v>2233</v>
      </c>
      <c r="C1822" s="34">
        <f t="shared" si="114"/>
        <v>95085</v>
      </c>
      <c r="D1822" s="37" t="e">
        <f>INDEX('Monthly Returns'!$E:$E,MATCH('Charting Input'!$C1822,'Monthly Returns'!$D:$D,0),0)</f>
        <v>#N/A</v>
      </c>
      <c r="E1822" s="37" t="e">
        <f>INDEX('Monthly Returns'!$O:$O,MATCH('Charting Input'!$C1822,'Monthly Returns'!$D:$D,0),0)</f>
        <v>#N/A</v>
      </c>
      <c r="F1822" s="37" t="e">
        <f>INDEX('Monthly Returns'!$P:$P,MATCH('Charting Input'!$C1822,'Monthly Returns'!$D:$D,0),0)</f>
        <v>#N/A</v>
      </c>
      <c r="G1822" s="17" t="e">
        <f t="shared" si="113"/>
        <v>#N/A</v>
      </c>
      <c r="H1822" s="17" t="e">
        <f t="shared" si="115"/>
        <v>#N/A</v>
      </c>
      <c r="I1822" s="17" t="e">
        <f t="shared" si="116"/>
        <v>#N/A</v>
      </c>
    </row>
    <row r="1823" spans="2:9" x14ac:dyDescent="0.2">
      <c r="B1823" s="1" t="s">
        <v>2234</v>
      </c>
      <c r="C1823" s="34">
        <f t="shared" si="114"/>
        <v>95116</v>
      </c>
      <c r="D1823" s="37" t="e">
        <f>INDEX('Monthly Returns'!$E:$E,MATCH('Charting Input'!$C1823,'Monthly Returns'!$D:$D,0),0)</f>
        <v>#N/A</v>
      </c>
      <c r="E1823" s="37" t="e">
        <f>INDEX('Monthly Returns'!$O:$O,MATCH('Charting Input'!$C1823,'Monthly Returns'!$D:$D,0),0)</f>
        <v>#N/A</v>
      </c>
      <c r="F1823" s="37" t="e">
        <f>INDEX('Monthly Returns'!$P:$P,MATCH('Charting Input'!$C1823,'Monthly Returns'!$D:$D,0),0)</f>
        <v>#N/A</v>
      </c>
      <c r="G1823" s="17" t="e">
        <f t="shared" si="113"/>
        <v>#N/A</v>
      </c>
      <c r="H1823" s="17" t="e">
        <f t="shared" si="115"/>
        <v>#N/A</v>
      </c>
      <c r="I1823" s="17" t="e">
        <f t="shared" si="116"/>
        <v>#N/A</v>
      </c>
    </row>
    <row r="1824" spans="2:9" x14ac:dyDescent="0.2">
      <c r="B1824" s="1" t="s">
        <v>2235</v>
      </c>
      <c r="C1824" s="34">
        <f t="shared" si="114"/>
        <v>95146</v>
      </c>
      <c r="D1824" s="37" t="e">
        <f>INDEX('Monthly Returns'!$E:$E,MATCH('Charting Input'!$C1824,'Monthly Returns'!$D:$D,0),0)</f>
        <v>#N/A</v>
      </c>
      <c r="E1824" s="37" t="e">
        <f>INDEX('Monthly Returns'!$O:$O,MATCH('Charting Input'!$C1824,'Monthly Returns'!$D:$D,0),0)</f>
        <v>#N/A</v>
      </c>
      <c r="F1824" s="37" t="e">
        <f>INDEX('Monthly Returns'!$P:$P,MATCH('Charting Input'!$C1824,'Monthly Returns'!$D:$D,0),0)</f>
        <v>#N/A</v>
      </c>
      <c r="G1824" s="17" t="e">
        <f t="shared" si="113"/>
        <v>#N/A</v>
      </c>
      <c r="H1824" s="17" t="e">
        <f t="shared" si="115"/>
        <v>#N/A</v>
      </c>
      <c r="I1824" s="17" t="e">
        <f t="shared" si="116"/>
        <v>#N/A</v>
      </c>
    </row>
    <row r="1825" spans="2:9" x14ac:dyDescent="0.2">
      <c r="B1825" s="1" t="s">
        <v>2236</v>
      </c>
      <c r="C1825" s="34">
        <f t="shared" si="114"/>
        <v>95177</v>
      </c>
      <c r="D1825" s="37" t="e">
        <f>INDEX('Monthly Returns'!$E:$E,MATCH('Charting Input'!$C1825,'Monthly Returns'!$D:$D,0),0)</f>
        <v>#N/A</v>
      </c>
      <c r="E1825" s="37" t="e">
        <f>INDEX('Monthly Returns'!$O:$O,MATCH('Charting Input'!$C1825,'Monthly Returns'!$D:$D,0),0)</f>
        <v>#N/A</v>
      </c>
      <c r="F1825" s="37" t="e">
        <f>INDEX('Monthly Returns'!$P:$P,MATCH('Charting Input'!$C1825,'Monthly Returns'!$D:$D,0),0)</f>
        <v>#N/A</v>
      </c>
      <c r="G1825" s="17" t="e">
        <f t="shared" si="113"/>
        <v>#N/A</v>
      </c>
      <c r="H1825" s="17" t="e">
        <f t="shared" si="115"/>
        <v>#N/A</v>
      </c>
      <c r="I1825" s="17" t="e">
        <f t="shared" si="116"/>
        <v>#N/A</v>
      </c>
    </row>
    <row r="1826" spans="2:9" x14ac:dyDescent="0.2">
      <c r="B1826" s="1" t="s">
        <v>2237</v>
      </c>
      <c r="C1826" s="34">
        <f t="shared" si="114"/>
        <v>95208</v>
      </c>
      <c r="D1826" s="37" t="e">
        <f>INDEX('Monthly Returns'!$E:$E,MATCH('Charting Input'!$C1826,'Monthly Returns'!$D:$D,0),0)</f>
        <v>#N/A</v>
      </c>
      <c r="E1826" s="37" t="e">
        <f>INDEX('Monthly Returns'!$O:$O,MATCH('Charting Input'!$C1826,'Monthly Returns'!$D:$D,0),0)</f>
        <v>#N/A</v>
      </c>
      <c r="F1826" s="37" t="e">
        <f>INDEX('Monthly Returns'!$P:$P,MATCH('Charting Input'!$C1826,'Monthly Returns'!$D:$D,0),0)</f>
        <v>#N/A</v>
      </c>
      <c r="G1826" s="17" t="e">
        <f t="shared" si="113"/>
        <v>#N/A</v>
      </c>
      <c r="H1826" s="17" t="e">
        <f t="shared" si="115"/>
        <v>#N/A</v>
      </c>
      <c r="I1826" s="17" t="e">
        <f t="shared" si="116"/>
        <v>#N/A</v>
      </c>
    </row>
    <row r="1827" spans="2:9" x14ac:dyDescent="0.2">
      <c r="B1827" s="1" t="s">
        <v>2238</v>
      </c>
      <c r="C1827" s="34">
        <f t="shared" si="114"/>
        <v>95238</v>
      </c>
      <c r="D1827" s="37" t="e">
        <f>INDEX('Monthly Returns'!$E:$E,MATCH('Charting Input'!$C1827,'Monthly Returns'!$D:$D,0),0)</f>
        <v>#N/A</v>
      </c>
      <c r="E1827" s="37" t="e">
        <f>INDEX('Monthly Returns'!$O:$O,MATCH('Charting Input'!$C1827,'Monthly Returns'!$D:$D,0),0)</f>
        <v>#N/A</v>
      </c>
      <c r="F1827" s="37" t="e">
        <f>INDEX('Monthly Returns'!$P:$P,MATCH('Charting Input'!$C1827,'Monthly Returns'!$D:$D,0),0)</f>
        <v>#N/A</v>
      </c>
      <c r="G1827" s="17" t="e">
        <f t="shared" si="113"/>
        <v>#N/A</v>
      </c>
      <c r="H1827" s="17" t="e">
        <f t="shared" si="115"/>
        <v>#N/A</v>
      </c>
      <c r="I1827" s="17" t="e">
        <f t="shared" si="116"/>
        <v>#N/A</v>
      </c>
    </row>
    <row r="1828" spans="2:9" x14ac:dyDescent="0.2">
      <c r="B1828" s="1" t="s">
        <v>2239</v>
      </c>
      <c r="C1828" s="34">
        <f t="shared" si="114"/>
        <v>95269</v>
      </c>
      <c r="D1828" s="37" t="e">
        <f>INDEX('Monthly Returns'!$E:$E,MATCH('Charting Input'!$C1828,'Monthly Returns'!$D:$D,0),0)</f>
        <v>#N/A</v>
      </c>
      <c r="E1828" s="37" t="e">
        <f>INDEX('Monthly Returns'!$O:$O,MATCH('Charting Input'!$C1828,'Monthly Returns'!$D:$D,0),0)</f>
        <v>#N/A</v>
      </c>
      <c r="F1828" s="37" t="e">
        <f>INDEX('Monthly Returns'!$P:$P,MATCH('Charting Input'!$C1828,'Monthly Returns'!$D:$D,0),0)</f>
        <v>#N/A</v>
      </c>
      <c r="G1828" s="17" t="e">
        <f t="shared" si="113"/>
        <v>#N/A</v>
      </c>
      <c r="H1828" s="17" t="e">
        <f t="shared" si="115"/>
        <v>#N/A</v>
      </c>
      <c r="I1828" s="17" t="e">
        <f t="shared" si="116"/>
        <v>#N/A</v>
      </c>
    </row>
    <row r="1829" spans="2:9" x14ac:dyDescent="0.2">
      <c r="B1829" s="1" t="s">
        <v>2240</v>
      </c>
      <c r="C1829" s="34">
        <f t="shared" si="114"/>
        <v>95299</v>
      </c>
      <c r="D1829" s="37" t="e">
        <f>INDEX('Monthly Returns'!$E:$E,MATCH('Charting Input'!$C1829,'Monthly Returns'!$D:$D,0),0)</f>
        <v>#N/A</v>
      </c>
      <c r="E1829" s="37" t="e">
        <f>INDEX('Monthly Returns'!$O:$O,MATCH('Charting Input'!$C1829,'Monthly Returns'!$D:$D,0),0)</f>
        <v>#N/A</v>
      </c>
      <c r="F1829" s="37" t="e">
        <f>INDEX('Monthly Returns'!$P:$P,MATCH('Charting Input'!$C1829,'Monthly Returns'!$D:$D,0),0)</f>
        <v>#N/A</v>
      </c>
      <c r="G1829" s="17" t="e">
        <f t="shared" si="113"/>
        <v>#N/A</v>
      </c>
      <c r="H1829" s="17" t="e">
        <f t="shared" si="115"/>
        <v>#N/A</v>
      </c>
      <c r="I1829" s="17" t="e">
        <f t="shared" si="116"/>
        <v>#N/A</v>
      </c>
    </row>
    <row r="1830" spans="2:9" x14ac:dyDescent="0.2">
      <c r="B1830" s="1" t="s">
        <v>2241</v>
      </c>
      <c r="C1830" s="34">
        <f t="shared" si="114"/>
        <v>95330</v>
      </c>
      <c r="D1830" s="37" t="e">
        <f>INDEX('Monthly Returns'!$E:$E,MATCH('Charting Input'!$C1830,'Monthly Returns'!$D:$D,0),0)</f>
        <v>#N/A</v>
      </c>
      <c r="E1830" s="37" t="e">
        <f>INDEX('Monthly Returns'!$O:$O,MATCH('Charting Input'!$C1830,'Monthly Returns'!$D:$D,0),0)</f>
        <v>#N/A</v>
      </c>
      <c r="F1830" s="37" t="e">
        <f>INDEX('Monthly Returns'!$P:$P,MATCH('Charting Input'!$C1830,'Monthly Returns'!$D:$D,0),0)</f>
        <v>#N/A</v>
      </c>
      <c r="G1830" s="17" t="e">
        <f t="shared" si="113"/>
        <v>#N/A</v>
      </c>
      <c r="H1830" s="17" t="e">
        <f t="shared" si="115"/>
        <v>#N/A</v>
      </c>
      <c r="I1830" s="17" t="e">
        <f t="shared" si="116"/>
        <v>#N/A</v>
      </c>
    </row>
    <row r="1831" spans="2:9" x14ac:dyDescent="0.2">
      <c r="B1831" s="1" t="s">
        <v>2242</v>
      </c>
      <c r="C1831" s="34">
        <f t="shared" si="114"/>
        <v>95361</v>
      </c>
      <c r="D1831" s="37" t="e">
        <f>INDEX('Monthly Returns'!$E:$E,MATCH('Charting Input'!$C1831,'Monthly Returns'!$D:$D,0),0)</f>
        <v>#N/A</v>
      </c>
      <c r="E1831" s="37" t="e">
        <f>INDEX('Monthly Returns'!$O:$O,MATCH('Charting Input'!$C1831,'Monthly Returns'!$D:$D,0),0)</f>
        <v>#N/A</v>
      </c>
      <c r="F1831" s="37" t="e">
        <f>INDEX('Monthly Returns'!$P:$P,MATCH('Charting Input'!$C1831,'Monthly Returns'!$D:$D,0),0)</f>
        <v>#N/A</v>
      </c>
      <c r="G1831" s="17" t="e">
        <f t="shared" si="113"/>
        <v>#N/A</v>
      </c>
      <c r="H1831" s="17" t="e">
        <f t="shared" si="115"/>
        <v>#N/A</v>
      </c>
      <c r="I1831" s="17" t="e">
        <f t="shared" si="116"/>
        <v>#N/A</v>
      </c>
    </row>
    <row r="1832" spans="2:9" x14ac:dyDescent="0.2">
      <c r="B1832" s="1" t="s">
        <v>2243</v>
      </c>
      <c r="C1832" s="34">
        <f t="shared" si="114"/>
        <v>95389</v>
      </c>
      <c r="D1832" s="37" t="e">
        <f>INDEX('Monthly Returns'!$E:$E,MATCH('Charting Input'!$C1832,'Monthly Returns'!$D:$D,0),0)</f>
        <v>#N/A</v>
      </c>
      <c r="E1832" s="37" t="e">
        <f>INDEX('Monthly Returns'!$O:$O,MATCH('Charting Input'!$C1832,'Monthly Returns'!$D:$D,0),0)</f>
        <v>#N/A</v>
      </c>
      <c r="F1832" s="37" t="e">
        <f>INDEX('Monthly Returns'!$P:$P,MATCH('Charting Input'!$C1832,'Monthly Returns'!$D:$D,0),0)</f>
        <v>#N/A</v>
      </c>
      <c r="G1832" s="17" t="e">
        <f t="shared" si="113"/>
        <v>#N/A</v>
      </c>
      <c r="H1832" s="17" t="e">
        <f t="shared" si="115"/>
        <v>#N/A</v>
      </c>
      <c r="I1832" s="17" t="e">
        <f t="shared" si="116"/>
        <v>#N/A</v>
      </c>
    </row>
    <row r="1833" spans="2:9" x14ac:dyDescent="0.2">
      <c r="B1833" s="1" t="s">
        <v>2244</v>
      </c>
      <c r="C1833" s="34">
        <f t="shared" si="114"/>
        <v>95420</v>
      </c>
      <c r="D1833" s="37" t="e">
        <f>INDEX('Monthly Returns'!$E:$E,MATCH('Charting Input'!$C1833,'Monthly Returns'!$D:$D,0),0)</f>
        <v>#N/A</v>
      </c>
      <c r="E1833" s="37" t="e">
        <f>INDEX('Monthly Returns'!$O:$O,MATCH('Charting Input'!$C1833,'Monthly Returns'!$D:$D,0),0)</f>
        <v>#N/A</v>
      </c>
      <c r="F1833" s="37" t="e">
        <f>INDEX('Monthly Returns'!$P:$P,MATCH('Charting Input'!$C1833,'Monthly Returns'!$D:$D,0),0)</f>
        <v>#N/A</v>
      </c>
      <c r="G1833" s="17" t="e">
        <f t="shared" si="113"/>
        <v>#N/A</v>
      </c>
      <c r="H1833" s="17" t="e">
        <f t="shared" si="115"/>
        <v>#N/A</v>
      </c>
      <c r="I1833" s="17" t="e">
        <f t="shared" si="116"/>
        <v>#N/A</v>
      </c>
    </row>
    <row r="1834" spans="2:9" x14ac:dyDescent="0.2">
      <c r="B1834" s="1" t="s">
        <v>2245</v>
      </c>
      <c r="C1834" s="34">
        <f t="shared" si="114"/>
        <v>95450</v>
      </c>
      <c r="D1834" s="37" t="e">
        <f>INDEX('Monthly Returns'!$E:$E,MATCH('Charting Input'!$C1834,'Monthly Returns'!$D:$D,0),0)</f>
        <v>#N/A</v>
      </c>
      <c r="E1834" s="37" t="e">
        <f>INDEX('Monthly Returns'!$O:$O,MATCH('Charting Input'!$C1834,'Monthly Returns'!$D:$D,0),0)</f>
        <v>#N/A</v>
      </c>
      <c r="F1834" s="37" t="e">
        <f>INDEX('Monthly Returns'!$P:$P,MATCH('Charting Input'!$C1834,'Monthly Returns'!$D:$D,0),0)</f>
        <v>#N/A</v>
      </c>
      <c r="G1834" s="17" t="e">
        <f t="shared" si="113"/>
        <v>#N/A</v>
      </c>
      <c r="H1834" s="17" t="e">
        <f t="shared" si="115"/>
        <v>#N/A</v>
      </c>
      <c r="I1834" s="17" t="e">
        <f t="shared" si="116"/>
        <v>#N/A</v>
      </c>
    </row>
    <row r="1835" spans="2:9" x14ac:dyDescent="0.2">
      <c r="B1835" s="1" t="s">
        <v>2246</v>
      </c>
      <c r="C1835" s="34">
        <f t="shared" si="114"/>
        <v>95481</v>
      </c>
      <c r="D1835" s="37" t="e">
        <f>INDEX('Monthly Returns'!$E:$E,MATCH('Charting Input'!$C1835,'Monthly Returns'!$D:$D,0),0)</f>
        <v>#N/A</v>
      </c>
      <c r="E1835" s="37" t="e">
        <f>INDEX('Monthly Returns'!$O:$O,MATCH('Charting Input'!$C1835,'Monthly Returns'!$D:$D,0),0)</f>
        <v>#N/A</v>
      </c>
      <c r="F1835" s="37" t="e">
        <f>INDEX('Monthly Returns'!$P:$P,MATCH('Charting Input'!$C1835,'Monthly Returns'!$D:$D,0),0)</f>
        <v>#N/A</v>
      </c>
      <c r="G1835" s="17" t="e">
        <f t="shared" si="113"/>
        <v>#N/A</v>
      </c>
      <c r="H1835" s="17" t="e">
        <f t="shared" si="115"/>
        <v>#N/A</v>
      </c>
      <c r="I1835" s="17" t="e">
        <f t="shared" si="116"/>
        <v>#N/A</v>
      </c>
    </row>
    <row r="1836" spans="2:9" x14ac:dyDescent="0.2">
      <c r="B1836" s="1" t="s">
        <v>2247</v>
      </c>
      <c r="C1836" s="34">
        <f t="shared" si="114"/>
        <v>95511</v>
      </c>
      <c r="D1836" s="37" t="e">
        <f>INDEX('Monthly Returns'!$E:$E,MATCH('Charting Input'!$C1836,'Monthly Returns'!$D:$D,0),0)</f>
        <v>#N/A</v>
      </c>
      <c r="E1836" s="37" t="e">
        <f>INDEX('Monthly Returns'!$O:$O,MATCH('Charting Input'!$C1836,'Monthly Returns'!$D:$D,0),0)</f>
        <v>#N/A</v>
      </c>
      <c r="F1836" s="37" t="e">
        <f>INDEX('Monthly Returns'!$P:$P,MATCH('Charting Input'!$C1836,'Monthly Returns'!$D:$D,0),0)</f>
        <v>#N/A</v>
      </c>
      <c r="G1836" s="17" t="e">
        <f t="shared" si="113"/>
        <v>#N/A</v>
      </c>
      <c r="H1836" s="17" t="e">
        <f t="shared" si="115"/>
        <v>#N/A</v>
      </c>
      <c r="I1836" s="17" t="e">
        <f t="shared" si="116"/>
        <v>#N/A</v>
      </c>
    </row>
    <row r="1837" spans="2:9" x14ac:dyDescent="0.2">
      <c r="B1837" s="1" t="s">
        <v>2248</v>
      </c>
      <c r="C1837" s="34">
        <f t="shared" si="114"/>
        <v>95542</v>
      </c>
      <c r="D1837" s="37" t="e">
        <f>INDEX('Monthly Returns'!$E:$E,MATCH('Charting Input'!$C1837,'Monthly Returns'!$D:$D,0),0)</f>
        <v>#N/A</v>
      </c>
      <c r="E1837" s="37" t="e">
        <f>INDEX('Monthly Returns'!$O:$O,MATCH('Charting Input'!$C1837,'Monthly Returns'!$D:$D,0),0)</f>
        <v>#N/A</v>
      </c>
      <c r="F1837" s="37" t="e">
        <f>INDEX('Monthly Returns'!$P:$P,MATCH('Charting Input'!$C1837,'Monthly Returns'!$D:$D,0),0)</f>
        <v>#N/A</v>
      </c>
      <c r="G1837" s="17" t="e">
        <f t="shared" si="113"/>
        <v>#N/A</v>
      </c>
      <c r="H1837" s="17" t="e">
        <f t="shared" si="115"/>
        <v>#N/A</v>
      </c>
      <c r="I1837" s="17" t="e">
        <f t="shared" si="116"/>
        <v>#N/A</v>
      </c>
    </row>
    <row r="1838" spans="2:9" x14ac:dyDescent="0.2">
      <c r="B1838" s="1" t="s">
        <v>2249</v>
      </c>
      <c r="C1838" s="34">
        <f t="shared" si="114"/>
        <v>95573</v>
      </c>
      <c r="D1838" s="37" t="e">
        <f>INDEX('Monthly Returns'!$E:$E,MATCH('Charting Input'!$C1838,'Monthly Returns'!$D:$D,0),0)</f>
        <v>#N/A</v>
      </c>
      <c r="E1838" s="37" t="e">
        <f>INDEX('Monthly Returns'!$O:$O,MATCH('Charting Input'!$C1838,'Monthly Returns'!$D:$D,0),0)</f>
        <v>#N/A</v>
      </c>
      <c r="F1838" s="37" t="e">
        <f>INDEX('Monthly Returns'!$P:$P,MATCH('Charting Input'!$C1838,'Monthly Returns'!$D:$D,0),0)</f>
        <v>#N/A</v>
      </c>
      <c r="G1838" s="17" t="e">
        <f t="shared" si="113"/>
        <v>#N/A</v>
      </c>
      <c r="H1838" s="17" t="e">
        <f t="shared" si="115"/>
        <v>#N/A</v>
      </c>
      <c r="I1838" s="17" t="e">
        <f t="shared" si="116"/>
        <v>#N/A</v>
      </c>
    </row>
    <row r="1839" spans="2:9" x14ac:dyDescent="0.2">
      <c r="B1839" s="1" t="s">
        <v>2250</v>
      </c>
      <c r="C1839" s="34">
        <f t="shared" si="114"/>
        <v>95603</v>
      </c>
      <c r="D1839" s="37" t="e">
        <f>INDEX('Monthly Returns'!$E:$E,MATCH('Charting Input'!$C1839,'Monthly Returns'!$D:$D,0),0)</f>
        <v>#N/A</v>
      </c>
      <c r="E1839" s="37" t="e">
        <f>INDEX('Monthly Returns'!$O:$O,MATCH('Charting Input'!$C1839,'Monthly Returns'!$D:$D,0),0)</f>
        <v>#N/A</v>
      </c>
      <c r="F1839" s="37" t="e">
        <f>INDEX('Monthly Returns'!$P:$P,MATCH('Charting Input'!$C1839,'Monthly Returns'!$D:$D,0),0)</f>
        <v>#N/A</v>
      </c>
      <c r="G1839" s="17" t="e">
        <f t="shared" si="113"/>
        <v>#N/A</v>
      </c>
      <c r="H1839" s="17" t="e">
        <f t="shared" si="115"/>
        <v>#N/A</v>
      </c>
      <c r="I1839" s="17" t="e">
        <f t="shared" si="116"/>
        <v>#N/A</v>
      </c>
    </row>
    <row r="1840" spans="2:9" x14ac:dyDescent="0.2">
      <c r="B1840" s="1" t="s">
        <v>2251</v>
      </c>
      <c r="C1840" s="34">
        <f t="shared" si="114"/>
        <v>95634</v>
      </c>
      <c r="D1840" s="37" t="e">
        <f>INDEX('Monthly Returns'!$E:$E,MATCH('Charting Input'!$C1840,'Monthly Returns'!$D:$D,0),0)</f>
        <v>#N/A</v>
      </c>
      <c r="E1840" s="37" t="e">
        <f>INDEX('Monthly Returns'!$O:$O,MATCH('Charting Input'!$C1840,'Monthly Returns'!$D:$D,0),0)</f>
        <v>#N/A</v>
      </c>
      <c r="F1840" s="37" t="e">
        <f>INDEX('Monthly Returns'!$P:$P,MATCH('Charting Input'!$C1840,'Monthly Returns'!$D:$D,0),0)</f>
        <v>#N/A</v>
      </c>
      <c r="G1840" s="17" t="e">
        <f t="shared" si="113"/>
        <v>#N/A</v>
      </c>
      <c r="H1840" s="17" t="e">
        <f t="shared" si="115"/>
        <v>#N/A</v>
      </c>
      <c r="I1840" s="17" t="e">
        <f t="shared" si="116"/>
        <v>#N/A</v>
      </c>
    </row>
    <row r="1841" spans="2:9" x14ac:dyDescent="0.2">
      <c r="B1841" s="1" t="s">
        <v>2252</v>
      </c>
      <c r="C1841" s="34">
        <f t="shared" si="114"/>
        <v>95664</v>
      </c>
      <c r="D1841" s="37" t="e">
        <f>INDEX('Monthly Returns'!$E:$E,MATCH('Charting Input'!$C1841,'Monthly Returns'!$D:$D,0),0)</f>
        <v>#N/A</v>
      </c>
      <c r="E1841" s="37" t="e">
        <f>INDEX('Monthly Returns'!$O:$O,MATCH('Charting Input'!$C1841,'Monthly Returns'!$D:$D,0),0)</f>
        <v>#N/A</v>
      </c>
      <c r="F1841" s="37" t="e">
        <f>INDEX('Monthly Returns'!$P:$P,MATCH('Charting Input'!$C1841,'Monthly Returns'!$D:$D,0),0)</f>
        <v>#N/A</v>
      </c>
      <c r="G1841" s="17" t="e">
        <f t="shared" si="113"/>
        <v>#N/A</v>
      </c>
      <c r="H1841" s="17" t="e">
        <f t="shared" si="115"/>
        <v>#N/A</v>
      </c>
      <c r="I1841" s="17" t="e">
        <f t="shared" si="116"/>
        <v>#N/A</v>
      </c>
    </row>
    <row r="1842" spans="2:9" x14ac:dyDescent="0.2">
      <c r="B1842" s="1" t="s">
        <v>2253</v>
      </c>
      <c r="C1842" s="34">
        <f t="shared" si="114"/>
        <v>95695</v>
      </c>
      <c r="D1842" s="37" t="e">
        <f>INDEX('Monthly Returns'!$E:$E,MATCH('Charting Input'!$C1842,'Monthly Returns'!$D:$D,0),0)</f>
        <v>#N/A</v>
      </c>
      <c r="E1842" s="37" t="e">
        <f>INDEX('Monthly Returns'!$O:$O,MATCH('Charting Input'!$C1842,'Monthly Returns'!$D:$D,0),0)</f>
        <v>#N/A</v>
      </c>
      <c r="F1842" s="37" t="e">
        <f>INDEX('Monthly Returns'!$P:$P,MATCH('Charting Input'!$C1842,'Monthly Returns'!$D:$D,0),0)</f>
        <v>#N/A</v>
      </c>
      <c r="G1842" s="17" t="e">
        <f t="shared" si="113"/>
        <v>#N/A</v>
      </c>
      <c r="H1842" s="17" t="e">
        <f t="shared" si="115"/>
        <v>#N/A</v>
      </c>
      <c r="I1842" s="17" t="e">
        <f t="shared" si="116"/>
        <v>#N/A</v>
      </c>
    </row>
    <row r="1843" spans="2:9" x14ac:dyDescent="0.2">
      <c r="B1843" s="1" t="s">
        <v>2254</v>
      </c>
      <c r="C1843" s="34">
        <f t="shared" si="114"/>
        <v>95726</v>
      </c>
      <c r="D1843" s="37" t="e">
        <f>INDEX('Monthly Returns'!$E:$E,MATCH('Charting Input'!$C1843,'Monthly Returns'!$D:$D,0),0)</f>
        <v>#N/A</v>
      </c>
      <c r="E1843" s="37" t="e">
        <f>INDEX('Monthly Returns'!$O:$O,MATCH('Charting Input'!$C1843,'Monthly Returns'!$D:$D,0),0)</f>
        <v>#N/A</v>
      </c>
      <c r="F1843" s="37" t="e">
        <f>INDEX('Monthly Returns'!$P:$P,MATCH('Charting Input'!$C1843,'Monthly Returns'!$D:$D,0),0)</f>
        <v>#N/A</v>
      </c>
      <c r="G1843" s="17" t="e">
        <f t="shared" si="113"/>
        <v>#N/A</v>
      </c>
      <c r="H1843" s="17" t="e">
        <f t="shared" si="115"/>
        <v>#N/A</v>
      </c>
      <c r="I1843" s="17" t="e">
        <f t="shared" si="116"/>
        <v>#N/A</v>
      </c>
    </row>
    <row r="1844" spans="2:9" x14ac:dyDescent="0.2">
      <c r="B1844" s="1" t="s">
        <v>2255</v>
      </c>
      <c r="C1844" s="34">
        <f t="shared" si="114"/>
        <v>95754</v>
      </c>
      <c r="D1844" s="37" t="e">
        <f>INDEX('Monthly Returns'!$E:$E,MATCH('Charting Input'!$C1844,'Monthly Returns'!$D:$D,0),0)</f>
        <v>#N/A</v>
      </c>
      <c r="E1844" s="37" t="e">
        <f>INDEX('Monthly Returns'!$O:$O,MATCH('Charting Input'!$C1844,'Monthly Returns'!$D:$D,0),0)</f>
        <v>#N/A</v>
      </c>
      <c r="F1844" s="37" t="e">
        <f>INDEX('Monthly Returns'!$P:$P,MATCH('Charting Input'!$C1844,'Monthly Returns'!$D:$D,0),0)</f>
        <v>#N/A</v>
      </c>
      <c r="G1844" s="17" t="e">
        <f t="shared" si="113"/>
        <v>#N/A</v>
      </c>
      <c r="H1844" s="17" t="e">
        <f t="shared" si="115"/>
        <v>#N/A</v>
      </c>
      <c r="I1844" s="17" t="e">
        <f t="shared" si="116"/>
        <v>#N/A</v>
      </c>
    </row>
    <row r="1845" spans="2:9" x14ac:dyDescent="0.2">
      <c r="B1845" s="1" t="s">
        <v>2256</v>
      </c>
      <c r="C1845" s="34">
        <f t="shared" si="114"/>
        <v>95785</v>
      </c>
      <c r="D1845" s="37" t="e">
        <f>INDEX('Monthly Returns'!$E:$E,MATCH('Charting Input'!$C1845,'Monthly Returns'!$D:$D,0),0)</f>
        <v>#N/A</v>
      </c>
      <c r="E1845" s="37" t="e">
        <f>INDEX('Monthly Returns'!$O:$O,MATCH('Charting Input'!$C1845,'Monthly Returns'!$D:$D,0),0)</f>
        <v>#N/A</v>
      </c>
      <c r="F1845" s="37" t="e">
        <f>INDEX('Monthly Returns'!$P:$P,MATCH('Charting Input'!$C1845,'Monthly Returns'!$D:$D,0),0)</f>
        <v>#N/A</v>
      </c>
      <c r="G1845" s="17" t="e">
        <f t="shared" si="113"/>
        <v>#N/A</v>
      </c>
      <c r="H1845" s="17" t="e">
        <f t="shared" si="115"/>
        <v>#N/A</v>
      </c>
      <c r="I1845" s="17" t="e">
        <f t="shared" si="116"/>
        <v>#N/A</v>
      </c>
    </row>
    <row r="1846" spans="2:9" x14ac:dyDescent="0.2">
      <c r="B1846" s="1" t="s">
        <v>2257</v>
      </c>
      <c r="C1846" s="34">
        <f t="shared" si="114"/>
        <v>95815</v>
      </c>
      <c r="D1846" s="37" t="e">
        <f>INDEX('Monthly Returns'!$E:$E,MATCH('Charting Input'!$C1846,'Monthly Returns'!$D:$D,0),0)</f>
        <v>#N/A</v>
      </c>
      <c r="E1846" s="37" t="e">
        <f>INDEX('Monthly Returns'!$O:$O,MATCH('Charting Input'!$C1846,'Monthly Returns'!$D:$D,0),0)</f>
        <v>#N/A</v>
      </c>
      <c r="F1846" s="37" t="e">
        <f>INDEX('Monthly Returns'!$P:$P,MATCH('Charting Input'!$C1846,'Monthly Returns'!$D:$D,0),0)</f>
        <v>#N/A</v>
      </c>
      <c r="G1846" s="17" t="e">
        <f t="shared" si="113"/>
        <v>#N/A</v>
      </c>
      <c r="H1846" s="17" t="e">
        <f t="shared" si="115"/>
        <v>#N/A</v>
      </c>
      <c r="I1846" s="17" t="e">
        <f t="shared" si="116"/>
        <v>#N/A</v>
      </c>
    </row>
    <row r="1847" spans="2:9" x14ac:dyDescent="0.2">
      <c r="B1847" s="1" t="s">
        <v>2258</v>
      </c>
      <c r="C1847" s="34">
        <f t="shared" si="114"/>
        <v>95846</v>
      </c>
      <c r="D1847" s="37" t="e">
        <f>INDEX('Monthly Returns'!$E:$E,MATCH('Charting Input'!$C1847,'Monthly Returns'!$D:$D,0),0)</f>
        <v>#N/A</v>
      </c>
      <c r="E1847" s="37" t="e">
        <f>INDEX('Monthly Returns'!$O:$O,MATCH('Charting Input'!$C1847,'Monthly Returns'!$D:$D,0),0)</f>
        <v>#N/A</v>
      </c>
      <c r="F1847" s="37" t="e">
        <f>INDEX('Monthly Returns'!$P:$P,MATCH('Charting Input'!$C1847,'Monthly Returns'!$D:$D,0),0)</f>
        <v>#N/A</v>
      </c>
      <c r="G1847" s="17" t="e">
        <f t="shared" si="113"/>
        <v>#N/A</v>
      </c>
      <c r="H1847" s="17" t="e">
        <f t="shared" si="115"/>
        <v>#N/A</v>
      </c>
      <c r="I1847" s="17" t="e">
        <f t="shared" si="116"/>
        <v>#N/A</v>
      </c>
    </row>
    <row r="1848" spans="2:9" x14ac:dyDescent="0.2">
      <c r="B1848" s="1" t="s">
        <v>2259</v>
      </c>
      <c r="C1848" s="34">
        <f t="shared" si="114"/>
        <v>95876</v>
      </c>
      <c r="D1848" s="37" t="e">
        <f>INDEX('Monthly Returns'!$E:$E,MATCH('Charting Input'!$C1848,'Monthly Returns'!$D:$D,0),0)</f>
        <v>#N/A</v>
      </c>
      <c r="E1848" s="37" t="e">
        <f>INDEX('Monthly Returns'!$O:$O,MATCH('Charting Input'!$C1848,'Monthly Returns'!$D:$D,0),0)</f>
        <v>#N/A</v>
      </c>
      <c r="F1848" s="37" t="e">
        <f>INDEX('Monthly Returns'!$P:$P,MATCH('Charting Input'!$C1848,'Monthly Returns'!$D:$D,0),0)</f>
        <v>#N/A</v>
      </c>
      <c r="G1848" s="17" t="e">
        <f t="shared" si="113"/>
        <v>#N/A</v>
      </c>
      <c r="H1848" s="17" t="e">
        <f t="shared" si="115"/>
        <v>#N/A</v>
      </c>
      <c r="I1848" s="17" t="e">
        <f t="shared" si="116"/>
        <v>#N/A</v>
      </c>
    </row>
    <row r="1849" spans="2:9" x14ac:dyDescent="0.2">
      <c r="B1849" s="1" t="s">
        <v>2260</v>
      </c>
      <c r="C1849" s="34">
        <f t="shared" si="114"/>
        <v>95907</v>
      </c>
      <c r="D1849" s="37" t="e">
        <f>INDEX('Monthly Returns'!$E:$E,MATCH('Charting Input'!$C1849,'Monthly Returns'!$D:$D,0),0)</f>
        <v>#N/A</v>
      </c>
      <c r="E1849" s="37" t="e">
        <f>INDEX('Monthly Returns'!$O:$O,MATCH('Charting Input'!$C1849,'Monthly Returns'!$D:$D,0),0)</f>
        <v>#N/A</v>
      </c>
      <c r="F1849" s="37" t="e">
        <f>INDEX('Monthly Returns'!$P:$P,MATCH('Charting Input'!$C1849,'Monthly Returns'!$D:$D,0),0)</f>
        <v>#N/A</v>
      </c>
      <c r="G1849" s="17" t="e">
        <f t="shared" si="113"/>
        <v>#N/A</v>
      </c>
      <c r="H1849" s="17" t="e">
        <f t="shared" si="115"/>
        <v>#N/A</v>
      </c>
      <c r="I1849" s="17" t="e">
        <f t="shared" si="116"/>
        <v>#N/A</v>
      </c>
    </row>
    <row r="1850" spans="2:9" x14ac:dyDescent="0.2">
      <c r="B1850" s="1" t="s">
        <v>2261</v>
      </c>
      <c r="C1850" s="34">
        <f t="shared" si="114"/>
        <v>95938</v>
      </c>
      <c r="D1850" s="37" t="e">
        <f>INDEX('Monthly Returns'!$E:$E,MATCH('Charting Input'!$C1850,'Monthly Returns'!$D:$D,0),0)</f>
        <v>#N/A</v>
      </c>
      <c r="E1850" s="37" t="e">
        <f>INDEX('Monthly Returns'!$O:$O,MATCH('Charting Input'!$C1850,'Monthly Returns'!$D:$D,0),0)</f>
        <v>#N/A</v>
      </c>
      <c r="F1850" s="37" t="e">
        <f>INDEX('Monthly Returns'!$P:$P,MATCH('Charting Input'!$C1850,'Monthly Returns'!$D:$D,0),0)</f>
        <v>#N/A</v>
      </c>
      <c r="G1850" s="17" t="e">
        <f t="shared" si="113"/>
        <v>#N/A</v>
      </c>
      <c r="H1850" s="17" t="e">
        <f t="shared" si="115"/>
        <v>#N/A</v>
      </c>
      <c r="I1850" s="17" t="e">
        <f t="shared" si="116"/>
        <v>#N/A</v>
      </c>
    </row>
    <row r="1851" spans="2:9" x14ac:dyDescent="0.2">
      <c r="B1851" s="1" t="s">
        <v>2262</v>
      </c>
      <c r="C1851" s="34">
        <f t="shared" si="114"/>
        <v>95968</v>
      </c>
      <c r="D1851" s="37" t="e">
        <f>INDEX('Monthly Returns'!$E:$E,MATCH('Charting Input'!$C1851,'Monthly Returns'!$D:$D,0),0)</f>
        <v>#N/A</v>
      </c>
      <c r="E1851" s="37" t="e">
        <f>INDEX('Monthly Returns'!$O:$O,MATCH('Charting Input'!$C1851,'Monthly Returns'!$D:$D,0),0)</f>
        <v>#N/A</v>
      </c>
      <c r="F1851" s="37" t="e">
        <f>INDEX('Monthly Returns'!$P:$P,MATCH('Charting Input'!$C1851,'Monthly Returns'!$D:$D,0),0)</f>
        <v>#N/A</v>
      </c>
      <c r="G1851" s="17" t="e">
        <f t="shared" si="113"/>
        <v>#N/A</v>
      </c>
      <c r="H1851" s="17" t="e">
        <f t="shared" si="115"/>
        <v>#N/A</v>
      </c>
      <c r="I1851" s="17" t="e">
        <f t="shared" si="116"/>
        <v>#N/A</v>
      </c>
    </row>
    <row r="1852" spans="2:9" x14ac:dyDescent="0.2">
      <c r="B1852" s="1" t="s">
        <v>2263</v>
      </c>
      <c r="C1852" s="34">
        <f t="shared" si="114"/>
        <v>95999</v>
      </c>
      <c r="D1852" s="37" t="e">
        <f>INDEX('Monthly Returns'!$E:$E,MATCH('Charting Input'!$C1852,'Monthly Returns'!$D:$D,0),0)</f>
        <v>#N/A</v>
      </c>
      <c r="E1852" s="37" t="e">
        <f>INDEX('Monthly Returns'!$O:$O,MATCH('Charting Input'!$C1852,'Monthly Returns'!$D:$D,0),0)</f>
        <v>#N/A</v>
      </c>
      <c r="F1852" s="37" t="e">
        <f>INDEX('Monthly Returns'!$P:$P,MATCH('Charting Input'!$C1852,'Monthly Returns'!$D:$D,0),0)</f>
        <v>#N/A</v>
      </c>
      <c r="G1852" s="17" t="e">
        <f t="shared" si="113"/>
        <v>#N/A</v>
      </c>
      <c r="H1852" s="17" t="e">
        <f t="shared" si="115"/>
        <v>#N/A</v>
      </c>
      <c r="I1852" s="17" t="e">
        <f t="shared" si="116"/>
        <v>#N/A</v>
      </c>
    </row>
    <row r="1853" spans="2:9" x14ac:dyDescent="0.2">
      <c r="B1853" s="1" t="s">
        <v>2264</v>
      </c>
      <c r="C1853" s="34">
        <f t="shared" si="114"/>
        <v>96029</v>
      </c>
      <c r="D1853" s="37" t="e">
        <f>INDEX('Monthly Returns'!$E:$E,MATCH('Charting Input'!$C1853,'Monthly Returns'!$D:$D,0),0)</f>
        <v>#N/A</v>
      </c>
      <c r="E1853" s="37" t="e">
        <f>INDEX('Monthly Returns'!$O:$O,MATCH('Charting Input'!$C1853,'Monthly Returns'!$D:$D,0),0)</f>
        <v>#N/A</v>
      </c>
      <c r="F1853" s="37" t="e">
        <f>INDEX('Monthly Returns'!$P:$P,MATCH('Charting Input'!$C1853,'Monthly Returns'!$D:$D,0),0)</f>
        <v>#N/A</v>
      </c>
      <c r="G1853" s="17" t="e">
        <f t="shared" si="113"/>
        <v>#N/A</v>
      </c>
      <c r="H1853" s="17" t="e">
        <f t="shared" si="115"/>
        <v>#N/A</v>
      </c>
      <c r="I1853" s="17" t="e">
        <f t="shared" si="116"/>
        <v>#N/A</v>
      </c>
    </row>
    <row r="1854" spans="2:9" x14ac:dyDescent="0.2">
      <c r="B1854" s="1" t="s">
        <v>2265</v>
      </c>
      <c r="C1854" s="34">
        <f t="shared" si="114"/>
        <v>96060</v>
      </c>
      <c r="D1854" s="37" t="e">
        <f>INDEX('Monthly Returns'!$E:$E,MATCH('Charting Input'!$C1854,'Monthly Returns'!$D:$D,0),0)</f>
        <v>#N/A</v>
      </c>
      <c r="E1854" s="37" t="e">
        <f>INDEX('Monthly Returns'!$O:$O,MATCH('Charting Input'!$C1854,'Monthly Returns'!$D:$D,0),0)</f>
        <v>#N/A</v>
      </c>
      <c r="F1854" s="37" t="e">
        <f>INDEX('Monthly Returns'!$P:$P,MATCH('Charting Input'!$C1854,'Monthly Returns'!$D:$D,0),0)</f>
        <v>#N/A</v>
      </c>
      <c r="G1854" s="17" t="e">
        <f t="shared" si="113"/>
        <v>#N/A</v>
      </c>
      <c r="H1854" s="17" t="e">
        <f t="shared" si="115"/>
        <v>#N/A</v>
      </c>
      <c r="I1854" s="17" t="e">
        <f t="shared" si="116"/>
        <v>#N/A</v>
      </c>
    </row>
    <row r="1855" spans="2:9" x14ac:dyDescent="0.2">
      <c r="B1855" s="1" t="s">
        <v>2266</v>
      </c>
      <c r="C1855" s="34">
        <f t="shared" si="114"/>
        <v>96091</v>
      </c>
      <c r="D1855" s="37" t="e">
        <f>INDEX('Monthly Returns'!$E:$E,MATCH('Charting Input'!$C1855,'Monthly Returns'!$D:$D,0),0)</f>
        <v>#N/A</v>
      </c>
      <c r="E1855" s="37" t="e">
        <f>INDEX('Monthly Returns'!$O:$O,MATCH('Charting Input'!$C1855,'Monthly Returns'!$D:$D,0),0)</f>
        <v>#N/A</v>
      </c>
      <c r="F1855" s="37" t="e">
        <f>INDEX('Monthly Returns'!$P:$P,MATCH('Charting Input'!$C1855,'Monthly Returns'!$D:$D,0),0)</f>
        <v>#N/A</v>
      </c>
      <c r="G1855" s="17" t="e">
        <f t="shared" si="113"/>
        <v>#N/A</v>
      </c>
      <c r="H1855" s="17" t="e">
        <f t="shared" si="115"/>
        <v>#N/A</v>
      </c>
      <c r="I1855" s="17" t="e">
        <f t="shared" si="116"/>
        <v>#N/A</v>
      </c>
    </row>
    <row r="1856" spans="2:9" x14ac:dyDescent="0.2">
      <c r="B1856" s="1" t="s">
        <v>2267</v>
      </c>
      <c r="C1856" s="34">
        <f t="shared" si="114"/>
        <v>96119</v>
      </c>
      <c r="D1856" s="37" t="e">
        <f>INDEX('Monthly Returns'!$E:$E,MATCH('Charting Input'!$C1856,'Monthly Returns'!$D:$D,0),0)</f>
        <v>#N/A</v>
      </c>
      <c r="E1856" s="37" t="e">
        <f>INDEX('Monthly Returns'!$O:$O,MATCH('Charting Input'!$C1856,'Monthly Returns'!$D:$D,0),0)</f>
        <v>#N/A</v>
      </c>
      <c r="F1856" s="37" t="e">
        <f>INDEX('Monthly Returns'!$P:$P,MATCH('Charting Input'!$C1856,'Monthly Returns'!$D:$D,0),0)</f>
        <v>#N/A</v>
      </c>
      <c r="G1856" s="17" t="e">
        <f t="shared" si="113"/>
        <v>#N/A</v>
      </c>
      <c r="H1856" s="17" t="e">
        <f t="shared" si="115"/>
        <v>#N/A</v>
      </c>
      <c r="I1856" s="17" t="e">
        <f t="shared" si="116"/>
        <v>#N/A</v>
      </c>
    </row>
    <row r="1857" spans="2:9" x14ac:dyDescent="0.2">
      <c r="B1857" s="1" t="s">
        <v>2268</v>
      </c>
      <c r="C1857" s="34">
        <f t="shared" si="114"/>
        <v>96150</v>
      </c>
      <c r="D1857" s="37" t="e">
        <f>INDEX('Monthly Returns'!$E:$E,MATCH('Charting Input'!$C1857,'Monthly Returns'!$D:$D,0),0)</f>
        <v>#N/A</v>
      </c>
      <c r="E1857" s="37" t="e">
        <f>INDEX('Monthly Returns'!$O:$O,MATCH('Charting Input'!$C1857,'Monthly Returns'!$D:$D,0),0)</f>
        <v>#N/A</v>
      </c>
      <c r="F1857" s="37" t="e">
        <f>INDEX('Monthly Returns'!$P:$P,MATCH('Charting Input'!$C1857,'Monthly Returns'!$D:$D,0),0)</f>
        <v>#N/A</v>
      </c>
      <c r="G1857" s="17" t="e">
        <f t="shared" si="113"/>
        <v>#N/A</v>
      </c>
      <c r="H1857" s="17" t="e">
        <f t="shared" si="115"/>
        <v>#N/A</v>
      </c>
      <c r="I1857" s="17" t="e">
        <f t="shared" si="116"/>
        <v>#N/A</v>
      </c>
    </row>
    <row r="1858" spans="2:9" x14ac:dyDescent="0.2">
      <c r="B1858" s="1" t="s">
        <v>2269</v>
      </c>
      <c r="C1858" s="34">
        <f t="shared" si="114"/>
        <v>96180</v>
      </c>
      <c r="D1858" s="37" t="e">
        <f>INDEX('Monthly Returns'!$E:$E,MATCH('Charting Input'!$C1858,'Monthly Returns'!$D:$D,0),0)</f>
        <v>#N/A</v>
      </c>
      <c r="E1858" s="37" t="e">
        <f>INDEX('Monthly Returns'!$O:$O,MATCH('Charting Input'!$C1858,'Monthly Returns'!$D:$D,0),0)</f>
        <v>#N/A</v>
      </c>
      <c r="F1858" s="37" t="e">
        <f>INDEX('Monthly Returns'!$P:$P,MATCH('Charting Input'!$C1858,'Monthly Returns'!$D:$D,0),0)</f>
        <v>#N/A</v>
      </c>
      <c r="G1858" s="17" t="e">
        <f t="shared" si="113"/>
        <v>#N/A</v>
      </c>
      <c r="H1858" s="17" t="e">
        <f t="shared" si="115"/>
        <v>#N/A</v>
      </c>
      <c r="I1858" s="17" t="e">
        <f t="shared" si="116"/>
        <v>#N/A</v>
      </c>
    </row>
    <row r="1859" spans="2:9" x14ac:dyDescent="0.2">
      <c r="B1859" s="1" t="s">
        <v>2270</v>
      </c>
      <c r="C1859" s="34">
        <f t="shared" si="114"/>
        <v>96211</v>
      </c>
      <c r="D1859" s="37" t="e">
        <f>INDEX('Monthly Returns'!$E:$E,MATCH('Charting Input'!$C1859,'Monthly Returns'!$D:$D,0),0)</f>
        <v>#N/A</v>
      </c>
      <c r="E1859" s="37" t="e">
        <f>INDEX('Monthly Returns'!$O:$O,MATCH('Charting Input'!$C1859,'Monthly Returns'!$D:$D,0),0)</f>
        <v>#N/A</v>
      </c>
      <c r="F1859" s="37" t="e">
        <f>INDEX('Monthly Returns'!$P:$P,MATCH('Charting Input'!$C1859,'Monthly Returns'!$D:$D,0),0)</f>
        <v>#N/A</v>
      </c>
      <c r="G1859" s="17" t="e">
        <f t="shared" si="113"/>
        <v>#N/A</v>
      </c>
      <c r="H1859" s="17" t="e">
        <f t="shared" si="115"/>
        <v>#N/A</v>
      </c>
      <c r="I1859" s="17" t="e">
        <f t="shared" si="116"/>
        <v>#N/A</v>
      </c>
    </row>
    <row r="1860" spans="2:9" x14ac:dyDescent="0.2">
      <c r="B1860" s="1" t="s">
        <v>2271</v>
      </c>
      <c r="C1860" s="34">
        <f t="shared" si="114"/>
        <v>96241</v>
      </c>
      <c r="D1860" s="37" t="e">
        <f>INDEX('Monthly Returns'!$E:$E,MATCH('Charting Input'!$C1860,'Monthly Returns'!$D:$D,0),0)</f>
        <v>#N/A</v>
      </c>
      <c r="E1860" s="37" t="e">
        <f>INDEX('Monthly Returns'!$O:$O,MATCH('Charting Input'!$C1860,'Monthly Returns'!$D:$D,0),0)</f>
        <v>#N/A</v>
      </c>
      <c r="F1860" s="37" t="e">
        <f>INDEX('Monthly Returns'!$P:$P,MATCH('Charting Input'!$C1860,'Monthly Returns'!$D:$D,0),0)</f>
        <v>#N/A</v>
      </c>
      <c r="G1860" s="17" t="e">
        <f t="shared" si="113"/>
        <v>#N/A</v>
      </c>
      <c r="H1860" s="17" t="e">
        <f t="shared" si="115"/>
        <v>#N/A</v>
      </c>
      <c r="I1860" s="17" t="e">
        <f t="shared" si="116"/>
        <v>#N/A</v>
      </c>
    </row>
    <row r="1861" spans="2:9" x14ac:dyDescent="0.2">
      <c r="B1861" s="1" t="s">
        <v>2272</v>
      </c>
      <c r="C1861" s="34">
        <f t="shared" si="114"/>
        <v>96272</v>
      </c>
      <c r="D1861" s="37" t="e">
        <f>INDEX('Monthly Returns'!$E:$E,MATCH('Charting Input'!$C1861,'Monthly Returns'!$D:$D,0),0)</f>
        <v>#N/A</v>
      </c>
      <c r="E1861" s="37" t="e">
        <f>INDEX('Monthly Returns'!$O:$O,MATCH('Charting Input'!$C1861,'Monthly Returns'!$D:$D,0),0)</f>
        <v>#N/A</v>
      </c>
      <c r="F1861" s="37" t="e">
        <f>INDEX('Monthly Returns'!$P:$P,MATCH('Charting Input'!$C1861,'Monthly Returns'!$D:$D,0),0)</f>
        <v>#N/A</v>
      </c>
      <c r="G1861" s="17" t="e">
        <f t="shared" si="113"/>
        <v>#N/A</v>
      </c>
      <c r="H1861" s="17" t="e">
        <f t="shared" si="115"/>
        <v>#N/A</v>
      </c>
      <c r="I1861" s="17" t="e">
        <f t="shared" si="116"/>
        <v>#N/A</v>
      </c>
    </row>
    <row r="1862" spans="2:9" x14ac:dyDescent="0.2">
      <c r="B1862" s="1" t="s">
        <v>2273</v>
      </c>
      <c r="C1862" s="34">
        <f t="shared" si="114"/>
        <v>96303</v>
      </c>
      <c r="D1862" s="37" t="e">
        <f>INDEX('Monthly Returns'!$E:$E,MATCH('Charting Input'!$C1862,'Monthly Returns'!$D:$D,0),0)</f>
        <v>#N/A</v>
      </c>
      <c r="E1862" s="37" t="e">
        <f>INDEX('Monthly Returns'!$O:$O,MATCH('Charting Input'!$C1862,'Monthly Returns'!$D:$D,0),0)</f>
        <v>#N/A</v>
      </c>
      <c r="F1862" s="37" t="e">
        <f>INDEX('Monthly Returns'!$P:$P,MATCH('Charting Input'!$C1862,'Monthly Returns'!$D:$D,0),0)</f>
        <v>#N/A</v>
      </c>
      <c r="G1862" s="17" t="e">
        <f t="shared" si="113"/>
        <v>#N/A</v>
      </c>
      <c r="H1862" s="17" t="e">
        <f t="shared" si="115"/>
        <v>#N/A</v>
      </c>
      <c r="I1862" s="17" t="e">
        <f t="shared" si="116"/>
        <v>#N/A</v>
      </c>
    </row>
    <row r="1863" spans="2:9" x14ac:dyDescent="0.2">
      <c r="B1863" s="1" t="s">
        <v>2274</v>
      </c>
      <c r="C1863" s="34">
        <f t="shared" si="114"/>
        <v>96333</v>
      </c>
      <c r="D1863" s="37" t="e">
        <f>INDEX('Monthly Returns'!$E:$E,MATCH('Charting Input'!$C1863,'Monthly Returns'!$D:$D,0),0)</f>
        <v>#N/A</v>
      </c>
      <c r="E1863" s="37" t="e">
        <f>INDEX('Monthly Returns'!$O:$O,MATCH('Charting Input'!$C1863,'Monthly Returns'!$D:$D,0),0)</f>
        <v>#N/A</v>
      </c>
      <c r="F1863" s="37" t="e">
        <f>INDEX('Monthly Returns'!$P:$P,MATCH('Charting Input'!$C1863,'Monthly Returns'!$D:$D,0),0)</f>
        <v>#N/A</v>
      </c>
      <c r="G1863" s="17" t="e">
        <f t="shared" ref="G1863:G1926" si="117">D1863</f>
        <v>#N/A</v>
      </c>
      <c r="H1863" s="17" t="e">
        <f t="shared" si="115"/>
        <v>#N/A</v>
      </c>
      <c r="I1863" s="17" t="e">
        <f t="shared" si="116"/>
        <v>#N/A</v>
      </c>
    </row>
    <row r="1864" spans="2:9" x14ac:dyDescent="0.2">
      <c r="B1864" s="1" t="s">
        <v>2275</v>
      </c>
      <c r="C1864" s="34">
        <f t="shared" ref="C1864:C1927" si="118">EOMONTH(DATE(YEAR(C1863),MONTH(C1863),DAY(C1863)),1)</f>
        <v>96364</v>
      </c>
      <c r="D1864" s="37" t="e">
        <f>INDEX('Monthly Returns'!$E:$E,MATCH('Charting Input'!$C1864,'Monthly Returns'!$D:$D,0),0)</f>
        <v>#N/A</v>
      </c>
      <c r="E1864" s="37" t="e">
        <f>INDEX('Monthly Returns'!$O:$O,MATCH('Charting Input'!$C1864,'Monthly Returns'!$D:$D,0),0)</f>
        <v>#N/A</v>
      </c>
      <c r="F1864" s="37" t="e">
        <f>INDEX('Monthly Returns'!$P:$P,MATCH('Charting Input'!$C1864,'Monthly Returns'!$D:$D,0),0)</f>
        <v>#N/A</v>
      </c>
      <c r="G1864" s="17" t="e">
        <f t="shared" si="117"/>
        <v>#N/A</v>
      </c>
      <c r="H1864" s="17" t="e">
        <f t="shared" ref="H1864:H1927" si="119">H1863*(E1864/E1863)</f>
        <v>#N/A</v>
      </c>
      <c r="I1864" s="17" t="e">
        <f t="shared" ref="I1864:I1927" si="120">I1863*(F1864/F1863)</f>
        <v>#N/A</v>
      </c>
    </row>
    <row r="1865" spans="2:9" x14ac:dyDescent="0.2">
      <c r="B1865" s="1" t="s">
        <v>2276</v>
      </c>
      <c r="C1865" s="34">
        <f t="shared" si="118"/>
        <v>96394</v>
      </c>
      <c r="D1865" s="37" t="e">
        <f>INDEX('Monthly Returns'!$E:$E,MATCH('Charting Input'!$C1865,'Monthly Returns'!$D:$D,0),0)</f>
        <v>#N/A</v>
      </c>
      <c r="E1865" s="37" t="e">
        <f>INDEX('Monthly Returns'!$O:$O,MATCH('Charting Input'!$C1865,'Monthly Returns'!$D:$D,0),0)</f>
        <v>#N/A</v>
      </c>
      <c r="F1865" s="37" t="e">
        <f>INDEX('Monthly Returns'!$P:$P,MATCH('Charting Input'!$C1865,'Monthly Returns'!$D:$D,0),0)</f>
        <v>#N/A</v>
      </c>
      <c r="G1865" s="17" t="e">
        <f t="shared" si="117"/>
        <v>#N/A</v>
      </c>
      <c r="H1865" s="17" t="e">
        <f t="shared" si="119"/>
        <v>#N/A</v>
      </c>
      <c r="I1865" s="17" t="e">
        <f t="shared" si="120"/>
        <v>#N/A</v>
      </c>
    </row>
    <row r="1866" spans="2:9" x14ac:dyDescent="0.2">
      <c r="B1866" s="1" t="s">
        <v>2277</v>
      </c>
      <c r="C1866" s="34">
        <f t="shared" si="118"/>
        <v>96425</v>
      </c>
      <c r="D1866" s="37" t="e">
        <f>INDEX('Monthly Returns'!$E:$E,MATCH('Charting Input'!$C1866,'Monthly Returns'!$D:$D,0),0)</f>
        <v>#N/A</v>
      </c>
      <c r="E1866" s="37" t="e">
        <f>INDEX('Monthly Returns'!$O:$O,MATCH('Charting Input'!$C1866,'Monthly Returns'!$D:$D,0),0)</f>
        <v>#N/A</v>
      </c>
      <c r="F1866" s="37" t="e">
        <f>INDEX('Monthly Returns'!$P:$P,MATCH('Charting Input'!$C1866,'Monthly Returns'!$D:$D,0),0)</f>
        <v>#N/A</v>
      </c>
      <c r="G1866" s="17" t="e">
        <f t="shared" si="117"/>
        <v>#N/A</v>
      </c>
      <c r="H1866" s="17" t="e">
        <f t="shared" si="119"/>
        <v>#N/A</v>
      </c>
      <c r="I1866" s="17" t="e">
        <f t="shared" si="120"/>
        <v>#N/A</v>
      </c>
    </row>
    <row r="1867" spans="2:9" x14ac:dyDescent="0.2">
      <c r="B1867" s="1" t="s">
        <v>2278</v>
      </c>
      <c r="C1867" s="34">
        <f t="shared" si="118"/>
        <v>96456</v>
      </c>
      <c r="D1867" s="37" t="e">
        <f>INDEX('Monthly Returns'!$E:$E,MATCH('Charting Input'!$C1867,'Monthly Returns'!$D:$D,0),0)</f>
        <v>#N/A</v>
      </c>
      <c r="E1867" s="37" t="e">
        <f>INDEX('Monthly Returns'!$O:$O,MATCH('Charting Input'!$C1867,'Monthly Returns'!$D:$D,0),0)</f>
        <v>#N/A</v>
      </c>
      <c r="F1867" s="37" t="e">
        <f>INDEX('Monthly Returns'!$P:$P,MATCH('Charting Input'!$C1867,'Monthly Returns'!$D:$D,0),0)</f>
        <v>#N/A</v>
      </c>
      <c r="G1867" s="17" t="e">
        <f t="shared" si="117"/>
        <v>#N/A</v>
      </c>
      <c r="H1867" s="17" t="e">
        <f t="shared" si="119"/>
        <v>#N/A</v>
      </c>
      <c r="I1867" s="17" t="e">
        <f t="shared" si="120"/>
        <v>#N/A</v>
      </c>
    </row>
    <row r="1868" spans="2:9" x14ac:dyDescent="0.2">
      <c r="B1868" s="1" t="s">
        <v>2279</v>
      </c>
      <c r="C1868" s="34">
        <f t="shared" si="118"/>
        <v>96485</v>
      </c>
      <c r="D1868" s="37" t="e">
        <f>INDEX('Monthly Returns'!$E:$E,MATCH('Charting Input'!$C1868,'Monthly Returns'!$D:$D,0),0)</f>
        <v>#N/A</v>
      </c>
      <c r="E1868" s="37" t="e">
        <f>INDEX('Monthly Returns'!$O:$O,MATCH('Charting Input'!$C1868,'Monthly Returns'!$D:$D,0),0)</f>
        <v>#N/A</v>
      </c>
      <c r="F1868" s="37" t="e">
        <f>INDEX('Monthly Returns'!$P:$P,MATCH('Charting Input'!$C1868,'Monthly Returns'!$D:$D,0),0)</f>
        <v>#N/A</v>
      </c>
      <c r="G1868" s="17" t="e">
        <f t="shared" si="117"/>
        <v>#N/A</v>
      </c>
      <c r="H1868" s="17" t="e">
        <f t="shared" si="119"/>
        <v>#N/A</v>
      </c>
      <c r="I1868" s="17" t="e">
        <f t="shared" si="120"/>
        <v>#N/A</v>
      </c>
    </row>
    <row r="1869" spans="2:9" x14ac:dyDescent="0.2">
      <c r="B1869" s="1" t="s">
        <v>2280</v>
      </c>
      <c r="C1869" s="34">
        <f t="shared" si="118"/>
        <v>96516</v>
      </c>
      <c r="D1869" s="37" t="e">
        <f>INDEX('Monthly Returns'!$E:$E,MATCH('Charting Input'!$C1869,'Monthly Returns'!$D:$D,0),0)</f>
        <v>#N/A</v>
      </c>
      <c r="E1869" s="37" t="e">
        <f>INDEX('Monthly Returns'!$O:$O,MATCH('Charting Input'!$C1869,'Monthly Returns'!$D:$D,0),0)</f>
        <v>#N/A</v>
      </c>
      <c r="F1869" s="37" t="e">
        <f>INDEX('Monthly Returns'!$P:$P,MATCH('Charting Input'!$C1869,'Monthly Returns'!$D:$D,0),0)</f>
        <v>#N/A</v>
      </c>
      <c r="G1869" s="17" t="e">
        <f t="shared" si="117"/>
        <v>#N/A</v>
      </c>
      <c r="H1869" s="17" t="e">
        <f t="shared" si="119"/>
        <v>#N/A</v>
      </c>
      <c r="I1869" s="17" t="e">
        <f t="shared" si="120"/>
        <v>#N/A</v>
      </c>
    </row>
    <row r="1870" spans="2:9" x14ac:dyDescent="0.2">
      <c r="B1870" s="1" t="s">
        <v>2281</v>
      </c>
      <c r="C1870" s="34">
        <f t="shared" si="118"/>
        <v>96546</v>
      </c>
      <c r="D1870" s="37" t="e">
        <f>INDEX('Monthly Returns'!$E:$E,MATCH('Charting Input'!$C1870,'Monthly Returns'!$D:$D,0),0)</f>
        <v>#N/A</v>
      </c>
      <c r="E1870" s="37" t="e">
        <f>INDEX('Monthly Returns'!$O:$O,MATCH('Charting Input'!$C1870,'Monthly Returns'!$D:$D,0),0)</f>
        <v>#N/A</v>
      </c>
      <c r="F1870" s="37" t="e">
        <f>INDEX('Monthly Returns'!$P:$P,MATCH('Charting Input'!$C1870,'Monthly Returns'!$D:$D,0),0)</f>
        <v>#N/A</v>
      </c>
      <c r="G1870" s="17" t="e">
        <f t="shared" si="117"/>
        <v>#N/A</v>
      </c>
      <c r="H1870" s="17" t="e">
        <f t="shared" si="119"/>
        <v>#N/A</v>
      </c>
      <c r="I1870" s="17" t="e">
        <f t="shared" si="120"/>
        <v>#N/A</v>
      </c>
    </row>
    <row r="1871" spans="2:9" x14ac:dyDescent="0.2">
      <c r="B1871" s="1" t="s">
        <v>2282</v>
      </c>
      <c r="C1871" s="34">
        <f t="shared" si="118"/>
        <v>96577</v>
      </c>
      <c r="D1871" s="37" t="e">
        <f>INDEX('Monthly Returns'!$E:$E,MATCH('Charting Input'!$C1871,'Monthly Returns'!$D:$D,0),0)</f>
        <v>#N/A</v>
      </c>
      <c r="E1871" s="37" t="e">
        <f>INDEX('Monthly Returns'!$O:$O,MATCH('Charting Input'!$C1871,'Monthly Returns'!$D:$D,0),0)</f>
        <v>#N/A</v>
      </c>
      <c r="F1871" s="37" t="e">
        <f>INDEX('Monthly Returns'!$P:$P,MATCH('Charting Input'!$C1871,'Monthly Returns'!$D:$D,0),0)</f>
        <v>#N/A</v>
      </c>
      <c r="G1871" s="17" t="e">
        <f t="shared" si="117"/>
        <v>#N/A</v>
      </c>
      <c r="H1871" s="17" t="e">
        <f t="shared" si="119"/>
        <v>#N/A</v>
      </c>
      <c r="I1871" s="17" t="e">
        <f t="shared" si="120"/>
        <v>#N/A</v>
      </c>
    </row>
    <row r="1872" spans="2:9" x14ac:dyDescent="0.2">
      <c r="B1872" s="1" t="s">
        <v>2283</v>
      </c>
      <c r="C1872" s="34">
        <f t="shared" si="118"/>
        <v>96607</v>
      </c>
      <c r="D1872" s="37" t="e">
        <f>INDEX('Monthly Returns'!$E:$E,MATCH('Charting Input'!$C1872,'Monthly Returns'!$D:$D,0),0)</f>
        <v>#N/A</v>
      </c>
      <c r="E1872" s="37" t="e">
        <f>INDEX('Monthly Returns'!$O:$O,MATCH('Charting Input'!$C1872,'Monthly Returns'!$D:$D,0),0)</f>
        <v>#N/A</v>
      </c>
      <c r="F1872" s="37" t="e">
        <f>INDEX('Monthly Returns'!$P:$P,MATCH('Charting Input'!$C1872,'Monthly Returns'!$D:$D,0),0)</f>
        <v>#N/A</v>
      </c>
      <c r="G1872" s="17" t="e">
        <f t="shared" si="117"/>
        <v>#N/A</v>
      </c>
      <c r="H1872" s="17" t="e">
        <f t="shared" si="119"/>
        <v>#N/A</v>
      </c>
      <c r="I1872" s="17" t="e">
        <f t="shared" si="120"/>
        <v>#N/A</v>
      </c>
    </row>
    <row r="1873" spans="2:9" x14ac:dyDescent="0.2">
      <c r="B1873" s="1" t="s">
        <v>2284</v>
      </c>
      <c r="C1873" s="34">
        <f t="shared" si="118"/>
        <v>96638</v>
      </c>
      <c r="D1873" s="37" t="e">
        <f>INDEX('Monthly Returns'!$E:$E,MATCH('Charting Input'!$C1873,'Monthly Returns'!$D:$D,0),0)</f>
        <v>#N/A</v>
      </c>
      <c r="E1873" s="37" t="e">
        <f>INDEX('Monthly Returns'!$O:$O,MATCH('Charting Input'!$C1873,'Monthly Returns'!$D:$D,0),0)</f>
        <v>#N/A</v>
      </c>
      <c r="F1873" s="37" t="e">
        <f>INDEX('Monthly Returns'!$P:$P,MATCH('Charting Input'!$C1873,'Monthly Returns'!$D:$D,0),0)</f>
        <v>#N/A</v>
      </c>
      <c r="G1873" s="17" t="e">
        <f t="shared" si="117"/>
        <v>#N/A</v>
      </c>
      <c r="H1873" s="17" t="e">
        <f t="shared" si="119"/>
        <v>#N/A</v>
      </c>
      <c r="I1873" s="17" t="e">
        <f t="shared" si="120"/>
        <v>#N/A</v>
      </c>
    </row>
    <row r="1874" spans="2:9" x14ac:dyDescent="0.2">
      <c r="B1874" s="1" t="s">
        <v>2285</v>
      </c>
      <c r="C1874" s="34">
        <f t="shared" si="118"/>
        <v>96669</v>
      </c>
      <c r="D1874" s="37" t="e">
        <f>INDEX('Monthly Returns'!$E:$E,MATCH('Charting Input'!$C1874,'Monthly Returns'!$D:$D,0),0)</f>
        <v>#N/A</v>
      </c>
      <c r="E1874" s="37" t="e">
        <f>INDEX('Monthly Returns'!$O:$O,MATCH('Charting Input'!$C1874,'Monthly Returns'!$D:$D,0),0)</f>
        <v>#N/A</v>
      </c>
      <c r="F1874" s="37" t="e">
        <f>INDEX('Monthly Returns'!$P:$P,MATCH('Charting Input'!$C1874,'Monthly Returns'!$D:$D,0),0)</f>
        <v>#N/A</v>
      </c>
      <c r="G1874" s="17" t="e">
        <f t="shared" si="117"/>
        <v>#N/A</v>
      </c>
      <c r="H1874" s="17" t="e">
        <f t="shared" si="119"/>
        <v>#N/A</v>
      </c>
      <c r="I1874" s="17" t="e">
        <f t="shared" si="120"/>
        <v>#N/A</v>
      </c>
    </row>
    <row r="1875" spans="2:9" x14ac:dyDescent="0.2">
      <c r="B1875" s="1" t="s">
        <v>2286</v>
      </c>
      <c r="C1875" s="34">
        <f t="shared" si="118"/>
        <v>96699</v>
      </c>
      <c r="D1875" s="37" t="e">
        <f>INDEX('Monthly Returns'!$E:$E,MATCH('Charting Input'!$C1875,'Monthly Returns'!$D:$D,0),0)</f>
        <v>#N/A</v>
      </c>
      <c r="E1875" s="37" t="e">
        <f>INDEX('Monthly Returns'!$O:$O,MATCH('Charting Input'!$C1875,'Monthly Returns'!$D:$D,0),0)</f>
        <v>#N/A</v>
      </c>
      <c r="F1875" s="37" t="e">
        <f>INDEX('Monthly Returns'!$P:$P,MATCH('Charting Input'!$C1875,'Monthly Returns'!$D:$D,0),0)</f>
        <v>#N/A</v>
      </c>
      <c r="G1875" s="17" t="e">
        <f t="shared" si="117"/>
        <v>#N/A</v>
      </c>
      <c r="H1875" s="17" t="e">
        <f t="shared" si="119"/>
        <v>#N/A</v>
      </c>
      <c r="I1875" s="17" t="e">
        <f t="shared" si="120"/>
        <v>#N/A</v>
      </c>
    </row>
    <row r="1876" spans="2:9" x14ac:dyDescent="0.2">
      <c r="B1876" s="1" t="s">
        <v>2287</v>
      </c>
      <c r="C1876" s="34">
        <f t="shared" si="118"/>
        <v>96730</v>
      </c>
      <c r="D1876" s="37" t="e">
        <f>INDEX('Monthly Returns'!$E:$E,MATCH('Charting Input'!$C1876,'Monthly Returns'!$D:$D,0),0)</f>
        <v>#N/A</v>
      </c>
      <c r="E1876" s="37" t="e">
        <f>INDEX('Monthly Returns'!$O:$O,MATCH('Charting Input'!$C1876,'Monthly Returns'!$D:$D,0),0)</f>
        <v>#N/A</v>
      </c>
      <c r="F1876" s="37" t="e">
        <f>INDEX('Monthly Returns'!$P:$P,MATCH('Charting Input'!$C1876,'Monthly Returns'!$D:$D,0),0)</f>
        <v>#N/A</v>
      </c>
      <c r="G1876" s="17" t="e">
        <f t="shared" si="117"/>
        <v>#N/A</v>
      </c>
      <c r="H1876" s="17" t="e">
        <f t="shared" si="119"/>
        <v>#N/A</v>
      </c>
      <c r="I1876" s="17" t="e">
        <f t="shared" si="120"/>
        <v>#N/A</v>
      </c>
    </row>
    <row r="1877" spans="2:9" x14ac:dyDescent="0.2">
      <c r="B1877" s="1" t="s">
        <v>2288</v>
      </c>
      <c r="C1877" s="34">
        <f t="shared" si="118"/>
        <v>96760</v>
      </c>
      <c r="D1877" s="37" t="e">
        <f>INDEX('Monthly Returns'!$E:$E,MATCH('Charting Input'!$C1877,'Monthly Returns'!$D:$D,0),0)</f>
        <v>#N/A</v>
      </c>
      <c r="E1877" s="37" t="e">
        <f>INDEX('Monthly Returns'!$O:$O,MATCH('Charting Input'!$C1877,'Monthly Returns'!$D:$D,0),0)</f>
        <v>#N/A</v>
      </c>
      <c r="F1877" s="37" t="e">
        <f>INDEX('Monthly Returns'!$P:$P,MATCH('Charting Input'!$C1877,'Monthly Returns'!$D:$D,0),0)</f>
        <v>#N/A</v>
      </c>
      <c r="G1877" s="17" t="e">
        <f t="shared" si="117"/>
        <v>#N/A</v>
      </c>
      <c r="H1877" s="17" t="e">
        <f t="shared" si="119"/>
        <v>#N/A</v>
      </c>
      <c r="I1877" s="17" t="e">
        <f t="shared" si="120"/>
        <v>#N/A</v>
      </c>
    </row>
    <row r="1878" spans="2:9" x14ac:dyDescent="0.2">
      <c r="B1878" s="1" t="s">
        <v>2289</v>
      </c>
      <c r="C1878" s="34">
        <f t="shared" si="118"/>
        <v>96791</v>
      </c>
      <c r="D1878" s="37" t="e">
        <f>INDEX('Monthly Returns'!$E:$E,MATCH('Charting Input'!$C1878,'Monthly Returns'!$D:$D,0),0)</f>
        <v>#N/A</v>
      </c>
      <c r="E1878" s="37" t="e">
        <f>INDEX('Monthly Returns'!$O:$O,MATCH('Charting Input'!$C1878,'Monthly Returns'!$D:$D,0),0)</f>
        <v>#N/A</v>
      </c>
      <c r="F1878" s="37" t="e">
        <f>INDEX('Monthly Returns'!$P:$P,MATCH('Charting Input'!$C1878,'Monthly Returns'!$D:$D,0),0)</f>
        <v>#N/A</v>
      </c>
      <c r="G1878" s="17" t="e">
        <f t="shared" si="117"/>
        <v>#N/A</v>
      </c>
      <c r="H1878" s="17" t="e">
        <f t="shared" si="119"/>
        <v>#N/A</v>
      </c>
      <c r="I1878" s="17" t="e">
        <f t="shared" si="120"/>
        <v>#N/A</v>
      </c>
    </row>
    <row r="1879" spans="2:9" x14ac:dyDescent="0.2">
      <c r="B1879" s="1" t="s">
        <v>2290</v>
      </c>
      <c r="C1879" s="34">
        <f t="shared" si="118"/>
        <v>96822</v>
      </c>
      <c r="D1879" s="37" t="e">
        <f>INDEX('Monthly Returns'!$E:$E,MATCH('Charting Input'!$C1879,'Monthly Returns'!$D:$D,0),0)</f>
        <v>#N/A</v>
      </c>
      <c r="E1879" s="37" t="e">
        <f>INDEX('Monthly Returns'!$O:$O,MATCH('Charting Input'!$C1879,'Monthly Returns'!$D:$D,0),0)</f>
        <v>#N/A</v>
      </c>
      <c r="F1879" s="37" t="e">
        <f>INDEX('Monthly Returns'!$P:$P,MATCH('Charting Input'!$C1879,'Monthly Returns'!$D:$D,0),0)</f>
        <v>#N/A</v>
      </c>
      <c r="G1879" s="17" t="e">
        <f t="shared" si="117"/>
        <v>#N/A</v>
      </c>
      <c r="H1879" s="17" t="e">
        <f t="shared" si="119"/>
        <v>#N/A</v>
      </c>
      <c r="I1879" s="17" t="e">
        <f t="shared" si="120"/>
        <v>#N/A</v>
      </c>
    </row>
    <row r="1880" spans="2:9" x14ac:dyDescent="0.2">
      <c r="B1880" s="1" t="s">
        <v>2291</v>
      </c>
      <c r="C1880" s="34">
        <f t="shared" si="118"/>
        <v>96850</v>
      </c>
      <c r="D1880" s="37" t="e">
        <f>INDEX('Monthly Returns'!$E:$E,MATCH('Charting Input'!$C1880,'Monthly Returns'!$D:$D,0),0)</f>
        <v>#N/A</v>
      </c>
      <c r="E1880" s="37" t="e">
        <f>INDEX('Monthly Returns'!$O:$O,MATCH('Charting Input'!$C1880,'Monthly Returns'!$D:$D,0),0)</f>
        <v>#N/A</v>
      </c>
      <c r="F1880" s="37" t="e">
        <f>INDEX('Monthly Returns'!$P:$P,MATCH('Charting Input'!$C1880,'Monthly Returns'!$D:$D,0),0)</f>
        <v>#N/A</v>
      </c>
      <c r="G1880" s="17" t="e">
        <f t="shared" si="117"/>
        <v>#N/A</v>
      </c>
      <c r="H1880" s="17" t="e">
        <f t="shared" si="119"/>
        <v>#N/A</v>
      </c>
      <c r="I1880" s="17" t="e">
        <f t="shared" si="120"/>
        <v>#N/A</v>
      </c>
    </row>
    <row r="1881" spans="2:9" x14ac:dyDescent="0.2">
      <c r="B1881" s="1" t="s">
        <v>2292</v>
      </c>
      <c r="C1881" s="34">
        <f t="shared" si="118"/>
        <v>96881</v>
      </c>
      <c r="D1881" s="37" t="e">
        <f>INDEX('Monthly Returns'!$E:$E,MATCH('Charting Input'!$C1881,'Monthly Returns'!$D:$D,0),0)</f>
        <v>#N/A</v>
      </c>
      <c r="E1881" s="37" t="e">
        <f>INDEX('Monthly Returns'!$O:$O,MATCH('Charting Input'!$C1881,'Monthly Returns'!$D:$D,0),0)</f>
        <v>#N/A</v>
      </c>
      <c r="F1881" s="37" t="e">
        <f>INDEX('Monthly Returns'!$P:$P,MATCH('Charting Input'!$C1881,'Monthly Returns'!$D:$D,0),0)</f>
        <v>#N/A</v>
      </c>
      <c r="G1881" s="17" t="e">
        <f t="shared" si="117"/>
        <v>#N/A</v>
      </c>
      <c r="H1881" s="17" t="e">
        <f t="shared" si="119"/>
        <v>#N/A</v>
      </c>
      <c r="I1881" s="17" t="e">
        <f t="shared" si="120"/>
        <v>#N/A</v>
      </c>
    </row>
    <row r="1882" spans="2:9" x14ac:dyDescent="0.2">
      <c r="B1882" s="1" t="s">
        <v>2293</v>
      </c>
      <c r="C1882" s="34">
        <f t="shared" si="118"/>
        <v>96911</v>
      </c>
      <c r="D1882" s="37" t="e">
        <f>INDEX('Monthly Returns'!$E:$E,MATCH('Charting Input'!$C1882,'Monthly Returns'!$D:$D,0),0)</f>
        <v>#N/A</v>
      </c>
      <c r="E1882" s="37" t="e">
        <f>INDEX('Monthly Returns'!$O:$O,MATCH('Charting Input'!$C1882,'Monthly Returns'!$D:$D,0),0)</f>
        <v>#N/A</v>
      </c>
      <c r="F1882" s="37" t="e">
        <f>INDEX('Monthly Returns'!$P:$P,MATCH('Charting Input'!$C1882,'Monthly Returns'!$D:$D,0),0)</f>
        <v>#N/A</v>
      </c>
      <c r="G1882" s="17" t="e">
        <f t="shared" si="117"/>
        <v>#N/A</v>
      </c>
      <c r="H1882" s="17" t="e">
        <f t="shared" si="119"/>
        <v>#N/A</v>
      </c>
      <c r="I1882" s="17" t="e">
        <f t="shared" si="120"/>
        <v>#N/A</v>
      </c>
    </row>
    <row r="1883" spans="2:9" x14ac:dyDescent="0.2">
      <c r="B1883" s="1" t="s">
        <v>2294</v>
      </c>
      <c r="C1883" s="34">
        <f t="shared" si="118"/>
        <v>96942</v>
      </c>
      <c r="D1883" s="37" t="e">
        <f>INDEX('Monthly Returns'!$E:$E,MATCH('Charting Input'!$C1883,'Monthly Returns'!$D:$D,0),0)</f>
        <v>#N/A</v>
      </c>
      <c r="E1883" s="37" t="e">
        <f>INDEX('Monthly Returns'!$O:$O,MATCH('Charting Input'!$C1883,'Monthly Returns'!$D:$D,0),0)</f>
        <v>#N/A</v>
      </c>
      <c r="F1883" s="37" t="e">
        <f>INDEX('Monthly Returns'!$P:$P,MATCH('Charting Input'!$C1883,'Monthly Returns'!$D:$D,0),0)</f>
        <v>#N/A</v>
      </c>
      <c r="G1883" s="17" t="e">
        <f t="shared" si="117"/>
        <v>#N/A</v>
      </c>
      <c r="H1883" s="17" t="e">
        <f t="shared" si="119"/>
        <v>#N/A</v>
      </c>
      <c r="I1883" s="17" t="e">
        <f t="shared" si="120"/>
        <v>#N/A</v>
      </c>
    </row>
    <row r="1884" spans="2:9" x14ac:dyDescent="0.2">
      <c r="B1884" s="1" t="s">
        <v>2295</v>
      </c>
      <c r="C1884" s="34">
        <f t="shared" si="118"/>
        <v>96972</v>
      </c>
      <c r="D1884" s="37" t="e">
        <f>INDEX('Monthly Returns'!$E:$E,MATCH('Charting Input'!$C1884,'Monthly Returns'!$D:$D,0),0)</f>
        <v>#N/A</v>
      </c>
      <c r="E1884" s="37" t="e">
        <f>INDEX('Monthly Returns'!$O:$O,MATCH('Charting Input'!$C1884,'Monthly Returns'!$D:$D,0),0)</f>
        <v>#N/A</v>
      </c>
      <c r="F1884" s="37" t="e">
        <f>INDEX('Monthly Returns'!$P:$P,MATCH('Charting Input'!$C1884,'Monthly Returns'!$D:$D,0),0)</f>
        <v>#N/A</v>
      </c>
      <c r="G1884" s="17" t="e">
        <f t="shared" si="117"/>
        <v>#N/A</v>
      </c>
      <c r="H1884" s="17" t="e">
        <f t="shared" si="119"/>
        <v>#N/A</v>
      </c>
      <c r="I1884" s="17" t="e">
        <f t="shared" si="120"/>
        <v>#N/A</v>
      </c>
    </row>
    <row r="1885" spans="2:9" x14ac:dyDescent="0.2">
      <c r="B1885" s="1" t="s">
        <v>2296</v>
      </c>
      <c r="C1885" s="34">
        <f t="shared" si="118"/>
        <v>97003</v>
      </c>
      <c r="D1885" s="37" t="e">
        <f>INDEX('Monthly Returns'!$E:$E,MATCH('Charting Input'!$C1885,'Monthly Returns'!$D:$D,0),0)</f>
        <v>#N/A</v>
      </c>
      <c r="E1885" s="37" t="e">
        <f>INDEX('Monthly Returns'!$O:$O,MATCH('Charting Input'!$C1885,'Monthly Returns'!$D:$D,0),0)</f>
        <v>#N/A</v>
      </c>
      <c r="F1885" s="37" t="e">
        <f>INDEX('Monthly Returns'!$P:$P,MATCH('Charting Input'!$C1885,'Monthly Returns'!$D:$D,0),0)</f>
        <v>#N/A</v>
      </c>
      <c r="G1885" s="17" t="e">
        <f t="shared" si="117"/>
        <v>#N/A</v>
      </c>
      <c r="H1885" s="17" t="e">
        <f t="shared" si="119"/>
        <v>#N/A</v>
      </c>
      <c r="I1885" s="17" t="e">
        <f t="shared" si="120"/>
        <v>#N/A</v>
      </c>
    </row>
    <row r="1886" spans="2:9" x14ac:dyDescent="0.2">
      <c r="B1886" s="1" t="s">
        <v>2297</v>
      </c>
      <c r="C1886" s="34">
        <f t="shared" si="118"/>
        <v>97034</v>
      </c>
      <c r="D1886" s="37" t="e">
        <f>INDEX('Monthly Returns'!$E:$E,MATCH('Charting Input'!$C1886,'Monthly Returns'!$D:$D,0),0)</f>
        <v>#N/A</v>
      </c>
      <c r="E1886" s="37" t="e">
        <f>INDEX('Monthly Returns'!$O:$O,MATCH('Charting Input'!$C1886,'Monthly Returns'!$D:$D,0),0)</f>
        <v>#N/A</v>
      </c>
      <c r="F1886" s="37" t="e">
        <f>INDEX('Monthly Returns'!$P:$P,MATCH('Charting Input'!$C1886,'Monthly Returns'!$D:$D,0),0)</f>
        <v>#N/A</v>
      </c>
      <c r="G1886" s="17" t="e">
        <f t="shared" si="117"/>
        <v>#N/A</v>
      </c>
      <c r="H1886" s="17" t="e">
        <f t="shared" si="119"/>
        <v>#N/A</v>
      </c>
      <c r="I1886" s="17" t="e">
        <f t="shared" si="120"/>
        <v>#N/A</v>
      </c>
    </row>
    <row r="1887" spans="2:9" x14ac:dyDescent="0.2">
      <c r="B1887" s="1" t="s">
        <v>2298</v>
      </c>
      <c r="C1887" s="34">
        <f t="shared" si="118"/>
        <v>97064</v>
      </c>
      <c r="D1887" s="37" t="e">
        <f>INDEX('Monthly Returns'!$E:$E,MATCH('Charting Input'!$C1887,'Monthly Returns'!$D:$D,0),0)</f>
        <v>#N/A</v>
      </c>
      <c r="E1887" s="37" t="e">
        <f>INDEX('Monthly Returns'!$O:$O,MATCH('Charting Input'!$C1887,'Monthly Returns'!$D:$D,0),0)</f>
        <v>#N/A</v>
      </c>
      <c r="F1887" s="37" t="e">
        <f>INDEX('Monthly Returns'!$P:$P,MATCH('Charting Input'!$C1887,'Monthly Returns'!$D:$D,0),0)</f>
        <v>#N/A</v>
      </c>
      <c r="G1887" s="17" t="e">
        <f t="shared" si="117"/>
        <v>#N/A</v>
      </c>
      <c r="H1887" s="17" t="e">
        <f t="shared" si="119"/>
        <v>#N/A</v>
      </c>
      <c r="I1887" s="17" t="e">
        <f t="shared" si="120"/>
        <v>#N/A</v>
      </c>
    </row>
    <row r="1888" spans="2:9" x14ac:dyDescent="0.2">
      <c r="B1888" s="1" t="s">
        <v>2299</v>
      </c>
      <c r="C1888" s="34">
        <f t="shared" si="118"/>
        <v>97095</v>
      </c>
      <c r="D1888" s="37" t="e">
        <f>INDEX('Monthly Returns'!$E:$E,MATCH('Charting Input'!$C1888,'Monthly Returns'!$D:$D,0),0)</f>
        <v>#N/A</v>
      </c>
      <c r="E1888" s="37" t="e">
        <f>INDEX('Monthly Returns'!$O:$O,MATCH('Charting Input'!$C1888,'Monthly Returns'!$D:$D,0),0)</f>
        <v>#N/A</v>
      </c>
      <c r="F1888" s="37" t="e">
        <f>INDEX('Monthly Returns'!$P:$P,MATCH('Charting Input'!$C1888,'Monthly Returns'!$D:$D,0),0)</f>
        <v>#N/A</v>
      </c>
      <c r="G1888" s="17" t="e">
        <f t="shared" si="117"/>
        <v>#N/A</v>
      </c>
      <c r="H1888" s="17" t="e">
        <f t="shared" si="119"/>
        <v>#N/A</v>
      </c>
      <c r="I1888" s="17" t="e">
        <f t="shared" si="120"/>
        <v>#N/A</v>
      </c>
    </row>
    <row r="1889" spans="2:9" x14ac:dyDescent="0.2">
      <c r="B1889" s="1" t="s">
        <v>2300</v>
      </c>
      <c r="C1889" s="34">
        <f t="shared" si="118"/>
        <v>97125</v>
      </c>
      <c r="D1889" s="37" t="e">
        <f>INDEX('Monthly Returns'!$E:$E,MATCH('Charting Input'!$C1889,'Monthly Returns'!$D:$D,0),0)</f>
        <v>#N/A</v>
      </c>
      <c r="E1889" s="37" t="e">
        <f>INDEX('Monthly Returns'!$O:$O,MATCH('Charting Input'!$C1889,'Monthly Returns'!$D:$D,0),0)</f>
        <v>#N/A</v>
      </c>
      <c r="F1889" s="37" t="e">
        <f>INDEX('Monthly Returns'!$P:$P,MATCH('Charting Input'!$C1889,'Monthly Returns'!$D:$D,0),0)</f>
        <v>#N/A</v>
      </c>
      <c r="G1889" s="17" t="e">
        <f t="shared" si="117"/>
        <v>#N/A</v>
      </c>
      <c r="H1889" s="17" t="e">
        <f t="shared" si="119"/>
        <v>#N/A</v>
      </c>
      <c r="I1889" s="17" t="e">
        <f t="shared" si="120"/>
        <v>#N/A</v>
      </c>
    </row>
    <row r="1890" spans="2:9" x14ac:dyDescent="0.2">
      <c r="B1890" s="1" t="s">
        <v>2301</v>
      </c>
      <c r="C1890" s="34">
        <f t="shared" si="118"/>
        <v>97156</v>
      </c>
      <c r="D1890" s="37" t="e">
        <f>INDEX('Monthly Returns'!$E:$E,MATCH('Charting Input'!$C1890,'Monthly Returns'!$D:$D,0),0)</f>
        <v>#N/A</v>
      </c>
      <c r="E1890" s="37" t="e">
        <f>INDEX('Monthly Returns'!$O:$O,MATCH('Charting Input'!$C1890,'Monthly Returns'!$D:$D,0),0)</f>
        <v>#N/A</v>
      </c>
      <c r="F1890" s="37" t="e">
        <f>INDEX('Monthly Returns'!$P:$P,MATCH('Charting Input'!$C1890,'Monthly Returns'!$D:$D,0),0)</f>
        <v>#N/A</v>
      </c>
      <c r="G1890" s="17" t="e">
        <f t="shared" si="117"/>
        <v>#N/A</v>
      </c>
      <c r="H1890" s="17" t="e">
        <f t="shared" si="119"/>
        <v>#N/A</v>
      </c>
      <c r="I1890" s="17" t="e">
        <f t="shared" si="120"/>
        <v>#N/A</v>
      </c>
    </row>
    <row r="1891" spans="2:9" x14ac:dyDescent="0.2">
      <c r="B1891" s="1" t="s">
        <v>2302</v>
      </c>
      <c r="C1891" s="34">
        <f t="shared" si="118"/>
        <v>97187</v>
      </c>
      <c r="D1891" s="37" t="e">
        <f>INDEX('Monthly Returns'!$E:$E,MATCH('Charting Input'!$C1891,'Monthly Returns'!$D:$D,0),0)</f>
        <v>#N/A</v>
      </c>
      <c r="E1891" s="37" t="e">
        <f>INDEX('Monthly Returns'!$O:$O,MATCH('Charting Input'!$C1891,'Monthly Returns'!$D:$D,0),0)</f>
        <v>#N/A</v>
      </c>
      <c r="F1891" s="37" t="e">
        <f>INDEX('Monthly Returns'!$P:$P,MATCH('Charting Input'!$C1891,'Monthly Returns'!$D:$D,0),0)</f>
        <v>#N/A</v>
      </c>
      <c r="G1891" s="17" t="e">
        <f t="shared" si="117"/>
        <v>#N/A</v>
      </c>
      <c r="H1891" s="17" t="e">
        <f t="shared" si="119"/>
        <v>#N/A</v>
      </c>
      <c r="I1891" s="17" t="e">
        <f t="shared" si="120"/>
        <v>#N/A</v>
      </c>
    </row>
    <row r="1892" spans="2:9" x14ac:dyDescent="0.2">
      <c r="B1892" s="1" t="s">
        <v>2303</v>
      </c>
      <c r="C1892" s="34">
        <f t="shared" si="118"/>
        <v>97215</v>
      </c>
      <c r="D1892" s="37" t="e">
        <f>INDEX('Monthly Returns'!$E:$E,MATCH('Charting Input'!$C1892,'Monthly Returns'!$D:$D,0),0)</f>
        <v>#N/A</v>
      </c>
      <c r="E1892" s="37" t="e">
        <f>INDEX('Monthly Returns'!$O:$O,MATCH('Charting Input'!$C1892,'Monthly Returns'!$D:$D,0),0)</f>
        <v>#N/A</v>
      </c>
      <c r="F1892" s="37" t="e">
        <f>INDEX('Monthly Returns'!$P:$P,MATCH('Charting Input'!$C1892,'Monthly Returns'!$D:$D,0),0)</f>
        <v>#N/A</v>
      </c>
      <c r="G1892" s="17" t="e">
        <f t="shared" si="117"/>
        <v>#N/A</v>
      </c>
      <c r="H1892" s="17" t="e">
        <f t="shared" si="119"/>
        <v>#N/A</v>
      </c>
      <c r="I1892" s="17" t="e">
        <f t="shared" si="120"/>
        <v>#N/A</v>
      </c>
    </row>
    <row r="1893" spans="2:9" x14ac:dyDescent="0.2">
      <c r="B1893" s="1" t="s">
        <v>2304</v>
      </c>
      <c r="C1893" s="34">
        <f t="shared" si="118"/>
        <v>97246</v>
      </c>
      <c r="D1893" s="37" t="e">
        <f>INDEX('Monthly Returns'!$E:$E,MATCH('Charting Input'!$C1893,'Monthly Returns'!$D:$D,0),0)</f>
        <v>#N/A</v>
      </c>
      <c r="E1893" s="37" t="e">
        <f>INDEX('Monthly Returns'!$O:$O,MATCH('Charting Input'!$C1893,'Monthly Returns'!$D:$D,0),0)</f>
        <v>#N/A</v>
      </c>
      <c r="F1893" s="37" t="e">
        <f>INDEX('Monthly Returns'!$P:$P,MATCH('Charting Input'!$C1893,'Monthly Returns'!$D:$D,0),0)</f>
        <v>#N/A</v>
      </c>
      <c r="G1893" s="17" t="e">
        <f t="shared" si="117"/>
        <v>#N/A</v>
      </c>
      <c r="H1893" s="17" t="e">
        <f t="shared" si="119"/>
        <v>#N/A</v>
      </c>
      <c r="I1893" s="17" t="e">
        <f t="shared" si="120"/>
        <v>#N/A</v>
      </c>
    </row>
    <row r="1894" spans="2:9" x14ac:dyDescent="0.2">
      <c r="B1894" s="1" t="s">
        <v>2305</v>
      </c>
      <c r="C1894" s="34">
        <f t="shared" si="118"/>
        <v>97276</v>
      </c>
      <c r="D1894" s="37" t="e">
        <f>INDEX('Monthly Returns'!$E:$E,MATCH('Charting Input'!$C1894,'Monthly Returns'!$D:$D,0),0)</f>
        <v>#N/A</v>
      </c>
      <c r="E1894" s="37" t="e">
        <f>INDEX('Monthly Returns'!$O:$O,MATCH('Charting Input'!$C1894,'Monthly Returns'!$D:$D,0),0)</f>
        <v>#N/A</v>
      </c>
      <c r="F1894" s="37" t="e">
        <f>INDEX('Monthly Returns'!$P:$P,MATCH('Charting Input'!$C1894,'Monthly Returns'!$D:$D,0),0)</f>
        <v>#N/A</v>
      </c>
      <c r="G1894" s="17" t="e">
        <f t="shared" si="117"/>
        <v>#N/A</v>
      </c>
      <c r="H1894" s="17" t="e">
        <f t="shared" si="119"/>
        <v>#N/A</v>
      </c>
      <c r="I1894" s="17" t="e">
        <f t="shared" si="120"/>
        <v>#N/A</v>
      </c>
    </row>
    <row r="1895" spans="2:9" x14ac:dyDescent="0.2">
      <c r="B1895" s="1" t="s">
        <v>2306</v>
      </c>
      <c r="C1895" s="34">
        <f t="shared" si="118"/>
        <v>97307</v>
      </c>
      <c r="D1895" s="37" t="e">
        <f>INDEX('Monthly Returns'!$E:$E,MATCH('Charting Input'!$C1895,'Monthly Returns'!$D:$D,0),0)</f>
        <v>#N/A</v>
      </c>
      <c r="E1895" s="37" t="e">
        <f>INDEX('Monthly Returns'!$O:$O,MATCH('Charting Input'!$C1895,'Monthly Returns'!$D:$D,0),0)</f>
        <v>#N/A</v>
      </c>
      <c r="F1895" s="37" t="e">
        <f>INDEX('Monthly Returns'!$P:$P,MATCH('Charting Input'!$C1895,'Monthly Returns'!$D:$D,0),0)</f>
        <v>#N/A</v>
      </c>
      <c r="G1895" s="17" t="e">
        <f t="shared" si="117"/>
        <v>#N/A</v>
      </c>
      <c r="H1895" s="17" t="e">
        <f t="shared" si="119"/>
        <v>#N/A</v>
      </c>
      <c r="I1895" s="17" t="e">
        <f t="shared" si="120"/>
        <v>#N/A</v>
      </c>
    </row>
    <row r="1896" spans="2:9" x14ac:dyDescent="0.2">
      <c r="B1896" s="1" t="s">
        <v>2307</v>
      </c>
      <c r="C1896" s="34">
        <f t="shared" si="118"/>
        <v>97337</v>
      </c>
      <c r="D1896" s="37" t="e">
        <f>INDEX('Monthly Returns'!$E:$E,MATCH('Charting Input'!$C1896,'Monthly Returns'!$D:$D,0),0)</f>
        <v>#N/A</v>
      </c>
      <c r="E1896" s="37" t="e">
        <f>INDEX('Monthly Returns'!$O:$O,MATCH('Charting Input'!$C1896,'Monthly Returns'!$D:$D,0),0)</f>
        <v>#N/A</v>
      </c>
      <c r="F1896" s="37" t="e">
        <f>INDEX('Monthly Returns'!$P:$P,MATCH('Charting Input'!$C1896,'Monthly Returns'!$D:$D,0),0)</f>
        <v>#N/A</v>
      </c>
      <c r="G1896" s="17" t="e">
        <f t="shared" si="117"/>
        <v>#N/A</v>
      </c>
      <c r="H1896" s="17" t="e">
        <f t="shared" si="119"/>
        <v>#N/A</v>
      </c>
      <c r="I1896" s="17" t="e">
        <f t="shared" si="120"/>
        <v>#N/A</v>
      </c>
    </row>
    <row r="1897" spans="2:9" x14ac:dyDescent="0.2">
      <c r="B1897" s="1" t="s">
        <v>2308</v>
      </c>
      <c r="C1897" s="34">
        <f t="shared" si="118"/>
        <v>97368</v>
      </c>
      <c r="D1897" s="37" t="e">
        <f>INDEX('Monthly Returns'!$E:$E,MATCH('Charting Input'!$C1897,'Monthly Returns'!$D:$D,0),0)</f>
        <v>#N/A</v>
      </c>
      <c r="E1897" s="37" t="e">
        <f>INDEX('Monthly Returns'!$O:$O,MATCH('Charting Input'!$C1897,'Monthly Returns'!$D:$D,0),0)</f>
        <v>#N/A</v>
      </c>
      <c r="F1897" s="37" t="e">
        <f>INDEX('Monthly Returns'!$P:$P,MATCH('Charting Input'!$C1897,'Monthly Returns'!$D:$D,0),0)</f>
        <v>#N/A</v>
      </c>
      <c r="G1897" s="17" t="e">
        <f t="shared" si="117"/>
        <v>#N/A</v>
      </c>
      <c r="H1897" s="17" t="e">
        <f t="shared" si="119"/>
        <v>#N/A</v>
      </c>
      <c r="I1897" s="17" t="e">
        <f t="shared" si="120"/>
        <v>#N/A</v>
      </c>
    </row>
    <row r="1898" spans="2:9" x14ac:dyDescent="0.2">
      <c r="B1898" s="1" t="s">
        <v>2309</v>
      </c>
      <c r="C1898" s="34">
        <f t="shared" si="118"/>
        <v>97399</v>
      </c>
      <c r="D1898" s="37" t="e">
        <f>INDEX('Monthly Returns'!$E:$E,MATCH('Charting Input'!$C1898,'Monthly Returns'!$D:$D,0),0)</f>
        <v>#N/A</v>
      </c>
      <c r="E1898" s="37" t="e">
        <f>INDEX('Monthly Returns'!$O:$O,MATCH('Charting Input'!$C1898,'Monthly Returns'!$D:$D,0),0)</f>
        <v>#N/A</v>
      </c>
      <c r="F1898" s="37" t="e">
        <f>INDEX('Monthly Returns'!$P:$P,MATCH('Charting Input'!$C1898,'Monthly Returns'!$D:$D,0),0)</f>
        <v>#N/A</v>
      </c>
      <c r="G1898" s="17" t="e">
        <f t="shared" si="117"/>
        <v>#N/A</v>
      </c>
      <c r="H1898" s="17" t="e">
        <f t="shared" si="119"/>
        <v>#N/A</v>
      </c>
      <c r="I1898" s="17" t="e">
        <f t="shared" si="120"/>
        <v>#N/A</v>
      </c>
    </row>
    <row r="1899" spans="2:9" x14ac:dyDescent="0.2">
      <c r="B1899" s="1" t="s">
        <v>2310</v>
      </c>
      <c r="C1899" s="34">
        <f t="shared" si="118"/>
        <v>97429</v>
      </c>
      <c r="D1899" s="37" t="e">
        <f>INDEX('Monthly Returns'!$E:$E,MATCH('Charting Input'!$C1899,'Monthly Returns'!$D:$D,0),0)</f>
        <v>#N/A</v>
      </c>
      <c r="E1899" s="37" t="e">
        <f>INDEX('Monthly Returns'!$O:$O,MATCH('Charting Input'!$C1899,'Monthly Returns'!$D:$D,0),0)</f>
        <v>#N/A</v>
      </c>
      <c r="F1899" s="37" t="e">
        <f>INDEX('Monthly Returns'!$P:$P,MATCH('Charting Input'!$C1899,'Monthly Returns'!$D:$D,0),0)</f>
        <v>#N/A</v>
      </c>
      <c r="G1899" s="17" t="e">
        <f t="shared" si="117"/>
        <v>#N/A</v>
      </c>
      <c r="H1899" s="17" t="e">
        <f t="shared" si="119"/>
        <v>#N/A</v>
      </c>
      <c r="I1899" s="17" t="e">
        <f t="shared" si="120"/>
        <v>#N/A</v>
      </c>
    </row>
    <row r="1900" spans="2:9" x14ac:dyDescent="0.2">
      <c r="B1900" s="1" t="s">
        <v>2311</v>
      </c>
      <c r="C1900" s="34">
        <f t="shared" si="118"/>
        <v>97460</v>
      </c>
      <c r="D1900" s="37" t="e">
        <f>INDEX('Monthly Returns'!$E:$E,MATCH('Charting Input'!$C1900,'Monthly Returns'!$D:$D,0),0)</f>
        <v>#N/A</v>
      </c>
      <c r="E1900" s="37" t="e">
        <f>INDEX('Monthly Returns'!$O:$O,MATCH('Charting Input'!$C1900,'Monthly Returns'!$D:$D,0),0)</f>
        <v>#N/A</v>
      </c>
      <c r="F1900" s="37" t="e">
        <f>INDEX('Monthly Returns'!$P:$P,MATCH('Charting Input'!$C1900,'Monthly Returns'!$D:$D,0),0)</f>
        <v>#N/A</v>
      </c>
      <c r="G1900" s="17" t="e">
        <f t="shared" si="117"/>
        <v>#N/A</v>
      </c>
      <c r="H1900" s="17" t="e">
        <f t="shared" si="119"/>
        <v>#N/A</v>
      </c>
      <c r="I1900" s="17" t="e">
        <f t="shared" si="120"/>
        <v>#N/A</v>
      </c>
    </row>
    <row r="1901" spans="2:9" x14ac:dyDescent="0.2">
      <c r="B1901" s="1" t="s">
        <v>2312</v>
      </c>
      <c r="C1901" s="34">
        <f t="shared" si="118"/>
        <v>97490</v>
      </c>
      <c r="D1901" s="37" t="e">
        <f>INDEX('Monthly Returns'!$E:$E,MATCH('Charting Input'!$C1901,'Monthly Returns'!$D:$D,0),0)</f>
        <v>#N/A</v>
      </c>
      <c r="E1901" s="37" t="e">
        <f>INDEX('Monthly Returns'!$O:$O,MATCH('Charting Input'!$C1901,'Monthly Returns'!$D:$D,0),0)</f>
        <v>#N/A</v>
      </c>
      <c r="F1901" s="37" t="e">
        <f>INDEX('Monthly Returns'!$P:$P,MATCH('Charting Input'!$C1901,'Monthly Returns'!$D:$D,0),0)</f>
        <v>#N/A</v>
      </c>
      <c r="G1901" s="17" t="e">
        <f t="shared" si="117"/>
        <v>#N/A</v>
      </c>
      <c r="H1901" s="17" t="e">
        <f t="shared" si="119"/>
        <v>#N/A</v>
      </c>
      <c r="I1901" s="17" t="e">
        <f t="shared" si="120"/>
        <v>#N/A</v>
      </c>
    </row>
    <row r="1902" spans="2:9" x14ac:dyDescent="0.2">
      <c r="B1902" s="1" t="s">
        <v>2313</v>
      </c>
      <c r="C1902" s="34">
        <f t="shared" si="118"/>
        <v>97521</v>
      </c>
      <c r="D1902" s="37" t="e">
        <f>INDEX('Monthly Returns'!$E:$E,MATCH('Charting Input'!$C1902,'Monthly Returns'!$D:$D,0),0)</f>
        <v>#N/A</v>
      </c>
      <c r="E1902" s="37" t="e">
        <f>INDEX('Monthly Returns'!$O:$O,MATCH('Charting Input'!$C1902,'Monthly Returns'!$D:$D,0),0)</f>
        <v>#N/A</v>
      </c>
      <c r="F1902" s="37" t="e">
        <f>INDEX('Monthly Returns'!$P:$P,MATCH('Charting Input'!$C1902,'Monthly Returns'!$D:$D,0),0)</f>
        <v>#N/A</v>
      </c>
      <c r="G1902" s="17" t="e">
        <f t="shared" si="117"/>
        <v>#N/A</v>
      </c>
      <c r="H1902" s="17" t="e">
        <f t="shared" si="119"/>
        <v>#N/A</v>
      </c>
      <c r="I1902" s="17" t="e">
        <f t="shared" si="120"/>
        <v>#N/A</v>
      </c>
    </row>
    <row r="1903" spans="2:9" x14ac:dyDescent="0.2">
      <c r="B1903" s="1" t="s">
        <v>2314</v>
      </c>
      <c r="C1903" s="34">
        <f t="shared" si="118"/>
        <v>97552</v>
      </c>
      <c r="D1903" s="37" t="e">
        <f>INDEX('Monthly Returns'!$E:$E,MATCH('Charting Input'!$C1903,'Monthly Returns'!$D:$D,0),0)</f>
        <v>#N/A</v>
      </c>
      <c r="E1903" s="37" t="e">
        <f>INDEX('Monthly Returns'!$O:$O,MATCH('Charting Input'!$C1903,'Monthly Returns'!$D:$D,0),0)</f>
        <v>#N/A</v>
      </c>
      <c r="F1903" s="37" t="e">
        <f>INDEX('Monthly Returns'!$P:$P,MATCH('Charting Input'!$C1903,'Monthly Returns'!$D:$D,0),0)</f>
        <v>#N/A</v>
      </c>
      <c r="G1903" s="17" t="e">
        <f t="shared" si="117"/>
        <v>#N/A</v>
      </c>
      <c r="H1903" s="17" t="e">
        <f t="shared" si="119"/>
        <v>#N/A</v>
      </c>
      <c r="I1903" s="17" t="e">
        <f t="shared" si="120"/>
        <v>#N/A</v>
      </c>
    </row>
    <row r="1904" spans="2:9" x14ac:dyDescent="0.2">
      <c r="B1904" s="1" t="s">
        <v>2315</v>
      </c>
      <c r="C1904" s="34">
        <f t="shared" si="118"/>
        <v>97580</v>
      </c>
      <c r="D1904" s="37" t="e">
        <f>INDEX('Monthly Returns'!$E:$E,MATCH('Charting Input'!$C1904,'Monthly Returns'!$D:$D,0),0)</f>
        <v>#N/A</v>
      </c>
      <c r="E1904" s="37" t="e">
        <f>INDEX('Monthly Returns'!$O:$O,MATCH('Charting Input'!$C1904,'Monthly Returns'!$D:$D,0),0)</f>
        <v>#N/A</v>
      </c>
      <c r="F1904" s="37" t="e">
        <f>INDEX('Monthly Returns'!$P:$P,MATCH('Charting Input'!$C1904,'Monthly Returns'!$D:$D,0),0)</f>
        <v>#N/A</v>
      </c>
      <c r="G1904" s="17" t="e">
        <f t="shared" si="117"/>
        <v>#N/A</v>
      </c>
      <c r="H1904" s="17" t="e">
        <f t="shared" si="119"/>
        <v>#N/A</v>
      </c>
      <c r="I1904" s="17" t="e">
        <f t="shared" si="120"/>
        <v>#N/A</v>
      </c>
    </row>
    <row r="1905" spans="2:9" x14ac:dyDescent="0.2">
      <c r="B1905" s="1" t="s">
        <v>2316</v>
      </c>
      <c r="C1905" s="34">
        <f t="shared" si="118"/>
        <v>97611</v>
      </c>
      <c r="D1905" s="37" t="e">
        <f>INDEX('Monthly Returns'!$E:$E,MATCH('Charting Input'!$C1905,'Monthly Returns'!$D:$D,0),0)</f>
        <v>#N/A</v>
      </c>
      <c r="E1905" s="37" t="e">
        <f>INDEX('Monthly Returns'!$O:$O,MATCH('Charting Input'!$C1905,'Monthly Returns'!$D:$D,0),0)</f>
        <v>#N/A</v>
      </c>
      <c r="F1905" s="37" t="e">
        <f>INDEX('Monthly Returns'!$P:$P,MATCH('Charting Input'!$C1905,'Monthly Returns'!$D:$D,0),0)</f>
        <v>#N/A</v>
      </c>
      <c r="G1905" s="17" t="e">
        <f t="shared" si="117"/>
        <v>#N/A</v>
      </c>
      <c r="H1905" s="17" t="e">
        <f t="shared" si="119"/>
        <v>#N/A</v>
      </c>
      <c r="I1905" s="17" t="e">
        <f t="shared" si="120"/>
        <v>#N/A</v>
      </c>
    </row>
    <row r="1906" spans="2:9" x14ac:dyDescent="0.2">
      <c r="B1906" s="1" t="s">
        <v>2317</v>
      </c>
      <c r="C1906" s="34">
        <f t="shared" si="118"/>
        <v>97641</v>
      </c>
      <c r="D1906" s="37" t="e">
        <f>INDEX('Monthly Returns'!$E:$E,MATCH('Charting Input'!$C1906,'Monthly Returns'!$D:$D,0),0)</f>
        <v>#N/A</v>
      </c>
      <c r="E1906" s="37" t="e">
        <f>INDEX('Monthly Returns'!$O:$O,MATCH('Charting Input'!$C1906,'Monthly Returns'!$D:$D,0),0)</f>
        <v>#N/A</v>
      </c>
      <c r="F1906" s="37" t="e">
        <f>INDEX('Monthly Returns'!$P:$P,MATCH('Charting Input'!$C1906,'Monthly Returns'!$D:$D,0),0)</f>
        <v>#N/A</v>
      </c>
      <c r="G1906" s="17" t="e">
        <f t="shared" si="117"/>
        <v>#N/A</v>
      </c>
      <c r="H1906" s="17" t="e">
        <f t="shared" si="119"/>
        <v>#N/A</v>
      </c>
      <c r="I1906" s="17" t="e">
        <f t="shared" si="120"/>
        <v>#N/A</v>
      </c>
    </row>
    <row r="1907" spans="2:9" x14ac:dyDescent="0.2">
      <c r="B1907" s="1" t="s">
        <v>2318</v>
      </c>
      <c r="C1907" s="34">
        <f t="shared" si="118"/>
        <v>97672</v>
      </c>
      <c r="D1907" s="37" t="e">
        <f>INDEX('Monthly Returns'!$E:$E,MATCH('Charting Input'!$C1907,'Monthly Returns'!$D:$D,0),0)</f>
        <v>#N/A</v>
      </c>
      <c r="E1907" s="37" t="e">
        <f>INDEX('Monthly Returns'!$O:$O,MATCH('Charting Input'!$C1907,'Monthly Returns'!$D:$D,0),0)</f>
        <v>#N/A</v>
      </c>
      <c r="F1907" s="37" t="e">
        <f>INDEX('Monthly Returns'!$P:$P,MATCH('Charting Input'!$C1907,'Monthly Returns'!$D:$D,0),0)</f>
        <v>#N/A</v>
      </c>
      <c r="G1907" s="17" t="e">
        <f t="shared" si="117"/>
        <v>#N/A</v>
      </c>
      <c r="H1907" s="17" t="e">
        <f t="shared" si="119"/>
        <v>#N/A</v>
      </c>
      <c r="I1907" s="17" t="e">
        <f t="shared" si="120"/>
        <v>#N/A</v>
      </c>
    </row>
    <row r="1908" spans="2:9" x14ac:dyDescent="0.2">
      <c r="B1908" s="1" t="s">
        <v>2319</v>
      </c>
      <c r="C1908" s="34">
        <f t="shared" si="118"/>
        <v>97702</v>
      </c>
      <c r="D1908" s="37" t="e">
        <f>INDEX('Monthly Returns'!$E:$E,MATCH('Charting Input'!$C1908,'Monthly Returns'!$D:$D,0),0)</f>
        <v>#N/A</v>
      </c>
      <c r="E1908" s="37" t="e">
        <f>INDEX('Monthly Returns'!$O:$O,MATCH('Charting Input'!$C1908,'Monthly Returns'!$D:$D,0),0)</f>
        <v>#N/A</v>
      </c>
      <c r="F1908" s="37" t="e">
        <f>INDEX('Monthly Returns'!$P:$P,MATCH('Charting Input'!$C1908,'Monthly Returns'!$D:$D,0),0)</f>
        <v>#N/A</v>
      </c>
      <c r="G1908" s="17" t="e">
        <f t="shared" si="117"/>
        <v>#N/A</v>
      </c>
      <c r="H1908" s="17" t="e">
        <f t="shared" si="119"/>
        <v>#N/A</v>
      </c>
      <c r="I1908" s="17" t="e">
        <f t="shared" si="120"/>
        <v>#N/A</v>
      </c>
    </row>
    <row r="1909" spans="2:9" x14ac:dyDescent="0.2">
      <c r="B1909" s="1" t="s">
        <v>2320</v>
      </c>
      <c r="C1909" s="34">
        <f t="shared" si="118"/>
        <v>97733</v>
      </c>
      <c r="D1909" s="37" t="e">
        <f>INDEX('Monthly Returns'!$E:$E,MATCH('Charting Input'!$C1909,'Monthly Returns'!$D:$D,0),0)</f>
        <v>#N/A</v>
      </c>
      <c r="E1909" s="37" t="e">
        <f>INDEX('Monthly Returns'!$O:$O,MATCH('Charting Input'!$C1909,'Monthly Returns'!$D:$D,0),0)</f>
        <v>#N/A</v>
      </c>
      <c r="F1909" s="37" t="e">
        <f>INDEX('Monthly Returns'!$P:$P,MATCH('Charting Input'!$C1909,'Monthly Returns'!$D:$D,0),0)</f>
        <v>#N/A</v>
      </c>
      <c r="G1909" s="17" t="e">
        <f t="shared" si="117"/>
        <v>#N/A</v>
      </c>
      <c r="H1909" s="17" t="e">
        <f t="shared" si="119"/>
        <v>#N/A</v>
      </c>
      <c r="I1909" s="17" t="e">
        <f t="shared" si="120"/>
        <v>#N/A</v>
      </c>
    </row>
    <row r="1910" spans="2:9" x14ac:dyDescent="0.2">
      <c r="B1910" s="1" t="s">
        <v>2321</v>
      </c>
      <c r="C1910" s="34">
        <f t="shared" si="118"/>
        <v>97764</v>
      </c>
      <c r="D1910" s="37" t="e">
        <f>INDEX('Monthly Returns'!$E:$E,MATCH('Charting Input'!$C1910,'Monthly Returns'!$D:$D,0),0)</f>
        <v>#N/A</v>
      </c>
      <c r="E1910" s="37" t="e">
        <f>INDEX('Monthly Returns'!$O:$O,MATCH('Charting Input'!$C1910,'Monthly Returns'!$D:$D,0),0)</f>
        <v>#N/A</v>
      </c>
      <c r="F1910" s="37" t="e">
        <f>INDEX('Monthly Returns'!$P:$P,MATCH('Charting Input'!$C1910,'Monthly Returns'!$D:$D,0),0)</f>
        <v>#N/A</v>
      </c>
      <c r="G1910" s="17" t="e">
        <f t="shared" si="117"/>
        <v>#N/A</v>
      </c>
      <c r="H1910" s="17" t="e">
        <f t="shared" si="119"/>
        <v>#N/A</v>
      </c>
      <c r="I1910" s="17" t="e">
        <f t="shared" si="120"/>
        <v>#N/A</v>
      </c>
    </row>
    <row r="1911" spans="2:9" x14ac:dyDescent="0.2">
      <c r="B1911" s="1" t="s">
        <v>2322</v>
      </c>
      <c r="C1911" s="34">
        <f t="shared" si="118"/>
        <v>97794</v>
      </c>
      <c r="D1911" s="37" t="e">
        <f>INDEX('Monthly Returns'!$E:$E,MATCH('Charting Input'!$C1911,'Monthly Returns'!$D:$D,0),0)</f>
        <v>#N/A</v>
      </c>
      <c r="E1911" s="37" t="e">
        <f>INDEX('Monthly Returns'!$O:$O,MATCH('Charting Input'!$C1911,'Monthly Returns'!$D:$D,0),0)</f>
        <v>#N/A</v>
      </c>
      <c r="F1911" s="37" t="e">
        <f>INDEX('Monthly Returns'!$P:$P,MATCH('Charting Input'!$C1911,'Monthly Returns'!$D:$D,0),0)</f>
        <v>#N/A</v>
      </c>
      <c r="G1911" s="17" t="e">
        <f t="shared" si="117"/>
        <v>#N/A</v>
      </c>
      <c r="H1911" s="17" t="e">
        <f t="shared" si="119"/>
        <v>#N/A</v>
      </c>
      <c r="I1911" s="17" t="e">
        <f t="shared" si="120"/>
        <v>#N/A</v>
      </c>
    </row>
    <row r="1912" spans="2:9" x14ac:dyDescent="0.2">
      <c r="B1912" s="1" t="s">
        <v>2323</v>
      </c>
      <c r="C1912" s="34">
        <f t="shared" si="118"/>
        <v>97825</v>
      </c>
      <c r="D1912" s="37" t="e">
        <f>INDEX('Monthly Returns'!$E:$E,MATCH('Charting Input'!$C1912,'Monthly Returns'!$D:$D,0),0)</f>
        <v>#N/A</v>
      </c>
      <c r="E1912" s="37" t="e">
        <f>INDEX('Monthly Returns'!$O:$O,MATCH('Charting Input'!$C1912,'Monthly Returns'!$D:$D,0),0)</f>
        <v>#N/A</v>
      </c>
      <c r="F1912" s="37" t="e">
        <f>INDEX('Monthly Returns'!$P:$P,MATCH('Charting Input'!$C1912,'Monthly Returns'!$D:$D,0),0)</f>
        <v>#N/A</v>
      </c>
      <c r="G1912" s="17" t="e">
        <f t="shared" si="117"/>
        <v>#N/A</v>
      </c>
      <c r="H1912" s="17" t="e">
        <f t="shared" si="119"/>
        <v>#N/A</v>
      </c>
      <c r="I1912" s="17" t="e">
        <f t="shared" si="120"/>
        <v>#N/A</v>
      </c>
    </row>
    <row r="1913" spans="2:9" x14ac:dyDescent="0.2">
      <c r="B1913" s="1" t="s">
        <v>2324</v>
      </c>
      <c r="C1913" s="34">
        <f t="shared" si="118"/>
        <v>97855</v>
      </c>
      <c r="D1913" s="37" t="e">
        <f>INDEX('Monthly Returns'!$E:$E,MATCH('Charting Input'!$C1913,'Monthly Returns'!$D:$D,0),0)</f>
        <v>#N/A</v>
      </c>
      <c r="E1913" s="37" t="e">
        <f>INDEX('Monthly Returns'!$O:$O,MATCH('Charting Input'!$C1913,'Monthly Returns'!$D:$D,0),0)</f>
        <v>#N/A</v>
      </c>
      <c r="F1913" s="37" t="e">
        <f>INDEX('Monthly Returns'!$P:$P,MATCH('Charting Input'!$C1913,'Monthly Returns'!$D:$D,0),0)</f>
        <v>#N/A</v>
      </c>
      <c r="G1913" s="17" t="e">
        <f t="shared" si="117"/>
        <v>#N/A</v>
      </c>
      <c r="H1913" s="17" t="e">
        <f t="shared" si="119"/>
        <v>#N/A</v>
      </c>
      <c r="I1913" s="17" t="e">
        <f t="shared" si="120"/>
        <v>#N/A</v>
      </c>
    </row>
    <row r="1914" spans="2:9" x14ac:dyDescent="0.2">
      <c r="B1914" s="1" t="s">
        <v>2325</v>
      </c>
      <c r="C1914" s="34">
        <f t="shared" si="118"/>
        <v>97886</v>
      </c>
      <c r="D1914" s="37" t="e">
        <f>INDEX('Monthly Returns'!$E:$E,MATCH('Charting Input'!$C1914,'Monthly Returns'!$D:$D,0),0)</f>
        <v>#N/A</v>
      </c>
      <c r="E1914" s="37" t="e">
        <f>INDEX('Monthly Returns'!$O:$O,MATCH('Charting Input'!$C1914,'Monthly Returns'!$D:$D,0),0)</f>
        <v>#N/A</v>
      </c>
      <c r="F1914" s="37" t="e">
        <f>INDEX('Monthly Returns'!$P:$P,MATCH('Charting Input'!$C1914,'Monthly Returns'!$D:$D,0),0)</f>
        <v>#N/A</v>
      </c>
      <c r="G1914" s="17" t="e">
        <f t="shared" si="117"/>
        <v>#N/A</v>
      </c>
      <c r="H1914" s="17" t="e">
        <f t="shared" si="119"/>
        <v>#N/A</v>
      </c>
      <c r="I1914" s="17" t="e">
        <f t="shared" si="120"/>
        <v>#N/A</v>
      </c>
    </row>
    <row r="1915" spans="2:9" x14ac:dyDescent="0.2">
      <c r="B1915" s="1" t="s">
        <v>2326</v>
      </c>
      <c r="C1915" s="34">
        <f t="shared" si="118"/>
        <v>97917</v>
      </c>
      <c r="D1915" s="37" t="e">
        <f>INDEX('Monthly Returns'!$E:$E,MATCH('Charting Input'!$C1915,'Monthly Returns'!$D:$D,0),0)</f>
        <v>#N/A</v>
      </c>
      <c r="E1915" s="37" t="e">
        <f>INDEX('Monthly Returns'!$O:$O,MATCH('Charting Input'!$C1915,'Monthly Returns'!$D:$D,0),0)</f>
        <v>#N/A</v>
      </c>
      <c r="F1915" s="37" t="e">
        <f>INDEX('Monthly Returns'!$P:$P,MATCH('Charting Input'!$C1915,'Monthly Returns'!$D:$D,0),0)</f>
        <v>#N/A</v>
      </c>
      <c r="G1915" s="17" t="e">
        <f t="shared" si="117"/>
        <v>#N/A</v>
      </c>
      <c r="H1915" s="17" t="e">
        <f t="shared" si="119"/>
        <v>#N/A</v>
      </c>
      <c r="I1915" s="17" t="e">
        <f t="shared" si="120"/>
        <v>#N/A</v>
      </c>
    </row>
    <row r="1916" spans="2:9" x14ac:dyDescent="0.2">
      <c r="B1916" s="1" t="s">
        <v>2327</v>
      </c>
      <c r="C1916" s="34">
        <f t="shared" si="118"/>
        <v>97946</v>
      </c>
      <c r="D1916" s="37" t="e">
        <f>INDEX('Monthly Returns'!$E:$E,MATCH('Charting Input'!$C1916,'Monthly Returns'!$D:$D,0),0)</f>
        <v>#N/A</v>
      </c>
      <c r="E1916" s="37" t="e">
        <f>INDEX('Monthly Returns'!$O:$O,MATCH('Charting Input'!$C1916,'Monthly Returns'!$D:$D,0),0)</f>
        <v>#N/A</v>
      </c>
      <c r="F1916" s="37" t="e">
        <f>INDEX('Monthly Returns'!$P:$P,MATCH('Charting Input'!$C1916,'Monthly Returns'!$D:$D,0),0)</f>
        <v>#N/A</v>
      </c>
      <c r="G1916" s="17" t="e">
        <f t="shared" si="117"/>
        <v>#N/A</v>
      </c>
      <c r="H1916" s="17" t="e">
        <f t="shared" si="119"/>
        <v>#N/A</v>
      </c>
      <c r="I1916" s="17" t="e">
        <f t="shared" si="120"/>
        <v>#N/A</v>
      </c>
    </row>
    <row r="1917" spans="2:9" x14ac:dyDescent="0.2">
      <c r="B1917" s="1" t="s">
        <v>2328</v>
      </c>
      <c r="C1917" s="34">
        <f t="shared" si="118"/>
        <v>97977</v>
      </c>
      <c r="D1917" s="37" t="e">
        <f>INDEX('Monthly Returns'!$E:$E,MATCH('Charting Input'!$C1917,'Monthly Returns'!$D:$D,0),0)</f>
        <v>#N/A</v>
      </c>
      <c r="E1917" s="37" t="e">
        <f>INDEX('Monthly Returns'!$O:$O,MATCH('Charting Input'!$C1917,'Monthly Returns'!$D:$D,0),0)</f>
        <v>#N/A</v>
      </c>
      <c r="F1917" s="37" t="e">
        <f>INDEX('Monthly Returns'!$P:$P,MATCH('Charting Input'!$C1917,'Monthly Returns'!$D:$D,0),0)</f>
        <v>#N/A</v>
      </c>
      <c r="G1917" s="17" t="e">
        <f t="shared" si="117"/>
        <v>#N/A</v>
      </c>
      <c r="H1917" s="17" t="e">
        <f t="shared" si="119"/>
        <v>#N/A</v>
      </c>
      <c r="I1917" s="17" t="e">
        <f t="shared" si="120"/>
        <v>#N/A</v>
      </c>
    </row>
    <row r="1918" spans="2:9" x14ac:dyDescent="0.2">
      <c r="B1918" s="1" t="s">
        <v>2329</v>
      </c>
      <c r="C1918" s="34">
        <f t="shared" si="118"/>
        <v>98007</v>
      </c>
      <c r="D1918" s="37" t="e">
        <f>INDEX('Monthly Returns'!$E:$E,MATCH('Charting Input'!$C1918,'Monthly Returns'!$D:$D,0),0)</f>
        <v>#N/A</v>
      </c>
      <c r="E1918" s="37" t="e">
        <f>INDEX('Monthly Returns'!$O:$O,MATCH('Charting Input'!$C1918,'Monthly Returns'!$D:$D,0),0)</f>
        <v>#N/A</v>
      </c>
      <c r="F1918" s="37" t="e">
        <f>INDEX('Monthly Returns'!$P:$P,MATCH('Charting Input'!$C1918,'Monthly Returns'!$D:$D,0),0)</f>
        <v>#N/A</v>
      </c>
      <c r="G1918" s="17" t="e">
        <f t="shared" si="117"/>
        <v>#N/A</v>
      </c>
      <c r="H1918" s="17" t="e">
        <f t="shared" si="119"/>
        <v>#N/A</v>
      </c>
      <c r="I1918" s="17" t="e">
        <f t="shared" si="120"/>
        <v>#N/A</v>
      </c>
    </row>
    <row r="1919" spans="2:9" x14ac:dyDescent="0.2">
      <c r="B1919" s="1" t="s">
        <v>2330</v>
      </c>
      <c r="C1919" s="34">
        <f t="shared" si="118"/>
        <v>98038</v>
      </c>
      <c r="D1919" s="37" t="e">
        <f>INDEX('Monthly Returns'!$E:$E,MATCH('Charting Input'!$C1919,'Monthly Returns'!$D:$D,0),0)</f>
        <v>#N/A</v>
      </c>
      <c r="E1919" s="37" t="e">
        <f>INDEX('Monthly Returns'!$O:$O,MATCH('Charting Input'!$C1919,'Monthly Returns'!$D:$D,0),0)</f>
        <v>#N/A</v>
      </c>
      <c r="F1919" s="37" t="e">
        <f>INDEX('Monthly Returns'!$P:$P,MATCH('Charting Input'!$C1919,'Monthly Returns'!$D:$D,0),0)</f>
        <v>#N/A</v>
      </c>
      <c r="G1919" s="17" t="e">
        <f t="shared" si="117"/>
        <v>#N/A</v>
      </c>
      <c r="H1919" s="17" t="e">
        <f t="shared" si="119"/>
        <v>#N/A</v>
      </c>
      <c r="I1919" s="17" t="e">
        <f t="shared" si="120"/>
        <v>#N/A</v>
      </c>
    </row>
    <row r="1920" spans="2:9" x14ac:dyDescent="0.2">
      <c r="B1920" s="1" t="s">
        <v>2331</v>
      </c>
      <c r="C1920" s="34">
        <f t="shared" si="118"/>
        <v>98068</v>
      </c>
      <c r="D1920" s="37" t="e">
        <f>INDEX('Monthly Returns'!$E:$E,MATCH('Charting Input'!$C1920,'Monthly Returns'!$D:$D,0),0)</f>
        <v>#N/A</v>
      </c>
      <c r="E1920" s="37" t="e">
        <f>INDEX('Monthly Returns'!$O:$O,MATCH('Charting Input'!$C1920,'Monthly Returns'!$D:$D,0),0)</f>
        <v>#N/A</v>
      </c>
      <c r="F1920" s="37" t="e">
        <f>INDEX('Monthly Returns'!$P:$P,MATCH('Charting Input'!$C1920,'Monthly Returns'!$D:$D,0),0)</f>
        <v>#N/A</v>
      </c>
      <c r="G1920" s="17" t="e">
        <f t="shared" si="117"/>
        <v>#N/A</v>
      </c>
      <c r="H1920" s="17" t="e">
        <f t="shared" si="119"/>
        <v>#N/A</v>
      </c>
      <c r="I1920" s="17" t="e">
        <f t="shared" si="120"/>
        <v>#N/A</v>
      </c>
    </row>
    <row r="1921" spans="2:9" x14ac:dyDescent="0.2">
      <c r="B1921" s="1" t="s">
        <v>2332</v>
      </c>
      <c r="C1921" s="34">
        <f t="shared" si="118"/>
        <v>98099</v>
      </c>
      <c r="D1921" s="37" t="e">
        <f>INDEX('Monthly Returns'!$E:$E,MATCH('Charting Input'!$C1921,'Monthly Returns'!$D:$D,0),0)</f>
        <v>#N/A</v>
      </c>
      <c r="E1921" s="37" t="e">
        <f>INDEX('Monthly Returns'!$O:$O,MATCH('Charting Input'!$C1921,'Monthly Returns'!$D:$D,0),0)</f>
        <v>#N/A</v>
      </c>
      <c r="F1921" s="37" t="e">
        <f>INDEX('Monthly Returns'!$P:$P,MATCH('Charting Input'!$C1921,'Monthly Returns'!$D:$D,0),0)</f>
        <v>#N/A</v>
      </c>
      <c r="G1921" s="17" t="e">
        <f t="shared" si="117"/>
        <v>#N/A</v>
      </c>
      <c r="H1921" s="17" t="e">
        <f t="shared" si="119"/>
        <v>#N/A</v>
      </c>
      <c r="I1921" s="17" t="e">
        <f t="shared" si="120"/>
        <v>#N/A</v>
      </c>
    </row>
    <row r="1922" spans="2:9" x14ac:dyDescent="0.2">
      <c r="B1922" s="1" t="s">
        <v>2333</v>
      </c>
      <c r="C1922" s="34">
        <f t="shared" si="118"/>
        <v>98130</v>
      </c>
      <c r="D1922" s="37" t="e">
        <f>INDEX('Monthly Returns'!$E:$E,MATCH('Charting Input'!$C1922,'Monthly Returns'!$D:$D,0),0)</f>
        <v>#N/A</v>
      </c>
      <c r="E1922" s="37" t="e">
        <f>INDEX('Monthly Returns'!$O:$O,MATCH('Charting Input'!$C1922,'Monthly Returns'!$D:$D,0),0)</f>
        <v>#N/A</v>
      </c>
      <c r="F1922" s="37" t="e">
        <f>INDEX('Monthly Returns'!$P:$P,MATCH('Charting Input'!$C1922,'Monthly Returns'!$D:$D,0),0)</f>
        <v>#N/A</v>
      </c>
      <c r="G1922" s="17" t="e">
        <f t="shared" si="117"/>
        <v>#N/A</v>
      </c>
      <c r="H1922" s="17" t="e">
        <f t="shared" si="119"/>
        <v>#N/A</v>
      </c>
      <c r="I1922" s="17" t="e">
        <f t="shared" si="120"/>
        <v>#N/A</v>
      </c>
    </row>
    <row r="1923" spans="2:9" x14ac:dyDescent="0.2">
      <c r="B1923" s="1" t="s">
        <v>2334</v>
      </c>
      <c r="C1923" s="34">
        <f t="shared" si="118"/>
        <v>98160</v>
      </c>
      <c r="D1923" s="37" t="e">
        <f>INDEX('Monthly Returns'!$E:$E,MATCH('Charting Input'!$C1923,'Monthly Returns'!$D:$D,0),0)</f>
        <v>#N/A</v>
      </c>
      <c r="E1923" s="37" t="e">
        <f>INDEX('Monthly Returns'!$O:$O,MATCH('Charting Input'!$C1923,'Monthly Returns'!$D:$D,0),0)</f>
        <v>#N/A</v>
      </c>
      <c r="F1923" s="37" t="e">
        <f>INDEX('Monthly Returns'!$P:$P,MATCH('Charting Input'!$C1923,'Monthly Returns'!$D:$D,0),0)</f>
        <v>#N/A</v>
      </c>
      <c r="G1923" s="17" t="e">
        <f t="shared" si="117"/>
        <v>#N/A</v>
      </c>
      <c r="H1923" s="17" t="e">
        <f t="shared" si="119"/>
        <v>#N/A</v>
      </c>
      <c r="I1923" s="17" t="e">
        <f t="shared" si="120"/>
        <v>#N/A</v>
      </c>
    </row>
    <row r="1924" spans="2:9" x14ac:dyDescent="0.2">
      <c r="B1924" s="1" t="s">
        <v>2335</v>
      </c>
      <c r="C1924" s="34">
        <f t="shared" si="118"/>
        <v>98191</v>
      </c>
      <c r="D1924" s="37" t="e">
        <f>INDEX('Monthly Returns'!$E:$E,MATCH('Charting Input'!$C1924,'Monthly Returns'!$D:$D,0),0)</f>
        <v>#N/A</v>
      </c>
      <c r="E1924" s="37" t="e">
        <f>INDEX('Monthly Returns'!$O:$O,MATCH('Charting Input'!$C1924,'Monthly Returns'!$D:$D,0),0)</f>
        <v>#N/A</v>
      </c>
      <c r="F1924" s="37" t="e">
        <f>INDEX('Monthly Returns'!$P:$P,MATCH('Charting Input'!$C1924,'Monthly Returns'!$D:$D,0),0)</f>
        <v>#N/A</v>
      </c>
      <c r="G1924" s="17" t="e">
        <f t="shared" si="117"/>
        <v>#N/A</v>
      </c>
      <c r="H1924" s="17" t="e">
        <f t="shared" si="119"/>
        <v>#N/A</v>
      </c>
      <c r="I1924" s="17" t="e">
        <f t="shared" si="120"/>
        <v>#N/A</v>
      </c>
    </row>
    <row r="1925" spans="2:9" x14ac:dyDescent="0.2">
      <c r="B1925" s="1" t="s">
        <v>2336</v>
      </c>
      <c r="C1925" s="34">
        <f t="shared" si="118"/>
        <v>98221</v>
      </c>
      <c r="D1925" s="37" t="e">
        <f>INDEX('Monthly Returns'!$E:$E,MATCH('Charting Input'!$C1925,'Monthly Returns'!$D:$D,0),0)</f>
        <v>#N/A</v>
      </c>
      <c r="E1925" s="37" t="e">
        <f>INDEX('Monthly Returns'!$O:$O,MATCH('Charting Input'!$C1925,'Monthly Returns'!$D:$D,0),0)</f>
        <v>#N/A</v>
      </c>
      <c r="F1925" s="37" t="e">
        <f>INDEX('Monthly Returns'!$P:$P,MATCH('Charting Input'!$C1925,'Monthly Returns'!$D:$D,0),0)</f>
        <v>#N/A</v>
      </c>
      <c r="G1925" s="17" t="e">
        <f t="shared" si="117"/>
        <v>#N/A</v>
      </c>
      <c r="H1925" s="17" t="e">
        <f t="shared" si="119"/>
        <v>#N/A</v>
      </c>
      <c r="I1925" s="17" t="e">
        <f t="shared" si="120"/>
        <v>#N/A</v>
      </c>
    </row>
    <row r="1926" spans="2:9" x14ac:dyDescent="0.2">
      <c r="B1926" s="1" t="s">
        <v>2337</v>
      </c>
      <c r="C1926" s="34">
        <f t="shared" si="118"/>
        <v>98252</v>
      </c>
      <c r="D1926" s="37" t="e">
        <f>INDEX('Monthly Returns'!$E:$E,MATCH('Charting Input'!$C1926,'Monthly Returns'!$D:$D,0),0)</f>
        <v>#N/A</v>
      </c>
      <c r="E1926" s="37" t="e">
        <f>INDEX('Monthly Returns'!$O:$O,MATCH('Charting Input'!$C1926,'Monthly Returns'!$D:$D,0),0)</f>
        <v>#N/A</v>
      </c>
      <c r="F1926" s="37" t="e">
        <f>INDEX('Monthly Returns'!$P:$P,MATCH('Charting Input'!$C1926,'Monthly Returns'!$D:$D,0),0)</f>
        <v>#N/A</v>
      </c>
      <c r="G1926" s="17" t="e">
        <f t="shared" si="117"/>
        <v>#N/A</v>
      </c>
      <c r="H1926" s="17" t="e">
        <f t="shared" si="119"/>
        <v>#N/A</v>
      </c>
      <c r="I1926" s="17" t="e">
        <f t="shared" si="120"/>
        <v>#N/A</v>
      </c>
    </row>
    <row r="1927" spans="2:9" x14ac:dyDescent="0.2">
      <c r="B1927" s="1" t="s">
        <v>2338</v>
      </c>
      <c r="C1927" s="34">
        <f t="shared" si="118"/>
        <v>98283</v>
      </c>
      <c r="D1927" s="37" t="e">
        <f>INDEX('Monthly Returns'!$E:$E,MATCH('Charting Input'!$C1927,'Monthly Returns'!$D:$D,0),0)</f>
        <v>#N/A</v>
      </c>
      <c r="E1927" s="37" t="e">
        <f>INDEX('Monthly Returns'!$O:$O,MATCH('Charting Input'!$C1927,'Monthly Returns'!$D:$D,0),0)</f>
        <v>#N/A</v>
      </c>
      <c r="F1927" s="37" t="e">
        <f>INDEX('Monthly Returns'!$P:$P,MATCH('Charting Input'!$C1927,'Monthly Returns'!$D:$D,0),0)</f>
        <v>#N/A</v>
      </c>
      <c r="G1927" s="17" t="e">
        <f t="shared" ref="G1927:G1990" si="121">D1927</f>
        <v>#N/A</v>
      </c>
      <c r="H1927" s="17" t="e">
        <f t="shared" si="119"/>
        <v>#N/A</v>
      </c>
      <c r="I1927" s="17" t="e">
        <f t="shared" si="120"/>
        <v>#N/A</v>
      </c>
    </row>
    <row r="1928" spans="2:9" x14ac:dyDescent="0.2">
      <c r="B1928" s="1" t="s">
        <v>2339</v>
      </c>
      <c r="C1928" s="34">
        <f t="shared" ref="C1928:C1991" si="122">EOMONTH(DATE(YEAR(C1927),MONTH(C1927),DAY(C1927)),1)</f>
        <v>98311</v>
      </c>
      <c r="D1928" s="37" t="e">
        <f>INDEX('Monthly Returns'!$E:$E,MATCH('Charting Input'!$C1928,'Monthly Returns'!$D:$D,0),0)</f>
        <v>#N/A</v>
      </c>
      <c r="E1928" s="37" t="e">
        <f>INDEX('Monthly Returns'!$O:$O,MATCH('Charting Input'!$C1928,'Monthly Returns'!$D:$D,0),0)</f>
        <v>#N/A</v>
      </c>
      <c r="F1928" s="37" t="e">
        <f>INDEX('Monthly Returns'!$P:$P,MATCH('Charting Input'!$C1928,'Monthly Returns'!$D:$D,0),0)</f>
        <v>#N/A</v>
      </c>
      <c r="G1928" s="17" t="e">
        <f t="shared" si="121"/>
        <v>#N/A</v>
      </c>
      <c r="H1928" s="17" t="e">
        <f t="shared" ref="H1928:H1991" si="123">H1927*(E1928/E1927)</f>
        <v>#N/A</v>
      </c>
      <c r="I1928" s="17" t="e">
        <f t="shared" ref="I1928:I1991" si="124">I1927*(F1928/F1927)</f>
        <v>#N/A</v>
      </c>
    </row>
    <row r="1929" spans="2:9" x14ac:dyDescent="0.2">
      <c r="B1929" s="1" t="s">
        <v>2340</v>
      </c>
      <c r="C1929" s="34">
        <f t="shared" si="122"/>
        <v>98342</v>
      </c>
      <c r="D1929" s="37" t="e">
        <f>INDEX('Monthly Returns'!$E:$E,MATCH('Charting Input'!$C1929,'Monthly Returns'!$D:$D,0),0)</f>
        <v>#N/A</v>
      </c>
      <c r="E1929" s="37" t="e">
        <f>INDEX('Monthly Returns'!$O:$O,MATCH('Charting Input'!$C1929,'Monthly Returns'!$D:$D,0),0)</f>
        <v>#N/A</v>
      </c>
      <c r="F1929" s="37" t="e">
        <f>INDEX('Monthly Returns'!$P:$P,MATCH('Charting Input'!$C1929,'Monthly Returns'!$D:$D,0),0)</f>
        <v>#N/A</v>
      </c>
      <c r="G1929" s="17" t="e">
        <f t="shared" si="121"/>
        <v>#N/A</v>
      </c>
      <c r="H1929" s="17" t="e">
        <f t="shared" si="123"/>
        <v>#N/A</v>
      </c>
      <c r="I1929" s="17" t="e">
        <f t="shared" si="124"/>
        <v>#N/A</v>
      </c>
    </row>
    <row r="1930" spans="2:9" x14ac:dyDescent="0.2">
      <c r="B1930" s="1" t="s">
        <v>2341</v>
      </c>
      <c r="C1930" s="34">
        <f t="shared" si="122"/>
        <v>98372</v>
      </c>
      <c r="D1930" s="37" t="e">
        <f>INDEX('Monthly Returns'!$E:$E,MATCH('Charting Input'!$C1930,'Monthly Returns'!$D:$D,0),0)</f>
        <v>#N/A</v>
      </c>
      <c r="E1930" s="37" t="e">
        <f>INDEX('Monthly Returns'!$O:$O,MATCH('Charting Input'!$C1930,'Monthly Returns'!$D:$D,0),0)</f>
        <v>#N/A</v>
      </c>
      <c r="F1930" s="37" t="e">
        <f>INDEX('Monthly Returns'!$P:$P,MATCH('Charting Input'!$C1930,'Monthly Returns'!$D:$D,0),0)</f>
        <v>#N/A</v>
      </c>
      <c r="G1930" s="17" t="e">
        <f t="shared" si="121"/>
        <v>#N/A</v>
      </c>
      <c r="H1930" s="17" t="e">
        <f t="shared" si="123"/>
        <v>#N/A</v>
      </c>
      <c r="I1930" s="17" t="e">
        <f t="shared" si="124"/>
        <v>#N/A</v>
      </c>
    </row>
    <row r="1931" spans="2:9" x14ac:dyDescent="0.2">
      <c r="B1931" s="1" t="s">
        <v>2342</v>
      </c>
      <c r="C1931" s="34">
        <f t="shared" si="122"/>
        <v>98403</v>
      </c>
      <c r="D1931" s="37" t="e">
        <f>INDEX('Monthly Returns'!$E:$E,MATCH('Charting Input'!$C1931,'Monthly Returns'!$D:$D,0),0)</f>
        <v>#N/A</v>
      </c>
      <c r="E1931" s="37" t="e">
        <f>INDEX('Monthly Returns'!$O:$O,MATCH('Charting Input'!$C1931,'Monthly Returns'!$D:$D,0),0)</f>
        <v>#N/A</v>
      </c>
      <c r="F1931" s="37" t="e">
        <f>INDEX('Monthly Returns'!$P:$P,MATCH('Charting Input'!$C1931,'Monthly Returns'!$D:$D,0),0)</f>
        <v>#N/A</v>
      </c>
      <c r="G1931" s="17" t="e">
        <f t="shared" si="121"/>
        <v>#N/A</v>
      </c>
      <c r="H1931" s="17" t="e">
        <f t="shared" si="123"/>
        <v>#N/A</v>
      </c>
      <c r="I1931" s="17" t="e">
        <f t="shared" si="124"/>
        <v>#N/A</v>
      </c>
    </row>
    <row r="1932" spans="2:9" x14ac:dyDescent="0.2">
      <c r="B1932" s="1" t="s">
        <v>2343</v>
      </c>
      <c r="C1932" s="34">
        <f t="shared" si="122"/>
        <v>98433</v>
      </c>
      <c r="D1932" s="37" t="e">
        <f>INDEX('Monthly Returns'!$E:$E,MATCH('Charting Input'!$C1932,'Monthly Returns'!$D:$D,0),0)</f>
        <v>#N/A</v>
      </c>
      <c r="E1932" s="37" t="e">
        <f>INDEX('Monthly Returns'!$O:$O,MATCH('Charting Input'!$C1932,'Monthly Returns'!$D:$D,0),0)</f>
        <v>#N/A</v>
      </c>
      <c r="F1932" s="37" t="e">
        <f>INDEX('Monthly Returns'!$P:$P,MATCH('Charting Input'!$C1932,'Monthly Returns'!$D:$D,0),0)</f>
        <v>#N/A</v>
      </c>
      <c r="G1932" s="17" t="e">
        <f t="shared" si="121"/>
        <v>#N/A</v>
      </c>
      <c r="H1932" s="17" t="e">
        <f t="shared" si="123"/>
        <v>#N/A</v>
      </c>
      <c r="I1932" s="17" t="e">
        <f t="shared" si="124"/>
        <v>#N/A</v>
      </c>
    </row>
    <row r="1933" spans="2:9" x14ac:dyDescent="0.2">
      <c r="B1933" s="1" t="s">
        <v>2344</v>
      </c>
      <c r="C1933" s="34">
        <f t="shared" si="122"/>
        <v>98464</v>
      </c>
      <c r="D1933" s="37" t="e">
        <f>INDEX('Monthly Returns'!$E:$E,MATCH('Charting Input'!$C1933,'Monthly Returns'!$D:$D,0),0)</f>
        <v>#N/A</v>
      </c>
      <c r="E1933" s="37" t="e">
        <f>INDEX('Monthly Returns'!$O:$O,MATCH('Charting Input'!$C1933,'Monthly Returns'!$D:$D,0),0)</f>
        <v>#N/A</v>
      </c>
      <c r="F1933" s="37" t="e">
        <f>INDEX('Monthly Returns'!$P:$P,MATCH('Charting Input'!$C1933,'Monthly Returns'!$D:$D,0),0)</f>
        <v>#N/A</v>
      </c>
      <c r="G1933" s="17" t="e">
        <f t="shared" si="121"/>
        <v>#N/A</v>
      </c>
      <c r="H1933" s="17" t="e">
        <f t="shared" si="123"/>
        <v>#N/A</v>
      </c>
      <c r="I1933" s="17" t="e">
        <f t="shared" si="124"/>
        <v>#N/A</v>
      </c>
    </row>
    <row r="1934" spans="2:9" x14ac:dyDescent="0.2">
      <c r="B1934" s="1" t="s">
        <v>2345</v>
      </c>
      <c r="C1934" s="34">
        <f t="shared" si="122"/>
        <v>98495</v>
      </c>
      <c r="D1934" s="37" t="e">
        <f>INDEX('Monthly Returns'!$E:$E,MATCH('Charting Input'!$C1934,'Monthly Returns'!$D:$D,0),0)</f>
        <v>#N/A</v>
      </c>
      <c r="E1934" s="37" t="e">
        <f>INDEX('Monthly Returns'!$O:$O,MATCH('Charting Input'!$C1934,'Monthly Returns'!$D:$D,0),0)</f>
        <v>#N/A</v>
      </c>
      <c r="F1934" s="37" t="e">
        <f>INDEX('Monthly Returns'!$P:$P,MATCH('Charting Input'!$C1934,'Monthly Returns'!$D:$D,0),0)</f>
        <v>#N/A</v>
      </c>
      <c r="G1934" s="17" t="e">
        <f t="shared" si="121"/>
        <v>#N/A</v>
      </c>
      <c r="H1934" s="17" t="e">
        <f t="shared" si="123"/>
        <v>#N/A</v>
      </c>
      <c r="I1934" s="17" t="e">
        <f t="shared" si="124"/>
        <v>#N/A</v>
      </c>
    </row>
    <row r="1935" spans="2:9" x14ac:dyDescent="0.2">
      <c r="B1935" s="1" t="s">
        <v>2346</v>
      </c>
      <c r="C1935" s="34">
        <f t="shared" si="122"/>
        <v>98525</v>
      </c>
      <c r="D1935" s="37" t="e">
        <f>INDEX('Monthly Returns'!$E:$E,MATCH('Charting Input'!$C1935,'Monthly Returns'!$D:$D,0),0)</f>
        <v>#N/A</v>
      </c>
      <c r="E1935" s="37" t="e">
        <f>INDEX('Monthly Returns'!$O:$O,MATCH('Charting Input'!$C1935,'Monthly Returns'!$D:$D,0),0)</f>
        <v>#N/A</v>
      </c>
      <c r="F1935" s="37" t="e">
        <f>INDEX('Monthly Returns'!$P:$P,MATCH('Charting Input'!$C1935,'Monthly Returns'!$D:$D,0),0)</f>
        <v>#N/A</v>
      </c>
      <c r="G1935" s="17" t="e">
        <f t="shared" si="121"/>
        <v>#N/A</v>
      </c>
      <c r="H1935" s="17" t="e">
        <f t="shared" si="123"/>
        <v>#N/A</v>
      </c>
      <c r="I1935" s="17" t="e">
        <f t="shared" si="124"/>
        <v>#N/A</v>
      </c>
    </row>
    <row r="1936" spans="2:9" x14ac:dyDescent="0.2">
      <c r="B1936" s="1" t="s">
        <v>2347</v>
      </c>
      <c r="C1936" s="34">
        <f t="shared" si="122"/>
        <v>98556</v>
      </c>
      <c r="D1936" s="37" t="e">
        <f>INDEX('Monthly Returns'!$E:$E,MATCH('Charting Input'!$C1936,'Monthly Returns'!$D:$D,0),0)</f>
        <v>#N/A</v>
      </c>
      <c r="E1936" s="37" t="e">
        <f>INDEX('Monthly Returns'!$O:$O,MATCH('Charting Input'!$C1936,'Monthly Returns'!$D:$D,0),0)</f>
        <v>#N/A</v>
      </c>
      <c r="F1936" s="37" t="e">
        <f>INDEX('Monthly Returns'!$P:$P,MATCH('Charting Input'!$C1936,'Monthly Returns'!$D:$D,0),0)</f>
        <v>#N/A</v>
      </c>
      <c r="G1936" s="17" t="e">
        <f t="shared" si="121"/>
        <v>#N/A</v>
      </c>
      <c r="H1936" s="17" t="e">
        <f t="shared" si="123"/>
        <v>#N/A</v>
      </c>
      <c r="I1936" s="17" t="e">
        <f t="shared" si="124"/>
        <v>#N/A</v>
      </c>
    </row>
    <row r="1937" spans="2:9" x14ac:dyDescent="0.2">
      <c r="B1937" s="1" t="s">
        <v>2348</v>
      </c>
      <c r="C1937" s="34">
        <f t="shared" si="122"/>
        <v>98586</v>
      </c>
      <c r="D1937" s="37" t="e">
        <f>INDEX('Monthly Returns'!$E:$E,MATCH('Charting Input'!$C1937,'Monthly Returns'!$D:$D,0),0)</f>
        <v>#N/A</v>
      </c>
      <c r="E1937" s="37" t="e">
        <f>INDEX('Monthly Returns'!$O:$O,MATCH('Charting Input'!$C1937,'Monthly Returns'!$D:$D,0),0)</f>
        <v>#N/A</v>
      </c>
      <c r="F1937" s="37" t="e">
        <f>INDEX('Monthly Returns'!$P:$P,MATCH('Charting Input'!$C1937,'Monthly Returns'!$D:$D,0),0)</f>
        <v>#N/A</v>
      </c>
      <c r="G1937" s="17" t="e">
        <f t="shared" si="121"/>
        <v>#N/A</v>
      </c>
      <c r="H1937" s="17" t="e">
        <f t="shared" si="123"/>
        <v>#N/A</v>
      </c>
      <c r="I1937" s="17" t="e">
        <f t="shared" si="124"/>
        <v>#N/A</v>
      </c>
    </row>
    <row r="1938" spans="2:9" x14ac:dyDescent="0.2">
      <c r="B1938" s="1" t="s">
        <v>2349</v>
      </c>
      <c r="C1938" s="34">
        <f t="shared" si="122"/>
        <v>98617</v>
      </c>
      <c r="D1938" s="37" t="e">
        <f>INDEX('Monthly Returns'!$E:$E,MATCH('Charting Input'!$C1938,'Monthly Returns'!$D:$D,0),0)</f>
        <v>#N/A</v>
      </c>
      <c r="E1938" s="37" t="e">
        <f>INDEX('Monthly Returns'!$O:$O,MATCH('Charting Input'!$C1938,'Monthly Returns'!$D:$D,0),0)</f>
        <v>#N/A</v>
      </c>
      <c r="F1938" s="37" t="e">
        <f>INDEX('Monthly Returns'!$P:$P,MATCH('Charting Input'!$C1938,'Monthly Returns'!$D:$D,0),0)</f>
        <v>#N/A</v>
      </c>
      <c r="G1938" s="17" t="e">
        <f t="shared" si="121"/>
        <v>#N/A</v>
      </c>
      <c r="H1938" s="17" t="e">
        <f t="shared" si="123"/>
        <v>#N/A</v>
      </c>
      <c r="I1938" s="17" t="e">
        <f t="shared" si="124"/>
        <v>#N/A</v>
      </c>
    </row>
    <row r="1939" spans="2:9" x14ac:dyDescent="0.2">
      <c r="B1939" s="1" t="s">
        <v>2350</v>
      </c>
      <c r="C1939" s="34">
        <f t="shared" si="122"/>
        <v>98648</v>
      </c>
      <c r="D1939" s="37" t="e">
        <f>INDEX('Monthly Returns'!$E:$E,MATCH('Charting Input'!$C1939,'Monthly Returns'!$D:$D,0),0)</f>
        <v>#N/A</v>
      </c>
      <c r="E1939" s="37" t="e">
        <f>INDEX('Monthly Returns'!$O:$O,MATCH('Charting Input'!$C1939,'Monthly Returns'!$D:$D,0),0)</f>
        <v>#N/A</v>
      </c>
      <c r="F1939" s="37" t="e">
        <f>INDEX('Monthly Returns'!$P:$P,MATCH('Charting Input'!$C1939,'Monthly Returns'!$D:$D,0),0)</f>
        <v>#N/A</v>
      </c>
      <c r="G1939" s="17" t="e">
        <f t="shared" si="121"/>
        <v>#N/A</v>
      </c>
      <c r="H1939" s="17" t="e">
        <f t="shared" si="123"/>
        <v>#N/A</v>
      </c>
      <c r="I1939" s="17" t="e">
        <f t="shared" si="124"/>
        <v>#N/A</v>
      </c>
    </row>
    <row r="1940" spans="2:9" x14ac:dyDescent="0.2">
      <c r="B1940" s="1" t="s">
        <v>2351</v>
      </c>
      <c r="C1940" s="34">
        <f t="shared" si="122"/>
        <v>98676</v>
      </c>
      <c r="D1940" s="37" t="e">
        <f>INDEX('Monthly Returns'!$E:$E,MATCH('Charting Input'!$C1940,'Monthly Returns'!$D:$D,0),0)</f>
        <v>#N/A</v>
      </c>
      <c r="E1940" s="37" t="e">
        <f>INDEX('Monthly Returns'!$O:$O,MATCH('Charting Input'!$C1940,'Monthly Returns'!$D:$D,0),0)</f>
        <v>#N/A</v>
      </c>
      <c r="F1940" s="37" t="e">
        <f>INDEX('Monthly Returns'!$P:$P,MATCH('Charting Input'!$C1940,'Monthly Returns'!$D:$D,0),0)</f>
        <v>#N/A</v>
      </c>
      <c r="G1940" s="17" t="e">
        <f t="shared" si="121"/>
        <v>#N/A</v>
      </c>
      <c r="H1940" s="17" t="e">
        <f t="shared" si="123"/>
        <v>#N/A</v>
      </c>
      <c r="I1940" s="17" t="e">
        <f t="shared" si="124"/>
        <v>#N/A</v>
      </c>
    </row>
    <row r="1941" spans="2:9" x14ac:dyDescent="0.2">
      <c r="B1941" s="1" t="s">
        <v>2352</v>
      </c>
      <c r="C1941" s="34">
        <f t="shared" si="122"/>
        <v>98707</v>
      </c>
      <c r="D1941" s="37" t="e">
        <f>INDEX('Monthly Returns'!$E:$E,MATCH('Charting Input'!$C1941,'Monthly Returns'!$D:$D,0),0)</f>
        <v>#N/A</v>
      </c>
      <c r="E1941" s="37" t="e">
        <f>INDEX('Monthly Returns'!$O:$O,MATCH('Charting Input'!$C1941,'Monthly Returns'!$D:$D,0),0)</f>
        <v>#N/A</v>
      </c>
      <c r="F1941" s="37" t="e">
        <f>INDEX('Monthly Returns'!$P:$P,MATCH('Charting Input'!$C1941,'Monthly Returns'!$D:$D,0),0)</f>
        <v>#N/A</v>
      </c>
      <c r="G1941" s="17" t="e">
        <f t="shared" si="121"/>
        <v>#N/A</v>
      </c>
      <c r="H1941" s="17" t="e">
        <f t="shared" si="123"/>
        <v>#N/A</v>
      </c>
      <c r="I1941" s="17" t="e">
        <f t="shared" si="124"/>
        <v>#N/A</v>
      </c>
    </row>
    <row r="1942" spans="2:9" x14ac:dyDescent="0.2">
      <c r="B1942" s="1" t="s">
        <v>2353</v>
      </c>
      <c r="C1942" s="34">
        <f t="shared" si="122"/>
        <v>98737</v>
      </c>
      <c r="D1942" s="37" t="e">
        <f>INDEX('Monthly Returns'!$E:$E,MATCH('Charting Input'!$C1942,'Monthly Returns'!$D:$D,0),0)</f>
        <v>#N/A</v>
      </c>
      <c r="E1942" s="37" t="e">
        <f>INDEX('Monthly Returns'!$O:$O,MATCH('Charting Input'!$C1942,'Monthly Returns'!$D:$D,0),0)</f>
        <v>#N/A</v>
      </c>
      <c r="F1942" s="37" t="e">
        <f>INDEX('Monthly Returns'!$P:$P,MATCH('Charting Input'!$C1942,'Monthly Returns'!$D:$D,0),0)</f>
        <v>#N/A</v>
      </c>
      <c r="G1942" s="17" t="e">
        <f t="shared" si="121"/>
        <v>#N/A</v>
      </c>
      <c r="H1942" s="17" t="e">
        <f t="shared" si="123"/>
        <v>#N/A</v>
      </c>
      <c r="I1942" s="17" t="e">
        <f t="shared" si="124"/>
        <v>#N/A</v>
      </c>
    </row>
    <row r="1943" spans="2:9" x14ac:dyDescent="0.2">
      <c r="B1943" s="1" t="s">
        <v>2354</v>
      </c>
      <c r="C1943" s="34">
        <f t="shared" si="122"/>
        <v>98768</v>
      </c>
      <c r="D1943" s="37" t="e">
        <f>INDEX('Monthly Returns'!$E:$E,MATCH('Charting Input'!$C1943,'Monthly Returns'!$D:$D,0),0)</f>
        <v>#N/A</v>
      </c>
      <c r="E1943" s="37" t="e">
        <f>INDEX('Monthly Returns'!$O:$O,MATCH('Charting Input'!$C1943,'Monthly Returns'!$D:$D,0),0)</f>
        <v>#N/A</v>
      </c>
      <c r="F1943" s="37" t="e">
        <f>INDEX('Monthly Returns'!$P:$P,MATCH('Charting Input'!$C1943,'Monthly Returns'!$D:$D,0),0)</f>
        <v>#N/A</v>
      </c>
      <c r="G1943" s="17" t="e">
        <f t="shared" si="121"/>
        <v>#N/A</v>
      </c>
      <c r="H1943" s="17" t="e">
        <f t="shared" si="123"/>
        <v>#N/A</v>
      </c>
      <c r="I1943" s="17" t="e">
        <f t="shared" si="124"/>
        <v>#N/A</v>
      </c>
    </row>
    <row r="1944" spans="2:9" x14ac:dyDescent="0.2">
      <c r="B1944" s="1" t="s">
        <v>2355</v>
      </c>
      <c r="C1944" s="34">
        <f t="shared" si="122"/>
        <v>98798</v>
      </c>
      <c r="D1944" s="37" t="e">
        <f>INDEX('Monthly Returns'!$E:$E,MATCH('Charting Input'!$C1944,'Monthly Returns'!$D:$D,0),0)</f>
        <v>#N/A</v>
      </c>
      <c r="E1944" s="37" t="e">
        <f>INDEX('Monthly Returns'!$O:$O,MATCH('Charting Input'!$C1944,'Monthly Returns'!$D:$D,0),0)</f>
        <v>#N/A</v>
      </c>
      <c r="F1944" s="37" t="e">
        <f>INDEX('Monthly Returns'!$P:$P,MATCH('Charting Input'!$C1944,'Monthly Returns'!$D:$D,0),0)</f>
        <v>#N/A</v>
      </c>
      <c r="G1944" s="17" t="e">
        <f t="shared" si="121"/>
        <v>#N/A</v>
      </c>
      <c r="H1944" s="17" t="e">
        <f t="shared" si="123"/>
        <v>#N/A</v>
      </c>
      <c r="I1944" s="17" t="e">
        <f t="shared" si="124"/>
        <v>#N/A</v>
      </c>
    </row>
    <row r="1945" spans="2:9" x14ac:dyDescent="0.2">
      <c r="B1945" s="1" t="s">
        <v>2356</v>
      </c>
      <c r="C1945" s="34">
        <f t="shared" si="122"/>
        <v>98829</v>
      </c>
      <c r="D1945" s="37" t="e">
        <f>INDEX('Monthly Returns'!$E:$E,MATCH('Charting Input'!$C1945,'Monthly Returns'!$D:$D,0),0)</f>
        <v>#N/A</v>
      </c>
      <c r="E1945" s="37" t="e">
        <f>INDEX('Monthly Returns'!$O:$O,MATCH('Charting Input'!$C1945,'Monthly Returns'!$D:$D,0),0)</f>
        <v>#N/A</v>
      </c>
      <c r="F1945" s="37" t="e">
        <f>INDEX('Monthly Returns'!$P:$P,MATCH('Charting Input'!$C1945,'Monthly Returns'!$D:$D,0),0)</f>
        <v>#N/A</v>
      </c>
      <c r="G1945" s="17" t="e">
        <f t="shared" si="121"/>
        <v>#N/A</v>
      </c>
      <c r="H1945" s="17" t="e">
        <f t="shared" si="123"/>
        <v>#N/A</v>
      </c>
      <c r="I1945" s="17" t="e">
        <f t="shared" si="124"/>
        <v>#N/A</v>
      </c>
    </row>
    <row r="1946" spans="2:9" x14ac:dyDescent="0.2">
      <c r="B1946" s="1" t="s">
        <v>2357</v>
      </c>
      <c r="C1946" s="34">
        <f t="shared" si="122"/>
        <v>98860</v>
      </c>
      <c r="D1946" s="37" t="e">
        <f>INDEX('Monthly Returns'!$E:$E,MATCH('Charting Input'!$C1946,'Monthly Returns'!$D:$D,0),0)</f>
        <v>#N/A</v>
      </c>
      <c r="E1946" s="37" t="e">
        <f>INDEX('Monthly Returns'!$O:$O,MATCH('Charting Input'!$C1946,'Monthly Returns'!$D:$D,0),0)</f>
        <v>#N/A</v>
      </c>
      <c r="F1946" s="37" t="e">
        <f>INDEX('Monthly Returns'!$P:$P,MATCH('Charting Input'!$C1946,'Monthly Returns'!$D:$D,0),0)</f>
        <v>#N/A</v>
      </c>
      <c r="G1946" s="17" t="e">
        <f t="shared" si="121"/>
        <v>#N/A</v>
      </c>
      <c r="H1946" s="17" t="e">
        <f t="shared" si="123"/>
        <v>#N/A</v>
      </c>
      <c r="I1946" s="17" t="e">
        <f t="shared" si="124"/>
        <v>#N/A</v>
      </c>
    </row>
    <row r="1947" spans="2:9" x14ac:dyDescent="0.2">
      <c r="B1947" s="1" t="s">
        <v>2358</v>
      </c>
      <c r="C1947" s="34">
        <f t="shared" si="122"/>
        <v>98890</v>
      </c>
      <c r="D1947" s="37" t="e">
        <f>INDEX('Monthly Returns'!$E:$E,MATCH('Charting Input'!$C1947,'Monthly Returns'!$D:$D,0),0)</f>
        <v>#N/A</v>
      </c>
      <c r="E1947" s="37" t="e">
        <f>INDEX('Monthly Returns'!$O:$O,MATCH('Charting Input'!$C1947,'Monthly Returns'!$D:$D,0),0)</f>
        <v>#N/A</v>
      </c>
      <c r="F1947" s="37" t="e">
        <f>INDEX('Monthly Returns'!$P:$P,MATCH('Charting Input'!$C1947,'Monthly Returns'!$D:$D,0),0)</f>
        <v>#N/A</v>
      </c>
      <c r="G1947" s="17" t="e">
        <f t="shared" si="121"/>
        <v>#N/A</v>
      </c>
      <c r="H1947" s="17" t="e">
        <f t="shared" si="123"/>
        <v>#N/A</v>
      </c>
      <c r="I1947" s="17" t="e">
        <f t="shared" si="124"/>
        <v>#N/A</v>
      </c>
    </row>
    <row r="1948" spans="2:9" x14ac:dyDescent="0.2">
      <c r="B1948" s="1" t="s">
        <v>2359</v>
      </c>
      <c r="C1948" s="34">
        <f t="shared" si="122"/>
        <v>98921</v>
      </c>
      <c r="D1948" s="37" t="e">
        <f>INDEX('Monthly Returns'!$E:$E,MATCH('Charting Input'!$C1948,'Monthly Returns'!$D:$D,0),0)</f>
        <v>#N/A</v>
      </c>
      <c r="E1948" s="37" t="e">
        <f>INDEX('Monthly Returns'!$O:$O,MATCH('Charting Input'!$C1948,'Monthly Returns'!$D:$D,0),0)</f>
        <v>#N/A</v>
      </c>
      <c r="F1948" s="37" t="e">
        <f>INDEX('Monthly Returns'!$P:$P,MATCH('Charting Input'!$C1948,'Monthly Returns'!$D:$D,0),0)</f>
        <v>#N/A</v>
      </c>
      <c r="G1948" s="17" t="e">
        <f t="shared" si="121"/>
        <v>#N/A</v>
      </c>
      <c r="H1948" s="17" t="e">
        <f t="shared" si="123"/>
        <v>#N/A</v>
      </c>
      <c r="I1948" s="17" t="e">
        <f t="shared" si="124"/>
        <v>#N/A</v>
      </c>
    </row>
    <row r="1949" spans="2:9" x14ac:dyDescent="0.2">
      <c r="B1949" s="1" t="s">
        <v>2360</v>
      </c>
      <c r="C1949" s="34">
        <f t="shared" si="122"/>
        <v>98951</v>
      </c>
      <c r="D1949" s="37" t="e">
        <f>INDEX('Monthly Returns'!$E:$E,MATCH('Charting Input'!$C1949,'Monthly Returns'!$D:$D,0),0)</f>
        <v>#N/A</v>
      </c>
      <c r="E1949" s="37" t="e">
        <f>INDEX('Monthly Returns'!$O:$O,MATCH('Charting Input'!$C1949,'Monthly Returns'!$D:$D,0),0)</f>
        <v>#N/A</v>
      </c>
      <c r="F1949" s="37" t="e">
        <f>INDEX('Monthly Returns'!$P:$P,MATCH('Charting Input'!$C1949,'Monthly Returns'!$D:$D,0),0)</f>
        <v>#N/A</v>
      </c>
      <c r="G1949" s="17" t="e">
        <f t="shared" si="121"/>
        <v>#N/A</v>
      </c>
      <c r="H1949" s="17" t="e">
        <f t="shared" si="123"/>
        <v>#N/A</v>
      </c>
      <c r="I1949" s="17" t="e">
        <f t="shared" si="124"/>
        <v>#N/A</v>
      </c>
    </row>
    <row r="1950" spans="2:9" x14ac:dyDescent="0.2">
      <c r="B1950" s="1" t="s">
        <v>2361</v>
      </c>
      <c r="C1950" s="34">
        <f t="shared" si="122"/>
        <v>98982</v>
      </c>
      <c r="D1950" s="37" t="e">
        <f>INDEX('Monthly Returns'!$E:$E,MATCH('Charting Input'!$C1950,'Monthly Returns'!$D:$D,0),0)</f>
        <v>#N/A</v>
      </c>
      <c r="E1950" s="37" t="e">
        <f>INDEX('Monthly Returns'!$O:$O,MATCH('Charting Input'!$C1950,'Monthly Returns'!$D:$D,0),0)</f>
        <v>#N/A</v>
      </c>
      <c r="F1950" s="37" t="e">
        <f>INDEX('Monthly Returns'!$P:$P,MATCH('Charting Input'!$C1950,'Monthly Returns'!$D:$D,0),0)</f>
        <v>#N/A</v>
      </c>
      <c r="G1950" s="17" t="e">
        <f t="shared" si="121"/>
        <v>#N/A</v>
      </c>
      <c r="H1950" s="17" t="e">
        <f t="shared" si="123"/>
        <v>#N/A</v>
      </c>
      <c r="I1950" s="17" t="e">
        <f t="shared" si="124"/>
        <v>#N/A</v>
      </c>
    </row>
    <row r="1951" spans="2:9" x14ac:dyDescent="0.2">
      <c r="B1951" s="1" t="s">
        <v>2362</v>
      </c>
      <c r="C1951" s="34">
        <f t="shared" si="122"/>
        <v>99013</v>
      </c>
      <c r="D1951" s="37" t="e">
        <f>INDEX('Monthly Returns'!$E:$E,MATCH('Charting Input'!$C1951,'Monthly Returns'!$D:$D,0),0)</f>
        <v>#N/A</v>
      </c>
      <c r="E1951" s="37" t="e">
        <f>INDEX('Monthly Returns'!$O:$O,MATCH('Charting Input'!$C1951,'Monthly Returns'!$D:$D,0),0)</f>
        <v>#N/A</v>
      </c>
      <c r="F1951" s="37" t="e">
        <f>INDEX('Monthly Returns'!$P:$P,MATCH('Charting Input'!$C1951,'Monthly Returns'!$D:$D,0),0)</f>
        <v>#N/A</v>
      </c>
      <c r="G1951" s="17" t="e">
        <f t="shared" si="121"/>
        <v>#N/A</v>
      </c>
      <c r="H1951" s="17" t="e">
        <f t="shared" si="123"/>
        <v>#N/A</v>
      </c>
      <c r="I1951" s="17" t="e">
        <f t="shared" si="124"/>
        <v>#N/A</v>
      </c>
    </row>
    <row r="1952" spans="2:9" x14ac:dyDescent="0.2">
      <c r="B1952" s="1" t="s">
        <v>2363</v>
      </c>
      <c r="C1952" s="34">
        <f t="shared" si="122"/>
        <v>99041</v>
      </c>
      <c r="D1952" s="37" t="e">
        <f>INDEX('Monthly Returns'!$E:$E,MATCH('Charting Input'!$C1952,'Monthly Returns'!$D:$D,0),0)</f>
        <v>#N/A</v>
      </c>
      <c r="E1952" s="37" t="e">
        <f>INDEX('Monthly Returns'!$O:$O,MATCH('Charting Input'!$C1952,'Monthly Returns'!$D:$D,0),0)</f>
        <v>#N/A</v>
      </c>
      <c r="F1952" s="37" t="e">
        <f>INDEX('Monthly Returns'!$P:$P,MATCH('Charting Input'!$C1952,'Monthly Returns'!$D:$D,0),0)</f>
        <v>#N/A</v>
      </c>
      <c r="G1952" s="17" t="e">
        <f t="shared" si="121"/>
        <v>#N/A</v>
      </c>
      <c r="H1952" s="17" t="e">
        <f t="shared" si="123"/>
        <v>#N/A</v>
      </c>
      <c r="I1952" s="17" t="e">
        <f t="shared" si="124"/>
        <v>#N/A</v>
      </c>
    </row>
    <row r="1953" spans="2:9" x14ac:dyDescent="0.2">
      <c r="B1953" s="1" t="s">
        <v>2364</v>
      </c>
      <c r="C1953" s="34">
        <f t="shared" si="122"/>
        <v>99072</v>
      </c>
      <c r="D1953" s="37" t="e">
        <f>INDEX('Monthly Returns'!$E:$E,MATCH('Charting Input'!$C1953,'Monthly Returns'!$D:$D,0),0)</f>
        <v>#N/A</v>
      </c>
      <c r="E1953" s="37" t="e">
        <f>INDEX('Monthly Returns'!$O:$O,MATCH('Charting Input'!$C1953,'Monthly Returns'!$D:$D,0),0)</f>
        <v>#N/A</v>
      </c>
      <c r="F1953" s="37" t="e">
        <f>INDEX('Monthly Returns'!$P:$P,MATCH('Charting Input'!$C1953,'Monthly Returns'!$D:$D,0),0)</f>
        <v>#N/A</v>
      </c>
      <c r="G1953" s="17" t="e">
        <f t="shared" si="121"/>
        <v>#N/A</v>
      </c>
      <c r="H1953" s="17" t="e">
        <f t="shared" si="123"/>
        <v>#N/A</v>
      </c>
      <c r="I1953" s="17" t="e">
        <f t="shared" si="124"/>
        <v>#N/A</v>
      </c>
    </row>
    <row r="1954" spans="2:9" x14ac:dyDescent="0.2">
      <c r="B1954" s="1" t="s">
        <v>2365</v>
      </c>
      <c r="C1954" s="34">
        <f t="shared" si="122"/>
        <v>99102</v>
      </c>
      <c r="D1954" s="37" t="e">
        <f>INDEX('Monthly Returns'!$E:$E,MATCH('Charting Input'!$C1954,'Monthly Returns'!$D:$D,0),0)</f>
        <v>#N/A</v>
      </c>
      <c r="E1954" s="37" t="e">
        <f>INDEX('Monthly Returns'!$O:$O,MATCH('Charting Input'!$C1954,'Monthly Returns'!$D:$D,0),0)</f>
        <v>#N/A</v>
      </c>
      <c r="F1954" s="37" t="e">
        <f>INDEX('Monthly Returns'!$P:$P,MATCH('Charting Input'!$C1954,'Monthly Returns'!$D:$D,0),0)</f>
        <v>#N/A</v>
      </c>
      <c r="G1954" s="17" t="e">
        <f t="shared" si="121"/>
        <v>#N/A</v>
      </c>
      <c r="H1954" s="17" t="e">
        <f t="shared" si="123"/>
        <v>#N/A</v>
      </c>
      <c r="I1954" s="17" t="e">
        <f t="shared" si="124"/>
        <v>#N/A</v>
      </c>
    </row>
    <row r="1955" spans="2:9" x14ac:dyDescent="0.2">
      <c r="B1955" s="1" t="s">
        <v>2366</v>
      </c>
      <c r="C1955" s="34">
        <f t="shared" si="122"/>
        <v>99133</v>
      </c>
      <c r="D1955" s="37" t="e">
        <f>INDEX('Monthly Returns'!$E:$E,MATCH('Charting Input'!$C1955,'Monthly Returns'!$D:$D,0),0)</f>
        <v>#N/A</v>
      </c>
      <c r="E1955" s="37" t="e">
        <f>INDEX('Monthly Returns'!$O:$O,MATCH('Charting Input'!$C1955,'Monthly Returns'!$D:$D,0),0)</f>
        <v>#N/A</v>
      </c>
      <c r="F1955" s="37" t="e">
        <f>INDEX('Monthly Returns'!$P:$P,MATCH('Charting Input'!$C1955,'Monthly Returns'!$D:$D,0),0)</f>
        <v>#N/A</v>
      </c>
      <c r="G1955" s="17" t="e">
        <f t="shared" si="121"/>
        <v>#N/A</v>
      </c>
      <c r="H1955" s="17" t="e">
        <f t="shared" si="123"/>
        <v>#N/A</v>
      </c>
      <c r="I1955" s="17" t="e">
        <f t="shared" si="124"/>
        <v>#N/A</v>
      </c>
    </row>
    <row r="1956" spans="2:9" x14ac:dyDescent="0.2">
      <c r="B1956" s="1" t="s">
        <v>2367</v>
      </c>
      <c r="C1956" s="34">
        <f t="shared" si="122"/>
        <v>99163</v>
      </c>
      <c r="D1956" s="37" t="e">
        <f>INDEX('Monthly Returns'!$E:$E,MATCH('Charting Input'!$C1956,'Monthly Returns'!$D:$D,0),0)</f>
        <v>#N/A</v>
      </c>
      <c r="E1956" s="37" t="e">
        <f>INDEX('Monthly Returns'!$O:$O,MATCH('Charting Input'!$C1956,'Monthly Returns'!$D:$D,0),0)</f>
        <v>#N/A</v>
      </c>
      <c r="F1956" s="37" t="e">
        <f>INDEX('Monthly Returns'!$P:$P,MATCH('Charting Input'!$C1956,'Monthly Returns'!$D:$D,0),0)</f>
        <v>#N/A</v>
      </c>
      <c r="G1956" s="17" t="e">
        <f t="shared" si="121"/>
        <v>#N/A</v>
      </c>
      <c r="H1956" s="17" t="e">
        <f t="shared" si="123"/>
        <v>#N/A</v>
      </c>
      <c r="I1956" s="17" t="e">
        <f t="shared" si="124"/>
        <v>#N/A</v>
      </c>
    </row>
    <row r="1957" spans="2:9" x14ac:dyDescent="0.2">
      <c r="B1957" s="1" t="s">
        <v>2368</v>
      </c>
      <c r="C1957" s="34">
        <f t="shared" si="122"/>
        <v>99194</v>
      </c>
      <c r="D1957" s="37" t="e">
        <f>INDEX('Monthly Returns'!$E:$E,MATCH('Charting Input'!$C1957,'Monthly Returns'!$D:$D,0),0)</f>
        <v>#N/A</v>
      </c>
      <c r="E1957" s="37" t="e">
        <f>INDEX('Monthly Returns'!$O:$O,MATCH('Charting Input'!$C1957,'Monthly Returns'!$D:$D,0),0)</f>
        <v>#N/A</v>
      </c>
      <c r="F1957" s="37" t="e">
        <f>INDEX('Monthly Returns'!$P:$P,MATCH('Charting Input'!$C1957,'Monthly Returns'!$D:$D,0),0)</f>
        <v>#N/A</v>
      </c>
      <c r="G1957" s="17" t="e">
        <f t="shared" si="121"/>
        <v>#N/A</v>
      </c>
      <c r="H1957" s="17" t="e">
        <f t="shared" si="123"/>
        <v>#N/A</v>
      </c>
      <c r="I1957" s="17" t="e">
        <f t="shared" si="124"/>
        <v>#N/A</v>
      </c>
    </row>
    <row r="1958" spans="2:9" x14ac:dyDescent="0.2">
      <c r="B1958" s="1" t="s">
        <v>2369</v>
      </c>
      <c r="C1958" s="34">
        <f t="shared" si="122"/>
        <v>99225</v>
      </c>
      <c r="D1958" s="37" t="e">
        <f>INDEX('Monthly Returns'!$E:$E,MATCH('Charting Input'!$C1958,'Monthly Returns'!$D:$D,0),0)</f>
        <v>#N/A</v>
      </c>
      <c r="E1958" s="37" t="e">
        <f>INDEX('Monthly Returns'!$O:$O,MATCH('Charting Input'!$C1958,'Monthly Returns'!$D:$D,0),0)</f>
        <v>#N/A</v>
      </c>
      <c r="F1958" s="37" t="e">
        <f>INDEX('Monthly Returns'!$P:$P,MATCH('Charting Input'!$C1958,'Monthly Returns'!$D:$D,0),0)</f>
        <v>#N/A</v>
      </c>
      <c r="G1958" s="17" t="e">
        <f t="shared" si="121"/>
        <v>#N/A</v>
      </c>
      <c r="H1958" s="17" t="e">
        <f t="shared" si="123"/>
        <v>#N/A</v>
      </c>
      <c r="I1958" s="17" t="e">
        <f t="shared" si="124"/>
        <v>#N/A</v>
      </c>
    </row>
    <row r="1959" spans="2:9" x14ac:dyDescent="0.2">
      <c r="B1959" s="1" t="s">
        <v>2370</v>
      </c>
      <c r="C1959" s="34">
        <f t="shared" si="122"/>
        <v>99255</v>
      </c>
      <c r="D1959" s="37" t="e">
        <f>INDEX('Monthly Returns'!$E:$E,MATCH('Charting Input'!$C1959,'Monthly Returns'!$D:$D,0),0)</f>
        <v>#N/A</v>
      </c>
      <c r="E1959" s="37" t="e">
        <f>INDEX('Monthly Returns'!$O:$O,MATCH('Charting Input'!$C1959,'Monthly Returns'!$D:$D,0),0)</f>
        <v>#N/A</v>
      </c>
      <c r="F1959" s="37" t="e">
        <f>INDEX('Monthly Returns'!$P:$P,MATCH('Charting Input'!$C1959,'Monthly Returns'!$D:$D,0),0)</f>
        <v>#N/A</v>
      </c>
      <c r="G1959" s="17" t="e">
        <f t="shared" si="121"/>
        <v>#N/A</v>
      </c>
      <c r="H1959" s="17" t="e">
        <f t="shared" si="123"/>
        <v>#N/A</v>
      </c>
      <c r="I1959" s="17" t="e">
        <f t="shared" si="124"/>
        <v>#N/A</v>
      </c>
    </row>
    <row r="1960" spans="2:9" x14ac:dyDescent="0.2">
      <c r="B1960" s="1" t="s">
        <v>2371</v>
      </c>
      <c r="C1960" s="34">
        <f t="shared" si="122"/>
        <v>99286</v>
      </c>
      <c r="D1960" s="37" t="e">
        <f>INDEX('Monthly Returns'!$E:$E,MATCH('Charting Input'!$C1960,'Monthly Returns'!$D:$D,0),0)</f>
        <v>#N/A</v>
      </c>
      <c r="E1960" s="37" t="e">
        <f>INDEX('Monthly Returns'!$O:$O,MATCH('Charting Input'!$C1960,'Monthly Returns'!$D:$D,0),0)</f>
        <v>#N/A</v>
      </c>
      <c r="F1960" s="37" t="e">
        <f>INDEX('Monthly Returns'!$P:$P,MATCH('Charting Input'!$C1960,'Monthly Returns'!$D:$D,0),0)</f>
        <v>#N/A</v>
      </c>
      <c r="G1960" s="17" t="e">
        <f t="shared" si="121"/>
        <v>#N/A</v>
      </c>
      <c r="H1960" s="17" t="e">
        <f t="shared" si="123"/>
        <v>#N/A</v>
      </c>
      <c r="I1960" s="17" t="e">
        <f t="shared" si="124"/>
        <v>#N/A</v>
      </c>
    </row>
    <row r="1961" spans="2:9" x14ac:dyDescent="0.2">
      <c r="B1961" s="1" t="s">
        <v>2372</v>
      </c>
      <c r="C1961" s="34">
        <f t="shared" si="122"/>
        <v>99316</v>
      </c>
      <c r="D1961" s="37" t="e">
        <f>INDEX('Monthly Returns'!$E:$E,MATCH('Charting Input'!$C1961,'Monthly Returns'!$D:$D,0),0)</f>
        <v>#N/A</v>
      </c>
      <c r="E1961" s="37" t="e">
        <f>INDEX('Monthly Returns'!$O:$O,MATCH('Charting Input'!$C1961,'Monthly Returns'!$D:$D,0),0)</f>
        <v>#N/A</v>
      </c>
      <c r="F1961" s="37" t="e">
        <f>INDEX('Monthly Returns'!$P:$P,MATCH('Charting Input'!$C1961,'Monthly Returns'!$D:$D,0),0)</f>
        <v>#N/A</v>
      </c>
      <c r="G1961" s="17" t="e">
        <f t="shared" si="121"/>
        <v>#N/A</v>
      </c>
      <c r="H1961" s="17" t="e">
        <f t="shared" si="123"/>
        <v>#N/A</v>
      </c>
      <c r="I1961" s="17" t="e">
        <f t="shared" si="124"/>
        <v>#N/A</v>
      </c>
    </row>
    <row r="1962" spans="2:9" x14ac:dyDescent="0.2">
      <c r="B1962" s="1" t="s">
        <v>2373</v>
      </c>
      <c r="C1962" s="34">
        <f t="shared" si="122"/>
        <v>99347</v>
      </c>
      <c r="D1962" s="37" t="e">
        <f>INDEX('Monthly Returns'!$E:$E,MATCH('Charting Input'!$C1962,'Monthly Returns'!$D:$D,0),0)</f>
        <v>#N/A</v>
      </c>
      <c r="E1962" s="37" t="e">
        <f>INDEX('Monthly Returns'!$O:$O,MATCH('Charting Input'!$C1962,'Monthly Returns'!$D:$D,0),0)</f>
        <v>#N/A</v>
      </c>
      <c r="F1962" s="37" t="e">
        <f>INDEX('Monthly Returns'!$P:$P,MATCH('Charting Input'!$C1962,'Monthly Returns'!$D:$D,0),0)</f>
        <v>#N/A</v>
      </c>
      <c r="G1962" s="17" t="e">
        <f t="shared" si="121"/>
        <v>#N/A</v>
      </c>
      <c r="H1962" s="17" t="e">
        <f t="shared" si="123"/>
        <v>#N/A</v>
      </c>
      <c r="I1962" s="17" t="e">
        <f t="shared" si="124"/>
        <v>#N/A</v>
      </c>
    </row>
    <row r="1963" spans="2:9" x14ac:dyDescent="0.2">
      <c r="B1963" s="1" t="s">
        <v>2374</v>
      </c>
      <c r="C1963" s="34">
        <f t="shared" si="122"/>
        <v>99378</v>
      </c>
      <c r="D1963" s="37" t="e">
        <f>INDEX('Monthly Returns'!$E:$E,MATCH('Charting Input'!$C1963,'Monthly Returns'!$D:$D,0),0)</f>
        <v>#N/A</v>
      </c>
      <c r="E1963" s="37" t="e">
        <f>INDEX('Monthly Returns'!$O:$O,MATCH('Charting Input'!$C1963,'Monthly Returns'!$D:$D,0),0)</f>
        <v>#N/A</v>
      </c>
      <c r="F1963" s="37" t="e">
        <f>INDEX('Monthly Returns'!$P:$P,MATCH('Charting Input'!$C1963,'Monthly Returns'!$D:$D,0),0)</f>
        <v>#N/A</v>
      </c>
      <c r="G1963" s="17" t="e">
        <f t="shared" si="121"/>
        <v>#N/A</v>
      </c>
      <c r="H1963" s="17" t="e">
        <f t="shared" si="123"/>
        <v>#N/A</v>
      </c>
      <c r="I1963" s="17" t="e">
        <f t="shared" si="124"/>
        <v>#N/A</v>
      </c>
    </row>
    <row r="1964" spans="2:9" x14ac:dyDescent="0.2">
      <c r="B1964" s="1" t="s">
        <v>2375</v>
      </c>
      <c r="C1964" s="34">
        <f t="shared" si="122"/>
        <v>99407</v>
      </c>
      <c r="D1964" s="37" t="e">
        <f>INDEX('Monthly Returns'!$E:$E,MATCH('Charting Input'!$C1964,'Monthly Returns'!$D:$D,0),0)</f>
        <v>#N/A</v>
      </c>
      <c r="E1964" s="37" t="e">
        <f>INDEX('Monthly Returns'!$O:$O,MATCH('Charting Input'!$C1964,'Monthly Returns'!$D:$D,0),0)</f>
        <v>#N/A</v>
      </c>
      <c r="F1964" s="37" t="e">
        <f>INDEX('Monthly Returns'!$P:$P,MATCH('Charting Input'!$C1964,'Monthly Returns'!$D:$D,0),0)</f>
        <v>#N/A</v>
      </c>
      <c r="G1964" s="17" t="e">
        <f t="shared" si="121"/>
        <v>#N/A</v>
      </c>
      <c r="H1964" s="17" t="e">
        <f t="shared" si="123"/>
        <v>#N/A</v>
      </c>
      <c r="I1964" s="17" t="e">
        <f t="shared" si="124"/>
        <v>#N/A</v>
      </c>
    </row>
    <row r="1965" spans="2:9" x14ac:dyDescent="0.2">
      <c r="B1965" s="1" t="s">
        <v>2376</v>
      </c>
      <c r="C1965" s="34">
        <f t="shared" si="122"/>
        <v>99438</v>
      </c>
      <c r="D1965" s="37" t="e">
        <f>INDEX('Monthly Returns'!$E:$E,MATCH('Charting Input'!$C1965,'Monthly Returns'!$D:$D,0),0)</f>
        <v>#N/A</v>
      </c>
      <c r="E1965" s="37" t="e">
        <f>INDEX('Monthly Returns'!$O:$O,MATCH('Charting Input'!$C1965,'Monthly Returns'!$D:$D,0),0)</f>
        <v>#N/A</v>
      </c>
      <c r="F1965" s="37" t="e">
        <f>INDEX('Monthly Returns'!$P:$P,MATCH('Charting Input'!$C1965,'Monthly Returns'!$D:$D,0),0)</f>
        <v>#N/A</v>
      </c>
      <c r="G1965" s="17" t="e">
        <f t="shared" si="121"/>
        <v>#N/A</v>
      </c>
      <c r="H1965" s="17" t="e">
        <f t="shared" si="123"/>
        <v>#N/A</v>
      </c>
      <c r="I1965" s="17" t="e">
        <f t="shared" si="124"/>
        <v>#N/A</v>
      </c>
    </row>
    <row r="1966" spans="2:9" x14ac:dyDescent="0.2">
      <c r="B1966" s="1" t="s">
        <v>2377</v>
      </c>
      <c r="C1966" s="34">
        <f t="shared" si="122"/>
        <v>99468</v>
      </c>
      <c r="D1966" s="37" t="e">
        <f>INDEX('Monthly Returns'!$E:$E,MATCH('Charting Input'!$C1966,'Monthly Returns'!$D:$D,0),0)</f>
        <v>#N/A</v>
      </c>
      <c r="E1966" s="37" t="e">
        <f>INDEX('Monthly Returns'!$O:$O,MATCH('Charting Input'!$C1966,'Monthly Returns'!$D:$D,0),0)</f>
        <v>#N/A</v>
      </c>
      <c r="F1966" s="37" t="e">
        <f>INDEX('Monthly Returns'!$P:$P,MATCH('Charting Input'!$C1966,'Monthly Returns'!$D:$D,0),0)</f>
        <v>#N/A</v>
      </c>
      <c r="G1966" s="17" t="e">
        <f t="shared" si="121"/>
        <v>#N/A</v>
      </c>
      <c r="H1966" s="17" t="e">
        <f t="shared" si="123"/>
        <v>#N/A</v>
      </c>
      <c r="I1966" s="17" t="e">
        <f t="shared" si="124"/>
        <v>#N/A</v>
      </c>
    </row>
    <row r="1967" spans="2:9" x14ac:dyDescent="0.2">
      <c r="B1967" s="1" t="s">
        <v>2378</v>
      </c>
      <c r="C1967" s="34">
        <f t="shared" si="122"/>
        <v>99499</v>
      </c>
      <c r="D1967" s="37" t="e">
        <f>INDEX('Monthly Returns'!$E:$E,MATCH('Charting Input'!$C1967,'Monthly Returns'!$D:$D,0),0)</f>
        <v>#N/A</v>
      </c>
      <c r="E1967" s="37" t="e">
        <f>INDEX('Monthly Returns'!$O:$O,MATCH('Charting Input'!$C1967,'Monthly Returns'!$D:$D,0),0)</f>
        <v>#N/A</v>
      </c>
      <c r="F1967" s="37" t="e">
        <f>INDEX('Monthly Returns'!$P:$P,MATCH('Charting Input'!$C1967,'Monthly Returns'!$D:$D,0),0)</f>
        <v>#N/A</v>
      </c>
      <c r="G1967" s="17" t="e">
        <f t="shared" si="121"/>
        <v>#N/A</v>
      </c>
      <c r="H1967" s="17" t="e">
        <f t="shared" si="123"/>
        <v>#N/A</v>
      </c>
      <c r="I1967" s="17" t="e">
        <f t="shared" si="124"/>
        <v>#N/A</v>
      </c>
    </row>
    <row r="1968" spans="2:9" x14ac:dyDescent="0.2">
      <c r="B1968" s="1" t="s">
        <v>2379</v>
      </c>
      <c r="C1968" s="34">
        <f t="shared" si="122"/>
        <v>99529</v>
      </c>
      <c r="D1968" s="37" t="e">
        <f>INDEX('Monthly Returns'!$E:$E,MATCH('Charting Input'!$C1968,'Monthly Returns'!$D:$D,0),0)</f>
        <v>#N/A</v>
      </c>
      <c r="E1968" s="37" t="e">
        <f>INDEX('Monthly Returns'!$O:$O,MATCH('Charting Input'!$C1968,'Monthly Returns'!$D:$D,0),0)</f>
        <v>#N/A</v>
      </c>
      <c r="F1968" s="37" t="e">
        <f>INDEX('Monthly Returns'!$P:$P,MATCH('Charting Input'!$C1968,'Monthly Returns'!$D:$D,0),0)</f>
        <v>#N/A</v>
      </c>
      <c r="G1968" s="17" t="e">
        <f t="shared" si="121"/>
        <v>#N/A</v>
      </c>
      <c r="H1968" s="17" t="e">
        <f t="shared" si="123"/>
        <v>#N/A</v>
      </c>
      <c r="I1968" s="17" t="e">
        <f t="shared" si="124"/>
        <v>#N/A</v>
      </c>
    </row>
    <row r="1969" spans="2:9" x14ac:dyDescent="0.2">
      <c r="B1969" s="1" t="s">
        <v>2380</v>
      </c>
      <c r="C1969" s="34">
        <f t="shared" si="122"/>
        <v>99560</v>
      </c>
      <c r="D1969" s="37" t="e">
        <f>INDEX('Monthly Returns'!$E:$E,MATCH('Charting Input'!$C1969,'Monthly Returns'!$D:$D,0),0)</f>
        <v>#N/A</v>
      </c>
      <c r="E1969" s="37" t="e">
        <f>INDEX('Monthly Returns'!$O:$O,MATCH('Charting Input'!$C1969,'Monthly Returns'!$D:$D,0),0)</f>
        <v>#N/A</v>
      </c>
      <c r="F1969" s="37" t="e">
        <f>INDEX('Monthly Returns'!$P:$P,MATCH('Charting Input'!$C1969,'Monthly Returns'!$D:$D,0),0)</f>
        <v>#N/A</v>
      </c>
      <c r="G1969" s="17" t="e">
        <f t="shared" si="121"/>
        <v>#N/A</v>
      </c>
      <c r="H1969" s="17" t="e">
        <f t="shared" si="123"/>
        <v>#N/A</v>
      </c>
      <c r="I1969" s="17" t="e">
        <f t="shared" si="124"/>
        <v>#N/A</v>
      </c>
    </row>
    <row r="1970" spans="2:9" x14ac:dyDescent="0.2">
      <c r="B1970" s="1" t="s">
        <v>2381</v>
      </c>
      <c r="C1970" s="34">
        <f t="shared" si="122"/>
        <v>99591</v>
      </c>
      <c r="D1970" s="37" t="e">
        <f>INDEX('Monthly Returns'!$E:$E,MATCH('Charting Input'!$C1970,'Monthly Returns'!$D:$D,0),0)</f>
        <v>#N/A</v>
      </c>
      <c r="E1970" s="37" t="e">
        <f>INDEX('Monthly Returns'!$O:$O,MATCH('Charting Input'!$C1970,'Monthly Returns'!$D:$D,0),0)</f>
        <v>#N/A</v>
      </c>
      <c r="F1970" s="37" t="e">
        <f>INDEX('Monthly Returns'!$P:$P,MATCH('Charting Input'!$C1970,'Monthly Returns'!$D:$D,0),0)</f>
        <v>#N/A</v>
      </c>
      <c r="G1970" s="17" t="e">
        <f t="shared" si="121"/>
        <v>#N/A</v>
      </c>
      <c r="H1970" s="17" t="e">
        <f t="shared" si="123"/>
        <v>#N/A</v>
      </c>
      <c r="I1970" s="17" t="e">
        <f t="shared" si="124"/>
        <v>#N/A</v>
      </c>
    </row>
    <row r="1971" spans="2:9" x14ac:dyDescent="0.2">
      <c r="B1971" s="1" t="s">
        <v>2382</v>
      </c>
      <c r="C1971" s="34">
        <f t="shared" si="122"/>
        <v>99621</v>
      </c>
      <c r="D1971" s="37" t="e">
        <f>INDEX('Monthly Returns'!$E:$E,MATCH('Charting Input'!$C1971,'Monthly Returns'!$D:$D,0),0)</f>
        <v>#N/A</v>
      </c>
      <c r="E1971" s="37" t="e">
        <f>INDEX('Monthly Returns'!$O:$O,MATCH('Charting Input'!$C1971,'Monthly Returns'!$D:$D,0),0)</f>
        <v>#N/A</v>
      </c>
      <c r="F1971" s="37" t="e">
        <f>INDEX('Monthly Returns'!$P:$P,MATCH('Charting Input'!$C1971,'Monthly Returns'!$D:$D,0),0)</f>
        <v>#N/A</v>
      </c>
      <c r="G1971" s="17" t="e">
        <f t="shared" si="121"/>
        <v>#N/A</v>
      </c>
      <c r="H1971" s="17" t="e">
        <f t="shared" si="123"/>
        <v>#N/A</v>
      </c>
      <c r="I1971" s="17" t="e">
        <f t="shared" si="124"/>
        <v>#N/A</v>
      </c>
    </row>
    <row r="1972" spans="2:9" x14ac:dyDescent="0.2">
      <c r="B1972" s="1" t="s">
        <v>2383</v>
      </c>
      <c r="C1972" s="34">
        <f t="shared" si="122"/>
        <v>99652</v>
      </c>
      <c r="D1972" s="37" t="e">
        <f>INDEX('Monthly Returns'!$E:$E,MATCH('Charting Input'!$C1972,'Monthly Returns'!$D:$D,0),0)</f>
        <v>#N/A</v>
      </c>
      <c r="E1972" s="37" t="e">
        <f>INDEX('Monthly Returns'!$O:$O,MATCH('Charting Input'!$C1972,'Monthly Returns'!$D:$D,0),0)</f>
        <v>#N/A</v>
      </c>
      <c r="F1972" s="37" t="e">
        <f>INDEX('Monthly Returns'!$P:$P,MATCH('Charting Input'!$C1972,'Monthly Returns'!$D:$D,0),0)</f>
        <v>#N/A</v>
      </c>
      <c r="G1972" s="17" t="e">
        <f t="shared" si="121"/>
        <v>#N/A</v>
      </c>
      <c r="H1972" s="17" t="e">
        <f t="shared" si="123"/>
        <v>#N/A</v>
      </c>
      <c r="I1972" s="17" t="e">
        <f t="shared" si="124"/>
        <v>#N/A</v>
      </c>
    </row>
    <row r="1973" spans="2:9" x14ac:dyDescent="0.2">
      <c r="B1973" s="1" t="s">
        <v>2384</v>
      </c>
      <c r="C1973" s="34">
        <f t="shared" si="122"/>
        <v>99682</v>
      </c>
      <c r="D1973" s="37" t="e">
        <f>INDEX('Monthly Returns'!$E:$E,MATCH('Charting Input'!$C1973,'Monthly Returns'!$D:$D,0),0)</f>
        <v>#N/A</v>
      </c>
      <c r="E1973" s="37" t="e">
        <f>INDEX('Monthly Returns'!$O:$O,MATCH('Charting Input'!$C1973,'Monthly Returns'!$D:$D,0),0)</f>
        <v>#N/A</v>
      </c>
      <c r="F1973" s="37" t="e">
        <f>INDEX('Monthly Returns'!$P:$P,MATCH('Charting Input'!$C1973,'Monthly Returns'!$D:$D,0),0)</f>
        <v>#N/A</v>
      </c>
      <c r="G1973" s="17" t="e">
        <f t="shared" si="121"/>
        <v>#N/A</v>
      </c>
      <c r="H1973" s="17" t="e">
        <f t="shared" si="123"/>
        <v>#N/A</v>
      </c>
      <c r="I1973" s="17" t="e">
        <f t="shared" si="124"/>
        <v>#N/A</v>
      </c>
    </row>
    <row r="1974" spans="2:9" x14ac:dyDescent="0.2">
      <c r="B1974" s="1" t="s">
        <v>2385</v>
      </c>
      <c r="C1974" s="34">
        <f t="shared" si="122"/>
        <v>99713</v>
      </c>
      <c r="D1974" s="37" t="e">
        <f>INDEX('Monthly Returns'!$E:$E,MATCH('Charting Input'!$C1974,'Monthly Returns'!$D:$D,0),0)</f>
        <v>#N/A</v>
      </c>
      <c r="E1974" s="37" t="e">
        <f>INDEX('Monthly Returns'!$O:$O,MATCH('Charting Input'!$C1974,'Monthly Returns'!$D:$D,0),0)</f>
        <v>#N/A</v>
      </c>
      <c r="F1974" s="37" t="e">
        <f>INDEX('Monthly Returns'!$P:$P,MATCH('Charting Input'!$C1974,'Monthly Returns'!$D:$D,0),0)</f>
        <v>#N/A</v>
      </c>
      <c r="G1974" s="17" t="e">
        <f t="shared" si="121"/>
        <v>#N/A</v>
      </c>
      <c r="H1974" s="17" t="e">
        <f t="shared" si="123"/>
        <v>#N/A</v>
      </c>
      <c r="I1974" s="17" t="e">
        <f t="shared" si="124"/>
        <v>#N/A</v>
      </c>
    </row>
    <row r="1975" spans="2:9" x14ac:dyDescent="0.2">
      <c r="B1975" s="1" t="s">
        <v>2386</v>
      </c>
      <c r="C1975" s="34">
        <f t="shared" si="122"/>
        <v>99744</v>
      </c>
      <c r="D1975" s="37" t="e">
        <f>INDEX('Monthly Returns'!$E:$E,MATCH('Charting Input'!$C1975,'Monthly Returns'!$D:$D,0),0)</f>
        <v>#N/A</v>
      </c>
      <c r="E1975" s="37" t="e">
        <f>INDEX('Monthly Returns'!$O:$O,MATCH('Charting Input'!$C1975,'Monthly Returns'!$D:$D,0),0)</f>
        <v>#N/A</v>
      </c>
      <c r="F1975" s="37" t="e">
        <f>INDEX('Monthly Returns'!$P:$P,MATCH('Charting Input'!$C1975,'Monthly Returns'!$D:$D,0),0)</f>
        <v>#N/A</v>
      </c>
      <c r="G1975" s="17" t="e">
        <f t="shared" si="121"/>
        <v>#N/A</v>
      </c>
      <c r="H1975" s="17" t="e">
        <f t="shared" si="123"/>
        <v>#N/A</v>
      </c>
      <c r="I1975" s="17" t="e">
        <f t="shared" si="124"/>
        <v>#N/A</v>
      </c>
    </row>
    <row r="1976" spans="2:9" x14ac:dyDescent="0.2">
      <c r="B1976" s="1" t="s">
        <v>2387</v>
      </c>
      <c r="C1976" s="34">
        <f t="shared" si="122"/>
        <v>99772</v>
      </c>
      <c r="D1976" s="37" t="e">
        <f>INDEX('Monthly Returns'!$E:$E,MATCH('Charting Input'!$C1976,'Monthly Returns'!$D:$D,0),0)</f>
        <v>#N/A</v>
      </c>
      <c r="E1976" s="37" t="e">
        <f>INDEX('Monthly Returns'!$O:$O,MATCH('Charting Input'!$C1976,'Monthly Returns'!$D:$D,0),0)</f>
        <v>#N/A</v>
      </c>
      <c r="F1976" s="37" t="e">
        <f>INDEX('Monthly Returns'!$P:$P,MATCH('Charting Input'!$C1976,'Monthly Returns'!$D:$D,0),0)</f>
        <v>#N/A</v>
      </c>
      <c r="G1976" s="17" t="e">
        <f t="shared" si="121"/>
        <v>#N/A</v>
      </c>
      <c r="H1976" s="17" t="e">
        <f t="shared" si="123"/>
        <v>#N/A</v>
      </c>
      <c r="I1976" s="17" t="e">
        <f t="shared" si="124"/>
        <v>#N/A</v>
      </c>
    </row>
    <row r="1977" spans="2:9" x14ac:dyDescent="0.2">
      <c r="B1977" s="1" t="s">
        <v>2388</v>
      </c>
      <c r="C1977" s="34">
        <f t="shared" si="122"/>
        <v>99803</v>
      </c>
      <c r="D1977" s="37" t="e">
        <f>INDEX('Monthly Returns'!$E:$E,MATCH('Charting Input'!$C1977,'Monthly Returns'!$D:$D,0),0)</f>
        <v>#N/A</v>
      </c>
      <c r="E1977" s="37" t="e">
        <f>INDEX('Monthly Returns'!$O:$O,MATCH('Charting Input'!$C1977,'Monthly Returns'!$D:$D,0),0)</f>
        <v>#N/A</v>
      </c>
      <c r="F1977" s="37" t="e">
        <f>INDEX('Monthly Returns'!$P:$P,MATCH('Charting Input'!$C1977,'Monthly Returns'!$D:$D,0),0)</f>
        <v>#N/A</v>
      </c>
      <c r="G1977" s="17" t="e">
        <f t="shared" si="121"/>
        <v>#N/A</v>
      </c>
      <c r="H1977" s="17" t="e">
        <f t="shared" si="123"/>
        <v>#N/A</v>
      </c>
      <c r="I1977" s="17" t="e">
        <f t="shared" si="124"/>
        <v>#N/A</v>
      </c>
    </row>
    <row r="1978" spans="2:9" x14ac:dyDescent="0.2">
      <c r="B1978" s="1" t="s">
        <v>2389</v>
      </c>
      <c r="C1978" s="34">
        <f t="shared" si="122"/>
        <v>99833</v>
      </c>
      <c r="D1978" s="37" t="e">
        <f>INDEX('Monthly Returns'!$E:$E,MATCH('Charting Input'!$C1978,'Monthly Returns'!$D:$D,0),0)</f>
        <v>#N/A</v>
      </c>
      <c r="E1978" s="37" t="e">
        <f>INDEX('Monthly Returns'!$O:$O,MATCH('Charting Input'!$C1978,'Monthly Returns'!$D:$D,0),0)</f>
        <v>#N/A</v>
      </c>
      <c r="F1978" s="37" t="e">
        <f>INDEX('Monthly Returns'!$P:$P,MATCH('Charting Input'!$C1978,'Monthly Returns'!$D:$D,0),0)</f>
        <v>#N/A</v>
      </c>
      <c r="G1978" s="17" t="e">
        <f t="shared" si="121"/>
        <v>#N/A</v>
      </c>
      <c r="H1978" s="17" t="e">
        <f t="shared" si="123"/>
        <v>#N/A</v>
      </c>
      <c r="I1978" s="17" t="e">
        <f t="shared" si="124"/>
        <v>#N/A</v>
      </c>
    </row>
    <row r="1979" spans="2:9" x14ac:dyDescent="0.2">
      <c r="B1979" s="1" t="s">
        <v>2390</v>
      </c>
      <c r="C1979" s="34">
        <f t="shared" si="122"/>
        <v>99864</v>
      </c>
      <c r="D1979" s="37" t="e">
        <f>INDEX('Monthly Returns'!$E:$E,MATCH('Charting Input'!$C1979,'Monthly Returns'!$D:$D,0),0)</f>
        <v>#N/A</v>
      </c>
      <c r="E1979" s="37" t="e">
        <f>INDEX('Monthly Returns'!$O:$O,MATCH('Charting Input'!$C1979,'Monthly Returns'!$D:$D,0),0)</f>
        <v>#N/A</v>
      </c>
      <c r="F1979" s="37" t="e">
        <f>INDEX('Monthly Returns'!$P:$P,MATCH('Charting Input'!$C1979,'Monthly Returns'!$D:$D,0),0)</f>
        <v>#N/A</v>
      </c>
      <c r="G1979" s="17" t="e">
        <f t="shared" si="121"/>
        <v>#N/A</v>
      </c>
      <c r="H1979" s="17" t="e">
        <f t="shared" si="123"/>
        <v>#N/A</v>
      </c>
      <c r="I1979" s="17" t="e">
        <f t="shared" si="124"/>
        <v>#N/A</v>
      </c>
    </row>
    <row r="1980" spans="2:9" x14ac:dyDescent="0.2">
      <c r="B1980" s="1" t="s">
        <v>2391</v>
      </c>
      <c r="C1980" s="34">
        <f t="shared" si="122"/>
        <v>99894</v>
      </c>
      <c r="D1980" s="37" t="e">
        <f>INDEX('Monthly Returns'!$E:$E,MATCH('Charting Input'!$C1980,'Monthly Returns'!$D:$D,0),0)</f>
        <v>#N/A</v>
      </c>
      <c r="E1980" s="37" t="e">
        <f>INDEX('Monthly Returns'!$O:$O,MATCH('Charting Input'!$C1980,'Monthly Returns'!$D:$D,0),0)</f>
        <v>#N/A</v>
      </c>
      <c r="F1980" s="37" t="e">
        <f>INDEX('Monthly Returns'!$P:$P,MATCH('Charting Input'!$C1980,'Monthly Returns'!$D:$D,0),0)</f>
        <v>#N/A</v>
      </c>
      <c r="G1980" s="17" t="e">
        <f t="shared" si="121"/>
        <v>#N/A</v>
      </c>
      <c r="H1980" s="17" t="e">
        <f t="shared" si="123"/>
        <v>#N/A</v>
      </c>
      <c r="I1980" s="17" t="e">
        <f t="shared" si="124"/>
        <v>#N/A</v>
      </c>
    </row>
    <row r="1981" spans="2:9" x14ac:dyDescent="0.2">
      <c r="B1981" s="1" t="s">
        <v>2392</v>
      </c>
      <c r="C1981" s="34">
        <f t="shared" si="122"/>
        <v>99925</v>
      </c>
      <c r="D1981" s="37" t="e">
        <f>INDEX('Monthly Returns'!$E:$E,MATCH('Charting Input'!$C1981,'Monthly Returns'!$D:$D,0),0)</f>
        <v>#N/A</v>
      </c>
      <c r="E1981" s="37" t="e">
        <f>INDEX('Monthly Returns'!$O:$O,MATCH('Charting Input'!$C1981,'Monthly Returns'!$D:$D,0),0)</f>
        <v>#N/A</v>
      </c>
      <c r="F1981" s="37" t="e">
        <f>INDEX('Monthly Returns'!$P:$P,MATCH('Charting Input'!$C1981,'Monthly Returns'!$D:$D,0),0)</f>
        <v>#N/A</v>
      </c>
      <c r="G1981" s="17" t="e">
        <f t="shared" si="121"/>
        <v>#N/A</v>
      </c>
      <c r="H1981" s="17" t="e">
        <f t="shared" si="123"/>
        <v>#N/A</v>
      </c>
      <c r="I1981" s="17" t="e">
        <f t="shared" si="124"/>
        <v>#N/A</v>
      </c>
    </row>
    <row r="1982" spans="2:9" x14ac:dyDescent="0.2">
      <c r="B1982" s="1" t="s">
        <v>2393</v>
      </c>
      <c r="C1982" s="34">
        <f t="shared" si="122"/>
        <v>99956</v>
      </c>
      <c r="D1982" s="37" t="e">
        <f>INDEX('Monthly Returns'!$E:$E,MATCH('Charting Input'!$C1982,'Monthly Returns'!$D:$D,0),0)</f>
        <v>#N/A</v>
      </c>
      <c r="E1982" s="37" t="e">
        <f>INDEX('Monthly Returns'!$O:$O,MATCH('Charting Input'!$C1982,'Monthly Returns'!$D:$D,0),0)</f>
        <v>#N/A</v>
      </c>
      <c r="F1982" s="37" t="e">
        <f>INDEX('Monthly Returns'!$P:$P,MATCH('Charting Input'!$C1982,'Monthly Returns'!$D:$D,0),0)</f>
        <v>#N/A</v>
      </c>
      <c r="G1982" s="17" t="e">
        <f t="shared" si="121"/>
        <v>#N/A</v>
      </c>
      <c r="H1982" s="17" t="e">
        <f t="shared" si="123"/>
        <v>#N/A</v>
      </c>
      <c r="I1982" s="17" t="e">
        <f t="shared" si="124"/>
        <v>#N/A</v>
      </c>
    </row>
    <row r="1983" spans="2:9" x14ac:dyDescent="0.2">
      <c r="B1983" s="1" t="s">
        <v>2394</v>
      </c>
      <c r="C1983" s="34">
        <f t="shared" si="122"/>
        <v>99986</v>
      </c>
      <c r="D1983" s="37" t="e">
        <f>INDEX('Monthly Returns'!$E:$E,MATCH('Charting Input'!$C1983,'Monthly Returns'!$D:$D,0),0)</f>
        <v>#N/A</v>
      </c>
      <c r="E1983" s="37" t="e">
        <f>INDEX('Monthly Returns'!$O:$O,MATCH('Charting Input'!$C1983,'Monthly Returns'!$D:$D,0),0)</f>
        <v>#N/A</v>
      </c>
      <c r="F1983" s="37" t="e">
        <f>INDEX('Monthly Returns'!$P:$P,MATCH('Charting Input'!$C1983,'Monthly Returns'!$D:$D,0),0)</f>
        <v>#N/A</v>
      </c>
      <c r="G1983" s="17" t="e">
        <f t="shared" si="121"/>
        <v>#N/A</v>
      </c>
      <c r="H1983" s="17" t="e">
        <f t="shared" si="123"/>
        <v>#N/A</v>
      </c>
      <c r="I1983" s="17" t="e">
        <f t="shared" si="124"/>
        <v>#N/A</v>
      </c>
    </row>
    <row r="1984" spans="2:9" x14ac:dyDescent="0.2">
      <c r="B1984" s="1" t="s">
        <v>2395</v>
      </c>
      <c r="C1984" s="34">
        <f t="shared" si="122"/>
        <v>100017</v>
      </c>
      <c r="D1984" s="37" t="e">
        <f>INDEX('Monthly Returns'!$E:$E,MATCH('Charting Input'!$C1984,'Monthly Returns'!$D:$D,0),0)</f>
        <v>#N/A</v>
      </c>
      <c r="E1984" s="37" t="e">
        <f>INDEX('Monthly Returns'!$O:$O,MATCH('Charting Input'!$C1984,'Monthly Returns'!$D:$D,0),0)</f>
        <v>#N/A</v>
      </c>
      <c r="F1984" s="37" t="e">
        <f>INDEX('Monthly Returns'!$P:$P,MATCH('Charting Input'!$C1984,'Monthly Returns'!$D:$D,0),0)</f>
        <v>#N/A</v>
      </c>
      <c r="G1984" s="17" t="e">
        <f t="shared" si="121"/>
        <v>#N/A</v>
      </c>
      <c r="H1984" s="17" t="e">
        <f t="shared" si="123"/>
        <v>#N/A</v>
      </c>
      <c r="I1984" s="17" t="e">
        <f t="shared" si="124"/>
        <v>#N/A</v>
      </c>
    </row>
    <row r="1985" spans="2:9" x14ac:dyDescent="0.2">
      <c r="B1985" s="1" t="s">
        <v>2396</v>
      </c>
      <c r="C1985" s="34">
        <f t="shared" si="122"/>
        <v>100047</v>
      </c>
      <c r="D1985" s="37" t="e">
        <f>INDEX('Monthly Returns'!$E:$E,MATCH('Charting Input'!$C1985,'Monthly Returns'!$D:$D,0),0)</f>
        <v>#N/A</v>
      </c>
      <c r="E1985" s="37" t="e">
        <f>INDEX('Monthly Returns'!$O:$O,MATCH('Charting Input'!$C1985,'Monthly Returns'!$D:$D,0),0)</f>
        <v>#N/A</v>
      </c>
      <c r="F1985" s="37" t="e">
        <f>INDEX('Monthly Returns'!$P:$P,MATCH('Charting Input'!$C1985,'Monthly Returns'!$D:$D,0),0)</f>
        <v>#N/A</v>
      </c>
      <c r="G1985" s="17" t="e">
        <f t="shared" si="121"/>
        <v>#N/A</v>
      </c>
      <c r="H1985" s="17" t="e">
        <f t="shared" si="123"/>
        <v>#N/A</v>
      </c>
      <c r="I1985" s="17" t="e">
        <f t="shared" si="124"/>
        <v>#N/A</v>
      </c>
    </row>
    <row r="1986" spans="2:9" x14ac:dyDescent="0.2">
      <c r="B1986" s="1" t="s">
        <v>2397</v>
      </c>
      <c r="C1986" s="34">
        <f t="shared" si="122"/>
        <v>100078</v>
      </c>
      <c r="D1986" s="37" t="e">
        <f>INDEX('Monthly Returns'!$E:$E,MATCH('Charting Input'!$C1986,'Monthly Returns'!$D:$D,0),0)</f>
        <v>#N/A</v>
      </c>
      <c r="E1986" s="37" t="e">
        <f>INDEX('Monthly Returns'!$O:$O,MATCH('Charting Input'!$C1986,'Monthly Returns'!$D:$D,0),0)</f>
        <v>#N/A</v>
      </c>
      <c r="F1986" s="37" t="e">
        <f>INDEX('Monthly Returns'!$P:$P,MATCH('Charting Input'!$C1986,'Monthly Returns'!$D:$D,0),0)</f>
        <v>#N/A</v>
      </c>
      <c r="G1986" s="17" t="e">
        <f t="shared" si="121"/>
        <v>#N/A</v>
      </c>
      <c r="H1986" s="17" t="e">
        <f t="shared" si="123"/>
        <v>#N/A</v>
      </c>
      <c r="I1986" s="17" t="e">
        <f t="shared" si="124"/>
        <v>#N/A</v>
      </c>
    </row>
    <row r="1987" spans="2:9" x14ac:dyDescent="0.2">
      <c r="B1987" s="1" t="s">
        <v>2398</v>
      </c>
      <c r="C1987" s="34">
        <f t="shared" si="122"/>
        <v>100109</v>
      </c>
      <c r="D1987" s="37" t="e">
        <f>INDEX('Monthly Returns'!$E:$E,MATCH('Charting Input'!$C1987,'Monthly Returns'!$D:$D,0),0)</f>
        <v>#N/A</v>
      </c>
      <c r="E1987" s="37" t="e">
        <f>INDEX('Monthly Returns'!$O:$O,MATCH('Charting Input'!$C1987,'Monthly Returns'!$D:$D,0),0)</f>
        <v>#N/A</v>
      </c>
      <c r="F1987" s="37" t="e">
        <f>INDEX('Monthly Returns'!$P:$P,MATCH('Charting Input'!$C1987,'Monthly Returns'!$D:$D,0),0)</f>
        <v>#N/A</v>
      </c>
      <c r="G1987" s="17" t="e">
        <f t="shared" si="121"/>
        <v>#N/A</v>
      </c>
      <c r="H1987" s="17" t="e">
        <f t="shared" si="123"/>
        <v>#N/A</v>
      </c>
      <c r="I1987" s="17" t="e">
        <f t="shared" si="124"/>
        <v>#N/A</v>
      </c>
    </row>
    <row r="1988" spans="2:9" x14ac:dyDescent="0.2">
      <c r="B1988" s="1" t="s">
        <v>2399</v>
      </c>
      <c r="C1988" s="34">
        <f t="shared" si="122"/>
        <v>100137</v>
      </c>
      <c r="D1988" s="37" t="e">
        <f>INDEX('Monthly Returns'!$E:$E,MATCH('Charting Input'!$C1988,'Monthly Returns'!$D:$D,0),0)</f>
        <v>#N/A</v>
      </c>
      <c r="E1988" s="37" t="e">
        <f>INDEX('Monthly Returns'!$O:$O,MATCH('Charting Input'!$C1988,'Monthly Returns'!$D:$D,0),0)</f>
        <v>#N/A</v>
      </c>
      <c r="F1988" s="37" t="e">
        <f>INDEX('Monthly Returns'!$P:$P,MATCH('Charting Input'!$C1988,'Monthly Returns'!$D:$D,0),0)</f>
        <v>#N/A</v>
      </c>
      <c r="G1988" s="17" t="e">
        <f t="shared" si="121"/>
        <v>#N/A</v>
      </c>
      <c r="H1988" s="17" t="e">
        <f t="shared" si="123"/>
        <v>#N/A</v>
      </c>
      <c r="I1988" s="17" t="e">
        <f t="shared" si="124"/>
        <v>#N/A</v>
      </c>
    </row>
    <row r="1989" spans="2:9" x14ac:dyDescent="0.2">
      <c r="B1989" s="1" t="s">
        <v>2400</v>
      </c>
      <c r="C1989" s="34">
        <f t="shared" si="122"/>
        <v>100168</v>
      </c>
      <c r="D1989" s="37" t="e">
        <f>INDEX('Monthly Returns'!$E:$E,MATCH('Charting Input'!$C1989,'Monthly Returns'!$D:$D,0),0)</f>
        <v>#N/A</v>
      </c>
      <c r="E1989" s="37" t="e">
        <f>INDEX('Monthly Returns'!$O:$O,MATCH('Charting Input'!$C1989,'Monthly Returns'!$D:$D,0),0)</f>
        <v>#N/A</v>
      </c>
      <c r="F1989" s="37" t="e">
        <f>INDEX('Monthly Returns'!$P:$P,MATCH('Charting Input'!$C1989,'Monthly Returns'!$D:$D,0),0)</f>
        <v>#N/A</v>
      </c>
      <c r="G1989" s="17" t="e">
        <f t="shared" si="121"/>
        <v>#N/A</v>
      </c>
      <c r="H1989" s="17" t="e">
        <f t="shared" si="123"/>
        <v>#N/A</v>
      </c>
      <c r="I1989" s="17" t="e">
        <f t="shared" si="124"/>
        <v>#N/A</v>
      </c>
    </row>
    <row r="1990" spans="2:9" x14ac:dyDescent="0.2">
      <c r="B1990" s="1" t="s">
        <v>2401</v>
      </c>
      <c r="C1990" s="34">
        <f t="shared" si="122"/>
        <v>100198</v>
      </c>
      <c r="D1990" s="37" t="e">
        <f>INDEX('Monthly Returns'!$E:$E,MATCH('Charting Input'!$C1990,'Monthly Returns'!$D:$D,0),0)</f>
        <v>#N/A</v>
      </c>
      <c r="E1990" s="37" t="e">
        <f>INDEX('Monthly Returns'!$O:$O,MATCH('Charting Input'!$C1990,'Monthly Returns'!$D:$D,0),0)</f>
        <v>#N/A</v>
      </c>
      <c r="F1990" s="37" t="e">
        <f>INDEX('Monthly Returns'!$P:$P,MATCH('Charting Input'!$C1990,'Monthly Returns'!$D:$D,0),0)</f>
        <v>#N/A</v>
      </c>
      <c r="G1990" s="17" t="e">
        <f t="shared" si="121"/>
        <v>#N/A</v>
      </c>
      <c r="H1990" s="17" t="e">
        <f t="shared" si="123"/>
        <v>#N/A</v>
      </c>
      <c r="I1990" s="17" t="e">
        <f t="shared" si="124"/>
        <v>#N/A</v>
      </c>
    </row>
    <row r="1991" spans="2:9" x14ac:dyDescent="0.2">
      <c r="B1991" s="1" t="s">
        <v>2402</v>
      </c>
      <c r="C1991" s="34">
        <f t="shared" si="122"/>
        <v>100229</v>
      </c>
      <c r="D1991" s="37" t="e">
        <f>INDEX('Monthly Returns'!$E:$E,MATCH('Charting Input'!$C1991,'Monthly Returns'!$D:$D,0),0)</f>
        <v>#N/A</v>
      </c>
      <c r="E1991" s="37" t="e">
        <f>INDEX('Monthly Returns'!$O:$O,MATCH('Charting Input'!$C1991,'Monthly Returns'!$D:$D,0),0)</f>
        <v>#N/A</v>
      </c>
      <c r="F1991" s="37" t="e">
        <f>INDEX('Monthly Returns'!$P:$P,MATCH('Charting Input'!$C1991,'Monthly Returns'!$D:$D,0),0)</f>
        <v>#N/A</v>
      </c>
      <c r="G1991" s="17" t="e">
        <f t="shared" ref="G1991:G2054" si="125">D1991</f>
        <v>#N/A</v>
      </c>
      <c r="H1991" s="17" t="e">
        <f t="shared" si="123"/>
        <v>#N/A</v>
      </c>
      <c r="I1991" s="17" t="e">
        <f t="shared" si="124"/>
        <v>#N/A</v>
      </c>
    </row>
    <row r="1992" spans="2:9" x14ac:dyDescent="0.2">
      <c r="B1992" s="1" t="s">
        <v>2403</v>
      </c>
      <c r="C1992" s="34">
        <f t="shared" ref="C1992:C2055" si="126">EOMONTH(DATE(YEAR(C1991),MONTH(C1991),DAY(C1991)),1)</f>
        <v>100259</v>
      </c>
      <c r="D1992" s="37" t="e">
        <f>INDEX('Monthly Returns'!$E:$E,MATCH('Charting Input'!$C1992,'Monthly Returns'!$D:$D,0),0)</f>
        <v>#N/A</v>
      </c>
      <c r="E1992" s="37" t="e">
        <f>INDEX('Monthly Returns'!$O:$O,MATCH('Charting Input'!$C1992,'Monthly Returns'!$D:$D,0),0)</f>
        <v>#N/A</v>
      </c>
      <c r="F1992" s="37" t="e">
        <f>INDEX('Monthly Returns'!$P:$P,MATCH('Charting Input'!$C1992,'Monthly Returns'!$D:$D,0),0)</f>
        <v>#N/A</v>
      </c>
      <c r="G1992" s="17" t="e">
        <f t="shared" si="125"/>
        <v>#N/A</v>
      </c>
      <c r="H1992" s="17" t="e">
        <f t="shared" ref="H1992:H2055" si="127">H1991*(E1992/E1991)</f>
        <v>#N/A</v>
      </c>
      <c r="I1992" s="17" t="e">
        <f t="shared" ref="I1992:I2055" si="128">I1991*(F1992/F1991)</f>
        <v>#N/A</v>
      </c>
    </row>
    <row r="1993" spans="2:9" x14ac:dyDescent="0.2">
      <c r="B1993" s="1" t="s">
        <v>2404</v>
      </c>
      <c r="C1993" s="34">
        <f t="shared" si="126"/>
        <v>100290</v>
      </c>
      <c r="D1993" s="37" t="e">
        <f>INDEX('Monthly Returns'!$E:$E,MATCH('Charting Input'!$C1993,'Monthly Returns'!$D:$D,0),0)</f>
        <v>#N/A</v>
      </c>
      <c r="E1993" s="37" t="e">
        <f>INDEX('Monthly Returns'!$O:$O,MATCH('Charting Input'!$C1993,'Monthly Returns'!$D:$D,0),0)</f>
        <v>#N/A</v>
      </c>
      <c r="F1993" s="37" t="e">
        <f>INDEX('Monthly Returns'!$P:$P,MATCH('Charting Input'!$C1993,'Monthly Returns'!$D:$D,0),0)</f>
        <v>#N/A</v>
      </c>
      <c r="G1993" s="17" t="e">
        <f t="shared" si="125"/>
        <v>#N/A</v>
      </c>
      <c r="H1993" s="17" t="e">
        <f t="shared" si="127"/>
        <v>#N/A</v>
      </c>
      <c r="I1993" s="17" t="e">
        <f t="shared" si="128"/>
        <v>#N/A</v>
      </c>
    </row>
    <row r="1994" spans="2:9" x14ac:dyDescent="0.2">
      <c r="B1994" s="1" t="s">
        <v>2405</v>
      </c>
      <c r="C1994" s="34">
        <f t="shared" si="126"/>
        <v>100321</v>
      </c>
      <c r="D1994" s="37" t="e">
        <f>INDEX('Monthly Returns'!$E:$E,MATCH('Charting Input'!$C1994,'Monthly Returns'!$D:$D,0),0)</f>
        <v>#N/A</v>
      </c>
      <c r="E1994" s="37" t="e">
        <f>INDEX('Monthly Returns'!$O:$O,MATCH('Charting Input'!$C1994,'Monthly Returns'!$D:$D,0),0)</f>
        <v>#N/A</v>
      </c>
      <c r="F1994" s="37" t="e">
        <f>INDEX('Monthly Returns'!$P:$P,MATCH('Charting Input'!$C1994,'Monthly Returns'!$D:$D,0),0)</f>
        <v>#N/A</v>
      </c>
      <c r="G1994" s="17" t="e">
        <f t="shared" si="125"/>
        <v>#N/A</v>
      </c>
      <c r="H1994" s="17" t="e">
        <f t="shared" si="127"/>
        <v>#N/A</v>
      </c>
      <c r="I1994" s="17" t="e">
        <f t="shared" si="128"/>
        <v>#N/A</v>
      </c>
    </row>
    <row r="1995" spans="2:9" x14ac:dyDescent="0.2">
      <c r="B1995" s="1" t="s">
        <v>2406</v>
      </c>
      <c r="C1995" s="34">
        <f t="shared" si="126"/>
        <v>100351</v>
      </c>
      <c r="D1995" s="37" t="e">
        <f>INDEX('Monthly Returns'!$E:$E,MATCH('Charting Input'!$C1995,'Monthly Returns'!$D:$D,0),0)</f>
        <v>#N/A</v>
      </c>
      <c r="E1995" s="37" t="e">
        <f>INDEX('Monthly Returns'!$O:$O,MATCH('Charting Input'!$C1995,'Monthly Returns'!$D:$D,0),0)</f>
        <v>#N/A</v>
      </c>
      <c r="F1995" s="37" t="e">
        <f>INDEX('Monthly Returns'!$P:$P,MATCH('Charting Input'!$C1995,'Monthly Returns'!$D:$D,0),0)</f>
        <v>#N/A</v>
      </c>
      <c r="G1995" s="17" t="e">
        <f t="shared" si="125"/>
        <v>#N/A</v>
      </c>
      <c r="H1995" s="17" t="e">
        <f t="shared" si="127"/>
        <v>#N/A</v>
      </c>
      <c r="I1995" s="17" t="e">
        <f t="shared" si="128"/>
        <v>#N/A</v>
      </c>
    </row>
    <row r="1996" spans="2:9" x14ac:dyDescent="0.2">
      <c r="B1996" s="1" t="s">
        <v>2407</v>
      </c>
      <c r="C1996" s="34">
        <f t="shared" si="126"/>
        <v>100382</v>
      </c>
      <c r="D1996" s="37" t="e">
        <f>INDEX('Monthly Returns'!$E:$E,MATCH('Charting Input'!$C1996,'Monthly Returns'!$D:$D,0),0)</f>
        <v>#N/A</v>
      </c>
      <c r="E1996" s="37" t="e">
        <f>INDEX('Monthly Returns'!$O:$O,MATCH('Charting Input'!$C1996,'Monthly Returns'!$D:$D,0),0)</f>
        <v>#N/A</v>
      </c>
      <c r="F1996" s="37" t="e">
        <f>INDEX('Monthly Returns'!$P:$P,MATCH('Charting Input'!$C1996,'Monthly Returns'!$D:$D,0),0)</f>
        <v>#N/A</v>
      </c>
      <c r="G1996" s="17" t="e">
        <f t="shared" si="125"/>
        <v>#N/A</v>
      </c>
      <c r="H1996" s="17" t="e">
        <f t="shared" si="127"/>
        <v>#N/A</v>
      </c>
      <c r="I1996" s="17" t="e">
        <f t="shared" si="128"/>
        <v>#N/A</v>
      </c>
    </row>
    <row r="1997" spans="2:9" x14ac:dyDescent="0.2">
      <c r="B1997" s="1" t="s">
        <v>2408</v>
      </c>
      <c r="C1997" s="34">
        <f t="shared" si="126"/>
        <v>100412</v>
      </c>
      <c r="D1997" s="37" t="e">
        <f>INDEX('Monthly Returns'!$E:$E,MATCH('Charting Input'!$C1997,'Monthly Returns'!$D:$D,0),0)</f>
        <v>#N/A</v>
      </c>
      <c r="E1997" s="37" t="e">
        <f>INDEX('Monthly Returns'!$O:$O,MATCH('Charting Input'!$C1997,'Monthly Returns'!$D:$D,0),0)</f>
        <v>#N/A</v>
      </c>
      <c r="F1997" s="37" t="e">
        <f>INDEX('Monthly Returns'!$P:$P,MATCH('Charting Input'!$C1997,'Monthly Returns'!$D:$D,0),0)</f>
        <v>#N/A</v>
      </c>
      <c r="G1997" s="17" t="e">
        <f t="shared" si="125"/>
        <v>#N/A</v>
      </c>
      <c r="H1997" s="17" t="e">
        <f t="shared" si="127"/>
        <v>#N/A</v>
      </c>
      <c r="I1997" s="17" t="e">
        <f t="shared" si="128"/>
        <v>#N/A</v>
      </c>
    </row>
    <row r="1998" spans="2:9" x14ac:dyDescent="0.2">
      <c r="B1998" s="1" t="s">
        <v>2409</v>
      </c>
      <c r="C1998" s="34">
        <f t="shared" si="126"/>
        <v>100443</v>
      </c>
      <c r="D1998" s="37" t="e">
        <f>INDEX('Monthly Returns'!$E:$E,MATCH('Charting Input'!$C1998,'Monthly Returns'!$D:$D,0),0)</f>
        <v>#N/A</v>
      </c>
      <c r="E1998" s="37" t="e">
        <f>INDEX('Monthly Returns'!$O:$O,MATCH('Charting Input'!$C1998,'Monthly Returns'!$D:$D,0),0)</f>
        <v>#N/A</v>
      </c>
      <c r="F1998" s="37" t="e">
        <f>INDEX('Monthly Returns'!$P:$P,MATCH('Charting Input'!$C1998,'Monthly Returns'!$D:$D,0),0)</f>
        <v>#N/A</v>
      </c>
      <c r="G1998" s="17" t="e">
        <f t="shared" si="125"/>
        <v>#N/A</v>
      </c>
      <c r="H1998" s="17" t="e">
        <f t="shared" si="127"/>
        <v>#N/A</v>
      </c>
      <c r="I1998" s="17" t="e">
        <f t="shared" si="128"/>
        <v>#N/A</v>
      </c>
    </row>
    <row r="1999" spans="2:9" x14ac:dyDescent="0.2">
      <c r="B1999" s="1" t="s">
        <v>2410</v>
      </c>
      <c r="C1999" s="34">
        <f t="shared" si="126"/>
        <v>100474</v>
      </c>
      <c r="D1999" s="37" t="e">
        <f>INDEX('Monthly Returns'!$E:$E,MATCH('Charting Input'!$C1999,'Monthly Returns'!$D:$D,0),0)</f>
        <v>#N/A</v>
      </c>
      <c r="E1999" s="37" t="e">
        <f>INDEX('Monthly Returns'!$O:$O,MATCH('Charting Input'!$C1999,'Monthly Returns'!$D:$D,0),0)</f>
        <v>#N/A</v>
      </c>
      <c r="F1999" s="37" t="e">
        <f>INDEX('Monthly Returns'!$P:$P,MATCH('Charting Input'!$C1999,'Monthly Returns'!$D:$D,0),0)</f>
        <v>#N/A</v>
      </c>
      <c r="G1999" s="17" t="e">
        <f t="shared" si="125"/>
        <v>#N/A</v>
      </c>
      <c r="H1999" s="17" t="e">
        <f t="shared" si="127"/>
        <v>#N/A</v>
      </c>
      <c r="I1999" s="17" t="e">
        <f t="shared" si="128"/>
        <v>#N/A</v>
      </c>
    </row>
    <row r="2000" spans="2:9" x14ac:dyDescent="0.2">
      <c r="B2000" s="1" t="s">
        <v>2411</v>
      </c>
      <c r="C2000" s="34">
        <f t="shared" si="126"/>
        <v>100502</v>
      </c>
      <c r="D2000" s="37" t="e">
        <f>INDEX('Monthly Returns'!$E:$E,MATCH('Charting Input'!$C2000,'Monthly Returns'!$D:$D,0),0)</f>
        <v>#N/A</v>
      </c>
      <c r="E2000" s="37" t="e">
        <f>INDEX('Monthly Returns'!$O:$O,MATCH('Charting Input'!$C2000,'Monthly Returns'!$D:$D,0),0)</f>
        <v>#N/A</v>
      </c>
      <c r="F2000" s="37" t="e">
        <f>INDEX('Monthly Returns'!$P:$P,MATCH('Charting Input'!$C2000,'Monthly Returns'!$D:$D,0),0)</f>
        <v>#N/A</v>
      </c>
      <c r="G2000" s="17" t="e">
        <f t="shared" si="125"/>
        <v>#N/A</v>
      </c>
      <c r="H2000" s="17" t="e">
        <f t="shared" si="127"/>
        <v>#N/A</v>
      </c>
      <c r="I2000" s="17" t="e">
        <f t="shared" si="128"/>
        <v>#N/A</v>
      </c>
    </row>
    <row r="2001" spans="2:9" x14ac:dyDescent="0.2">
      <c r="B2001" s="1" t="s">
        <v>2412</v>
      </c>
      <c r="C2001" s="34">
        <f t="shared" si="126"/>
        <v>100533</v>
      </c>
      <c r="D2001" s="37" t="e">
        <f>INDEX('Monthly Returns'!$E:$E,MATCH('Charting Input'!$C2001,'Monthly Returns'!$D:$D,0),0)</f>
        <v>#N/A</v>
      </c>
      <c r="E2001" s="37" t="e">
        <f>INDEX('Monthly Returns'!$O:$O,MATCH('Charting Input'!$C2001,'Monthly Returns'!$D:$D,0),0)</f>
        <v>#N/A</v>
      </c>
      <c r="F2001" s="37" t="e">
        <f>INDEX('Monthly Returns'!$P:$P,MATCH('Charting Input'!$C2001,'Monthly Returns'!$D:$D,0),0)</f>
        <v>#N/A</v>
      </c>
      <c r="G2001" s="17" t="e">
        <f t="shared" si="125"/>
        <v>#N/A</v>
      </c>
      <c r="H2001" s="17" t="e">
        <f t="shared" si="127"/>
        <v>#N/A</v>
      </c>
      <c r="I2001" s="17" t="e">
        <f t="shared" si="128"/>
        <v>#N/A</v>
      </c>
    </row>
    <row r="2002" spans="2:9" x14ac:dyDescent="0.2">
      <c r="B2002" s="1" t="s">
        <v>2413</v>
      </c>
      <c r="C2002" s="34">
        <f t="shared" si="126"/>
        <v>100563</v>
      </c>
      <c r="D2002" s="37" t="e">
        <f>INDEX('Monthly Returns'!$E:$E,MATCH('Charting Input'!$C2002,'Monthly Returns'!$D:$D,0),0)</f>
        <v>#N/A</v>
      </c>
      <c r="E2002" s="37" t="e">
        <f>INDEX('Monthly Returns'!$O:$O,MATCH('Charting Input'!$C2002,'Monthly Returns'!$D:$D,0),0)</f>
        <v>#N/A</v>
      </c>
      <c r="F2002" s="37" t="e">
        <f>INDEX('Monthly Returns'!$P:$P,MATCH('Charting Input'!$C2002,'Monthly Returns'!$D:$D,0),0)</f>
        <v>#N/A</v>
      </c>
      <c r="G2002" s="17" t="e">
        <f t="shared" si="125"/>
        <v>#N/A</v>
      </c>
      <c r="H2002" s="17" t="e">
        <f t="shared" si="127"/>
        <v>#N/A</v>
      </c>
      <c r="I2002" s="17" t="e">
        <f t="shared" si="128"/>
        <v>#N/A</v>
      </c>
    </row>
    <row r="2003" spans="2:9" x14ac:dyDescent="0.2">
      <c r="B2003" s="1" t="s">
        <v>2414</v>
      </c>
      <c r="C2003" s="34">
        <f t="shared" si="126"/>
        <v>100594</v>
      </c>
      <c r="D2003" s="37" t="e">
        <f>INDEX('Monthly Returns'!$E:$E,MATCH('Charting Input'!$C2003,'Monthly Returns'!$D:$D,0),0)</f>
        <v>#N/A</v>
      </c>
      <c r="E2003" s="37" t="e">
        <f>INDEX('Monthly Returns'!$O:$O,MATCH('Charting Input'!$C2003,'Monthly Returns'!$D:$D,0),0)</f>
        <v>#N/A</v>
      </c>
      <c r="F2003" s="37" t="e">
        <f>INDEX('Monthly Returns'!$P:$P,MATCH('Charting Input'!$C2003,'Monthly Returns'!$D:$D,0),0)</f>
        <v>#N/A</v>
      </c>
      <c r="G2003" s="17" t="e">
        <f t="shared" si="125"/>
        <v>#N/A</v>
      </c>
      <c r="H2003" s="17" t="e">
        <f t="shared" si="127"/>
        <v>#N/A</v>
      </c>
      <c r="I2003" s="17" t="e">
        <f t="shared" si="128"/>
        <v>#N/A</v>
      </c>
    </row>
    <row r="2004" spans="2:9" x14ac:dyDescent="0.2">
      <c r="B2004" s="1" t="s">
        <v>2415</v>
      </c>
      <c r="C2004" s="34">
        <f t="shared" si="126"/>
        <v>100624</v>
      </c>
      <c r="D2004" s="37" t="e">
        <f>INDEX('Monthly Returns'!$E:$E,MATCH('Charting Input'!$C2004,'Monthly Returns'!$D:$D,0),0)</f>
        <v>#N/A</v>
      </c>
      <c r="E2004" s="37" t="e">
        <f>INDEX('Monthly Returns'!$O:$O,MATCH('Charting Input'!$C2004,'Monthly Returns'!$D:$D,0),0)</f>
        <v>#N/A</v>
      </c>
      <c r="F2004" s="37" t="e">
        <f>INDEX('Monthly Returns'!$P:$P,MATCH('Charting Input'!$C2004,'Monthly Returns'!$D:$D,0),0)</f>
        <v>#N/A</v>
      </c>
      <c r="G2004" s="17" t="e">
        <f t="shared" si="125"/>
        <v>#N/A</v>
      </c>
      <c r="H2004" s="17" t="e">
        <f t="shared" si="127"/>
        <v>#N/A</v>
      </c>
      <c r="I2004" s="17" t="e">
        <f t="shared" si="128"/>
        <v>#N/A</v>
      </c>
    </row>
    <row r="2005" spans="2:9" x14ac:dyDescent="0.2">
      <c r="B2005" s="1" t="s">
        <v>2416</v>
      </c>
      <c r="C2005" s="34">
        <f t="shared" si="126"/>
        <v>100655</v>
      </c>
      <c r="D2005" s="37" t="e">
        <f>INDEX('Monthly Returns'!$E:$E,MATCH('Charting Input'!$C2005,'Monthly Returns'!$D:$D,0),0)</f>
        <v>#N/A</v>
      </c>
      <c r="E2005" s="37" t="e">
        <f>INDEX('Monthly Returns'!$O:$O,MATCH('Charting Input'!$C2005,'Monthly Returns'!$D:$D,0),0)</f>
        <v>#N/A</v>
      </c>
      <c r="F2005" s="37" t="e">
        <f>INDEX('Monthly Returns'!$P:$P,MATCH('Charting Input'!$C2005,'Monthly Returns'!$D:$D,0),0)</f>
        <v>#N/A</v>
      </c>
      <c r="G2005" s="17" t="e">
        <f t="shared" si="125"/>
        <v>#N/A</v>
      </c>
      <c r="H2005" s="17" t="e">
        <f t="shared" si="127"/>
        <v>#N/A</v>
      </c>
      <c r="I2005" s="17" t="e">
        <f t="shared" si="128"/>
        <v>#N/A</v>
      </c>
    </row>
    <row r="2006" spans="2:9" x14ac:dyDescent="0.2">
      <c r="B2006" s="1" t="s">
        <v>2417</v>
      </c>
      <c r="C2006" s="34">
        <f t="shared" si="126"/>
        <v>100686</v>
      </c>
      <c r="D2006" s="37" t="e">
        <f>INDEX('Monthly Returns'!$E:$E,MATCH('Charting Input'!$C2006,'Monthly Returns'!$D:$D,0),0)</f>
        <v>#N/A</v>
      </c>
      <c r="E2006" s="37" t="e">
        <f>INDEX('Monthly Returns'!$O:$O,MATCH('Charting Input'!$C2006,'Monthly Returns'!$D:$D,0),0)</f>
        <v>#N/A</v>
      </c>
      <c r="F2006" s="37" t="e">
        <f>INDEX('Monthly Returns'!$P:$P,MATCH('Charting Input'!$C2006,'Monthly Returns'!$D:$D,0),0)</f>
        <v>#N/A</v>
      </c>
      <c r="G2006" s="17" t="e">
        <f t="shared" si="125"/>
        <v>#N/A</v>
      </c>
      <c r="H2006" s="17" t="e">
        <f t="shared" si="127"/>
        <v>#N/A</v>
      </c>
      <c r="I2006" s="17" t="e">
        <f t="shared" si="128"/>
        <v>#N/A</v>
      </c>
    </row>
    <row r="2007" spans="2:9" x14ac:dyDescent="0.2">
      <c r="B2007" s="1" t="s">
        <v>2418</v>
      </c>
      <c r="C2007" s="34">
        <f t="shared" si="126"/>
        <v>100716</v>
      </c>
      <c r="D2007" s="37" t="e">
        <f>INDEX('Monthly Returns'!$E:$E,MATCH('Charting Input'!$C2007,'Monthly Returns'!$D:$D,0),0)</f>
        <v>#N/A</v>
      </c>
      <c r="E2007" s="37" t="e">
        <f>INDEX('Monthly Returns'!$O:$O,MATCH('Charting Input'!$C2007,'Monthly Returns'!$D:$D,0),0)</f>
        <v>#N/A</v>
      </c>
      <c r="F2007" s="37" t="e">
        <f>INDEX('Monthly Returns'!$P:$P,MATCH('Charting Input'!$C2007,'Monthly Returns'!$D:$D,0),0)</f>
        <v>#N/A</v>
      </c>
      <c r="G2007" s="17" t="e">
        <f t="shared" si="125"/>
        <v>#N/A</v>
      </c>
      <c r="H2007" s="17" t="e">
        <f t="shared" si="127"/>
        <v>#N/A</v>
      </c>
      <c r="I2007" s="17" t="e">
        <f t="shared" si="128"/>
        <v>#N/A</v>
      </c>
    </row>
    <row r="2008" spans="2:9" x14ac:dyDescent="0.2">
      <c r="B2008" s="1" t="s">
        <v>2419</v>
      </c>
      <c r="C2008" s="34">
        <f t="shared" si="126"/>
        <v>100747</v>
      </c>
      <c r="D2008" s="37" t="e">
        <f>INDEX('Monthly Returns'!$E:$E,MATCH('Charting Input'!$C2008,'Monthly Returns'!$D:$D,0),0)</f>
        <v>#N/A</v>
      </c>
      <c r="E2008" s="37" t="e">
        <f>INDEX('Monthly Returns'!$O:$O,MATCH('Charting Input'!$C2008,'Monthly Returns'!$D:$D,0),0)</f>
        <v>#N/A</v>
      </c>
      <c r="F2008" s="37" t="e">
        <f>INDEX('Monthly Returns'!$P:$P,MATCH('Charting Input'!$C2008,'Monthly Returns'!$D:$D,0),0)</f>
        <v>#N/A</v>
      </c>
      <c r="G2008" s="17" t="e">
        <f t="shared" si="125"/>
        <v>#N/A</v>
      </c>
      <c r="H2008" s="17" t="e">
        <f t="shared" si="127"/>
        <v>#N/A</v>
      </c>
      <c r="I2008" s="17" t="e">
        <f t="shared" si="128"/>
        <v>#N/A</v>
      </c>
    </row>
    <row r="2009" spans="2:9" x14ac:dyDescent="0.2">
      <c r="B2009" s="1" t="s">
        <v>2420</v>
      </c>
      <c r="C2009" s="34">
        <f t="shared" si="126"/>
        <v>100777</v>
      </c>
      <c r="D2009" s="37" t="e">
        <f>INDEX('Monthly Returns'!$E:$E,MATCH('Charting Input'!$C2009,'Monthly Returns'!$D:$D,0),0)</f>
        <v>#N/A</v>
      </c>
      <c r="E2009" s="37" t="e">
        <f>INDEX('Monthly Returns'!$O:$O,MATCH('Charting Input'!$C2009,'Monthly Returns'!$D:$D,0),0)</f>
        <v>#N/A</v>
      </c>
      <c r="F2009" s="37" t="e">
        <f>INDEX('Monthly Returns'!$P:$P,MATCH('Charting Input'!$C2009,'Monthly Returns'!$D:$D,0),0)</f>
        <v>#N/A</v>
      </c>
      <c r="G2009" s="17" t="e">
        <f t="shared" si="125"/>
        <v>#N/A</v>
      </c>
      <c r="H2009" s="17" t="e">
        <f t="shared" si="127"/>
        <v>#N/A</v>
      </c>
      <c r="I2009" s="17" t="e">
        <f t="shared" si="128"/>
        <v>#N/A</v>
      </c>
    </row>
    <row r="2010" spans="2:9" x14ac:dyDescent="0.2">
      <c r="B2010" s="1" t="s">
        <v>2421</v>
      </c>
      <c r="C2010" s="34">
        <f t="shared" si="126"/>
        <v>100808</v>
      </c>
      <c r="D2010" s="37" t="e">
        <f>INDEX('Monthly Returns'!$E:$E,MATCH('Charting Input'!$C2010,'Monthly Returns'!$D:$D,0),0)</f>
        <v>#N/A</v>
      </c>
      <c r="E2010" s="37" t="e">
        <f>INDEX('Monthly Returns'!$O:$O,MATCH('Charting Input'!$C2010,'Monthly Returns'!$D:$D,0),0)</f>
        <v>#N/A</v>
      </c>
      <c r="F2010" s="37" t="e">
        <f>INDEX('Monthly Returns'!$P:$P,MATCH('Charting Input'!$C2010,'Monthly Returns'!$D:$D,0),0)</f>
        <v>#N/A</v>
      </c>
      <c r="G2010" s="17" t="e">
        <f t="shared" si="125"/>
        <v>#N/A</v>
      </c>
      <c r="H2010" s="17" t="e">
        <f t="shared" si="127"/>
        <v>#N/A</v>
      </c>
      <c r="I2010" s="17" t="e">
        <f t="shared" si="128"/>
        <v>#N/A</v>
      </c>
    </row>
    <row r="2011" spans="2:9" x14ac:dyDescent="0.2">
      <c r="B2011" s="1" t="s">
        <v>2422</v>
      </c>
      <c r="C2011" s="34">
        <f t="shared" si="126"/>
        <v>100839</v>
      </c>
      <c r="D2011" s="37" t="e">
        <f>INDEX('Monthly Returns'!$E:$E,MATCH('Charting Input'!$C2011,'Monthly Returns'!$D:$D,0),0)</f>
        <v>#N/A</v>
      </c>
      <c r="E2011" s="37" t="e">
        <f>INDEX('Monthly Returns'!$O:$O,MATCH('Charting Input'!$C2011,'Monthly Returns'!$D:$D,0),0)</f>
        <v>#N/A</v>
      </c>
      <c r="F2011" s="37" t="e">
        <f>INDEX('Monthly Returns'!$P:$P,MATCH('Charting Input'!$C2011,'Monthly Returns'!$D:$D,0),0)</f>
        <v>#N/A</v>
      </c>
      <c r="G2011" s="17" t="e">
        <f t="shared" si="125"/>
        <v>#N/A</v>
      </c>
      <c r="H2011" s="17" t="e">
        <f t="shared" si="127"/>
        <v>#N/A</v>
      </c>
      <c r="I2011" s="17" t="e">
        <f t="shared" si="128"/>
        <v>#N/A</v>
      </c>
    </row>
    <row r="2012" spans="2:9" x14ac:dyDescent="0.2">
      <c r="B2012" s="1" t="s">
        <v>2423</v>
      </c>
      <c r="C2012" s="34">
        <f t="shared" si="126"/>
        <v>100868</v>
      </c>
      <c r="D2012" s="37" t="e">
        <f>INDEX('Monthly Returns'!$E:$E,MATCH('Charting Input'!$C2012,'Monthly Returns'!$D:$D,0),0)</f>
        <v>#N/A</v>
      </c>
      <c r="E2012" s="37" t="e">
        <f>INDEX('Monthly Returns'!$O:$O,MATCH('Charting Input'!$C2012,'Monthly Returns'!$D:$D,0),0)</f>
        <v>#N/A</v>
      </c>
      <c r="F2012" s="37" t="e">
        <f>INDEX('Monthly Returns'!$P:$P,MATCH('Charting Input'!$C2012,'Monthly Returns'!$D:$D,0),0)</f>
        <v>#N/A</v>
      </c>
      <c r="G2012" s="17" t="e">
        <f t="shared" si="125"/>
        <v>#N/A</v>
      </c>
      <c r="H2012" s="17" t="e">
        <f t="shared" si="127"/>
        <v>#N/A</v>
      </c>
      <c r="I2012" s="17" t="e">
        <f t="shared" si="128"/>
        <v>#N/A</v>
      </c>
    </row>
    <row r="2013" spans="2:9" x14ac:dyDescent="0.2">
      <c r="B2013" s="1" t="s">
        <v>2424</v>
      </c>
      <c r="C2013" s="34">
        <f t="shared" si="126"/>
        <v>100899</v>
      </c>
      <c r="D2013" s="37" t="e">
        <f>INDEX('Monthly Returns'!$E:$E,MATCH('Charting Input'!$C2013,'Monthly Returns'!$D:$D,0),0)</f>
        <v>#N/A</v>
      </c>
      <c r="E2013" s="37" t="e">
        <f>INDEX('Monthly Returns'!$O:$O,MATCH('Charting Input'!$C2013,'Monthly Returns'!$D:$D,0),0)</f>
        <v>#N/A</v>
      </c>
      <c r="F2013" s="37" t="e">
        <f>INDEX('Monthly Returns'!$P:$P,MATCH('Charting Input'!$C2013,'Monthly Returns'!$D:$D,0),0)</f>
        <v>#N/A</v>
      </c>
      <c r="G2013" s="17" t="e">
        <f t="shared" si="125"/>
        <v>#N/A</v>
      </c>
      <c r="H2013" s="17" t="e">
        <f t="shared" si="127"/>
        <v>#N/A</v>
      </c>
      <c r="I2013" s="17" t="e">
        <f t="shared" si="128"/>
        <v>#N/A</v>
      </c>
    </row>
    <row r="2014" spans="2:9" x14ac:dyDescent="0.2">
      <c r="B2014" s="1" t="s">
        <v>2425</v>
      </c>
      <c r="C2014" s="34">
        <f t="shared" si="126"/>
        <v>100929</v>
      </c>
      <c r="D2014" s="37" t="e">
        <f>INDEX('Monthly Returns'!$E:$E,MATCH('Charting Input'!$C2014,'Monthly Returns'!$D:$D,0),0)</f>
        <v>#N/A</v>
      </c>
      <c r="E2014" s="37" t="e">
        <f>INDEX('Monthly Returns'!$O:$O,MATCH('Charting Input'!$C2014,'Monthly Returns'!$D:$D,0),0)</f>
        <v>#N/A</v>
      </c>
      <c r="F2014" s="37" t="e">
        <f>INDEX('Monthly Returns'!$P:$P,MATCH('Charting Input'!$C2014,'Monthly Returns'!$D:$D,0),0)</f>
        <v>#N/A</v>
      </c>
      <c r="G2014" s="17" t="e">
        <f t="shared" si="125"/>
        <v>#N/A</v>
      </c>
      <c r="H2014" s="17" t="e">
        <f t="shared" si="127"/>
        <v>#N/A</v>
      </c>
      <c r="I2014" s="17" t="e">
        <f t="shared" si="128"/>
        <v>#N/A</v>
      </c>
    </row>
    <row r="2015" spans="2:9" x14ac:dyDescent="0.2">
      <c r="B2015" s="1" t="s">
        <v>2426</v>
      </c>
      <c r="C2015" s="34">
        <f t="shared" si="126"/>
        <v>100960</v>
      </c>
      <c r="D2015" s="37" t="e">
        <f>INDEX('Monthly Returns'!$E:$E,MATCH('Charting Input'!$C2015,'Monthly Returns'!$D:$D,0),0)</f>
        <v>#N/A</v>
      </c>
      <c r="E2015" s="37" t="e">
        <f>INDEX('Monthly Returns'!$O:$O,MATCH('Charting Input'!$C2015,'Monthly Returns'!$D:$D,0),0)</f>
        <v>#N/A</v>
      </c>
      <c r="F2015" s="37" t="e">
        <f>INDEX('Monthly Returns'!$P:$P,MATCH('Charting Input'!$C2015,'Monthly Returns'!$D:$D,0),0)</f>
        <v>#N/A</v>
      </c>
      <c r="G2015" s="17" t="e">
        <f t="shared" si="125"/>
        <v>#N/A</v>
      </c>
      <c r="H2015" s="17" t="e">
        <f t="shared" si="127"/>
        <v>#N/A</v>
      </c>
      <c r="I2015" s="17" t="e">
        <f t="shared" si="128"/>
        <v>#N/A</v>
      </c>
    </row>
    <row r="2016" spans="2:9" x14ac:dyDescent="0.2">
      <c r="B2016" s="1" t="s">
        <v>2427</v>
      </c>
      <c r="C2016" s="34">
        <f t="shared" si="126"/>
        <v>100990</v>
      </c>
      <c r="D2016" s="37" t="e">
        <f>INDEX('Monthly Returns'!$E:$E,MATCH('Charting Input'!$C2016,'Monthly Returns'!$D:$D,0),0)</f>
        <v>#N/A</v>
      </c>
      <c r="E2016" s="37" t="e">
        <f>INDEX('Monthly Returns'!$O:$O,MATCH('Charting Input'!$C2016,'Monthly Returns'!$D:$D,0),0)</f>
        <v>#N/A</v>
      </c>
      <c r="F2016" s="37" t="e">
        <f>INDEX('Monthly Returns'!$P:$P,MATCH('Charting Input'!$C2016,'Monthly Returns'!$D:$D,0),0)</f>
        <v>#N/A</v>
      </c>
      <c r="G2016" s="17" t="e">
        <f t="shared" si="125"/>
        <v>#N/A</v>
      </c>
      <c r="H2016" s="17" t="e">
        <f t="shared" si="127"/>
        <v>#N/A</v>
      </c>
      <c r="I2016" s="17" t="e">
        <f t="shared" si="128"/>
        <v>#N/A</v>
      </c>
    </row>
    <row r="2017" spans="2:9" x14ac:dyDescent="0.2">
      <c r="B2017" s="1" t="s">
        <v>2428</v>
      </c>
      <c r="C2017" s="34">
        <f t="shared" si="126"/>
        <v>101021</v>
      </c>
      <c r="D2017" s="37" t="e">
        <f>INDEX('Monthly Returns'!$E:$E,MATCH('Charting Input'!$C2017,'Monthly Returns'!$D:$D,0),0)</f>
        <v>#N/A</v>
      </c>
      <c r="E2017" s="37" t="e">
        <f>INDEX('Monthly Returns'!$O:$O,MATCH('Charting Input'!$C2017,'Monthly Returns'!$D:$D,0),0)</f>
        <v>#N/A</v>
      </c>
      <c r="F2017" s="37" t="e">
        <f>INDEX('Monthly Returns'!$P:$P,MATCH('Charting Input'!$C2017,'Monthly Returns'!$D:$D,0),0)</f>
        <v>#N/A</v>
      </c>
      <c r="G2017" s="17" t="e">
        <f t="shared" si="125"/>
        <v>#N/A</v>
      </c>
      <c r="H2017" s="17" t="e">
        <f t="shared" si="127"/>
        <v>#N/A</v>
      </c>
      <c r="I2017" s="17" t="e">
        <f t="shared" si="128"/>
        <v>#N/A</v>
      </c>
    </row>
    <row r="2018" spans="2:9" x14ac:dyDescent="0.2">
      <c r="B2018" s="1" t="s">
        <v>2429</v>
      </c>
      <c r="C2018" s="34">
        <f t="shared" si="126"/>
        <v>101052</v>
      </c>
      <c r="D2018" s="37" t="e">
        <f>INDEX('Monthly Returns'!$E:$E,MATCH('Charting Input'!$C2018,'Monthly Returns'!$D:$D,0),0)</f>
        <v>#N/A</v>
      </c>
      <c r="E2018" s="37" t="e">
        <f>INDEX('Monthly Returns'!$O:$O,MATCH('Charting Input'!$C2018,'Monthly Returns'!$D:$D,0),0)</f>
        <v>#N/A</v>
      </c>
      <c r="F2018" s="37" t="e">
        <f>INDEX('Monthly Returns'!$P:$P,MATCH('Charting Input'!$C2018,'Monthly Returns'!$D:$D,0),0)</f>
        <v>#N/A</v>
      </c>
      <c r="G2018" s="17" t="e">
        <f t="shared" si="125"/>
        <v>#N/A</v>
      </c>
      <c r="H2018" s="17" t="e">
        <f t="shared" si="127"/>
        <v>#N/A</v>
      </c>
      <c r="I2018" s="17" t="e">
        <f t="shared" si="128"/>
        <v>#N/A</v>
      </c>
    </row>
    <row r="2019" spans="2:9" x14ac:dyDescent="0.2">
      <c r="B2019" s="1" t="s">
        <v>2430</v>
      </c>
      <c r="C2019" s="34">
        <f t="shared" si="126"/>
        <v>101082</v>
      </c>
      <c r="D2019" s="37" t="e">
        <f>INDEX('Monthly Returns'!$E:$E,MATCH('Charting Input'!$C2019,'Monthly Returns'!$D:$D,0),0)</f>
        <v>#N/A</v>
      </c>
      <c r="E2019" s="37" t="e">
        <f>INDEX('Monthly Returns'!$O:$O,MATCH('Charting Input'!$C2019,'Monthly Returns'!$D:$D,0),0)</f>
        <v>#N/A</v>
      </c>
      <c r="F2019" s="37" t="e">
        <f>INDEX('Monthly Returns'!$P:$P,MATCH('Charting Input'!$C2019,'Monthly Returns'!$D:$D,0),0)</f>
        <v>#N/A</v>
      </c>
      <c r="G2019" s="17" t="e">
        <f t="shared" si="125"/>
        <v>#N/A</v>
      </c>
      <c r="H2019" s="17" t="e">
        <f t="shared" si="127"/>
        <v>#N/A</v>
      </c>
      <c r="I2019" s="17" t="e">
        <f t="shared" si="128"/>
        <v>#N/A</v>
      </c>
    </row>
    <row r="2020" spans="2:9" x14ac:dyDescent="0.2">
      <c r="B2020" s="1" t="s">
        <v>2431</v>
      </c>
      <c r="C2020" s="34">
        <f t="shared" si="126"/>
        <v>101113</v>
      </c>
      <c r="D2020" s="37" t="e">
        <f>INDEX('Monthly Returns'!$E:$E,MATCH('Charting Input'!$C2020,'Monthly Returns'!$D:$D,0),0)</f>
        <v>#N/A</v>
      </c>
      <c r="E2020" s="37" t="e">
        <f>INDEX('Monthly Returns'!$O:$O,MATCH('Charting Input'!$C2020,'Monthly Returns'!$D:$D,0),0)</f>
        <v>#N/A</v>
      </c>
      <c r="F2020" s="37" t="e">
        <f>INDEX('Monthly Returns'!$P:$P,MATCH('Charting Input'!$C2020,'Monthly Returns'!$D:$D,0),0)</f>
        <v>#N/A</v>
      </c>
      <c r="G2020" s="17" t="e">
        <f t="shared" si="125"/>
        <v>#N/A</v>
      </c>
      <c r="H2020" s="17" t="e">
        <f t="shared" si="127"/>
        <v>#N/A</v>
      </c>
      <c r="I2020" s="17" t="e">
        <f t="shared" si="128"/>
        <v>#N/A</v>
      </c>
    </row>
    <row r="2021" spans="2:9" x14ac:dyDescent="0.2">
      <c r="B2021" s="1" t="s">
        <v>2432</v>
      </c>
      <c r="C2021" s="34">
        <f t="shared" si="126"/>
        <v>101143</v>
      </c>
      <c r="D2021" s="37" t="e">
        <f>INDEX('Monthly Returns'!$E:$E,MATCH('Charting Input'!$C2021,'Monthly Returns'!$D:$D,0),0)</f>
        <v>#N/A</v>
      </c>
      <c r="E2021" s="37" t="e">
        <f>INDEX('Monthly Returns'!$O:$O,MATCH('Charting Input'!$C2021,'Monthly Returns'!$D:$D,0),0)</f>
        <v>#N/A</v>
      </c>
      <c r="F2021" s="37" t="e">
        <f>INDEX('Monthly Returns'!$P:$P,MATCH('Charting Input'!$C2021,'Monthly Returns'!$D:$D,0),0)</f>
        <v>#N/A</v>
      </c>
      <c r="G2021" s="17" t="e">
        <f t="shared" si="125"/>
        <v>#N/A</v>
      </c>
      <c r="H2021" s="17" t="e">
        <f t="shared" si="127"/>
        <v>#N/A</v>
      </c>
      <c r="I2021" s="17" t="e">
        <f t="shared" si="128"/>
        <v>#N/A</v>
      </c>
    </row>
    <row r="2022" spans="2:9" x14ac:dyDescent="0.2">
      <c r="B2022" s="1" t="s">
        <v>2433</v>
      </c>
      <c r="C2022" s="34">
        <f t="shared" si="126"/>
        <v>101174</v>
      </c>
      <c r="D2022" s="37" t="e">
        <f>INDEX('Monthly Returns'!$E:$E,MATCH('Charting Input'!$C2022,'Monthly Returns'!$D:$D,0),0)</f>
        <v>#N/A</v>
      </c>
      <c r="E2022" s="37" t="e">
        <f>INDEX('Monthly Returns'!$O:$O,MATCH('Charting Input'!$C2022,'Monthly Returns'!$D:$D,0),0)</f>
        <v>#N/A</v>
      </c>
      <c r="F2022" s="37" t="e">
        <f>INDEX('Monthly Returns'!$P:$P,MATCH('Charting Input'!$C2022,'Monthly Returns'!$D:$D,0),0)</f>
        <v>#N/A</v>
      </c>
      <c r="G2022" s="17" t="e">
        <f t="shared" si="125"/>
        <v>#N/A</v>
      </c>
      <c r="H2022" s="17" t="e">
        <f t="shared" si="127"/>
        <v>#N/A</v>
      </c>
      <c r="I2022" s="17" t="e">
        <f t="shared" si="128"/>
        <v>#N/A</v>
      </c>
    </row>
    <row r="2023" spans="2:9" x14ac:dyDescent="0.2">
      <c r="B2023" s="1" t="s">
        <v>2434</v>
      </c>
      <c r="C2023" s="34">
        <f t="shared" si="126"/>
        <v>101205</v>
      </c>
      <c r="D2023" s="37" t="e">
        <f>INDEX('Monthly Returns'!$E:$E,MATCH('Charting Input'!$C2023,'Monthly Returns'!$D:$D,0),0)</f>
        <v>#N/A</v>
      </c>
      <c r="E2023" s="37" t="e">
        <f>INDEX('Monthly Returns'!$O:$O,MATCH('Charting Input'!$C2023,'Monthly Returns'!$D:$D,0),0)</f>
        <v>#N/A</v>
      </c>
      <c r="F2023" s="37" t="e">
        <f>INDEX('Monthly Returns'!$P:$P,MATCH('Charting Input'!$C2023,'Monthly Returns'!$D:$D,0),0)</f>
        <v>#N/A</v>
      </c>
      <c r="G2023" s="17" t="e">
        <f t="shared" si="125"/>
        <v>#N/A</v>
      </c>
      <c r="H2023" s="17" t="e">
        <f t="shared" si="127"/>
        <v>#N/A</v>
      </c>
      <c r="I2023" s="17" t="e">
        <f t="shared" si="128"/>
        <v>#N/A</v>
      </c>
    </row>
    <row r="2024" spans="2:9" x14ac:dyDescent="0.2">
      <c r="B2024" s="1" t="s">
        <v>2435</v>
      </c>
      <c r="C2024" s="34">
        <f t="shared" si="126"/>
        <v>101233</v>
      </c>
      <c r="D2024" s="37" t="e">
        <f>INDEX('Monthly Returns'!$E:$E,MATCH('Charting Input'!$C2024,'Monthly Returns'!$D:$D,0),0)</f>
        <v>#N/A</v>
      </c>
      <c r="E2024" s="37" t="e">
        <f>INDEX('Monthly Returns'!$O:$O,MATCH('Charting Input'!$C2024,'Monthly Returns'!$D:$D,0),0)</f>
        <v>#N/A</v>
      </c>
      <c r="F2024" s="37" t="e">
        <f>INDEX('Monthly Returns'!$P:$P,MATCH('Charting Input'!$C2024,'Monthly Returns'!$D:$D,0),0)</f>
        <v>#N/A</v>
      </c>
      <c r="G2024" s="17" t="e">
        <f t="shared" si="125"/>
        <v>#N/A</v>
      </c>
      <c r="H2024" s="17" t="e">
        <f t="shared" si="127"/>
        <v>#N/A</v>
      </c>
      <c r="I2024" s="17" t="e">
        <f t="shared" si="128"/>
        <v>#N/A</v>
      </c>
    </row>
    <row r="2025" spans="2:9" x14ac:dyDescent="0.2">
      <c r="B2025" s="1" t="s">
        <v>2436</v>
      </c>
      <c r="C2025" s="34">
        <f t="shared" si="126"/>
        <v>101264</v>
      </c>
      <c r="D2025" s="37" t="e">
        <f>INDEX('Monthly Returns'!$E:$E,MATCH('Charting Input'!$C2025,'Monthly Returns'!$D:$D,0),0)</f>
        <v>#N/A</v>
      </c>
      <c r="E2025" s="37" t="e">
        <f>INDEX('Monthly Returns'!$O:$O,MATCH('Charting Input'!$C2025,'Monthly Returns'!$D:$D,0),0)</f>
        <v>#N/A</v>
      </c>
      <c r="F2025" s="37" t="e">
        <f>INDEX('Monthly Returns'!$P:$P,MATCH('Charting Input'!$C2025,'Monthly Returns'!$D:$D,0),0)</f>
        <v>#N/A</v>
      </c>
      <c r="G2025" s="17" t="e">
        <f t="shared" si="125"/>
        <v>#N/A</v>
      </c>
      <c r="H2025" s="17" t="e">
        <f t="shared" si="127"/>
        <v>#N/A</v>
      </c>
      <c r="I2025" s="17" t="e">
        <f t="shared" si="128"/>
        <v>#N/A</v>
      </c>
    </row>
    <row r="2026" spans="2:9" x14ac:dyDescent="0.2">
      <c r="B2026" s="1" t="s">
        <v>2437</v>
      </c>
      <c r="C2026" s="34">
        <f t="shared" si="126"/>
        <v>101294</v>
      </c>
      <c r="D2026" s="37" t="e">
        <f>INDEX('Monthly Returns'!$E:$E,MATCH('Charting Input'!$C2026,'Monthly Returns'!$D:$D,0),0)</f>
        <v>#N/A</v>
      </c>
      <c r="E2026" s="37" t="e">
        <f>INDEX('Monthly Returns'!$O:$O,MATCH('Charting Input'!$C2026,'Monthly Returns'!$D:$D,0),0)</f>
        <v>#N/A</v>
      </c>
      <c r="F2026" s="37" t="e">
        <f>INDEX('Monthly Returns'!$P:$P,MATCH('Charting Input'!$C2026,'Monthly Returns'!$D:$D,0),0)</f>
        <v>#N/A</v>
      </c>
      <c r="G2026" s="17" t="e">
        <f t="shared" si="125"/>
        <v>#N/A</v>
      </c>
      <c r="H2026" s="17" t="e">
        <f t="shared" si="127"/>
        <v>#N/A</v>
      </c>
      <c r="I2026" s="17" t="e">
        <f t="shared" si="128"/>
        <v>#N/A</v>
      </c>
    </row>
    <row r="2027" spans="2:9" x14ac:dyDescent="0.2">
      <c r="B2027" s="1" t="s">
        <v>2438</v>
      </c>
      <c r="C2027" s="34">
        <f t="shared" si="126"/>
        <v>101325</v>
      </c>
      <c r="D2027" s="37" t="e">
        <f>INDEX('Monthly Returns'!$E:$E,MATCH('Charting Input'!$C2027,'Monthly Returns'!$D:$D,0),0)</f>
        <v>#N/A</v>
      </c>
      <c r="E2027" s="37" t="e">
        <f>INDEX('Monthly Returns'!$O:$O,MATCH('Charting Input'!$C2027,'Monthly Returns'!$D:$D,0),0)</f>
        <v>#N/A</v>
      </c>
      <c r="F2027" s="37" t="e">
        <f>INDEX('Monthly Returns'!$P:$P,MATCH('Charting Input'!$C2027,'Monthly Returns'!$D:$D,0),0)</f>
        <v>#N/A</v>
      </c>
      <c r="G2027" s="17" t="e">
        <f t="shared" si="125"/>
        <v>#N/A</v>
      </c>
      <c r="H2027" s="17" t="e">
        <f t="shared" si="127"/>
        <v>#N/A</v>
      </c>
      <c r="I2027" s="17" t="e">
        <f t="shared" si="128"/>
        <v>#N/A</v>
      </c>
    </row>
    <row r="2028" spans="2:9" x14ac:dyDescent="0.2">
      <c r="B2028" s="1" t="s">
        <v>2439</v>
      </c>
      <c r="C2028" s="34">
        <f t="shared" si="126"/>
        <v>101355</v>
      </c>
      <c r="D2028" s="37" t="e">
        <f>INDEX('Monthly Returns'!$E:$E,MATCH('Charting Input'!$C2028,'Monthly Returns'!$D:$D,0),0)</f>
        <v>#N/A</v>
      </c>
      <c r="E2028" s="37" t="e">
        <f>INDEX('Monthly Returns'!$O:$O,MATCH('Charting Input'!$C2028,'Monthly Returns'!$D:$D,0),0)</f>
        <v>#N/A</v>
      </c>
      <c r="F2028" s="37" t="e">
        <f>INDEX('Monthly Returns'!$P:$P,MATCH('Charting Input'!$C2028,'Monthly Returns'!$D:$D,0),0)</f>
        <v>#N/A</v>
      </c>
      <c r="G2028" s="17" t="e">
        <f t="shared" si="125"/>
        <v>#N/A</v>
      </c>
      <c r="H2028" s="17" t="e">
        <f t="shared" si="127"/>
        <v>#N/A</v>
      </c>
      <c r="I2028" s="17" t="e">
        <f t="shared" si="128"/>
        <v>#N/A</v>
      </c>
    </row>
    <row r="2029" spans="2:9" x14ac:dyDescent="0.2">
      <c r="B2029" s="1" t="s">
        <v>2440</v>
      </c>
      <c r="C2029" s="34">
        <f t="shared" si="126"/>
        <v>101386</v>
      </c>
      <c r="D2029" s="37" t="e">
        <f>INDEX('Monthly Returns'!$E:$E,MATCH('Charting Input'!$C2029,'Monthly Returns'!$D:$D,0),0)</f>
        <v>#N/A</v>
      </c>
      <c r="E2029" s="37" t="e">
        <f>INDEX('Monthly Returns'!$O:$O,MATCH('Charting Input'!$C2029,'Monthly Returns'!$D:$D,0),0)</f>
        <v>#N/A</v>
      </c>
      <c r="F2029" s="37" t="e">
        <f>INDEX('Monthly Returns'!$P:$P,MATCH('Charting Input'!$C2029,'Monthly Returns'!$D:$D,0),0)</f>
        <v>#N/A</v>
      </c>
      <c r="G2029" s="17" t="e">
        <f t="shared" si="125"/>
        <v>#N/A</v>
      </c>
      <c r="H2029" s="17" t="e">
        <f t="shared" si="127"/>
        <v>#N/A</v>
      </c>
      <c r="I2029" s="17" t="e">
        <f t="shared" si="128"/>
        <v>#N/A</v>
      </c>
    </row>
    <row r="2030" spans="2:9" x14ac:dyDescent="0.2">
      <c r="B2030" s="1" t="s">
        <v>2441</v>
      </c>
      <c r="C2030" s="34">
        <f t="shared" si="126"/>
        <v>101417</v>
      </c>
      <c r="D2030" s="37" t="e">
        <f>INDEX('Monthly Returns'!$E:$E,MATCH('Charting Input'!$C2030,'Monthly Returns'!$D:$D,0),0)</f>
        <v>#N/A</v>
      </c>
      <c r="E2030" s="37" t="e">
        <f>INDEX('Monthly Returns'!$O:$O,MATCH('Charting Input'!$C2030,'Monthly Returns'!$D:$D,0),0)</f>
        <v>#N/A</v>
      </c>
      <c r="F2030" s="37" t="e">
        <f>INDEX('Monthly Returns'!$P:$P,MATCH('Charting Input'!$C2030,'Monthly Returns'!$D:$D,0),0)</f>
        <v>#N/A</v>
      </c>
      <c r="G2030" s="17" t="e">
        <f t="shared" si="125"/>
        <v>#N/A</v>
      </c>
      <c r="H2030" s="17" t="e">
        <f t="shared" si="127"/>
        <v>#N/A</v>
      </c>
      <c r="I2030" s="17" t="e">
        <f t="shared" si="128"/>
        <v>#N/A</v>
      </c>
    </row>
    <row r="2031" spans="2:9" x14ac:dyDescent="0.2">
      <c r="B2031" s="1" t="s">
        <v>2442</v>
      </c>
      <c r="C2031" s="34">
        <f t="shared" si="126"/>
        <v>101447</v>
      </c>
      <c r="D2031" s="37" t="e">
        <f>INDEX('Monthly Returns'!$E:$E,MATCH('Charting Input'!$C2031,'Monthly Returns'!$D:$D,0),0)</f>
        <v>#N/A</v>
      </c>
      <c r="E2031" s="37" t="e">
        <f>INDEX('Monthly Returns'!$O:$O,MATCH('Charting Input'!$C2031,'Monthly Returns'!$D:$D,0),0)</f>
        <v>#N/A</v>
      </c>
      <c r="F2031" s="37" t="e">
        <f>INDEX('Monthly Returns'!$P:$P,MATCH('Charting Input'!$C2031,'Monthly Returns'!$D:$D,0),0)</f>
        <v>#N/A</v>
      </c>
      <c r="G2031" s="17" t="e">
        <f t="shared" si="125"/>
        <v>#N/A</v>
      </c>
      <c r="H2031" s="17" t="e">
        <f t="shared" si="127"/>
        <v>#N/A</v>
      </c>
      <c r="I2031" s="17" t="e">
        <f t="shared" si="128"/>
        <v>#N/A</v>
      </c>
    </row>
    <row r="2032" spans="2:9" x14ac:dyDescent="0.2">
      <c r="B2032" s="1" t="s">
        <v>2443</v>
      </c>
      <c r="C2032" s="34">
        <f t="shared" si="126"/>
        <v>101478</v>
      </c>
      <c r="D2032" s="37" t="e">
        <f>INDEX('Monthly Returns'!$E:$E,MATCH('Charting Input'!$C2032,'Monthly Returns'!$D:$D,0),0)</f>
        <v>#N/A</v>
      </c>
      <c r="E2032" s="37" t="e">
        <f>INDEX('Monthly Returns'!$O:$O,MATCH('Charting Input'!$C2032,'Monthly Returns'!$D:$D,0),0)</f>
        <v>#N/A</v>
      </c>
      <c r="F2032" s="37" t="e">
        <f>INDEX('Monthly Returns'!$P:$P,MATCH('Charting Input'!$C2032,'Monthly Returns'!$D:$D,0),0)</f>
        <v>#N/A</v>
      </c>
      <c r="G2032" s="17" t="e">
        <f t="shared" si="125"/>
        <v>#N/A</v>
      </c>
      <c r="H2032" s="17" t="e">
        <f t="shared" si="127"/>
        <v>#N/A</v>
      </c>
      <c r="I2032" s="17" t="e">
        <f t="shared" si="128"/>
        <v>#N/A</v>
      </c>
    </row>
    <row r="2033" spans="2:9" x14ac:dyDescent="0.2">
      <c r="B2033" s="1" t="s">
        <v>2444</v>
      </c>
      <c r="C2033" s="34">
        <f t="shared" si="126"/>
        <v>101508</v>
      </c>
      <c r="D2033" s="37" t="e">
        <f>INDEX('Monthly Returns'!$E:$E,MATCH('Charting Input'!$C2033,'Monthly Returns'!$D:$D,0),0)</f>
        <v>#N/A</v>
      </c>
      <c r="E2033" s="37" t="e">
        <f>INDEX('Monthly Returns'!$O:$O,MATCH('Charting Input'!$C2033,'Monthly Returns'!$D:$D,0),0)</f>
        <v>#N/A</v>
      </c>
      <c r="F2033" s="37" t="e">
        <f>INDEX('Monthly Returns'!$P:$P,MATCH('Charting Input'!$C2033,'Monthly Returns'!$D:$D,0),0)</f>
        <v>#N/A</v>
      </c>
      <c r="G2033" s="17" t="e">
        <f t="shared" si="125"/>
        <v>#N/A</v>
      </c>
      <c r="H2033" s="17" t="e">
        <f t="shared" si="127"/>
        <v>#N/A</v>
      </c>
      <c r="I2033" s="17" t="e">
        <f t="shared" si="128"/>
        <v>#N/A</v>
      </c>
    </row>
    <row r="2034" spans="2:9" x14ac:dyDescent="0.2">
      <c r="B2034" s="1" t="s">
        <v>2445</v>
      </c>
      <c r="C2034" s="34">
        <f t="shared" si="126"/>
        <v>101539</v>
      </c>
      <c r="D2034" s="37" t="e">
        <f>INDEX('Monthly Returns'!$E:$E,MATCH('Charting Input'!$C2034,'Monthly Returns'!$D:$D,0),0)</f>
        <v>#N/A</v>
      </c>
      <c r="E2034" s="37" t="e">
        <f>INDEX('Monthly Returns'!$O:$O,MATCH('Charting Input'!$C2034,'Monthly Returns'!$D:$D,0),0)</f>
        <v>#N/A</v>
      </c>
      <c r="F2034" s="37" t="e">
        <f>INDEX('Monthly Returns'!$P:$P,MATCH('Charting Input'!$C2034,'Monthly Returns'!$D:$D,0),0)</f>
        <v>#N/A</v>
      </c>
      <c r="G2034" s="17" t="e">
        <f t="shared" si="125"/>
        <v>#N/A</v>
      </c>
      <c r="H2034" s="17" t="e">
        <f t="shared" si="127"/>
        <v>#N/A</v>
      </c>
      <c r="I2034" s="17" t="e">
        <f t="shared" si="128"/>
        <v>#N/A</v>
      </c>
    </row>
    <row r="2035" spans="2:9" x14ac:dyDescent="0.2">
      <c r="B2035" s="1" t="s">
        <v>2446</v>
      </c>
      <c r="C2035" s="34">
        <f t="shared" si="126"/>
        <v>101570</v>
      </c>
      <c r="D2035" s="37" t="e">
        <f>INDEX('Monthly Returns'!$E:$E,MATCH('Charting Input'!$C2035,'Monthly Returns'!$D:$D,0),0)</f>
        <v>#N/A</v>
      </c>
      <c r="E2035" s="37" t="e">
        <f>INDEX('Monthly Returns'!$O:$O,MATCH('Charting Input'!$C2035,'Monthly Returns'!$D:$D,0),0)</f>
        <v>#N/A</v>
      </c>
      <c r="F2035" s="37" t="e">
        <f>INDEX('Monthly Returns'!$P:$P,MATCH('Charting Input'!$C2035,'Monthly Returns'!$D:$D,0),0)</f>
        <v>#N/A</v>
      </c>
      <c r="G2035" s="17" t="e">
        <f t="shared" si="125"/>
        <v>#N/A</v>
      </c>
      <c r="H2035" s="17" t="e">
        <f t="shared" si="127"/>
        <v>#N/A</v>
      </c>
      <c r="I2035" s="17" t="e">
        <f t="shared" si="128"/>
        <v>#N/A</v>
      </c>
    </row>
    <row r="2036" spans="2:9" x14ac:dyDescent="0.2">
      <c r="B2036" s="1" t="s">
        <v>2447</v>
      </c>
      <c r="C2036" s="34">
        <f t="shared" si="126"/>
        <v>101598</v>
      </c>
      <c r="D2036" s="37" t="e">
        <f>INDEX('Monthly Returns'!$E:$E,MATCH('Charting Input'!$C2036,'Monthly Returns'!$D:$D,0),0)</f>
        <v>#N/A</v>
      </c>
      <c r="E2036" s="37" t="e">
        <f>INDEX('Monthly Returns'!$O:$O,MATCH('Charting Input'!$C2036,'Monthly Returns'!$D:$D,0),0)</f>
        <v>#N/A</v>
      </c>
      <c r="F2036" s="37" t="e">
        <f>INDEX('Monthly Returns'!$P:$P,MATCH('Charting Input'!$C2036,'Monthly Returns'!$D:$D,0),0)</f>
        <v>#N/A</v>
      </c>
      <c r="G2036" s="17" t="e">
        <f t="shared" si="125"/>
        <v>#N/A</v>
      </c>
      <c r="H2036" s="17" t="e">
        <f t="shared" si="127"/>
        <v>#N/A</v>
      </c>
      <c r="I2036" s="17" t="e">
        <f t="shared" si="128"/>
        <v>#N/A</v>
      </c>
    </row>
    <row r="2037" spans="2:9" x14ac:dyDescent="0.2">
      <c r="B2037" s="1" t="s">
        <v>2448</v>
      </c>
      <c r="C2037" s="34">
        <f t="shared" si="126"/>
        <v>101629</v>
      </c>
      <c r="D2037" s="37" t="e">
        <f>INDEX('Monthly Returns'!$E:$E,MATCH('Charting Input'!$C2037,'Monthly Returns'!$D:$D,0),0)</f>
        <v>#N/A</v>
      </c>
      <c r="E2037" s="37" t="e">
        <f>INDEX('Monthly Returns'!$O:$O,MATCH('Charting Input'!$C2037,'Monthly Returns'!$D:$D,0),0)</f>
        <v>#N/A</v>
      </c>
      <c r="F2037" s="37" t="e">
        <f>INDEX('Monthly Returns'!$P:$P,MATCH('Charting Input'!$C2037,'Monthly Returns'!$D:$D,0),0)</f>
        <v>#N/A</v>
      </c>
      <c r="G2037" s="17" t="e">
        <f t="shared" si="125"/>
        <v>#N/A</v>
      </c>
      <c r="H2037" s="17" t="e">
        <f t="shared" si="127"/>
        <v>#N/A</v>
      </c>
      <c r="I2037" s="17" t="e">
        <f t="shared" si="128"/>
        <v>#N/A</v>
      </c>
    </row>
    <row r="2038" spans="2:9" x14ac:dyDescent="0.2">
      <c r="B2038" s="1" t="s">
        <v>2449</v>
      </c>
      <c r="C2038" s="34">
        <f t="shared" si="126"/>
        <v>101659</v>
      </c>
      <c r="D2038" s="37" t="e">
        <f>INDEX('Monthly Returns'!$E:$E,MATCH('Charting Input'!$C2038,'Monthly Returns'!$D:$D,0),0)</f>
        <v>#N/A</v>
      </c>
      <c r="E2038" s="37" t="e">
        <f>INDEX('Monthly Returns'!$O:$O,MATCH('Charting Input'!$C2038,'Monthly Returns'!$D:$D,0),0)</f>
        <v>#N/A</v>
      </c>
      <c r="F2038" s="37" t="e">
        <f>INDEX('Monthly Returns'!$P:$P,MATCH('Charting Input'!$C2038,'Monthly Returns'!$D:$D,0),0)</f>
        <v>#N/A</v>
      </c>
      <c r="G2038" s="17" t="e">
        <f t="shared" si="125"/>
        <v>#N/A</v>
      </c>
      <c r="H2038" s="17" t="e">
        <f t="shared" si="127"/>
        <v>#N/A</v>
      </c>
      <c r="I2038" s="17" t="e">
        <f t="shared" si="128"/>
        <v>#N/A</v>
      </c>
    </row>
    <row r="2039" spans="2:9" x14ac:dyDescent="0.2">
      <c r="B2039" s="1" t="s">
        <v>2450</v>
      </c>
      <c r="C2039" s="34">
        <f t="shared" si="126"/>
        <v>101690</v>
      </c>
      <c r="D2039" s="37" t="e">
        <f>INDEX('Monthly Returns'!$E:$E,MATCH('Charting Input'!$C2039,'Monthly Returns'!$D:$D,0),0)</f>
        <v>#N/A</v>
      </c>
      <c r="E2039" s="37" t="e">
        <f>INDEX('Monthly Returns'!$O:$O,MATCH('Charting Input'!$C2039,'Monthly Returns'!$D:$D,0),0)</f>
        <v>#N/A</v>
      </c>
      <c r="F2039" s="37" t="e">
        <f>INDEX('Monthly Returns'!$P:$P,MATCH('Charting Input'!$C2039,'Monthly Returns'!$D:$D,0),0)</f>
        <v>#N/A</v>
      </c>
      <c r="G2039" s="17" t="e">
        <f t="shared" si="125"/>
        <v>#N/A</v>
      </c>
      <c r="H2039" s="17" t="e">
        <f t="shared" si="127"/>
        <v>#N/A</v>
      </c>
      <c r="I2039" s="17" t="e">
        <f t="shared" si="128"/>
        <v>#N/A</v>
      </c>
    </row>
    <row r="2040" spans="2:9" x14ac:dyDescent="0.2">
      <c r="B2040" s="1" t="s">
        <v>2451</v>
      </c>
      <c r="C2040" s="34">
        <f t="shared" si="126"/>
        <v>101720</v>
      </c>
      <c r="D2040" s="37" t="e">
        <f>INDEX('Monthly Returns'!$E:$E,MATCH('Charting Input'!$C2040,'Monthly Returns'!$D:$D,0),0)</f>
        <v>#N/A</v>
      </c>
      <c r="E2040" s="37" t="e">
        <f>INDEX('Monthly Returns'!$O:$O,MATCH('Charting Input'!$C2040,'Monthly Returns'!$D:$D,0),0)</f>
        <v>#N/A</v>
      </c>
      <c r="F2040" s="37" t="e">
        <f>INDEX('Monthly Returns'!$P:$P,MATCH('Charting Input'!$C2040,'Monthly Returns'!$D:$D,0),0)</f>
        <v>#N/A</v>
      </c>
      <c r="G2040" s="17" t="e">
        <f t="shared" si="125"/>
        <v>#N/A</v>
      </c>
      <c r="H2040" s="17" t="e">
        <f t="shared" si="127"/>
        <v>#N/A</v>
      </c>
      <c r="I2040" s="17" t="e">
        <f t="shared" si="128"/>
        <v>#N/A</v>
      </c>
    </row>
    <row r="2041" spans="2:9" x14ac:dyDescent="0.2">
      <c r="B2041" s="1" t="s">
        <v>2452</v>
      </c>
      <c r="C2041" s="34">
        <f t="shared" si="126"/>
        <v>101751</v>
      </c>
      <c r="D2041" s="37" t="e">
        <f>INDEX('Monthly Returns'!$E:$E,MATCH('Charting Input'!$C2041,'Monthly Returns'!$D:$D,0),0)</f>
        <v>#N/A</v>
      </c>
      <c r="E2041" s="37" t="e">
        <f>INDEX('Monthly Returns'!$O:$O,MATCH('Charting Input'!$C2041,'Monthly Returns'!$D:$D,0),0)</f>
        <v>#N/A</v>
      </c>
      <c r="F2041" s="37" t="e">
        <f>INDEX('Monthly Returns'!$P:$P,MATCH('Charting Input'!$C2041,'Monthly Returns'!$D:$D,0),0)</f>
        <v>#N/A</v>
      </c>
      <c r="G2041" s="17" t="e">
        <f t="shared" si="125"/>
        <v>#N/A</v>
      </c>
      <c r="H2041" s="17" t="e">
        <f t="shared" si="127"/>
        <v>#N/A</v>
      </c>
      <c r="I2041" s="17" t="e">
        <f t="shared" si="128"/>
        <v>#N/A</v>
      </c>
    </row>
    <row r="2042" spans="2:9" x14ac:dyDescent="0.2">
      <c r="B2042" s="1" t="s">
        <v>2453</v>
      </c>
      <c r="C2042" s="34">
        <f t="shared" si="126"/>
        <v>101782</v>
      </c>
      <c r="D2042" s="37" t="e">
        <f>INDEX('Monthly Returns'!$E:$E,MATCH('Charting Input'!$C2042,'Monthly Returns'!$D:$D,0),0)</f>
        <v>#N/A</v>
      </c>
      <c r="E2042" s="37" t="e">
        <f>INDEX('Monthly Returns'!$O:$O,MATCH('Charting Input'!$C2042,'Monthly Returns'!$D:$D,0),0)</f>
        <v>#N/A</v>
      </c>
      <c r="F2042" s="37" t="e">
        <f>INDEX('Monthly Returns'!$P:$P,MATCH('Charting Input'!$C2042,'Monthly Returns'!$D:$D,0),0)</f>
        <v>#N/A</v>
      </c>
      <c r="G2042" s="17" t="e">
        <f t="shared" si="125"/>
        <v>#N/A</v>
      </c>
      <c r="H2042" s="17" t="e">
        <f t="shared" si="127"/>
        <v>#N/A</v>
      </c>
      <c r="I2042" s="17" t="e">
        <f t="shared" si="128"/>
        <v>#N/A</v>
      </c>
    </row>
    <row r="2043" spans="2:9" x14ac:dyDescent="0.2">
      <c r="B2043" s="1" t="s">
        <v>2454</v>
      </c>
      <c r="C2043" s="34">
        <f t="shared" si="126"/>
        <v>101812</v>
      </c>
      <c r="D2043" s="37" t="e">
        <f>INDEX('Monthly Returns'!$E:$E,MATCH('Charting Input'!$C2043,'Monthly Returns'!$D:$D,0),0)</f>
        <v>#N/A</v>
      </c>
      <c r="E2043" s="37" t="e">
        <f>INDEX('Monthly Returns'!$O:$O,MATCH('Charting Input'!$C2043,'Monthly Returns'!$D:$D,0),0)</f>
        <v>#N/A</v>
      </c>
      <c r="F2043" s="37" t="e">
        <f>INDEX('Monthly Returns'!$P:$P,MATCH('Charting Input'!$C2043,'Monthly Returns'!$D:$D,0),0)</f>
        <v>#N/A</v>
      </c>
      <c r="G2043" s="17" t="e">
        <f t="shared" si="125"/>
        <v>#N/A</v>
      </c>
      <c r="H2043" s="17" t="e">
        <f t="shared" si="127"/>
        <v>#N/A</v>
      </c>
      <c r="I2043" s="17" t="e">
        <f t="shared" si="128"/>
        <v>#N/A</v>
      </c>
    </row>
    <row r="2044" spans="2:9" x14ac:dyDescent="0.2">
      <c r="B2044" s="1" t="s">
        <v>2455</v>
      </c>
      <c r="C2044" s="34">
        <f t="shared" si="126"/>
        <v>101843</v>
      </c>
      <c r="D2044" s="37" t="e">
        <f>INDEX('Monthly Returns'!$E:$E,MATCH('Charting Input'!$C2044,'Monthly Returns'!$D:$D,0),0)</f>
        <v>#N/A</v>
      </c>
      <c r="E2044" s="37" t="e">
        <f>INDEX('Monthly Returns'!$O:$O,MATCH('Charting Input'!$C2044,'Monthly Returns'!$D:$D,0),0)</f>
        <v>#N/A</v>
      </c>
      <c r="F2044" s="37" t="e">
        <f>INDEX('Monthly Returns'!$P:$P,MATCH('Charting Input'!$C2044,'Monthly Returns'!$D:$D,0),0)</f>
        <v>#N/A</v>
      </c>
      <c r="G2044" s="17" t="e">
        <f t="shared" si="125"/>
        <v>#N/A</v>
      </c>
      <c r="H2044" s="17" t="e">
        <f t="shared" si="127"/>
        <v>#N/A</v>
      </c>
      <c r="I2044" s="17" t="e">
        <f t="shared" si="128"/>
        <v>#N/A</v>
      </c>
    </row>
    <row r="2045" spans="2:9" x14ac:dyDescent="0.2">
      <c r="B2045" s="1" t="s">
        <v>2456</v>
      </c>
      <c r="C2045" s="34">
        <f t="shared" si="126"/>
        <v>101873</v>
      </c>
      <c r="D2045" s="37" t="e">
        <f>INDEX('Monthly Returns'!$E:$E,MATCH('Charting Input'!$C2045,'Monthly Returns'!$D:$D,0),0)</f>
        <v>#N/A</v>
      </c>
      <c r="E2045" s="37" t="e">
        <f>INDEX('Monthly Returns'!$O:$O,MATCH('Charting Input'!$C2045,'Monthly Returns'!$D:$D,0),0)</f>
        <v>#N/A</v>
      </c>
      <c r="F2045" s="37" t="e">
        <f>INDEX('Monthly Returns'!$P:$P,MATCH('Charting Input'!$C2045,'Monthly Returns'!$D:$D,0),0)</f>
        <v>#N/A</v>
      </c>
      <c r="G2045" s="17" t="e">
        <f t="shared" si="125"/>
        <v>#N/A</v>
      </c>
      <c r="H2045" s="17" t="e">
        <f t="shared" si="127"/>
        <v>#N/A</v>
      </c>
      <c r="I2045" s="17" t="e">
        <f t="shared" si="128"/>
        <v>#N/A</v>
      </c>
    </row>
    <row r="2046" spans="2:9" x14ac:dyDescent="0.2">
      <c r="B2046" s="1" t="s">
        <v>2457</v>
      </c>
      <c r="C2046" s="34">
        <f t="shared" si="126"/>
        <v>101904</v>
      </c>
      <c r="D2046" s="37" t="e">
        <f>INDEX('Monthly Returns'!$E:$E,MATCH('Charting Input'!$C2046,'Monthly Returns'!$D:$D,0),0)</f>
        <v>#N/A</v>
      </c>
      <c r="E2046" s="37" t="e">
        <f>INDEX('Monthly Returns'!$O:$O,MATCH('Charting Input'!$C2046,'Monthly Returns'!$D:$D,0),0)</f>
        <v>#N/A</v>
      </c>
      <c r="F2046" s="37" t="e">
        <f>INDEX('Monthly Returns'!$P:$P,MATCH('Charting Input'!$C2046,'Monthly Returns'!$D:$D,0),0)</f>
        <v>#N/A</v>
      </c>
      <c r="G2046" s="17" t="e">
        <f t="shared" si="125"/>
        <v>#N/A</v>
      </c>
      <c r="H2046" s="17" t="e">
        <f t="shared" si="127"/>
        <v>#N/A</v>
      </c>
      <c r="I2046" s="17" t="e">
        <f t="shared" si="128"/>
        <v>#N/A</v>
      </c>
    </row>
    <row r="2047" spans="2:9" x14ac:dyDescent="0.2">
      <c r="B2047" s="1" t="s">
        <v>2458</v>
      </c>
      <c r="C2047" s="34">
        <f t="shared" si="126"/>
        <v>101935</v>
      </c>
      <c r="D2047" s="37" t="e">
        <f>INDEX('Monthly Returns'!$E:$E,MATCH('Charting Input'!$C2047,'Monthly Returns'!$D:$D,0),0)</f>
        <v>#N/A</v>
      </c>
      <c r="E2047" s="37" t="e">
        <f>INDEX('Monthly Returns'!$O:$O,MATCH('Charting Input'!$C2047,'Monthly Returns'!$D:$D,0),0)</f>
        <v>#N/A</v>
      </c>
      <c r="F2047" s="37" t="e">
        <f>INDEX('Monthly Returns'!$P:$P,MATCH('Charting Input'!$C2047,'Monthly Returns'!$D:$D,0),0)</f>
        <v>#N/A</v>
      </c>
      <c r="G2047" s="17" t="e">
        <f t="shared" si="125"/>
        <v>#N/A</v>
      </c>
      <c r="H2047" s="17" t="e">
        <f t="shared" si="127"/>
        <v>#N/A</v>
      </c>
      <c r="I2047" s="17" t="e">
        <f t="shared" si="128"/>
        <v>#N/A</v>
      </c>
    </row>
    <row r="2048" spans="2:9" x14ac:dyDescent="0.2">
      <c r="B2048" s="1" t="s">
        <v>2459</v>
      </c>
      <c r="C2048" s="34">
        <f t="shared" si="126"/>
        <v>101963</v>
      </c>
      <c r="D2048" s="37" t="e">
        <f>INDEX('Monthly Returns'!$E:$E,MATCH('Charting Input'!$C2048,'Monthly Returns'!$D:$D,0),0)</f>
        <v>#N/A</v>
      </c>
      <c r="E2048" s="37" t="e">
        <f>INDEX('Monthly Returns'!$O:$O,MATCH('Charting Input'!$C2048,'Monthly Returns'!$D:$D,0),0)</f>
        <v>#N/A</v>
      </c>
      <c r="F2048" s="37" t="e">
        <f>INDEX('Monthly Returns'!$P:$P,MATCH('Charting Input'!$C2048,'Monthly Returns'!$D:$D,0),0)</f>
        <v>#N/A</v>
      </c>
      <c r="G2048" s="17" t="e">
        <f t="shared" si="125"/>
        <v>#N/A</v>
      </c>
      <c r="H2048" s="17" t="e">
        <f t="shared" si="127"/>
        <v>#N/A</v>
      </c>
      <c r="I2048" s="17" t="e">
        <f t="shared" si="128"/>
        <v>#N/A</v>
      </c>
    </row>
    <row r="2049" spans="2:9" x14ac:dyDescent="0.2">
      <c r="B2049" s="1" t="s">
        <v>2460</v>
      </c>
      <c r="C2049" s="34">
        <f t="shared" si="126"/>
        <v>101994</v>
      </c>
      <c r="D2049" s="37" t="e">
        <f>INDEX('Monthly Returns'!$E:$E,MATCH('Charting Input'!$C2049,'Monthly Returns'!$D:$D,0),0)</f>
        <v>#N/A</v>
      </c>
      <c r="E2049" s="37" t="e">
        <f>INDEX('Monthly Returns'!$O:$O,MATCH('Charting Input'!$C2049,'Monthly Returns'!$D:$D,0),0)</f>
        <v>#N/A</v>
      </c>
      <c r="F2049" s="37" t="e">
        <f>INDEX('Monthly Returns'!$P:$P,MATCH('Charting Input'!$C2049,'Monthly Returns'!$D:$D,0),0)</f>
        <v>#N/A</v>
      </c>
      <c r="G2049" s="17" t="e">
        <f t="shared" si="125"/>
        <v>#N/A</v>
      </c>
      <c r="H2049" s="17" t="e">
        <f t="shared" si="127"/>
        <v>#N/A</v>
      </c>
      <c r="I2049" s="17" t="e">
        <f t="shared" si="128"/>
        <v>#N/A</v>
      </c>
    </row>
    <row r="2050" spans="2:9" x14ac:dyDescent="0.2">
      <c r="B2050" s="1" t="s">
        <v>2461</v>
      </c>
      <c r="C2050" s="34">
        <f t="shared" si="126"/>
        <v>102024</v>
      </c>
      <c r="D2050" s="37" t="e">
        <f>INDEX('Monthly Returns'!$E:$E,MATCH('Charting Input'!$C2050,'Monthly Returns'!$D:$D,0),0)</f>
        <v>#N/A</v>
      </c>
      <c r="E2050" s="37" t="e">
        <f>INDEX('Monthly Returns'!$O:$O,MATCH('Charting Input'!$C2050,'Monthly Returns'!$D:$D,0),0)</f>
        <v>#N/A</v>
      </c>
      <c r="F2050" s="37" t="e">
        <f>INDEX('Monthly Returns'!$P:$P,MATCH('Charting Input'!$C2050,'Monthly Returns'!$D:$D,0),0)</f>
        <v>#N/A</v>
      </c>
      <c r="G2050" s="17" t="e">
        <f t="shared" si="125"/>
        <v>#N/A</v>
      </c>
      <c r="H2050" s="17" t="e">
        <f t="shared" si="127"/>
        <v>#N/A</v>
      </c>
      <c r="I2050" s="17" t="e">
        <f t="shared" si="128"/>
        <v>#N/A</v>
      </c>
    </row>
    <row r="2051" spans="2:9" x14ac:dyDescent="0.2">
      <c r="B2051" s="1" t="s">
        <v>2462</v>
      </c>
      <c r="C2051" s="34">
        <f t="shared" si="126"/>
        <v>102055</v>
      </c>
      <c r="D2051" s="37" t="e">
        <f>INDEX('Monthly Returns'!$E:$E,MATCH('Charting Input'!$C2051,'Monthly Returns'!$D:$D,0),0)</f>
        <v>#N/A</v>
      </c>
      <c r="E2051" s="37" t="e">
        <f>INDEX('Monthly Returns'!$O:$O,MATCH('Charting Input'!$C2051,'Monthly Returns'!$D:$D,0),0)</f>
        <v>#N/A</v>
      </c>
      <c r="F2051" s="37" t="e">
        <f>INDEX('Monthly Returns'!$P:$P,MATCH('Charting Input'!$C2051,'Monthly Returns'!$D:$D,0),0)</f>
        <v>#N/A</v>
      </c>
      <c r="G2051" s="17" t="e">
        <f t="shared" si="125"/>
        <v>#N/A</v>
      </c>
      <c r="H2051" s="17" t="e">
        <f t="shared" si="127"/>
        <v>#N/A</v>
      </c>
      <c r="I2051" s="17" t="e">
        <f t="shared" si="128"/>
        <v>#N/A</v>
      </c>
    </row>
    <row r="2052" spans="2:9" x14ac:dyDescent="0.2">
      <c r="B2052" s="1" t="s">
        <v>2463</v>
      </c>
      <c r="C2052" s="34">
        <f t="shared" si="126"/>
        <v>102085</v>
      </c>
      <c r="D2052" s="37" t="e">
        <f>INDEX('Monthly Returns'!$E:$E,MATCH('Charting Input'!$C2052,'Monthly Returns'!$D:$D,0),0)</f>
        <v>#N/A</v>
      </c>
      <c r="E2052" s="37" t="e">
        <f>INDEX('Monthly Returns'!$O:$O,MATCH('Charting Input'!$C2052,'Monthly Returns'!$D:$D,0),0)</f>
        <v>#N/A</v>
      </c>
      <c r="F2052" s="37" t="e">
        <f>INDEX('Monthly Returns'!$P:$P,MATCH('Charting Input'!$C2052,'Monthly Returns'!$D:$D,0),0)</f>
        <v>#N/A</v>
      </c>
      <c r="G2052" s="17" t="e">
        <f t="shared" si="125"/>
        <v>#N/A</v>
      </c>
      <c r="H2052" s="17" t="e">
        <f t="shared" si="127"/>
        <v>#N/A</v>
      </c>
      <c r="I2052" s="17" t="e">
        <f t="shared" si="128"/>
        <v>#N/A</v>
      </c>
    </row>
    <row r="2053" spans="2:9" x14ac:dyDescent="0.2">
      <c r="B2053" s="1" t="s">
        <v>2464</v>
      </c>
      <c r="C2053" s="34">
        <f t="shared" si="126"/>
        <v>102116</v>
      </c>
      <c r="D2053" s="37" t="e">
        <f>INDEX('Monthly Returns'!$E:$E,MATCH('Charting Input'!$C2053,'Monthly Returns'!$D:$D,0),0)</f>
        <v>#N/A</v>
      </c>
      <c r="E2053" s="37" t="e">
        <f>INDEX('Monthly Returns'!$O:$O,MATCH('Charting Input'!$C2053,'Monthly Returns'!$D:$D,0),0)</f>
        <v>#N/A</v>
      </c>
      <c r="F2053" s="37" t="e">
        <f>INDEX('Monthly Returns'!$P:$P,MATCH('Charting Input'!$C2053,'Monthly Returns'!$D:$D,0),0)</f>
        <v>#N/A</v>
      </c>
      <c r="G2053" s="17" t="e">
        <f t="shared" si="125"/>
        <v>#N/A</v>
      </c>
      <c r="H2053" s="17" t="e">
        <f t="shared" si="127"/>
        <v>#N/A</v>
      </c>
      <c r="I2053" s="17" t="e">
        <f t="shared" si="128"/>
        <v>#N/A</v>
      </c>
    </row>
    <row r="2054" spans="2:9" x14ac:dyDescent="0.2">
      <c r="B2054" s="1" t="s">
        <v>2465</v>
      </c>
      <c r="C2054" s="34">
        <f t="shared" si="126"/>
        <v>102147</v>
      </c>
      <c r="D2054" s="37" t="e">
        <f>INDEX('Monthly Returns'!$E:$E,MATCH('Charting Input'!$C2054,'Monthly Returns'!$D:$D,0),0)</f>
        <v>#N/A</v>
      </c>
      <c r="E2054" s="37" t="e">
        <f>INDEX('Monthly Returns'!$O:$O,MATCH('Charting Input'!$C2054,'Monthly Returns'!$D:$D,0),0)</f>
        <v>#N/A</v>
      </c>
      <c r="F2054" s="37" t="e">
        <f>INDEX('Monthly Returns'!$P:$P,MATCH('Charting Input'!$C2054,'Monthly Returns'!$D:$D,0),0)</f>
        <v>#N/A</v>
      </c>
      <c r="G2054" s="17" t="e">
        <f t="shared" si="125"/>
        <v>#N/A</v>
      </c>
      <c r="H2054" s="17" t="e">
        <f t="shared" si="127"/>
        <v>#N/A</v>
      </c>
      <c r="I2054" s="17" t="e">
        <f t="shared" si="128"/>
        <v>#N/A</v>
      </c>
    </row>
    <row r="2055" spans="2:9" x14ac:dyDescent="0.2">
      <c r="B2055" s="1" t="s">
        <v>2466</v>
      </c>
      <c r="C2055" s="34">
        <f t="shared" si="126"/>
        <v>102177</v>
      </c>
      <c r="D2055" s="37" t="e">
        <f>INDEX('Monthly Returns'!$E:$E,MATCH('Charting Input'!$C2055,'Monthly Returns'!$D:$D,0),0)</f>
        <v>#N/A</v>
      </c>
      <c r="E2055" s="37" t="e">
        <f>INDEX('Monthly Returns'!$O:$O,MATCH('Charting Input'!$C2055,'Monthly Returns'!$D:$D,0),0)</f>
        <v>#N/A</v>
      </c>
      <c r="F2055" s="37" t="e">
        <f>INDEX('Monthly Returns'!$P:$P,MATCH('Charting Input'!$C2055,'Monthly Returns'!$D:$D,0),0)</f>
        <v>#N/A</v>
      </c>
      <c r="G2055" s="17" t="e">
        <f t="shared" ref="G2055:G2118" si="129">D2055</f>
        <v>#N/A</v>
      </c>
      <c r="H2055" s="17" t="e">
        <f t="shared" si="127"/>
        <v>#N/A</v>
      </c>
      <c r="I2055" s="17" t="e">
        <f t="shared" si="128"/>
        <v>#N/A</v>
      </c>
    </row>
    <row r="2056" spans="2:9" x14ac:dyDescent="0.2">
      <c r="B2056" s="1" t="s">
        <v>2467</v>
      </c>
      <c r="C2056" s="34">
        <f t="shared" ref="C2056:C2119" si="130">EOMONTH(DATE(YEAR(C2055),MONTH(C2055),DAY(C2055)),1)</f>
        <v>102208</v>
      </c>
      <c r="D2056" s="37" t="e">
        <f>INDEX('Monthly Returns'!$E:$E,MATCH('Charting Input'!$C2056,'Monthly Returns'!$D:$D,0),0)</f>
        <v>#N/A</v>
      </c>
      <c r="E2056" s="37" t="e">
        <f>INDEX('Monthly Returns'!$O:$O,MATCH('Charting Input'!$C2056,'Monthly Returns'!$D:$D,0),0)</f>
        <v>#N/A</v>
      </c>
      <c r="F2056" s="37" t="e">
        <f>INDEX('Monthly Returns'!$P:$P,MATCH('Charting Input'!$C2056,'Monthly Returns'!$D:$D,0),0)</f>
        <v>#N/A</v>
      </c>
      <c r="G2056" s="17" t="e">
        <f t="shared" si="129"/>
        <v>#N/A</v>
      </c>
      <c r="H2056" s="17" t="e">
        <f t="shared" ref="H2056:H2119" si="131">H2055*(E2056/E2055)</f>
        <v>#N/A</v>
      </c>
      <c r="I2056" s="17" t="e">
        <f t="shared" ref="I2056:I2119" si="132">I2055*(F2056/F2055)</f>
        <v>#N/A</v>
      </c>
    </row>
    <row r="2057" spans="2:9" x14ac:dyDescent="0.2">
      <c r="B2057" s="1" t="s">
        <v>2468</v>
      </c>
      <c r="C2057" s="34">
        <f t="shared" si="130"/>
        <v>102238</v>
      </c>
      <c r="D2057" s="37" t="e">
        <f>INDEX('Monthly Returns'!$E:$E,MATCH('Charting Input'!$C2057,'Monthly Returns'!$D:$D,0),0)</f>
        <v>#N/A</v>
      </c>
      <c r="E2057" s="37" t="e">
        <f>INDEX('Monthly Returns'!$O:$O,MATCH('Charting Input'!$C2057,'Monthly Returns'!$D:$D,0),0)</f>
        <v>#N/A</v>
      </c>
      <c r="F2057" s="37" t="e">
        <f>INDEX('Monthly Returns'!$P:$P,MATCH('Charting Input'!$C2057,'Monthly Returns'!$D:$D,0),0)</f>
        <v>#N/A</v>
      </c>
      <c r="G2057" s="17" t="e">
        <f t="shared" si="129"/>
        <v>#N/A</v>
      </c>
      <c r="H2057" s="17" t="e">
        <f t="shared" si="131"/>
        <v>#N/A</v>
      </c>
      <c r="I2057" s="17" t="e">
        <f t="shared" si="132"/>
        <v>#N/A</v>
      </c>
    </row>
    <row r="2058" spans="2:9" x14ac:dyDescent="0.2">
      <c r="B2058" s="1" t="s">
        <v>2469</v>
      </c>
      <c r="C2058" s="34">
        <f t="shared" si="130"/>
        <v>102269</v>
      </c>
      <c r="D2058" s="37" t="e">
        <f>INDEX('Monthly Returns'!$E:$E,MATCH('Charting Input'!$C2058,'Monthly Returns'!$D:$D,0),0)</f>
        <v>#N/A</v>
      </c>
      <c r="E2058" s="37" t="e">
        <f>INDEX('Monthly Returns'!$O:$O,MATCH('Charting Input'!$C2058,'Monthly Returns'!$D:$D,0),0)</f>
        <v>#N/A</v>
      </c>
      <c r="F2058" s="37" t="e">
        <f>INDEX('Monthly Returns'!$P:$P,MATCH('Charting Input'!$C2058,'Monthly Returns'!$D:$D,0),0)</f>
        <v>#N/A</v>
      </c>
      <c r="G2058" s="17" t="e">
        <f t="shared" si="129"/>
        <v>#N/A</v>
      </c>
      <c r="H2058" s="17" t="e">
        <f t="shared" si="131"/>
        <v>#N/A</v>
      </c>
      <c r="I2058" s="17" t="e">
        <f t="shared" si="132"/>
        <v>#N/A</v>
      </c>
    </row>
    <row r="2059" spans="2:9" x14ac:dyDescent="0.2">
      <c r="B2059" s="1" t="s">
        <v>2470</v>
      </c>
      <c r="C2059" s="34">
        <f t="shared" si="130"/>
        <v>102300</v>
      </c>
      <c r="D2059" s="37" t="e">
        <f>INDEX('Monthly Returns'!$E:$E,MATCH('Charting Input'!$C2059,'Monthly Returns'!$D:$D,0),0)</f>
        <v>#N/A</v>
      </c>
      <c r="E2059" s="37" t="e">
        <f>INDEX('Monthly Returns'!$O:$O,MATCH('Charting Input'!$C2059,'Monthly Returns'!$D:$D,0),0)</f>
        <v>#N/A</v>
      </c>
      <c r="F2059" s="37" t="e">
        <f>INDEX('Monthly Returns'!$P:$P,MATCH('Charting Input'!$C2059,'Monthly Returns'!$D:$D,0),0)</f>
        <v>#N/A</v>
      </c>
      <c r="G2059" s="17" t="e">
        <f t="shared" si="129"/>
        <v>#N/A</v>
      </c>
      <c r="H2059" s="17" t="e">
        <f t="shared" si="131"/>
        <v>#N/A</v>
      </c>
      <c r="I2059" s="17" t="e">
        <f t="shared" si="132"/>
        <v>#N/A</v>
      </c>
    </row>
    <row r="2060" spans="2:9" x14ac:dyDescent="0.2">
      <c r="B2060" s="1" t="s">
        <v>2471</v>
      </c>
      <c r="C2060" s="34">
        <f t="shared" si="130"/>
        <v>102329</v>
      </c>
      <c r="D2060" s="37" t="e">
        <f>INDEX('Monthly Returns'!$E:$E,MATCH('Charting Input'!$C2060,'Monthly Returns'!$D:$D,0),0)</f>
        <v>#N/A</v>
      </c>
      <c r="E2060" s="37" t="e">
        <f>INDEX('Monthly Returns'!$O:$O,MATCH('Charting Input'!$C2060,'Monthly Returns'!$D:$D,0),0)</f>
        <v>#N/A</v>
      </c>
      <c r="F2060" s="37" t="e">
        <f>INDEX('Monthly Returns'!$P:$P,MATCH('Charting Input'!$C2060,'Monthly Returns'!$D:$D,0),0)</f>
        <v>#N/A</v>
      </c>
      <c r="G2060" s="17" t="e">
        <f t="shared" si="129"/>
        <v>#N/A</v>
      </c>
      <c r="H2060" s="17" t="e">
        <f t="shared" si="131"/>
        <v>#N/A</v>
      </c>
      <c r="I2060" s="17" t="e">
        <f t="shared" si="132"/>
        <v>#N/A</v>
      </c>
    </row>
    <row r="2061" spans="2:9" x14ac:dyDescent="0.2">
      <c r="B2061" s="1" t="s">
        <v>2472</v>
      </c>
      <c r="C2061" s="34">
        <f t="shared" si="130"/>
        <v>102360</v>
      </c>
      <c r="D2061" s="37" t="e">
        <f>INDEX('Monthly Returns'!$E:$E,MATCH('Charting Input'!$C2061,'Monthly Returns'!$D:$D,0),0)</f>
        <v>#N/A</v>
      </c>
      <c r="E2061" s="37" t="e">
        <f>INDEX('Monthly Returns'!$O:$O,MATCH('Charting Input'!$C2061,'Monthly Returns'!$D:$D,0),0)</f>
        <v>#N/A</v>
      </c>
      <c r="F2061" s="37" t="e">
        <f>INDEX('Monthly Returns'!$P:$P,MATCH('Charting Input'!$C2061,'Monthly Returns'!$D:$D,0),0)</f>
        <v>#N/A</v>
      </c>
      <c r="G2061" s="17" t="e">
        <f t="shared" si="129"/>
        <v>#N/A</v>
      </c>
      <c r="H2061" s="17" t="e">
        <f t="shared" si="131"/>
        <v>#N/A</v>
      </c>
      <c r="I2061" s="17" t="e">
        <f t="shared" si="132"/>
        <v>#N/A</v>
      </c>
    </row>
    <row r="2062" spans="2:9" x14ac:dyDescent="0.2">
      <c r="B2062" s="1" t="s">
        <v>2473</v>
      </c>
      <c r="C2062" s="34">
        <f t="shared" si="130"/>
        <v>102390</v>
      </c>
      <c r="D2062" s="37" t="e">
        <f>INDEX('Monthly Returns'!$E:$E,MATCH('Charting Input'!$C2062,'Monthly Returns'!$D:$D,0),0)</f>
        <v>#N/A</v>
      </c>
      <c r="E2062" s="37" t="e">
        <f>INDEX('Monthly Returns'!$O:$O,MATCH('Charting Input'!$C2062,'Monthly Returns'!$D:$D,0),0)</f>
        <v>#N/A</v>
      </c>
      <c r="F2062" s="37" t="e">
        <f>INDEX('Monthly Returns'!$P:$P,MATCH('Charting Input'!$C2062,'Monthly Returns'!$D:$D,0),0)</f>
        <v>#N/A</v>
      </c>
      <c r="G2062" s="17" t="e">
        <f t="shared" si="129"/>
        <v>#N/A</v>
      </c>
      <c r="H2062" s="17" t="e">
        <f t="shared" si="131"/>
        <v>#N/A</v>
      </c>
      <c r="I2062" s="17" t="e">
        <f t="shared" si="132"/>
        <v>#N/A</v>
      </c>
    </row>
    <row r="2063" spans="2:9" x14ac:dyDescent="0.2">
      <c r="B2063" s="1" t="s">
        <v>2474</v>
      </c>
      <c r="C2063" s="34">
        <f t="shared" si="130"/>
        <v>102421</v>
      </c>
      <c r="D2063" s="37" t="e">
        <f>INDEX('Monthly Returns'!$E:$E,MATCH('Charting Input'!$C2063,'Monthly Returns'!$D:$D,0),0)</f>
        <v>#N/A</v>
      </c>
      <c r="E2063" s="37" t="e">
        <f>INDEX('Monthly Returns'!$O:$O,MATCH('Charting Input'!$C2063,'Monthly Returns'!$D:$D,0),0)</f>
        <v>#N/A</v>
      </c>
      <c r="F2063" s="37" t="e">
        <f>INDEX('Monthly Returns'!$P:$P,MATCH('Charting Input'!$C2063,'Monthly Returns'!$D:$D,0),0)</f>
        <v>#N/A</v>
      </c>
      <c r="G2063" s="17" t="e">
        <f t="shared" si="129"/>
        <v>#N/A</v>
      </c>
      <c r="H2063" s="17" t="e">
        <f t="shared" si="131"/>
        <v>#N/A</v>
      </c>
      <c r="I2063" s="17" t="e">
        <f t="shared" si="132"/>
        <v>#N/A</v>
      </c>
    </row>
    <row r="2064" spans="2:9" x14ac:dyDescent="0.2">
      <c r="B2064" s="1" t="s">
        <v>2475</v>
      </c>
      <c r="C2064" s="34">
        <f t="shared" si="130"/>
        <v>102451</v>
      </c>
      <c r="D2064" s="37" t="e">
        <f>INDEX('Monthly Returns'!$E:$E,MATCH('Charting Input'!$C2064,'Monthly Returns'!$D:$D,0),0)</f>
        <v>#N/A</v>
      </c>
      <c r="E2064" s="37" t="e">
        <f>INDEX('Monthly Returns'!$O:$O,MATCH('Charting Input'!$C2064,'Monthly Returns'!$D:$D,0),0)</f>
        <v>#N/A</v>
      </c>
      <c r="F2064" s="37" t="e">
        <f>INDEX('Monthly Returns'!$P:$P,MATCH('Charting Input'!$C2064,'Monthly Returns'!$D:$D,0),0)</f>
        <v>#N/A</v>
      </c>
      <c r="G2064" s="17" t="e">
        <f t="shared" si="129"/>
        <v>#N/A</v>
      </c>
      <c r="H2064" s="17" t="e">
        <f t="shared" si="131"/>
        <v>#N/A</v>
      </c>
      <c r="I2064" s="17" t="e">
        <f t="shared" si="132"/>
        <v>#N/A</v>
      </c>
    </row>
    <row r="2065" spans="2:9" x14ac:dyDescent="0.2">
      <c r="B2065" s="1" t="s">
        <v>2476</v>
      </c>
      <c r="C2065" s="34">
        <f t="shared" si="130"/>
        <v>102482</v>
      </c>
      <c r="D2065" s="37" t="e">
        <f>INDEX('Monthly Returns'!$E:$E,MATCH('Charting Input'!$C2065,'Monthly Returns'!$D:$D,0),0)</f>
        <v>#N/A</v>
      </c>
      <c r="E2065" s="37" t="e">
        <f>INDEX('Monthly Returns'!$O:$O,MATCH('Charting Input'!$C2065,'Monthly Returns'!$D:$D,0),0)</f>
        <v>#N/A</v>
      </c>
      <c r="F2065" s="37" t="e">
        <f>INDEX('Monthly Returns'!$P:$P,MATCH('Charting Input'!$C2065,'Monthly Returns'!$D:$D,0),0)</f>
        <v>#N/A</v>
      </c>
      <c r="G2065" s="17" t="e">
        <f t="shared" si="129"/>
        <v>#N/A</v>
      </c>
      <c r="H2065" s="17" t="e">
        <f t="shared" si="131"/>
        <v>#N/A</v>
      </c>
      <c r="I2065" s="17" t="e">
        <f t="shared" si="132"/>
        <v>#N/A</v>
      </c>
    </row>
    <row r="2066" spans="2:9" x14ac:dyDescent="0.2">
      <c r="B2066" s="1" t="s">
        <v>2477</v>
      </c>
      <c r="C2066" s="34">
        <f t="shared" si="130"/>
        <v>102513</v>
      </c>
      <c r="D2066" s="37" t="e">
        <f>INDEX('Monthly Returns'!$E:$E,MATCH('Charting Input'!$C2066,'Monthly Returns'!$D:$D,0),0)</f>
        <v>#N/A</v>
      </c>
      <c r="E2066" s="37" t="e">
        <f>INDEX('Monthly Returns'!$O:$O,MATCH('Charting Input'!$C2066,'Monthly Returns'!$D:$D,0),0)</f>
        <v>#N/A</v>
      </c>
      <c r="F2066" s="37" t="e">
        <f>INDEX('Monthly Returns'!$P:$P,MATCH('Charting Input'!$C2066,'Monthly Returns'!$D:$D,0),0)</f>
        <v>#N/A</v>
      </c>
      <c r="G2066" s="17" t="e">
        <f t="shared" si="129"/>
        <v>#N/A</v>
      </c>
      <c r="H2066" s="17" t="e">
        <f t="shared" si="131"/>
        <v>#N/A</v>
      </c>
      <c r="I2066" s="17" t="e">
        <f t="shared" si="132"/>
        <v>#N/A</v>
      </c>
    </row>
    <row r="2067" spans="2:9" x14ac:dyDescent="0.2">
      <c r="B2067" s="1" t="s">
        <v>2478</v>
      </c>
      <c r="C2067" s="34">
        <f t="shared" si="130"/>
        <v>102543</v>
      </c>
      <c r="D2067" s="37" t="e">
        <f>INDEX('Monthly Returns'!$E:$E,MATCH('Charting Input'!$C2067,'Monthly Returns'!$D:$D,0),0)</f>
        <v>#N/A</v>
      </c>
      <c r="E2067" s="37" t="e">
        <f>INDEX('Monthly Returns'!$O:$O,MATCH('Charting Input'!$C2067,'Monthly Returns'!$D:$D,0),0)</f>
        <v>#N/A</v>
      </c>
      <c r="F2067" s="37" t="e">
        <f>INDEX('Monthly Returns'!$P:$P,MATCH('Charting Input'!$C2067,'Monthly Returns'!$D:$D,0),0)</f>
        <v>#N/A</v>
      </c>
      <c r="G2067" s="17" t="e">
        <f t="shared" si="129"/>
        <v>#N/A</v>
      </c>
      <c r="H2067" s="17" t="e">
        <f t="shared" si="131"/>
        <v>#N/A</v>
      </c>
      <c r="I2067" s="17" t="e">
        <f t="shared" si="132"/>
        <v>#N/A</v>
      </c>
    </row>
    <row r="2068" spans="2:9" x14ac:dyDescent="0.2">
      <c r="B2068" s="1" t="s">
        <v>2479</v>
      </c>
      <c r="C2068" s="34">
        <f t="shared" si="130"/>
        <v>102574</v>
      </c>
      <c r="D2068" s="37" t="e">
        <f>INDEX('Monthly Returns'!$E:$E,MATCH('Charting Input'!$C2068,'Monthly Returns'!$D:$D,0),0)</f>
        <v>#N/A</v>
      </c>
      <c r="E2068" s="37" t="e">
        <f>INDEX('Monthly Returns'!$O:$O,MATCH('Charting Input'!$C2068,'Monthly Returns'!$D:$D,0),0)</f>
        <v>#N/A</v>
      </c>
      <c r="F2068" s="37" t="e">
        <f>INDEX('Monthly Returns'!$P:$P,MATCH('Charting Input'!$C2068,'Monthly Returns'!$D:$D,0),0)</f>
        <v>#N/A</v>
      </c>
      <c r="G2068" s="17" t="e">
        <f t="shared" si="129"/>
        <v>#N/A</v>
      </c>
      <c r="H2068" s="17" t="e">
        <f t="shared" si="131"/>
        <v>#N/A</v>
      </c>
      <c r="I2068" s="17" t="e">
        <f t="shared" si="132"/>
        <v>#N/A</v>
      </c>
    </row>
    <row r="2069" spans="2:9" x14ac:dyDescent="0.2">
      <c r="B2069" s="1" t="s">
        <v>2480</v>
      </c>
      <c r="C2069" s="34">
        <f t="shared" si="130"/>
        <v>102604</v>
      </c>
      <c r="D2069" s="37" t="e">
        <f>INDEX('Monthly Returns'!$E:$E,MATCH('Charting Input'!$C2069,'Monthly Returns'!$D:$D,0),0)</f>
        <v>#N/A</v>
      </c>
      <c r="E2069" s="37" t="e">
        <f>INDEX('Monthly Returns'!$O:$O,MATCH('Charting Input'!$C2069,'Monthly Returns'!$D:$D,0),0)</f>
        <v>#N/A</v>
      </c>
      <c r="F2069" s="37" t="e">
        <f>INDEX('Monthly Returns'!$P:$P,MATCH('Charting Input'!$C2069,'Monthly Returns'!$D:$D,0),0)</f>
        <v>#N/A</v>
      </c>
      <c r="G2069" s="17" t="e">
        <f t="shared" si="129"/>
        <v>#N/A</v>
      </c>
      <c r="H2069" s="17" t="e">
        <f t="shared" si="131"/>
        <v>#N/A</v>
      </c>
      <c r="I2069" s="17" t="e">
        <f t="shared" si="132"/>
        <v>#N/A</v>
      </c>
    </row>
    <row r="2070" spans="2:9" x14ac:dyDescent="0.2">
      <c r="B2070" s="1" t="s">
        <v>2481</v>
      </c>
      <c r="C2070" s="34">
        <f t="shared" si="130"/>
        <v>102635</v>
      </c>
      <c r="D2070" s="37" t="e">
        <f>INDEX('Monthly Returns'!$E:$E,MATCH('Charting Input'!$C2070,'Monthly Returns'!$D:$D,0),0)</f>
        <v>#N/A</v>
      </c>
      <c r="E2070" s="37" t="e">
        <f>INDEX('Monthly Returns'!$O:$O,MATCH('Charting Input'!$C2070,'Monthly Returns'!$D:$D,0),0)</f>
        <v>#N/A</v>
      </c>
      <c r="F2070" s="37" t="e">
        <f>INDEX('Monthly Returns'!$P:$P,MATCH('Charting Input'!$C2070,'Monthly Returns'!$D:$D,0),0)</f>
        <v>#N/A</v>
      </c>
      <c r="G2070" s="17" t="e">
        <f t="shared" si="129"/>
        <v>#N/A</v>
      </c>
      <c r="H2070" s="17" t="e">
        <f t="shared" si="131"/>
        <v>#N/A</v>
      </c>
      <c r="I2070" s="17" t="e">
        <f t="shared" si="132"/>
        <v>#N/A</v>
      </c>
    </row>
    <row r="2071" spans="2:9" x14ac:dyDescent="0.2">
      <c r="B2071" s="1" t="s">
        <v>2482</v>
      </c>
      <c r="C2071" s="34">
        <f t="shared" si="130"/>
        <v>102666</v>
      </c>
      <c r="D2071" s="37" t="e">
        <f>INDEX('Monthly Returns'!$E:$E,MATCH('Charting Input'!$C2071,'Monthly Returns'!$D:$D,0),0)</f>
        <v>#N/A</v>
      </c>
      <c r="E2071" s="37" t="e">
        <f>INDEX('Monthly Returns'!$O:$O,MATCH('Charting Input'!$C2071,'Monthly Returns'!$D:$D,0),0)</f>
        <v>#N/A</v>
      </c>
      <c r="F2071" s="37" t="e">
        <f>INDEX('Monthly Returns'!$P:$P,MATCH('Charting Input'!$C2071,'Monthly Returns'!$D:$D,0),0)</f>
        <v>#N/A</v>
      </c>
      <c r="G2071" s="17" t="e">
        <f t="shared" si="129"/>
        <v>#N/A</v>
      </c>
      <c r="H2071" s="17" t="e">
        <f t="shared" si="131"/>
        <v>#N/A</v>
      </c>
      <c r="I2071" s="17" t="e">
        <f t="shared" si="132"/>
        <v>#N/A</v>
      </c>
    </row>
    <row r="2072" spans="2:9" x14ac:dyDescent="0.2">
      <c r="B2072" s="1" t="s">
        <v>2483</v>
      </c>
      <c r="C2072" s="34">
        <f t="shared" si="130"/>
        <v>102694</v>
      </c>
      <c r="D2072" s="37" t="e">
        <f>INDEX('Monthly Returns'!$E:$E,MATCH('Charting Input'!$C2072,'Monthly Returns'!$D:$D,0),0)</f>
        <v>#N/A</v>
      </c>
      <c r="E2072" s="37" t="e">
        <f>INDEX('Monthly Returns'!$O:$O,MATCH('Charting Input'!$C2072,'Monthly Returns'!$D:$D,0),0)</f>
        <v>#N/A</v>
      </c>
      <c r="F2072" s="37" t="e">
        <f>INDEX('Monthly Returns'!$P:$P,MATCH('Charting Input'!$C2072,'Monthly Returns'!$D:$D,0),0)</f>
        <v>#N/A</v>
      </c>
      <c r="G2072" s="17" t="e">
        <f t="shared" si="129"/>
        <v>#N/A</v>
      </c>
      <c r="H2072" s="17" t="e">
        <f t="shared" si="131"/>
        <v>#N/A</v>
      </c>
      <c r="I2072" s="17" t="e">
        <f t="shared" si="132"/>
        <v>#N/A</v>
      </c>
    </row>
    <row r="2073" spans="2:9" x14ac:dyDescent="0.2">
      <c r="B2073" s="1" t="s">
        <v>2484</v>
      </c>
      <c r="C2073" s="34">
        <f t="shared" si="130"/>
        <v>102725</v>
      </c>
      <c r="D2073" s="37" t="e">
        <f>INDEX('Monthly Returns'!$E:$E,MATCH('Charting Input'!$C2073,'Monthly Returns'!$D:$D,0),0)</f>
        <v>#N/A</v>
      </c>
      <c r="E2073" s="37" t="e">
        <f>INDEX('Monthly Returns'!$O:$O,MATCH('Charting Input'!$C2073,'Monthly Returns'!$D:$D,0),0)</f>
        <v>#N/A</v>
      </c>
      <c r="F2073" s="37" t="e">
        <f>INDEX('Monthly Returns'!$P:$P,MATCH('Charting Input'!$C2073,'Monthly Returns'!$D:$D,0),0)</f>
        <v>#N/A</v>
      </c>
      <c r="G2073" s="17" t="e">
        <f t="shared" si="129"/>
        <v>#N/A</v>
      </c>
      <c r="H2073" s="17" t="e">
        <f t="shared" si="131"/>
        <v>#N/A</v>
      </c>
      <c r="I2073" s="17" t="e">
        <f t="shared" si="132"/>
        <v>#N/A</v>
      </c>
    </row>
    <row r="2074" spans="2:9" x14ac:dyDescent="0.2">
      <c r="B2074" s="1" t="s">
        <v>2485</v>
      </c>
      <c r="C2074" s="34">
        <f t="shared" si="130"/>
        <v>102755</v>
      </c>
      <c r="D2074" s="37" t="e">
        <f>INDEX('Monthly Returns'!$E:$E,MATCH('Charting Input'!$C2074,'Monthly Returns'!$D:$D,0),0)</f>
        <v>#N/A</v>
      </c>
      <c r="E2074" s="37" t="e">
        <f>INDEX('Monthly Returns'!$O:$O,MATCH('Charting Input'!$C2074,'Monthly Returns'!$D:$D,0),0)</f>
        <v>#N/A</v>
      </c>
      <c r="F2074" s="37" t="e">
        <f>INDEX('Monthly Returns'!$P:$P,MATCH('Charting Input'!$C2074,'Monthly Returns'!$D:$D,0),0)</f>
        <v>#N/A</v>
      </c>
      <c r="G2074" s="17" t="e">
        <f t="shared" si="129"/>
        <v>#N/A</v>
      </c>
      <c r="H2074" s="17" t="e">
        <f t="shared" si="131"/>
        <v>#N/A</v>
      </c>
      <c r="I2074" s="17" t="e">
        <f t="shared" si="132"/>
        <v>#N/A</v>
      </c>
    </row>
    <row r="2075" spans="2:9" x14ac:dyDescent="0.2">
      <c r="B2075" s="1" t="s">
        <v>2486</v>
      </c>
      <c r="C2075" s="34">
        <f t="shared" si="130"/>
        <v>102786</v>
      </c>
      <c r="D2075" s="37" t="e">
        <f>INDEX('Monthly Returns'!$E:$E,MATCH('Charting Input'!$C2075,'Monthly Returns'!$D:$D,0),0)</f>
        <v>#N/A</v>
      </c>
      <c r="E2075" s="37" t="e">
        <f>INDEX('Monthly Returns'!$O:$O,MATCH('Charting Input'!$C2075,'Monthly Returns'!$D:$D,0),0)</f>
        <v>#N/A</v>
      </c>
      <c r="F2075" s="37" t="e">
        <f>INDEX('Monthly Returns'!$P:$P,MATCH('Charting Input'!$C2075,'Monthly Returns'!$D:$D,0),0)</f>
        <v>#N/A</v>
      </c>
      <c r="G2075" s="17" t="e">
        <f t="shared" si="129"/>
        <v>#N/A</v>
      </c>
      <c r="H2075" s="17" t="e">
        <f t="shared" si="131"/>
        <v>#N/A</v>
      </c>
      <c r="I2075" s="17" t="e">
        <f t="shared" si="132"/>
        <v>#N/A</v>
      </c>
    </row>
    <row r="2076" spans="2:9" x14ac:dyDescent="0.2">
      <c r="B2076" s="1" t="s">
        <v>2487</v>
      </c>
      <c r="C2076" s="34">
        <f t="shared" si="130"/>
        <v>102816</v>
      </c>
      <c r="D2076" s="37" t="e">
        <f>INDEX('Monthly Returns'!$E:$E,MATCH('Charting Input'!$C2076,'Monthly Returns'!$D:$D,0),0)</f>
        <v>#N/A</v>
      </c>
      <c r="E2076" s="37" t="e">
        <f>INDEX('Monthly Returns'!$O:$O,MATCH('Charting Input'!$C2076,'Monthly Returns'!$D:$D,0),0)</f>
        <v>#N/A</v>
      </c>
      <c r="F2076" s="37" t="e">
        <f>INDEX('Monthly Returns'!$P:$P,MATCH('Charting Input'!$C2076,'Monthly Returns'!$D:$D,0),0)</f>
        <v>#N/A</v>
      </c>
      <c r="G2076" s="17" t="e">
        <f t="shared" si="129"/>
        <v>#N/A</v>
      </c>
      <c r="H2076" s="17" t="e">
        <f t="shared" si="131"/>
        <v>#N/A</v>
      </c>
      <c r="I2076" s="17" t="e">
        <f t="shared" si="132"/>
        <v>#N/A</v>
      </c>
    </row>
    <row r="2077" spans="2:9" x14ac:dyDescent="0.2">
      <c r="B2077" s="1" t="s">
        <v>2488</v>
      </c>
      <c r="C2077" s="34">
        <f t="shared" si="130"/>
        <v>102847</v>
      </c>
      <c r="D2077" s="37" t="e">
        <f>INDEX('Monthly Returns'!$E:$E,MATCH('Charting Input'!$C2077,'Monthly Returns'!$D:$D,0),0)</f>
        <v>#N/A</v>
      </c>
      <c r="E2077" s="37" t="e">
        <f>INDEX('Monthly Returns'!$O:$O,MATCH('Charting Input'!$C2077,'Monthly Returns'!$D:$D,0),0)</f>
        <v>#N/A</v>
      </c>
      <c r="F2077" s="37" t="e">
        <f>INDEX('Monthly Returns'!$P:$P,MATCH('Charting Input'!$C2077,'Monthly Returns'!$D:$D,0),0)</f>
        <v>#N/A</v>
      </c>
      <c r="G2077" s="17" t="e">
        <f t="shared" si="129"/>
        <v>#N/A</v>
      </c>
      <c r="H2077" s="17" t="e">
        <f t="shared" si="131"/>
        <v>#N/A</v>
      </c>
      <c r="I2077" s="17" t="e">
        <f t="shared" si="132"/>
        <v>#N/A</v>
      </c>
    </row>
    <row r="2078" spans="2:9" x14ac:dyDescent="0.2">
      <c r="B2078" s="1" t="s">
        <v>2489</v>
      </c>
      <c r="C2078" s="34">
        <f t="shared" si="130"/>
        <v>102878</v>
      </c>
      <c r="D2078" s="37" t="e">
        <f>INDEX('Monthly Returns'!$E:$E,MATCH('Charting Input'!$C2078,'Monthly Returns'!$D:$D,0),0)</f>
        <v>#N/A</v>
      </c>
      <c r="E2078" s="37" t="e">
        <f>INDEX('Monthly Returns'!$O:$O,MATCH('Charting Input'!$C2078,'Monthly Returns'!$D:$D,0),0)</f>
        <v>#N/A</v>
      </c>
      <c r="F2078" s="37" t="e">
        <f>INDEX('Monthly Returns'!$P:$P,MATCH('Charting Input'!$C2078,'Monthly Returns'!$D:$D,0),0)</f>
        <v>#N/A</v>
      </c>
      <c r="G2078" s="17" t="e">
        <f t="shared" si="129"/>
        <v>#N/A</v>
      </c>
      <c r="H2078" s="17" t="e">
        <f t="shared" si="131"/>
        <v>#N/A</v>
      </c>
      <c r="I2078" s="17" t="e">
        <f t="shared" si="132"/>
        <v>#N/A</v>
      </c>
    </row>
    <row r="2079" spans="2:9" x14ac:dyDescent="0.2">
      <c r="B2079" s="1" t="s">
        <v>2490</v>
      </c>
      <c r="C2079" s="34">
        <f t="shared" si="130"/>
        <v>102908</v>
      </c>
      <c r="D2079" s="37" t="e">
        <f>INDEX('Monthly Returns'!$E:$E,MATCH('Charting Input'!$C2079,'Monthly Returns'!$D:$D,0),0)</f>
        <v>#N/A</v>
      </c>
      <c r="E2079" s="37" t="e">
        <f>INDEX('Monthly Returns'!$O:$O,MATCH('Charting Input'!$C2079,'Monthly Returns'!$D:$D,0),0)</f>
        <v>#N/A</v>
      </c>
      <c r="F2079" s="37" t="e">
        <f>INDEX('Monthly Returns'!$P:$P,MATCH('Charting Input'!$C2079,'Monthly Returns'!$D:$D,0),0)</f>
        <v>#N/A</v>
      </c>
      <c r="G2079" s="17" t="e">
        <f t="shared" si="129"/>
        <v>#N/A</v>
      </c>
      <c r="H2079" s="17" t="e">
        <f t="shared" si="131"/>
        <v>#N/A</v>
      </c>
      <c r="I2079" s="17" t="e">
        <f t="shared" si="132"/>
        <v>#N/A</v>
      </c>
    </row>
    <row r="2080" spans="2:9" x14ac:dyDescent="0.2">
      <c r="B2080" s="1" t="s">
        <v>2491</v>
      </c>
      <c r="C2080" s="34">
        <f t="shared" si="130"/>
        <v>102939</v>
      </c>
      <c r="D2080" s="37" t="e">
        <f>INDEX('Monthly Returns'!$E:$E,MATCH('Charting Input'!$C2080,'Monthly Returns'!$D:$D,0),0)</f>
        <v>#N/A</v>
      </c>
      <c r="E2080" s="37" t="e">
        <f>INDEX('Monthly Returns'!$O:$O,MATCH('Charting Input'!$C2080,'Monthly Returns'!$D:$D,0),0)</f>
        <v>#N/A</v>
      </c>
      <c r="F2080" s="37" t="e">
        <f>INDEX('Monthly Returns'!$P:$P,MATCH('Charting Input'!$C2080,'Monthly Returns'!$D:$D,0),0)</f>
        <v>#N/A</v>
      </c>
      <c r="G2080" s="17" t="e">
        <f t="shared" si="129"/>
        <v>#N/A</v>
      </c>
      <c r="H2080" s="17" t="e">
        <f t="shared" si="131"/>
        <v>#N/A</v>
      </c>
      <c r="I2080" s="17" t="e">
        <f t="shared" si="132"/>
        <v>#N/A</v>
      </c>
    </row>
    <row r="2081" spans="2:9" x14ac:dyDescent="0.2">
      <c r="B2081" s="1" t="s">
        <v>2492</v>
      </c>
      <c r="C2081" s="34">
        <f t="shared" si="130"/>
        <v>102969</v>
      </c>
      <c r="D2081" s="37" t="e">
        <f>INDEX('Monthly Returns'!$E:$E,MATCH('Charting Input'!$C2081,'Monthly Returns'!$D:$D,0),0)</f>
        <v>#N/A</v>
      </c>
      <c r="E2081" s="37" t="e">
        <f>INDEX('Monthly Returns'!$O:$O,MATCH('Charting Input'!$C2081,'Monthly Returns'!$D:$D,0),0)</f>
        <v>#N/A</v>
      </c>
      <c r="F2081" s="37" t="e">
        <f>INDEX('Monthly Returns'!$P:$P,MATCH('Charting Input'!$C2081,'Monthly Returns'!$D:$D,0),0)</f>
        <v>#N/A</v>
      </c>
      <c r="G2081" s="17" t="e">
        <f t="shared" si="129"/>
        <v>#N/A</v>
      </c>
      <c r="H2081" s="17" t="e">
        <f t="shared" si="131"/>
        <v>#N/A</v>
      </c>
      <c r="I2081" s="17" t="e">
        <f t="shared" si="132"/>
        <v>#N/A</v>
      </c>
    </row>
    <row r="2082" spans="2:9" x14ac:dyDescent="0.2">
      <c r="B2082" s="1" t="s">
        <v>2493</v>
      </c>
      <c r="C2082" s="34">
        <f t="shared" si="130"/>
        <v>103000</v>
      </c>
      <c r="D2082" s="37" t="e">
        <f>INDEX('Monthly Returns'!$E:$E,MATCH('Charting Input'!$C2082,'Monthly Returns'!$D:$D,0),0)</f>
        <v>#N/A</v>
      </c>
      <c r="E2082" s="37" t="e">
        <f>INDEX('Monthly Returns'!$O:$O,MATCH('Charting Input'!$C2082,'Monthly Returns'!$D:$D,0),0)</f>
        <v>#N/A</v>
      </c>
      <c r="F2082" s="37" t="e">
        <f>INDEX('Monthly Returns'!$P:$P,MATCH('Charting Input'!$C2082,'Monthly Returns'!$D:$D,0),0)</f>
        <v>#N/A</v>
      </c>
      <c r="G2082" s="17" t="e">
        <f t="shared" si="129"/>
        <v>#N/A</v>
      </c>
      <c r="H2082" s="17" t="e">
        <f t="shared" si="131"/>
        <v>#N/A</v>
      </c>
      <c r="I2082" s="17" t="e">
        <f t="shared" si="132"/>
        <v>#N/A</v>
      </c>
    </row>
    <row r="2083" spans="2:9" x14ac:dyDescent="0.2">
      <c r="B2083" s="1" t="s">
        <v>2494</v>
      </c>
      <c r="C2083" s="34">
        <f t="shared" si="130"/>
        <v>103031</v>
      </c>
      <c r="D2083" s="37" t="e">
        <f>INDEX('Monthly Returns'!$E:$E,MATCH('Charting Input'!$C2083,'Monthly Returns'!$D:$D,0),0)</f>
        <v>#N/A</v>
      </c>
      <c r="E2083" s="37" t="e">
        <f>INDEX('Monthly Returns'!$O:$O,MATCH('Charting Input'!$C2083,'Monthly Returns'!$D:$D,0),0)</f>
        <v>#N/A</v>
      </c>
      <c r="F2083" s="37" t="e">
        <f>INDEX('Monthly Returns'!$P:$P,MATCH('Charting Input'!$C2083,'Monthly Returns'!$D:$D,0),0)</f>
        <v>#N/A</v>
      </c>
      <c r="G2083" s="17" t="e">
        <f t="shared" si="129"/>
        <v>#N/A</v>
      </c>
      <c r="H2083" s="17" t="e">
        <f t="shared" si="131"/>
        <v>#N/A</v>
      </c>
      <c r="I2083" s="17" t="e">
        <f t="shared" si="132"/>
        <v>#N/A</v>
      </c>
    </row>
    <row r="2084" spans="2:9" x14ac:dyDescent="0.2">
      <c r="B2084" s="1" t="s">
        <v>2495</v>
      </c>
      <c r="C2084" s="34">
        <f t="shared" si="130"/>
        <v>103059</v>
      </c>
      <c r="D2084" s="37" t="e">
        <f>INDEX('Monthly Returns'!$E:$E,MATCH('Charting Input'!$C2084,'Monthly Returns'!$D:$D,0),0)</f>
        <v>#N/A</v>
      </c>
      <c r="E2084" s="37" t="e">
        <f>INDEX('Monthly Returns'!$O:$O,MATCH('Charting Input'!$C2084,'Monthly Returns'!$D:$D,0),0)</f>
        <v>#N/A</v>
      </c>
      <c r="F2084" s="37" t="e">
        <f>INDEX('Monthly Returns'!$P:$P,MATCH('Charting Input'!$C2084,'Monthly Returns'!$D:$D,0),0)</f>
        <v>#N/A</v>
      </c>
      <c r="G2084" s="17" t="e">
        <f t="shared" si="129"/>
        <v>#N/A</v>
      </c>
      <c r="H2084" s="17" t="e">
        <f t="shared" si="131"/>
        <v>#N/A</v>
      </c>
      <c r="I2084" s="17" t="e">
        <f t="shared" si="132"/>
        <v>#N/A</v>
      </c>
    </row>
    <row r="2085" spans="2:9" x14ac:dyDescent="0.2">
      <c r="B2085" s="1" t="s">
        <v>2496</v>
      </c>
      <c r="C2085" s="34">
        <f t="shared" si="130"/>
        <v>103090</v>
      </c>
      <c r="D2085" s="37" t="e">
        <f>INDEX('Monthly Returns'!$E:$E,MATCH('Charting Input'!$C2085,'Monthly Returns'!$D:$D,0),0)</f>
        <v>#N/A</v>
      </c>
      <c r="E2085" s="37" t="e">
        <f>INDEX('Monthly Returns'!$O:$O,MATCH('Charting Input'!$C2085,'Monthly Returns'!$D:$D,0),0)</f>
        <v>#N/A</v>
      </c>
      <c r="F2085" s="37" t="e">
        <f>INDEX('Monthly Returns'!$P:$P,MATCH('Charting Input'!$C2085,'Monthly Returns'!$D:$D,0),0)</f>
        <v>#N/A</v>
      </c>
      <c r="G2085" s="17" t="e">
        <f t="shared" si="129"/>
        <v>#N/A</v>
      </c>
      <c r="H2085" s="17" t="e">
        <f t="shared" si="131"/>
        <v>#N/A</v>
      </c>
      <c r="I2085" s="17" t="e">
        <f t="shared" si="132"/>
        <v>#N/A</v>
      </c>
    </row>
    <row r="2086" spans="2:9" x14ac:dyDescent="0.2">
      <c r="B2086" s="1" t="s">
        <v>2497</v>
      </c>
      <c r="C2086" s="34">
        <f t="shared" si="130"/>
        <v>103120</v>
      </c>
      <c r="D2086" s="37" t="e">
        <f>INDEX('Monthly Returns'!$E:$E,MATCH('Charting Input'!$C2086,'Monthly Returns'!$D:$D,0),0)</f>
        <v>#N/A</v>
      </c>
      <c r="E2086" s="37" t="e">
        <f>INDEX('Monthly Returns'!$O:$O,MATCH('Charting Input'!$C2086,'Monthly Returns'!$D:$D,0),0)</f>
        <v>#N/A</v>
      </c>
      <c r="F2086" s="37" t="e">
        <f>INDEX('Monthly Returns'!$P:$P,MATCH('Charting Input'!$C2086,'Monthly Returns'!$D:$D,0),0)</f>
        <v>#N/A</v>
      </c>
      <c r="G2086" s="17" t="e">
        <f t="shared" si="129"/>
        <v>#N/A</v>
      </c>
      <c r="H2086" s="17" t="e">
        <f t="shared" si="131"/>
        <v>#N/A</v>
      </c>
      <c r="I2086" s="17" t="e">
        <f t="shared" si="132"/>
        <v>#N/A</v>
      </c>
    </row>
    <row r="2087" spans="2:9" x14ac:dyDescent="0.2">
      <c r="B2087" s="1" t="s">
        <v>2498</v>
      </c>
      <c r="C2087" s="34">
        <f t="shared" si="130"/>
        <v>103151</v>
      </c>
      <c r="D2087" s="37" t="e">
        <f>INDEX('Monthly Returns'!$E:$E,MATCH('Charting Input'!$C2087,'Monthly Returns'!$D:$D,0),0)</f>
        <v>#N/A</v>
      </c>
      <c r="E2087" s="37" t="e">
        <f>INDEX('Monthly Returns'!$O:$O,MATCH('Charting Input'!$C2087,'Monthly Returns'!$D:$D,0),0)</f>
        <v>#N/A</v>
      </c>
      <c r="F2087" s="37" t="e">
        <f>INDEX('Monthly Returns'!$P:$P,MATCH('Charting Input'!$C2087,'Monthly Returns'!$D:$D,0),0)</f>
        <v>#N/A</v>
      </c>
      <c r="G2087" s="17" t="e">
        <f t="shared" si="129"/>
        <v>#N/A</v>
      </c>
      <c r="H2087" s="17" t="e">
        <f t="shared" si="131"/>
        <v>#N/A</v>
      </c>
      <c r="I2087" s="17" t="e">
        <f t="shared" si="132"/>
        <v>#N/A</v>
      </c>
    </row>
    <row r="2088" spans="2:9" x14ac:dyDescent="0.2">
      <c r="B2088" s="1" t="s">
        <v>2499</v>
      </c>
      <c r="C2088" s="34">
        <f t="shared" si="130"/>
        <v>103181</v>
      </c>
      <c r="D2088" s="37" t="e">
        <f>INDEX('Monthly Returns'!$E:$E,MATCH('Charting Input'!$C2088,'Monthly Returns'!$D:$D,0),0)</f>
        <v>#N/A</v>
      </c>
      <c r="E2088" s="37" t="e">
        <f>INDEX('Monthly Returns'!$O:$O,MATCH('Charting Input'!$C2088,'Monthly Returns'!$D:$D,0),0)</f>
        <v>#N/A</v>
      </c>
      <c r="F2088" s="37" t="e">
        <f>INDEX('Monthly Returns'!$P:$P,MATCH('Charting Input'!$C2088,'Monthly Returns'!$D:$D,0),0)</f>
        <v>#N/A</v>
      </c>
      <c r="G2088" s="17" t="e">
        <f t="shared" si="129"/>
        <v>#N/A</v>
      </c>
      <c r="H2088" s="17" t="e">
        <f t="shared" si="131"/>
        <v>#N/A</v>
      </c>
      <c r="I2088" s="17" t="e">
        <f t="shared" si="132"/>
        <v>#N/A</v>
      </c>
    </row>
    <row r="2089" spans="2:9" x14ac:dyDescent="0.2">
      <c r="B2089" s="1" t="s">
        <v>2500</v>
      </c>
      <c r="C2089" s="34">
        <f t="shared" si="130"/>
        <v>103212</v>
      </c>
      <c r="D2089" s="37" t="e">
        <f>INDEX('Monthly Returns'!$E:$E,MATCH('Charting Input'!$C2089,'Monthly Returns'!$D:$D,0),0)</f>
        <v>#N/A</v>
      </c>
      <c r="E2089" s="37" t="e">
        <f>INDEX('Monthly Returns'!$O:$O,MATCH('Charting Input'!$C2089,'Monthly Returns'!$D:$D,0),0)</f>
        <v>#N/A</v>
      </c>
      <c r="F2089" s="37" t="e">
        <f>INDEX('Monthly Returns'!$P:$P,MATCH('Charting Input'!$C2089,'Monthly Returns'!$D:$D,0),0)</f>
        <v>#N/A</v>
      </c>
      <c r="G2089" s="17" t="e">
        <f t="shared" si="129"/>
        <v>#N/A</v>
      </c>
      <c r="H2089" s="17" t="e">
        <f t="shared" si="131"/>
        <v>#N/A</v>
      </c>
      <c r="I2089" s="17" t="e">
        <f t="shared" si="132"/>
        <v>#N/A</v>
      </c>
    </row>
    <row r="2090" spans="2:9" x14ac:dyDescent="0.2">
      <c r="B2090" s="1" t="s">
        <v>2501</v>
      </c>
      <c r="C2090" s="34">
        <f t="shared" si="130"/>
        <v>103243</v>
      </c>
      <c r="D2090" s="37" t="e">
        <f>INDEX('Monthly Returns'!$E:$E,MATCH('Charting Input'!$C2090,'Monthly Returns'!$D:$D,0),0)</f>
        <v>#N/A</v>
      </c>
      <c r="E2090" s="37" t="e">
        <f>INDEX('Monthly Returns'!$O:$O,MATCH('Charting Input'!$C2090,'Monthly Returns'!$D:$D,0),0)</f>
        <v>#N/A</v>
      </c>
      <c r="F2090" s="37" t="e">
        <f>INDEX('Monthly Returns'!$P:$P,MATCH('Charting Input'!$C2090,'Monthly Returns'!$D:$D,0),0)</f>
        <v>#N/A</v>
      </c>
      <c r="G2090" s="17" t="e">
        <f t="shared" si="129"/>
        <v>#N/A</v>
      </c>
      <c r="H2090" s="17" t="e">
        <f t="shared" si="131"/>
        <v>#N/A</v>
      </c>
      <c r="I2090" s="17" t="e">
        <f t="shared" si="132"/>
        <v>#N/A</v>
      </c>
    </row>
    <row r="2091" spans="2:9" x14ac:dyDescent="0.2">
      <c r="B2091" s="1" t="s">
        <v>2502</v>
      </c>
      <c r="C2091" s="34">
        <f t="shared" si="130"/>
        <v>103273</v>
      </c>
      <c r="D2091" s="37" t="e">
        <f>INDEX('Monthly Returns'!$E:$E,MATCH('Charting Input'!$C2091,'Monthly Returns'!$D:$D,0),0)</f>
        <v>#N/A</v>
      </c>
      <c r="E2091" s="37" t="e">
        <f>INDEX('Monthly Returns'!$O:$O,MATCH('Charting Input'!$C2091,'Monthly Returns'!$D:$D,0),0)</f>
        <v>#N/A</v>
      </c>
      <c r="F2091" s="37" t="e">
        <f>INDEX('Monthly Returns'!$P:$P,MATCH('Charting Input'!$C2091,'Monthly Returns'!$D:$D,0),0)</f>
        <v>#N/A</v>
      </c>
      <c r="G2091" s="17" t="e">
        <f t="shared" si="129"/>
        <v>#N/A</v>
      </c>
      <c r="H2091" s="17" t="e">
        <f t="shared" si="131"/>
        <v>#N/A</v>
      </c>
      <c r="I2091" s="17" t="e">
        <f t="shared" si="132"/>
        <v>#N/A</v>
      </c>
    </row>
    <row r="2092" spans="2:9" x14ac:dyDescent="0.2">
      <c r="B2092" s="1" t="s">
        <v>2503</v>
      </c>
      <c r="C2092" s="34">
        <f t="shared" si="130"/>
        <v>103304</v>
      </c>
      <c r="D2092" s="37" t="e">
        <f>INDEX('Monthly Returns'!$E:$E,MATCH('Charting Input'!$C2092,'Monthly Returns'!$D:$D,0),0)</f>
        <v>#N/A</v>
      </c>
      <c r="E2092" s="37" t="e">
        <f>INDEX('Monthly Returns'!$O:$O,MATCH('Charting Input'!$C2092,'Monthly Returns'!$D:$D,0),0)</f>
        <v>#N/A</v>
      </c>
      <c r="F2092" s="37" t="e">
        <f>INDEX('Monthly Returns'!$P:$P,MATCH('Charting Input'!$C2092,'Monthly Returns'!$D:$D,0),0)</f>
        <v>#N/A</v>
      </c>
      <c r="G2092" s="17" t="e">
        <f t="shared" si="129"/>
        <v>#N/A</v>
      </c>
      <c r="H2092" s="17" t="e">
        <f t="shared" si="131"/>
        <v>#N/A</v>
      </c>
      <c r="I2092" s="17" t="e">
        <f t="shared" si="132"/>
        <v>#N/A</v>
      </c>
    </row>
    <row r="2093" spans="2:9" x14ac:dyDescent="0.2">
      <c r="B2093" s="1" t="s">
        <v>2504</v>
      </c>
      <c r="C2093" s="34">
        <f t="shared" si="130"/>
        <v>103334</v>
      </c>
      <c r="D2093" s="37" t="e">
        <f>INDEX('Monthly Returns'!$E:$E,MATCH('Charting Input'!$C2093,'Monthly Returns'!$D:$D,0),0)</f>
        <v>#N/A</v>
      </c>
      <c r="E2093" s="37" t="e">
        <f>INDEX('Monthly Returns'!$O:$O,MATCH('Charting Input'!$C2093,'Monthly Returns'!$D:$D,0),0)</f>
        <v>#N/A</v>
      </c>
      <c r="F2093" s="37" t="e">
        <f>INDEX('Monthly Returns'!$P:$P,MATCH('Charting Input'!$C2093,'Monthly Returns'!$D:$D,0),0)</f>
        <v>#N/A</v>
      </c>
      <c r="G2093" s="17" t="e">
        <f t="shared" si="129"/>
        <v>#N/A</v>
      </c>
      <c r="H2093" s="17" t="e">
        <f t="shared" si="131"/>
        <v>#N/A</v>
      </c>
      <c r="I2093" s="17" t="e">
        <f t="shared" si="132"/>
        <v>#N/A</v>
      </c>
    </row>
    <row r="2094" spans="2:9" x14ac:dyDescent="0.2">
      <c r="B2094" s="1" t="s">
        <v>2505</v>
      </c>
      <c r="C2094" s="34">
        <f t="shared" si="130"/>
        <v>103365</v>
      </c>
      <c r="D2094" s="37" t="e">
        <f>INDEX('Monthly Returns'!$E:$E,MATCH('Charting Input'!$C2094,'Monthly Returns'!$D:$D,0),0)</f>
        <v>#N/A</v>
      </c>
      <c r="E2094" s="37" t="e">
        <f>INDEX('Monthly Returns'!$O:$O,MATCH('Charting Input'!$C2094,'Monthly Returns'!$D:$D,0),0)</f>
        <v>#N/A</v>
      </c>
      <c r="F2094" s="37" t="e">
        <f>INDEX('Monthly Returns'!$P:$P,MATCH('Charting Input'!$C2094,'Monthly Returns'!$D:$D,0),0)</f>
        <v>#N/A</v>
      </c>
      <c r="G2094" s="17" t="e">
        <f t="shared" si="129"/>
        <v>#N/A</v>
      </c>
      <c r="H2094" s="17" t="e">
        <f t="shared" si="131"/>
        <v>#N/A</v>
      </c>
      <c r="I2094" s="17" t="e">
        <f t="shared" si="132"/>
        <v>#N/A</v>
      </c>
    </row>
    <row r="2095" spans="2:9" x14ac:dyDescent="0.2">
      <c r="B2095" s="1" t="s">
        <v>2506</v>
      </c>
      <c r="C2095" s="34">
        <f t="shared" si="130"/>
        <v>103396</v>
      </c>
      <c r="D2095" s="37" t="e">
        <f>INDEX('Monthly Returns'!$E:$E,MATCH('Charting Input'!$C2095,'Monthly Returns'!$D:$D,0),0)</f>
        <v>#N/A</v>
      </c>
      <c r="E2095" s="37" t="e">
        <f>INDEX('Monthly Returns'!$O:$O,MATCH('Charting Input'!$C2095,'Monthly Returns'!$D:$D,0),0)</f>
        <v>#N/A</v>
      </c>
      <c r="F2095" s="37" t="e">
        <f>INDEX('Monthly Returns'!$P:$P,MATCH('Charting Input'!$C2095,'Monthly Returns'!$D:$D,0),0)</f>
        <v>#N/A</v>
      </c>
      <c r="G2095" s="17" t="e">
        <f t="shared" si="129"/>
        <v>#N/A</v>
      </c>
      <c r="H2095" s="17" t="e">
        <f t="shared" si="131"/>
        <v>#N/A</v>
      </c>
      <c r="I2095" s="17" t="e">
        <f t="shared" si="132"/>
        <v>#N/A</v>
      </c>
    </row>
    <row r="2096" spans="2:9" x14ac:dyDescent="0.2">
      <c r="B2096" s="1" t="s">
        <v>2507</v>
      </c>
      <c r="C2096" s="34">
        <f t="shared" si="130"/>
        <v>103424</v>
      </c>
      <c r="D2096" s="37" t="e">
        <f>INDEX('Monthly Returns'!$E:$E,MATCH('Charting Input'!$C2096,'Monthly Returns'!$D:$D,0),0)</f>
        <v>#N/A</v>
      </c>
      <c r="E2096" s="37" t="e">
        <f>INDEX('Monthly Returns'!$O:$O,MATCH('Charting Input'!$C2096,'Monthly Returns'!$D:$D,0),0)</f>
        <v>#N/A</v>
      </c>
      <c r="F2096" s="37" t="e">
        <f>INDEX('Monthly Returns'!$P:$P,MATCH('Charting Input'!$C2096,'Monthly Returns'!$D:$D,0),0)</f>
        <v>#N/A</v>
      </c>
      <c r="G2096" s="17" t="e">
        <f t="shared" si="129"/>
        <v>#N/A</v>
      </c>
      <c r="H2096" s="17" t="e">
        <f t="shared" si="131"/>
        <v>#N/A</v>
      </c>
      <c r="I2096" s="17" t="e">
        <f t="shared" si="132"/>
        <v>#N/A</v>
      </c>
    </row>
    <row r="2097" spans="2:9" x14ac:dyDescent="0.2">
      <c r="B2097" s="1" t="s">
        <v>2508</v>
      </c>
      <c r="C2097" s="34">
        <f t="shared" si="130"/>
        <v>103455</v>
      </c>
      <c r="D2097" s="37" t="e">
        <f>INDEX('Monthly Returns'!$E:$E,MATCH('Charting Input'!$C2097,'Monthly Returns'!$D:$D,0),0)</f>
        <v>#N/A</v>
      </c>
      <c r="E2097" s="37" t="e">
        <f>INDEX('Monthly Returns'!$O:$O,MATCH('Charting Input'!$C2097,'Monthly Returns'!$D:$D,0),0)</f>
        <v>#N/A</v>
      </c>
      <c r="F2097" s="37" t="e">
        <f>INDEX('Monthly Returns'!$P:$P,MATCH('Charting Input'!$C2097,'Monthly Returns'!$D:$D,0),0)</f>
        <v>#N/A</v>
      </c>
      <c r="G2097" s="17" t="e">
        <f t="shared" si="129"/>
        <v>#N/A</v>
      </c>
      <c r="H2097" s="17" t="e">
        <f t="shared" si="131"/>
        <v>#N/A</v>
      </c>
      <c r="I2097" s="17" t="e">
        <f t="shared" si="132"/>
        <v>#N/A</v>
      </c>
    </row>
    <row r="2098" spans="2:9" x14ac:dyDescent="0.2">
      <c r="B2098" s="1" t="s">
        <v>2509</v>
      </c>
      <c r="C2098" s="34">
        <f t="shared" si="130"/>
        <v>103485</v>
      </c>
      <c r="D2098" s="37" t="e">
        <f>INDEX('Monthly Returns'!$E:$E,MATCH('Charting Input'!$C2098,'Monthly Returns'!$D:$D,0),0)</f>
        <v>#N/A</v>
      </c>
      <c r="E2098" s="37" t="e">
        <f>INDEX('Monthly Returns'!$O:$O,MATCH('Charting Input'!$C2098,'Monthly Returns'!$D:$D,0),0)</f>
        <v>#N/A</v>
      </c>
      <c r="F2098" s="37" t="e">
        <f>INDEX('Monthly Returns'!$P:$P,MATCH('Charting Input'!$C2098,'Monthly Returns'!$D:$D,0),0)</f>
        <v>#N/A</v>
      </c>
      <c r="G2098" s="17" t="e">
        <f t="shared" si="129"/>
        <v>#N/A</v>
      </c>
      <c r="H2098" s="17" t="e">
        <f t="shared" si="131"/>
        <v>#N/A</v>
      </c>
      <c r="I2098" s="17" t="e">
        <f t="shared" si="132"/>
        <v>#N/A</v>
      </c>
    </row>
    <row r="2099" spans="2:9" x14ac:dyDescent="0.2">
      <c r="B2099" s="1" t="s">
        <v>2510</v>
      </c>
      <c r="C2099" s="34">
        <f t="shared" si="130"/>
        <v>103516</v>
      </c>
      <c r="D2099" s="37" t="e">
        <f>INDEX('Monthly Returns'!$E:$E,MATCH('Charting Input'!$C2099,'Monthly Returns'!$D:$D,0),0)</f>
        <v>#N/A</v>
      </c>
      <c r="E2099" s="37" t="e">
        <f>INDEX('Monthly Returns'!$O:$O,MATCH('Charting Input'!$C2099,'Monthly Returns'!$D:$D,0),0)</f>
        <v>#N/A</v>
      </c>
      <c r="F2099" s="37" t="e">
        <f>INDEX('Monthly Returns'!$P:$P,MATCH('Charting Input'!$C2099,'Monthly Returns'!$D:$D,0),0)</f>
        <v>#N/A</v>
      </c>
      <c r="G2099" s="17" t="e">
        <f t="shared" si="129"/>
        <v>#N/A</v>
      </c>
      <c r="H2099" s="17" t="e">
        <f t="shared" si="131"/>
        <v>#N/A</v>
      </c>
      <c r="I2099" s="17" t="e">
        <f t="shared" si="132"/>
        <v>#N/A</v>
      </c>
    </row>
    <row r="2100" spans="2:9" x14ac:dyDescent="0.2">
      <c r="B2100" s="1" t="s">
        <v>2511</v>
      </c>
      <c r="C2100" s="34">
        <f t="shared" si="130"/>
        <v>103546</v>
      </c>
      <c r="D2100" s="37" t="e">
        <f>INDEX('Monthly Returns'!$E:$E,MATCH('Charting Input'!$C2100,'Monthly Returns'!$D:$D,0),0)</f>
        <v>#N/A</v>
      </c>
      <c r="E2100" s="37" t="e">
        <f>INDEX('Monthly Returns'!$O:$O,MATCH('Charting Input'!$C2100,'Monthly Returns'!$D:$D,0),0)</f>
        <v>#N/A</v>
      </c>
      <c r="F2100" s="37" t="e">
        <f>INDEX('Monthly Returns'!$P:$P,MATCH('Charting Input'!$C2100,'Monthly Returns'!$D:$D,0),0)</f>
        <v>#N/A</v>
      </c>
      <c r="G2100" s="17" t="e">
        <f t="shared" si="129"/>
        <v>#N/A</v>
      </c>
      <c r="H2100" s="17" t="e">
        <f t="shared" si="131"/>
        <v>#N/A</v>
      </c>
      <c r="I2100" s="17" t="e">
        <f t="shared" si="132"/>
        <v>#N/A</v>
      </c>
    </row>
    <row r="2101" spans="2:9" x14ac:dyDescent="0.2">
      <c r="B2101" s="1" t="s">
        <v>2512</v>
      </c>
      <c r="C2101" s="34">
        <f t="shared" si="130"/>
        <v>103577</v>
      </c>
      <c r="D2101" s="37" t="e">
        <f>INDEX('Monthly Returns'!$E:$E,MATCH('Charting Input'!$C2101,'Monthly Returns'!$D:$D,0),0)</f>
        <v>#N/A</v>
      </c>
      <c r="E2101" s="37" t="e">
        <f>INDEX('Monthly Returns'!$O:$O,MATCH('Charting Input'!$C2101,'Monthly Returns'!$D:$D,0),0)</f>
        <v>#N/A</v>
      </c>
      <c r="F2101" s="37" t="e">
        <f>INDEX('Monthly Returns'!$P:$P,MATCH('Charting Input'!$C2101,'Monthly Returns'!$D:$D,0),0)</f>
        <v>#N/A</v>
      </c>
      <c r="G2101" s="17" t="e">
        <f t="shared" si="129"/>
        <v>#N/A</v>
      </c>
      <c r="H2101" s="17" t="e">
        <f t="shared" si="131"/>
        <v>#N/A</v>
      </c>
      <c r="I2101" s="17" t="e">
        <f t="shared" si="132"/>
        <v>#N/A</v>
      </c>
    </row>
    <row r="2102" spans="2:9" x14ac:dyDescent="0.2">
      <c r="B2102" s="1" t="s">
        <v>2513</v>
      </c>
      <c r="C2102" s="34">
        <f t="shared" si="130"/>
        <v>103608</v>
      </c>
      <c r="D2102" s="37" t="e">
        <f>INDEX('Monthly Returns'!$E:$E,MATCH('Charting Input'!$C2102,'Monthly Returns'!$D:$D,0),0)</f>
        <v>#N/A</v>
      </c>
      <c r="E2102" s="37" t="e">
        <f>INDEX('Monthly Returns'!$O:$O,MATCH('Charting Input'!$C2102,'Monthly Returns'!$D:$D,0),0)</f>
        <v>#N/A</v>
      </c>
      <c r="F2102" s="37" t="e">
        <f>INDEX('Monthly Returns'!$P:$P,MATCH('Charting Input'!$C2102,'Monthly Returns'!$D:$D,0),0)</f>
        <v>#N/A</v>
      </c>
      <c r="G2102" s="17" t="e">
        <f t="shared" si="129"/>
        <v>#N/A</v>
      </c>
      <c r="H2102" s="17" t="e">
        <f t="shared" si="131"/>
        <v>#N/A</v>
      </c>
      <c r="I2102" s="17" t="e">
        <f t="shared" si="132"/>
        <v>#N/A</v>
      </c>
    </row>
    <row r="2103" spans="2:9" x14ac:dyDescent="0.2">
      <c r="B2103" s="1" t="s">
        <v>2514</v>
      </c>
      <c r="C2103" s="34">
        <f t="shared" si="130"/>
        <v>103638</v>
      </c>
      <c r="D2103" s="37" t="e">
        <f>INDEX('Monthly Returns'!$E:$E,MATCH('Charting Input'!$C2103,'Monthly Returns'!$D:$D,0),0)</f>
        <v>#N/A</v>
      </c>
      <c r="E2103" s="37" t="e">
        <f>INDEX('Monthly Returns'!$O:$O,MATCH('Charting Input'!$C2103,'Monthly Returns'!$D:$D,0),0)</f>
        <v>#N/A</v>
      </c>
      <c r="F2103" s="37" t="e">
        <f>INDEX('Monthly Returns'!$P:$P,MATCH('Charting Input'!$C2103,'Monthly Returns'!$D:$D,0),0)</f>
        <v>#N/A</v>
      </c>
      <c r="G2103" s="17" t="e">
        <f t="shared" si="129"/>
        <v>#N/A</v>
      </c>
      <c r="H2103" s="17" t="e">
        <f t="shared" si="131"/>
        <v>#N/A</v>
      </c>
      <c r="I2103" s="17" t="e">
        <f t="shared" si="132"/>
        <v>#N/A</v>
      </c>
    </row>
    <row r="2104" spans="2:9" x14ac:dyDescent="0.2">
      <c r="B2104" s="1" t="s">
        <v>2515</v>
      </c>
      <c r="C2104" s="34">
        <f t="shared" si="130"/>
        <v>103669</v>
      </c>
      <c r="D2104" s="37" t="e">
        <f>INDEX('Monthly Returns'!$E:$E,MATCH('Charting Input'!$C2104,'Monthly Returns'!$D:$D,0),0)</f>
        <v>#N/A</v>
      </c>
      <c r="E2104" s="37" t="e">
        <f>INDEX('Monthly Returns'!$O:$O,MATCH('Charting Input'!$C2104,'Monthly Returns'!$D:$D,0),0)</f>
        <v>#N/A</v>
      </c>
      <c r="F2104" s="37" t="e">
        <f>INDEX('Monthly Returns'!$P:$P,MATCH('Charting Input'!$C2104,'Monthly Returns'!$D:$D,0),0)</f>
        <v>#N/A</v>
      </c>
      <c r="G2104" s="17" t="e">
        <f t="shared" si="129"/>
        <v>#N/A</v>
      </c>
      <c r="H2104" s="17" t="e">
        <f t="shared" si="131"/>
        <v>#N/A</v>
      </c>
      <c r="I2104" s="17" t="e">
        <f t="shared" si="132"/>
        <v>#N/A</v>
      </c>
    </row>
    <row r="2105" spans="2:9" x14ac:dyDescent="0.2">
      <c r="B2105" s="1" t="s">
        <v>2516</v>
      </c>
      <c r="C2105" s="34">
        <f t="shared" si="130"/>
        <v>103699</v>
      </c>
      <c r="D2105" s="37" t="e">
        <f>INDEX('Monthly Returns'!$E:$E,MATCH('Charting Input'!$C2105,'Monthly Returns'!$D:$D,0),0)</f>
        <v>#N/A</v>
      </c>
      <c r="E2105" s="37" t="e">
        <f>INDEX('Monthly Returns'!$O:$O,MATCH('Charting Input'!$C2105,'Monthly Returns'!$D:$D,0),0)</f>
        <v>#N/A</v>
      </c>
      <c r="F2105" s="37" t="e">
        <f>INDEX('Monthly Returns'!$P:$P,MATCH('Charting Input'!$C2105,'Monthly Returns'!$D:$D,0),0)</f>
        <v>#N/A</v>
      </c>
      <c r="G2105" s="17" t="e">
        <f t="shared" si="129"/>
        <v>#N/A</v>
      </c>
      <c r="H2105" s="17" t="e">
        <f t="shared" si="131"/>
        <v>#N/A</v>
      </c>
      <c r="I2105" s="17" t="e">
        <f t="shared" si="132"/>
        <v>#N/A</v>
      </c>
    </row>
    <row r="2106" spans="2:9" x14ac:dyDescent="0.2">
      <c r="B2106" s="1" t="s">
        <v>2517</v>
      </c>
      <c r="C2106" s="34">
        <f t="shared" si="130"/>
        <v>103730</v>
      </c>
      <c r="D2106" s="37" t="e">
        <f>INDEX('Monthly Returns'!$E:$E,MATCH('Charting Input'!$C2106,'Monthly Returns'!$D:$D,0),0)</f>
        <v>#N/A</v>
      </c>
      <c r="E2106" s="37" t="e">
        <f>INDEX('Monthly Returns'!$O:$O,MATCH('Charting Input'!$C2106,'Monthly Returns'!$D:$D,0),0)</f>
        <v>#N/A</v>
      </c>
      <c r="F2106" s="37" t="e">
        <f>INDEX('Monthly Returns'!$P:$P,MATCH('Charting Input'!$C2106,'Monthly Returns'!$D:$D,0),0)</f>
        <v>#N/A</v>
      </c>
      <c r="G2106" s="17" t="e">
        <f t="shared" si="129"/>
        <v>#N/A</v>
      </c>
      <c r="H2106" s="17" t="e">
        <f t="shared" si="131"/>
        <v>#N/A</v>
      </c>
      <c r="I2106" s="17" t="e">
        <f t="shared" si="132"/>
        <v>#N/A</v>
      </c>
    </row>
    <row r="2107" spans="2:9" x14ac:dyDescent="0.2">
      <c r="B2107" s="1" t="s">
        <v>2518</v>
      </c>
      <c r="C2107" s="34">
        <f t="shared" si="130"/>
        <v>103761</v>
      </c>
      <c r="D2107" s="37" t="e">
        <f>INDEX('Monthly Returns'!$E:$E,MATCH('Charting Input'!$C2107,'Monthly Returns'!$D:$D,0),0)</f>
        <v>#N/A</v>
      </c>
      <c r="E2107" s="37" t="e">
        <f>INDEX('Monthly Returns'!$O:$O,MATCH('Charting Input'!$C2107,'Monthly Returns'!$D:$D,0),0)</f>
        <v>#N/A</v>
      </c>
      <c r="F2107" s="37" t="e">
        <f>INDEX('Monthly Returns'!$P:$P,MATCH('Charting Input'!$C2107,'Monthly Returns'!$D:$D,0),0)</f>
        <v>#N/A</v>
      </c>
      <c r="G2107" s="17" t="e">
        <f t="shared" si="129"/>
        <v>#N/A</v>
      </c>
      <c r="H2107" s="17" t="e">
        <f t="shared" si="131"/>
        <v>#N/A</v>
      </c>
      <c r="I2107" s="17" t="e">
        <f t="shared" si="132"/>
        <v>#N/A</v>
      </c>
    </row>
    <row r="2108" spans="2:9" x14ac:dyDescent="0.2">
      <c r="B2108" s="1" t="s">
        <v>2519</v>
      </c>
      <c r="C2108" s="34">
        <f t="shared" si="130"/>
        <v>103790</v>
      </c>
      <c r="D2108" s="37" t="e">
        <f>INDEX('Monthly Returns'!$E:$E,MATCH('Charting Input'!$C2108,'Monthly Returns'!$D:$D,0),0)</f>
        <v>#N/A</v>
      </c>
      <c r="E2108" s="37" t="e">
        <f>INDEX('Monthly Returns'!$O:$O,MATCH('Charting Input'!$C2108,'Monthly Returns'!$D:$D,0),0)</f>
        <v>#N/A</v>
      </c>
      <c r="F2108" s="37" t="e">
        <f>INDEX('Monthly Returns'!$P:$P,MATCH('Charting Input'!$C2108,'Monthly Returns'!$D:$D,0),0)</f>
        <v>#N/A</v>
      </c>
      <c r="G2108" s="17" t="e">
        <f t="shared" si="129"/>
        <v>#N/A</v>
      </c>
      <c r="H2108" s="17" t="e">
        <f t="shared" si="131"/>
        <v>#N/A</v>
      </c>
      <c r="I2108" s="17" t="e">
        <f t="shared" si="132"/>
        <v>#N/A</v>
      </c>
    </row>
    <row r="2109" spans="2:9" x14ac:dyDescent="0.2">
      <c r="B2109" s="1" t="s">
        <v>2520</v>
      </c>
      <c r="C2109" s="34">
        <f t="shared" si="130"/>
        <v>103821</v>
      </c>
      <c r="D2109" s="37" t="e">
        <f>INDEX('Monthly Returns'!$E:$E,MATCH('Charting Input'!$C2109,'Monthly Returns'!$D:$D,0),0)</f>
        <v>#N/A</v>
      </c>
      <c r="E2109" s="37" t="e">
        <f>INDEX('Monthly Returns'!$O:$O,MATCH('Charting Input'!$C2109,'Monthly Returns'!$D:$D,0),0)</f>
        <v>#N/A</v>
      </c>
      <c r="F2109" s="37" t="e">
        <f>INDEX('Monthly Returns'!$P:$P,MATCH('Charting Input'!$C2109,'Monthly Returns'!$D:$D,0),0)</f>
        <v>#N/A</v>
      </c>
      <c r="G2109" s="17" t="e">
        <f t="shared" si="129"/>
        <v>#N/A</v>
      </c>
      <c r="H2109" s="17" t="e">
        <f t="shared" si="131"/>
        <v>#N/A</v>
      </c>
      <c r="I2109" s="17" t="e">
        <f t="shared" si="132"/>
        <v>#N/A</v>
      </c>
    </row>
    <row r="2110" spans="2:9" x14ac:dyDescent="0.2">
      <c r="B2110" s="1" t="s">
        <v>2521</v>
      </c>
      <c r="C2110" s="34">
        <f t="shared" si="130"/>
        <v>103851</v>
      </c>
      <c r="D2110" s="37" t="e">
        <f>INDEX('Monthly Returns'!$E:$E,MATCH('Charting Input'!$C2110,'Monthly Returns'!$D:$D,0),0)</f>
        <v>#N/A</v>
      </c>
      <c r="E2110" s="37" t="e">
        <f>INDEX('Monthly Returns'!$O:$O,MATCH('Charting Input'!$C2110,'Monthly Returns'!$D:$D,0),0)</f>
        <v>#N/A</v>
      </c>
      <c r="F2110" s="37" t="e">
        <f>INDEX('Monthly Returns'!$P:$P,MATCH('Charting Input'!$C2110,'Monthly Returns'!$D:$D,0),0)</f>
        <v>#N/A</v>
      </c>
      <c r="G2110" s="17" t="e">
        <f t="shared" si="129"/>
        <v>#N/A</v>
      </c>
      <c r="H2110" s="17" t="e">
        <f t="shared" si="131"/>
        <v>#N/A</v>
      </c>
      <c r="I2110" s="17" t="e">
        <f t="shared" si="132"/>
        <v>#N/A</v>
      </c>
    </row>
    <row r="2111" spans="2:9" x14ac:dyDescent="0.2">
      <c r="B2111" s="1" t="s">
        <v>2522</v>
      </c>
      <c r="C2111" s="34">
        <f t="shared" si="130"/>
        <v>103882</v>
      </c>
      <c r="D2111" s="37" t="e">
        <f>INDEX('Monthly Returns'!$E:$E,MATCH('Charting Input'!$C2111,'Monthly Returns'!$D:$D,0),0)</f>
        <v>#N/A</v>
      </c>
      <c r="E2111" s="37" t="e">
        <f>INDEX('Monthly Returns'!$O:$O,MATCH('Charting Input'!$C2111,'Monthly Returns'!$D:$D,0),0)</f>
        <v>#N/A</v>
      </c>
      <c r="F2111" s="37" t="e">
        <f>INDEX('Monthly Returns'!$P:$P,MATCH('Charting Input'!$C2111,'Monthly Returns'!$D:$D,0),0)</f>
        <v>#N/A</v>
      </c>
      <c r="G2111" s="17" t="e">
        <f t="shared" si="129"/>
        <v>#N/A</v>
      </c>
      <c r="H2111" s="17" t="e">
        <f t="shared" si="131"/>
        <v>#N/A</v>
      </c>
      <c r="I2111" s="17" t="e">
        <f t="shared" si="132"/>
        <v>#N/A</v>
      </c>
    </row>
    <row r="2112" spans="2:9" x14ac:dyDescent="0.2">
      <c r="B2112" s="1" t="s">
        <v>2523</v>
      </c>
      <c r="C2112" s="34">
        <f t="shared" si="130"/>
        <v>103912</v>
      </c>
      <c r="D2112" s="37" t="e">
        <f>INDEX('Monthly Returns'!$E:$E,MATCH('Charting Input'!$C2112,'Monthly Returns'!$D:$D,0),0)</f>
        <v>#N/A</v>
      </c>
      <c r="E2112" s="37" t="e">
        <f>INDEX('Monthly Returns'!$O:$O,MATCH('Charting Input'!$C2112,'Monthly Returns'!$D:$D,0),0)</f>
        <v>#N/A</v>
      </c>
      <c r="F2112" s="37" t="e">
        <f>INDEX('Monthly Returns'!$P:$P,MATCH('Charting Input'!$C2112,'Monthly Returns'!$D:$D,0),0)</f>
        <v>#N/A</v>
      </c>
      <c r="G2112" s="17" t="e">
        <f t="shared" si="129"/>
        <v>#N/A</v>
      </c>
      <c r="H2112" s="17" t="e">
        <f t="shared" si="131"/>
        <v>#N/A</v>
      </c>
      <c r="I2112" s="17" t="e">
        <f t="shared" si="132"/>
        <v>#N/A</v>
      </c>
    </row>
    <row r="2113" spans="2:9" x14ac:dyDescent="0.2">
      <c r="B2113" s="1" t="s">
        <v>2524</v>
      </c>
      <c r="C2113" s="34">
        <f t="shared" si="130"/>
        <v>103943</v>
      </c>
      <c r="D2113" s="37" t="e">
        <f>INDEX('Monthly Returns'!$E:$E,MATCH('Charting Input'!$C2113,'Monthly Returns'!$D:$D,0),0)</f>
        <v>#N/A</v>
      </c>
      <c r="E2113" s="37" t="e">
        <f>INDEX('Monthly Returns'!$O:$O,MATCH('Charting Input'!$C2113,'Monthly Returns'!$D:$D,0),0)</f>
        <v>#N/A</v>
      </c>
      <c r="F2113" s="37" t="e">
        <f>INDEX('Monthly Returns'!$P:$P,MATCH('Charting Input'!$C2113,'Monthly Returns'!$D:$D,0),0)</f>
        <v>#N/A</v>
      </c>
      <c r="G2113" s="17" t="e">
        <f t="shared" si="129"/>
        <v>#N/A</v>
      </c>
      <c r="H2113" s="17" t="e">
        <f t="shared" si="131"/>
        <v>#N/A</v>
      </c>
      <c r="I2113" s="17" t="e">
        <f t="shared" si="132"/>
        <v>#N/A</v>
      </c>
    </row>
    <row r="2114" spans="2:9" x14ac:dyDescent="0.2">
      <c r="B2114" s="1" t="s">
        <v>2525</v>
      </c>
      <c r="C2114" s="34">
        <f t="shared" si="130"/>
        <v>103974</v>
      </c>
      <c r="D2114" s="37" t="e">
        <f>INDEX('Monthly Returns'!$E:$E,MATCH('Charting Input'!$C2114,'Monthly Returns'!$D:$D,0),0)</f>
        <v>#N/A</v>
      </c>
      <c r="E2114" s="37" t="e">
        <f>INDEX('Monthly Returns'!$O:$O,MATCH('Charting Input'!$C2114,'Monthly Returns'!$D:$D,0),0)</f>
        <v>#N/A</v>
      </c>
      <c r="F2114" s="37" t="e">
        <f>INDEX('Monthly Returns'!$P:$P,MATCH('Charting Input'!$C2114,'Monthly Returns'!$D:$D,0),0)</f>
        <v>#N/A</v>
      </c>
      <c r="G2114" s="17" t="e">
        <f t="shared" si="129"/>
        <v>#N/A</v>
      </c>
      <c r="H2114" s="17" t="e">
        <f t="shared" si="131"/>
        <v>#N/A</v>
      </c>
      <c r="I2114" s="17" t="e">
        <f t="shared" si="132"/>
        <v>#N/A</v>
      </c>
    </row>
    <row r="2115" spans="2:9" x14ac:dyDescent="0.2">
      <c r="B2115" s="1" t="s">
        <v>2526</v>
      </c>
      <c r="C2115" s="34">
        <f t="shared" si="130"/>
        <v>104004</v>
      </c>
      <c r="D2115" s="37" t="e">
        <f>INDEX('Monthly Returns'!$E:$E,MATCH('Charting Input'!$C2115,'Monthly Returns'!$D:$D,0),0)</f>
        <v>#N/A</v>
      </c>
      <c r="E2115" s="37" t="e">
        <f>INDEX('Monthly Returns'!$O:$O,MATCH('Charting Input'!$C2115,'Monthly Returns'!$D:$D,0),0)</f>
        <v>#N/A</v>
      </c>
      <c r="F2115" s="37" t="e">
        <f>INDEX('Monthly Returns'!$P:$P,MATCH('Charting Input'!$C2115,'Monthly Returns'!$D:$D,0),0)</f>
        <v>#N/A</v>
      </c>
      <c r="G2115" s="17" t="e">
        <f t="shared" si="129"/>
        <v>#N/A</v>
      </c>
      <c r="H2115" s="17" t="e">
        <f t="shared" si="131"/>
        <v>#N/A</v>
      </c>
      <c r="I2115" s="17" t="e">
        <f t="shared" si="132"/>
        <v>#N/A</v>
      </c>
    </row>
    <row r="2116" spans="2:9" x14ac:dyDescent="0.2">
      <c r="B2116" s="1" t="s">
        <v>2527</v>
      </c>
      <c r="C2116" s="34">
        <f t="shared" si="130"/>
        <v>104035</v>
      </c>
      <c r="D2116" s="37" t="e">
        <f>INDEX('Monthly Returns'!$E:$E,MATCH('Charting Input'!$C2116,'Monthly Returns'!$D:$D,0),0)</f>
        <v>#N/A</v>
      </c>
      <c r="E2116" s="37" t="e">
        <f>INDEX('Monthly Returns'!$O:$O,MATCH('Charting Input'!$C2116,'Monthly Returns'!$D:$D,0),0)</f>
        <v>#N/A</v>
      </c>
      <c r="F2116" s="37" t="e">
        <f>INDEX('Monthly Returns'!$P:$P,MATCH('Charting Input'!$C2116,'Monthly Returns'!$D:$D,0),0)</f>
        <v>#N/A</v>
      </c>
      <c r="G2116" s="17" t="e">
        <f t="shared" si="129"/>
        <v>#N/A</v>
      </c>
      <c r="H2116" s="17" t="e">
        <f t="shared" si="131"/>
        <v>#N/A</v>
      </c>
      <c r="I2116" s="17" t="e">
        <f t="shared" si="132"/>
        <v>#N/A</v>
      </c>
    </row>
    <row r="2117" spans="2:9" x14ac:dyDescent="0.2">
      <c r="B2117" s="1" t="s">
        <v>2528</v>
      </c>
      <c r="C2117" s="34">
        <f t="shared" si="130"/>
        <v>104065</v>
      </c>
      <c r="D2117" s="37" t="e">
        <f>INDEX('Monthly Returns'!$E:$E,MATCH('Charting Input'!$C2117,'Monthly Returns'!$D:$D,0),0)</f>
        <v>#N/A</v>
      </c>
      <c r="E2117" s="37" t="e">
        <f>INDEX('Monthly Returns'!$O:$O,MATCH('Charting Input'!$C2117,'Monthly Returns'!$D:$D,0),0)</f>
        <v>#N/A</v>
      </c>
      <c r="F2117" s="37" t="e">
        <f>INDEX('Monthly Returns'!$P:$P,MATCH('Charting Input'!$C2117,'Monthly Returns'!$D:$D,0),0)</f>
        <v>#N/A</v>
      </c>
      <c r="G2117" s="17" t="e">
        <f t="shared" si="129"/>
        <v>#N/A</v>
      </c>
      <c r="H2117" s="17" t="e">
        <f t="shared" si="131"/>
        <v>#N/A</v>
      </c>
      <c r="I2117" s="17" t="e">
        <f t="shared" si="132"/>
        <v>#N/A</v>
      </c>
    </row>
    <row r="2118" spans="2:9" x14ac:dyDescent="0.2">
      <c r="B2118" s="1" t="s">
        <v>2529</v>
      </c>
      <c r="C2118" s="34">
        <f t="shared" si="130"/>
        <v>104096</v>
      </c>
      <c r="D2118" s="37" t="e">
        <f>INDEX('Monthly Returns'!$E:$E,MATCH('Charting Input'!$C2118,'Monthly Returns'!$D:$D,0),0)</f>
        <v>#N/A</v>
      </c>
      <c r="E2118" s="37" t="e">
        <f>INDEX('Monthly Returns'!$O:$O,MATCH('Charting Input'!$C2118,'Monthly Returns'!$D:$D,0),0)</f>
        <v>#N/A</v>
      </c>
      <c r="F2118" s="37" t="e">
        <f>INDEX('Monthly Returns'!$P:$P,MATCH('Charting Input'!$C2118,'Monthly Returns'!$D:$D,0),0)</f>
        <v>#N/A</v>
      </c>
      <c r="G2118" s="17" t="e">
        <f t="shared" si="129"/>
        <v>#N/A</v>
      </c>
      <c r="H2118" s="17" t="e">
        <f t="shared" si="131"/>
        <v>#N/A</v>
      </c>
      <c r="I2118" s="17" t="e">
        <f t="shared" si="132"/>
        <v>#N/A</v>
      </c>
    </row>
    <row r="2119" spans="2:9" x14ac:dyDescent="0.2">
      <c r="B2119" s="1" t="s">
        <v>2530</v>
      </c>
      <c r="C2119" s="34">
        <f t="shared" si="130"/>
        <v>104127</v>
      </c>
      <c r="D2119" s="37" t="e">
        <f>INDEX('Monthly Returns'!$E:$E,MATCH('Charting Input'!$C2119,'Monthly Returns'!$D:$D,0),0)</f>
        <v>#N/A</v>
      </c>
      <c r="E2119" s="37" t="e">
        <f>INDEX('Monthly Returns'!$O:$O,MATCH('Charting Input'!$C2119,'Monthly Returns'!$D:$D,0),0)</f>
        <v>#N/A</v>
      </c>
      <c r="F2119" s="37" t="e">
        <f>INDEX('Monthly Returns'!$P:$P,MATCH('Charting Input'!$C2119,'Monthly Returns'!$D:$D,0),0)</f>
        <v>#N/A</v>
      </c>
      <c r="G2119" s="17" t="e">
        <f t="shared" ref="G2119:G2182" si="133">D2119</f>
        <v>#N/A</v>
      </c>
      <c r="H2119" s="17" t="e">
        <f t="shared" si="131"/>
        <v>#N/A</v>
      </c>
      <c r="I2119" s="17" t="e">
        <f t="shared" si="132"/>
        <v>#N/A</v>
      </c>
    </row>
    <row r="2120" spans="2:9" x14ac:dyDescent="0.2">
      <c r="B2120" s="1" t="s">
        <v>2531</v>
      </c>
      <c r="C2120" s="34">
        <f t="shared" ref="C2120:C2183" si="134">EOMONTH(DATE(YEAR(C2119),MONTH(C2119),DAY(C2119)),1)</f>
        <v>104155</v>
      </c>
      <c r="D2120" s="37" t="e">
        <f>INDEX('Monthly Returns'!$E:$E,MATCH('Charting Input'!$C2120,'Monthly Returns'!$D:$D,0),0)</f>
        <v>#N/A</v>
      </c>
      <c r="E2120" s="37" t="e">
        <f>INDEX('Monthly Returns'!$O:$O,MATCH('Charting Input'!$C2120,'Monthly Returns'!$D:$D,0),0)</f>
        <v>#N/A</v>
      </c>
      <c r="F2120" s="37" t="e">
        <f>INDEX('Monthly Returns'!$P:$P,MATCH('Charting Input'!$C2120,'Monthly Returns'!$D:$D,0),0)</f>
        <v>#N/A</v>
      </c>
      <c r="G2120" s="17" t="e">
        <f t="shared" si="133"/>
        <v>#N/A</v>
      </c>
      <c r="H2120" s="17" t="e">
        <f t="shared" ref="H2120:H2183" si="135">H2119*(E2120/E2119)</f>
        <v>#N/A</v>
      </c>
      <c r="I2120" s="17" t="e">
        <f t="shared" ref="I2120:I2183" si="136">I2119*(F2120/F2119)</f>
        <v>#N/A</v>
      </c>
    </row>
    <row r="2121" spans="2:9" x14ac:dyDescent="0.2">
      <c r="B2121" s="1" t="s">
        <v>2532</v>
      </c>
      <c r="C2121" s="34">
        <f t="shared" si="134"/>
        <v>104186</v>
      </c>
      <c r="D2121" s="37" t="e">
        <f>INDEX('Monthly Returns'!$E:$E,MATCH('Charting Input'!$C2121,'Monthly Returns'!$D:$D,0),0)</f>
        <v>#N/A</v>
      </c>
      <c r="E2121" s="37" t="e">
        <f>INDEX('Monthly Returns'!$O:$O,MATCH('Charting Input'!$C2121,'Monthly Returns'!$D:$D,0),0)</f>
        <v>#N/A</v>
      </c>
      <c r="F2121" s="37" t="e">
        <f>INDEX('Monthly Returns'!$P:$P,MATCH('Charting Input'!$C2121,'Monthly Returns'!$D:$D,0),0)</f>
        <v>#N/A</v>
      </c>
      <c r="G2121" s="17" t="e">
        <f t="shared" si="133"/>
        <v>#N/A</v>
      </c>
      <c r="H2121" s="17" t="e">
        <f t="shared" si="135"/>
        <v>#N/A</v>
      </c>
      <c r="I2121" s="17" t="e">
        <f t="shared" si="136"/>
        <v>#N/A</v>
      </c>
    </row>
    <row r="2122" spans="2:9" x14ac:dyDescent="0.2">
      <c r="B2122" s="1" t="s">
        <v>2533</v>
      </c>
      <c r="C2122" s="34">
        <f t="shared" si="134"/>
        <v>104216</v>
      </c>
      <c r="D2122" s="37" t="e">
        <f>INDEX('Monthly Returns'!$E:$E,MATCH('Charting Input'!$C2122,'Monthly Returns'!$D:$D,0),0)</f>
        <v>#N/A</v>
      </c>
      <c r="E2122" s="37" t="e">
        <f>INDEX('Monthly Returns'!$O:$O,MATCH('Charting Input'!$C2122,'Monthly Returns'!$D:$D,0),0)</f>
        <v>#N/A</v>
      </c>
      <c r="F2122" s="37" t="e">
        <f>INDEX('Monthly Returns'!$P:$P,MATCH('Charting Input'!$C2122,'Monthly Returns'!$D:$D,0),0)</f>
        <v>#N/A</v>
      </c>
      <c r="G2122" s="17" t="e">
        <f t="shared" si="133"/>
        <v>#N/A</v>
      </c>
      <c r="H2122" s="17" t="e">
        <f t="shared" si="135"/>
        <v>#N/A</v>
      </c>
      <c r="I2122" s="17" t="e">
        <f t="shared" si="136"/>
        <v>#N/A</v>
      </c>
    </row>
    <row r="2123" spans="2:9" x14ac:dyDescent="0.2">
      <c r="B2123" s="1" t="s">
        <v>2534</v>
      </c>
      <c r="C2123" s="34">
        <f t="shared" si="134"/>
        <v>104247</v>
      </c>
      <c r="D2123" s="37" t="e">
        <f>INDEX('Monthly Returns'!$E:$E,MATCH('Charting Input'!$C2123,'Monthly Returns'!$D:$D,0),0)</f>
        <v>#N/A</v>
      </c>
      <c r="E2123" s="37" t="e">
        <f>INDEX('Monthly Returns'!$O:$O,MATCH('Charting Input'!$C2123,'Monthly Returns'!$D:$D,0),0)</f>
        <v>#N/A</v>
      </c>
      <c r="F2123" s="37" t="e">
        <f>INDEX('Monthly Returns'!$P:$P,MATCH('Charting Input'!$C2123,'Monthly Returns'!$D:$D,0),0)</f>
        <v>#N/A</v>
      </c>
      <c r="G2123" s="17" t="e">
        <f t="shared" si="133"/>
        <v>#N/A</v>
      </c>
      <c r="H2123" s="17" t="e">
        <f t="shared" si="135"/>
        <v>#N/A</v>
      </c>
      <c r="I2123" s="17" t="e">
        <f t="shared" si="136"/>
        <v>#N/A</v>
      </c>
    </row>
    <row r="2124" spans="2:9" x14ac:dyDescent="0.2">
      <c r="B2124" s="1" t="s">
        <v>2535</v>
      </c>
      <c r="C2124" s="34">
        <f t="shared" si="134"/>
        <v>104277</v>
      </c>
      <c r="D2124" s="37" t="e">
        <f>INDEX('Monthly Returns'!$E:$E,MATCH('Charting Input'!$C2124,'Monthly Returns'!$D:$D,0),0)</f>
        <v>#N/A</v>
      </c>
      <c r="E2124" s="37" t="e">
        <f>INDEX('Monthly Returns'!$O:$O,MATCH('Charting Input'!$C2124,'Monthly Returns'!$D:$D,0),0)</f>
        <v>#N/A</v>
      </c>
      <c r="F2124" s="37" t="e">
        <f>INDEX('Monthly Returns'!$P:$P,MATCH('Charting Input'!$C2124,'Monthly Returns'!$D:$D,0),0)</f>
        <v>#N/A</v>
      </c>
      <c r="G2124" s="17" t="e">
        <f t="shared" si="133"/>
        <v>#N/A</v>
      </c>
      <c r="H2124" s="17" t="e">
        <f t="shared" si="135"/>
        <v>#N/A</v>
      </c>
      <c r="I2124" s="17" t="e">
        <f t="shared" si="136"/>
        <v>#N/A</v>
      </c>
    </row>
    <row r="2125" spans="2:9" x14ac:dyDescent="0.2">
      <c r="B2125" s="1" t="s">
        <v>2536</v>
      </c>
      <c r="C2125" s="34">
        <f t="shared" si="134"/>
        <v>104308</v>
      </c>
      <c r="D2125" s="37" t="e">
        <f>INDEX('Monthly Returns'!$E:$E,MATCH('Charting Input'!$C2125,'Monthly Returns'!$D:$D,0),0)</f>
        <v>#N/A</v>
      </c>
      <c r="E2125" s="37" t="e">
        <f>INDEX('Monthly Returns'!$O:$O,MATCH('Charting Input'!$C2125,'Monthly Returns'!$D:$D,0),0)</f>
        <v>#N/A</v>
      </c>
      <c r="F2125" s="37" t="e">
        <f>INDEX('Monthly Returns'!$P:$P,MATCH('Charting Input'!$C2125,'Monthly Returns'!$D:$D,0),0)</f>
        <v>#N/A</v>
      </c>
      <c r="G2125" s="17" t="e">
        <f t="shared" si="133"/>
        <v>#N/A</v>
      </c>
      <c r="H2125" s="17" t="e">
        <f t="shared" si="135"/>
        <v>#N/A</v>
      </c>
      <c r="I2125" s="17" t="e">
        <f t="shared" si="136"/>
        <v>#N/A</v>
      </c>
    </row>
    <row r="2126" spans="2:9" x14ac:dyDescent="0.2">
      <c r="B2126" s="1" t="s">
        <v>2537</v>
      </c>
      <c r="C2126" s="34">
        <f t="shared" si="134"/>
        <v>104339</v>
      </c>
      <c r="D2126" s="37" t="e">
        <f>INDEX('Monthly Returns'!$E:$E,MATCH('Charting Input'!$C2126,'Monthly Returns'!$D:$D,0),0)</f>
        <v>#N/A</v>
      </c>
      <c r="E2126" s="37" t="e">
        <f>INDEX('Monthly Returns'!$O:$O,MATCH('Charting Input'!$C2126,'Monthly Returns'!$D:$D,0),0)</f>
        <v>#N/A</v>
      </c>
      <c r="F2126" s="37" t="e">
        <f>INDEX('Monthly Returns'!$P:$P,MATCH('Charting Input'!$C2126,'Monthly Returns'!$D:$D,0),0)</f>
        <v>#N/A</v>
      </c>
      <c r="G2126" s="17" t="e">
        <f t="shared" si="133"/>
        <v>#N/A</v>
      </c>
      <c r="H2126" s="17" t="e">
        <f t="shared" si="135"/>
        <v>#N/A</v>
      </c>
      <c r="I2126" s="17" t="e">
        <f t="shared" si="136"/>
        <v>#N/A</v>
      </c>
    </row>
    <row r="2127" spans="2:9" x14ac:dyDescent="0.2">
      <c r="B2127" s="1" t="s">
        <v>2538</v>
      </c>
      <c r="C2127" s="34">
        <f t="shared" si="134"/>
        <v>104369</v>
      </c>
      <c r="D2127" s="37" t="e">
        <f>INDEX('Monthly Returns'!$E:$E,MATCH('Charting Input'!$C2127,'Monthly Returns'!$D:$D,0),0)</f>
        <v>#N/A</v>
      </c>
      <c r="E2127" s="37" t="e">
        <f>INDEX('Monthly Returns'!$O:$O,MATCH('Charting Input'!$C2127,'Monthly Returns'!$D:$D,0),0)</f>
        <v>#N/A</v>
      </c>
      <c r="F2127" s="37" t="e">
        <f>INDEX('Monthly Returns'!$P:$P,MATCH('Charting Input'!$C2127,'Monthly Returns'!$D:$D,0),0)</f>
        <v>#N/A</v>
      </c>
      <c r="G2127" s="17" t="e">
        <f t="shared" si="133"/>
        <v>#N/A</v>
      </c>
      <c r="H2127" s="17" t="e">
        <f t="shared" si="135"/>
        <v>#N/A</v>
      </c>
      <c r="I2127" s="17" t="e">
        <f t="shared" si="136"/>
        <v>#N/A</v>
      </c>
    </row>
    <row r="2128" spans="2:9" x14ac:dyDescent="0.2">
      <c r="B2128" s="1" t="s">
        <v>2539</v>
      </c>
      <c r="C2128" s="34">
        <f t="shared" si="134"/>
        <v>104400</v>
      </c>
      <c r="D2128" s="37" t="e">
        <f>INDEX('Monthly Returns'!$E:$E,MATCH('Charting Input'!$C2128,'Monthly Returns'!$D:$D,0),0)</f>
        <v>#N/A</v>
      </c>
      <c r="E2128" s="37" t="e">
        <f>INDEX('Monthly Returns'!$O:$O,MATCH('Charting Input'!$C2128,'Monthly Returns'!$D:$D,0),0)</f>
        <v>#N/A</v>
      </c>
      <c r="F2128" s="37" t="e">
        <f>INDEX('Monthly Returns'!$P:$P,MATCH('Charting Input'!$C2128,'Monthly Returns'!$D:$D,0),0)</f>
        <v>#N/A</v>
      </c>
      <c r="G2128" s="17" t="e">
        <f t="shared" si="133"/>
        <v>#N/A</v>
      </c>
      <c r="H2128" s="17" t="e">
        <f t="shared" si="135"/>
        <v>#N/A</v>
      </c>
      <c r="I2128" s="17" t="e">
        <f t="shared" si="136"/>
        <v>#N/A</v>
      </c>
    </row>
    <row r="2129" spans="2:9" x14ac:dyDescent="0.2">
      <c r="B2129" s="1" t="s">
        <v>2540</v>
      </c>
      <c r="C2129" s="34">
        <f t="shared" si="134"/>
        <v>104430</v>
      </c>
      <c r="D2129" s="37" t="e">
        <f>INDEX('Monthly Returns'!$E:$E,MATCH('Charting Input'!$C2129,'Monthly Returns'!$D:$D,0),0)</f>
        <v>#N/A</v>
      </c>
      <c r="E2129" s="37" t="e">
        <f>INDEX('Monthly Returns'!$O:$O,MATCH('Charting Input'!$C2129,'Monthly Returns'!$D:$D,0),0)</f>
        <v>#N/A</v>
      </c>
      <c r="F2129" s="37" t="e">
        <f>INDEX('Monthly Returns'!$P:$P,MATCH('Charting Input'!$C2129,'Monthly Returns'!$D:$D,0),0)</f>
        <v>#N/A</v>
      </c>
      <c r="G2129" s="17" t="e">
        <f t="shared" si="133"/>
        <v>#N/A</v>
      </c>
      <c r="H2129" s="17" t="e">
        <f t="shared" si="135"/>
        <v>#N/A</v>
      </c>
      <c r="I2129" s="17" t="e">
        <f t="shared" si="136"/>
        <v>#N/A</v>
      </c>
    </row>
    <row r="2130" spans="2:9" x14ac:dyDescent="0.2">
      <c r="B2130" s="1" t="s">
        <v>2541</v>
      </c>
      <c r="C2130" s="34">
        <f t="shared" si="134"/>
        <v>104461</v>
      </c>
      <c r="D2130" s="37" t="e">
        <f>INDEX('Monthly Returns'!$E:$E,MATCH('Charting Input'!$C2130,'Monthly Returns'!$D:$D,0),0)</f>
        <v>#N/A</v>
      </c>
      <c r="E2130" s="37" t="e">
        <f>INDEX('Monthly Returns'!$O:$O,MATCH('Charting Input'!$C2130,'Monthly Returns'!$D:$D,0),0)</f>
        <v>#N/A</v>
      </c>
      <c r="F2130" s="37" t="e">
        <f>INDEX('Monthly Returns'!$P:$P,MATCH('Charting Input'!$C2130,'Monthly Returns'!$D:$D,0),0)</f>
        <v>#N/A</v>
      </c>
      <c r="G2130" s="17" t="e">
        <f t="shared" si="133"/>
        <v>#N/A</v>
      </c>
      <c r="H2130" s="17" t="e">
        <f t="shared" si="135"/>
        <v>#N/A</v>
      </c>
      <c r="I2130" s="17" t="e">
        <f t="shared" si="136"/>
        <v>#N/A</v>
      </c>
    </row>
    <row r="2131" spans="2:9" x14ac:dyDescent="0.2">
      <c r="B2131" s="1" t="s">
        <v>2542</v>
      </c>
      <c r="C2131" s="34">
        <f t="shared" si="134"/>
        <v>104492</v>
      </c>
      <c r="D2131" s="37" t="e">
        <f>INDEX('Monthly Returns'!$E:$E,MATCH('Charting Input'!$C2131,'Monthly Returns'!$D:$D,0),0)</f>
        <v>#N/A</v>
      </c>
      <c r="E2131" s="37" t="e">
        <f>INDEX('Monthly Returns'!$O:$O,MATCH('Charting Input'!$C2131,'Monthly Returns'!$D:$D,0),0)</f>
        <v>#N/A</v>
      </c>
      <c r="F2131" s="37" t="e">
        <f>INDEX('Monthly Returns'!$P:$P,MATCH('Charting Input'!$C2131,'Monthly Returns'!$D:$D,0),0)</f>
        <v>#N/A</v>
      </c>
      <c r="G2131" s="17" t="e">
        <f t="shared" si="133"/>
        <v>#N/A</v>
      </c>
      <c r="H2131" s="17" t="e">
        <f t="shared" si="135"/>
        <v>#N/A</v>
      </c>
      <c r="I2131" s="17" t="e">
        <f t="shared" si="136"/>
        <v>#N/A</v>
      </c>
    </row>
    <row r="2132" spans="2:9" x14ac:dyDescent="0.2">
      <c r="B2132" s="1" t="s">
        <v>2543</v>
      </c>
      <c r="C2132" s="34">
        <f t="shared" si="134"/>
        <v>104520</v>
      </c>
      <c r="D2132" s="37" t="e">
        <f>INDEX('Monthly Returns'!$E:$E,MATCH('Charting Input'!$C2132,'Monthly Returns'!$D:$D,0),0)</f>
        <v>#N/A</v>
      </c>
      <c r="E2132" s="37" t="e">
        <f>INDEX('Monthly Returns'!$O:$O,MATCH('Charting Input'!$C2132,'Monthly Returns'!$D:$D,0),0)</f>
        <v>#N/A</v>
      </c>
      <c r="F2132" s="37" t="e">
        <f>INDEX('Monthly Returns'!$P:$P,MATCH('Charting Input'!$C2132,'Monthly Returns'!$D:$D,0),0)</f>
        <v>#N/A</v>
      </c>
      <c r="G2132" s="17" t="e">
        <f t="shared" si="133"/>
        <v>#N/A</v>
      </c>
      <c r="H2132" s="17" t="e">
        <f t="shared" si="135"/>
        <v>#N/A</v>
      </c>
      <c r="I2132" s="17" t="e">
        <f t="shared" si="136"/>
        <v>#N/A</v>
      </c>
    </row>
    <row r="2133" spans="2:9" x14ac:dyDescent="0.2">
      <c r="B2133" s="1" t="s">
        <v>2544</v>
      </c>
      <c r="C2133" s="34">
        <f t="shared" si="134"/>
        <v>104551</v>
      </c>
      <c r="D2133" s="37" t="e">
        <f>INDEX('Monthly Returns'!$E:$E,MATCH('Charting Input'!$C2133,'Monthly Returns'!$D:$D,0),0)</f>
        <v>#N/A</v>
      </c>
      <c r="E2133" s="37" t="e">
        <f>INDEX('Monthly Returns'!$O:$O,MATCH('Charting Input'!$C2133,'Monthly Returns'!$D:$D,0),0)</f>
        <v>#N/A</v>
      </c>
      <c r="F2133" s="37" t="e">
        <f>INDEX('Monthly Returns'!$P:$P,MATCH('Charting Input'!$C2133,'Monthly Returns'!$D:$D,0),0)</f>
        <v>#N/A</v>
      </c>
      <c r="G2133" s="17" t="e">
        <f t="shared" si="133"/>
        <v>#N/A</v>
      </c>
      <c r="H2133" s="17" t="e">
        <f t="shared" si="135"/>
        <v>#N/A</v>
      </c>
      <c r="I2133" s="17" t="e">
        <f t="shared" si="136"/>
        <v>#N/A</v>
      </c>
    </row>
    <row r="2134" spans="2:9" x14ac:dyDescent="0.2">
      <c r="B2134" s="1" t="s">
        <v>2545</v>
      </c>
      <c r="C2134" s="34">
        <f t="shared" si="134"/>
        <v>104581</v>
      </c>
      <c r="D2134" s="37" t="e">
        <f>INDEX('Monthly Returns'!$E:$E,MATCH('Charting Input'!$C2134,'Monthly Returns'!$D:$D,0),0)</f>
        <v>#N/A</v>
      </c>
      <c r="E2134" s="37" t="e">
        <f>INDEX('Monthly Returns'!$O:$O,MATCH('Charting Input'!$C2134,'Monthly Returns'!$D:$D,0),0)</f>
        <v>#N/A</v>
      </c>
      <c r="F2134" s="37" t="e">
        <f>INDEX('Monthly Returns'!$P:$P,MATCH('Charting Input'!$C2134,'Monthly Returns'!$D:$D,0),0)</f>
        <v>#N/A</v>
      </c>
      <c r="G2134" s="17" t="e">
        <f t="shared" si="133"/>
        <v>#N/A</v>
      </c>
      <c r="H2134" s="17" t="e">
        <f t="shared" si="135"/>
        <v>#N/A</v>
      </c>
      <c r="I2134" s="17" t="e">
        <f t="shared" si="136"/>
        <v>#N/A</v>
      </c>
    </row>
    <row r="2135" spans="2:9" x14ac:dyDescent="0.2">
      <c r="B2135" s="1" t="s">
        <v>2546</v>
      </c>
      <c r="C2135" s="34">
        <f t="shared" si="134"/>
        <v>104612</v>
      </c>
      <c r="D2135" s="37" t="e">
        <f>INDEX('Monthly Returns'!$E:$E,MATCH('Charting Input'!$C2135,'Monthly Returns'!$D:$D,0),0)</f>
        <v>#N/A</v>
      </c>
      <c r="E2135" s="37" t="e">
        <f>INDEX('Monthly Returns'!$O:$O,MATCH('Charting Input'!$C2135,'Monthly Returns'!$D:$D,0),0)</f>
        <v>#N/A</v>
      </c>
      <c r="F2135" s="37" t="e">
        <f>INDEX('Monthly Returns'!$P:$P,MATCH('Charting Input'!$C2135,'Monthly Returns'!$D:$D,0),0)</f>
        <v>#N/A</v>
      </c>
      <c r="G2135" s="17" t="e">
        <f t="shared" si="133"/>
        <v>#N/A</v>
      </c>
      <c r="H2135" s="17" t="e">
        <f t="shared" si="135"/>
        <v>#N/A</v>
      </c>
      <c r="I2135" s="17" t="e">
        <f t="shared" si="136"/>
        <v>#N/A</v>
      </c>
    </row>
    <row r="2136" spans="2:9" x14ac:dyDescent="0.2">
      <c r="B2136" s="1" t="s">
        <v>2547</v>
      </c>
      <c r="C2136" s="34">
        <f t="shared" si="134"/>
        <v>104642</v>
      </c>
      <c r="D2136" s="37" t="e">
        <f>INDEX('Monthly Returns'!$E:$E,MATCH('Charting Input'!$C2136,'Monthly Returns'!$D:$D,0),0)</f>
        <v>#N/A</v>
      </c>
      <c r="E2136" s="37" t="e">
        <f>INDEX('Monthly Returns'!$O:$O,MATCH('Charting Input'!$C2136,'Monthly Returns'!$D:$D,0),0)</f>
        <v>#N/A</v>
      </c>
      <c r="F2136" s="37" t="e">
        <f>INDEX('Monthly Returns'!$P:$P,MATCH('Charting Input'!$C2136,'Monthly Returns'!$D:$D,0),0)</f>
        <v>#N/A</v>
      </c>
      <c r="G2136" s="17" t="e">
        <f t="shared" si="133"/>
        <v>#N/A</v>
      </c>
      <c r="H2136" s="17" t="e">
        <f t="shared" si="135"/>
        <v>#N/A</v>
      </c>
      <c r="I2136" s="17" t="e">
        <f t="shared" si="136"/>
        <v>#N/A</v>
      </c>
    </row>
    <row r="2137" spans="2:9" x14ac:dyDescent="0.2">
      <c r="B2137" s="1" t="s">
        <v>2548</v>
      </c>
      <c r="C2137" s="34">
        <f t="shared" si="134"/>
        <v>104673</v>
      </c>
      <c r="D2137" s="37" t="e">
        <f>INDEX('Monthly Returns'!$E:$E,MATCH('Charting Input'!$C2137,'Monthly Returns'!$D:$D,0),0)</f>
        <v>#N/A</v>
      </c>
      <c r="E2137" s="37" t="e">
        <f>INDEX('Monthly Returns'!$O:$O,MATCH('Charting Input'!$C2137,'Monthly Returns'!$D:$D,0),0)</f>
        <v>#N/A</v>
      </c>
      <c r="F2137" s="37" t="e">
        <f>INDEX('Monthly Returns'!$P:$P,MATCH('Charting Input'!$C2137,'Monthly Returns'!$D:$D,0),0)</f>
        <v>#N/A</v>
      </c>
      <c r="G2137" s="17" t="e">
        <f t="shared" si="133"/>
        <v>#N/A</v>
      </c>
      <c r="H2137" s="17" t="e">
        <f t="shared" si="135"/>
        <v>#N/A</v>
      </c>
      <c r="I2137" s="17" t="e">
        <f t="shared" si="136"/>
        <v>#N/A</v>
      </c>
    </row>
    <row r="2138" spans="2:9" x14ac:dyDescent="0.2">
      <c r="B2138" s="1" t="s">
        <v>2549</v>
      </c>
      <c r="C2138" s="34">
        <f t="shared" si="134"/>
        <v>104704</v>
      </c>
      <c r="D2138" s="37" t="e">
        <f>INDEX('Monthly Returns'!$E:$E,MATCH('Charting Input'!$C2138,'Monthly Returns'!$D:$D,0),0)</f>
        <v>#N/A</v>
      </c>
      <c r="E2138" s="37" t="e">
        <f>INDEX('Monthly Returns'!$O:$O,MATCH('Charting Input'!$C2138,'Monthly Returns'!$D:$D,0),0)</f>
        <v>#N/A</v>
      </c>
      <c r="F2138" s="37" t="e">
        <f>INDEX('Monthly Returns'!$P:$P,MATCH('Charting Input'!$C2138,'Monthly Returns'!$D:$D,0),0)</f>
        <v>#N/A</v>
      </c>
      <c r="G2138" s="17" t="e">
        <f t="shared" si="133"/>
        <v>#N/A</v>
      </c>
      <c r="H2138" s="17" t="e">
        <f t="shared" si="135"/>
        <v>#N/A</v>
      </c>
      <c r="I2138" s="17" t="e">
        <f t="shared" si="136"/>
        <v>#N/A</v>
      </c>
    </row>
    <row r="2139" spans="2:9" x14ac:dyDescent="0.2">
      <c r="B2139" s="1" t="s">
        <v>2550</v>
      </c>
      <c r="C2139" s="34">
        <f t="shared" si="134"/>
        <v>104734</v>
      </c>
      <c r="D2139" s="37" t="e">
        <f>INDEX('Monthly Returns'!$E:$E,MATCH('Charting Input'!$C2139,'Monthly Returns'!$D:$D,0),0)</f>
        <v>#N/A</v>
      </c>
      <c r="E2139" s="37" t="e">
        <f>INDEX('Monthly Returns'!$O:$O,MATCH('Charting Input'!$C2139,'Monthly Returns'!$D:$D,0),0)</f>
        <v>#N/A</v>
      </c>
      <c r="F2139" s="37" t="e">
        <f>INDEX('Monthly Returns'!$P:$P,MATCH('Charting Input'!$C2139,'Monthly Returns'!$D:$D,0),0)</f>
        <v>#N/A</v>
      </c>
      <c r="G2139" s="17" t="e">
        <f t="shared" si="133"/>
        <v>#N/A</v>
      </c>
      <c r="H2139" s="17" t="e">
        <f t="shared" si="135"/>
        <v>#N/A</v>
      </c>
      <c r="I2139" s="17" t="e">
        <f t="shared" si="136"/>
        <v>#N/A</v>
      </c>
    </row>
    <row r="2140" spans="2:9" x14ac:dyDescent="0.2">
      <c r="B2140" s="1" t="s">
        <v>2551</v>
      </c>
      <c r="C2140" s="34">
        <f t="shared" si="134"/>
        <v>104765</v>
      </c>
      <c r="D2140" s="37" t="e">
        <f>INDEX('Monthly Returns'!$E:$E,MATCH('Charting Input'!$C2140,'Monthly Returns'!$D:$D,0),0)</f>
        <v>#N/A</v>
      </c>
      <c r="E2140" s="37" t="e">
        <f>INDEX('Monthly Returns'!$O:$O,MATCH('Charting Input'!$C2140,'Monthly Returns'!$D:$D,0),0)</f>
        <v>#N/A</v>
      </c>
      <c r="F2140" s="37" t="e">
        <f>INDEX('Monthly Returns'!$P:$P,MATCH('Charting Input'!$C2140,'Monthly Returns'!$D:$D,0),0)</f>
        <v>#N/A</v>
      </c>
      <c r="G2140" s="17" t="e">
        <f t="shared" si="133"/>
        <v>#N/A</v>
      </c>
      <c r="H2140" s="17" t="e">
        <f t="shared" si="135"/>
        <v>#N/A</v>
      </c>
      <c r="I2140" s="17" t="e">
        <f t="shared" si="136"/>
        <v>#N/A</v>
      </c>
    </row>
    <row r="2141" spans="2:9" x14ac:dyDescent="0.2">
      <c r="B2141" s="1" t="s">
        <v>2552</v>
      </c>
      <c r="C2141" s="34">
        <f t="shared" si="134"/>
        <v>104795</v>
      </c>
      <c r="D2141" s="37" t="e">
        <f>INDEX('Monthly Returns'!$E:$E,MATCH('Charting Input'!$C2141,'Monthly Returns'!$D:$D,0),0)</f>
        <v>#N/A</v>
      </c>
      <c r="E2141" s="37" t="e">
        <f>INDEX('Monthly Returns'!$O:$O,MATCH('Charting Input'!$C2141,'Monthly Returns'!$D:$D,0),0)</f>
        <v>#N/A</v>
      </c>
      <c r="F2141" s="37" t="e">
        <f>INDEX('Monthly Returns'!$P:$P,MATCH('Charting Input'!$C2141,'Monthly Returns'!$D:$D,0),0)</f>
        <v>#N/A</v>
      </c>
      <c r="G2141" s="17" t="e">
        <f t="shared" si="133"/>
        <v>#N/A</v>
      </c>
      <c r="H2141" s="17" t="e">
        <f t="shared" si="135"/>
        <v>#N/A</v>
      </c>
      <c r="I2141" s="17" t="e">
        <f t="shared" si="136"/>
        <v>#N/A</v>
      </c>
    </row>
    <row r="2142" spans="2:9" x14ac:dyDescent="0.2">
      <c r="B2142" s="1" t="s">
        <v>2553</v>
      </c>
      <c r="C2142" s="34">
        <f t="shared" si="134"/>
        <v>104826</v>
      </c>
      <c r="D2142" s="37" t="e">
        <f>INDEX('Monthly Returns'!$E:$E,MATCH('Charting Input'!$C2142,'Monthly Returns'!$D:$D,0),0)</f>
        <v>#N/A</v>
      </c>
      <c r="E2142" s="37" t="e">
        <f>INDEX('Monthly Returns'!$O:$O,MATCH('Charting Input'!$C2142,'Monthly Returns'!$D:$D,0),0)</f>
        <v>#N/A</v>
      </c>
      <c r="F2142" s="37" t="e">
        <f>INDEX('Monthly Returns'!$P:$P,MATCH('Charting Input'!$C2142,'Monthly Returns'!$D:$D,0),0)</f>
        <v>#N/A</v>
      </c>
      <c r="G2142" s="17" t="e">
        <f t="shared" si="133"/>
        <v>#N/A</v>
      </c>
      <c r="H2142" s="17" t="e">
        <f t="shared" si="135"/>
        <v>#N/A</v>
      </c>
      <c r="I2142" s="17" t="e">
        <f t="shared" si="136"/>
        <v>#N/A</v>
      </c>
    </row>
    <row r="2143" spans="2:9" x14ac:dyDescent="0.2">
      <c r="B2143" s="1" t="s">
        <v>2554</v>
      </c>
      <c r="C2143" s="34">
        <f t="shared" si="134"/>
        <v>104857</v>
      </c>
      <c r="D2143" s="37" t="e">
        <f>INDEX('Monthly Returns'!$E:$E,MATCH('Charting Input'!$C2143,'Monthly Returns'!$D:$D,0),0)</f>
        <v>#N/A</v>
      </c>
      <c r="E2143" s="37" t="e">
        <f>INDEX('Monthly Returns'!$O:$O,MATCH('Charting Input'!$C2143,'Monthly Returns'!$D:$D,0),0)</f>
        <v>#N/A</v>
      </c>
      <c r="F2143" s="37" t="e">
        <f>INDEX('Monthly Returns'!$P:$P,MATCH('Charting Input'!$C2143,'Monthly Returns'!$D:$D,0),0)</f>
        <v>#N/A</v>
      </c>
      <c r="G2143" s="17" t="e">
        <f t="shared" si="133"/>
        <v>#N/A</v>
      </c>
      <c r="H2143" s="17" t="e">
        <f t="shared" si="135"/>
        <v>#N/A</v>
      </c>
      <c r="I2143" s="17" t="e">
        <f t="shared" si="136"/>
        <v>#N/A</v>
      </c>
    </row>
    <row r="2144" spans="2:9" x14ac:dyDescent="0.2">
      <c r="B2144" s="1" t="s">
        <v>2555</v>
      </c>
      <c r="C2144" s="34">
        <f t="shared" si="134"/>
        <v>104885</v>
      </c>
      <c r="D2144" s="37" t="e">
        <f>INDEX('Monthly Returns'!$E:$E,MATCH('Charting Input'!$C2144,'Monthly Returns'!$D:$D,0),0)</f>
        <v>#N/A</v>
      </c>
      <c r="E2144" s="37" t="e">
        <f>INDEX('Monthly Returns'!$O:$O,MATCH('Charting Input'!$C2144,'Monthly Returns'!$D:$D,0),0)</f>
        <v>#N/A</v>
      </c>
      <c r="F2144" s="37" t="e">
        <f>INDEX('Monthly Returns'!$P:$P,MATCH('Charting Input'!$C2144,'Monthly Returns'!$D:$D,0),0)</f>
        <v>#N/A</v>
      </c>
      <c r="G2144" s="17" t="e">
        <f t="shared" si="133"/>
        <v>#N/A</v>
      </c>
      <c r="H2144" s="17" t="e">
        <f t="shared" si="135"/>
        <v>#N/A</v>
      </c>
      <c r="I2144" s="17" t="e">
        <f t="shared" si="136"/>
        <v>#N/A</v>
      </c>
    </row>
    <row r="2145" spans="2:9" x14ac:dyDescent="0.2">
      <c r="B2145" s="1" t="s">
        <v>2556</v>
      </c>
      <c r="C2145" s="34">
        <f t="shared" si="134"/>
        <v>104916</v>
      </c>
      <c r="D2145" s="37" t="e">
        <f>INDEX('Monthly Returns'!$E:$E,MATCH('Charting Input'!$C2145,'Monthly Returns'!$D:$D,0),0)</f>
        <v>#N/A</v>
      </c>
      <c r="E2145" s="37" t="e">
        <f>INDEX('Monthly Returns'!$O:$O,MATCH('Charting Input'!$C2145,'Monthly Returns'!$D:$D,0),0)</f>
        <v>#N/A</v>
      </c>
      <c r="F2145" s="37" t="e">
        <f>INDEX('Monthly Returns'!$P:$P,MATCH('Charting Input'!$C2145,'Monthly Returns'!$D:$D,0),0)</f>
        <v>#N/A</v>
      </c>
      <c r="G2145" s="17" t="e">
        <f t="shared" si="133"/>
        <v>#N/A</v>
      </c>
      <c r="H2145" s="17" t="e">
        <f t="shared" si="135"/>
        <v>#N/A</v>
      </c>
      <c r="I2145" s="17" t="e">
        <f t="shared" si="136"/>
        <v>#N/A</v>
      </c>
    </row>
    <row r="2146" spans="2:9" x14ac:dyDescent="0.2">
      <c r="B2146" s="1" t="s">
        <v>2557</v>
      </c>
      <c r="C2146" s="34">
        <f t="shared" si="134"/>
        <v>104946</v>
      </c>
      <c r="D2146" s="37" t="e">
        <f>INDEX('Monthly Returns'!$E:$E,MATCH('Charting Input'!$C2146,'Monthly Returns'!$D:$D,0),0)</f>
        <v>#N/A</v>
      </c>
      <c r="E2146" s="37" t="e">
        <f>INDEX('Monthly Returns'!$O:$O,MATCH('Charting Input'!$C2146,'Monthly Returns'!$D:$D,0),0)</f>
        <v>#N/A</v>
      </c>
      <c r="F2146" s="37" t="e">
        <f>INDEX('Monthly Returns'!$P:$P,MATCH('Charting Input'!$C2146,'Monthly Returns'!$D:$D,0),0)</f>
        <v>#N/A</v>
      </c>
      <c r="G2146" s="17" t="e">
        <f t="shared" si="133"/>
        <v>#N/A</v>
      </c>
      <c r="H2146" s="17" t="e">
        <f t="shared" si="135"/>
        <v>#N/A</v>
      </c>
      <c r="I2146" s="17" t="e">
        <f t="shared" si="136"/>
        <v>#N/A</v>
      </c>
    </row>
    <row r="2147" spans="2:9" x14ac:dyDescent="0.2">
      <c r="B2147" s="1" t="s">
        <v>2558</v>
      </c>
      <c r="C2147" s="34">
        <f t="shared" si="134"/>
        <v>104977</v>
      </c>
      <c r="D2147" s="37" t="e">
        <f>INDEX('Monthly Returns'!$E:$E,MATCH('Charting Input'!$C2147,'Monthly Returns'!$D:$D,0),0)</f>
        <v>#N/A</v>
      </c>
      <c r="E2147" s="37" t="e">
        <f>INDEX('Monthly Returns'!$O:$O,MATCH('Charting Input'!$C2147,'Monthly Returns'!$D:$D,0),0)</f>
        <v>#N/A</v>
      </c>
      <c r="F2147" s="37" t="e">
        <f>INDEX('Monthly Returns'!$P:$P,MATCH('Charting Input'!$C2147,'Monthly Returns'!$D:$D,0),0)</f>
        <v>#N/A</v>
      </c>
      <c r="G2147" s="17" t="e">
        <f t="shared" si="133"/>
        <v>#N/A</v>
      </c>
      <c r="H2147" s="17" t="e">
        <f t="shared" si="135"/>
        <v>#N/A</v>
      </c>
      <c r="I2147" s="17" t="e">
        <f t="shared" si="136"/>
        <v>#N/A</v>
      </c>
    </row>
    <row r="2148" spans="2:9" x14ac:dyDescent="0.2">
      <c r="B2148" s="1" t="s">
        <v>2559</v>
      </c>
      <c r="C2148" s="34">
        <f t="shared" si="134"/>
        <v>105007</v>
      </c>
      <c r="D2148" s="37" t="e">
        <f>INDEX('Monthly Returns'!$E:$E,MATCH('Charting Input'!$C2148,'Monthly Returns'!$D:$D,0),0)</f>
        <v>#N/A</v>
      </c>
      <c r="E2148" s="37" t="e">
        <f>INDEX('Monthly Returns'!$O:$O,MATCH('Charting Input'!$C2148,'Monthly Returns'!$D:$D,0),0)</f>
        <v>#N/A</v>
      </c>
      <c r="F2148" s="37" t="e">
        <f>INDEX('Monthly Returns'!$P:$P,MATCH('Charting Input'!$C2148,'Monthly Returns'!$D:$D,0),0)</f>
        <v>#N/A</v>
      </c>
      <c r="G2148" s="17" t="e">
        <f t="shared" si="133"/>
        <v>#N/A</v>
      </c>
      <c r="H2148" s="17" t="e">
        <f t="shared" si="135"/>
        <v>#N/A</v>
      </c>
      <c r="I2148" s="17" t="e">
        <f t="shared" si="136"/>
        <v>#N/A</v>
      </c>
    </row>
    <row r="2149" spans="2:9" x14ac:dyDescent="0.2">
      <c r="B2149" s="1" t="s">
        <v>2560</v>
      </c>
      <c r="C2149" s="34">
        <f t="shared" si="134"/>
        <v>105038</v>
      </c>
      <c r="D2149" s="37" t="e">
        <f>INDEX('Monthly Returns'!$E:$E,MATCH('Charting Input'!$C2149,'Monthly Returns'!$D:$D,0),0)</f>
        <v>#N/A</v>
      </c>
      <c r="E2149" s="37" t="e">
        <f>INDEX('Monthly Returns'!$O:$O,MATCH('Charting Input'!$C2149,'Monthly Returns'!$D:$D,0),0)</f>
        <v>#N/A</v>
      </c>
      <c r="F2149" s="37" t="e">
        <f>INDEX('Monthly Returns'!$P:$P,MATCH('Charting Input'!$C2149,'Monthly Returns'!$D:$D,0),0)</f>
        <v>#N/A</v>
      </c>
      <c r="G2149" s="17" t="e">
        <f t="shared" si="133"/>
        <v>#N/A</v>
      </c>
      <c r="H2149" s="17" t="e">
        <f t="shared" si="135"/>
        <v>#N/A</v>
      </c>
      <c r="I2149" s="17" t="e">
        <f t="shared" si="136"/>
        <v>#N/A</v>
      </c>
    </row>
    <row r="2150" spans="2:9" x14ac:dyDescent="0.2">
      <c r="B2150" s="1" t="s">
        <v>2561</v>
      </c>
      <c r="C2150" s="34">
        <f t="shared" si="134"/>
        <v>105069</v>
      </c>
      <c r="D2150" s="37" t="e">
        <f>INDEX('Monthly Returns'!$E:$E,MATCH('Charting Input'!$C2150,'Monthly Returns'!$D:$D,0),0)</f>
        <v>#N/A</v>
      </c>
      <c r="E2150" s="37" t="e">
        <f>INDEX('Monthly Returns'!$O:$O,MATCH('Charting Input'!$C2150,'Monthly Returns'!$D:$D,0),0)</f>
        <v>#N/A</v>
      </c>
      <c r="F2150" s="37" t="e">
        <f>INDEX('Monthly Returns'!$P:$P,MATCH('Charting Input'!$C2150,'Monthly Returns'!$D:$D,0),0)</f>
        <v>#N/A</v>
      </c>
      <c r="G2150" s="17" t="e">
        <f t="shared" si="133"/>
        <v>#N/A</v>
      </c>
      <c r="H2150" s="17" t="e">
        <f t="shared" si="135"/>
        <v>#N/A</v>
      </c>
      <c r="I2150" s="17" t="e">
        <f t="shared" si="136"/>
        <v>#N/A</v>
      </c>
    </row>
    <row r="2151" spans="2:9" x14ac:dyDescent="0.2">
      <c r="B2151" s="1" t="s">
        <v>2562</v>
      </c>
      <c r="C2151" s="34">
        <f t="shared" si="134"/>
        <v>105099</v>
      </c>
      <c r="D2151" s="37" t="e">
        <f>INDEX('Monthly Returns'!$E:$E,MATCH('Charting Input'!$C2151,'Monthly Returns'!$D:$D,0),0)</f>
        <v>#N/A</v>
      </c>
      <c r="E2151" s="37" t="e">
        <f>INDEX('Monthly Returns'!$O:$O,MATCH('Charting Input'!$C2151,'Monthly Returns'!$D:$D,0),0)</f>
        <v>#N/A</v>
      </c>
      <c r="F2151" s="37" t="e">
        <f>INDEX('Monthly Returns'!$P:$P,MATCH('Charting Input'!$C2151,'Monthly Returns'!$D:$D,0),0)</f>
        <v>#N/A</v>
      </c>
      <c r="G2151" s="17" t="e">
        <f t="shared" si="133"/>
        <v>#N/A</v>
      </c>
      <c r="H2151" s="17" t="e">
        <f t="shared" si="135"/>
        <v>#N/A</v>
      </c>
      <c r="I2151" s="17" t="e">
        <f t="shared" si="136"/>
        <v>#N/A</v>
      </c>
    </row>
    <row r="2152" spans="2:9" x14ac:dyDescent="0.2">
      <c r="B2152" s="1" t="s">
        <v>2563</v>
      </c>
      <c r="C2152" s="34">
        <f t="shared" si="134"/>
        <v>105130</v>
      </c>
      <c r="D2152" s="37" t="e">
        <f>INDEX('Monthly Returns'!$E:$E,MATCH('Charting Input'!$C2152,'Monthly Returns'!$D:$D,0),0)</f>
        <v>#N/A</v>
      </c>
      <c r="E2152" s="37" t="e">
        <f>INDEX('Monthly Returns'!$O:$O,MATCH('Charting Input'!$C2152,'Monthly Returns'!$D:$D,0),0)</f>
        <v>#N/A</v>
      </c>
      <c r="F2152" s="37" t="e">
        <f>INDEX('Monthly Returns'!$P:$P,MATCH('Charting Input'!$C2152,'Monthly Returns'!$D:$D,0),0)</f>
        <v>#N/A</v>
      </c>
      <c r="G2152" s="17" t="e">
        <f t="shared" si="133"/>
        <v>#N/A</v>
      </c>
      <c r="H2152" s="17" t="e">
        <f t="shared" si="135"/>
        <v>#N/A</v>
      </c>
      <c r="I2152" s="17" t="e">
        <f t="shared" si="136"/>
        <v>#N/A</v>
      </c>
    </row>
    <row r="2153" spans="2:9" x14ac:dyDescent="0.2">
      <c r="B2153" s="1" t="s">
        <v>2564</v>
      </c>
      <c r="C2153" s="34">
        <f t="shared" si="134"/>
        <v>105160</v>
      </c>
      <c r="D2153" s="37" t="e">
        <f>INDEX('Monthly Returns'!$E:$E,MATCH('Charting Input'!$C2153,'Monthly Returns'!$D:$D,0),0)</f>
        <v>#N/A</v>
      </c>
      <c r="E2153" s="37" t="e">
        <f>INDEX('Monthly Returns'!$O:$O,MATCH('Charting Input'!$C2153,'Monthly Returns'!$D:$D,0),0)</f>
        <v>#N/A</v>
      </c>
      <c r="F2153" s="37" t="e">
        <f>INDEX('Monthly Returns'!$P:$P,MATCH('Charting Input'!$C2153,'Monthly Returns'!$D:$D,0),0)</f>
        <v>#N/A</v>
      </c>
      <c r="G2153" s="17" t="e">
        <f t="shared" si="133"/>
        <v>#N/A</v>
      </c>
      <c r="H2153" s="17" t="e">
        <f t="shared" si="135"/>
        <v>#N/A</v>
      </c>
      <c r="I2153" s="17" t="e">
        <f t="shared" si="136"/>
        <v>#N/A</v>
      </c>
    </row>
    <row r="2154" spans="2:9" x14ac:dyDescent="0.2">
      <c r="B2154" s="1" t="s">
        <v>2565</v>
      </c>
      <c r="C2154" s="34">
        <f t="shared" si="134"/>
        <v>105191</v>
      </c>
      <c r="D2154" s="37" t="e">
        <f>INDEX('Monthly Returns'!$E:$E,MATCH('Charting Input'!$C2154,'Monthly Returns'!$D:$D,0),0)</f>
        <v>#N/A</v>
      </c>
      <c r="E2154" s="37" t="e">
        <f>INDEX('Monthly Returns'!$O:$O,MATCH('Charting Input'!$C2154,'Monthly Returns'!$D:$D,0),0)</f>
        <v>#N/A</v>
      </c>
      <c r="F2154" s="37" t="e">
        <f>INDEX('Monthly Returns'!$P:$P,MATCH('Charting Input'!$C2154,'Monthly Returns'!$D:$D,0),0)</f>
        <v>#N/A</v>
      </c>
      <c r="G2154" s="17" t="e">
        <f t="shared" si="133"/>
        <v>#N/A</v>
      </c>
      <c r="H2154" s="17" t="e">
        <f t="shared" si="135"/>
        <v>#N/A</v>
      </c>
      <c r="I2154" s="17" t="e">
        <f t="shared" si="136"/>
        <v>#N/A</v>
      </c>
    </row>
    <row r="2155" spans="2:9" x14ac:dyDescent="0.2">
      <c r="B2155" s="1" t="s">
        <v>2566</v>
      </c>
      <c r="C2155" s="34">
        <f t="shared" si="134"/>
        <v>105222</v>
      </c>
      <c r="D2155" s="37" t="e">
        <f>INDEX('Monthly Returns'!$E:$E,MATCH('Charting Input'!$C2155,'Monthly Returns'!$D:$D,0),0)</f>
        <v>#N/A</v>
      </c>
      <c r="E2155" s="37" t="e">
        <f>INDEX('Monthly Returns'!$O:$O,MATCH('Charting Input'!$C2155,'Monthly Returns'!$D:$D,0),0)</f>
        <v>#N/A</v>
      </c>
      <c r="F2155" s="37" t="e">
        <f>INDEX('Monthly Returns'!$P:$P,MATCH('Charting Input'!$C2155,'Monthly Returns'!$D:$D,0),0)</f>
        <v>#N/A</v>
      </c>
      <c r="G2155" s="17" t="e">
        <f t="shared" si="133"/>
        <v>#N/A</v>
      </c>
      <c r="H2155" s="17" t="e">
        <f t="shared" si="135"/>
        <v>#N/A</v>
      </c>
      <c r="I2155" s="17" t="e">
        <f t="shared" si="136"/>
        <v>#N/A</v>
      </c>
    </row>
    <row r="2156" spans="2:9" x14ac:dyDescent="0.2">
      <c r="B2156" s="1" t="s">
        <v>2567</v>
      </c>
      <c r="C2156" s="34">
        <f t="shared" si="134"/>
        <v>105251</v>
      </c>
      <c r="D2156" s="37" t="e">
        <f>INDEX('Monthly Returns'!$E:$E,MATCH('Charting Input'!$C2156,'Monthly Returns'!$D:$D,0),0)</f>
        <v>#N/A</v>
      </c>
      <c r="E2156" s="37" t="e">
        <f>INDEX('Monthly Returns'!$O:$O,MATCH('Charting Input'!$C2156,'Monthly Returns'!$D:$D,0),0)</f>
        <v>#N/A</v>
      </c>
      <c r="F2156" s="37" t="e">
        <f>INDEX('Monthly Returns'!$P:$P,MATCH('Charting Input'!$C2156,'Monthly Returns'!$D:$D,0),0)</f>
        <v>#N/A</v>
      </c>
      <c r="G2156" s="17" t="e">
        <f t="shared" si="133"/>
        <v>#N/A</v>
      </c>
      <c r="H2156" s="17" t="e">
        <f t="shared" si="135"/>
        <v>#N/A</v>
      </c>
      <c r="I2156" s="17" t="e">
        <f t="shared" si="136"/>
        <v>#N/A</v>
      </c>
    </row>
    <row r="2157" spans="2:9" x14ac:dyDescent="0.2">
      <c r="B2157" s="1" t="s">
        <v>2568</v>
      </c>
      <c r="C2157" s="34">
        <f t="shared" si="134"/>
        <v>105282</v>
      </c>
      <c r="D2157" s="37" t="e">
        <f>INDEX('Monthly Returns'!$E:$E,MATCH('Charting Input'!$C2157,'Monthly Returns'!$D:$D,0),0)</f>
        <v>#N/A</v>
      </c>
      <c r="E2157" s="37" t="e">
        <f>INDEX('Monthly Returns'!$O:$O,MATCH('Charting Input'!$C2157,'Monthly Returns'!$D:$D,0),0)</f>
        <v>#N/A</v>
      </c>
      <c r="F2157" s="37" t="e">
        <f>INDEX('Monthly Returns'!$P:$P,MATCH('Charting Input'!$C2157,'Monthly Returns'!$D:$D,0),0)</f>
        <v>#N/A</v>
      </c>
      <c r="G2157" s="17" t="e">
        <f t="shared" si="133"/>
        <v>#N/A</v>
      </c>
      <c r="H2157" s="17" t="e">
        <f t="shared" si="135"/>
        <v>#N/A</v>
      </c>
      <c r="I2157" s="17" t="e">
        <f t="shared" si="136"/>
        <v>#N/A</v>
      </c>
    </row>
    <row r="2158" spans="2:9" x14ac:dyDescent="0.2">
      <c r="B2158" s="1" t="s">
        <v>2569</v>
      </c>
      <c r="C2158" s="34">
        <f t="shared" si="134"/>
        <v>105312</v>
      </c>
      <c r="D2158" s="37" t="e">
        <f>INDEX('Monthly Returns'!$E:$E,MATCH('Charting Input'!$C2158,'Monthly Returns'!$D:$D,0),0)</f>
        <v>#N/A</v>
      </c>
      <c r="E2158" s="37" t="e">
        <f>INDEX('Monthly Returns'!$O:$O,MATCH('Charting Input'!$C2158,'Monthly Returns'!$D:$D,0),0)</f>
        <v>#N/A</v>
      </c>
      <c r="F2158" s="37" t="e">
        <f>INDEX('Monthly Returns'!$P:$P,MATCH('Charting Input'!$C2158,'Monthly Returns'!$D:$D,0),0)</f>
        <v>#N/A</v>
      </c>
      <c r="G2158" s="17" t="e">
        <f t="shared" si="133"/>
        <v>#N/A</v>
      </c>
      <c r="H2158" s="17" t="e">
        <f t="shared" si="135"/>
        <v>#N/A</v>
      </c>
      <c r="I2158" s="17" t="e">
        <f t="shared" si="136"/>
        <v>#N/A</v>
      </c>
    </row>
    <row r="2159" spans="2:9" x14ac:dyDescent="0.2">
      <c r="B2159" s="1" t="s">
        <v>2570</v>
      </c>
      <c r="C2159" s="34">
        <f t="shared" si="134"/>
        <v>105343</v>
      </c>
      <c r="D2159" s="37" t="e">
        <f>INDEX('Monthly Returns'!$E:$E,MATCH('Charting Input'!$C2159,'Monthly Returns'!$D:$D,0),0)</f>
        <v>#N/A</v>
      </c>
      <c r="E2159" s="37" t="e">
        <f>INDEX('Monthly Returns'!$O:$O,MATCH('Charting Input'!$C2159,'Monthly Returns'!$D:$D,0),0)</f>
        <v>#N/A</v>
      </c>
      <c r="F2159" s="37" t="e">
        <f>INDEX('Monthly Returns'!$P:$P,MATCH('Charting Input'!$C2159,'Monthly Returns'!$D:$D,0),0)</f>
        <v>#N/A</v>
      </c>
      <c r="G2159" s="17" t="e">
        <f t="shared" si="133"/>
        <v>#N/A</v>
      </c>
      <c r="H2159" s="17" t="e">
        <f t="shared" si="135"/>
        <v>#N/A</v>
      </c>
      <c r="I2159" s="17" t="e">
        <f t="shared" si="136"/>
        <v>#N/A</v>
      </c>
    </row>
    <row r="2160" spans="2:9" x14ac:dyDescent="0.2">
      <c r="B2160" s="1" t="s">
        <v>2571</v>
      </c>
      <c r="C2160" s="34">
        <f t="shared" si="134"/>
        <v>105373</v>
      </c>
      <c r="D2160" s="37" t="e">
        <f>INDEX('Monthly Returns'!$E:$E,MATCH('Charting Input'!$C2160,'Monthly Returns'!$D:$D,0),0)</f>
        <v>#N/A</v>
      </c>
      <c r="E2160" s="37" t="e">
        <f>INDEX('Monthly Returns'!$O:$O,MATCH('Charting Input'!$C2160,'Monthly Returns'!$D:$D,0),0)</f>
        <v>#N/A</v>
      </c>
      <c r="F2160" s="37" t="e">
        <f>INDEX('Monthly Returns'!$P:$P,MATCH('Charting Input'!$C2160,'Monthly Returns'!$D:$D,0),0)</f>
        <v>#N/A</v>
      </c>
      <c r="G2160" s="17" t="e">
        <f t="shared" si="133"/>
        <v>#N/A</v>
      </c>
      <c r="H2160" s="17" t="e">
        <f t="shared" si="135"/>
        <v>#N/A</v>
      </c>
      <c r="I2160" s="17" t="e">
        <f t="shared" si="136"/>
        <v>#N/A</v>
      </c>
    </row>
    <row r="2161" spans="2:9" x14ac:dyDescent="0.2">
      <c r="B2161" s="1" t="s">
        <v>2572</v>
      </c>
      <c r="C2161" s="34">
        <f t="shared" si="134"/>
        <v>105404</v>
      </c>
      <c r="D2161" s="37" t="e">
        <f>INDEX('Monthly Returns'!$E:$E,MATCH('Charting Input'!$C2161,'Monthly Returns'!$D:$D,0),0)</f>
        <v>#N/A</v>
      </c>
      <c r="E2161" s="37" t="e">
        <f>INDEX('Monthly Returns'!$O:$O,MATCH('Charting Input'!$C2161,'Monthly Returns'!$D:$D,0),0)</f>
        <v>#N/A</v>
      </c>
      <c r="F2161" s="37" t="e">
        <f>INDEX('Monthly Returns'!$P:$P,MATCH('Charting Input'!$C2161,'Monthly Returns'!$D:$D,0),0)</f>
        <v>#N/A</v>
      </c>
      <c r="G2161" s="17" t="e">
        <f t="shared" si="133"/>
        <v>#N/A</v>
      </c>
      <c r="H2161" s="17" t="e">
        <f t="shared" si="135"/>
        <v>#N/A</v>
      </c>
      <c r="I2161" s="17" t="e">
        <f t="shared" si="136"/>
        <v>#N/A</v>
      </c>
    </row>
    <row r="2162" spans="2:9" x14ac:dyDescent="0.2">
      <c r="B2162" s="1" t="s">
        <v>2573</v>
      </c>
      <c r="C2162" s="34">
        <f t="shared" si="134"/>
        <v>105435</v>
      </c>
      <c r="D2162" s="37" t="e">
        <f>INDEX('Monthly Returns'!$E:$E,MATCH('Charting Input'!$C2162,'Monthly Returns'!$D:$D,0),0)</f>
        <v>#N/A</v>
      </c>
      <c r="E2162" s="37" t="e">
        <f>INDEX('Monthly Returns'!$O:$O,MATCH('Charting Input'!$C2162,'Monthly Returns'!$D:$D,0),0)</f>
        <v>#N/A</v>
      </c>
      <c r="F2162" s="37" t="e">
        <f>INDEX('Monthly Returns'!$P:$P,MATCH('Charting Input'!$C2162,'Monthly Returns'!$D:$D,0),0)</f>
        <v>#N/A</v>
      </c>
      <c r="G2162" s="17" t="e">
        <f t="shared" si="133"/>
        <v>#N/A</v>
      </c>
      <c r="H2162" s="17" t="e">
        <f t="shared" si="135"/>
        <v>#N/A</v>
      </c>
      <c r="I2162" s="17" t="e">
        <f t="shared" si="136"/>
        <v>#N/A</v>
      </c>
    </row>
    <row r="2163" spans="2:9" x14ac:dyDescent="0.2">
      <c r="B2163" s="1" t="s">
        <v>2574</v>
      </c>
      <c r="C2163" s="34">
        <f t="shared" si="134"/>
        <v>105465</v>
      </c>
      <c r="D2163" s="37" t="e">
        <f>INDEX('Monthly Returns'!$E:$E,MATCH('Charting Input'!$C2163,'Monthly Returns'!$D:$D,0),0)</f>
        <v>#N/A</v>
      </c>
      <c r="E2163" s="37" t="e">
        <f>INDEX('Monthly Returns'!$O:$O,MATCH('Charting Input'!$C2163,'Monthly Returns'!$D:$D,0),0)</f>
        <v>#N/A</v>
      </c>
      <c r="F2163" s="37" t="e">
        <f>INDEX('Monthly Returns'!$P:$P,MATCH('Charting Input'!$C2163,'Monthly Returns'!$D:$D,0),0)</f>
        <v>#N/A</v>
      </c>
      <c r="G2163" s="17" t="e">
        <f t="shared" si="133"/>
        <v>#N/A</v>
      </c>
      <c r="H2163" s="17" t="e">
        <f t="shared" si="135"/>
        <v>#N/A</v>
      </c>
      <c r="I2163" s="17" t="e">
        <f t="shared" si="136"/>
        <v>#N/A</v>
      </c>
    </row>
    <row r="2164" spans="2:9" x14ac:dyDescent="0.2">
      <c r="B2164" s="1" t="s">
        <v>2575</v>
      </c>
      <c r="C2164" s="34">
        <f t="shared" si="134"/>
        <v>105496</v>
      </c>
      <c r="D2164" s="37" t="e">
        <f>INDEX('Monthly Returns'!$E:$E,MATCH('Charting Input'!$C2164,'Monthly Returns'!$D:$D,0),0)</f>
        <v>#N/A</v>
      </c>
      <c r="E2164" s="37" t="e">
        <f>INDEX('Monthly Returns'!$O:$O,MATCH('Charting Input'!$C2164,'Monthly Returns'!$D:$D,0),0)</f>
        <v>#N/A</v>
      </c>
      <c r="F2164" s="37" t="e">
        <f>INDEX('Monthly Returns'!$P:$P,MATCH('Charting Input'!$C2164,'Monthly Returns'!$D:$D,0),0)</f>
        <v>#N/A</v>
      </c>
      <c r="G2164" s="17" t="e">
        <f t="shared" si="133"/>
        <v>#N/A</v>
      </c>
      <c r="H2164" s="17" t="e">
        <f t="shared" si="135"/>
        <v>#N/A</v>
      </c>
      <c r="I2164" s="17" t="e">
        <f t="shared" si="136"/>
        <v>#N/A</v>
      </c>
    </row>
    <row r="2165" spans="2:9" x14ac:dyDescent="0.2">
      <c r="B2165" s="1" t="s">
        <v>2576</v>
      </c>
      <c r="C2165" s="34">
        <f t="shared" si="134"/>
        <v>105526</v>
      </c>
      <c r="D2165" s="37" t="e">
        <f>INDEX('Monthly Returns'!$E:$E,MATCH('Charting Input'!$C2165,'Monthly Returns'!$D:$D,0),0)</f>
        <v>#N/A</v>
      </c>
      <c r="E2165" s="37" t="e">
        <f>INDEX('Monthly Returns'!$O:$O,MATCH('Charting Input'!$C2165,'Monthly Returns'!$D:$D,0),0)</f>
        <v>#N/A</v>
      </c>
      <c r="F2165" s="37" t="e">
        <f>INDEX('Monthly Returns'!$P:$P,MATCH('Charting Input'!$C2165,'Monthly Returns'!$D:$D,0),0)</f>
        <v>#N/A</v>
      </c>
      <c r="G2165" s="17" t="e">
        <f t="shared" si="133"/>
        <v>#N/A</v>
      </c>
      <c r="H2165" s="17" t="e">
        <f t="shared" si="135"/>
        <v>#N/A</v>
      </c>
      <c r="I2165" s="17" t="e">
        <f t="shared" si="136"/>
        <v>#N/A</v>
      </c>
    </row>
    <row r="2166" spans="2:9" x14ac:dyDescent="0.2">
      <c r="B2166" s="1" t="s">
        <v>2577</v>
      </c>
      <c r="C2166" s="34">
        <f t="shared" si="134"/>
        <v>105557</v>
      </c>
      <c r="D2166" s="37" t="e">
        <f>INDEX('Monthly Returns'!$E:$E,MATCH('Charting Input'!$C2166,'Monthly Returns'!$D:$D,0),0)</f>
        <v>#N/A</v>
      </c>
      <c r="E2166" s="37" t="e">
        <f>INDEX('Monthly Returns'!$O:$O,MATCH('Charting Input'!$C2166,'Monthly Returns'!$D:$D,0),0)</f>
        <v>#N/A</v>
      </c>
      <c r="F2166" s="37" t="e">
        <f>INDEX('Monthly Returns'!$P:$P,MATCH('Charting Input'!$C2166,'Monthly Returns'!$D:$D,0),0)</f>
        <v>#N/A</v>
      </c>
      <c r="G2166" s="17" t="e">
        <f t="shared" si="133"/>
        <v>#N/A</v>
      </c>
      <c r="H2166" s="17" t="e">
        <f t="shared" si="135"/>
        <v>#N/A</v>
      </c>
      <c r="I2166" s="17" t="e">
        <f t="shared" si="136"/>
        <v>#N/A</v>
      </c>
    </row>
    <row r="2167" spans="2:9" x14ac:dyDescent="0.2">
      <c r="B2167" s="1" t="s">
        <v>2578</v>
      </c>
      <c r="C2167" s="34">
        <f t="shared" si="134"/>
        <v>105588</v>
      </c>
      <c r="D2167" s="37" t="e">
        <f>INDEX('Monthly Returns'!$E:$E,MATCH('Charting Input'!$C2167,'Monthly Returns'!$D:$D,0),0)</f>
        <v>#N/A</v>
      </c>
      <c r="E2167" s="37" t="e">
        <f>INDEX('Monthly Returns'!$O:$O,MATCH('Charting Input'!$C2167,'Monthly Returns'!$D:$D,0),0)</f>
        <v>#N/A</v>
      </c>
      <c r="F2167" s="37" t="e">
        <f>INDEX('Monthly Returns'!$P:$P,MATCH('Charting Input'!$C2167,'Monthly Returns'!$D:$D,0),0)</f>
        <v>#N/A</v>
      </c>
      <c r="G2167" s="17" t="e">
        <f t="shared" si="133"/>
        <v>#N/A</v>
      </c>
      <c r="H2167" s="17" t="e">
        <f t="shared" si="135"/>
        <v>#N/A</v>
      </c>
      <c r="I2167" s="17" t="e">
        <f t="shared" si="136"/>
        <v>#N/A</v>
      </c>
    </row>
    <row r="2168" spans="2:9" x14ac:dyDescent="0.2">
      <c r="B2168" s="1" t="s">
        <v>2579</v>
      </c>
      <c r="C2168" s="34">
        <f t="shared" si="134"/>
        <v>105616</v>
      </c>
      <c r="D2168" s="37" t="e">
        <f>INDEX('Monthly Returns'!$E:$E,MATCH('Charting Input'!$C2168,'Monthly Returns'!$D:$D,0),0)</f>
        <v>#N/A</v>
      </c>
      <c r="E2168" s="37" t="e">
        <f>INDEX('Monthly Returns'!$O:$O,MATCH('Charting Input'!$C2168,'Monthly Returns'!$D:$D,0),0)</f>
        <v>#N/A</v>
      </c>
      <c r="F2168" s="37" t="e">
        <f>INDEX('Monthly Returns'!$P:$P,MATCH('Charting Input'!$C2168,'Monthly Returns'!$D:$D,0),0)</f>
        <v>#N/A</v>
      </c>
      <c r="G2168" s="17" t="e">
        <f t="shared" si="133"/>
        <v>#N/A</v>
      </c>
      <c r="H2168" s="17" t="e">
        <f t="shared" si="135"/>
        <v>#N/A</v>
      </c>
      <c r="I2168" s="17" t="e">
        <f t="shared" si="136"/>
        <v>#N/A</v>
      </c>
    </row>
    <row r="2169" spans="2:9" x14ac:dyDescent="0.2">
      <c r="B2169" s="1" t="s">
        <v>2580</v>
      </c>
      <c r="C2169" s="34">
        <f t="shared" si="134"/>
        <v>105647</v>
      </c>
      <c r="D2169" s="37" t="e">
        <f>INDEX('Monthly Returns'!$E:$E,MATCH('Charting Input'!$C2169,'Monthly Returns'!$D:$D,0),0)</f>
        <v>#N/A</v>
      </c>
      <c r="E2169" s="37" t="e">
        <f>INDEX('Monthly Returns'!$O:$O,MATCH('Charting Input'!$C2169,'Monthly Returns'!$D:$D,0),0)</f>
        <v>#N/A</v>
      </c>
      <c r="F2169" s="37" t="e">
        <f>INDEX('Monthly Returns'!$P:$P,MATCH('Charting Input'!$C2169,'Monthly Returns'!$D:$D,0),0)</f>
        <v>#N/A</v>
      </c>
      <c r="G2169" s="17" t="e">
        <f t="shared" si="133"/>
        <v>#N/A</v>
      </c>
      <c r="H2169" s="17" t="e">
        <f t="shared" si="135"/>
        <v>#N/A</v>
      </c>
      <c r="I2169" s="17" t="e">
        <f t="shared" si="136"/>
        <v>#N/A</v>
      </c>
    </row>
    <row r="2170" spans="2:9" x14ac:dyDescent="0.2">
      <c r="B2170" s="1" t="s">
        <v>2581</v>
      </c>
      <c r="C2170" s="34">
        <f t="shared" si="134"/>
        <v>105677</v>
      </c>
      <c r="D2170" s="37" t="e">
        <f>INDEX('Monthly Returns'!$E:$E,MATCH('Charting Input'!$C2170,'Monthly Returns'!$D:$D,0),0)</f>
        <v>#N/A</v>
      </c>
      <c r="E2170" s="37" t="e">
        <f>INDEX('Monthly Returns'!$O:$O,MATCH('Charting Input'!$C2170,'Monthly Returns'!$D:$D,0),0)</f>
        <v>#N/A</v>
      </c>
      <c r="F2170" s="37" t="e">
        <f>INDEX('Monthly Returns'!$P:$P,MATCH('Charting Input'!$C2170,'Monthly Returns'!$D:$D,0),0)</f>
        <v>#N/A</v>
      </c>
      <c r="G2170" s="17" t="e">
        <f t="shared" si="133"/>
        <v>#N/A</v>
      </c>
      <c r="H2170" s="17" t="e">
        <f t="shared" si="135"/>
        <v>#N/A</v>
      </c>
      <c r="I2170" s="17" t="e">
        <f t="shared" si="136"/>
        <v>#N/A</v>
      </c>
    </row>
    <row r="2171" spans="2:9" x14ac:dyDescent="0.2">
      <c r="B2171" s="1" t="s">
        <v>2582</v>
      </c>
      <c r="C2171" s="34">
        <f t="shared" si="134"/>
        <v>105708</v>
      </c>
      <c r="D2171" s="37" t="e">
        <f>INDEX('Monthly Returns'!$E:$E,MATCH('Charting Input'!$C2171,'Monthly Returns'!$D:$D,0),0)</f>
        <v>#N/A</v>
      </c>
      <c r="E2171" s="37" t="e">
        <f>INDEX('Monthly Returns'!$O:$O,MATCH('Charting Input'!$C2171,'Monthly Returns'!$D:$D,0),0)</f>
        <v>#N/A</v>
      </c>
      <c r="F2171" s="37" t="e">
        <f>INDEX('Monthly Returns'!$P:$P,MATCH('Charting Input'!$C2171,'Monthly Returns'!$D:$D,0),0)</f>
        <v>#N/A</v>
      </c>
      <c r="G2171" s="17" t="e">
        <f t="shared" si="133"/>
        <v>#N/A</v>
      </c>
      <c r="H2171" s="17" t="e">
        <f t="shared" si="135"/>
        <v>#N/A</v>
      </c>
      <c r="I2171" s="17" t="e">
        <f t="shared" si="136"/>
        <v>#N/A</v>
      </c>
    </row>
    <row r="2172" spans="2:9" x14ac:dyDescent="0.2">
      <c r="B2172" s="1" t="s">
        <v>2583</v>
      </c>
      <c r="C2172" s="34">
        <f t="shared" si="134"/>
        <v>105738</v>
      </c>
      <c r="D2172" s="37" t="e">
        <f>INDEX('Monthly Returns'!$E:$E,MATCH('Charting Input'!$C2172,'Monthly Returns'!$D:$D,0),0)</f>
        <v>#N/A</v>
      </c>
      <c r="E2172" s="37" t="e">
        <f>INDEX('Monthly Returns'!$O:$O,MATCH('Charting Input'!$C2172,'Monthly Returns'!$D:$D,0),0)</f>
        <v>#N/A</v>
      </c>
      <c r="F2172" s="37" t="e">
        <f>INDEX('Monthly Returns'!$P:$P,MATCH('Charting Input'!$C2172,'Monthly Returns'!$D:$D,0),0)</f>
        <v>#N/A</v>
      </c>
      <c r="G2172" s="17" t="e">
        <f t="shared" si="133"/>
        <v>#N/A</v>
      </c>
      <c r="H2172" s="17" t="e">
        <f t="shared" si="135"/>
        <v>#N/A</v>
      </c>
      <c r="I2172" s="17" t="e">
        <f t="shared" si="136"/>
        <v>#N/A</v>
      </c>
    </row>
    <row r="2173" spans="2:9" x14ac:dyDescent="0.2">
      <c r="B2173" s="1" t="s">
        <v>2584</v>
      </c>
      <c r="C2173" s="34">
        <f t="shared" si="134"/>
        <v>105769</v>
      </c>
      <c r="D2173" s="37" t="e">
        <f>INDEX('Monthly Returns'!$E:$E,MATCH('Charting Input'!$C2173,'Monthly Returns'!$D:$D,0),0)</f>
        <v>#N/A</v>
      </c>
      <c r="E2173" s="37" t="e">
        <f>INDEX('Monthly Returns'!$O:$O,MATCH('Charting Input'!$C2173,'Monthly Returns'!$D:$D,0),0)</f>
        <v>#N/A</v>
      </c>
      <c r="F2173" s="37" t="e">
        <f>INDEX('Monthly Returns'!$P:$P,MATCH('Charting Input'!$C2173,'Monthly Returns'!$D:$D,0),0)</f>
        <v>#N/A</v>
      </c>
      <c r="G2173" s="17" t="e">
        <f t="shared" si="133"/>
        <v>#N/A</v>
      </c>
      <c r="H2173" s="17" t="e">
        <f t="shared" si="135"/>
        <v>#N/A</v>
      </c>
      <c r="I2173" s="17" t="e">
        <f t="shared" si="136"/>
        <v>#N/A</v>
      </c>
    </row>
    <row r="2174" spans="2:9" x14ac:dyDescent="0.2">
      <c r="B2174" s="1" t="s">
        <v>2585</v>
      </c>
      <c r="C2174" s="34">
        <f t="shared" si="134"/>
        <v>105800</v>
      </c>
      <c r="D2174" s="37" t="e">
        <f>INDEX('Monthly Returns'!$E:$E,MATCH('Charting Input'!$C2174,'Monthly Returns'!$D:$D,0),0)</f>
        <v>#N/A</v>
      </c>
      <c r="E2174" s="37" t="e">
        <f>INDEX('Monthly Returns'!$O:$O,MATCH('Charting Input'!$C2174,'Monthly Returns'!$D:$D,0),0)</f>
        <v>#N/A</v>
      </c>
      <c r="F2174" s="37" t="e">
        <f>INDEX('Monthly Returns'!$P:$P,MATCH('Charting Input'!$C2174,'Monthly Returns'!$D:$D,0),0)</f>
        <v>#N/A</v>
      </c>
      <c r="G2174" s="17" t="e">
        <f t="shared" si="133"/>
        <v>#N/A</v>
      </c>
      <c r="H2174" s="17" t="e">
        <f t="shared" si="135"/>
        <v>#N/A</v>
      </c>
      <c r="I2174" s="17" t="e">
        <f t="shared" si="136"/>
        <v>#N/A</v>
      </c>
    </row>
    <row r="2175" spans="2:9" x14ac:dyDescent="0.2">
      <c r="B2175" s="1" t="s">
        <v>2586</v>
      </c>
      <c r="C2175" s="34">
        <f t="shared" si="134"/>
        <v>105830</v>
      </c>
      <c r="D2175" s="37" t="e">
        <f>INDEX('Monthly Returns'!$E:$E,MATCH('Charting Input'!$C2175,'Monthly Returns'!$D:$D,0),0)</f>
        <v>#N/A</v>
      </c>
      <c r="E2175" s="37" t="e">
        <f>INDEX('Monthly Returns'!$O:$O,MATCH('Charting Input'!$C2175,'Monthly Returns'!$D:$D,0),0)</f>
        <v>#N/A</v>
      </c>
      <c r="F2175" s="37" t="e">
        <f>INDEX('Monthly Returns'!$P:$P,MATCH('Charting Input'!$C2175,'Monthly Returns'!$D:$D,0),0)</f>
        <v>#N/A</v>
      </c>
      <c r="G2175" s="17" t="e">
        <f t="shared" si="133"/>
        <v>#N/A</v>
      </c>
      <c r="H2175" s="17" t="e">
        <f t="shared" si="135"/>
        <v>#N/A</v>
      </c>
      <c r="I2175" s="17" t="e">
        <f t="shared" si="136"/>
        <v>#N/A</v>
      </c>
    </row>
    <row r="2176" spans="2:9" x14ac:dyDescent="0.2">
      <c r="B2176" s="1" t="s">
        <v>2587</v>
      </c>
      <c r="C2176" s="34">
        <f t="shared" si="134"/>
        <v>105861</v>
      </c>
      <c r="D2176" s="37" t="e">
        <f>INDEX('Monthly Returns'!$E:$E,MATCH('Charting Input'!$C2176,'Monthly Returns'!$D:$D,0),0)</f>
        <v>#N/A</v>
      </c>
      <c r="E2176" s="37" t="e">
        <f>INDEX('Monthly Returns'!$O:$O,MATCH('Charting Input'!$C2176,'Monthly Returns'!$D:$D,0),0)</f>
        <v>#N/A</v>
      </c>
      <c r="F2176" s="37" t="e">
        <f>INDEX('Monthly Returns'!$P:$P,MATCH('Charting Input'!$C2176,'Monthly Returns'!$D:$D,0),0)</f>
        <v>#N/A</v>
      </c>
      <c r="G2176" s="17" t="e">
        <f t="shared" si="133"/>
        <v>#N/A</v>
      </c>
      <c r="H2176" s="17" t="e">
        <f t="shared" si="135"/>
        <v>#N/A</v>
      </c>
      <c r="I2176" s="17" t="e">
        <f t="shared" si="136"/>
        <v>#N/A</v>
      </c>
    </row>
    <row r="2177" spans="2:9" x14ac:dyDescent="0.2">
      <c r="B2177" s="1" t="s">
        <v>2588</v>
      </c>
      <c r="C2177" s="34">
        <f t="shared" si="134"/>
        <v>105891</v>
      </c>
      <c r="D2177" s="37" t="e">
        <f>INDEX('Monthly Returns'!$E:$E,MATCH('Charting Input'!$C2177,'Monthly Returns'!$D:$D,0),0)</f>
        <v>#N/A</v>
      </c>
      <c r="E2177" s="37" t="e">
        <f>INDEX('Monthly Returns'!$O:$O,MATCH('Charting Input'!$C2177,'Monthly Returns'!$D:$D,0),0)</f>
        <v>#N/A</v>
      </c>
      <c r="F2177" s="37" t="e">
        <f>INDEX('Monthly Returns'!$P:$P,MATCH('Charting Input'!$C2177,'Monthly Returns'!$D:$D,0),0)</f>
        <v>#N/A</v>
      </c>
      <c r="G2177" s="17" t="e">
        <f t="shared" si="133"/>
        <v>#N/A</v>
      </c>
      <c r="H2177" s="17" t="e">
        <f t="shared" si="135"/>
        <v>#N/A</v>
      </c>
      <c r="I2177" s="17" t="e">
        <f t="shared" si="136"/>
        <v>#N/A</v>
      </c>
    </row>
    <row r="2178" spans="2:9" x14ac:dyDescent="0.2">
      <c r="B2178" s="1" t="s">
        <v>2589</v>
      </c>
      <c r="C2178" s="34">
        <f t="shared" si="134"/>
        <v>105922</v>
      </c>
      <c r="D2178" s="37" t="e">
        <f>INDEX('Monthly Returns'!$E:$E,MATCH('Charting Input'!$C2178,'Monthly Returns'!$D:$D,0),0)</f>
        <v>#N/A</v>
      </c>
      <c r="E2178" s="37" t="e">
        <f>INDEX('Monthly Returns'!$O:$O,MATCH('Charting Input'!$C2178,'Monthly Returns'!$D:$D,0),0)</f>
        <v>#N/A</v>
      </c>
      <c r="F2178" s="37" t="e">
        <f>INDEX('Monthly Returns'!$P:$P,MATCH('Charting Input'!$C2178,'Monthly Returns'!$D:$D,0),0)</f>
        <v>#N/A</v>
      </c>
      <c r="G2178" s="17" t="e">
        <f t="shared" si="133"/>
        <v>#N/A</v>
      </c>
      <c r="H2178" s="17" t="e">
        <f t="shared" si="135"/>
        <v>#N/A</v>
      </c>
      <c r="I2178" s="17" t="e">
        <f t="shared" si="136"/>
        <v>#N/A</v>
      </c>
    </row>
    <row r="2179" spans="2:9" x14ac:dyDescent="0.2">
      <c r="B2179" s="1" t="s">
        <v>2590</v>
      </c>
      <c r="C2179" s="34">
        <f t="shared" si="134"/>
        <v>105953</v>
      </c>
      <c r="D2179" s="37" t="e">
        <f>INDEX('Monthly Returns'!$E:$E,MATCH('Charting Input'!$C2179,'Monthly Returns'!$D:$D,0),0)</f>
        <v>#N/A</v>
      </c>
      <c r="E2179" s="37" t="e">
        <f>INDEX('Monthly Returns'!$O:$O,MATCH('Charting Input'!$C2179,'Monthly Returns'!$D:$D,0),0)</f>
        <v>#N/A</v>
      </c>
      <c r="F2179" s="37" t="e">
        <f>INDEX('Monthly Returns'!$P:$P,MATCH('Charting Input'!$C2179,'Monthly Returns'!$D:$D,0),0)</f>
        <v>#N/A</v>
      </c>
      <c r="G2179" s="17" t="e">
        <f t="shared" si="133"/>
        <v>#N/A</v>
      </c>
      <c r="H2179" s="17" t="e">
        <f t="shared" si="135"/>
        <v>#N/A</v>
      </c>
      <c r="I2179" s="17" t="e">
        <f t="shared" si="136"/>
        <v>#N/A</v>
      </c>
    </row>
    <row r="2180" spans="2:9" x14ac:dyDescent="0.2">
      <c r="B2180" s="1" t="s">
        <v>2591</v>
      </c>
      <c r="C2180" s="34">
        <f t="shared" si="134"/>
        <v>105981</v>
      </c>
      <c r="D2180" s="37" t="e">
        <f>INDEX('Monthly Returns'!$E:$E,MATCH('Charting Input'!$C2180,'Monthly Returns'!$D:$D,0),0)</f>
        <v>#N/A</v>
      </c>
      <c r="E2180" s="37" t="e">
        <f>INDEX('Monthly Returns'!$O:$O,MATCH('Charting Input'!$C2180,'Monthly Returns'!$D:$D,0),0)</f>
        <v>#N/A</v>
      </c>
      <c r="F2180" s="37" t="e">
        <f>INDEX('Monthly Returns'!$P:$P,MATCH('Charting Input'!$C2180,'Monthly Returns'!$D:$D,0),0)</f>
        <v>#N/A</v>
      </c>
      <c r="G2180" s="17" t="e">
        <f t="shared" si="133"/>
        <v>#N/A</v>
      </c>
      <c r="H2180" s="17" t="e">
        <f t="shared" si="135"/>
        <v>#N/A</v>
      </c>
      <c r="I2180" s="17" t="e">
        <f t="shared" si="136"/>
        <v>#N/A</v>
      </c>
    </row>
    <row r="2181" spans="2:9" x14ac:dyDescent="0.2">
      <c r="B2181" s="1" t="s">
        <v>2592</v>
      </c>
      <c r="C2181" s="34">
        <f t="shared" si="134"/>
        <v>106012</v>
      </c>
      <c r="D2181" s="37" t="e">
        <f>INDEX('Monthly Returns'!$E:$E,MATCH('Charting Input'!$C2181,'Monthly Returns'!$D:$D,0),0)</f>
        <v>#N/A</v>
      </c>
      <c r="E2181" s="37" t="e">
        <f>INDEX('Monthly Returns'!$O:$O,MATCH('Charting Input'!$C2181,'Monthly Returns'!$D:$D,0),0)</f>
        <v>#N/A</v>
      </c>
      <c r="F2181" s="37" t="e">
        <f>INDEX('Monthly Returns'!$P:$P,MATCH('Charting Input'!$C2181,'Monthly Returns'!$D:$D,0),0)</f>
        <v>#N/A</v>
      </c>
      <c r="G2181" s="17" t="e">
        <f t="shared" si="133"/>
        <v>#N/A</v>
      </c>
      <c r="H2181" s="17" t="e">
        <f t="shared" si="135"/>
        <v>#N/A</v>
      </c>
      <c r="I2181" s="17" t="e">
        <f t="shared" si="136"/>
        <v>#N/A</v>
      </c>
    </row>
    <row r="2182" spans="2:9" x14ac:dyDescent="0.2">
      <c r="B2182" s="1" t="s">
        <v>2593</v>
      </c>
      <c r="C2182" s="34">
        <f t="shared" si="134"/>
        <v>106042</v>
      </c>
      <c r="D2182" s="37" t="e">
        <f>INDEX('Monthly Returns'!$E:$E,MATCH('Charting Input'!$C2182,'Monthly Returns'!$D:$D,0),0)</f>
        <v>#N/A</v>
      </c>
      <c r="E2182" s="37" t="e">
        <f>INDEX('Monthly Returns'!$O:$O,MATCH('Charting Input'!$C2182,'Monthly Returns'!$D:$D,0),0)</f>
        <v>#N/A</v>
      </c>
      <c r="F2182" s="37" t="e">
        <f>INDEX('Monthly Returns'!$P:$P,MATCH('Charting Input'!$C2182,'Monthly Returns'!$D:$D,0),0)</f>
        <v>#N/A</v>
      </c>
      <c r="G2182" s="17" t="e">
        <f t="shared" si="133"/>
        <v>#N/A</v>
      </c>
      <c r="H2182" s="17" t="e">
        <f t="shared" si="135"/>
        <v>#N/A</v>
      </c>
      <c r="I2182" s="17" t="e">
        <f t="shared" si="136"/>
        <v>#N/A</v>
      </c>
    </row>
    <row r="2183" spans="2:9" x14ac:dyDescent="0.2">
      <c r="B2183" s="1" t="s">
        <v>2594</v>
      </c>
      <c r="C2183" s="34">
        <f t="shared" si="134"/>
        <v>106073</v>
      </c>
      <c r="D2183" s="37" t="e">
        <f>INDEX('Monthly Returns'!$E:$E,MATCH('Charting Input'!$C2183,'Monthly Returns'!$D:$D,0),0)</f>
        <v>#N/A</v>
      </c>
      <c r="E2183" s="37" t="e">
        <f>INDEX('Monthly Returns'!$O:$O,MATCH('Charting Input'!$C2183,'Monthly Returns'!$D:$D,0),0)</f>
        <v>#N/A</v>
      </c>
      <c r="F2183" s="37" t="e">
        <f>INDEX('Monthly Returns'!$P:$P,MATCH('Charting Input'!$C2183,'Monthly Returns'!$D:$D,0),0)</f>
        <v>#N/A</v>
      </c>
      <c r="G2183" s="17" t="e">
        <f t="shared" ref="G2183:G2246" si="137">D2183</f>
        <v>#N/A</v>
      </c>
      <c r="H2183" s="17" t="e">
        <f t="shared" si="135"/>
        <v>#N/A</v>
      </c>
      <c r="I2183" s="17" t="e">
        <f t="shared" si="136"/>
        <v>#N/A</v>
      </c>
    </row>
    <row r="2184" spans="2:9" x14ac:dyDescent="0.2">
      <c r="B2184" s="1" t="s">
        <v>2595</v>
      </c>
      <c r="C2184" s="34">
        <f t="shared" ref="C2184:C2247" si="138">EOMONTH(DATE(YEAR(C2183),MONTH(C2183),DAY(C2183)),1)</f>
        <v>106103</v>
      </c>
      <c r="D2184" s="37" t="e">
        <f>INDEX('Monthly Returns'!$E:$E,MATCH('Charting Input'!$C2184,'Monthly Returns'!$D:$D,0),0)</f>
        <v>#N/A</v>
      </c>
      <c r="E2184" s="37" t="e">
        <f>INDEX('Monthly Returns'!$O:$O,MATCH('Charting Input'!$C2184,'Monthly Returns'!$D:$D,0),0)</f>
        <v>#N/A</v>
      </c>
      <c r="F2184" s="37" t="e">
        <f>INDEX('Monthly Returns'!$P:$P,MATCH('Charting Input'!$C2184,'Monthly Returns'!$D:$D,0),0)</f>
        <v>#N/A</v>
      </c>
      <c r="G2184" s="17" t="e">
        <f t="shared" si="137"/>
        <v>#N/A</v>
      </c>
      <c r="H2184" s="17" t="e">
        <f t="shared" ref="H2184:H2247" si="139">H2183*(E2184/E2183)</f>
        <v>#N/A</v>
      </c>
      <c r="I2184" s="17" t="e">
        <f t="shared" ref="I2184:I2247" si="140">I2183*(F2184/F2183)</f>
        <v>#N/A</v>
      </c>
    </row>
    <row r="2185" spans="2:9" x14ac:dyDescent="0.2">
      <c r="B2185" s="1" t="s">
        <v>2596</v>
      </c>
      <c r="C2185" s="34">
        <f t="shared" si="138"/>
        <v>106134</v>
      </c>
      <c r="D2185" s="37" t="e">
        <f>INDEX('Monthly Returns'!$E:$E,MATCH('Charting Input'!$C2185,'Monthly Returns'!$D:$D,0),0)</f>
        <v>#N/A</v>
      </c>
      <c r="E2185" s="37" t="e">
        <f>INDEX('Monthly Returns'!$O:$O,MATCH('Charting Input'!$C2185,'Monthly Returns'!$D:$D,0),0)</f>
        <v>#N/A</v>
      </c>
      <c r="F2185" s="37" t="e">
        <f>INDEX('Monthly Returns'!$P:$P,MATCH('Charting Input'!$C2185,'Monthly Returns'!$D:$D,0),0)</f>
        <v>#N/A</v>
      </c>
      <c r="G2185" s="17" t="e">
        <f t="shared" si="137"/>
        <v>#N/A</v>
      </c>
      <c r="H2185" s="17" t="e">
        <f t="shared" si="139"/>
        <v>#N/A</v>
      </c>
      <c r="I2185" s="17" t="e">
        <f t="shared" si="140"/>
        <v>#N/A</v>
      </c>
    </row>
    <row r="2186" spans="2:9" x14ac:dyDescent="0.2">
      <c r="B2186" s="1" t="s">
        <v>2597</v>
      </c>
      <c r="C2186" s="34">
        <f t="shared" si="138"/>
        <v>106165</v>
      </c>
      <c r="D2186" s="37" t="e">
        <f>INDEX('Monthly Returns'!$E:$E,MATCH('Charting Input'!$C2186,'Monthly Returns'!$D:$D,0),0)</f>
        <v>#N/A</v>
      </c>
      <c r="E2186" s="37" t="e">
        <f>INDEX('Monthly Returns'!$O:$O,MATCH('Charting Input'!$C2186,'Monthly Returns'!$D:$D,0),0)</f>
        <v>#N/A</v>
      </c>
      <c r="F2186" s="37" t="e">
        <f>INDEX('Monthly Returns'!$P:$P,MATCH('Charting Input'!$C2186,'Monthly Returns'!$D:$D,0),0)</f>
        <v>#N/A</v>
      </c>
      <c r="G2186" s="17" t="e">
        <f t="shared" si="137"/>
        <v>#N/A</v>
      </c>
      <c r="H2186" s="17" t="e">
        <f t="shared" si="139"/>
        <v>#N/A</v>
      </c>
      <c r="I2186" s="17" t="e">
        <f t="shared" si="140"/>
        <v>#N/A</v>
      </c>
    </row>
    <row r="2187" spans="2:9" x14ac:dyDescent="0.2">
      <c r="B2187" s="1" t="s">
        <v>2598</v>
      </c>
      <c r="C2187" s="34">
        <f t="shared" si="138"/>
        <v>106195</v>
      </c>
      <c r="D2187" s="37" t="e">
        <f>INDEX('Monthly Returns'!$E:$E,MATCH('Charting Input'!$C2187,'Monthly Returns'!$D:$D,0),0)</f>
        <v>#N/A</v>
      </c>
      <c r="E2187" s="37" t="e">
        <f>INDEX('Monthly Returns'!$O:$O,MATCH('Charting Input'!$C2187,'Monthly Returns'!$D:$D,0),0)</f>
        <v>#N/A</v>
      </c>
      <c r="F2187" s="37" t="e">
        <f>INDEX('Monthly Returns'!$P:$P,MATCH('Charting Input'!$C2187,'Monthly Returns'!$D:$D,0),0)</f>
        <v>#N/A</v>
      </c>
      <c r="G2187" s="17" t="e">
        <f t="shared" si="137"/>
        <v>#N/A</v>
      </c>
      <c r="H2187" s="17" t="e">
        <f t="shared" si="139"/>
        <v>#N/A</v>
      </c>
      <c r="I2187" s="17" t="e">
        <f t="shared" si="140"/>
        <v>#N/A</v>
      </c>
    </row>
    <row r="2188" spans="2:9" x14ac:dyDescent="0.2">
      <c r="B2188" s="1" t="s">
        <v>2599</v>
      </c>
      <c r="C2188" s="34">
        <f t="shared" si="138"/>
        <v>106226</v>
      </c>
      <c r="D2188" s="37" t="e">
        <f>INDEX('Monthly Returns'!$E:$E,MATCH('Charting Input'!$C2188,'Monthly Returns'!$D:$D,0),0)</f>
        <v>#N/A</v>
      </c>
      <c r="E2188" s="37" t="e">
        <f>INDEX('Monthly Returns'!$O:$O,MATCH('Charting Input'!$C2188,'Monthly Returns'!$D:$D,0),0)</f>
        <v>#N/A</v>
      </c>
      <c r="F2188" s="37" t="e">
        <f>INDEX('Monthly Returns'!$P:$P,MATCH('Charting Input'!$C2188,'Monthly Returns'!$D:$D,0),0)</f>
        <v>#N/A</v>
      </c>
      <c r="G2188" s="17" t="e">
        <f t="shared" si="137"/>
        <v>#N/A</v>
      </c>
      <c r="H2188" s="17" t="e">
        <f t="shared" si="139"/>
        <v>#N/A</v>
      </c>
      <c r="I2188" s="17" t="e">
        <f t="shared" si="140"/>
        <v>#N/A</v>
      </c>
    </row>
    <row r="2189" spans="2:9" x14ac:dyDescent="0.2">
      <c r="B2189" s="1" t="s">
        <v>2600</v>
      </c>
      <c r="C2189" s="34">
        <f t="shared" si="138"/>
        <v>106256</v>
      </c>
      <c r="D2189" s="37" t="e">
        <f>INDEX('Monthly Returns'!$E:$E,MATCH('Charting Input'!$C2189,'Monthly Returns'!$D:$D,0),0)</f>
        <v>#N/A</v>
      </c>
      <c r="E2189" s="37" t="e">
        <f>INDEX('Monthly Returns'!$O:$O,MATCH('Charting Input'!$C2189,'Monthly Returns'!$D:$D,0),0)</f>
        <v>#N/A</v>
      </c>
      <c r="F2189" s="37" t="e">
        <f>INDEX('Monthly Returns'!$P:$P,MATCH('Charting Input'!$C2189,'Monthly Returns'!$D:$D,0),0)</f>
        <v>#N/A</v>
      </c>
      <c r="G2189" s="17" t="e">
        <f t="shared" si="137"/>
        <v>#N/A</v>
      </c>
      <c r="H2189" s="17" t="e">
        <f t="shared" si="139"/>
        <v>#N/A</v>
      </c>
      <c r="I2189" s="17" t="e">
        <f t="shared" si="140"/>
        <v>#N/A</v>
      </c>
    </row>
    <row r="2190" spans="2:9" x14ac:dyDescent="0.2">
      <c r="B2190" s="1" t="s">
        <v>2601</v>
      </c>
      <c r="C2190" s="34">
        <f t="shared" si="138"/>
        <v>106287</v>
      </c>
      <c r="D2190" s="37" t="e">
        <f>INDEX('Monthly Returns'!$E:$E,MATCH('Charting Input'!$C2190,'Monthly Returns'!$D:$D,0),0)</f>
        <v>#N/A</v>
      </c>
      <c r="E2190" s="37" t="e">
        <f>INDEX('Monthly Returns'!$O:$O,MATCH('Charting Input'!$C2190,'Monthly Returns'!$D:$D,0),0)</f>
        <v>#N/A</v>
      </c>
      <c r="F2190" s="37" t="e">
        <f>INDEX('Monthly Returns'!$P:$P,MATCH('Charting Input'!$C2190,'Monthly Returns'!$D:$D,0),0)</f>
        <v>#N/A</v>
      </c>
      <c r="G2190" s="17" t="e">
        <f t="shared" si="137"/>
        <v>#N/A</v>
      </c>
      <c r="H2190" s="17" t="e">
        <f t="shared" si="139"/>
        <v>#N/A</v>
      </c>
      <c r="I2190" s="17" t="e">
        <f t="shared" si="140"/>
        <v>#N/A</v>
      </c>
    </row>
    <row r="2191" spans="2:9" x14ac:dyDescent="0.2">
      <c r="B2191" s="1" t="s">
        <v>2602</v>
      </c>
      <c r="C2191" s="34">
        <f t="shared" si="138"/>
        <v>106318</v>
      </c>
      <c r="D2191" s="37" t="e">
        <f>INDEX('Monthly Returns'!$E:$E,MATCH('Charting Input'!$C2191,'Monthly Returns'!$D:$D,0),0)</f>
        <v>#N/A</v>
      </c>
      <c r="E2191" s="37" t="e">
        <f>INDEX('Monthly Returns'!$O:$O,MATCH('Charting Input'!$C2191,'Monthly Returns'!$D:$D,0),0)</f>
        <v>#N/A</v>
      </c>
      <c r="F2191" s="37" t="e">
        <f>INDEX('Monthly Returns'!$P:$P,MATCH('Charting Input'!$C2191,'Monthly Returns'!$D:$D,0),0)</f>
        <v>#N/A</v>
      </c>
      <c r="G2191" s="17" t="e">
        <f t="shared" si="137"/>
        <v>#N/A</v>
      </c>
      <c r="H2191" s="17" t="e">
        <f t="shared" si="139"/>
        <v>#N/A</v>
      </c>
      <c r="I2191" s="17" t="e">
        <f t="shared" si="140"/>
        <v>#N/A</v>
      </c>
    </row>
    <row r="2192" spans="2:9" x14ac:dyDescent="0.2">
      <c r="B2192" s="1" t="s">
        <v>2603</v>
      </c>
      <c r="C2192" s="34">
        <f t="shared" si="138"/>
        <v>106346</v>
      </c>
      <c r="D2192" s="37" t="e">
        <f>INDEX('Monthly Returns'!$E:$E,MATCH('Charting Input'!$C2192,'Monthly Returns'!$D:$D,0),0)</f>
        <v>#N/A</v>
      </c>
      <c r="E2192" s="37" t="e">
        <f>INDEX('Monthly Returns'!$O:$O,MATCH('Charting Input'!$C2192,'Monthly Returns'!$D:$D,0),0)</f>
        <v>#N/A</v>
      </c>
      <c r="F2192" s="37" t="e">
        <f>INDEX('Monthly Returns'!$P:$P,MATCH('Charting Input'!$C2192,'Monthly Returns'!$D:$D,0),0)</f>
        <v>#N/A</v>
      </c>
      <c r="G2192" s="17" t="e">
        <f t="shared" si="137"/>
        <v>#N/A</v>
      </c>
      <c r="H2192" s="17" t="e">
        <f t="shared" si="139"/>
        <v>#N/A</v>
      </c>
      <c r="I2192" s="17" t="e">
        <f t="shared" si="140"/>
        <v>#N/A</v>
      </c>
    </row>
    <row r="2193" spans="2:9" x14ac:dyDescent="0.2">
      <c r="B2193" s="1" t="s">
        <v>2604</v>
      </c>
      <c r="C2193" s="34">
        <f t="shared" si="138"/>
        <v>106377</v>
      </c>
      <c r="D2193" s="37" t="e">
        <f>INDEX('Monthly Returns'!$E:$E,MATCH('Charting Input'!$C2193,'Monthly Returns'!$D:$D,0),0)</f>
        <v>#N/A</v>
      </c>
      <c r="E2193" s="37" t="e">
        <f>INDEX('Monthly Returns'!$O:$O,MATCH('Charting Input'!$C2193,'Monthly Returns'!$D:$D,0),0)</f>
        <v>#N/A</v>
      </c>
      <c r="F2193" s="37" t="e">
        <f>INDEX('Monthly Returns'!$P:$P,MATCH('Charting Input'!$C2193,'Monthly Returns'!$D:$D,0),0)</f>
        <v>#N/A</v>
      </c>
      <c r="G2193" s="17" t="e">
        <f t="shared" si="137"/>
        <v>#N/A</v>
      </c>
      <c r="H2193" s="17" t="e">
        <f t="shared" si="139"/>
        <v>#N/A</v>
      </c>
      <c r="I2193" s="17" t="e">
        <f t="shared" si="140"/>
        <v>#N/A</v>
      </c>
    </row>
    <row r="2194" spans="2:9" x14ac:dyDescent="0.2">
      <c r="B2194" s="1" t="s">
        <v>2605</v>
      </c>
      <c r="C2194" s="34">
        <f t="shared" si="138"/>
        <v>106407</v>
      </c>
      <c r="D2194" s="37" t="e">
        <f>INDEX('Monthly Returns'!$E:$E,MATCH('Charting Input'!$C2194,'Monthly Returns'!$D:$D,0),0)</f>
        <v>#N/A</v>
      </c>
      <c r="E2194" s="37" t="e">
        <f>INDEX('Monthly Returns'!$O:$O,MATCH('Charting Input'!$C2194,'Monthly Returns'!$D:$D,0),0)</f>
        <v>#N/A</v>
      </c>
      <c r="F2194" s="37" t="e">
        <f>INDEX('Monthly Returns'!$P:$P,MATCH('Charting Input'!$C2194,'Monthly Returns'!$D:$D,0),0)</f>
        <v>#N/A</v>
      </c>
      <c r="G2194" s="17" t="e">
        <f t="shared" si="137"/>
        <v>#N/A</v>
      </c>
      <c r="H2194" s="17" t="e">
        <f t="shared" si="139"/>
        <v>#N/A</v>
      </c>
      <c r="I2194" s="17" t="e">
        <f t="shared" si="140"/>
        <v>#N/A</v>
      </c>
    </row>
    <row r="2195" spans="2:9" x14ac:dyDescent="0.2">
      <c r="B2195" s="1" t="s">
        <v>2606</v>
      </c>
      <c r="C2195" s="34">
        <f t="shared" si="138"/>
        <v>106438</v>
      </c>
      <c r="D2195" s="37" t="e">
        <f>INDEX('Monthly Returns'!$E:$E,MATCH('Charting Input'!$C2195,'Monthly Returns'!$D:$D,0),0)</f>
        <v>#N/A</v>
      </c>
      <c r="E2195" s="37" t="e">
        <f>INDEX('Monthly Returns'!$O:$O,MATCH('Charting Input'!$C2195,'Monthly Returns'!$D:$D,0),0)</f>
        <v>#N/A</v>
      </c>
      <c r="F2195" s="37" t="e">
        <f>INDEX('Monthly Returns'!$P:$P,MATCH('Charting Input'!$C2195,'Monthly Returns'!$D:$D,0),0)</f>
        <v>#N/A</v>
      </c>
      <c r="G2195" s="17" t="e">
        <f t="shared" si="137"/>
        <v>#N/A</v>
      </c>
      <c r="H2195" s="17" t="e">
        <f t="shared" si="139"/>
        <v>#N/A</v>
      </c>
      <c r="I2195" s="17" t="e">
        <f t="shared" si="140"/>
        <v>#N/A</v>
      </c>
    </row>
    <row r="2196" spans="2:9" x14ac:dyDescent="0.2">
      <c r="B2196" s="1" t="s">
        <v>2607</v>
      </c>
      <c r="C2196" s="34">
        <f t="shared" si="138"/>
        <v>106468</v>
      </c>
      <c r="D2196" s="37" t="e">
        <f>INDEX('Monthly Returns'!$E:$E,MATCH('Charting Input'!$C2196,'Monthly Returns'!$D:$D,0),0)</f>
        <v>#N/A</v>
      </c>
      <c r="E2196" s="37" t="e">
        <f>INDEX('Monthly Returns'!$O:$O,MATCH('Charting Input'!$C2196,'Monthly Returns'!$D:$D,0),0)</f>
        <v>#N/A</v>
      </c>
      <c r="F2196" s="37" t="e">
        <f>INDEX('Monthly Returns'!$P:$P,MATCH('Charting Input'!$C2196,'Monthly Returns'!$D:$D,0),0)</f>
        <v>#N/A</v>
      </c>
      <c r="G2196" s="17" t="e">
        <f t="shared" si="137"/>
        <v>#N/A</v>
      </c>
      <c r="H2196" s="17" t="e">
        <f t="shared" si="139"/>
        <v>#N/A</v>
      </c>
      <c r="I2196" s="17" t="e">
        <f t="shared" si="140"/>
        <v>#N/A</v>
      </c>
    </row>
    <row r="2197" spans="2:9" x14ac:dyDescent="0.2">
      <c r="B2197" s="1" t="s">
        <v>2608</v>
      </c>
      <c r="C2197" s="34">
        <f t="shared" si="138"/>
        <v>106499</v>
      </c>
      <c r="D2197" s="37" t="e">
        <f>INDEX('Monthly Returns'!$E:$E,MATCH('Charting Input'!$C2197,'Monthly Returns'!$D:$D,0),0)</f>
        <v>#N/A</v>
      </c>
      <c r="E2197" s="37" t="e">
        <f>INDEX('Monthly Returns'!$O:$O,MATCH('Charting Input'!$C2197,'Monthly Returns'!$D:$D,0),0)</f>
        <v>#N/A</v>
      </c>
      <c r="F2197" s="37" t="e">
        <f>INDEX('Monthly Returns'!$P:$P,MATCH('Charting Input'!$C2197,'Monthly Returns'!$D:$D,0),0)</f>
        <v>#N/A</v>
      </c>
      <c r="G2197" s="17" t="e">
        <f t="shared" si="137"/>
        <v>#N/A</v>
      </c>
      <c r="H2197" s="17" t="e">
        <f t="shared" si="139"/>
        <v>#N/A</v>
      </c>
      <c r="I2197" s="17" t="e">
        <f t="shared" si="140"/>
        <v>#N/A</v>
      </c>
    </row>
    <row r="2198" spans="2:9" x14ac:dyDescent="0.2">
      <c r="B2198" s="1" t="s">
        <v>2609</v>
      </c>
      <c r="C2198" s="34">
        <f t="shared" si="138"/>
        <v>106530</v>
      </c>
      <c r="D2198" s="37" t="e">
        <f>INDEX('Monthly Returns'!$E:$E,MATCH('Charting Input'!$C2198,'Monthly Returns'!$D:$D,0),0)</f>
        <v>#N/A</v>
      </c>
      <c r="E2198" s="37" t="e">
        <f>INDEX('Monthly Returns'!$O:$O,MATCH('Charting Input'!$C2198,'Monthly Returns'!$D:$D,0),0)</f>
        <v>#N/A</v>
      </c>
      <c r="F2198" s="37" t="e">
        <f>INDEX('Monthly Returns'!$P:$P,MATCH('Charting Input'!$C2198,'Monthly Returns'!$D:$D,0),0)</f>
        <v>#N/A</v>
      </c>
      <c r="G2198" s="17" t="e">
        <f t="shared" si="137"/>
        <v>#N/A</v>
      </c>
      <c r="H2198" s="17" t="e">
        <f t="shared" si="139"/>
        <v>#N/A</v>
      </c>
      <c r="I2198" s="17" t="e">
        <f t="shared" si="140"/>
        <v>#N/A</v>
      </c>
    </row>
    <row r="2199" spans="2:9" x14ac:dyDescent="0.2">
      <c r="B2199" s="1" t="s">
        <v>2610</v>
      </c>
      <c r="C2199" s="34">
        <f t="shared" si="138"/>
        <v>106560</v>
      </c>
      <c r="D2199" s="37" t="e">
        <f>INDEX('Monthly Returns'!$E:$E,MATCH('Charting Input'!$C2199,'Monthly Returns'!$D:$D,0),0)</f>
        <v>#N/A</v>
      </c>
      <c r="E2199" s="37" t="e">
        <f>INDEX('Monthly Returns'!$O:$O,MATCH('Charting Input'!$C2199,'Monthly Returns'!$D:$D,0),0)</f>
        <v>#N/A</v>
      </c>
      <c r="F2199" s="37" t="e">
        <f>INDEX('Monthly Returns'!$P:$P,MATCH('Charting Input'!$C2199,'Monthly Returns'!$D:$D,0),0)</f>
        <v>#N/A</v>
      </c>
      <c r="G2199" s="17" t="e">
        <f t="shared" si="137"/>
        <v>#N/A</v>
      </c>
      <c r="H2199" s="17" t="e">
        <f t="shared" si="139"/>
        <v>#N/A</v>
      </c>
      <c r="I2199" s="17" t="e">
        <f t="shared" si="140"/>
        <v>#N/A</v>
      </c>
    </row>
    <row r="2200" spans="2:9" x14ac:dyDescent="0.2">
      <c r="B2200" s="1" t="s">
        <v>2611</v>
      </c>
      <c r="C2200" s="34">
        <f t="shared" si="138"/>
        <v>106591</v>
      </c>
      <c r="D2200" s="37" t="e">
        <f>INDEX('Monthly Returns'!$E:$E,MATCH('Charting Input'!$C2200,'Monthly Returns'!$D:$D,0),0)</f>
        <v>#N/A</v>
      </c>
      <c r="E2200" s="37" t="e">
        <f>INDEX('Monthly Returns'!$O:$O,MATCH('Charting Input'!$C2200,'Monthly Returns'!$D:$D,0),0)</f>
        <v>#N/A</v>
      </c>
      <c r="F2200" s="37" t="e">
        <f>INDEX('Monthly Returns'!$P:$P,MATCH('Charting Input'!$C2200,'Monthly Returns'!$D:$D,0),0)</f>
        <v>#N/A</v>
      </c>
      <c r="G2200" s="17" t="e">
        <f t="shared" si="137"/>
        <v>#N/A</v>
      </c>
      <c r="H2200" s="17" t="e">
        <f t="shared" si="139"/>
        <v>#N/A</v>
      </c>
      <c r="I2200" s="17" t="e">
        <f t="shared" si="140"/>
        <v>#N/A</v>
      </c>
    </row>
    <row r="2201" spans="2:9" x14ac:dyDescent="0.2">
      <c r="B2201" s="1" t="s">
        <v>2612</v>
      </c>
      <c r="C2201" s="34">
        <f t="shared" si="138"/>
        <v>106621</v>
      </c>
      <c r="D2201" s="37" t="e">
        <f>INDEX('Monthly Returns'!$E:$E,MATCH('Charting Input'!$C2201,'Monthly Returns'!$D:$D,0),0)</f>
        <v>#N/A</v>
      </c>
      <c r="E2201" s="37" t="e">
        <f>INDEX('Monthly Returns'!$O:$O,MATCH('Charting Input'!$C2201,'Monthly Returns'!$D:$D,0),0)</f>
        <v>#N/A</v>
      </c>
      <c r="F2201" s="37" t="e">
        <f>INDEX('Monthly Returns'!$P:$P,MATCH('Charting Input'!$C2201,'Monthly Returns'!$D:$D,0),0)</f>
        <v>#N/A</v>
      </c>
      <c r="G2201" s="17" t="e">
        <f t="shared" si="137"/>
        <v>#N/A</v>
      </c>
      <c r="H2201" s="17" t="e">
        <f t="shared" si="139"/>
        <v>#N/A</v>
      </c>
      <c r="I2201" s="17" t="e">
        <f t="shared" si="140"/>
        <v>#N/A</v>
      </c>
    </row>
    <row r="2202" spans="2:9" x14ac:dyDescent="0.2">
      <c r="B2202" s="1" t="s">
        <v>2613</v>
      </c>
      <c r="C2202" s="34">
        <f t="shared" si="138"/>
        <v>106652</v>
      </c>
      <c r="D2202" s="37" t="e">
        <f>INDEX('Monthly Returns'!$E:$E,MATCH('Charting Input'!$C2202,'Monthly Returns'!$D:$D,0),0)</f>
        <v>#N/A</v>
      </c>
      <c r="E2202" s="37" t="e">
        <f>INDEX('Monthly Returns'!$O:$O,MATCH('Charting Input'!$C2202,'Monthly Returns'!$D:$D,0),0)</f>
        <v>#N/A</v>
      </c>
      <c r="F2202" s="37" t="e">
        <f>INDEX('Monthly Returns'!$P:$P,MATCH('Charting Input'!$C2202,'Monthly Returns'!$D:$D,0),0)</f>
        <v>#N/A</v>
      </c>
      <c r="G2202" s="17" t="e">
        <f t="shared" si="137"/>
        <v>#N/A</v>
      </c>
      <c r="H2202" s="17" t="e">
        <f t="shared" si="139"/>
        <v>#N/A</v>
      </c>
      <c r="I2202" s="17" t="e">
        <f t="shared" si="140"/>
        <v>#N/A</v>
      </c>
    </row>
    <row r="2203" spans="2:9" x14ac:dyDescent="0.2">
      <c r="B2203" s="1" t="s">
        <v>2614</v>
      </c>
      <c r="C2203" s="34">
        <f t="shared" si="138"/>
        <v>106683</v>
      </c>
      <c r="D2203" s="37" t="e">
        <f>INDEX('Monthly Returns'!$E:$E,MATCH('Charting Input'!$C2203,'Monthly Returns'!$D:$D,0),0)</f>
        <v>#N/A</v>
      </c>
      <c r="E2203" s="37" t="e">
        <f>INDEX('Monthly Returns'!$O:$O,MATCH('Charting Input'!$C2203,'Monthly Returns'!$D:$D,0),0)</f>
        <v>#N/A</v>
      </c>
      <c r="F2203" s="37" t="e">
        <f>INDEX('Monthly Returns'!$P:$P,MATCH('Charting Input'!$C2203,'Monthly Returns'!$D:$D,0),0)</f>
        <v>#N/A</v>
      </c>
      <c r="G2203" s="17" t="e">
        <f t="shared" si="137"/>
        <v>#N/A</v>
      </c>
      <c r="H2203" s="17" t="e">
        <f t="shared" si="139"/>
        <v>#N/A</v>
      </c>
      <c r="I2203" s="17" t="e">
        <f t="shared" si="140"/>
        <v>#N/A</v>
      </c>
    </row>
    <row r="2204" spans="2:9" x14ac:dyDescent="0.2">
      <c r="B2204" s="1" t="s">
        <v>2615</v>
      </c>
      <c r="C2204" s="34">
        <f t="shared" si="138"/>
        <v>106712</v>
      </c>
      <c r="D2204" s="37" t="e">
        <f>INDEX('Monthly Returns'!$E:$E,MATCH('Charting Input'!$C2204,'Monthly Returns'!$D:$D,0),0)</f>
        <v>#N/A</v>
      </c>
      <c r="E2204" s="37" t="e">
        <f>INDEX('Monthly Returns'!$O:$O,MATCH('Charting Input'!$C2204,'Monthly Returns'!$D:$D,0),0)</f>
        <v>#N/A</v>
      </c>
      <c r="F2204" s="37" t="e">
        <f>INDEX('Monthly Returns'!$P:$P,MATCH('Charting Input'!$C2204,'Monthly Returns'!$D:$D,0),0)</f>
        <v>#N/A</v>
      </c>
      <c r="G2204" s="17" t="e">
        <f t="shared" si="137"/>
        <v>#N/A</v>
      </c>
      <c r="H2204" s="17" t="e">
        <f t="shared" si="139"/>
        <v>#N/A</v>
      </c>
      <c r="I2204" s="17" t="e">
        <f t="shared" si="140"/>
        <v>#N/A</v>
      </c>
    </row>
    <row r="2205" spans="2:9" x14ac:dyDescent="0.2">
      <c r="B2205" s="1" t="s">
        <v>2616</v>
      </c>
      <c r="C2205" s="34">
        <f t="shared" si="138"/>
        <v>106743</v>
      </c>
      <c r="D2205" s="37" t="e">
        <f>INDEX('Monthly Returns'!$E:$E,MATCH('Charting Input'!$C2205,'Monthly Returns'!$D:$D,0),0)</f>
        <v>#N/A</v>
      </c>
      <c r="E2205" s="37" t="e">
        <f>INDEX('Monthly Returns'!$O:$O,MATCH('Charting Input'!$C2205,'Monthly Returns'!$D:$D,0),0)</f>
        <v>#N/A</v>
      </c>
      <c r="F2205" s="37" t="e">
        <f>INDEX('Monthly Returns'!$P:$P,MATCH('Charting Input'!$C2205,'Monthly Returns'!$D:$D,0),0)</f>
        <v>#N/A</v>
      </c>
      <c r="G2205" s="17" t="e">
        <f t="shared" si="137"/>
        <v>#N/A</v>
      </c>
      <c r="H2205" s="17" t="e">
        <f t="shared" si="139"/>
        <v>#N/A</v>
      </c>
      <c r="I2205" s="17" t="e">
        <f t="shared" si="140"/>
        <v>#N/A</v>
      </c>
    </row>
    <row r="2206" spans="2:9" x14ac:dyDescent="0.2">
      <c r="B2206" s="1" t="s">
        <v>2617</v>
      </c>
      <c r="C2206" s="34">
        <f t="shared" si="138"/>
        <v>106773</v>
      </c>
      <c r="D2206" s="37" t="e">
        <f>INDEX('Monthly Returns'!$E:$E,MATCH('Charting Input'!$C2206,'Monthly Returns'!$D:$D,0),0)</f>
        <v>#N/A</v>
      </c>
      <c r="E2206" s="37" t="e">
        <f>INDEX('Monthly Returns'!$O:$O,MATCH('Charting Input'!$C2206,'Monthly Returns'!$D:$D,0),0)</f>
        <v>#N/A</v>
      </c>
      <c r="F2206" s="37" t="e">
        <f>INDEX('Monthly Returns'!$P:$P,MATCH('Charting Input'!$C2206,'Monthly Returns'!$D:$D,0),0)</f>
        <v>#N/A</v>
      </c>
      <c r="G2206" s="17" t="e">
        <f t="shared" si="137"/>
        <v>#N/A</v>
      </c>
      <c r="H2206" s="17" t="e">
        <f t="shared" si="139"/>
        <v>#N/A</v>
      </c>
      <c r="I2206" s="17" t="e">
        <f t="shared" si="140"/>
        <v>#N/A</v>
      </c>
    </row>
    <row r="2207" spans="2:9" x14ac:dyDescent="0.2">
      <c r="B2207" s="1" t="s">
        <v>2618</v>
      </c>
      <c r="C2207" s="34">
        <f t="shared" si="138"/>
        <v>106804</v>
      </c>
      <c r="D2207" s="37" t="e">
        <f>INDEX('Monthly Returns'!$E:$E,MATCH('Charting Input'!$C2207,'Monthly Returns'!$D:$D,0),0)</f>
        <v>#N/A</v>
      </c>
      <c r="E2207" s="37" t="e">
        <f>INDEX('Monthly Returns'!$O:$O,MATCH('Charting Input'!$C2207,'Monthly Returns'!$D:$D,0),0)</f>
        <v>#N/A</v>
      </c>
      <c r="F2207" s="37" t="e">
        <f>INDEX('Monthly Returns'!$P:$P,MATCH('Charting Input'!$C2207,'Monthly Returns'!$D:$D,0),0)</f>
        <v>#N/A</v>
      </c>
      <c r="G2207" s="17" t="e">
        <f t="shared" si="137"/>
        <v>#N/A</v>
      </c>
      <c r="H2207" s="17" t="e">
        <f t="shared" si="139"/>
        <v>#N/A</v>
      </c>
      <c r="I2207" s="17" t="e">
        <f t="shared" si="140"/>
        <v>#N/A</v>
      </c>
    </row>
    <row r="2208" spans="2:9" x14ac:dyDescent="0.2">
      <c r="B2208" s="1" t="s">
        <v>2619</v>
      </c>
      <c r="C2208" s="34">
        <f t="shared" si="138"/>
        <v>106834</v>
      </c>
      <c r="D2208" s="37" t="e">
        <f>INDEX('Monthly Returns'!$E:$E,MATCH('Charting Input'!$C2208,'Monthly Returns'!$D:$D,0),0)</f>
        <v>#N/A</v>
      </c>
      <c r="E2208" s="37" t="e">
        <f>INDEX('Monthly Returns'!$O:$O,MATCH('Charting Input'!$C2208,'Monthly Returns'!$D:$D,0),0)</f>
        <v>#N/A</v>
      </c>
      <c r="F2208" s="37" t="e">
        <f>INDEX('Monthly Returns'!$P:$P,MATCH('Charting Input'!$C2208,'Monthly Returns'!$D:$D,0),0)</f>
        <v>#N/A</v>
      </c>
      <c r="G2208" s="17" t="e">
        <f t="shared" si="137"/>
        <v>#N/A</v>
      </c>
      <c r="H2208" s="17" t="e">
        <f t="shared" si="139"/>
        <v>#N/A</v>
      </c>
      <c r="I2208" s="17" t="e">
        <f t="shared" si="140"/>
        <v>#N/A</v>
      </c>
    </row>
    <row r="2209" spans="2:9" x14ac:dyDescent="0.2">
      <c r="B2209" s="1" t="s">
        <v>2620</v>
      </c>
      <c r="C2209" s="34">
        <f t="shared" si="138"/>
        <v>106865</v>
      </c>
      <c r="D2209" s="37" t="e">
        <f>INDEX('Monthly Returns'!$E:$E,MATCH('Charting Input'!$C2209,'Monthly Returns'!$D:$D,0),0)</f>
        <v>#N/A</v>
      </c>
      <c r="E2209" s="37" t="e">
        <f>INDEX('Monthly Returns'!$O:$O,MATCH('Charting Input'!$C2209,'Monthly Returns'!$D:$D,0),0)</f>
        <v>#N/A</v>
      </c>
      <c r="F2209" s="37" t="e">
        <f>INDEX('Monthly Returns'!$P:$P,MATCH('Charting Input'!$C2209,'Monthly Returns'!$D:$D,0),0)</f>
        <v>#N/A</v>
      </c>
      <c r="G2209" s="17" t="e">
        <f t="shared" si="137"/>
        <v>#N/A</v>
      </c>
      <c r="H2209" s="17" t="e">
        <f t="shared" si="139"/>
        <v>#N/A</v>
      </c>
      <c r="I2209" s="17" t="e">
        <f t="shared" si="140"/>
        <v>#N/A</v>
      </c>
    </row>
    <row r="2210" spans="2:9" x14ac:dyDescent="0.2">
      <c r="B2210" s="1" t="s">
        <v>2621</v>
      </c>
      <c r="C2210" s="34">
        <f t="shared" si="138"/>
        <v>106896</v>
      </c>
      <c r="D2210" s="37" t="e">
        <f>INDEX('Monthly Returns'!$E:$E,MATCH('Charting Input'!$C2210,'Monthly Returns'!$D:$D,0),0)</f>
        <v>#N/A</v>
      </c>
      <c r="E2210" s="37" t="e">
        <f>INDEX('Monthly Returns'!$O:$O,MATCH('Charting Input'!$C2210,'Monthly Returns'!$D:$D,0),0)</f>
        <v>#N/A</v>
      </c>
      <c r="F2210" s="37" t="e">
        <f>INDEX('Monthly Returns'!$P:$P,MATCH('Charting Input'!$C2210,'Monthly Returns'!$D:$D,0),0)</f>
        <v>#N/A</v>
      </c>
      <c r="G2210" s="17" t="e">
        <f t="shared" si="137"/>
        <v>#N/A</v>
      </c>
      <c r="H2210" s="17" t="e">
        <f t="shared" si="139"/>
        <v>#N/A</v>
      </c>
      <c r="I2210" s="17" t="e">
        <f t="shared" si="140"/>
        <v>#N/A</v>
      </c>
    </row>
    <row r="2211" spans="2:9" x14ac:dyDescent="0.2">
      <c r="B2211" s="1" t="s">
        <v>2622</v>
      </c>
      <c r="C2211" s="34">
        <f t="shared" si="138"/>
        <v>106926</v>
      </c>
      <c r="D2211" s="37" t="e">
        <f>INDEX('Monthly Returns'!$E:$E,MATCH('Charting Input'!$C2211,'Monthly Returns'!$D:$D,0),0)</f>
        <v>#N/A</v>
      </c>
      <c r="E2211" s="37" t="e">
        <f>INDEX('Monthly Returns'!$O:$O,MATCH('Charting Input'!$C2211,'Monthly Returns'!$D:$D,0),0)</f>
        <v>#N/A</v>
      </c>
      <c r="F2211" s="37" t="e">
        <f>INDEX('Monthly Returns'!$P:$P,MATCH('Charting Input'!$C2211,'Monthly Returns'!$D:$D,0),0)</f>
        <v>#N/A</v>
      </c>
      <c r="G2211" s="17" t="e">
        <f t="shared" si="137"/>
        <v>#N/A</v>
      </c>
      <c r="H2211" s="17" t="e">
        <f t="shared" si="139"/>
        <v>#N/A</v>
      </c>
      <c r="I2211" s="17" t="e">
        <f t="shared" si="140"/>
        <v>#N/A</v>
      </c>
    </row>
    <row r="2212" spans="2:9" x14ac:dyDescent="0.2">
      <c r="B2212" s="1" t="s">
        <v>2623</v>
      </c>
      <c r="C2212" s="34">
        <f t="shared" si="138"/>
        <v>106957</v>
      </c>
      <c r="D2212" s="37" t="e">
        <f>INDEX('Monthly Returns'!$E:$E,MATCH('Charting Input'!$C2212,'Monthly Returns'!$D:$D,0),0)</f>
        <v>#N/A</v>
      </c>
      <c r="E2212" s="37" t="e">
        <f>INDEX('Monthly Returns'!$O:$O,MATCH('Charting Input'!$C2212,'Monthly Returns'!$D:$D,0),0)</f>
        <v>#N/A</v>
      </c>
      <c r="F2212" s="37" t="e">
        <f>INDEX('Monthly Returns'!$P:$P,MATCH('Charting Input'!$C2212,'Monthly Returns'!$D:$D,0),0)</f>
        <v>#N/A</v>
      </c>
      <c r="G2212" s="17" t="e">
        <f t="shared" si="137"/>
        <v>#N/A</v>
      </c>
      <c r="H2212" s="17" t="e">
        <f t="shared" si="139"/>
        <v>#N/A</v>
      </c>
      <c r="I2212" s="17" t="e">
        <f t="shared" si="140"/>
        <v>#N/A</v>
      </c>
    </row>
    <row r="2213" spans="2:9" x14ac:dyDescent="0.2">
      <c r="B2213" s="1" t="s">
        <v>2624</v>
      </c>
      <c r="C2213" s="34">
        <f t="shared" si="138"/>
        <v>106987</v>
      </c>
      <c r="D2213" s="37" t="e">
        <f>INDEX('Monthly Returns'!$E:$E,MATCH('Charting Input'!$C2213,'Monthly Returns'!$D:$D,0),0)</f>
        <v>#N/A</v>
      </c>
      <c r="E2213" s="37" t="e">
        <f>INDEX('Monthly Returns'!$O:$O,MATCH('Charting Input'!$C2213,'Monthly Returns'!$D:$D,0),0)</f>
        <v>#N/A</v>
      </c>
      <c r="F2213" s="37" t="e">
        <f>INDEX('Monthly Returns'!$P:$P,MATCH('Charting Input'!$C2213,'Monthly Returns'!$D:$D,0),0)</f>
        <v>#N/A</v>
      </c>
      <c r="G2213" s="17" t="e">
        <f t="shared" si="137"/>
        <v>#N/A</v>
      </c>
      <c r="H2213" s="17" t="e">
        <f t="shared" si="139"/>
        <v>#N/A</v>
      </c>
      <c r="I2213" s="17" t="e">
        <f t="shared" si="140"/>
        <v>#N/A</v>
      </c>
    </row>
    <row r="2214" spans="2:9" x14ac:dyDescent="0.2">
      <c r="B2214" s="1" t="s">
        <v>2625</v>
      </c>
      <c r="C2214" s="34">
        <f t="shared" si="138"/>
        <v>107018</v>
      </c>
      <c r="D2214" s="37" t="e">
        <f>INDEX('Monthly Returns'!$E:$E,MATCH('Charting Input'!$C2214,'Monthly Returns'!$D:$D,0),0)</f>
        <v>#N/A</v>
      </c>
      <c r="E2214" s="37" t="e">
        <f>INDEX('Monthly Returns'!$O:$O,MATCH('Charting Input'!$C2214,'Monthly Returns'!$D:$D,0),0)</f>
        <v>#N/A</v>
      </c>
      <c r="F2214" s="37" t="e">
        <f>INDEX('Monthly Returns'!$P:$P,MATCH('Charting Input'!$C2214,'Monthly Returns'!$D:$D,0),0)</f>
        <v>#N/A</v>
      </c>
      <c r="G2214" s="17" t="e">
        <f t="shared" si="137"/>
        <v>#N/A</v>
      </c>
      <c r="H2214" s="17" t="e">
        <f t="shared" si="139"/>
        <v>#N/A</v>
      </c>
      <c r="I2214" s="17" t="e">
        <f t="shared" si="140"/>
        <v>#N/A</v>
      </c>
    </row>
    <row r="2215" spans="2:9" x14ac:dyDescent="0.2">
      <c r="B2215" s="1" t="s">
        <v>2626</v>
      </c>
      <c r="C2215" s="34">
        <f t="shared" si="138"/>
        <v>107049</v>
      </c>
      <c r="D2215" s="37" t="e">
        <f>INDEX('Monthly Returns'!$E:$E,MATCH('Charting Input'!$C2215,'Monthly Returns'!$D:$D,0),0)</f>
        <v>#N/A</v>
      </c>
      <c r="E2215" s="37" t="e">
        <f>INDEX('Monthly Returns'!$O:$O,MATCH('Charting Input'!$C2215,'Monthly Returns'!$D:$D,0),0)</f>
        <v>#N/A</v>
      </c>
      <c r="F2215" s="37" t="e">
        <f>INDEX('Monthly Returns'!$P:$P,MATCH('Charting Input'!$C2215,'Monthly Returns'!$D:$D,0),0)</f>
        <v>#N/A</v>
      </c>
      <c r="G2215" s="17" t="e">
        <f t="shared" si="137"/>
        <v>#N/A</v>
      </c>
      <c r="H2215" s="17" t="e">
        <f t="shared" si="139"/>
        <v>#N/A</v>
      </c>
      <c r="I2215" s="17" t="e">
        <f t="shared" si="140"/>
        <v>#N/A</v>
      </c>
    </row>
    <row r="2216" spans="2:9" x14ac:dyDescent="0.2">
      <c r="B2216" s="1" t="s">
        <v>2627</v>
      </c>
      <c r="C2216" s="34">
        <f t="shared" si="138"/>
        <v>107077</v>
      </c>
      <c r="D2216" s="37" t="e">
        <f>INDEX('Monthly Returns'!$E:$E,MATCH('Charting Input'!$C2216,'Monthly Returns'!$D:$D,0),0)</f>
        <v>#N/A</v>
      </c>
      <c r="E2216" s="37" t="e">
        <f>INDEX('Monthly Returns'!$O:$O,MATCH('Charting Input'!$C2216,'Monthly Returns'!$D:$D,0),0)</f>
        <v>#N/A</v>
      </c>
      <c r="F2216" s="37" t="e">
        <f>INDEX('Monthly Returns'!$P:$P,MATCH('Charting Input'!$C2216,'Monthly Returns'!$D:$D,0),0)</f>
        <v>#N/A</v>
      </c>
      <c r="G2216" s="17" t="e">
        <f t="shared" si="137"/>
        <v>#N/A</v>
      </c>
      <c r="H2216" s="17" t="e">
        <f t="shared" si="139"/>
        <v>#N/A</v>
      </c>
      <c r="I2216" s="17" t="e">
        <f t="shared" si="140"/>
        <v>#N/A</v>
      </c>
    </row>
    <row r="2217" spans="2:9" x14ac:dyDescent="0.2">
      <c r="B2217" s="1" t="s">
        <v>2628</v>
      </c>
      <c r="C2217" s="34">
        <f t="shared" si="138"/>
        <v>107108</v>
      </c>
      <c r="D2217" s="37" t="e">
        <f>INDEX('Monthly Returns'!$E:$E,MATCH('Charting Input'!$C2217,'Monthly Returns'!$D:$D,0),0)</f>
        <v>#N/A</v>
      </c>
      <c r="E2217" s="37" t="e">
        <f>INDEX('Monthly Returns'!$O:$O,MATCH('Charting Input'!$C2217,'Monthly Returns'!$D:$D,0),0)</f>
        <v>#N/A</v>
      </c>
      <c r="F2217" s="37" t="e">
        <f>INDEX('Monthly Returns'!$P:$P,MATCH('Charting Input'!$C2217,'Monthly Returns'!$D:$D,0),0)</f>
        <v>#N/A</v>
      </c>
      <c r="G2217" s="17" t="e">
        <f t="shared" si="137"/>
        <v>#N/A</v>
      </c>
      <c r="H2217" s="17" t="e">
        <f t="shared" si="139"/>
        <v>#N/A</v>
      </c>
      <c r="I2217" s="17" t="e">
        <f t="shared" si="140"/>
        <v>#N/A</v>
      </c>
    </row>
    <row r="2218" spans="2:9" x14ac:dyDescent="0.2">
      <c r="B2218" s="1" t="s">
        <v>2629</v>
      </c>
      <c r="C2218" s="34">
        <f t="shared" si="138"/>
        <v>107138</v>
      </c>
      <c r="D2218" s="37" t="e">
        <f>INDEX('Monthly Returns'!$E:$E,MATCH('Charting Input'!$C2218,'Monthly Returns'!$D:$D,0),0)</f>
        <v>#N/A</v>
      </c>
      <c r="E2218" s="37" t="e">
        <f>INDEX('Monthly Returns'!$O:$O,MATCH('Charting Input'!$C2218,'Monthly Returns'!$D:$D,0),0)</f>
        <v>#N/A</v>
      </c>
      <c r="F2218" s="37" t="e">
        <f>INDEX('Monthly Returns'!$P:$P,MATCH('Charting Input'!$C2218,'Monthly Returns'!$D:$D,0),0)</f>
        <v>#N/A</v>
      </c>
      <c r="G2218" s="17" t="e">
        <f t="shared" si="137"/>
        <v>#N/A</v>
      </c>
      <c r="H2218" s="17" t="e">
        <f t="shared" si="139"/>
        <v>#N/A</v>
      </c>
      <c r="I2218" s="17" t="e">
        <f t="shared" si="140"/>
        <v>#N/A</v>
      </c>
    </row>
    <row r="2219" spans="2:9" x14ac:dyDescent="0.2">
      <c r="B2219" s="1" t="s">
        <v>2630</v>
      </c>
      <c r="C2219" s="34">
        <f t="shared" si="138"/>
        <v>107169</v>
      </c>
      <c r="D2219" s="37" t="e">
        <f>INDEX('Monthly Returns'!$E:$E,MATCH('Charting Input'!$C2219,'Monthly Returns'!$D:$D,0),0)</f>
        <v>#N/A</v>
      </c>
      <c r="E2219" s="37" t="e">
        <f>INDEX('Monthly Returns'!$O:$O,MATCH('Charting Input'!$C2219,'Monthly Returns'!$D:$D,0),0)</f>
        <v>#N/A</v>
      </c>
      <c r="F2219" s="37" t="e">
        <f>INDEX('Monthly Returns'!$P:$P,MATCH('Charting Input'!$C2219,'Monthly Returns'!$D:$D,0),0)</f>
        <v>#N/A</v>
      </c>
      <c r="G2219" s="17" t="e">
        <f t="shared" si="137"/>
        <v>#N/A</v>
      </c>
      <c r="H2219" s="17" t="e">
        <f t="shared" si="139"/>
        <v>#N/A</v>
      </c>
      <c r="I2219" s="17" t="e">
        <f t="shared" si="140"/>
        <v>#N/A</v>
      </c>
    </row>
    <row r="2220" spans="2:9" x14ac:dyDescent="0.2">
      <c r="B2220" s="1" t="s">
        <v>2631</v>
      </c>
      <c r="C2220" s="34">
        <f t="shared" si="138"/>
        <v>107199</v>
      </c>
      <c r="D2220" s="37" t="e">
        <f>INDEX('Monthly Returns'!$E:$E,MATCH('Charting Input'!$C2220,'Monthly Returns'!$D:$D,0),0)</f>
        <v>#N/A</v>
      </c>
      <c r="E2220" s="37" t="e">
        <f>INDEX('Monthly Returns'!$O:$O,MATCH('Charting Input'!$C2220,'Monthly Returns'!$D:$D,0),0)</f>
        <v>#N/A</v>
      </c>
      <c r="F2220" s="37" t="e">
        <f>INDEX('Monthly Returns'!$P:$P,MATCH('Charting Input'!$C2220,'Monthly Returns'!$D:$D,0),0)</f>
        <v>#N/A</v>
      </c>
      <c r="G2220" s="17" t="e">
        <f t="shared" si="137"/>
        <v>#N/A</v>
      </c>
      <c r="H2220" s="17" t="e">
        <f t="shared" si="139"/>
        <v>#N/A</v>
      </c>
      <c r="I2220" s="17" t="e">
        <f t="shared" si="140"/>
        <v>#N/A</v>
      </c>
    </row>
    <row r="2221" spans="2:9" x14ac:dyDescent="0.2">
      <c r="B2221" s="1" t="s">
        <v>2632</v>
      </c>
      <c r="C2221" s="34">
        <f t="shared" si="138"/>
        <v>107230</v>
      </c>
      <c r="D2221" s="37" t="e">
        <f>INDEX('Monthly Returns'!$E:$E,MATCH('Charting Input'!$C2221,'Monthly Returns'!$D:$D,0),0)</f>
        <v>#N/A</v>
      </c>
      <c r="E2221" s="37" t="e">
        <f>INDEX('Monthly Returns'!$O:$O,MATCH('Charting Input'!$C2221,'Monthly Returns'!$D:$D,0),0)</f>
        <v>#N/A</v>
      </c>
      <c r="F2221" s="37" t="e">
        <f>INDEX('Monthly Returns'!$P:$P,MATCH('Charting Input'!$C2221,'Monthly Returns'!$D:$D,0),0)</f>
        <v>#N/A</v>
      </c>
      <c r="G2221" s="17" t="e">
        <f t="shared" si="137"/>
        <v>#N/A</v>
      </c>
      <c r="H2221" s="17" t="e">
        <f t="shared" si="139"/>
        <v>#N/A</v>
      </c>
      <c r="I2221" s="17" t="e">
        <f t="shared" si="140"/>
        <v>#N/A</v>
      </c>
    </row>
    <row r="2222" spans="2:9" x14ac:dyDescent="0.2">
      <c r="B2222" s="1" t="s">
        <v>2633</v>
      </c>
      <c r="C2222" s="34">
        <f t="shared" si="138"/>
        <v>107261</v>
      </c>
      <c r="D2222" s="37" t="e">
        <f>INDEX('Monthly Returns'!$E:$E,MATCH('Charting Input'!$C2222,'Monthly Returns'!$D:$D,0),0)</f>
        <v>#N/A</v>
      </c>
      <c r="E2222" s="37" t="e">
        <f>INDEX('Monthly Returns'!$O:$O,MATCH('Charting Input'!$C2222,'Monthly Returns'!$D:$D,0),0)</f>
        <v>#N/A</v>
      </c>
      <c r="F2222" s="37" t="e">
        <f>INDEX('Monthly Returns'!$P:$P,MATCH('Charting Input'!$C2222,'Monthly Returns'!$D:$D,0),0)</f>
        <v>#N/A</v>
      </c>
      <c r="G2222" s="17" t="e">
        <f t="shared" si="137"/>
        <v>#N/A</v>
      </c>
      <c r="H2222" s="17" t="e">
        <f t="shared" si="139"/>
        <v>#N/A</v>
      </c>
      <c r="I2222" s="17" t="e">
        <f t="shared" si="140"/>
        <v>#N/A</v>
      </c>
    </row>
    <row r="2223" spans="2:9" x14ac:dyDescent="0.2">
      <c r="B2223" s="1" t="s">
        <v>2634</v>
      </c>
      <c r="C2223" s="34">
        <f t="shared" si="138"/>
        <v>107291</v>
      </c>
      <c r="D2223" s="37" t="e">
        <f>INDEX('Monthly Returns'!$E:$E,MATCH('Charting Input'!$C2223,'Monthly Returns'!$D:$D,0),0)</f>
        <v>#N/A</v>
      </c>
      <c r="E2223" s="37" t="e">
        <f>INDEX('Monthly Returns'!$O:$O,MATCH('Charting Input'!$C2223,'Monthly Returns'!$D:$D,0),0)</f>
        <v>#N/A</v>
      </c>
      <c r="F2223" s="37" t="e">
        <f>INDEX('Monthly Returns'!$P:$P,MATCH('Charting Input'!$C2223,'Monthly Returns'!$D:$D,0),0)</f>
        <v>#N/A</v>
      </c>
      <c r="G2223" s="17" t="e">
        <f t="shared" si="137"/>
        <v>#N/A</v>
      </c>
      <c r="H2223" s="17" t="e">
        <f t="shared" si="139"/>
        <v>#N/A</v>
      </c>
      <c r="I2223" s="17" t="e">
        <f t="shared" si="140"/>
        <v>#N/A</v>
      </c>
    </row>
    <row r="2224" spans="2:9" x14ac:dyDescent="0.2">
      <c r="B2224" s="1" t="s">
        <v>2635</v>
      </c>
      <c r="C2224" s="34">
        <f t="shared" si="138"/>
        <v>107322</v>
      </c>
      <c r="D2224" s="37" t="e">
        <f>INDEX('Monthly Returns'!$E:$E,MATCH('Charting Input'!$C2224,'Monthly Returns'!$D:$D,0),0)</f>
        <v>#N/A</v>
      </c>
      <c r="E2224" s="37" t="e">
        <f>INDEX('Monthly Returns'!$O:$O,MATCH('Charting Input'!$C2224,'Monthly Returns'!$D:$D,0),0)</f>
        <v>#N/A</v>
      </c>
      <c r="F2224" s="37" t="e">
        <f>INDEX('Monthly Returns'!$P:$P,MATCH('Charting Input'!$C2224,'Monthly Returns'!$D:$D,0),0)</f>
        <v>#N/A</v>
      </c>
      <c r="G2224" s="17" t="e">
        <f t="shared" si="137"/>
        <v>#N/A</v>
      </c>
      <c r="H2224" s="17" t="e">
        <f t="shared" si="139"/>
        <v>#N/A</v>
      </c>
      <c r="I2224" s="17" t="e">
        <f t="shared" si="140"/>
        <v>#N/A</v>
      </c>
    </row>
    <row r="2225" spans="2:9" x14ac:dyDescent="0.2">
      <c r="B2225" s="1" t="s">
        <v>2636</v>
      </c>
      <c r="C2225" s="34">
        <f t="shared" si="138"/>
        <v>107352</v>
      </c>
      <c r="D2225" s="37" t="e">
        <f>INDEX('Monthly Returns'!$E:$E,MATCH('Charting Input'!$C2225,'Monthly Returns'!$D:$D,0),0)</f>
        <v>#N/A</v>
      </c>
      <c r="E2225" s="37" t="e">
        <f>INDEX('Monthly Returns'!$O:$O,MATCH('Charting Input'!$C2225,'Monthly Returns'!$D:$D,0),0)</f>
        <v>#N/A</v>
      </c>
      <c r="F2225" s="37" t="e">
        <f>INDEX('Monthly Returns'!$P:$P,MATCH('Charting Input'!$C2225,'Monthly Returns'!$D:$D,0),0)</f>
        <v>#N/A</v>
      </c>
      <c r="G2225" s="17" t="e">
        <f t="shared" si="137"/>
        <v>#N/A</v>
      </c>
      <c r="H2225" s="17" t="e">
        <f t="shared" si="139"/>
        <v>#N/A</v>
      </c>
      <c r="I2225" s="17" t="e">
        <f t="shared" si="140"/>
        <v>#N/A</v>
      </c>
    </row>
    <row r="2226" spans="2:9" x14ac:dyDescent="0.2">
      <c r="B2226" s="1" t="s">
        <v>2637</v>
      </c>
      <c r="C2226" s="34">
        <f t="shared" si="138"/>
        <v>107383</v>
      </c>
      <c r="D2226" s="37" t="e">
        <f>INDEX('Monthly Returns'!$E:$E,MATCH('Charting Input'!$C2226,'Monthly Returns'!$D:$D,0),0)</f>
        <v>#N/A</v>
      </c>
      <c r="E2226" s="37" t="e">
        <f>INDEX('Monthly Returns'!$O:$O,MATCH('Charting Input'!$C2226,'Monthly Returns'!$D:$D,0),0)</f>
        <v>#N/A</v>
      </c>
      <c r="F2226" s="37" t="e">
        <f>INDEX('Monthly Returns'!$P:$P,MATCH('Charting Input'!$C2226,'Monthly Returns'!$D:$D,0),0)</f>
        <v>#N/A</v>
      </c>
      <c r="G2226" s="17" t="e">
        <f t="shared" si="137"/>
        <v>#N/A</v>
      </c>
      <c r="H2226" s="17" t="e">
        <f t="shared" si="139"/>
        <v>#N/A</v>
      </c>
      <c r="I2226" s="17" t="e">
        <f t="shared" si="140"/>
        <v>#N/A</v>
      </c>
    </row>
    <row r="2227" spans="2:9" x14ac:dyDescent="0.2">
      <c r="B2227" s="1" t="s">
        <v>2638</v>
      </c>
      <c r="C2227" s="34">
        <f t="shared" si="138"/>
        <v>107414</v>
      </c>
      <c r="D2227" s="37" t="e">
        <f>INDEX('Monthly Returns'!$E:$E,MATCH('Charting Input'!$C2227,'Monthly Returns'!$D:$D,0),0)</f>
        <v>#N/A</v>
      </c>
      <c r="E2227" s="37" t="e">
        <f>INDEX('Monthly Returns'!$O:$O,MATCH('Charting Input'!$C2227,'Monthly Returns'!$D:$D,0),0)</f>
        <v>#N/A</v>
      </c>
      <c r="F2227" s="37" t="e">
        <f>INDEX('Monthly Returns'!$P:$P,MATCH('Charting Input'!$C2227,'Monthly Returns'!$D:$D,0),0)</f>
        <v>#N/A</v>
      </c>
      <c r="G2227" s="17" t="e">
        <f t="shared" si="137"/>
        <v>#N/A</v>
      </c>
      <c r="H2227" s="17" t="e">
        <f t="shared" si="139"/>
        <v>#N/A</v>
      </c>
      <c r="I2227" s="17" t="e">
        <f t="shared" si="140"/>
        <v>#N/A</v>
      </c>
    </row>
    <row r="2228" spans="2:9" x14ac:dyDescent="0.2">
      <c r="B2228" s="1" t="s">
        <v>2639</v>
      </c>
      <c r="C2228" s="34">
        <f t="shared" si="138"/>
        <v>107442</v>
      </c>
      <c r="D2228" s="37" t="e">
        <f>INDEX('Monthly Returns'!$E:$E,MATCH('Charting Input'!$C2228,'Monthly Returns'!$D:$D,0),0)</f>
        <v>#N/A</v>
      </c>
      <c r="E2228" s="37" t="e">
        <f>INDEX('Monthly Returns'!$O:$O,MATCH('Charting Input'!$C2228,'Monthly Returns'!$D:$D,0),0)</f>
        <v>#N/A</v>
      </c>
      <c r="F2228" s="37" t="e">
        <f>INDEX('Monthly Returns'!$P:$P,MATCH('Charting Input'!$C2228,'Monthly Returns'!$D:$D,0),0)</f>
        <v>#N/A</v>
      </c>
      <c r="G2228" s="17" t="e">
        <f t="shared" si="137"/>
        <v>#N/A</v>
      </c>
      <c r="H2228" s="17" t="e">
        <f t="shared" si="139"/>
        <v>#N/A</v>
      </c>
      <c r="I2228" s="17" t="e">
        <f t="shared" si="140"/>
        <v>#N/A</v>
      </c>
    </row>
    <row r="2229" spans="2:9" x14ac:dyDescent="0.2">
      <c r="B2229" s="1" t="s">
        <v>2640</v>
      </c>
      <c r="C2229" s="34">
        <f t="shared" si="138"/>
        <v>107473</v>
      </c>
      <c r="D2229" s="37" t="e">
        <f>INDEX('Monthly Returns'!$E:$E,MATCH('Charting Input'!$C2229,'Monthly Returns'!$D:$D,0),0)</f>
        <v>#N/A</v>
      </c>
      <c r="E2229" s="37" t="e">
        <f>INDEX('Monthly Returns'!$O:$O,MATCH('Charting Input'!$C2229,'Monthly Returns'!$D:$D,0),0)</f>
        <v>#N/A</v>
      </c>
      <c r="F2229" s="37" t="e">
        <f>INDEX('Monthly Returns'!$P:$P,MATCH('Charting Input'!$C2229,'Monthly Returns'!$D:$D,0),0)</f>
        <v>#N/A</v>
      </c>
      <c r="G2229" s="17" t="e">
        <f t="shared" si="137"/>
        <v>#N/A</v>
      </c>
      <c r="H2229" s="17" t="e">
        <f t="shared" si="139"/>
        <v>#N/A</v>
      </c>
      <c r="I2229" s="17" t="e">
        <f t="shared" si="140"/>
        <v>#N/A</v>
      </c>
    </row>
    <row r="2230" spans="2:9" x14ac:dyDescent="0.2">
      <c r="B2230" s="1" t="s">
        <v>2641</v>
      </c>
      <c r="C2230" s="34">
        <f t="shared" si="138"/>
        <v>107503</v>
      </c>
      <c r="D2230" s="37" t="e">
        <f>INDEX('Monthly Returns'!$E:$E,MATCH('Charting Input'!$C2230,'Monthly Returns'!$D:$D,0),0)</f>
        <v>#N/A</v>
      </c>
      <c r="E2230" s="37" t="e">
        <f>INDEX('Monthly Returns'!$O:$O,MATCH('Charting Input'!$C2230,'Monthly Returns'!$D:$D,0),0)</f>
        <v>#N/A</v>
      </c>
      <c r="F2230" s="37" t="e">
        <f>INDEX('Monthly Returns'!$P:$P,MATCH('Charting Input'!$C2230,'Monthly Returns'!$D:$D,0),0)</f>
        <v>#N/A</v>
      </c>
      <c r="G2230" s="17" t="e">
        <f t="shared" si="137"/>
        <v>#N/A</v>
      </c>
      <c r="H2230" s="17" t="e">
        <f t="shared" si="139"/>
        <v>#N/A</v>
      </c>
      <c r="I2230" s="17" t="e">
        <f t="shared" si="140"/>
        <v>#N/A</v>
      </c>
    </row>
    <row r="2231" spans="2:9" x14ac:dyDescent="0.2">
      <c r="B2231" s="1" t="s">
        <v>2642</v>
      </c>
      <c r="C2231" s="34">
        <f t="shared" si="138"/>
        <v>107534</v>
      </c>
      <c r="D2231" s="37" t="e">
        <f>INDEX('Monthly Returns'!$E:$E,MATCH('Charting Input'!$C2231,'Monthly Returns'!$D:$D,0),0)</f>
        <v>#N/A</v>
      </c>
      <c r="E2231" s="37" t="e">
        <f>INDEX('Monthly Returns'!$O:$O,MATCH('Charting Input'!$C2231,'Monthly Returns'!$D:$D,0),0)</f>
        <v>#N/A</v>
      </c>
      <c r="F2231" s="37" t="e">
        <f>INDEX('Monthly Returns'!$P:$P,MATCH('Charting Input'!$C2231,'Monthly Returns'!$D:$D,0),0)</f>
        <v>#N/A</v>
      </c>
      <c r="G2231" s="17" t="e">
        <f t="shared" si="137"/>
        <v>#N/A</v>
      </c>
      <c r="H2231" s="17" t="e">
        <f t="shared" si="139"/>
        <v>#N/A</v>
      </c>
      <c r="I2231" s="17" t="e">
        <f t="shared" si="140"/>
        <v>#N/A</v>
      </c>
    </row>
    <row r="2232" spans="2:9" x14ac:dyDescent="0.2">
      <c r="B2232" s="1" t="s">
        <v>2643</v>
      </c>
      <c r="C2232" s="34">
        <f t="shared" si="138"/>
        <v>107564</v>
      </c>
      <c r="D2232" s="37" t="e">
        <f>INDEX('Monthly Returns'!$E:$E,MATCH('Charting Input'!$C2232,'Monthly Returns'!$D:$D,0),0)</f>
        <v>#N/A</v>
      </c>
      <c r="E2232" s="37" t="e">
        <f>INDEX('Monthly Returns'!$O:$O,MATCH('Charting Input'!$C2232,'Monthly Returns'!$D:$D,0),0)</f>
        <v>#N/A</v>
      </c>
      <c r="F2232" s="37" t="e">
        <f>INDEX('Monthly Returns'!$P:$P,MATCH('Charting Input'!$C2232,'Monthly Returns'!$D:$D,0),0)</f>
        <v>#N/A</v>
      </c>
      <c r="G2232" s="17" t="e">
        <f t="shared" si="137"/>
        <v>#N/A</v>
      </c>
      <c r="H2232" s="17" t="e">
        <f t="shared" si="139"/>
        <v>#N/A</v>
      </c>
      <c r="I2232" s="17" t="e">
        <f t="shared" si="140"/>
        <v>#N/A</v>
      </c>
    </row>
    <row r="2233" spans="2:9" x14ac:dyDescent="0.2">
      <c r="B2233" s="1" t="s">
        <v>2644</v>
      </c>
      <c r="C2233" s="34">
        <f t="shared" si="138"/>
        <v>107595</v>
      </c>
      <c r="D2233" s="37" t="e">
        <f>INDEX('Monthly Returns'!$E:$E,MATCH('Charting Input'!$C2233,'Monthly Returns'!$D:$D,0),0)</f>
        <v>#N/A</v>
      </c>
      <c r="E2233" s="37" t="e">
        <f>INDEX('Monthly Returns'!$O:$O,MATCH('Charting Input'!$C2233,'Monthly Returns'!$D:$D,0),0)</f>
        <v>#N/A</v>
      </c>
      <c r="F2233" s="37" t="e">
        <f>INDEX('Monthly Returns'!$P:$P,MATCH('Charting Input'!$C2233,'Monthly Returns'!$D:$D,0),0)</f>
        <v>#N/A</v>
      </c>
      <c r="G2233" s="17" t="e">
        <f t="shared" si="137"/>
        <v>#N/A</v>
      </c>
      <c r="H2233" s="17" t="e">
        <f t="shared" si="139"/>
        <v>#N/A</v>
      </c>
      <c r="I2233" s="17" t="e">
        <f t="shared" si="140"/>
        <v>#N/A</v>
      </c>
    </row>
    <row r="2234" spans="2:9" x14ac:dyDescent="0.2">
      <c r="B2234" s="1" t="s">
        <v>2645</v>
      </c>
      <c r="C2234" s="34">
        <f t="shared" si="138"/>
        <v>107626</v>
      </c>
      <c r="D2234" s="37" t="e">
        <f>INDEX('Monthly Returns'!$E:$E,MATCH('Charting Input'!$C2234,'Monthly Returns'!$D:$D,0),0)</f>
        <v>#N/A</v>
      </c>
      <c r="E2234" s="37" t="e">
        <f>INDEX('Monthly Returns'!$O:$O,MATCH('Charting Input'!$C2234,'Monthly Returns'!$D:$D,0),0)</f>
        <v>#N/A</v>
      </c>
      <c r="F2234" s="37" t="e">
        <f>INDEX('Monthly Returns'!$P:$P,MATCH('Charting Input'!$C2234,'Monthly Returns'!$D:$D,0),0)</f>
        <v>#N/A</v>
      </c>
      <c r="G2234" s="17" t="e">
        <f t="shared" si="137"/>
        <v>#N/A</v>
      </c>
      <c r="H2234" s="17" t="e">
        <f t="shared" si="139"/>
        <v>#N/A</v>
      </c>
      <c r="I2234" s="17" t="e">
        <f t="shared" si="140"/>
        <v>#N/A</v>
      </c>
    </row>
    <row r="2235" spans="2:9" x14ac:dyDescent="0.2">
      <c r="B2235" s="1" t="s">
        <v>2646</v>
      </c>
      <c r="C2235" s="34">
        <f t="shared" si="138"/>
        <v>107656</v>
      </c>
      <c r="D2235" s="37" t="e">
        <f>INDEX('Monthly Returns'!$E:$E,MATCH('Charting Input'!$C2235,'Monthly Returns'!$D:$D,0),0)</f>
        <v>#N/A</v>
      </c>
      <c r="E2235" s="37" t="e">
        <f>INDEX('Monthly Returns'!$O:$O,MATCH('Charting Input'!$C2235,'Monthly Returns'!$D:$D,0),0)</f>
        <v>#N/A</v>
      </c>
      <c r="F2235" s="37" t="e">
        <f>INDEX('Monthly Returns'!$P:$P,MATCH('Charting Input'!$C2235,'Monthly Returns'!$D:$D,0),0)</f>
        <v>#N/A</v>
      </c>
      <c r="G2235" s="17" t="e">
        <f t="shared" si="137"/>
        <v>#N/A</v>
      </c>
      <c r="H2235" s="17" t="e">
        <f t="shared" si="139"/>
        <v>#N/A</v>
      </c>
      <c r="I2235" s="17" t="e">
        <f t="shared" si="140"/>
        <v>#N/A</v>
      </c>
    </row>
    <row r="2236" spans="2:9" x14ac:dyDescent="0.2">
      <c r="B2236" s="1" t="s">
        <v>2647</v>
      </c>
      <c r="C2236" s="34">
        <f t="shared" si="138"/>
        <v>107687</v>
      </c>
      <c r="D2236" s="37" t="e">
        <f>INDEX('Monthly Returns'!$E:$E,MATCH('Charting Input'!$C2236,'Monthly Returns'!$D:$D,0),0)</f>
        <v>#N/A</v>
      </c>
      <c r="E2236" s="37" t="e">
        <f>INDEX('Monthly Returns'!$O:$O,MATCH('Charting Input'!$C2236,'Monthly Returns'!$D:$D,0),0)</f>
        <v>#N/A</v>
      </c>
      <c r="F2236" s="37" t="e">
        <f>INDEX('Monthly Returns'!$P:$P,MATCH('Charting Input'!$C2236,'Monthly Returns'!$D:$D,0),0)</f>
        <v>#N/A</v>
      </c>
      <c r="G2236" s="17" t="e">
        <f t="shared" si="137"/>
        <v>#N/A</v>
      </c>
      <c r="H2236" s="17" t="e">
        <f t="shared" si="139"/>
        <v>#N/A</v>
      </c>
      <c r="I2236" s="17" t="e">
        <f t="shared" si="140"/>
        <v>#N/A</v>
      </c>
    </row>
    <row r="2237" spans="2:9" x14ac:dyDescent="0.2">
      <c r="B2237" s="1" t="s">
        <v>2648</v>
      </c>
      <c r="C2237" s="34">
        <f t="shared" si="138"/>
        <v>107717</v>
      </c>
      <c r="D2237" s="37" t="e">
        <f>INDEX('Monthly Returns'!$E:$E,MATCH('Charting Input'!$C2237,'Monthly Returns'!$D:$D,0),0)</f>
        <v>#N/A</v>
      </c>
      <c r="E2237" s="37" t="e">
        <f>INDEX('Monthly Returns'!$O:$O,MATCH('Charting Input'!$C2237,'Monthly Returns'!$D:$D,0),0)</f>
        <v>#N/A</v>
      </c>
      <c r="F2237" s="37" t="e">
        <f>INDEX('Monthly Returns'!$P:$P,MATCH('Charting Input'!$C2237,'Monthly Returns'!$D:$D,0),0)</f>
        <v>#N/A</v>
      </c>
      <c r="G2237" s="17" t="e">
        <f t="shared" si="137"/>
        <v>#N/A</v>
      </c>
      <c r="H2237" s="17" t="e">
        <f t="shared" si="139"/>
        <v>#N/A</v>
      </c>
      <c r="I2237" s="17" t="e">
        <f t="shared" si="140"/>
        <v>#N/A</v>
      </c>
    </row>
    <row r="2238" spans="2:9" x14ac:dyDescent="0.2">
      <c r="B2238" s="1" t="s">
        <v>2649</v>
      </c>
      <c r="C2238" s="34">
        <f t="shared" si="138"/>
        <v>107748</v>
      </c>
      <c r="D2238" s="37" t="e">
        <f>INDEX('Monthly Returns'!$E:$E,MATCH('Charting Input'!$C2238,'Monthly Returns'!$D:$D,0),0)</f>
        <v>#N/A</v>
      </c>
      <c r="E2238" s="37" t="e">
        <f>INDEX('Monthly Returns'!$O:$O,MATCH('Charting Input'!$C2238,'Monthly Returns'!$D:$D,0),0)</f>
        <v>#N/A</v>
      </c>
      <c r="F2238" s="37" t="e">
        <f>INDEX('Monthly Returns'!$P:$P,MATCH('Charting Input'!$C2238,'Monthly Returns'!$D:$D,0),0)</f>
        <v>#N/A</v>
      </c>
      <c r="G2238" s="17" t="e">
        <f t="shared" si="137"/>
        <v>#N/A</v>
      </c>
      <c r="H2238" s="17" t="e">
        <f t="shared" si="139"/>
        <v>#N/A</v>
      </c>
      <c r="I2238" s="17" t="e">
        <f t="shared" si="140"/>
        <v>#N/A</v>
      </c>
    </row>
    <row r="2239" spans="2:9" x14ac:dyDescent="0.2">
      <c r="B2239" s="1" t="s">
        <v>2650</v>
      </c>
      <c r="C2239" s="34">
        <f t="shared" si="138"/>
        <v>107779</v>
      </c>
      <c r="D2239" s="37" t="e">
        <f>INDEX('Monthly Returns'!$E:$E,MATCH('Charting Input'!$C2239,'Monthly Returns'!$D:$D,0),0)</f>
        <v>#N/A</v>
      </c>
      <c r="E2239" s="37" t="e">
        <f>INDEX('Monthly Returns'!$O:$O,MATCH('Charting Input'!$C2239,'Monthly Returns'!$D:$D,0),0)</f>
        <v>#N/A</v>
      </c>
      <c r="F2239" s="37" t="e">
        <f>INDEX('Monthly Returns'!$P:$P,MATCH('Charting Input'!$C2239,'Monthly Returns'!$D:$D,0),0)</f>
        <v>#N/A</v>
      </c>
      <c r="G2239" s="17" t="e">
        <f t="shared" si="137"/>
        <v>#N/A</v>
      </c>
      <c r="H2239" s="17" t="e">
        <f t="shared" si="139"/>
        <v>#N/A</v>
      </c>
      <c r="I2239" s="17" t="e">
        <f t="shared" si="140"/>
        <v>#N/A</v>
      </c>
    </row>
    <row r="2240" spans="2:9" x14ac:dyDescent="0.2">
      <c r="B2240" s="1" t="s">
        <v>2651</v>
      </c>
      <c r="C2240" s="34">
        <f t="shared" si="138"/>
        <v>107807</v>
      </c>
      <c r="D2240" s="37" t="e">
        <f>INDEX('Monthly Returns'!$E:$E,MATCH('Charting Input'!$C2240,'Monthly Returns'!$D:$D,0),0)</f>
        <v>#N/A</v>
      </c>
      <c r="E2240" s="37" t="e">
        <f>INDEX('Monthly Returns'!$O:$O,MATCH('Charting Input'!$C2240,'Monthly Returns'!$D:$D,0),0)</f>
        <v>#N/A</v>
      </c>
      <c r="F2240" s="37" t="e">
        <f>INDEX('Monthly Returns'!$P:$P,MATCH('Charting Input'!$C2240,'Monthly Returns'!$D:$D,0),0)</f>
        <v>#N/A</v>
      </c>
      <c r="G2240" s="17" t="e">
        <f t="shared" si="137"/>
        <v>#N/A</v>
      </c>
      <c r="H2240" s="17" t="e">
        <f t="shared" si="139"/>
        <v>#N/A</v>
      </c>
      <c r="I2240" s="17" t="e">
        <f t="shared" si="140"/>
        <v>#N/A</v>
      </c>
    </row>
    <row r="2241" spans="2:9" x14ac:dyDescent="0.2">
      <c r="B2241" s="1" t="s">
        <v>2652</v>
      </c>
      <c r="C2241" s="34">
        <f t="shared" si="138"/>
        <v>107838</v>
      </c>
      <c r="D2241" s="37" t="e">
        <f>INDEX('Monthly Returns'!$E:$E,MATCH('Charting Input'!$C2241,'Monthly Returns'!$D:$D,0),0)</f>
        <v>#N/A</v>
      </c>
      <c r="E2241" s="37" t="e">
        <f>INDEX('Monthly Returns'!$O:$O,MATCH('Charting Input'!$C2241,'Monthly Returns'!$D:$D,0),0)</f>
        <v>#N/A</v>
      </c>
      <c r="F2241" s="37" t="e">
        <f>INDEX('Monthly Returns'!$P:$P,MATCH('Charting Input'!$C2241,'Monthly Returns'!$D:$D,0),0)</f>
        <v>#N/A</v>
      </c>
      <c r="G2241" s="17" t="e">
        <f t="shared" si="137"/>
        <v>#N/A</v>
      </c>
      <c r="H2241" s="17" t="e">
        <f t="shared" si="139"/>
        <v>#N/A</v>
      </c>
      <c r="I2241" s="17" t="e">
        <f t="shared" si="140"/>
        <v>#N/A</v>
      </c>
    </row>
    <row r="2242" spans="2:9" x14ac:dyDescent="0.2">
      <c r="B2242" s="1" t="s">
        <v>2653</v>
      </c>
      <c r="C2242" s="34">
        <f t="shared" si="138"/>
        <v>107868</v>
      </c>
      <c r="D2242" s="37" t="e">
        <f>INDEX('Monthly Returns'!$E:$E,MATCH('Charting Input'!$C2242,'Monthly Returns'!$D:$D,0),0)</f>
        <v>#N/A</v>
      </c>
      <c r="E2242" s="37" t="e">
        <f>INDEX('Monthly Returns'!$O:$O,MATCH('Charting Input'!$C2242,'Monthly Returns'!$D:$D,0),0)</f>
        <v>#N/A</v>
      </c>
      <c r="F2242" s="37" t="e">
        <f>INDEX('Monthly Returns'!$P:$P,MATCH('Charting Input'!$C2242,'Monthly Returns'!$D:$D,0),0)</f>
        <v>#N/A</v>
      </c>
      <c r="G2242" s="17" t="e">
        <f t="shared" si="137"/>
        <v>#N/A</v>
      </c>
      <c r="H2242" s="17" t="e">
        <f t="shared" si="139"/>
        <v>#N/A</v>
      </c>
      <c r="I2242" s="17" t="e">
        <f t="shared" si="140"/>
        <v>#N/A</v>
      </c>
    </row>
    <row r="2243" spans="2:9" x14ac:dyDescent="0.2">
      <c r="B2243" s="1" t="s">
        <v>2654</v>
      </c>
      <c r="C2243" s="34">
        <f t="shared" si="138"/>
        <v>107899</v>
      </c>
      <c r="D2243" s="37" t="e">
        <f>INDEX('Monthly Returns'!$E:$E,MATCH('Charting Input'!$C2243,'Monthly Returns'!$D:$D,0),0)</f>
        <v>#N/A</v>
      </c>
      <c r="E2243" s="37" t="e">
        <f>INDEX('Monthly Returns'!$O:$O,MATCH('Charting Input'!$C2243,'Monthly Returns'!$D:$D,0),0)</f>
        <v>#N/A</v>
      </c>
      <c r="F2243" s="37" t="e">
        <f>INDEX('Monthly Returns'!$P:$P,MATCH('Charting Input'!$C2243,'Monthly Returns'!$D:$D,0),0)</f>
        <v>#N/A</v>
      </c>
      <c r="G2243" s="17" t="e">
        <f t="shared" si="137"/>
        <v>#N/A</v>
      </c>
      <c r="H2243" s="17" t="e">
        <f t="shared" si="139"/>
        <v>#N/A</v>
      </c>
      <c r="I2243" s="17" t="e">
        <f t="shared" si="140"/>
        <v>#N/A</v>
      </c>
    </row>
    <row r="2244" spans="2:9" x14ac:dyDescent="0.2">
      <c r="B2244" s="1" t="s">
        <v>2655</v>
      </c>
      <c r="C2244" s="34">
        <f t="shared" si="138"/>
        <v>107929</v>
      </c>
      <c r="D2244" s="37" t="e">
        <f>INDEX('Monthly Returns'!$E:$E,MATCH('Charting Input'!$C2244,'Monthly Returns'!$D:$D,0),0)</f>
        <v>#N/A</v>
      </c>
      <c r="E2244" s="37" t="e">
        <f>INDEX('Monthly Returns'!$O:$O,MATCH('Charting Input'!$C2244,'Monthly Returns'!$D:$D,0),0)</f>
        <v>#N/A</v>
      </c>
      <c r="F2244" s="37" t="e">
        <f>INDEX('Monthly Returns'!$P:$P,MATCH('Charting Input'!$C2244,'Monthly Returns'!$D:$D,0),0)</f>
        <v>#N/A</v>
      </c>
      <c r="G2244" s="17" t="e">
        <f t="shared" si="137"/>
        <v>#N/A</v>
      </c>
      <c r="H2244" s="17" t="e">
        <f t="shared" si="139"/>
        <v>#N/A</v>
      </c>
      <c r="I2244" s="17" t="e">
        <f t="shared" si="140"/>
        <v>#N/A</v>
      </c>
    </row>
    <row r="2245" spans="2:9" x14ac:dyDescent="0.2">
      <c r="B2245" s="1" t="s">
        <v>2656</v>
      </c>
      <c r="C2245" s="34">
        <f t="shared" si="138"/>
        <v>107960</v>
      </c>
      <c r="D2245" s="37" t="e">
        <f>INDEX('Monthly Returns'!$E:$E,MATCH('Charting Input'!$C2245,'Monthly Returns'!$D:$D,0),0)</f>
        <v>#N/A</v>
      </c>
      <c r="E2245" s="37" t="e">
        <f>INDEX('Monthly Returns'!$O:$O,MATCH('Charting Input'!$C2245,'Monthly Returns'!$D:$D,0),0)</f>
        <v>#N/A</v>
      </c>
      <c r="F2245" s="37" t="e">
        <f>INDEX('Monthly Returns'!$P:$P,MATCH('Charting Input'!$C2245,'Monthly Returns'!$D:$D,0),0)</f>
        <v>#N/A</v>
      </c>
      <c r="G2245" s="17" t="e">
        <f t="shared" si="137"/>
        <v>#N/A</v>
      </c>
      <c r="H2245" s="17" t="e">
        <f t="shared" si="139"/>
        <v>#N/A</v>
      </c>
      <c r="I2245" s="17" t="e">
        <f t="shared" si="140"/>
        <v>#N/A</v>
      </c>
    </row>
    <row r="2246" spans="2:9" x14ac:dyDescent="0.2">
      <c r="B2246" s="1" t="s">
        <v>2657</v>
      </c>
      <c r="C2246" s="34">
        <f t="shared" si="138"/>
        <v>107991</v>
      </c>
      <c r="D2246" s="37" t="e">
        <f>INDEX('Monthly Returns'!$E:$E,MATCH('Charting Input'!$C2246,'Monthly Returns'!$D:$D,0),0)</f>
        <v>#N/A</v>
      </c>
      <c r="E2246" s="37" t="e">
        <f>INDEX('Monthly Returns'!$O:$O,MATCH('Charting Input'!$C2246,'Monthly Returns'!$D:$D,0),0)</f>
        <v>#N/A</v>
      </c>
      <c r="F2246" s="37" t="e">
        <f>INDEX('Monthly Returns'!$P:$P,MATCH('Charting Input'!$C2246,'Monthly Returns'!$D:$D,0),0)</f>
        <v>#N/A</v>
      </c>
      <c r="G2246" s="17" t="e">
        <f t="shared" si="137"/>
        <v>#N/A</v>
      </c>
      <c r="H2246" s="17" t="e">
        <f t="shared" si="139"/>
        <v>#N/A</v>
      </c>
      <c r="I2246" s="17" t="e">
        <f t="shared" si="140"/>
        <v>#N/A</v>
      </c>
    </row>
    <row r="2247" spans="2:9" x14ac:dyDescent="0.2">
      <c r="B2247" s="1" t="s">
        <v>2658</v>
      </c>
      <c r="C2247" s="34">
        <f t="shared" si="138"/>
        <v>108021</v>
      </c>
      <c r="D2247" s="37" t="e">
        <f>INDEX('Monthly Returns'!$E:$E,MATCH('Charting Input'!$C2247,'Monthly Returns'!$D:$D,0),0)</f>
        <v>#N/A</v>
      </c>
      <c r="E2247" s="37" t="e">
        <f>INDEX('Monthly Returns'!$O:$O,MATCH('Charting Input'!$C2247,'Monthly Returns'!$D:$D,0),0)</f>
        <v>#N/A</v>
      </c>
      <c r="F2247" s="37" t="e">
        <f>INDEX('Monthly Returns'!$P:$P,MATCH('Charting Input'!$C2247,'Monthly Returns'!$D:$D,0),0)</f>
        <v>#N/A</v>
      </c>
      <c r="G2247" s="17" t="e">
        <f t="shared" ref="G2247:G2310" si="141">D2247</f>
        <v>#N/A</v>
      </c>
      <c r="H2247" s="17" t="e">
        <f t="shared" si="139"/>
        <v>#N/A</v>
      </c>
      <c r="I2247" s="17" t="e">
        <f t="shared" si="140"/>
        <v>#N/A</v>
      </c>
    </row>
    <row r="2248" spans="2:9" x14ac:dyDescent="0.2">
      <c r="B2248" s="1" t="s">
        <v>2659</v>
      </c>
      <c r="C2248" s="34">
        <f t="shared" ref="C2248:C2311" si="142">EOMONTH(DATE(YEAR(C2247),MONTH(C2247),DAY(C2247)),1)</f>
        <v>108052</v>
      </c>
      <c r="D2248" s="37" t="e">
        <f>INDEX('Monthly Returns'!$E:$E,MATCH('Charting Input'!$C2248,'Monthly Returns'!$D:$D,0),0)</f>
        <v>#N/A</v>
      </c>
      <c r="E2248" s="37" t="e">
        <f>INDEX('Monthly Returns'!$O:$O,MATCH('Charting Input'!$C2248,'Monthly Returns'!$D:$D,0),0)</f>
        <v>#N/A</v>
      </c>
      <c r="F2248" s="37" t="e">
        <f>INDEX('Monthly Returns'!$P:$P,MATCH('Charting Input'!$C2248,'Monthly Returns'!$D:$D,0),0)</f>
        <v>#N/A</v>
      </c>
      <c r="G2248" s="17" t="e">
        <f t="shared" si="141"/>
        <v>#N/A</v>
      </c>
      <c r="H2248" s="17" t="e">
        <f t="shared" ref="H2248:H2311" si="143">H2247*(E2248/E2247)</f>
        <v>#N/A</v>
      </c>
      <c r="I2248" s="17" t="e">
        <f t="shared" ref="I2248:I2311" si="144">I2247*(F2248/F2247)</f>
        <v>#N/A</v>
      </c>
    </row>
    <row r="2249" spans="2:9" x14ac:dyDescent="0.2">
      <c r="B2249" s="1" t="s">
        <v>2660</v>
      </c>
      <c r="C2249" s="34">
        <f t="shared" si="142"/>
        <v>108082</v>
      </c>
      <c r="D2249" s="37" t="e">
        <f>INDEX('Monthly Returns'!$E:$E,MATCH('Charting Input'!$C2249,'Monthly Returns'!$D:$D,0),0)</f>
        <v>#N/A</v>
      </c>
      <c r="E2249" s="37" t="e">
        <f>INDEX('Monthly Returns'!$O:$O,MATCH('Charting Input'!$C2249,'Monthly Returns'!$D:$D,0),0)</f>
        <v>#N/A</v>
      </c>
      <c r="F2249" s="37" t="e">
        <f>INDEX('Monthly Returns'!$P:$P,MATCH('Charting Input'!$C2249,'Monthly Returns'!$D:$D,0),0)</f>
        <v>#N/A</v>
      </c>
      <c r="G2249" s="17" t="e">
        <f t="shared" si="141"/>
        <v>#N/A</v>
      </c>
      <c r="H2249" s="17" t="e">
        <f t="shared" si="143"/>
        <v>#N/A</v>
      </c>
      <c r="I2249" s="17" t="e">
        <f t="shared" si="144"/>
        <v>#N/A</v>
      </c>
    </row>
    <row r="2250" spans="2:9" x14ac:dyDescent="0.2">
      <c r="B2250" s="1" t="s">
        <v>2661</v>
      </c>
      <c r="C2250" s="34">
        <f t="shared" si="142"/>
        <v>108113</v>
      </c>
      <c r="D2250" s="37" t="e">
        <f>INDEX('Monthly Returns'!$E:$E,MATCH('Charting Input'!$C2250,'Monthly Returns'!$D:$D,0),0)</f>
        <v>#N/A</v>
      </c>
      <c r="E2250" s="37" t="e">
        <f>INDEX('Monthly Returns'!$O:$O,MATCH('Charting Input'!$C2250,'Monthly Returns'!$D:$D,0),0)</f>
        <v>#N/A</v>
      </c>
      <c r="F2250" s="37" t="e">
        <f>INDEX('Monthly Returns'!$P:$P,MATCH('Charting Input'!$C2250,'Monthly Returns'!$D:$D,0),0)</f>
        <v>#N/A</v>
      </c>
      <c r="G2250" s="17" t="e">
        <f t="shared" si="141"/>
        <v>#N/A</v>
      </c>
      <c r="H2250" s="17" t="e">
        <f t="shared" si="143"/>
        <v>#N/A</v>
      </c>
      <c r="I2250" s="17" t="e">
        <f t="shared" si="144"/>
        <v>#N/A</v>
      </c>
    </row>
    <row r="2251" spans="2:9" x14ac:dyDescent="0.2">
      <c r="B2251" s="1" t="s">
        <v>2662</v>
      </c>
      <c r="C2251" s="34">
        <f t="shared" si="142"/>
        <v>108144</v>
      </c>
      <c r="D2251" s="37" t="e">
        <f>INDEX('Monthly Returns'!$E:$E,MATCH('Charting Input'!$C2251,'Monthly Returns'!$D:$D,0),0)</f>
        <v>#N/A</v>
      </c>
      <c r="E2251" s="37" t="e">
        <f>INDEX('Monthly Returns'!$O:$O,MATCH('Charting Input'!$C2251,'Monthly Returns'!$D:$D,0),0)</f>
        <v>#N/A</v>
      </c>
      <c r="F2251" s="37" t="e">
        <f>INDEX('Monthly Returns'!$P:$P,MATCH('Charting Input'!$C2251,'Monthly Returns'!$D:$D,0),0)</f>
        <v>#N/A</v>
      </c>
      <c r="G2251" s="17" t="e">
        <f t="shared" si="141"/>
        <v>#N/A</v>
      </c>
      <c r="H2251" s="17" t="e">
        <f t="shared" si="143"/>
        <v>#N/A</v>
      </c>
      <c r="I2251" s="17" t="e">
        <f t="shared" si="144"/>
        <v>#N/A</v>
      </c>
    </row>
    <row r="2252" spans="2:9" x14ac:dyDescent="0.2">
      <c r="B2252" s="1" t="s">
        <v>2663</v>
      </c>
      <c r="C2252" s="34">
        <f t="shared" si="142"/>
        <v>108173</v>
      </c>
      <c r="D2252" s="37" t="e">
        <f>INDEX('Monthly Returns'!$E:$E,MATCH('Charting Input'!$C2252,'Monthly Returns'!$D:$D,0),0)</f>
        <v>#N/A</v>
      </c>
      <c r="E2252" s="37" t="e">
        <f>INDEX('Monthly Returns'!$O:$O,MATCH('Charting Input'!$C2252,'Monthly Returns'!$D:$D,0),0)</f>
        <v>#N/A</v>
      </c>
      <c r="F2252" s="37" t="e">
        <f>INDEX('Monthly Returns'!$P:$P,MATCH('Charting Input'!$C2252,'Monthly Returns'!$D:$D,0),0)</f>
        <v>#N/A</v>
      </c>
      <c r="G2252" s="17" t="e">
        <f t="shared" si="141"/>
        <v>#N/A</v>
      </c>
      <c r="H2252" s="17" t="e">
        <f t="shared" si="143"/>
        <v>#N/A</v>
      </c>
      <c r="I2252" s="17" t="e">
        <f t="shared" si="144"/>
        <v>#N/A</v>
      </c>
    </row>
    <row r="2253" spans="2:9" x14ac:dyDescent="0.2">
      <c r="B2253" s="1" t="s">
        <v>2664</v>
      </c>
      <c r="C2253" s="34">
        <f t="shared" si="142"/>
        <v>108204</v>
      </c>
      <c r="D2253" s="37" t="e">
        <f>INDEX('Monthly Returns'!$E:$E,MATCH('Charting Input'!$C2253,'Monthly Returns'!$D:$D,0),0)</f>
        <v>#N/A</v>
      </c>
      <c r="E2253" s="37" t="e">
        <f>INDEX('Monthly Returns'!$O:$O,MATCH('Charting Input'!$C2253,'Monthly Returns'!$D:$D,0),0)</f>
        <v>#N/A</v>
      </c>
      <c r="F2253" s="37" t="e">
        <f>INDEX('Monthly Returns'!$P:$P,MATCH('Charting Input'!$C2253,'Monthly Returns'!$D:$D,0),0)</f>
        <v>#N/A</v>
      </c>
      <c r="G2253" s="17" t="e">
        <f t="shared" si="141"/>
        <v>#N/A</v>
      </c>
      <c r="H2253" s="17" t="e">
        <f t="shared" si="143"/>
        <v>#N/A</v>
      </c>
      <c r="I2253" s="17" t="e">
        <f t="shared" si="144"/>
        <v>#N/A</v>
      </c>
    </row>
    <row r="2254" spans="2:9" x14ac:dyDescent="0.2">
      <c r="B2254" s="1" t="s">
        <v>2665</v>
      </c>
      <c r="C2254" s="34">
        <f t="shared" si="142"/>
        <v>108234</v>
      </c>
      <c r="D2254" s="37" t="e">
        <f>INDEX('Monthly Returns'!$E:$E,MATCH('Charting Input'!$C2254,'Monthly Returns'!$D:$D,0),0)</f>
        <v>#N/A</v>
      </c>
      <c r="E2254" s="37" t="e">
        <f>INDEX('Monthly Returns'!$O:$O,MATCH('Charting Input'!$C2254,'Monthly Returns'!$D:$D,0),0)</f>
        <v>#N/A</v>
      </c>
      <c r="F2254" s="37" t="e">
        <f>INDEX('Monthly Returns'!$P:$P,MATCH('Charting Input'!$C2254,'Monthly Returns'!$D:$D,0),0)</f>
        <v>#N/A</v>
      </c>
      <c r="G2254" s="17" t="e">
        <f t="shared" si="141"/>
        <v>#N/A</v>
      </c>
      <c r="H2254" s="17" t="e">
        <f t="shared" si="143"/>
        <v>#N/A</v>
      </c>
      <c r="I2254" s="17" t="e">
        <f t="shared" si="144"/>
        <v>#N/A</v>
      </c>
    </row>
    <row r="2255" spans="2:9" x14ac:dyDescent="0.2">
      <c r="B2255" s="1" t="s">
        <v>2666</v>
      </c>
      <c r="C2255" s="34">
        <f t="shared" si="142"/>
        <v>108265</v>
      </c>
      <c r="D2255" s="37" t="e">
        <f>INDEX('Monthly Returns'!$E:$E,MATCH('Charting Input'!$C2255,'Monthly Returns'!$D:$D,0),0)</f>
        <v>#N/A</v>
      </c>
      <c r="E2255" s="37" t="e">
        <f>INDEX('Monthly Returns'!$O:$O,MATCH('Charting Input'!$C2255,'Monthly Returns'!$D:$D,0),0)</f>
        <v>#N/A</v>
      </c>
      <c r="F2255" s="37" t="e">
        <f>INDEX('Monthly Returns'!$P:$P,MATCH('Charting Input'!$C2255,'Monthly Returns'!$D:$D,0),0)</f>
        <v>#N/A</v>
      </c>
      <c r="G2255" s="17" t="e">
        <f t="shared" si="141"/>
        <v>#N/A</v>
      </c>
      <c r="H2255" s="17" t="e">
        <f t="shared" si="143"/>
        <v>#N/A</v>
      </c>
      <c r="I2255" s="17" t="e">
        <f t="shared" si="144"/>
        <v>#N/A</v>
      </c>
    </row>
    <row r="2256" spans="2:9" x14ac:dyDescent="0.2">
      <c r="B2256" s="1" t="s">
        <v>2667</v>
      </c>
      <c r="C2256" s="34">
        <f t="shared" si="142"/>
        <v>108295</v>
      </c>
      <c r="D2256" s="37" t="e">
        <f>INDEX('Monthly Returns'!$E:$E,MATCH('Charting Input'!$C2256,'Monthly Returns'!$D:$D,0),0)</f>
        <v>#N/A</v>
      </c>
      <c r="E2256" s="37" t="e">
        <f>INDEX('Monthly Returns'!$O:$O,MATCH('Charting Input'!$C2256,'Monthly Returns'!$D:$D,0),0)</f>
        <v>#N/A</v>
      </c>
      <c r="F2256" s="37" t="e">
        <f>INDEX('Monthly Returns'!$P:$P,MATCH('Charting Input'!$C2256,'Monthly Returns'!$D:$D,0),0)</f>
        <v>#N/A</v>
      </c>
      <c r="G2256" s="17" t="e">
        <f t="shared" si="141"/>
        <v>#N/A</v>
      </c>
      <c r="H2256" s="17" t="e">
        <f t="shared" si="143"/>
        <v>#N/A</v>
      </c>
      <c r="I2256" s="17" t="e">
        <f t="shared" si="144"/>
        <v>#N/A</v>
      </c>
    </row>
    <row r="2257" spans="2:9" x14ac:dyDescent="0.2">
      <c r="B2257" s="1" t="s">
        <v>2668</v>
      </c>
      <c r="C2257" s="34">
        <f t="shared" si="142"/>
        <v>108326</v>
      </c>
      <c r="D2257" s="37" t="e">
        <f>INDEX('Monthly Returns'!$E:$E,MATCH('Charting Input'!$C2257,'Monthly Returns'!$D:$D,0),0)</f>
        <v>#N/A</v>
      </c>
      <c r="E2257" s="37" t="e">
        <f>INDEX('Monthly Returns'!$O:$O,MATCH('Charting Input'!$C2257,'Monthly Returns'!$D:$D,0),0)</f>
        <v>#N/A</v>
      </c>
      <c r="F2257" s="37" t="e">
        <f>INDEX('Monthly Returns'!$P:$P,MATCH('Charting Input'!$C2257,'Monthly Returns'!$D:$D,0),0)</f>
        <v>#N/A</v>
      </c>
      <c r="G2257" s="17" t="e">
        <f t="shared" si="141"/>
        <v>#N/A</v>
      </c>
      <c r="H2257" s="17" t="e">
        <f t="shared" si="143"/>
        <v>#N/A</v>
      </c>
      <c r="I2257" s="17" t="e">
        <f t="shared" si="144"/>
        <v>#N/A</v>
      </c>
    </row>
    <row r="2258" spans="2:9" x14ac:dyDescent="0.2">
      <c r="B2258" s="1" t="s">
        <v>2669</v>
      </c>
      <c r="C2258" s="34">
        <f t="shared" si="142"/>
        <v>108357</v>
      </c>
      <c r="D2258" s="37" t="e">
        <f>INDEX('Monthly Returns'!$E:$E,MATCH('Charting Input'!$C2258,'Monthly Returns'!$D:$D,0),0)</f>
        <v>#N/A</v>
      </c>
      <c r="E2258" s="37" t="e">
        <f>INDEX('Monthly Returns'!$O:$O,MATCH('Charting Input'!$C2258,'Monthly Returns'!$D:$D,0),0)</f>
        <v>#N/A</v>
      </c>
      <c r="F2258" s="37" t="e">
        <f>INDEX('Monthly Returns'!$P:$P,MATCH('Charting Input'!$C2258,'Monthly Returns'!$D:$D,0),0)</f>
        <v>#N/A</v>
      </c>
      <c r="G2258" s="17" t="e">
        <f t="shared" si="141"/>
        <v>#N/A</v>
      </c>
      <c r="H2258" s="17" t="e">
        <f t="shared" si="143"/>
        <v>#N/A</v>
      </c>
      <c r="I2258" s="17" t="e">
        <f t="shared" si="144"/>
        <v>#N/A</v>
      </c>
    </row>
    <row r="2259" spans="2:9" x14ac:dyDescent="0.2">
      <c r="B2259" s="1" t="s">
        <v>2670</v>
      </c>
      <c r="C2259" s="34">
        <f t="shared" si="142"/>
        <v>108387</v>
      </c>
      <c r="D2259" s="37" t="e">
        <f>INDEX('Monthly Returns'!$E:$E,MATCH('Charting Input'!$C2259,'Monthly Returns'!$D:$D,0),0)</f>
        <v>#N/A</v>
      </c>
      <c r="E2259" s="37" t="e">
        <f>INDEX('Monthly Returns'!$O:$O,MATCH('Charting Input'!$C2259,'Monthly Returns'!$D:$D,0),0)</f>
        <v>#N/A</v>
      </c>
      <c r="F2259" s="37" t="e">
        <f>INDEX('Monthly Returns'!$P:$P,MATCH('Charting Input'!$C2259,'Monthly Returns'!$D:$D,0),0)</f>
        <v>#N/A</v>
      </c>
      <c r="G2259" s="17" t="e">
        <f t="shared" si="141"/>
        <v>#N/A</v>
      </c>
      <c r="H2259" s="17" t="e">
        <f t="shared" si="143"/>
        <v>#N/A</v>
      </c>
      <c r="I2259" s="17" t="e">
        <f t="shared" si="144"/>
        <v>#N/A</v>
      </c>
    </row>
    <row r="2260" spans="2:9" x14ac:dyDescent="0.2">
      <c r="B2260" s="1" t="s">
        <v>2671</v>
      </c>
      <c r="C2260" s="34">
        <f t="shared" si="142"/>
        <v>108418</v>
      </c>
      <c r="D2260" s="37" t="e">
        <f>INDEX('Monthly Returns'!$E:$E,MATCH('Charting Input'!$C2260,'Monthly Returns'!$D:$D,0),0)</f>
        <v>#N/A</v>
      </c>
      <c r="E2260" s="37" t="e">
        <f>INDEX('Monthly Returns'!$O:$O,MATCH('Charting Input'!$C2260,'Monthly Returns'!$D:$D,0),0)</f>
        <v>#N/A</v>
      </c>
      <c r="F2260" s="37" t="e">
        <f>INDEX('Monthly Returns'!$P:$P,MATCH('Charting Input'!$C2260,'Monthly Returns'!$D:$D,0),0)</f>
        <v>#N/A</v>
      </c>
      <c r="G2260" s="17" t="e">
        <f t="shared" si="141"/>
        <v>#N/A</v>
      </c>
      <c r="H2260" s="17" t="e">
        <f t="shared" si="143"/>
        <v>#N/A</v>
      </c>
      <c r="I2260" s="17" t="e">
        <f t="shared" si="144"/>
        <v>#N/A</v>
      </c>
    </row>
    <row r="2261" spans="2:9" x14ac:dyDescent="0.2">
      <c r="B2261" s="1" t="s">
        <v>2672</v>
      </c>
      <c r="C2261" s="34">
        <f t="shared" si="142"/>
        <v>108448</v>
      </c>
      <c r="D2261" s="37" t="e">
        <f>INDEX('Monthly Returns'!$E:$E,MATCH('Charting Input'!$C2261,'Monthly Returns'!$D:$D,0),0)</f>
        <v>#N/A</v>
      </c>
      <c r="E2261" s="37" t="e">
        <f>INDEX('Monthly Returns'!$O:$O,MATCH('Charting Input'!$C2261,'Monthly Returns'!$D:$D,0),0)</f>
        <v>#N/A</v>
      </c>
      <c r="F2261" s="37" t="e">
        <f>INDEX('Monthly Returns'!$P:$P,MATCH('Charting Input'!$C2261,'Monthly Returns'!$D:$D,0),0)</f>
        <v>#N/A</v>
      </c>
      <c r="G2261" s="17" t="e">
        <f t="shared" si="141"/>
        <v>#N/A</v>
      </c>
      <c r="H2261" s="17" t="e">
        <f t="shared" si="143"/>
        <v>#N/A</v>
      </c>
      <c r="I2261" s="17" t="e">
        <f t="shared" si="144"/>
        <v>#N/A</v>
      </c>
    </row>
    <row r="2262" spans="2:9" x14ac:dyDescent="0.2">
      <c r="B2262" s="1" t="s">
        <v>2673</v>
      </c>
      <c r="C2262" s="34">
        <f t="shared" si="142"/>
        <v>108479</v>
      </c>
      <c r="D2262" s="37" t="e">
        <f>INDEX('Monthly Returns'!$E:$E,MATCH('Charting Input'!$C2262,'Monthly Returns'!$D:$D,0),0)</f>
        <v>#N/A</v>
      </c>
      <c r="E2262" s="37" t="e">
        <f>INDEX('Monthly Returns'!$O:$O,MATCH('Charting Input'!$C2262,'Monthly Returns'!$D:$D,0),0)</f>
        <v>#N/A</v>
      </c>
      <c r="F2262" s="37" t="e">
        <f>INDEX('Monthly Returns'!$P:$P,MATCH('Charting Input'!$C2262,'Monthly Returns'!$D:$D,0),0)</f>
        <v>#N/A</v>
      </c>
      <c r="G2262" s="17" t="e">
        <f t="shared" si="141"/>
        <v>#N/A</v>
      </c>
      <c r="H2262" s="17" t="e">
        <f t="shared" si="143"/>
        <v>#N/A</v>
      </c>
      <c r="I2262" s="17" t="e">
        <f t="shared" si="144"/>
        <v>#N/A</v>
      </c>
    </row>
    <row r="2263" spans="2:9" x14ac:dyDescent="0.2">
      <c r="B2263" s="1" t="s">
        <v>2674</v>
      </c>
      <c r="C2263" s="34">
        <f t="shared" si="142"/>
        <v>108510</v>
      </c>
      <c r="D2263" s="37" t="e">
        <f>INDEX('Monthly Returns'!$E:$E,MATCH('Charting Input'!$C2263,'Monthly Returns'!$D:$D,0),0)</f>
        <v>#N/A</v>
      </c>
      <c r="E2263" s="37" t="e">
        <f>INDEX('Monthly Returns'!$O:$O,MATCH('Charting Input'!$C2263,'Monthly Returns'!$D:$D,0),0)</f>
        <v>#N/A</v>
      </c>
      <c r="F2263" s="37" t="e">
        <f>INDEX('Monthly Returns'!$P:$P,MATCH('Charting Input'!$C2263,'Monthly Returns'!$D:$D,0),0)</f>
        <v>#N/A</v>
      </c>
      <c r="G2263" s="17" t="e">
        <f t="shared" si="141"/>
        <v>#N/A</v>
      </c>
      <c r="H2263" s="17" t="e">
        <f t="shared" si="143"/>
        <v>#N/A</v>
      </c>
      <c r="I2263" s="17" t="e">
        <f t="shared" si="144"/>
        <v>#N/A</v>
      </c>
    </row>
    <row r="2264" spans="2:9" x14ac:dyDescent="0.2">
      <c r="B2264" s="1" t="s">
        <v>2675</v>
      </c>
      <c r="C2264" s="34">
        <f t="shared" si="142"/>
        <v>108538</v>
      </c>
      <c r="D2264" s="37" t="e">
        <f>INDEX('Monthly Returns'!$E:$E,MATCH('Charting Input'!$C2264,'Monthly Returns'!$D:$D,0),0)</f>
        <v>#N/A</v>
      </c>
      <c r="E2264" s="37" t="e">
        <f>INDEX('Monthly Returns'!$O:$O,MATCH('Charting Input'!$C2264,'Monthly Returns'!$D:$D,0),0)</f>
        <v>#N/A</v>
      </c>
      <c r="F2264" s="37" t="e">
        <f>INDEX('Monthly Returns'!$P:$P,MATCH('Charting Input'!$C2264,'Monthly Returns'!$D:$D,0),0)</f>
        <v>#N/A</v>
      </c>
      <c r="G2264" s="17" t="e">
        <f t="shared" si="141"/>
        <v>#N/A</v>
      </c>
      <c r="H2264" s="17" t="e">
        <f t="shared" si="143"/>
        <v>#N/A</v>
      </c>
      <c r="I2264" s="17" t="e">
        <f t="shared" si="144"/>
        <v>#N/A</v>
      </c>
    </row>
    <row r="2265" spans="2:9" x14ac:dyDescent="0.2">
      <c r="B2265" s="1" t="s">
        <v>2676</v>
      </c>
      <c r="C2265" s="34">
        <f t="shared" si="142"/>
        <v>108569</v>
      </c>
      <c r="D2265" s="37" t="e">
        <f>INDEX('Monthly Returns'!$E:$E,MATCH('Charting Input'!$C2265,'Monthly Returns'!$D:$D,0),0)</f>
        <v>#N/A</v>
      </c>
      <c r="E2265" s="37" t="e">
        <f>INDEX('Monthly Returns'!$O:$O,MATCH('Charting Input'!$C2265,'Monthly Returns'!$D:$D,0),0)</f>
        <v>#N/A</v>
      </c>
      <c r="F2265" s="37" t="e">
        <f>INDEX('Monthly Returns'!$P:$P,MATCH('Charting Input'!$C2265,'Monthly Returns'!$D:$D,0),0)</f>
        <v>#N/A</v>
      </c>
      <c r="G2265" s="17" t="e">
        <f t="shared" si="141"/>
        <v>#N/A</v>
      </c>
      <c r="H2265" s="17" t="e">
        <f t="shared" si="143"/>
        <v>#N/A</v>
      </c>
      <c r="I2265" s="17" t="e">
        <f t="shared" si="144"/>
        <v>#N/A</v>
      </c>
    </row>
    <row r="2266" spans="2:9" x14ac:dyDescent="0.2">
      <c r="B2266" s="1" t="s">
        <v>2677</v>
      </c>
      <c r="C2266" s="34">
        <f t="shared" si="142"/>
        <v>108599</v>
      </c>
      <c r="D2266" s="37" t="e">
        <f>INDEX('Monthly Returns'!$E:$E,MATCH('Charting Input'!$C2266,'Monthly Returns'!$D:$D,0),0)</f>
        <v>#N/A</v>
      </c>
      <c r="E2266" s="37" t="e">
        <f>INDEX('Monthly Returns'!$O:$O,MATCH('Charting Input'!$C2266,'Monthly Returns'!$D:$D,0),0)</f>
        <v>#N/A</v>
      </c>
      <c r="F2266" s="37" t="e">
        <f>INDEX('Monthly Returns'!$P:$P,MATCH('Charting Input'!$C2266,'Monthly Returns'!$D:$D,0),0)</f>
        <v>#N/A</v>
      </c>
      <c r="G2266" s="17" t="e">
        <f t="shared" si="141"/>
        <v>#N/A</v>
      </c>
      <c r="H2266" s="17" t="e">
        <f t="shared" si="143"/>
        <v>#N/A</v>
      </c>
      <c r="I2266" s="17" t="e">
        <f t="shared" si="144"/>
        <v>#N/A</v>
      </c>
    </row>
    <row r="2267" spans="2:9" x14ac:dyDescent="0.2">
      <c r="B2267" s="1" t="s">
        <v>2678</v>
      </c>
      <c r="C2267" s="34">
        <f t="shared" si="142"/>
        <v>108630</v>
      </c>
      <c r="D2267" s="37" t="e">
        <f>INDEX('Monthly Returns'!$E:$E,MATCH('Charting Input'!$C2267,'Monthly Returns'!$D:$D,0),0)</f>
        <v>#N/A</v>
      </c>
      <c r="E2267" s="37" t="e">
        <f>INDEX('Monthly Returns'!$O:$O,MATCH('Charting Input'!$C2267,'Monthly Returns'!$D:$D,0),0)</f>
        <v>#N/A</v>
      </c>
      <c r="F2267" s="37" t="e">
        <f>INDEX('Monthly Returns'!$P:$P,MATCH('Charting Input'!$C2267,'Monthly Returns'!$D:$D,0),0)</f>
        <v>#N/A</v>
      </c>
      <c r="G2267" s="17" t="e">
        <f t="shared" si="141"/>
        <v>#N/A</v>
      </c>
      <c r="H2267" s="17" t="e">
        <f t="shared" si="143"/>
        <v>#N/A</v>
      </c>
      <c r="I2267" s="17" t="e">
        <f t="shared" si="144"/>
        <v>#N/A</v>
      </c>
    </row>
    <row r="2268" spans="2:9" x14ac:dyDescent="0.2">
      <c r="B2268" s="1" t="s">
        <v>2679</v>
      </c>
      <c r="C2268" s="34">
        <f t="shared" si="142"/>
        <v>108660</v>
      </c>
      <c r="D2268" s="37" t="e">
        <f>INDEX('Monthly Returns'!$E:$E,MATCH('Charting Input'!$C2268,'Monthly Returns'!$D:$D,0),0)</f>
        <v>#N/A</v>
      </c>
      <c r="E2268" s="37" t="e">
        <f>INDEX('Monthly Returns'!$O:$O,MATCH('Charting Input'!$C2268,'Monthly Returns'!$D:$D,0),0)</f>
        <v>#N/A</v>
      </c>
      <c r="F2268" s="37" t="e">
        <f>INDEX('Monthly Returns'!$P:$P,MATCH('Charting Input'!$C2268,'Monthly Returns'!$D:$D,0),0)</f>
        <v>#N/A</v>
      </c>
      <c r="G2268" s="17" t="e">
        <f t="shared" si="141"/>
        <v>#N/A</v>
      </c>
      <c r="H2268" s="17" t="e">
        <f t="shared" si="143"/>
        <v>#N/A</v>
      </c>
      <c r="I2268" s="17" t="e">
        <f t="shared" si="144"/>
        <v>#N/A</v>
      </c>
    </row>
    <row r="2269" spans="2:9" x14ac:dyDescent="0.2">
      <c r="B2269" s="1" t="s">
        <v>2680</v>
      </c>
      <c r="C2269" s="34">
        <f t="shared" si="142"/>
        <v>108691</v>
      </c>
      <c r="D2269" s="37" t="e">
        <f>INDEX('Monthly Returns'!$E:$E,MATCH('Charting Input'!$C2269,'Monthly Returns'!$D:$D,0),0)</f>
        <v>#N/A</v>
      </c>
      <c r="E2269" s="37" t="e">
        <f>INDEX('Monthly Returns'!$O:$O,MATCH('Charting Input'!$C2269,'Monthly Returns'!$D:$D,0),0)</f>
        <v>#N/A</v>
      </c>
      <c r="F2269" s="37" t="e">
        <f>INDEX('Monthly Returns'!$P:$P,MATCH('Charting Input'!$C2269,'Monthly Returns'!$D:$D,0),0)</f>
        <v>#N/A</v>
      </c>
      <c r="G2269" s="17" t="e">
        <f t="shared" si="141"/>
        <v>#N/A</v>
      </c>
      <c r="H2269" s="17" t="e">
        <f t="shared" si="143"/>
        <v>#N/A</v>
      </c>
      <c r="I2269" s="17" t="e">
        <f t="shared" si="144"/>
        <v>#N/A</v>
      </c>
    </row>
    <row r="2270" spans="2:9" x14ac:dyDescent="0.2">
      <c r="B2270" s="1" t="s">
        <v>2681</v>
      </c>
      <c r="C2270" s="34">
        <f t="shared" si="142"/>
        <v>108722</v>
      </c>
      <c r="D2270" s="37" t="e">
        <f>INDEX('Monthly Returns'!$E:$E,MATCH('Charting Input'!$C2270,'Monthly Returns'!$D:$D,0),0)</f>
        <v>#N/A</v>
      </c>
      <c r="E2270" s="37" t="e">
        <f>INDEX('Monthly Returns'!$O:$O,MATCH('Charting Input'!$C2270,'Monthly Returns'!$D:$D,0),0)</f>
        <v>#N/A</v>
      </c>
      <c r="F2270" s="37" t="e">
        <f>INDEX('Monthly Returns'!$P:$P,MATCH('Charting Input'!$C2270,'Monthly Returns'!$D:$D,0),0)</f>
        <v>#N/A</v>
      </c>
      <c r="G2270" s="17" t="e">
        <f t="shared" si="141"/>
        <v>#N/A</v>
      </c>
      <c r="H2270" s="17" t="e">
        <f t="shared" si="143"/>
        <v>#N/A</v>
      </c>
      <c r="I2270" s="17" t="e">
        <f t="shared" si="144"/>
        <v>#N/A</v>
      </c>
    </row>
    <row r="2271" spans="2:9" x14ac:dyDescent="0.2">
      <c r="B2271" s="1" t="s">
        <v>2682</v>
      </c>
      <c r="C2271" s="34">
        <f t="shared" si="142"/>
        <v>108752</v>
      </c>
      <c r="D2271" s="37" t="e">
        <f>INDEX('Monthly Returns'!$E:$E,MATCH('Charting Input'!$C2271,'Monthly Returns'!$D:$D,0),0)</f>
        <v>#N/A</v>
      </c>
      <c r="E2271" s="37" t="e">
        <f>INDEX('Monthly Returns'!$O:$O,MATCH('Charting Input'!$C2271,'Monthly Returns'!$D:$D,0),0)</f>
        <v>#N/A</v>
      </c>
      <c r="F2271" s="37" t="e">
        <f>INDEX('Monthly Returns'!$P:$P,MATCH('Charting Input'!$C2271,'Monthly Returns'!$D:$D,0),0)</f>
        <v>#N/A</v>
      </c>
      <c r="G2271" s="17" t="e">
        <f t="shared" si="141"/>
        <v>#N/A</v>
      </c>
      <c r="H2271" s="17" t="e">
        <f t="shared" si="143"/>
        <v>#N/A</v>
      </c>
      <c r="I2271" s="17" t="e">
        <f t="shared" si="144"/>
        <v>#N/A</v>
      </c>
    </row>
    <row r="2272" spans="2:9" x14ac:dyDescent="0.2">
      <c r="B2272" s="1" t="s">
        <v>2683</v>
      </c>
      <c r="C2272" s="34">
        <f t="shared" si="142"/>
        <v>108783</v>
      </c>
      <c r="D2272" s="37" t="e">
        <f>INDEX('Monthly Returns'!$E:$E,MATCH('Charting Input'!$C2272,'Monthly Returns'!$D:$D,0),0)</f>
        <v>#N/A</v>
      </c>
      <c r="E2272" s="37" t="e">
        <f>INDEX('Monthly Returns'!$O:$O,MATCH('Charting Input'!$C2272,'Monthly Returns'!$D:$D,0),0)</f>
        <v>#N/A</v>
      </c>
      <c r="F2272" s="37" t="e">
        <f>INDEX('Monthly Returns'!$P:$P,MATCH('Charting Input'!$C2272,'Monthly Returns'!$D:$D,0),0)</f>
        <v>#N/A</v>
      </c>
      <c r="G2272" s="17" t="e">
        <f t="shared" si="141"/>
        <v>#N/A</v>
      </c>
      <c r="H2272" s="17" t="e">
        <f t="shared" si="143"/>
        <v>#N/A</v>
      </c>
      <c r="I2272" s="17" t="e">
        <f t="shared" si="144"/>
        <v>#N/A</v>
      </c>
    </row>
    <row r="2273" spans="2:9" x14ac:dyDescent="0.2">
      <c r="B2273" s="1" t="s">
        <v>2684</v>
      </c>
      <c r="C2273" s="34">
        <f t="shared" si="142"/>
        <v>108813</v>
      </c>
      <c r="D2273" s="37" t="e">
        <f>INDEX('Monthly Returns'!$E:$E,MATCH('Charting Input'!$C2273,'Monthly Returns'!$D:$D,0),0)</f>
        <v>#N/A</v>
      </c>
      <c r="E2273" s="37" t="e">
        <f>INDEX('Monthly Returns'!$O:$O,MATCH('Charting Input'!$C2273,'Monthly Returns'!$D:$D,0),0)</f>
        <v>#N/A</v>
      </c>
      <c r="F2273" s="37" t="e">
        <f>INDEX('Monthly Returns'!$P:$P,MATCH('Charting Input'!$C2273,'Monthly Returns'!$D:$D,0),0)</f>
        <v>#N/A</v>
      </c>
      <c r="G2273" s="17" t="e">
        <f t="shared" si="141"/>
        <v>#N/A</v>
      </c>
      <c r="H2273" s="17" t="e">
        <f t="shared" si="143"/>
        <v>#N/A</v>
      </c>
      <c r="I2273" s="17" t="e">
        <f t="shared" si="144"/>
        <v>#N/A</v>
      </c>
    </row>
    <row r="2274" spans="2:9" x14ac:dyDescent="0.2">
      <c r="B2274" s="1" t="s">
        <v>2685</v>
      </c>
      <c r="C2274" s="34">
        <f t="shared" si="142"/>
        <v>108844</v>
      </c>
      <c r="D2274" s="37" t="e">
        <f>INDEX('Monthly Returns'!$E:$E,MATCH('Charting Input'!$C2274,'Monthly Returns'!$D:$D,0),0)</f>
        <v>#N/A</v>
      </c>
      <c r="E2274" s="37" t="e">
        <f>INDEX('Monthly Returns'!$O:$O,MATCH('Charting Input'!$C2274,'Monthly Returns'!$D:$D,0),0)</f>
        <v>#N/A</v>
      </c>
      <c r="F2274" s="37" t="e">
        <f>INDEX('Monthly Returns'!$P:$P,MATCH('Charting Input'!$C2274,'Monthly Returns'!$D:$D,0),0)</f>
        <v>#N/A</v>
      </c>
      <c r="G2274" s="17" t="e">
        <f t="shared" si="141"/>
        <v>#N/A</v>
      </c>
      <c r="H2274" s="17" t="e">
        <f t="shared" si="143"/>
        <v>#N/A</v>
      </c>
      <c r="I2274" s="17" t="e">
        <f t="shared" si="144"/>
        <v>#N/A</v>
      </c>
    </row>
    <row r="2275" spans="2:9" x14ac:dyDescent="0.2">
      <c r="B2275" s="1" t="s">
        <v>2686</v>
      </c>
      <c r="C2275" s="34">
        <f t="shared" si="142"/>
        <v>108875</v>
      </c>
      <c r="D2275" s="37" t="e">
        <f>INDEX('Monthly Returns'!$E:$E,MATCH('Charting Input'!$C2275,'Monthly Returns'!$D:$D,0),0)</f>
        <v>#N/A</v>
      </c>
      <c r="E2275" s="37" t="e">
        <f>INDEX('Monthly Returns'!$O:$O,MATCH('Charting Input'!$C2275,'Monthly Returns'!$D:$D,0),0)</f>
        <v>#N/A</v>
      </c>
      <c r="F2275" s="37" t="e">
        <f>INDEX('Monthly Returns'!$P:$P,MATCH('Charting Input'!$C2275,'Monthly Returns'!$D:$D,0),0)</f>
        <v>#N/A</v>
      </c>
      <c r="G2275" s="17" t="e">
        <f t="shared" si="141"/>
        <v>#N/A</v>
      </c>
      <c r="H2275" s="17" t="e">
        <f t="shared" si="143"/>
        <v>#N/A</v>
      </c>
      <c r="I2275" s="17" t="e">
        <f t="shared" si="144"/>
        <v>#N/A</v>
      </c>
    </row>
    <row r="2276" spans="2:9" x14ac:dyDescent="0.2">
      <c r="B2276" s="1" t="s">
        <v>2687</v>
      </c>
      <c r="C2276" s="34">
        <f t="shared" si="142"/>
        <v>108903</v>
      </c>
      <c r="D2276" s="37" t="e">
        <f>INDEX('Monthly Returns'!$E:$E,MATCH('Charting Input'!$C2276,'Monthly Returns'!$D:$D,0),0)</f>
        <v>#N/A</v>
      </c>
      <c r="E2276" s="37" t="e">
        <f>INDEX('Monthly Returns'!$O:$O,MATCH('Charting Input'!$C2276,'Monthly Returns'!$D:$D,0),0)</f>
        <v>#N/A</v>
      </c>
      <c r="F2276" s="37" t="e">
        <f>INDEX('Monthly Returns'!$P:$P,MATCH('Charting Input'!$C2276,'Monthly Returns'!$D:$D,0),0)</f>
        <v>#N/A</v>
      </c>
      <c r="G2276" s="17" t="e">
        <f t="shared" si="141"/>
        <v>#N/A</v>
      </c>
      <c r="H2276" s="17" t="e">
        <f t="shared" si="143"/>
        <v>#N/A</v>
      </c>
      <c r="I2276" s="17" t="e">
        <f t="shared" si="144"/>
        <v>#N/A</v>
      </c>
    </row>
    <row r="2277" spans="2:9" x14ac:dyDescent="0.2">
      <c r="B2277" s="1" t="s">
        <v>2688</v>
      </c>
      <c r="C2277" s="34">
        <f t="shared" si="142"/>
        <v>108934</v>
      </c>
      <c r="D2277" s="37" t="e">
        <f>INDEX('Monthly Returns'!$E:$E,MATCH('Charting Input'!$C2277,'Monthly Returns'!$D:$D,0),0)</f>
        <v>#N/A</v>
      </c>
      <c r="E2277" s="37" t="e">
        <f>INDEX('Monthly Returns'!$O:$O,MATCH('Charting Input'!$C2277,'Monthly Returns'!$D:$D,0),0)</f>
        <v>#N/A</v>
      </c>
      <c r="F2277" s="37" t="e">
        <f>INDEX('Monthly Returns'!$P:$P,MATCH('Charting Input'!$C2277,'Monthly Returns'!$D:$D,0),0)</f>
        <v>#N/A</v>
      </c>
      <c r="G2277" s="17" t="e">
        <f t="shared" si="141"/>
        <v>#N/A</v>
      </c>
      <c r="H2277" s="17" t="e">
        <f t="shared" si="143"/>
        <v>#N/A</v>
      </c>
      <c r="I2277" s="17" t="e">
        <f t="shared" si="144"/>
        <v>#N/A</v>
      </c>
    </row>
    <row r="2278" spans="2:9" x14ac:dyDescent="0.2">
      <c r="B2278" s="1" t="s">
        <v>2689</v>
      </c>
      <c r="C2278" s="34">
        <f t="shared" si="142"/>
        <v>108964</v>
      </c>
      <c r="D2278" s="37" t="e">
        <f>INDEX('Monthly Returns'!$E:$E,MATCH('Charting Input'!$C2278,'Monthly Returns'!$D:$D,0),0)</f>
        <v>#N/A</v>
      </c>
      <c r="E2278" s="37" t="e">
        <f>INDEX('Monthly Returns'!$O:$O,MATCH('Charting Input'!$C2278,'Monthly Returns'!$D:$D,0),0)</f>
        <v>#N/A</v>
      </c>
      <c r="F2278" s="37" t="e">
        <f>INDEX('Monthly Returns'!$P:$P,MATCH('Charting Input'!$C2278,'Monthly Returns'!$D:$D,0),0)</f>
        <v>#N/A</v>
      </c>
      <c r="G2278" s="17" t="e">
        <f t="shared" si="141"/>
        <v>#N/A</v>
      </c>
      <c r="H2278" s="17" t="e">
        <f t="shared" si="143"/>
        <v>#N/A</v>
      </c>
      <c r="I2278" s="17" t="e">
        <f t="shared" si="144"/>
        <v>#N/A</v>
      </c>
    </row>
    <row r="2279" spans="2:9" x14ac:dyDescent="0.2">
      <c r="B2279" s="1" t="s">
        <v>2690</v>
      </c>
      <c r="C2279" s="34">
        <f t="shared" si="142"/>
        <v>108995</v>
      </c>
      <c r="D2279" s="37" t="e">
        <f>INDEX('Monthly Returns'!$E:$E,MATCH('Charting Input'!$C2279,'Monthly Returns'!$D:$D,0),0)</f>
        <v>#N/A</v>
      </c>
      <c r="E2279" s="37" t="e">
        <f>INDEX('Monthly Returns'!$O:$O,MATCH('Charting Input'!$C2279,'Monthly Returns'!$D:$D,0),0)</f>
        <v>#N/A</v>
      </c>
      <c r="F2279" s="37" t="e">
        <f>INDEX('Monthly Returns'!$P:$P,MATCH('Charting Input'!$C2279,'Monthly Returns'!$D:$D,0),0)</f>
        <v>#N/A</v>
      </c>
      <c r="G2279" s="17" t="e">
        <f t="shared" si="141"/>
        <v>#N/A</v>
      </c>
      <c r="H2279" s="17" t="e">
        <f t="shared" si="143"/>
        <v>#N/A</v>
      </c>
      <c r="I2279" s="17" t="e">
        <f t="shared" si="144"/>
        <v>#N/A</v>
      </c>
    </row>
    <row r="2280" spans="2:9" x14ac:dyDescent="0.2">
      <c r="B2280" s="1" t="s">
        <v>2691</v>
      </c>
      <c r="C2280" s="34">
        <f t="shared" si="142"/>
        <v>109025</v>
      </c>
      <c r="D2280" s="37" t="e">
        <f>INDEX('Monthly Returns'!$E:$E,MATCH('Charting Input'!$C2280,'Monthly Returns'!$D:$D,0),0)</f>
        <v>#N/A</v>
      </c>
      <c r="E2280" s="37" t="e">
        <f>INDEX('Monthly Returns'!$O:$O,MATCH('Charting Input'!$C2280,'Monthly Returns'!$D:$D,0),0)</f>
        <v>#N/A</v>
      </c>
      <c r="F2280" s="37" t="e">
        <f>INDEX('Monthly Returns'!$P:$P,MATCH('Charting Input'!$C2280,'Monthly Returns'!$D:$D,0),0)</f>
        <v>#N/A</v>
      </c>
      <c r="G2280" s="17" t="e">
        <f t="shared" si="141"/>
        <v>#N/A</v>
      </c>
      <c r="H2280" s="17" t="e">
        <f t="shared" si="143"/>
        <v>#N/A</v>
      </c>
      <c r="I2280" s="17" t="e">
        <f t="shared" si="144"/>
        <v>#N/A</v>
      </c>
    </row>
    <row r="2281" spans="2:9" x14ac:dyDescent="0.2">
      <c r="B2281" s="1" t="s">
        <v>2692</v>
      </c>
      <c r="C2281" s="34">
        <f t="shared" si="142"/>
        <v>109056</v>
      </c>
      <c r="D2281" s="37" t="e">
        <f>INDEX('Monthly Returns'!$E:$E,MATCH('Charting Input'!$C2281,'Monthly Returns'!$D:$D,0),0)</f>
        <v>#N/A</v>
      </c>
      <c r="E2281" s="37" t="e">
        <f>INDEX('Monthly Returns'!$O:$O,MATCH('Charting Input'!$C2281,'Monthly Returns'!$D:$D,0),0)</f>
        <v>#N/A</v>
      </c>
      <c r="F2281" s="37" t="e">
        <f>INDEX('Monthly Returns'!$P:$P,MATCH('Charting Input'!$C2281,'Monthly Returns'!$D:$D,0),0)</f>
        <v>#N/A</v>
      </c>
      <c r="G2281" s="17" t="e">
        <f t="shared" si="141"/>
        <v>#N/A</v>
      </c>
      <c r="H2281" s="17" t="e">
        <f t="shared" si="143"/>
        <v>#N/A</v>
      </c>
      <c r="I2281" s="17" t="e">
        <f t="shared" si="144"/>
        <v>#N/A</v>
      </c>
    </row>
    <row r="2282" spans="2:9" x14ac:dyDescent="0.2">
      <c r="B2282" s="1" t="s">
        <v>2693</v>
      </c>
      <c r="C2282" s="34">
        <f t="shared" si="142"/>
        <v>109087</v>
      </c>
      <c r="D2282" s="37" t="e">
        <f>INDEX('Monthly Returns'!$E:$E,MATCH('Charting Input'!$C2282,'Monthly Returns'!$D:$D,0),0)</f>
        <v>#N/A</v>
      </c>
      <c r="E2282" s="37" t="e">
        <f>INDEX('Monthly Returns'!$O:$O,MATCH('Charting Input'!$C2282,'Monthly Returns'!$D:$D,0),0)</f>
        <v>#N/A</v>
      </c>
      <c r="F2282" s="37" t="e">
        <f>INDEX('Monthly Returns'!$P:$P,MATCH('Charting Input'!$C2282,'Monthly Returns'!$D:$D,0),0)</f>
        <v>#N/A</v>
      </c>
      <c r="G2282" s="17" t="e">
        <f t="shared" si="141"/>
        <v>#N/A</v>
      </c>
      <c r="H2282" s="17" t="e">
        <f t="shared" si="143"/>
        <v>#N/A</v>
      </c>
      <c r="I2282" s="17" t="e">
        <f t="shared" si="144"/>
        <v>#N/A</v>
      </c>
    </row>
    <row r="2283" spans="2:9" x14ac:dyDescent="0.2">
      <c r="B2283" s="1" t="s">
        <v>2694</v>
      </c>
      <c r="C2283" s="34">
        <f t="shared" si="142"/>
        <v>109117</v>
      </c>
      <c r="D2283" s="37" t="e">
        <f>INDEX('Monthly Returns'!$E:$E,MATCH('Charting Input'!$C2283,'Monthly Returns'!$D:$D,0),0)</f>
        <v>#N/A</v>
      </c>
      <c r="E2283" s="37" t="e">
        <f>INDEX('Monthly Returns'!$O:$O,MATCH('Charting Input'!$C2283,'Monthly Returns'!$D:$D,0),0)</f>
        <v>#N/A</v>
      </c>
      <c r="F2283" s="37" t="e">
        <f>INDEX('Monthly Returns'!$P:$P,MATCH('Charting Input'!$C2283,'Monthly Returns'!$D:$D,0),0)</f>
        <v>#N/A</v>
      </c>
      <c r="G2283" s="17" t="e">
        <f t="shared" si="141"/>
        <v>#N/A</v>
      </c>
      <c r="H2283" s="17" t="e">
        <f t="shared" si="143"/>
        <v>#N/A</v>
      </c>
      <c r="I2283" s="17" t="e">
        <f t="shared" si="144"/>
        <v>#N/A</v>
      </c>
    </row>
    <row r="2284" spans="2:9" x14ac:dyDescent="0.2">
      <c r="B2284" s="1" t="s">
        <v>2695</v>
      </c>
      <c r="C2284" s="34">
        <f t="shared" si="142"/>
        <v>109148</v>
      </c>
      <c r="D2284" s="37" t="e">
        <f>INDEX('Monthly Returns'!$E:$E,MATCH('Charting Input'!$C2284,'Monthly Returns'!$D:$D,0),0)</f>
        <v>#N/A</v>
      </c>
      <c r="E2284" s="37" t="e">
        <f>INDEX('Monthly Returns'!$O:$O,MATCH('Charting Input'!$C2284,'Monthly Returns'!$D:$D,0),0)</f>
        <v>#N/A</v>
      </c>
      <c r="F2284" s="37" t="e">
        <f>INDEX('Monthly Returns'!$P:$P,MATCH('Charting Input'!$C2284,'Monthly Returns'!$D:$D,0),0)</f>
        <v>#N/A</v>
      </c>
      <c r="G2284" s="17" t="e">
        <f t="shared" si="141"/>
        <v>#N/A</v>
      </c>
      <c r="H2284" s="17" t="e">
        <f t="shared" si="143"/>
        <v>#N/A</v>
      </c>
      <c r="I2284" s="17" t="e">
        <f t="shared" si="144"/>
        <v>#N/A</v>
      </c>
    </row>
    <row r="2285" spans="2:9" x14ac:dyDescent="0.2">
      <c r="B2285" s="1" t="s">
        <v>2696</v>
      </c>
      <c r="C2285" s="34">
        <f t="shared" si="142"/>
        <v>109178</v>
      </c>
      <c r="D2285" s="37" t="e">
        <f>INDEX('Monthly Returns'!$E:$E,MATCH('Charting Input'!$C2285,'Monthly Returns'!$D:$D,0),0)</f>
        <v>#N/A</v>
      </c>
      <c r="E2285" s="37" t="e">
        <f>INDEX('Monthly Returns'!$O:$O,MATCH('Charting Input'!$C2285,'Monthly Returns'!$D:$D,0),0)</f>
        <v>#N/A</v>
      </c>
      <c r="F2285" s="37" t="e">
        <f>INDEX('Monthly Returns'!$P:$P,MATCH('Charting Input'!$C2285,'Monthly Returns'!$D:$D,0),0)</f>
        <v>#N/A</v>
      </c>
      <c r="G2285" s="17" t="e">
        <f t="shared" si="141"/>
        <v>#N/A</v>
      </c>
      <c r="H2285" s="17" t="e">
        <f t="shared" si="143"/>
        <v>#N/A</v>
      </c>
      <c r="I2285" s="17" t="e">
        <f t="shared" si="144"/>
        <v>#N/A</v>
      </c>
    </row>
    <row r="2286" spans="2:9" x14ac:dyDescent="0.2">
      <c r="B2286" s="1" t="s">
        <v>2697</v>
      </c>
      <c r="C2286" s="34">
        <f t="shared" si="142"/>
        <v>109209</v>
      </c>
      <c r="D2286" s="37" t="e">
        <f>INDEX('Monthly Returns'!$E:$E,MATCH('Charting Input'!$C2286,'Monthly Returns'!$D:$D,0),0)</f>
        <v>#N/A</v>
      </c>
      <c r="E2286" s="37" t="e">
        <f>INDEX('Monthly Returns'!$O:$O,MATCH('Charting Input'!$C2286,'Monthly Returns'!$D:$D,0),0)</f>
        <v>#N/A</v>
      </c>
      <c r="F2286" s="37" t="e">
        <f>INDEX('Monthly Returns'!$P:$P,MATCH('Charting Input'!$C2286,'Monthly Returns'!$D:$D,0),0)</f>
        <v>#N/A</v>
      </c>
      <c r="G2286" s="17" t="e">
        <f t="shared" si="141"/>
        <v>#N/A</v>
      </c>
      <c r="H2286" s="17" t="e">
        <f t="shared" si="143"/>
        <v>#N/A</v>
      </c>
      <c r="I2286" s="17" t="e">
        <f t="shared" si="144"/>
        <v>#N/A</v>
      </c>
    </row>
    <row r="2287" spans="2:9" x14ac:dyDescent="0.2">
      <c r="B2287" s="1" t="s">
        <v>2698</v>
      </c>
      <c r="C2287" s="34">
        <f t="shared" si="142"/>
        <v>109240</v>
      </c>
      <c r="D2287" s="37" t="e">
        <f>INDEX('Monthly Returns'!$E:$E,MATCH('Charting Input'!$C2287,'Monthly Returns'!$D:$D,0),0)</f>
        <v>#N/A</v>
      </c>
      <c r="E2287" s="37" t="e">
        <f>INDEX('Monthly Returns'!$O:$O,MATCH('Charting Input'!$C2287,'Monthly Returns'!$D:$D,0),0)</f>
        <v>#N/A</v>
      </c>
      <c r="F2287" s="37" t="e">
        <f>INDEX('Monthly Returns'!$P:$P,MATCH('Charting Input'!$C2287,'Monthly Returns'!$D:$D,0),0)</f>
        <v>#N/A</v>
      </c>
      <c r="G2287" s="17" t="e">
        <f t="shared" si="141"/>
        <v>#N/A</v>
      </c>
      <c r="H2287" s="17" t="e">
        <f t="shared" si="143"/>
        <v>#N/A</v>
      </c>
      <c r="I2287" s="17" t="e">
        <f t="shared" si="144"/>
        <v>#N/A</v>
      </c>
    </row>
    <row r="2288" spans="2:9" x14ac:dyDescent="0.2">
      <c r="B2288" s="1" t="s">
        <v>2699</v>
      </c>
      <c r="C2288" s="34">
        <f t="shared" si="142"/>
        <v>109268</v>
      </c>
      <c r="D2288" s="37" t="e">
        <f>INDEX('Monthly Returns'!$E:$E,MATCH('Charting Input'!$C2288,'Monthly Returns'!$D:$D,0),0)</f>
        <v>#N/A</v>
      </c>
      <c r="E2288" s="37" t="e">
        <f>INDEX('Monthly Returns'!$O:$O,MATCH('Charting Input'!$C2288,'Monthly Returns'!$D:$D,0),0)</f>
        <v>#N/A</v>
      </c>
      <c r="F2288" s="37" t="e">
        <f>INDEX('Monthly Returns'!$P:$P,MATCH('Charting Input'!$C2288,'Monthly Returns'!$D:$D,0),0)</f>
        <v>#N/A</v>
      </c>
      <c r="G2288" s="17" t="e">
        <f t="shared" si="141"/>
        <v>#N/A</v>
      </c>
      <c r="H2288" s="17" t="e">
        <f t="shared" si="143"/>
        <v>#N/A</v>
      </c>
      <c r="I2288" s="17" t="e">
        <f t="shared" si="144"/>
        <v>#N/A</v>
      </c>
    </row>
    <row r="2289" spans="2:9" x14ac:dyDescent="0.2">
      <c r="B2289" s="1" t="s">
        <v>2700</v>
      </c>
      <c r="C2289" s="34">
        <f t="shared" si="142"/>
        <v>109299</v>
      </c>
      <c r="D2289" s="37" t="e">
        <f>INDEX('Monthly Returns'!$E:$E,MATCH('Charting Input'!$C2289,'Monthly Returns'!$D:$D,0),0)</f>
        <v>#N/A</v>
      </c>
      <c r="E2289" s="37" t="e">
        <f>INDEX('Monthly Returns'!$O:$O,MATCH('Charting Input'!$C2289,'Monthly Returns'!$D:$D,0),0)</f>
        <v>#N/A</v>
      </c>
      <c r="F2289" s="37" t="e">
        <f>INDEX('Monthly Returns'!$P:$P,MATCH('Charting Input'!$C2289,'Monthly Returns'!$D:$D,0),0)</f>
        <v>#N/A</v>
      </c>
      <c r="G2289" s="17" t="e">
        <f t="shared" si="141"/>
        <v>#N/A</v>
      </c>
      <c r="H2289" s="17" t="e">
        <f t="shared" si="143"/>
        <v>#N/A</v>
      </c>
      <c r="I2289" s="17" t="e">
        <f t="shared" si="144"/>
        <v>#N/A</v>
      </c>
    </row>
    <row r="2290" spans="2:9" x14ac:dyDescent="0.2">
      <c r="B2290" s="1" t="s">
        <v>2701</v>
      </c>
      <c r="C2290" s="34">
        <f t="shared" si="142"/>
        <v>109329</v>
      </c>
      <c r="D2290" s="37" t="e">
        <f>INDEX('Monthly Returns'!$E:$E,MATCH('Charting Input'!$C2290,'Monthly Returns'!$D:$D,0),0)</f>
        <v>#N/A</v>
      </c>
      <c r="E2290" s="37" t="e">
        <f>INDEX('Monthly Returns'!$O:$O,MATCH('Charting Input'!$C2290,'Monthly Returns'!$D:$D,0),0)</f>
        <v>#N/A</v>
      </c>
      <c r="F2290" s="37" t="e">
        <f>INDEX('Monthly Returns'!$P:$P,MATCH('Charting Input'!$C2290,'Monthly Returns'!$D:$D,0),0)</f>
        <v>#N/A</v>
      </c>
      <c r="G2290" s="17" t="e">
        <f t="shared" si="141"/>
        <v>#N/A</v>
      </c>
      <c r="H2290" s="17" t="e">
        <f t="shared" si="143"/>
        <v>#N/A</v>
      </c>
      <c r="I2290" s="17" t="e">
        <f t="shared" si="144"/>
        <v>#N/A</v>
      </c>
    </row>
    <row r="2291" spans="2:9" x14ac:dyDescent="0.2">
      <c r="B2291" s="1" t="s">
        <v>2702</v>
      </c>
      <c r="C2291" s="34">
        <f t="shared" si="142"/>
        <v>109360</v>
      </c>
      <c r="D2291" s="37" t="e">
        <f>INDEX('Monthly Returns'!$E:$E,MATCH('Charting Input'!$C2291,'Monthly Returns'!$D:$D,0),0)</f>
        <v>#N/A</v>
      </c>
      <c r="E2291" s="37" t="e">
        <f>INDEX('Monthly Returns'!$O:$O,MATCH('Charting Input'!$C2291,'Monthly Returns'!$D:$D,0),0)</f>
        <v>#N/A</v>
      </c>
      <c r="F2291" s="37" t="e">
        <f>INDEX('Monthly Returns'!$P:$P,MATCH('Charting Input'!$C2291,'Monthly Returns'!$D:$D,0),0)</f>
        <v>#N/A</v>
      </c>
      <c r="G2291" s="17" t="e">
        <f t="shared" si="141"/>
        <v>#N/A</v>
      </c>
      <c r="H2291" s="17" t="e">
        <f t="shared" si="143"/>
        <v>#N/A</v>
      </c>
      <c r="I2291" s="17" t="e">
        <f t="shared" si="144"/>
        <v>#N/A</v>
      </c>
    </row>
    <row r="2292" spans="2:9" x14ac:dyDescent="0.2">
      <c r="B2292" s="1" t="s">
        <v>2703</v>
      </c>
      <c r="C2292" s="34">
        <f t="shared" si="142"/>
        <v>109390</v>
      </c>
      <c r="D2292" s="37" t="e">
        <f>INDEX('Monthly Returns'!$E:$E,MATCH('Charting Input'!$C2292,'Monthly Returns'!$D:$D,0),0)</f>
        <v>#N/A</v>
      </c>
      <c r="E2292" s="37" t="e">
        <f>INDEX('Monthly Returns'!$O:$O,MATCH('Charting Input'!$C2292,'Monthly Returns'!$D:$D,0),0)</f>
        <v>#N/A</v>
      </c>
      <c r="F2292" s="37" t="e">
        <f>INDEX('Monthly Returns'!$P:$P,MATCH('Charting Input'!$C2292,'Monthly Returns'!$D:$D,0),0)</f>
        <v>#N/A</v>
      </c>
      <c r="G2292" s="17" t="e">
        <f t="shared" si="141"/>
        <v>#N/A</v>
      </c>
      <c r="H2292" s="17" t="e">
        <f t="shared" si="143"/>
        <v>#N/A</v>
      </c>
      <c r="I2292" s="17" t="e">
        <f t="shared" si="144"/>
        <v>#N/A</v>
      </c>
    </row>
    <row r="2293" spans="2:9" x14ac:dyDescent="0.2">
      <c r="B2293" s="1" t="s">
        <v>2704</v>
      </c>
      <c r="C2293" s="34">
        <f t="shared" si="142"/>
        <v>109421</v>
      </c>
      <c r="D2293" s="37" t="e">
        <f>INDEX('Monthly Returns'!$E:$E,MATCH('Charting Input'!$C2293,'Monthly Returns'!$D:$D,0),0)</f>
        <v>#N/A</v>
      </c>
      <c r="E2293" s="37" t="e">
        <f>INDEX('Monthly Returns'!$O:$O,MATCH('Charting Input'!$C2293,'Monthly Returns'!$D:$D,0),0)</f>
        <v>#N/A</v>
      </c>
      <c r="F2293" s="37" t="e">
        <f>INDEX('Monthly Returns'!$P:$P,MATCH('Charting Input'!$C2293,'Monthly Returns'!$D:$D,0),0)</f>
        <v>#N/A</v>
      </c>
      <c r="G2293" s="17" t="e">
        <f t="shared" si="141"/>
        <v>#N/A</v>
      </c>
      <c r="H2293" s="17" t="e">
        <f t="shared" si="143"/>
        <v>#N/A</v>
      </c>
      <c r="I2293" s="17" t="e">
        <f t="shared" si="144"/>
        <v>#N/A</v>
      </c>
    </row>
    <row r="2294" spans="2:9" x14ac:dyDescent="0.2">
      <c r="B2294" s="1" t="s">
        <v>2705</v>
      </c>
      <c r="C2294" s="34">
        <f t="shared" si="142"/>
        <v>109452</v>
      </c>
      <c r="D2294" s="37" t="e">
        <f>INDEX('Monthly Returns'!$E:$E,MATCH('Charting Input'!$C2294,'Monthly Returns'!$D:$D,0),0)</f>
        <v>#N/A</v>
      </c>
      <c r="E2294" s="37" t="e">
        <f>INDEX('Monthly Returns'!$O:$O,MATCH('Charting Input'!$C2294,'Monthly Returns'!$D:$D,0),0)</f>
        <v>#N/A</v>
      </c>
      <c r="F2294" s="37" t="e">
        <f>INDEX('Monthly Returns'!$P:$P,MATCH('Charting Input'!$C2294,'Monthly Returns'!$D:$D,0),0)</f>
        <v>#N/A</v>
      </c>
      <c r="G2294" s="17" t="e">
        <f t="shared" si="141"/>
        <v>#N/A</v>
      </c>
      <c r="H2294" s="17" t="e">
        <f t="shared" si="143"/>
        <v>#N/A</v>
      </c>
      <c r="I2294" s="17" t="e">
        <f t="shared" si="144"/>
        <v>#N/A</v>
      </c>
    </row>
    <row r="2295" spans="2:9" x14ac:dyDescent="0.2">
      <c r="B2295" s="1" t="s">
        <v>2706</v>
      </c>
      <c r="C2295" s="34">
        <f t="shared" si="142"/>
        <v>109482</v>
      </c>
      <c r="D2295" s="37" t="e">
        <f>INDEX('Monthly Returns'!$E:$E,MATCH('Charting Input'!$C2295,'Monthly Returns'!$D:$D,0),0)</f>
        <v>#N/A</v>
      </c>
      <c r="E2295" s="37" t="e">
        <f>INDEX('Monthly Returns'!$O:$O,MATCH('Charting Input'!$C2295,'Monthly Returns'!$D:$D,0),0)</f>
        <v>#N/A</v>
      </c>
      <c r="F2295" s="37" t="e">
        <f>INDEX('Monthly Returns'!$P:$P,MATCH('Charting Input'!$C2295,'Monthly Returns'!$D:$D,0),0)</f>
        <v>#N/A</v>
      </c>
      <c r="G2295" s="17" t="e">
        <f t="shared" si="141"/>
        <v>#N/A</v>
      </c>
      <c r="H2295" s="17" t="e">
        <f t="shared" si="143"/>
        <v>#N/A</v>
      </c>
      <c r="I2295" s="17" t="e">
        <f t="shared" si="144"/>
        <v>#N/A</v>
      </c>
    </row>
    <row r="2296" spans="2:9" x14ac:dyDescent="0.2">
      <c r="B2296" s="1" t="s">
        <v>2707</v>
      </c>
      <c r="C2296" s="34">
        <f t="shared" si="142"/>
        <v>109513</v>
      </c>
      <c r="D2296" s="37" t="e">
        <f>INDEX('Monthly Returns'!$E:$E,MATCH('Charting Input'!$C2296,'Monthly Returns'!$D:$D,0),0)</f>
        <v>#N/A</v>
      </c>
      <c r="E2296" s="37" t="e">
        <f>INDEX('Monthly Returns'!$O:$O,MATCH('Charting Input'!$C2296,'Monthly Returns'!$D:$D,0),0)</f>
        <v>#N/A</v>
      </c>
      <c r="F2296" s="37" t="e">
        <f>INDEX('Monthly Returns'!$P:$P,MATCH('Charting Input'!$C2296,'Monthly Returns'!$D:$D,0),0)</f>
        <v>#N/A</v>
      </c>
      <c r="G2296" s="17" t="e">
        <f t="shared" si="141"/>
        <v>#N/A</v>
      </c>
      <c r="H2296" s="17" t="e">
        <f t="shared" si="143"/>
        <v>#N/A</v>
      </c>
      <c r="I2296" s="17" t="e">
        <f t="shared" si="144"/>
        <v>#N/A</v>
      </c>
    </row>
    <row r="2297" spans="2:9" x14ac:dyDescent="0.2">
      <c r="B2297" s="1" t="s">
        <v>2708</v>
      </c>
      <c r="C2297" s="34">
        <f t="shared" si="142"/>
        <v>109543</v>
      </c>
      <c r="D2297" s="37" t="e">
        <f>INDEX('Monthly Returns'!$E:$E,MATCH('Charting Input'!$C2297,'Monthly Returns'!$D:$D,0),0)</f>
        <v>#N/A</v>
      </c>
      <c r="E2297" s="37" t="e">
        <f>INDEX('Monthly Returns'!$O:$O,MATCH('Charting Input'!$C2297,'Monthly Returns'!$D:$D,0),0)</f>
        <v>#N/A</v>
      </c>
      <c r="F2297" s="37" t="e">
        <f>INDEX('Monthly Returns'!$P:$P,MATCH('Charting Input'!$C2297,'Monthly Returns'!$D:$D,0),0)</f>
        <v>#N/A</v>
      </c>
      <c r="G2297" s="17" t="e">
        <f t="shared" si="141"/>
        <v>#N/A</v>
      </c>
      <c r="H2297" s="17" t="e">
        <f t="shared" si="143"/>
        <v>#N/A</v>
      </c>
      <c r="I2297" s="17" t="e">
        <f t="shared" si="144"/>
        <v>#N/A</v>
      </c>
    </row>
    <row r="2298" spans="2:9" x14ac:dyDescent="0.2">
      <c r="B2298" s="1" t="s">
        <v>2709</v>
      </c>
      <c r="C2298" s="34">
        <f t="shared" si="142"/>
        <v>109574</v>
      </c>
      <c r="D2298" s="37" t="e">
        <f>INDEX('Monthly Returns'!$E:$E,MATCH('Charting Input'!$C2298,'Monthly Returns'!$D:$D,0),0)</f>
        <v>#N/A</v>
      </c>
      <c r="E2298" s="37" t="e">
        <f>INDEX('Monthly Returns'!$O:$O,MATCH('Charting Input'!$C2298,'Monthly Returns'!$D:$D,0),0)</f>
        <v>#N/A</v>
      </c>
      <c r="F2298" s="37" t="e">
        <f>INDEX('Monthly Returns'!$P:$P,MATCH('Charting Input'!$C2298,'Monthly Returns'!$D:$D,0),0)</f>
        <v>#N/A</v>
      </c>
      <c r="G2298" s="17" t="e">
        <f t="shared" si="141"/>
        <v>#N/A</v>
      </c>
      <c r="H2298" s="17" t="e">
        <f t="shared" si="143"/>
        <v>#N/A</v>
      </c>
      <c r="I2298" s="17" t="e">
        <f t="shared" si="144"/>
        <v>#N/A</v>
      </c>
    </row>
    <row r="2299" spans="2:9" x14ac:dyDescent="0.2">
      <c r="B2299" s="1" t="s">
        <v>2710</v>
      </c>
      <c r="C2299" s="34">
        <f t="shared" si="142"/>
        <v>109605</v>
      </c>
      <c r="D2299" s="37" t="e">
        <f>INDEX('Monthly Returns'!$E:$E,MATCH('Charting Input'!$C2299,'Monthly Returns'!$D:$D,0),0)</f>
        <v>#N/A</v>
      </c>
      <c r="E2299" s="37" t="e">
        <f>INDEX('Monthly Returns'!$O:$O,MATCH('Charting Input'!$C2299,'Monthly Returns'!$D:$D,0),0)</f>
        <v>#N/A</v>
      </c>
      <c r="F2299" s="37" t="e">
        <f>INDEX('Monthly Returns'!$P:$P,MATCH('Charting Input'!$C2299,'Monthly Returns'!$D:$D,0),0)</f>
        <v>#N/A</v>
      </c>
      <c r="G2299" s="17" t="e">
        <f t="shared" si="141"/>
        <v>#N/A</v>
      </c>
      <c r="H2299" s="17" t="e">
        <f t="shared" si="143"/>
        <v>#N/A</v>
      </c>
      <c r="I2299" s="17" t="e">
        <f t="shared" si="144"/>
        <v>#N/A</v>
      </c>
    </row>
    <row r="2300" spans="2:9" x14ac:dyDescent="0.2">
      <c r="B2300" s="1" t="s">
        <v>2711</v>
      </c>
      <c r="C2300" s="34">
        <f t="shared" si="142"/>
        <v>109633</v>
      </c>
      <c r="D2300" s="37" t="e">
        <f>INDEX('Monthly Returns'!$E:$E,MATCH('Charting Input'!$C2300,'Monthly Returns'!$D:$D,0),0)</f>
        <v>#N/A</v>
      </c>
      <c r="E2300" s="37" t="e">
        <f>INDEX('Monthly Returns'!$O:$O,MATCH('Charting Input'!$C2300,'Monthly Returns'!$D:$D,0),0)</f>
        <v>#N/A</v>
      </c>
      <c r="F2300" s="37" t="e">
        <f>INDEX('Monthly Returns'!$P:$P,MATCH('Charting Input'!$C2300,'Monthly Returns'!$D:$D,0),0)</f>
        <v>#N/A</v>
      </c>
      <c r="G2300" s="17" t="e">
        <f t="shared" si="141"/>
        <v>#N/A</v>
      </c>
      <c r="H2300" s="17" t="e">
        <f t="shared" si="143"/>
        <v>#N/A</v>
      </c>
      <c r="I2300" s="17" t="e">
        <f t="shared" si="144"/>
        <v>#N/A</v>
      </c>
    </row>
    <row r="2301" spans="2:9" x14ac:dyDescent="0.2">
      <c r="B2301" s="1" t="s">
        <v>2712</v>
      </c>
      <c r="C2301" s="34">
        <f t="shared" si="142"/>
        <v>109664</v>
      </c>
      <c r="D2301" s="37" t="e">
        <f>INDEX('Monthly Returns'!$E:$E,MATCH('Charting Input'!$C2301,'Monthly Returns'!$D:$D,0),0)</f>
        <v>#N/A</v>
      </c>
      <c r="E2301" s="37" t="e">
        <f>INDEX('Monthly Returns'!$O:$O,MATCH('Charting Input'!$C2301,'Monthly Returns'!$D:$D,0),0)</f>
        <v>#N/A</v>
      </c>
      <c r="F2301" s="37" t="e">
        <f>INDEX('Monthly Returns'!$P:$P,MATCH('Charting Input'!$C2301,'Monthly Returns'!$D:$D,0),0)</f>
        <v>#N/A</v>
      </c>
      <c r="G2301" s="17" t="e">
        <f t="shared" si="141"/>
        <v>#N/A</v>
      </c>
      <c r="H2301" s="17" t="e">
        <f t="shared" si="143"/>
        <v>#N/A</v>
      </c>
      <c r="I2301" s="17" t="e">
        <f t="shared" si="144"/>
        <v>#N/A</v>
      </c>
    </row>
    <row r="2302" spans="2:9" x14ac:dyDescent="0.2">
      <c r="B2302" s="1" t="s">
        <v>2713</v>
      </c>
      <c r="C2302" s="34">
        <f t="shared" si="142"/>
        <v>109694</v>
      </c>
      <c r="D2302" s="37" t="e">
        <f>INDEX('Monthly Returns'!$E:$E,MATCH('Charting Input'!$C2302,'Monthly Returns'!$D:$D,0),0)</f>
        <v>#N/A</v>
      </c>
      <c r="E2302" s="37" t="e">
        <f>INDEX('Monthly Returns'!$O:$O,MATCH('Charting Input'!$C2302,'Monthly Returns'!$D:$D,0),0)</f>
        <v>#N/A</v>
      </c>
      <c r="F2302" s="37" t="e">
        <f>INDEX('Monthly Returns'!$P:$P,MATCH('Charting Input'!$C2302,'Monthly Returns'!$D:$D,0),0)</f>
        <v>#N/A</v>
      </c>
      <c r="G2302" s="17" t="e">
        <f t="shared" si="141"/>
        <v>#N/A</v>
      </c>
      <c r="H2302" s="17" t="e">
        <f t="shared" si="143"/>
        <v>#N/A</v>
      </c>
      <c r="I2302" s="17" t="e">
        <f t="shared" si="144"/>
        <v>#N/A</v>
      </c>
    </row>
    <row r="2303" spans="2:9" x14ac:dyDescent="0.2">
      <c r="B2303" s="1" t="s">
        <v>2714</v>
      </c>
      <c r="C2303" s="34">
        <f t="shared" si="142"/>
        <v>109725</v>
      </c>
      <c r="D2303" s="37" t="e">
        <f>INDEX('Monthly Returns'!$E:$E,MATCH('Charting Input'!$C2303,'Monthly Returns'!$D:$D,0),0)</f>
        <v>#N/A</v>
      </c>
      <c r="E2303" s="37" t="e">
        <f>INDEX('Monthly Returns'!$O:$O,MATCH('Charting Input'!$C2303,'Monthly Returns'!$D:$D,0),0)</f>
        <v>#N/A</v>
      </c>
      <c r="F2303" s="37" t="e">
        <f>INDEX('Monthly Returns'!$P:$P,MATCH('Charting Input'!$C2303,'Monthly Returns'!$D:$D,0),0)</f>
        <v>#N/A</v>
      </c>
      <c r="G2303" s="17" t="e">
        <f t="shared" si="141"/>
        <v>#N/A</v>
      </c>
      <c r="H2303" s="17" t="e">
        <f t="shared" si="143"/>
        <v>#N/A</v>
      </c>
      <c r="I2303" s="17" t="e">
        <f t="shared" si="144"/>
        <v>#N/A</v>
      </c>
    </row>
    <row r="2304" spans="2:9" x14ac:dyDescent="0.2">
      <c r="B2304" s="1" t="s">
        <v>2715</v>
      </c>
      <c r="C2304" s="34">
        <f t="shared" si="142"/>
        <v>109755</v>
      </c>
      <c r="D2304" s="37" t="e">
        <f>INDEX('Monthly Returns'!$E:$E,MATCH('Charting Input'!$C2304,'Monthly Returns'!$D:$D,0),0)</f>
        <v>#N/A</v>
      </c>
      <c r="E2304" s="37" t="e">
        <f>INDEX('Monthly Returns'!$O:$O,MATCH('Charting Input'!$C2304,'Monthly Returns'!$D:$D,0),0)</f>
        <v>#N/A</v>
      </c>
      <c r="F2304" s="37" t="e">
        <f>INDEX('Monthly Returns'!$P:$P,MATCH('Charting Input'!$C2304,'Monthly Returns'!$D:$D,0),0)</f>
        <v>#N/A</v>
      </c>
      <c r="G2304" s="17" t="e">
        <f t="shared" si="141"/>
        <v>#N/A</v>
      </c>
      <c r="H2304" s="17" t="e">
        <f t="shared" si="143"/>
        <v>#N/A</v>
      </c>
      <c r="I2304" s="17" t="e">
        <f t="shared" si="144"/>
        <v>#N/A</v>
      </c>
    </row>
    <row r="2305" spans="2:9" x14ac:dyDescent="0.2">
      <c r="B2305" s="1" t="s">
        <v>2716</v>
      </c>
      <c r="C2305" s="34">
        <f t="shared" si="142"/>
        <v>109786</v>
      </c>
      <c r="D2305" s="37" t="e">
        <f>INDEX('Monthly Returns'!$E:$E,MATCH('Charting Input'!$C2305,'Monthly Returns'!$D:$D,0),0)</f>
        <v>#N/A</v>
      </c>
      <c r="E2305" s="37" t="e">
        <f>INDEX('Monthly Returns'!$O:$O,MATCH('Charting Input'!$C2305,'Monthly Returns'!$D:$D,0),0)</f>
        <v>#N/A</v>
      </c>
      <c r="F2305" s="37" t="e">
        <f>INDEX('Monthly Returns'!$P:$P,MATCH('Charting Input'!$C2305,'Monthly Returns'!$D:$D,0),0)</f>
        <v>#N/A</v>
      </c>
      <c r="G2305" s="17" t="e">
        <f t="shared" si="141"/>
        <v>#N/A</v>
      </c>
      <c r="H2305" s="17" t="e">
        <f t="shared" si="143"/>
        <v>#N/A</v>
      </c>
      <c r="I2305" s="17" t="e">
        <f t="shared" si="144"/>
        <v>#N/A</v>
      </c>
    </row>
    <row r="2306" spans="2:9" x14ac:dyDescent="0.2">
      <c r="B2306" s="1" t="s">
        <v>2717</v>
      </c>
      <c r="C2306" s="34">
        <f t="shared" si="142"/>
        <v>109817</v>
      </c>
      <c r="D2306" s="37" t="e">
        <f>INDEX('Monthly Returns'!$E:$E,MATCH('Charting Input'!$C2306,'Monthly Returns'!$D:$D,0),0)</f>
        <v>#N/A</v>
      </c>
      <c r="E2306" s="37" t="e">
        <f>INDEX('Monthly Returns'!$O:$O,MATCH('Charting Input'!$C2306,'Monthly Returns'!$D:$D,0),0)</f>
        <v>#N/A</v>
      </c>
      <c r="F2306" s="37" t="e">
        <f>INDEX('Monthly Returns'!$P:$P,MATCH('Charting Input'!$C2306,'Monthly Returns'!$D:$D,0),0)</f>
        <v>#N/A</v>
      </c>
      <c r="G2306" s="17" t="e">
        <f t="shared" si="141"/>
        <v>#N/A</v>
      </c>
      <c r="H2306" s="17" t="e">
        <f t="shared" si="143"/>
        <v>#N/A</v>
      </c>
      <c r="I2306" s="17" t="e">
        <f t="shared" si="144"/>
        <v>#N/A</v>
      </c>
    </row>
    <row r="2307" spans="2:9" x14ac:dyDescent="0.2">
      <c r="B2307" s="1" t="s">
        <v>2718</v>
      </c>
      <c r="C2307" s="34">
        <f t="shared" si="142"/>
        <v>109847</v>
      </c>
      <c r="D2307" s="37" t="e">
        <f>INDEX('Monthly Returns'!$E:$E,MATCH('Charting Input'!$C2307,'Monthly Returns'!$D:$D,0),0)</f>
        <v>#N/A</v>
      </c>
      <c r="E2307" s="37" t="e">
        <f>INDEX('Monthly Returns'!$O:$O,MATCH('Charting Input'!$C2307,'Monthly Returns'!$D:$D,0),0)</f>
        <v>#N/A</v>
      </c>
      <c r="F2307" s="37" t="e">
        <f>INDEX('Monthly Returns'!$P:$P,MATCH('Charting Input'!$C2307,'Monthly Returns'!$D:$D,0),0)</f>
        <v>#N/A</v>
      </c>
      <c r="G2307" s="17" t="e">
        <f t="shared" si="141"/>
        <v>#N/A</v>
      </c>
      <c r="H2307" s="17" t="e">
        <f t="shared" si="143"/>
        <v>#N/A</v>
      </c>
      <c r="I2307" s="17" t="e">
        <f t="shared" si="144"/>
        <v>#N/A</v>
      </c>
    </row>
    <row r="2308" spans="2:9" x14ac:dyDescent="0.2">
      <c r="B2308" s="1" t="s">
        <v>2719</v>
      </c>
      <c r="C2308" s="34">
        <f t="shared" si="142"/>
        <v>109878</v>
      </c>
      <c r="D2308" s="37" t="e">
        <f>INDEX('Monthly Returns'!$E:$E,MATCH('Charting Input'!$C2308,'Monthly Returns'!$D:$D,0),0)</f>
        <v>#N/A</v>
      </c>
      <c r="E2308" s="37" t="e">
        <f>INDEX('Monthly Returns'!$O:$O,MATCH('Charting Input'!$C2308,'Monthly Returns'!$D:$D,0),0)</f>
        <v>#N/A</v>
      </c>
      <c r="F2308" s="37" t="e">
        <f>INDEX('Monthly Returns'!$P:$P,MATCH('Charting Input'!$C2308,'Monthly Returns'!$D:$D,0),0)</f>
        <v>#N/A</v>
      </c>
      <c r="G2308" s="17" t="e">
        <f t="shared" si="141"/>
        <v>#N/A</v>
      </c>
      <c r="H2308" s="17" t="e">
        <f t="shared" si="143"/>
        <v>#N/A</v>
      </c>
      <c r="I2308" s="17" t="e">
        <f t="shared" si="144"/>
        <v>#N/A</v>
      </c>
    </row>
    <row r="2309" spans="2:9" x14ac:dyDescent="0.2">
      <c r="B2309" s="1" t="s">
        <v>2720</v>
      </c>
      <c r="C2309" s="34">
        <f t="shared" si="142"/>
        <v>109908</v>
      </c>
      <c r="D2309" s="37" t="e">
        <f>INDEX('Monthly Returns'!$E:$E,MATCH('Charting Input'!$C2309,'Monthly Returns'!$D:$D,0),0)</f>
        <v>#N/A</v>
      </c>
      <c r="E2309" s="37" t="e">
        <f>INDEX('Monthly Returns'!$O:$O,MATCH('Charting Input'!$C2309,'Monthly Returns'!$D:$D,0),0)</f>
        <v>#N/A</v>
      </c>
      <c r="F2309" s="37" t="e">
        <f>INDEX('Monthly Returns'!$P:$P,MATCH('Charting Input'!$C2309,'Monthly Returns'!$D:$D,0),0)</f>
        <v>#N/A</v>
      </c>
      <c r="G2309" s="17" t="e">
        <f t="shared" si="141"/>
        <v>#N/A</v>
      </c>
      <c r="H2309" s="17" t="e">
        <f t="shared" si="143"/>
        <v>#N/A</v>
      </c>
      <c r="I2309" s="17" t="e">
        <f t="shared" si="144"/>
        <v>#N/A</v>
      </c>
    </row>
    <row r="2310" spans="2:9" x14ac:dyDescent="0.2">
      <c r="B2310" s="1" t="s">
        <v>2721</v>
      </c>
      <c r="C2310" s="34">
        <f t="shared" si="142"/>
        <v>109939</v>
      </c>
      <c r="D2310" s="37" t="e">
        <f>INDEX('Monthly Returns'!$E:$E,MATCH('Charting Input'!$C2310,'Monthly Returns'!$D:$D,0),0)</f>
        <v>#N/A</v>
      </c>
      <c r="E2310" s="37" t="e">
        <f>INDEX('Monthly Returns'!$O:$O,MATCH('Charting Input'!$C2310,'Monthly Returns'!$D:$D,0),0)</f>
        <v>#N/A</v>
      </c>
      <c r="F2310" s="37" t="e">
        <f>INDEX('Monthly Returns'!$P:$P,MATCH('Charting Input'!$C2310,'Monthly Returns'!$D:$D,0),0)</f>
        <v>#N/A</v>
      </c>
      <c r="G2310" s="17" t="e">
        <f t="shared" si="141"/>
        <v>#N/A</v>
      </c>
      <c r="H2310" s="17" t="e">
        <f t="shared" si="143"/>
        <v>#N/A</v>
      </c>
      <c r="I2310" s="17" t="e">
        <f t="shared" si="144"/>
        <v>#N/A</v>
      </c>
    </row>
    <row r="2311" spans="2:9" x14ac:dyDescent="0.2">
      <c r="B2311" s="1" t="s">
        <v>2722</v>
      </c>
      <c r="C2311" s="34">
        <f t="shared" si="142"/>
        <v>109970</v>
      </c>
      <c r="D2311" s="37" t="e">
        <f>INDEX('Monthly Returns'!$E:$E,MATCH('Charting Input'!$C2311,'Monthly Returns'!$D:$D,0),0)</f>
        <v>#N/A</v>
      </c>
      <c r="E2311" s="37" t="e">
        <f>INDEX('Monthly Returns'!$O:$O,MATCH('Charting Input'!$C2311,'Monthly Returns'!$D:$D,0),0)</f>
        <v>#N/A</v>
      </c>
      <c r="F2311" s="37" t="e">
        <f>INDEX('Monthly Returns'!$P:$P,MATCH('Charting Input'!$C2311,'Monthly Returns'!$D:$D,0),0)</f>
        <v>#N/A</v>
      </c>
      <c r="G2311" s="17" t="e">
        <f t="shared" ref="G2311:G2374" si="145">D2311</f>
        <v>#N/A</v>
      </c>
      <c r="H2311" s="17" t="e">
        <f t="shared" si="143"/>
        <v>#N/A</v>
      </c>
      <c r="I2311" s="17" t="e">
        <f t="shared" si="144"/>
        <v>#N/A</v>
      </c>
    </row>
    <row r="2312" spans="2:9" x14ac:dyDescent="0.2">
      <c r="B2312" s="1" t="s">
        <v>2723</v>
      </c>
      <c r="C2312" s="34">
        <f t="shared" ref="C2312:C2375" si="146">EOMONTH(DATE(YEAR(C2311),MONTH(C2311),DAY(C2311)),1)</f>
        <v>109998</v>
      </c>
      <c r="D2312" s="37" t="e">
        <f>INDEX('Monthly Returns'!$E:$E,MATCH('Charting Input'!$C2312,'Monthly Returns'!$D:$D,0),0)</f>
        <v>#N/A</v>
      </c>
      <c r="E2312" s="37" t="e">
        <f>INDEX('Monthly Returns'!$O:$O,MATCH('Charting Input'!$C2312,'Monthly Returns'!$D:$D,0),0)</f>
        <v>#N/A</v>
      </c>
      <c r="F2312" s="37" t="e">
        <f>INDEX('Monthly Returns'!$P:$P,MATCH('Charting Input'!$C2312,'Monthly Returns'!$D:$D,0),0)</f>
        <v>#N/A</v>
      </c>
      <c r="G2312" s="17" t="e">
        <f t="shared" si="145"/>
        <v>#N/A</v>
      </c>
      <c r="H2312" s="17" t="e">
        <f t="shared" ref="H2312:H2375" si="147">H2311*(E2312/E2311)</f>
        <v>#N/A</v>
      </c>
      <c r="I2312" s="17" t="e">
        <f t="shared" ref="I2312:I2375" si="148">I2311*(F2312/F2311)</f>
        <v>#N/A</v>
      </c>
    </row>
    <row r="2313" spans="2:9" x14ac:dyDescent="0.2">
      <c r="B2313" s="1" t="s">
        <v>2724</v>
      </c>
      <c r="C2313" s="34">
        <f t="shared" si="146"/>
        <v>110029</v>
      </c>
      <c r="D2313" s="37" t="e">
        <f>INDEX('Monthly Returns'!$E:$E,MATCH('Charting Input'!$C2313,'Monthly Returns'!$D:$D,0),0)</f>
        <v>#N/A</v>
      </c>
      <c r="E2313" s="37" t="e">
        <f>INDEX('Monthly Returns'!$O:$O,MATCH('Charting Input'!$C2313,'Monthly Returns'!$D:$D,0),0)</f>
        <v>#N/A</v>
      </c>
      <c r="F2313" s="37" t="e">
        <f>INDEX('Monthly Returns'!$P:$P,MATCH('Charting Input'!$C2313,'Monthly Returns'!$D:$D,0),0)</f>
        <v>#N/A</v>
      </c>
      <c r="G2313" s="17" t="e">
        <f t="shared" si="145"/>
        <v>#N/A</v>
      </c>
      <c r="H2313" s="17" t="e">
        <f t="shared" si="147"/>
        <v>#N/A</v>
      </c>
      <c r="I2313" s="17" t="e">
        <f t="shared" si="148"/>
        <v>#N/A</v>
      </c>
    </row>
    <row r="2314" spans="2:9" x14ac:dyDescent="0.2">
      <c r="B2314" s="1" t="s">
        <v>2725</v>
      </c>
      <c r="C2314" s="34">
        <f t="shared" si="146"/>
        <v>110059</v>
      </c>
      <c r="D2314" s="37" t="e">
        <f>INDEX('Monthly Returns'!$E:$E,MATCH('Charting Input'!$C2314,'Monthly Returns'!$D:$D,0),0)</f>
        <v>#N/A</v>
      </c>
      <c r="E2314" s="37" t="e">
        <f>INDEX('Monthly Returns'!$O:$O,MATCH('Charting Input'!$C2314,'Monthly Returns'!$D:$D,0),0)</f>
        <v>#N/A</v>
      </c>
      <c r="F2314" s="37" t="e">
        <f>INDEX('Monthly Returns'!$P:$P,MATCH('Charting Input'!$C2314,'Monthly Returns'!$D:$D,0),0)</f>
        <v>#N/A</v>
      </c>
      <c r="G2314" s="17" t="e">
        <f t="shared" si="145"/>
        <v>#N/A</v>
      </c>
      <c r="H2314" s="17" t="e">
        <f t="shared" si="147"/>
        <v>#N/A</v>
      </c>
      <c r="I2314" s="17" t="e">
        <f t="shared" si="148"/>
        <v>#N/A</v>
      </c>
    </row>
    <row r="2315" spans="2:9" x14ac:dyDescent="0.2">
      <c r="B2315" s="1" t="s">
        <v>2726</v>
      </c>
      <c r="C2315" s="34">
        <f t="shared" si="146"/>
        <v>110090</v>
      </c>
      <c r="D2315" s="37" t="e">
        <f>INDEX('Monthly Returns'!$E:$E,MATCH('Charting Input'!$C2315,'Monthly Returns'!$D:$D,0),0)</f>
        <v>#N/A</v>
      </c>
      <c r="E2315" s="37" t="e">
        <f>INDEX('Monthly Returns'!$O:$O,MATCH('Charting Input'!$C2315,'Monthly Returns'!$D:$D,0),0)</f>
        <v>#N/A</v>
      </c>
      <c r="F2315" s="37" t="e">
        <f>INDEX('Monthly Returns'!$P:$P,MATCH('Charting Input'!$C2315,'Monthly Returns'!$D:$D,0),0)</f>
        <v>#N/A</v>
      </c>
      <c r="G2315" s="17" t="e">
        <f t="shared" si="145"/>
        <v>#N/A</v>
      </c>
      <c r="H2315" s="17" t="e">
        <f t="shared" si="147"/>
        <v>#N/A</v>
      </c>
      <c r="I2315" s="17" t="e">
        <f t="shared" si="148"/>
        <v>#N/A</v>
      </c>
    </row>
    <row r="2316" spans="2:9" x14ac:dyDescent="0.2">
      <c r="B2316" s="1" t="s">
        <v>2727</v>
      </c>
      <c r="C2316" s="34">
        <f t="shared" si="146"/>
        <v>110120</v>
      </c>
      <c r="D2316" s="37" t="e">
        <f>INDEX('Monthly Returns'!$E:$E,MATCH('Charting Input'!$C2316,'Monthly Returns'!$D:$D,0),0)</f>
        <v>#N/A</v>
      </c>
      <c r="E2316" s="37" t="e">
        <f>INDEX('Monthly Returns'!$O:$O,MATCH('Charting Input'!$C2316,'Monthly Returns'!$D:$D,0),0)</f>
        <v>#N/A</v>
      </c>
      <c r="F2316" s="37" t="e">
        <f>INDEX('Monthly Returns'!$P:$P,MATCH('Charting Input'!$C2316,'Monthly Returns'!$D:$D,0),0)</f>
        <v>#N/A</v>
      </c>
      <c r="G2316" s="17" t="e">
        <f t="shared" si="145"/>
        <v>#N/A</v>
      </c>
      <c r="H2316" s="17" t="e">
        <f t="shared" si="147"/>
        <v>#N/A</v>
      </c>
      <c r="I2316" s="17" t="e">
        <f t="shared" si="148"/>
        <v>#N/A</v>
      </c>
    </row>
    <row r="2317" spans="2:9" x14ac:dyDescent="0.2">
      <c r="B2317" s="1" t="s">
        <v>2728</v>
      </c>
      <c r="C2317" s="34">
        <f t="shared" si="146"/>
        <v>110151</v>
      </c>
      <c r="D2317" s="37" t="e">
        <f>INDEX('Monthly Returns'!$E:$E,MATCH('Charting Input'!$C2317,'Monthly Returns'!$D:$D,0),0)</f>
        <v>#N/A</v>
      </c>
      <c r="E2317" s="37" t="e">
        <f>INDEX('Monthly Returns'!$O:$O,MATCH('Charting Input'!$C2317,'Monthly Returns'!$D:$D,0),0)</f>
        <v>#N/A</v>
      </c>
      <c r="F2317" s="37" t="e">
        <f>INDEX('Monthly Returns'!$P:$P,MATCH('Charting Input'!$C2317,'Monthly Returns'!$D:$D,0),0)</f>
        <v>#N/A</v>
      </c>
      <c r="G2317" s="17" t="e">
        <f t="shared" si="145"/>
        <v>#N/A</v>
      </c>
      <c r="H2317" s="17" t="e">
        <f t="shared" si="147"/>
        <v>#N/A</v>
      </c>
      <c r="I2317" s="17" t="e">
        <f t="shared" si="148"/>
        <v>#N/A</v>
      </c>
    </row>
    <row r="2318" spans="2:9" x14ac:dyDescent="0.2">
      <c r="B2318" s="1" t="s">
        <v>2729</v>
      </c>
      <c r="C2318" s="34">
        <f t="shared" si="146"/>
        <v>110182</v>
      </c>
      <c r="D2318" s="37" t="e">
        <f>INDEX('Monthly Returns'!$E:$E,MATCH('Charting Input'!$C2318,'Monthly Returns'!$D:$D,0),0)</f>
        <v>#N/A</v>
      </c>
      <c r="E2318" s="37" t="e">
        <f>INDEX('Monthly Returns'!$O:$O,MATCH('Charting Input'!$C2318,'Monthly Returns'!$D:$D,0),0)</f>
        <v>#N/A</v>
      </c>
      <c r="F2318" s="37" t="e">
        <f>INDEX('Monthly Returns'!$P:$P,MATCH('Charting Input'!$C2318,'Monthly Returns'!$D:$D,0),0)</f>
        <v>#N/A</v>
      </c>
      <c r="G2318" s="17" t="e">
        <f t="shared" si="145"/>
        <v>#N/A</v>
      </c>
      <c r="H2318" s="17" t="e">
        <f t="shared" si="147"/>
        <v>#N/A</v>
      </c>
      <c r="I2318" s="17" t="e">
        <f t="shared" si="148"/>
        <v>#N/A</v>
      </c>
    </row>
    <row r="2319" spans="2:9" x14ac:dyDescent="0.2">
      <c r="B2319" s="1" t="s">
        <v>2730</v>
      </c>
      <c r="C2319" s="34">
        <f t="shared" si="146"/>
        <v>110212</v>
      </c>
      <c r="D2319" s="37" t="e">
        <f>INDEX('Monthly Returns'!$E:$E,MATCH('Charting Input'!$C2319,'Monthly Returns'!$D:$D,0),0)</f>
        <v>#N/A</v>
      </c>
      <c r="E2319" s="37" t="e">
        <f>INDEX('Monthly Returns'!$O:$O,MATCH('Charting Input'!$C2319,'Monthly Returns'!$D:$D,0),0)</f>
        <v>#N/A</v>
      </c>
      <c r="F2319" s="37" t="e">
        <f>INDEX('Monthly Returns'!$P:$P,MATCH('Charting Input'!$C2319,'Monthly Returns'!$D:$D,0),0)</f>
        <v>#N/A</v>
      </c>
      <c r="G2319" s="17" t="e">
        <f t="shared" si="145"/>
        <v>#N/A</v>
      </c>
      <c r="H2319" s="17" t="e">
        <f t="shared" si="147"/>
        <v>#N/A</v>
      </c>
      <c r="I2319" s="17" t="e">
        <f t="shared" si="148"/>
        <v>#N/A</v>
      </c>
    </row>
    <row r="2320" spans="2:9" x14ac:dyDescent="0.2">
      <c r="B2320" s="1" t="s">
        <v>2731</v>
      </c>
      <c r="C2320" s="34">
        <f t="shared" si="146"/>
        <v>110243</v>
      </c>
      <c r="D2320" s="37" t="e">
        <f>INDEX('Monthly Returns'!$E:$E,MATCH('Charting Input'!$C2320,'Monthly Returns'!$D:$D,0),0)</f>
        <v>#N/A</v>
      </c>
      <c r="E2320" s="37" t="e">
        <f>INDEX('Monthly Returns'!$O:$O,MATCH('Charting Input'!$C2320,'Monthly Returns'!$D:$D,0),0)</f>
        <v>#N/A</v>
      </c>
      <c r="F2320" s="37" t="e">
        <f>INDEX('Monthly Returns'!$P:$P,MATCH('Charting Input'!$C2320,'Monthly Returns'!$D:$D,0),0)</f>
        <v>#N/A</v>
      </c>
      <c r="G2320" s="17" t="e">
        <f t="shared" si="145"/>
        <v>#N/A</v>
      </c>
      <c r="H2320" s="17" t="e">
        <f t="shared" si="147"/>
        <v>#N/A</v>
      </c>
      <c r="I2320" s="17" t="e">
        <f t="shared" si="148"/>
        <v>#N/A</v>
      </c>
    </row>
    <row r="2321" spans="2:9" x14ac:dyDescent="0.2">
      <c r="B2321" s="1" t="s">
        <v>2732</v>
      </c>
      <c r="C2321" s="34">
        <f t="shared" si="146"/>
        <v>110273</v>
      </c>
      <c r="D2321" s="37" t="e">
        <f>INDEX('Monthly Returns'!$E:$E,MATCH('Charting Input'!$C2321,'Monthly Returns'!$D:$D,0),0)</f>
        <v>#N/A</v>
      </c>
      <c r="E2321" s="37" t="e">
        <f>INDEX('Monthly Returns'!$O:$O,MATCH('Charting Input'!$C2321,'Monthly Returns'!$D:$D,0),0)</f>
        <v>#N/A</v>
      </c>
      <c r="F2321" s="37" t="e">
        <f>INDEX('Monthly Returns'!$P:$P,MATCH('Charting Input'!$C2321,'Monthly Returns'!$D:$D,0),0)</f>
        <v>#N/A</v>
      </c>
      <c r="G2321" s="17" t="e">
        <f t="shared" si="145"/>
        <v>#N/A</v>
      </c>
      <c r="H2321" s="17" t="e">
        <f t="shared" si="147"/>
        <v>#N/A</v>
      </c>
      <c r="I2321" s="17" t="e">
        <f t="shared" si="148"/>
        <v>#N/A</v>
      </c>
    </row>
    <row r="2322" spans="2:9" x14ac:dyDescent="0.2">
      <c r="B2322" s="1" t="s">
        <v>2733</v>
      </c>
      <c r="C2322" s="34">
        <f t="shared" si="146"/>
        <v>110304</v>
      </c>
      <c r="D2322" s="37" t="e">
        <f>INDEX('Monthly Returns'!$E:$E,MATCH('Charting Input'!$C2322,'Monthly Returns'!$D:$D,0),0)</f>
        <v>#N/A</v>
      </c>
      <c r="E2322" s="37" t="e">
        <f>INDEX('Monthly Returns'!$O:$O,MATCH('Charting Input'!$C2322,'Monthly Returns'!$D:$D,0),0)</f>
        <v>#N/A</v>
      </c>
      <c r="F2322" s="37" t="e">
        <f>INDEX('Monthly Returns'!$P:$P,MATCH('Charting Input'!$C2322,'Monthly Returns'!$D:$D,0),0)</f>
        <v>#N/A</v>
      </c>
      <c r="G2322" s="17" t="e">
        <f t="shared" si="145"/>
        <v>#N/A</v>
      </c>
      <c r="H2322" s="17" t="e">
        <f t="shared" si="147"/>
        <v>#N/A</v>
      </c>
      <c r="I2322" s="17" t="e">
        <f t="shared" si="148"/>
        <v>#N/A</v>
      </c>
    </row>
    <row r="2323" spans="2:9" x14ac:dyDescent="0.2">
      <c r="B2323" s="1" t="s">
        <v>2734</v>
      </c>
      <c r="C2323" s="34">
        <f t="shared" si="146"/>
        <v>110335</v>
      </c>
      <c r="D2323" s="37" t="e">
        <f>INDEX('Monthly Returns'!$E:$E,MATCH('Charting Input'!$C2323,'Monthly Returns'!$D:$D,0),0)</f>
        <v>#N/A</v>
      </c>
      <c r="E2323" s="37" t="e">
        <f>INDEX('Monthly Returns'!$O:$O,MATCH('Charting Input'!$C2323,'Monthly Returns'!$D:$D,0),0)</f>
        <v>#N/A</v>
      </c>
      <c r="F2323" s="37" t="e">
        <f>INDEX('Monthly Returns'!$P:$P,MATCH('Charting Input'!$C2323,'Monthly Returns'!$D:$D,0),0)</f>
        <v>#N/A</v>
      </c>
      <c r="G2323" s="17" t="e">
        <f t="shared" si="145"/>
        <v>#N/A</v>
      </c>
      <c r="H2323" s="17" t="e">
        <f t="shared" si="147"/>
        <v>#N/A</v>
      </c>
      <c r="I2323" s="17" t="e">
        <f t="shared" si="148"/>
        <v>#N/A</v>
      </c>
    </row>
    <row r="2324" spans="2:9" x14ac:dyDescent="0.2">
      <c r="B2324" s="1" t="s">
        <v>2735</v>
      </c>
      <c r="C2324" s="34">
        <f t="shared" si="146"/>
        <v>110363</v>
      </c>
      <c r="D2324" s="37" t="e">
        <f>INDEX('Monthly Returns'!$E:$E,MATCH('Charting Input'!$C2324,'Monthly Returns'!$D:$D,0),0)</f>
        <v>#N/A</v>
      </c>
      <c r="E2324" s="37" t="e">
        <f>INDEX('Monthly Returns'!$O:$O,MATCH('Charting Input'!$C2324,'Monthly Returns'!$D:$D,0),0)</f>
        <v>#N/A</v>
      </c>
      <c r="F2324" s="37" t="e">
        <f>INDEX('Monthly Returns'!$P:$P,MATCH('Charting Input'!$C2324,'Monthly Returns'!$D:$D,0),0)</f>
        <v>#N/A</v>
      </c>
      <c r="G2324" s="17" t="e">
        <f t="shared" si="145"/>
        <v>#N/A</v>
      </c>
      <c r="H2324" s="17" t="e">
        <f t="shared" si="147"/>
        <v>#N/A</v>
      </c>
      <c r="I2324" s="17" t="e">
        <f t="shared" si="148"/>
        <v>#N/A</v>
      </c>
    </row>
    <row r="2325" spans="2:9" x14ac:dyDescent="0.2">
      <c r="B2325" s="1" t="s">
        <v>2736</v>
      </c>
      <c r="C2325" s="34">
        <f t="shared" si="146"/>
        <v>110394</v>
      </c>
      <c r="D2325" s="37" t="e">
        <f>INDEX('Monthly Returns'!$E:$E,MATCH('Charting Input'!$C2325,'Monthly Returns'!$D:$D,0),0)</f>
        <v>#N/A</v>
      </c>
      <c r="E2325" s="37" t="e">
        <f>INDEX('Monthly Returns'!$O:$O,MATCH('Charting Input'!$C2325,'Monthly Returns'!$D:$D,0),0)</f>
        <v>#N/A</v>
      </c>
      <c r="F2325" s="37" t="e">
        <f>INDEX('Monthly Returns'!$P:$P,MATCH('Charting Input'!$C2325,'Monthly Returns'!$D:$D,0),0)</f>
        <v>#N/A</v>
      </c>
      <c r="G2325" s="17" t="e">
        <f t="shared" si="145"/>
        <v>#N/A</v>
      </c>
      <c r="H2325" s="17" t="e">
        <f t="shared" si="147"/>
        <v>#N/A</v>
      </c>
      <c r="I2325" s="17" t="e">
        <f t="shared" si="148"/>
        <v>#N/A</v>
      </c>
    </row>
    <row r="2326" spans="2:9" x14ac:dyDescent="0.2">
      <c r="B2326" s="1" t="s">
        <v>2737</v>
      </c>
      <c r="C2326" s="34">
        <f t="shared" si="146"/>
        <v>110424</v>
      </c>
      <c r="D2326" s="37" t="e">
        <f>INDEX('Monthly Returns'!$E:$E,MATCH('Charting Input'!$C2326,'Monthly Returns'!$D:$D,0),0)</f>
        <v>#N/A</v>
      </c>
      <c r="E2326" s="37" t="e">
        <f>INDEX('Monthly Returns'!$O:$O,MATCH('Charting Input'!$C2326,'Monthly Returns'!$D:$D,0),0)</f>
        <v>#N/A</v>
      </c>
      <c r="F2326" s="37" t="e">
        <f>INDEX('Monthly Returns'!$P:$P,MATCH('Charting Input'!$C2326,'Monthly Returns'!$D:$D,0),0)</f>
        <v>#N/A</v>
      </c>
      <c r="G2326" s="17" t="e">
        <f t="shared" si="145"/>
        <v>#N/A</v>
      </c>
      <c r="H2326" s="17" t="e">
        <f t="shared" si="147"/>
        <v>#N/A</v>
      </c>
      <c r="I2326" s="17" t="e">
        <f t="shared" si="148"/>
        <v>#N/A</v>
      </c>
    </row>
    <row r="2327" spans="2:9" x14ac:dyDescent="0.2">
      <c r="B2327" s="1" t="s">
        <v>2738</v>
      </c>
      <c r="C2327" s="34">
        <f t="shared" si="146"/>
        <v>110455</v>
      </c>
      <c r="D2327" s="37" t="e">
        <f>INDEX('Monthly Returns'!$E:$E,MATCH('Charting Input'!$C2327,'Monthly Returns'!$D:$D,0),0)</f>
        <v>#N/A</v>
      </c>
      <c r="E2327" s="37" t="e">
        <f>INDEX('Monthly Returns'!$O:$O,MATCH('Charting Input'!$C2327,'Monthly Returns'!$D:$D,0),0)</f>
        <v>#N/A</v>
      </c>
      <c r="F2327" s="37" t="e">
        <f>INDEX('Monthly Returns'!$P:$P,MATCH('Charting Input'!$C2327,'Monthly Returns'!$D:$D,0),0)</f>
        <v>#N/A</v>
      </c>
      <c r="G2327" s="17" t="e">
        <f t="shared" si="145"/>
        <v>#N/A</v>
      </c>
      <c r="H2327" s="17" t="e">
        <f t="shared" si="147"/>
        <v>#N/A</v>
      </c>
      <c r="I2327" s="17" t="e">
        <f t="shared" si="148"/>
        <v>#N/A</v>
      </c>
    </row>
    <row r="2328" spans="2:9" x14ac:dyDescent="0.2">
      <c r="B2328" s="1" t="s">
        <v>2739</v>
      </c>
      <c r="C2328" s="34">
        <f t="shared" si="146"/>
        <v>110485</v>
      </c>
      <c r="D2328" s="37" t="e">
        <f>INDEX('Monthly Returns'!$E:$E,MATCH('Charting Input'!$C2328,'Monthly Returns'!$D:$D,0),0)</f>
        <v>#N/A</v>
      </c>
      <c r="E2328" s="37" t="e">
        <f>INDEX('Monthly Returns'!$O:$O,MATCH('Charting Input'!$C2328,'Monthly Returns'!$D:$D,0),0)</f>
        <v>#N/A</v>
      </c>
      <c r="F2328" s="37" t="e">
        <f>INDEX('Monthly Returns'!$P:$P,MATCH('Charting Input'!$C2328,'Monthly Returns'!$D:$D,0),0)</f>
        <v>#N/A</v>
      </c>
      <c r="G2328" s="17" t="e">
        <f t="shared" si="145"/>
        <v>#N/A</v>
      </c>
      <c r="H2328" s="17" t="e">
        <f t="shared" si="147"/>
        <v>#N/A</v>
      </c>
      <c r="I2328" s="17" t="e">
        <f t="shared" si="148"/>
        <v>#N/A</v>
      </c>
    </row>
    <row r="2329" spans="2:9" x14ac:dyDescent="0.2">
      <c r="B2329" s="1" t="s">
        <v>2740</v>
      </c>
      <c r="C2329" s="34">
        <f t="shared" si="146"/>
        <v>110516</v>
      </c>
      <c r="D2329" s="37" t="e">
        <f>INDEX('Monthly Returns'!$E:$E,MATCH('Charting Input'!$C2329,'Monthly Returns'!$D:$D,0),0)</f>
        <v>#N/A</v>
      </c>
      <c r="E2329" s="37" t="e">
        <f>INDEX('Monthly Returns'!$O:$O,MATCH('Charting Input'!$C2329,'Monthly Returns'!$D:$D,0),0)</f>
        <v>#N/A</v>
      </c>
      <c r="F2329" s="37" t="e">
        <f>INDEX('Monthly Returns'!$P:$P,MATCH('Charting Input'!$C2329,'Monthly Returns'!$D:$D,0),0)</f>
        <v>#N/A</v>
      </c>
      <c r="G2329" s="17" t="e">
        <f t="shared" si="145"/>
        <v>#N/A</v>
      </c>
      <c r="H2329" s="17" t="e">
        <f t="shared" si="147"/>
        <v>#N/A</v>
      </c>
      <c r="I2329" s="17" t="e">
        <f t="shared" si="148"/>
        <v>#N/A</v>
      </c>
    </row>
    <row r="2330" spans="2:9" x14ac:dyDescent="0.2">
      <c r="B2330" s="1" t="s">
        <v>2741</v>
      </c>
      <c r="C2330" s="34">
        <f t="shared" si="146"/>
        <v>110547</v>
      </c>
      <c r="D2330" s="37" t="e">
        <f>INDEX('Monthly Returns'!$E:$E,MATCH('Charting Input'!$C2330,'Monthly Returns'!$D:$D,0),0)</f>
        <v>#N/A</v>
      </c>
      <c r="E2330" s="37" t="e">
        <f>INDEX('Monthly Returns'!$O:$O,MATCH('Charting Input'!$C2330,'Monthly Returns'!$D:$D,0),0)</f>
        <v>#N/A</v>
      </c>
      <c r="F2330" s="37" t="e">
        <f>INDEX('Monthly Returns'!$P:$P,MATCH('Charting Input'!$C2330,'Monthly Returns'!$D:$D,0),0)</f>
        <v>#N/A</v>
      </c>
      <c r="G2330" s="17" t="e">
        <f t="shared" si="145"/>
        <v>#N/A</v>
      </c>
      <c r="H2330" s="17" t="e">
        <f t="shared" si="147"/>
        <v>#N/A</v>
      </c>
      <c r="I2330" s="17" t="e">
        <f t="shared" si="148"/>
        <v>#N/A</v>
      </c>
    </row>
    <row r="2331" spans="2:9" x14ac:dyDescent="0.2">
      <c r="B2331" s="1" t="s">
        <v>2742</v>
      </c>
      <c r="C2331" s="34">
        <f t="shared" si="146"/>
        <v>110577</v>
      </c>
      <c r="D2331" s="37" t="e">
        <f>INDEX('Monthly Returns'!$E:$E,MATCH('Charting Input'!$C2331,'Monthly Returns'!$D:$D,0),0)</f>
        <v>#N/A</v>
      </c>
      <c r="E2331" s="37" t="e">
        <f>INDEX('Monthly Returns'!$O:$O,MATCH('Charting Input'!$C2331,'Monthly Returns'!$D:$D,0),0)</f>
        <v>#N/A</v>
      </c>
      <c r="F2331" s="37" t="e">
        <f>INDEX('Monthly Returns'!$P:$P,MATCH('Charting Input'!$C2331,'Monthly Returns'!$D:$D,0),0)</f>
        <v>#N/A</v>
      </c>
      <c r="G2331" s="17" t="e">
        <f t="shared" si="145"/>
        <v>#N/A</v>
      </c>
      <c r="H2331" s="17" t="e">
        <f t="shared" si="147"/>
        <v>#N/A</v>
      </c>
      <c r="I2331" s="17" t="e">
        <f t="shared" si="148"/>
        <v>#N/A</v>
      </c>
    </row>
    <row r="2332" spans="2:9" x14ac:dyDescent="0.2">
      <c r="B2332" s="1" t="s">
        <v>2743</v>
      </c>
      <c r="C2332" s="34">
        <f t="shared" si="146"/>
        <v>110608</v>
      </c>
      <c r="D2332" s="37" t="e">
        <f>INDEX('Monthly Returns'!$E:$E,MATCH('Charting Input'!$C2332,'Monthly Returns'!$D:$D,0),0)</f>
        <v>#N/A</v>
      </c>
      <c r="E2332" s="37" t="e">
        <f>INDEX('Monthly Returns'!$O:$O,MATCH('Charting Input'!$C2332,'Monthly Returns'!$D:$D,0),0)</f>
        <v>#N/A</v>
      </c>
      <c r="F2332" s="37" t="e">
        <f>INDEX('Monthly Returns'!$P:$P,MATCH('Charting Input'!$C2332,'Monthly Returns'!$D:$D,0),0)</f>
        <v>#N/A</v>
      </c>
      <c r="G2332" s="17" t="e">
        <f t="shared" si="145"/>
        <v>#N/A</v>
      </c>
      <c r="H2332" s="17" t="e">
        <f t="shared" si="147"/>
        <v>#N/A</v>
      </c>
      <c r="I2332" s="17" t="e">
        <f t="shared" si="148"/>
        <v>#N/A</v>
      </c>
    </row>
    <row r="2333" spans="2:9" x14ac:dyDescent="0.2">
      <c r="B2333" s="1" t="s">
        <v>2744</v>
      </c>
      <c r="C2333" s="34">
        <f t="shared" si="146"/>
        <v>110638</v>
      </c>
      <c r="D2333" s="37" t="e">
        <f>INDEX('Monthly Returns'!$E:$E,MATCH('Charting Input'!$C2333,'Monthly Returns'!$D:$D,0),0)</f>
        <v>#N/A</v>
      </c>
      <c r="E2333" s="37" t="e">
        <f>INDEX('Monthly Returns'!$O:$O,MATCH('Charting Input'!$C2333,'Monthly Returns'!$D:$D,0),0)</f>
        <v>#N/A</v>
      </c>
      <c r="F2333" s="37" t="e">
        <f>INDEX('Monthly Returns'!$P:$P,MATCH('Charting Input'!$C2333,'Monthly Returns'!$D:$D,0),0)</f>
        <v>#N/A</v>
      </c>
      <c r="G2333" s="17" t="e">
        <f t="shared" si="145"/>
        <v>#N/A</v>
      </c>
      <c r="H2333" s="17" t="e">
        <f t="shared" si="147"/>
        <v>#N/A</v>
      </c>
      <c r="I2333" s="17" t="e">
        <f t="shared" si="148"/>
        <v>#N/A</v>
      </c>
    </row>
    <row r="2334" spans="2:9" x14ac:dyDescent="0.2">
      <c r="B2334" s="1" t="s">
        <v>2745</v>
      </c>
      <c r="C2334" s="34">
        <f t="shared" si="146"/>
        <v>110669</v>
      </c>
      <c r="D2334" s="37" t="e">
        <f>INDEX('Monthly Returns'!$E:$E,MATCH('Charting Input'!$C2334,'Monthly Returns'!$D:$D,0),0)</f>
        <v>#N/A</v>
      </c>
      <c r="E2334" s="37" t="e">
        <f>INDEX('Monthly Returns'!$O:$O,MATCH('Charting Input'!$C2334,'Monthly Returns'!$D:$D,0),0)</f>
        <v>#N/A</v>
      </c>
      <c r="F2334" s="37" t="e">
        <f>INDEX('Monthly Returns'!$P:$P,MATCH('Charting Input'!$C2334,'Monthly Returns'!$D:$D,0),0)</f>
        <v>#N/A</v>
      </c>
      <c r="G2334" s="17" t="e">
        <f t="shared" si="145"/>
        <v>#N/A</v>
      </c>
      <c r="H2334" s="17" t="e">
        <f t="shared" si="147"/>
        <v>#N/A</v>
      </c>
      <c r="I2334" s="17" t="e">
        <f t="shared" si="148"/>
        <v>#N/A</v>
      </c>
    </row>
    <row r="2335" spans="2:9" x14ac:dyDescent="0.2">
      <c r="B2335" s="1" t="s">
        <v>2746</v>
      </c>
      <c r="C2335" s="34">
        <f t="shared" si="146"/>
        <v>110700</v>
      </c>
      <c r="D2335" s="37" t="e">
        <f>INDEX('Monthly Returns'!$E:$E,MATCH('Charting Input'!$C2335,'Monthly Returns'!$D:$D,0),0)</f>
        <v>#N/A</v>
      </c>
      <c r="E2335" s="37" t="e">
        <f>INDEX('Monthly Returns'!$O:$O,MATCH('Charting Input'!$C2335,'Monthly Returns'!$D:$D,0),0)</f>
        <v>#N/A</v>
      </c>
      <c r="F2335" s="37" t="e">
        <f>INDEX('Monthly Returns'!$P:$P,MATCH('Charting Input'!$C2335,'Monthly Returns'!$D:$D,0),0)</f>
        <v>#N/A</v>
      </c>
      <c r="G2335" s="17" t="e">
        <f t="shared" si="145"/>
        <v>#N/A</v>
      </c>
      <c r="H2335" s="17" t="e">
        <f t="shared" si="147"/>
        <v>#N/A</v>
      </c>
      <c r="I2335" s="17" t="e">
        <f t="shared" si="148"/>
        <v>#N/A</v>
      </c>
    </row>
    <row r="2336" spans="2:9" x14ac:dyDescent="0.2">
      <c r="B2336" s="1" t="s">
        <v>2747</v>
      </c>
      <c r="C2336" s="34">
        <f t="shared" si="146"/>
        <v>110728</v>
      </c>
      <c r="D2336" s="37" t="e">
        <f>INDEX('Monthly Returns'!$E:$E,MATCH('Charting Input'!$C2336,'Monthly Returns'!$D:$D,0),0)</f>
        <v>#N/A</v>
      </c>
      <c r="E2336" s="37" t="e">
        <f>INDEX('Monthly Returns'!$O:$O,MATCH('Charting Input'!$C2336,'Monthly Returns'!$D:$D,0),0)</f>
        <v>#N/A</v>
      </c>
      <c r="F2336" s="37" t="e">
        <f>INDEX('Monthly Returns'!$P:$P,MATCH('Charting Input'!$C2336,'Monthly Returns'!$D:$D,0),0)</f>
        <v>#N/A</v>
      </c>
      <c r="G2336" s="17" t="e">
        <f t="shared" si="145"/>
        <v>#N/A</v>
      </c>
      <c r="H2336" s="17" t="e">
        <f t="shared" si="147"/>
        <v>#N/A</v>
      </c>
      <c r="I2336" s="17" t="e">
        <f t="shared" si="148"/>
        <v>#N/A</v>
      </c>
    </row>
    <row r="2337" spans="2:9" x14ac:dyDescent="0.2">
      <c r="B2337" s="1" t="s">
        <v>2748</v>
      </c>
      <c r="C2337" s="34">
        <f t="shared" si="146"/>
        <v>110759</v>
      </c>
      <c r="D2337" s="37" t="e">
        <f>INDEX('Monthly Returns'!$E:$E,MATCH('Charting Input'!$C2337,'Monthly Returns'!$D:$D,0),0)</f>
        <v>#N/A</v>
      </c>
      <c r="E2337" s="37" t="e">
        <f>INDEX('Monthly Returns'!$O:$O,MATCH('Charting Input'!$C2337,'Monthly Returns'!$D:$D,0),0)</f>
        <v>#N/A</v>
      </c>
      <c r="F2337" s="37" t="e">
        <f>INDEX('Monthly Returns'!$P:$P,MATCH('Charting Input'!$C2337,'Monthly Returns'!$D:$D,0),0)</f>
        <v>#N/A</v>
      </c>
      <c r="G2337" s="17" t="e">
        <f t="shared" si="145"/>
        <v>#N/A</v>
      </c>
      <c r="H2337" s="17" t="e">
        <f t="shared" si="147"/>
        <v>#N/A</v>
      </c>
      <c r="I2337" s="17" t="e">
        <f t="shared" si="148"/>
        <v>#N/A</v>
      </c>
    </row>
    <row r="2338" spans="2:9" x14ac:dyDescent="0.2">
      <c r="B2338" s="1" t="s">
        <v>2749</v>
      </c>
      <c r="C2338" s="34">
        <f t="shared" si="146"/>
        <v>110789</v>
      </c>
      <c r="D2338" s="37" t="e">
        <f>INDEX('Monthly Returns'!$E:$E,MATCH('Charting Input'!$C2338,'Monthly Returns'!$D:$D,0),0)</f>
        <v>#N/A</v>
      </c>
      <c r="E2338" s="37" t="e">
        <f>INDEX('Monthly Returns'!$O:$O,MATCH('Charting Input'!$C2338,'Monthly Returns'!$D:$D,0),0)</f>
        <v>#N/A</v>
      </c>
      <c r="F2338" s="37" t="e">
        <f>INDEX('Monthly Returns'!$P:$P,MATCH('Charting Input'!$C2338,'Monthly Returns'!$D:$D,0),0)</f>
        <v>#N/A</v>
      </c>
      <c r="G2338" s="17" t="e">
        <f t="shared" si="145"/>
        <v>#N/A</v>
      </c>
      <c r="H2338" s="17" t="e">
        <f t="shared" si="147"/>
        <v>#N/A</v>
      </c>
      <c r="I2338" s="17" t="e">
        <f t="shared" si="148"/>
        <v>#N/A</v>
      </c>
    </row>
    <row r="2339" spans="2:9" x14ac:dyDescent="0.2">
      <c r="B2339" s="1" t="s">
        <v>2750</v>
      </c>
      <c r="C2339" s="34">
        <f t="shared" si="146"/>
        <v>110820</v>
      </c>
      <c r="D2339" s="37" t="e">
        <f>INDEX('Monthly Returns'!$E:$E,MATCH('Charting Input'!$C2339,'Monthly Returns'!$D:$D,0),0)</f>
        <v>#N/A</v>
      </c>
      <c r="E2339" s="37" t="e">
        <f>INDEX('Monthly Returns'!$O:$O,MATCH('Charting Input'!$C2339,'Monthly Returns'!$D:$D,0),0)</f>
        <v>#N/A</v>
      </c>
      <c r="F2339" s="37" t="e">
        <f>INDEX('Monthly Returns'!$P:$P,MATCH('Charting Input'!$C2339,'Monthly Returns'!$D:$D,0),0)</f>
        <v>#N/A</v>
      </c>
      <c r="G2339" s="17" t="e">
        <f t="shared" si="145"/>
        <v>#N/A</v>
      </c>
      <c r="H2339" s="17" t="e">
        <f t="shared" si="147"/>
        <v>#N/A</v>
      </c>
      <c r="I2339" s="17" t="e">
        <f t="shared" si="148"/>
        <v>#N/A</v>
      </c>
    </row>
    <row r="2340" spans="2:9" x14ac:dyDescent="0.2">
      <c r="B2340" s="1" t="s">
        <v>2751</v>
      </c>
      <c r="C2340" s="34">
        <f t="shared" si="146"/>
        <v>110850</v>
      </c>
      <c r="D2340" s="37" t="e">
        <f>INDEX('Monthly Returns'!$E:$E,MATCH('Charting Input'!$C2340,'Monthly Returns'!$D:$D,0),0)</f>
        <v>#N/A</v>
      </c>
      <c r="E2340" s="37" t="e">
        <f>INDEX('Monthly Returns'!$O:$O,MATCH('Charting Input'!$C2340,'Monthly Returns'!$D:$D,0),0)</f>
        <v>#N/A</v>
      </c>
      <c r="F2340" s="37" t="e">
        <f>INDEX('Monthly Returns'!$P:$P,MATCH('Charting Input'!$C2340,'Monthly Returns'!$D:$D,0),0)</f>
        <v>#N/A</v>
      </c>
      <c r="G2340" s="17" t="e">
        <f t="shared" si="145"/>
        <v>#N/A</v>
      </c>
      <c r="H2340" s="17" t="e">
        <f t="shared" si="147"/>
        <v>#N/A</v>
      </c>
      <c r="I2340" s="17" t="e">
        <f t="shared" si="148"/>
        <v>#N/A</v>
      </c>
    </row>
    <row r="2341" spans="2:9" x14ac:dyDescent="0.2">
      <c r="B2341" s="1" t="s">
        <v>2752</v>
      </c>
      <c r="C2341" s="34">
        <f t="shared" si="146"/>
        <v>110881</v>
      </c>
      <c r="D2341" s="37" t="e">
        <f>INDEX('Monthly Returns'!$E:$E,MATCH('Charting Input'!$C2341,'Monthly Returns'!$D:$D,0),0)</f>
        <v>#N/A</v>
      </c>
      <c r="E2341" s="37" t="e">
        <f>INDEX('Monthly Returns'!$O:$O,MATCH('Charting Input'!$C2341,'Monthly Returns'!$D:$D,0),0)</f>
        <v>#N/A</v>
      </c>
      <c r="F2341" s="37" t="e">
        <f>INDEX('Monthly Returns'!$P:$P,MATCH('Charting Input'!$C2341,'Monthly Returns'!$D:$D,0),0)</f>
        <v>#N/A</v>
      </c>
      <c r="G2341" s="17" t="e">
        <f t="shared" si="145"/>
        <v>#N/A</v>
      </c>
      <c r="H2341" s="17" t="e">
        <f t="shared" si="147"/>
        <v>#N/A</v>
      </c>
      <c r="I2341" s="17" t="e">
        <f t="shared" si="148"/>
        <v>#N/A</v>
      </c>
    </row>
    <row r="2342" spans="2:9" x14ac:dyDescent="0.2">
      <c r="B2342" s="1" t="s">
        <v>2753</v>
      </c>
      <c r="C2342" s="34">
        <f t="shared" si="146"/>
        <v>110912</v>
      </c>
      <c r="D2342" s="37" t="e">
        <f>INDEX('Monthly Returns'!$E:$E,MATCH('Charting Input'!$C2342,'Monthly Returns'!$D:$D,0),0)</f>
        <v>#N/A</v>
      </c>
      <c r="E2342" s="37" t="e">
        <f>INDEX('Monthly Returns'!$O:$O,MATCH('Charting Input'!$C2342,'Monthly Returns'!$D:$D,0),0)</f>
        <v>#N/A</v>
      </c>
      <c r="F2342" s="37" t="e">
        <f>INDEX('Monthly Returns'!$P:$P,MATCH('Charting Input'!$C2342,'Monthly Returns'!$D:$D,0),0)</f>
        <v>#N/A</v>
      </c>
      <c r="G2342" s="17" t="e">
        <f t="shared" si="145"/>
        <v>#N/A</v>
      </c>
      <c r="H2342" s="17" t="e">
        <f t="shared" si="147"/>
        <v>#N/A</v>
      </c>
      <c r="I2342" s="17" t="e">
        <f t="shared" si="148"/>
        <v>#N/A</v>
      </c>
    </row>
    <row r="2343" spans="2:9" x14ac:dyDescent="0.2">
      <c r="B2343" s="1" t="s">
        <v>2754</v>
      </c>
      <c r="C2343" s="34">
        <f t="shared" si="146"/>
        <v>110942</v>
      </c>
      <c r="D2343" s="37" t="e">
        <f>INDEX('Monthly Returns'!$E:$E,MATCH('Charting Input'!$C2343,'Monthly Returns'!$D:$D,0),0)</f>
        <v>#N/A</v>
      </c>
      <c r="E2343" s="37" t="e">
        <f>INDEX('Monthly Returns'!$O:$O,MATCH('Charting Input'!$C2343,'Monthly Returns'!$D:$D,0),0)</f>
        <v>#N/A</v>
      </c>
      <c r="F2343" s="37" t="e">
        <f>INDEX('Monthly Returns'!$P:$P,MATCH('Charting Input'!$C2343,'Monthly Returns'!$D:$D,0),0)</f>
        <v>#N/A</v>
      </c>
      <c r="G2343" s="17" t="e">
        <f t="shared" si="145"/>
        <v>#N/A</v>
      </c>
      <c r="H2343" s="17" t="e">
        <f t="shared" si="147"/>
        <v>#N/A</v>
      </c>
      <c r="I2343" s="17" t="e">
        <f t="shared" si="148"/>
        <v>#N/A</v>
      </c>
    </row>
    <row r="2344" spans="2:9" x14ac:dyDescent="0.2">
      <c r="B2344" s="1" t="s">
        <v>2755</v>
      </c>
      <c r="C2344" s="34">
        <f t="shared" si="146"/>
        <v>110973</v>
      </c>
      <c r="D2344" s="37" t="e">
        <f>INDEX('Monthly Returns'!$E:$E,MATCH('Charting Input'!$C2344,'Monthly Returns'!$D:$D,0),0)</f>
        <v>#N/A</v>
      </c>
      <c r="E2344" s="37" t="e">
        <f>INDEX('Monthly Returns'!$O:$O,MATCH('Charting Input'!$C2344,'Monthly Returns'!$D:$D,0),0)</f>
        <v>#N/A</v>
      </c>
      <c r="F2344" s="37" t="e">
        <f>INDEX('Monthly Returns'!$P:$P,MATCH('Charting Input'!$C2344,'Monthly Returns'!$D:$D,0),0)</f>
        <v>#N/A</v>
      </c>
      <c r="G2344" s="17" t="e">
        <f t="shared" si="145"/>
        <v>#N/A</v>
      </c>
      <c r="H2344" s="17" t="e">
        <f t="shared" si="147"/>
        <v>#N/A</v>
      </c>
      <c r="I2344" s="17" t="e">
        <f t="shared" si="148"/>
        <v>#N/A</v>
      </c>
    </row>
    <row r="2345" spans="2:9" x14ac:dyDescent="0.2">
      <c r="B2345" s="1" t="s">
        <v>2756</v>
      </c>
      <c r="C2345" s="34">
        <f t="shared" si="146"/>
        <v>111003</v>
      </c>
      <c r="D2345" s="37" t="e">
        <f>INDEX('Monthly Returns'!$E:$E,MATCH('Charting Input'!$C2345,'Monthly Returns'!$D:$D,0),0)</f>
        <v>#N/A</v>
      </c>
      <c r="E2345" s="37" t="e">
        <f>INDEX('Monthly Returns'!$O:$O,MATCH('Charting Input'!$C2345,'Monthly Returns'!$D:$D,0),0)</f>
        <v>#N/A</v>
      </c>
      <c r="F2345" s="37" t="e">
        <f>INDEX('Monthly Returns'!$P:$P,MATCH('Charting Input'!$C2345,'Monthly Returns'!$D:$D,0),0)</f>
        <v>#N/A</v>
      </c>
      <c r="G2345" s="17" t="e">
        <f t="shared" si="145"/>
        <v>#N/A</v>
      </c>
      <c r="H2345" s="17" t="e">
        <f t="shared" si="147"/>
        <v>#N/A</v>
      </c>
      <c r="I2345" s="17" t="e">
        <f t="shared" si="148"/>
        <v>#N/A</v>
      </c>
    </row>
    <row r="2346" spans="2:9" x14ac:dyDescent="0.2">
      <c r="B2346" s="1" t="s">
        <v>2757</v>
      </c>
      <c r="C2346" s="34">
        <f t="shared" si="146"/>
        <v>111034</v>
      </c>
      <c r="D2346" s="37" t="e">
        <f>INDEX('Monthly Returns'!$E:$E,MATCH('Charting Input'!$C2346,'Monthly Returns'!$D:$D,0),0)</f>
        <v>#N/A</v>
      </c>
      <c r="E2346" s="37" t="e">
        <f>INDEX('Monthly Returns'!$O:$O,MATCH('Charting Input'!$C2346,'Monthly Returns'!$D:$D,0),0)</f>
        <v>#N/A</v>
      </c>
      <c r="F2346" s="37" t="e">
        <f>INDEX('Monthly Returns'!$P:$P,MATCH('Charting Input'!$C2346,'Monthly Returns'!$D:$D,0),0)</f>
        <v>#N/A</v>
      </c>
      <c r="G2346" s="17" t="e">
        <f t="shared" si="145"/>
        <v>#N/A</v>
      </c>
      <c r="H2346" s="17" t="e">
        <f t="shared" si="147"/>
        <v>#N/A</v>
      </c>
      <c r="I2346" s="17" t="e">
        <f t="shared" si="148"/>
        <v>#N/A</v>
      </c>
    </row>
    <row r="2347" spans="2:9" x14ac:dyDescent="0.2">
      <c r="B2347" s="1" t="s">
        <v>2758</v>
      </c>
      <c r="C2347" s="34">
        <f t="shared" si="146"/>
        <v>111065</v>
      </c>
      <c r="D2347" s="37" t="e">
        <f>INDEX('Monthly Returns'!$E:$E,MATCH('Charting Input'!$C2347,'Monthly Returns'!$D:$D,0),0)</f>
        <v>#N/A</v>
      </c>
      <c r="E2347" s="37" t="e">
        <f>INDEX('Monthly Returns'!$O:$O,MATCH('Charting Input'!$C2347,'Monthly Returns'!$D:$D,0),0)</f>
        <v>#N/A</v>
      </c>
      <c r="F2347" s="37" t="e">
        <f>INDEX('Monthly Returns'!$P:$P,MATCH('Charting Input'!$C2347,'Monthly Returns'!$D:$D,0),0)</f>
        <v>#N/A</v>
      </c>
      <c r="G2347" s="17" t="e">
        <f t="shared" si="145"/>
        <v>#N/A</v>
      </c>
      <c r="H2347" s="17" t="e">
        <f t="shared" si="147"/>
        <v>#N/A</v>
      </c>
      <c r="I2347" s="17" t="e">
        <f t="shared" si="148"/>
        <v>#N/A</v>
      </c>
    </row>
    <row r="2348" spans="2:9" x14ac:dyDescent="0.2">
      <c r="B2348" s="1" t="s">
        <v>2759</v>
      </c>
      <c r="C2348" s="34">
        <f t="shared" si="146"/>
        <v>111094</v>
      </c>
      <c r="D2348" s="37" t="e">
        <f>INDEX('Monthly Returns'!$E:$E,MATCH('Charting Input'!$C2348,'Monthly Returns'!$D:$D,0),0)</f>
        <v>#N/A</v>
      </c>
      <c r="E2348" s="37" t="e">
        <f>INDEX('Monthly Returns'!$O:$O,MATCH('Charting Input'!$C2348,'Monthly Returns'!$D:$D,0),0)</f>
        <v>#N/A</v>
      </c>
      <c r="F2348" s="37" t="e">
        <f>INDEX('Monthly Returns'!$P:$P,MATCH('Charting Input'!$C2348,'Monthly Returns'!$D:$D,0),0)</f>
        <v>#N/A</v>
      </c>
      <c r="G2348" s="17" t="e">
        <f t="shared" si="145"/>
        <v>#N/A</v>
      </c>
      <c r="H2348" s="17" t="e">
        <f t="shared" si="147"/>
        <v>#N/A</v>
      </c>
      <c r="I2348" s="17" t="e">
        <f t="shared" si="148"/>
        <v>#N/A</v>
      </c>
    </row>
    <row r="2349" spans="2:9" x14ac:dyDescent="0.2">
      <c r="B2349" s="1" t="s">
        <v>2760</v>
      </c>
      <c r="C2349" s="34">
        <f t="shared" si="146"/>
        <v>111125</v>
      </c>
      <c r="D2349" s="37" t="e">
        <f>INDEX('Monthly Returns'!$E:$E,MATCH('Charting Input'!$C2349,'Monthly Returns'!$D:$D,0),0)</f>
        <v>#N/A</v>
      </c>
      <c r="E2349" s="37" t="e">
        <f>INDEX('Monthly Returns'!$O:$O,MATCH('Charting Input'!$C2349,'Monthly Returns'!$D:$D,0),0)</f>
        <v>#N/A</v>
      </c>
      <c r="F2349" s="37" t="e">
        <f>INDEX('Monthly Returns'!$P:$P,MATCH('Charting Input'!$C2349,'Monthly Returns'!$D:$D,0),0)</f>
        <v>#N/A</v>
      </c>
      <c r="G2349" s="17" t="e">
        <f t="shared" si="145"/>
        <v>#N/A</v>
      </c>
      <c r="H2349" s="17" t="e">
        <f t="shared" si="147"/>
        <v>#N/A</v>
      </c>
      <c r="I2349" s="17" t="e">
        <f t="shared" si="148"/>
        <v>#N/A</v>
      </c>
    </row>
    <row r="2350" spans="2:9" x14ac:dyDescent="0.2">
      <c r="B2350" s="1" t="s">
        <v>2761</v>
      </c>
      <c r="C2350" s="34">
        <f t="shared" si="146"/>
        <v>111155</v>
      </c>
      <c r="D2350" s="37" t="e">
        <f>INDEX('Monthly Returns'!$E:$E,MATCH('Charting Input'!$C2350,'Monthly Returns'!$D:$D,0),0)</f>
        <v>#N/A</v>
      </c>
      <c r="E2350" s="37" t="e">
        <f>INDEX('Monthly Returns'!$O:$O,MATCH('Charting Input'!$C2350,'Monthly Returns'!$D:$D,0),0)</f>
        <v>#N/A</v>
      </c>
      <c r="F2350" s="37" t="e">
        <f>INDEX('Monthly Returns'!$P:$P,MATCH('Charting Input'!$C2350,'Monthly Returns'!$D:$D,0),0)</f>
        <v>#N/A</v>
      </c>
      <c r="G2350" s="17" t="e">
        <f t="shared" si="145"/>
        <v>#N/A</v>
      </c>
      <c r="H2350" s="17" t="e">
        <f t="shared" si="147"/>
        <v>#N/A</v>
      </c>
      <c r="I2350" s="17" t="e">
        <f t="shared" si="148"/>
        <v>#N/A</v>
      </c>
    </row>
    <row r="2351" spans="2:9" x14ac:dyDescent="0.2">
      <c r="B2351" s="1" t="s">
        <v>2762</v>
      </c>
      <c r="C2351" s="34">
        <f t="shared" si="146"/>
        <v>111186</v>
      </c>
      <c r="D2351" s="37" t="e">
        <f>INDEX('Monthly Returns'!$E:$E,MATCH('Charting Input'!$C2351,'Monthly Returns'!$D:$D,0),0)</f>
        <v>#N/A</v>
      </c>
      <c r="E2351" s="37" t="e">
        <f>INDEX('Monthly Returns'!$O:$O,MATCH('Charting Input'!$C2351,'Monthly Returns'!$D:$D,0),0)</f>
        <v>#N/A</v>
      </c>
      <c r="F2351" s="37" t="e">
        <f>INDEX('Monthly Returns'!$P:$P,MATCH('Charting Input'!$C2351,'Monthly Returns'!$D:$D,0),0)</f>
        <v>#N/A</v>
      </c>
      <c r="G2351" s="17" t="e">
        <f t="shared" si="145"/>
        <v>#N/A</v>
      </c>
      <c r="H2351" s="17" t="e">
        <f t="shared" si="147"/>
        <v>#N/A</v>
      </c>
      <c r="I2351" s="17" t="e">
        <f t="shared" si="148"/>
        <v>#N/A</v>
      </c>
    </row>
    <row r="2352" spans="2:9" x14ac:dyDescent="0.2">
      <c r="B2352" s="1" t="s">
        <v>2763</v>
      </c>
      <c r="C2352" s="34">
        <f t="shared" si="146"/>
        <v>111216</v>
      </c>
      <c r="D2352" s="37" t="e">
        <f>INDEX('Monthly Returns'!$E:$E,MATCH('Charting Input'!$C2352,'Monthly Returns'!$D:$D,0),0)</f>
        <v>#N/A</v>
      </c>
      <c r="E2352" s="37" t="e">
        <f>INDEX('Monthly Returns'!$O:$O,MATCH('Charting Input'!$C2352,'Monthly Returns'!$D:$D,0),0)</f>
        <v>#N/A</v>
      </c>
      <c r="F2352" s="37" t="e">
        <f>INDEX('Monthly Returns'!$P:$P,MATCH('Charting Input'!$C2352,'Monthly Returns'!$D:$D,0),0)</f>
        <v>#N/A</v>
      </c>
      <c r="G2352" s="17" t="e">
        <f t="shared" si="145"/>
        <v>#N/A</v>
      </c>
      <c r="H2352" s="17" t="e">
        <f t="shared" si="147"/>
        <v>#N/A</v>
      </c>
      <c r="I2352" s="17" t="e">
        <f t="shared" si="148"/>
        <v>#N/A</v>
      </c>
    </row>
    <row r="2353" spans="2:9" x14ac:dyDescent="0.2">
      <c r="B2353" s="1" t="s">
        <v>2764</v>
      </c>
      <c r="C2353" s="34">
        <f t="shared" si="146"/>
        <v>111247</v>
      </c>
      <c r="D2353" s="37" t="e">
        <f>INDEX('Monthly Returns'!$E:$E,MATCH('Charting Input'!$C2353,'Monthly Returns'!$D:$D,0),0)</f>
        <v>#N/A</v>
      </c>
      <c r="E2353" s="37" t="e">
        <f>INDEX('Monthly Returns'!$O:$O,MATCH('Charting Input'!$C2353,'Monthly Returns'!$D:$D,0),0)</f>
        <v>#N/A</v>
      </c>
      <c r="F2353" s="37" t="e">
        <f>INDEX('Monthly Returns'!$P:$P,MATCH('Charting Input'!$C2353,'Monthly Returns'!$D:$D,0),0)</f>
        <v>#N/A</v>
      </c>
      <c r="G2353" s="17" t="e">
        <f t="shared" si="145"/>
        <v>#N/A</v>
      </c>
      <c r="H2353" s="17" t="e">
        <f t="shared" si="147"/>
        <v>#N/A</v>
      </c>
      <c r="I2353" s="17" t="e">
        <f t="shared" si="148"/>
        <v>#N/A</v>
      </c>
    </row>
    <row r="2354" spans="2:9" x14ac:dyDescent="0.2">
      <c r="B2354" s="1" t="s">
        <v>2765</v>
      </c>
      <c r="C2354" s="34">
        <f t="shared" si="146"/>
        <v>111278</v>
      </c>
      <c r="D2354" s="37" t="e">
        <f>INDEX('Monthly Returns'!$E:$E,MATCH('Charting Input'!$C2354,'Monthly Returns'!$D:$D,0),0)</f>
        <v>#N/A</v>
      </c>
      <c r="E2354" s="37" t="e">
        <f>INDEX('Monthly Returns'!$O:$O,MATCH('Charting Input'!$C2354,'Monthly Returns'!$D:$D,0),0)</f>
        <v>#N/A</v>
      </c>
      <c r="F2354" s="37" t="e">
        <f>INDEX('Monthly Returns'!$P:$P,MATCH('Charting Input'!$C2354,'Monthly Returns'!$D:$D,0),0)</f>
        <v>#N/A</v>
      </c>
      <c r="G2354" s="17" t="e">
        <f t="shared" si="145"/>
        <v>#N/A</v>
      </c>
      <c r="H2354" s="17" t="e">
        <f t="shared" si="147"/>
        <v>#N/A</v>
      </c>
      <c r="I2354" s="17" t="e">
        <f t="shared" si="148"/>
        <v>#N/A</v>
      </c>
    </row>
    <row r="2355" spans="2:9" x14ac:dyDescent="0.2">
      <c r="B2355" s="1" t="s">
        <v>2766</v>
      </c>
      <c r="C2355" s="34">
        <f t="shared" si="146"/>
        <v>111308</v>
      </c>
      <c r="D2355" s="37" t="e">
        <f>INDEX('Monthly Returns'!$E:$E,MATCH('Charting Input'!$C2355,'Monthly Returns'!$D:$D,0),0)</f>
        <v>#N/A</v>
      </c>
      <c r="E2355" s="37" t="e">
        <f>INDEX('Monthly Returns'!$O:$O,MATCH('Charting Input'!$C2355,'Monthly Returns'!$D:$D,0),0)</f>
        <v>#N/A</v>
      </c>
      <c r="F2355" s="37" t="e">
        <f>INDEX('Monthly Returns'!$P:$P,MATCH('Charting Input'!$C2355,'Monthly Returns'!$D:$D,0),0)</f>
        <v>#N/A</v>
      </c>
      <c r="G2355" s="17" t="e">
        <f t="shared" si="145"/>
        <v>#N/A</v>
      </c>
      <c r="H2355" s="17" t="e">
        <f t="shared" si="147"/>
        <v>#N/A</v>
      </c>
      <c r="I2355" s="17" t="e">
        <f t="shared" si="148"/>
        <v>#N/A</v>
      </c>
    </row>
    <row r="2356" spans="2:9" x14ac:dyDescent="0.2">
      <c r="B2356" s="1" t="s">
        <v>2767</v>
      </c>
      <c r="C2356" s="34">
        <f t="shared" si="146"/>
        <v>111339</v>
      </c>
      <c r="D2356" s="37" t="e">
        <f>INDEX('Monthly Returns'!$E:$E,MATCH('Charting Input'!$C2356,'Monthly Returns'!$D:$D,0),0)</f>
        <v>#N/A</v>
      </c>
      <c r="E2356" s="37" t="e">
        <f>INDEX('Monthly Returns'!$O:$O,MATCH('Charting Input'!$C2356,'Monthly Returns'!$D:$D,0),0)</f>
        <v>#N/A</v>
      </c>
      <c r="F2356" s="37" t="e">
        <f>INDEX('Monthly Returns'!$P:$P,MATCH('Charting Input'!$C2356,'Monthly Returns'!$D:$D,0),0)</f>
        <v>#N/A</v>
      </c>
      <c r="G2356" s="17" t="e">
        <f t="shared" si="145"/>
        <v>#N/A</v>
      </c>
      <c r="H2356" s="17" t="e">
        <f t="shared" si="147"/>
        <v>#N/A</v>
      </c>
      <c r="I2356" s="17" t="e">
        <f t="shared" si="148"/>
        <v>#N/A</v>
      </c>
    </row>
    <row r="2357" spans="2:9" x14ac:dyDescent="0.2">
      <c r="B2357" s="1" t="s">
        <v>2768</v>
      </c>
      <c r="C2357" s="34">
        <f t="shared" si="146"/>
        <v>111369</v>
      </c>
      <c r="D2357" s="37" t="e">
        <f>INDEX('Monthly Returns'!$E:$E,MATCH('Charting Input'!$C2357,'Monthly Returns'!$D:$D,0),0)</f>
        <v>#N/A</v>
      </c>
      <c r="E2357" s="37" t="e">
        <f>INDEX('Monthly Returns'!$O:$O,MATCH('Charting Input'!$C2357,'Monthly Returns'!$D:$D,0),0)</f>
        <v>#N/A</v>
      </c>
      <c r="F2357" s="37" t="e">
        <f>INDEX('Monthly Returns'!$P:$P,MATCH('Charting Input'!$C2357,'Monthly Returns'!$D:$D,0),0)</f>
        <v>#N/A</v>
      </c>
      <c r="G2357" s="17" t="e">
        <f t="shared" si="145"/>
        <v>#N/A</v>
      </c>
      <c r="H2357" s="17" t="e">
        <f t="shared" si="147"/>
        <v>#N/A</v>
      </c>
      <c r="I2357" s="17" t="e">
        <f t="shared" si="148"/>
        <v>#N/A</v>
      </c>
    </row>
    <row r="2358" spans="2:9" x14ac:dyDescent="0.2">
      <c r="B2358" s="1" t="s">
        <v>2769</v>
      </c>
      <c r="C2358" s="34">
        <f t="shared" si="146"/>
        <v>111400</v>
      </c>
      <c r="D2358" s="37" t="e">
        <f>INDEX('Monthly Returns'!$E:$E,MATCH('Charting Input'!$C2358,'Monthly Returns'!$D:$D,0),0)</f>
        <v>#N/A</v>
      </c>
      <c r="E2358" s="37" t="e">
        <f>INDEX('Monthly Returns'!$O:$O,MATCH('Charting Input'!$C2358,'Monthly Returns'!$D:$D,0),0)</f>
        <v>#N/A</v>
      </c>
      <c r="F2358" s="37" t="e">
        <f>INDEX('Monthly Returns'!$P:$P,MATCH('Charting Input'!$C2358,'Monthly Returns'!$D:$D,0),0)</f>
        <v>#N/A</v>
      </c>
      <c r="G2358" s="17" t="e">
        <f t="shared" si="145"/>
        <v>#N/A</v>
      </c>
      <c r="H2358" s="17" t="e">
        <f t="shared" si="147"/>
        <v>#N/A</v>
      </c>
      <c r="I2358" s="17" t="e">
        <f t="shared" si="148"/>
        <v>#N/A</v>
      </c>
    </row>
    <row r="2359" spans="2:9" x14ac:dyDescent="0.2">
      <c r="B2359" s="1" t="s">
        <v>2770</v>
      </c>
      <c r="C2359" s="34">
        <f t="shared" si="146"/>
        <v>111431</v>
      </c>
      <c r="D2359" s="37" t="e">
        <f>INDEX('Monthly Returns'!$E:$E,MATCH('Charting Input'!$C2359,'Monthly Returns'!$D:$D,0),0)</f>
        <v>#N/A</v>
      </c>
      <c r="E2359" s="37" t="e">
        <f>INDEX('Monthly Returns'!$O:$O,MATCH('Charting Input'!$C2359,'Monthly Returns'!$D:$D,0),0)</f>
        <v>#N/A</v>
      </c>
      <c r="F2359" s="37" t="e">
        <f>INDEX('Monthly Returns'!$P:$P,MATCH('Charting Input'!$C2359,'Monthly Returns'!$D:$D,0),0)</f>
        <v>#N/A</v>
      </c>
      <c r="G2359" s="17" t="e">
        <f t="shared" si="145"/>
        <v>#N/A</v>
      </c>
      <c r="H2359" s="17" t="e">
        <f t="shared" si="147"/>
        <v>#N/A</v>
      </c>
      <c r="I2359" s="17" t="e">
        <f t="shared" si="148"/>
        <v>#N/A</v>
      </c>
    </row>
    <row r="2360" spans="2:9" x14ac:dyDescent="0.2">
      <c r="B2360" s="1" t="s">
        <v>2771</v>
      </c>
      <c r="C2360" s="34">
        <f t="shared" si="146"/>
        <v>111459</v>
      </c>
      <c r="D2360" s="37" t="e">
        <f>INDEX('Monthly Returns'!$E:$E,MATCH('Charting Input'!$C2360,'Monthly Returns'!$D:$D,0),0)</f>
        <v>#N/A</v>
      </c>
      <c r="E2360" s="37" t="e">
        <f>INDEX('Monthly Returns'!$O:$O,MATCH('Charting Input'!$C2360,'Monthly Returns'!$D:$D,0),0)</f>
        <v>#N/A</v>
      </c>
      <c r="F2360" s="37" t="e">
        <f>INDEX('Monthly Returns'!$P:$P,MATCH('Charting Input'!$C2360,'Monthly Returns'!$D:$D,0),0)</f>
        <v>#N/A</v>
      </c>
      <c r="G2360" s="17" t="e">
        <f t="shared" si="145"/>
        <v>#N/A</v>
      </c>
      <c r="H2360" s="17" t="e">
        <f t="shared" si="147"/>
        <v>#N/A</v>
      </c>
      <c r="I2360" s="17" t="e">
        <f t="shared" si="148"/>
        <v>#N/A</v>
      </c>
    </row>
    <row r="2361" spans="2:9" x14ac:dyDescent="0.2">
      <c r="B2361" s="1" t="s">
        <v>2772</v>
      </c>
      <c r="C2361" s="34">
        <f t="shared" si="146"/>
        <v>111490</v>
      </c>
      <c r="D2361" s="37" t="e">
        <f>INDEX('Monthly Returns'!$E:$E,MATCH('Charting Input'!$C2361,'Monthly Returns'!$D:$D,0),0)</f>
        <v>#N/A</v>
      </c>
      <c r="E2361" s="37" t="e">
        <f>INDEX('Monthly Returns'!$O:$O,MATCH('Charting Input'!$C2361,'Monthly Returns'!$D:$D,0),0)</f>
        <v>#N/A</v>
      </c>
      <c r="F2361" s="37" t="e">
        <f>INDEX('Monthly Returns'!$P:$P,MATCH('Charting Input'!$C2361,'Monthly Returns'!$D:$D,0),0)</f>
        <v>#N/A</v>
      </c>
      <c r="G2361" s="17" t="e">
        <f t="shared" si="145"/>
        <v>#N/A</v>
      </c>
      <c r="H2361" s="17" t="e">
        <f t="shared" si="147"/>
        <v>#N/A</v>
      </c>
      <c r="I2361" s="17" t="e">
        <f t="shared" si="148"/>
        <v>#N/A</v>
      </c>
    </row>
    <row r="2362" spans="2:9" x14ac:dyDescent="0.2">
      <c r="B2362" s="1" t="s">
        <v>2773</v>
      </c>
      <c r="C2362" s="34">
        <f t="shared" si="146"/>
        <v>111520</v>
      </c>
      <c r="D2362" s="37" t="e">
        <f>INDEX('Monthly Returns'!$E:$E,MATCH('Charting Input'!$C2362,'Monthly Returns'!$D:$D,0),0)</f>
        <v>#N/A</v>
      </c>
      <c r="E2362" s="37" t="e">
        <f>INDEX('Monthly Returns'!$O:$O,MATCH('Charting Input'!$C2362,'Monthly Returns'!$D:$D,0),0)</f>
        <v>#N/A</v>
      </c>
      <c r="F2362" s="37" t="e">
        <f>INDEX('Monthly Returns'!$P:$P,MATCH('Charting Input'!$C2362,'Monthly Returns'!$D:$D,0),0)</f>
        <v>#N/A</v>
      </c>
      <c r="G2362" s="17" t="e">
        <f t="shared" si="145"/>
        <v>#N/A</v>
      </c>
      <c r="H2362" s="17" t="e">
        <f t="shared" si="147"/>
        <v>#N/A</v>
      </c>
      <c r="I2362" s="17" t="e">
        <f t="shared" si="148"/>
        <v>#N/A</v>
      </c>
    </row>
    <row r="2363" spans="2:9" x14ac:dyDescent="0.2">
      <c r="B2363" s="1" t="s">
        <v>2774</v>
      </c>
      <c r="C2363" s="34">
        <f t="shared" si="146"/>
        <v>111551</v>
      </c>
      <c r="D2363" s="37" t="e">
        <f>INDEX('Monthly Returns'!$E:$E,MATCH('Charting Input'!$C2363,'Monthly Returns'!$D:$D,0),0)</f>
        <v>#N/A</v>
      </c>
      <c r="E2363" s="37" t="e">
        <f>INDEX('Monthly Returns'!$O:$O,MATCH('Charting Input'!$C2363,'Monthly Returns'!$D:$D,0),0)</f>
        <v>#N/A</v>
      </c>
      <c r="F2363" s="37" t="e">
        <f>INDEX('Monthly Returns'!$P:$P,MATCH('Charting Input'!$C2363,'Monthly Returns'!$D:$D,0),0)</f>
        <v>#N/A</v>
      </c>
      <c r="G2363" s="17" t="e">
        <f t="shared" si="145"/>
        <v>#N/A</v>
      </c>
      <c r="H2363" s="17" t="e">
        <f t="shared" si="147"/>
        <v>#N/A</v>
      </c>
      <c r="I2363" s="17" t="e">
        <f t="shared" si="148"/>
        <v>#N/A</v>
      </c>
    </row>
    <row r="2364" spans="2:9" x14ac:dyDescent="0.2">
      <c r="B2364" s="1" t="s">
        <v>2775</v>
      </c>
      <c r="C2364" s="34">
        <f t="shared" si="146"/>
        <v>111581</v>
      </c>
      <c r="D2364" s="37" t="e">
        <f>INDEX('Monthly Returns'!$E:$E,MATCH('Charting Input'!$C2364,'Monthly Returns'!$D:$D,0),0)</f>
        <v>#N/A</v>
      </c>
      <c r="E2364" s="37" t="e">
        <f>INDEX('Monthly Returns'!$O:$O,MATCH('Charting Input'!$C2364,'Monthly Returns'!$D:$D,0),0)</f>
        <v>#N/A</v>
      </c>
      <c r="F2364" s="37" t="e">
        <f>INDEX('Monthly Returns'!$P:$P,MATCH('Charting Input'!$C2364,'Monthly Returns'!$D:$D,0),0)</f>
        <v>#N/A</v>
      </c>
      <c r="G2364" s="17" t="e">
        <f t="shared" si="145"/>
        <v>#N/A</v>
      </c>
      <c r="H2364" s="17" t="e">
        <f t="shared" si="147"/>
        <v>#N/A</v>
      </c>
      <c r="I2364" s="17" t="e">
        <f t="shared" si="148"/>
        <v>#N/A</v>
      </c>
    </row>
    <row r="2365" spans="2:9" x14ac:dyDescent="0.2">
      <c r="B2365" s="1" t="s">
        <v>2776</v>
      </c>
      <c r="C2365" s="34">
        <f t="shared" si="146"/>
        <v>111612</v>
      </c>
      <c r="D2365" s="37" t="e">
        <f>INDEX('Monthly Returns'!$E:$E,MATCH('Charting Input'!$C2365,'Monthly Returns'!$D:$D,0),0)</f>
        <v>#N/A</v>
      </c>
      <c r="E2365" s="37" t="e">
        <f>INDEX('Monthly Returns'!$O:$O,MATCH('Charting Input'!$C2365,'Monthly Returns'!$D:$D,0),0)</f>
        <v>#N/A</v>
      </c>
      <c r="F2365" s="37" t="e">
        <f>INDEX('Monthly Returns'!$P:$P,MATCH('Charting Input'!$C2365,'Monthly Returns'!$D:$D,0),0)</f>
        <v>#N/A</v>
      </c>
      <c r="G2365" s="17" t="e">
        <f t="shared" si="145"/>
        <v>#N/A</v>
      </c>
      <c r="H2365" s="17" t="e">
        <f t="shared" si="147"/>
        <v>#N/A</v>
      </c>
      <c r="I2365" s="17" t="e">
        <f t="shared" si="148"/>
        <v>#N/A</v>
      </c>
    </row>
    <row r="2366" spans="2:9" x14ac:dyDescent="0.2">
      <c r="B2366" s="1" t="s">
        <v>2777</v>
      </c>
      <c r="C2366" s="34">
        <f t="shared" si="146"/>
        <v>111643</v>
      </c>
      <c r="D2366" s="37" t="e">
        <f>INDEX('Monthly Returns'!$E:$E,MATCH('Charting Input'!$C2366,'Monthly Returns'!$D:$D,0),0)</f>
        <v>#N/A</v>
      </c>
      <c r="E2366" s="37" t="e">
        <f>INDEX('Monthly Returns'!$O:$O,MATCH('Charting Input'!$C2366,'Monthly Returns'!$D:$D,0),0)</f>
        <v>#N/A</v>
      </c>
      <c r="F2366" s="37" t="e">
        <f>INDEX('Monthly Returns'!$P:$P,MATCH('Charting Input'!$C2366,'Monthly Returns'!$D:$D,0),0)</f>
        <v>#N/A</v>
      </c>
      <c r="G2366" s="17" t="e">
        <f t="shared" si="145"/>
        <v>#N/A</v>
      </c>
      <c r="H2366" s="17" t="e">
        <f t="shared" si="147"/>
        <v>#N/A</v>
      </c>
      <c r="I2366" s="17" t="e">
        <f t="shared" si="148"/>
        <v>#N/A</v>
      </c>
    </row>
    <row r="2367" spans="2:9" x14ac:dyDescent="0.2">
      <c r="B2367" s="1" t="s">
        <v>2778</v>
      </c>
      <c r="C2367" s="34">
        <f t="shared" si="146"/>
        <v>111673</v>
      </c>
      <c r="D2367" s="37" t="e">
        <f>INDEX('Monthly Returns'!$E:$E,MATCH('Charting Input'!$C2367,'Monthly Returns'!$D:$D,0),0)</f>
        <v>#N/A</v>
      </c>
      <c r="E2367" s="37" t="e">
        <f>INDEX('Monthly Returns'!$O:$O,MATCH('Charting Input'!$C2367,'Monthly Returns'!$D:$D,0),0)</f>
        <v>#N/A</v>
      </c>
      <c r="F2367" s="37" t="e">
        <f>INDEX('Monthly Returns'!$P:$P,MATCH('Charting Input'!$C2367,'Monthly Returns'!$D:$D,0),0)</f>
        <v>#N/A</v>
      </c>
      <c r="G2367" s="17" t="e">
        <f t="shared" si="145"/>
        <v>#N/A</v>
      </c>
      <c r="H2367" s="17" t="e">
        <f t="shared" si="147"/>
        <v>#N/A</v>
      </c>
      <c r="I2367" s="17" t="e">
        <f t="shared" si="148"/>
        <v>#N/A</v>
      </c>
    </row>
    <row r="2368" spans="2:9" x14ac:dyDescent="0.2">
      <c r="B2368" s="1" t="s">
        <v>2779</v>
      </c>
      <c r="C2368" s="34">
        <f t="shared" si="146"/>
        <v>111704</v>
      </c>
      <c r="D2368" s="37" t="e">
        <f>INDEX('Monthly Returns'!$E:$E,MATCH('Charting Input'!$C2368,'Monthly Returns'!$D:$D,0),0)</f>
        <v>#N/A</v>
      </c>
      <c r="E2368" s="37" t="e">
        <f>INDEX('Monthly Returns'!$O:$O,MATCH('Charting Input'!$C2368,'Monthly Returns'!$D:$D,0),0)</f>
        <v>#N/A</v>
      </c>
      <c r="F2368" s="37" t="e">
        <f>INDEX('Monthly Returns'!$P:$P,MATCH('Charting Input'!$C2368,'Monthly Returns'!$D:$D,0),0)</f>
        <v>#N/A</v>
      </c>
      <c r="G2368" s="17" t="e">
        <f t="shared" si="145"/>
        <v>#N/A</v>
      </c>
      <c r="H2368" s="17" t="e">
        <f t="shared" si="147"/>
        <v>#N/A</v>
      </c>
      <c r="I2368" s="17" t="e">
        <f t="shared" si="148"/>
        <v>#N/A</v>
      </c>
    </row>
    <row r="2369" spans="2:9" x14ac:dyDescent="0.2">
      <c r="B2369" s="1" t="s">
        <v>2780</v>
      </c>
      <c r="C2369" s="34">
        <f t="shared" si="146"/>
        <v>111734</v>
      </c>
      <c r="D2369" s="37" t="e">
        <f>INDEX('Monthly Returns'!$E:$E,MATCH('Charting Input'!$C2369,'Monthly Returns'!$D:$D,0),0)</f>
        <v>#N/A</v>
      </c>
      <c r="E2369" s="37" t="e">
        <f>INDEX('Monthly Returns'!$O:$O,MATCH('Charting Input'!$C2369,'Monthly Returns'!$D:$D,0),0)</f>
        <v>#N/A</v>
      </c>
      <c r="F2369" s="37" t="e">
        <f>INDEX('Monthly Returns'!$P:$P,MATCH('Charting Input'!$C2369,'Monthly Returns'!$D:$D,0),0)</f>
        <v>#N/A</v>
      </c>
      <c r="G2369" s="17" t="e">
        <f t="shared" si="145"/>
        <v>#N/A</v>
      </c>
      <c r="H2369" s="17" t="e">
        <f t="shared" si="147"/>
        <v>#N/A</v>
      </c>
      <c r="I2369" s="17" t="e">
        <f t="shared" si="148"/>
        <v>#N/A</v>
      </c>
    </row>
    <row r="2370" spans="2:9" x14ac:dyDescent="0.2">
      <c r="B2370" s="1" t="s">
        <v>2781</v>
      </c>
      <c r="C2370" s="34">
        <f t="shared" si="146"/>
        <v>111765</v>
      </c>
      <c r="D2370" s="37" t="e">
        <f>INDEX('Monthly Returns'!$E:$E,MATCH('Charting Input'!$C2370,'Monthly Returns'!$D:$D,0),0)</f>
        <v>#N/A</v>
      </c>
      <c r="E2370" s="37" t="e">
        <f>INDEX('Monthly Returns'!$O:$O,MATCH('Charting Input'!$C2370,'Monthly Returns'!$D:$D,0),0)</f>
        <v>#N/A</v>
      </c>
      <c r="F2370" s="37" t="e">
        <f>INDEX('Monthly Returns'!$P:$P,MATCH('Charting Input'!$C2370,'Monthly Returns'!$D:$D,0),0)</f>
        <v>#N/A</v>
      </c>
      <c r="G2370" s="17" t="e">
        <f t="shared" si="145"/>
        <v>#N/A</v>
      </c>
      <c r="H2370" s="17" t="e">
        <f t="shared" si="147"/>
        <v>#N/A</v>
      </c>
      <c r="I2370" s="17" t="e">
        <f t="shared" si="148"/>
        <v>#N/A</v>
      </c>
    </row>
    <row r="2371" spans="2:9" x14ac:dyDescent="0.2">
      <c r="B2371" s="1" t="s">
        <v>2782</v>
      </c>
      <c r="C2371" s="34">
        <f t="shared" si="146"/>
        <v>111796</v>
      </c>
      <c r="D2371" s="37" t="e">
        <f>INDEX('Monthly Returns'!$E:$E,MATCH('Charting Input'!$C2371,'Monthly Returns'!$D:$D,0),0)</f>
        <v>#N/A</v>
      </c>
      <c r="E2371" s="37" t="e">
        <f>INDEX('Monthly Returns'!$O:$O,MATCH('Charting Input'!$C2371,'Monthly Returns'!$D:$D,0),0)</f>
        <v>#N/A</v>
      </c>
      <c r="F2371" s="37" t="e">
        <f>INDEX('Monthly Returns'!$P:$P,MATCH('Charting Input'!$C2371,'Monthly Returns'!$D:$D,0),0)</f>
        <v>#N/A</v>
      </c>
      <c r="G2371" s="17" t="e">
        <f t="shared" si="145"/>
        <v>#N/A</v>
      </c>
      <c r="H2371" s="17" t="e">
        <f t="shared" si="147"/>
        <v>#N/A</v>
      </c>
      <c r="I2371" s="17" t="e">
        <f t="shared" si="148"/>
        <v>#N/A</v>
      </c>
    </row>
    <row r="2372" spans="2:9" x14ac:dyDescent="0.2">
      <c r="B2372" s="1" t="s">
        <v>2783</v>
      </c>
      <c r="C2372" s="34">
        <f t="shared" si="146"/>
        <v>111824</v>
      </c>
      <c r="D2372" s="37" t="e">
        <f>INDEX('Monthly Returns'!$E:$E,MATCH('Charting Input'!$C2372,'Monthly Returns'!$D:$D,0),0)</f>
        <v>#N/A</v>
      </c>
      <c r="E2372" s="37" t="e">
        <f>INDEX('Monthly Returns'!$O:$O,MATCH('Charting Input'!$C2372,'Monthly Returns'!$D:$D,0),0)</f>
        <v>#N/A</v>
      </c>
      <c r="F2372" s="37" t="e">
        <f>INDEX('Monthly Returns'!$P:$P,MATCH('Charting Input'!$C2372,'Monthly Returns'!$D:$D,0),0)</f>
        <v>#N/A</v>
      </c>
      <c r="G2372" s="17" t="e">
        <f t="shared" si="145"/>
        <v>#N/A</v>
      </c>
      <c r="H2372" s="17" t="e">
        <f t="shared" si="147"/>
        <v>#N/A</v>
      </c>
      <c r="I2372" s="17" t="e">
        <f t="shared" si="148"/>
        <v>#N/A</v>
      </c>
    </row>
    <row r="2373" spans="2:9" x14ac:dyDescent="0.2">
      <c r="B2373" s="1" t="s">
        <v>2784</v>
      </c>
      <c r="C2373" s="34">
        <f t="shared" si="146"/>
        <v>111855</v>
      </c>
      <c r="D2373" s="37" t="e">
        <f>INDEX('Monthly Returns'!$E:$E,MATCH('Charting Input'!$C2373,'Monthly Returns'!$D:$D,0),0)</f>
        <v>#N/A</v>
      </c>
      <c r="E2373" s="37" t="e">
        <f>INDEX('Monthly Returns'!$O:$O,MATCH('Charting Input'!$C2373,'Monthly Returns'!$D:$D,0),0)</f>
        <v>#N/A</v>
      </c>
      <c r="F2373" s="37" t="e">
        <f>INDEX('Monthly Returns'!$P:$P,MATCH('Charting Input'!$C2373,'Monthly Returns'!$D:$D,0),0)</f>
        <v>#N/A</v>
      </c>
      <c r="G2373" s="17" t="e">
        <f t="shared" si="145"/>
        <v>#N/A</v>
      </c>
      <c r="H2373" s="17" t="e">
        <f t="shared" si="147"/>
        <v>#N/A</v>
      </c>
      <c r="I2373" s="17" t="e">
        <f t="shared" si="148"/>
        <v>#N/A</v>
      </c>
    </row>
    <row r="2374" spans="2:9" x14ac:dyDescent="0.2">
      <c r="B2374" s="1" t="s">
        <v>2785</v>
      </c>
      <c r="C2374" s="34">
        <f t="shared" si="146"/>
        <v>111885</v>
      </c>
      <c r="D2374" s="37" t="e">
        <f>INDEX('Monthly Returns'!$E:$E,MATCH('Charting Input'!$C2374,'Monthly Returns'!$D:$D,0),0)</f>
        <v>#N/A</v>
      </c>
      <c r="E2374" s="37" t="e">
        <f>INDEX('Monthly Returns'!$O:$O,MATCH('Charting Input'!$C2374,'Monthly Returns'!$D:$D,0),0)</f>
        <v>#N/A</v>
      </c>
      <c r="F2374" s="37" t="e">
        <f>INDEX('Monthly Returns'!$P:$P,MATCH('Charting Input'!$C2374,'Monthly Returns'!$D:$D,0),0)</f>
        <v>#N/A</v>
      </c>
      <c r="G2374" s="17" t="e">
        <f t="shared" si="145"/>
        <v>#N/A</v>
      </c>
      <c r="H2374" s="17" t="e">
        <f t="shared" si="147"/>
        <v>#N/A</v>
      </c>
      <c r="I2374" s="17" t="e">
        <f t="shared" si="148"/>
        <v>#N/A</v>
      </c>
    </row>
    <row r="2375" spans="2:9" x14ac:dyDescent="0.2">
      <c r="B2375" s="1" t="s">
        <v>2786</v>
      </c>
      <c r="C2375" s="34">
        <f t="shared" si="146"/>
        <v>111916</v>
      </c>
      <c r="D2375" s="37" t="e">
        <f>INDEX('Monthly Returns'!$E:$E,MATCH('Charting Input'!$C2375,'Monthly Returns'!$D:$D,0),0)</f>
        <v>#N/A</v>
      </c>
      <c r="E2375" s="37" t="e">
        <f>INDEX('Monthly Returns'!$O:$O,MATCH('Charting Input'!$C2375,'Monthly Returns'!$D:$D,0),0)</f>
        <v>#N/A</v>
      </c>
      <c r="F2375" s="37" t="e">
        <f>INDEX('Monthly Returns'!$P:$P,MATCH('Charting Input'!$C2375,'Monthly Returns'!$D:$D,0),0)</f>
        <v>#N/A</v>
      </c>
      <c r="G2375" s="17" t="e">
        <f t="shared" ref="G2375:G2406" si="149">D2375</f>
        <v>#N/A</v>
      </c>
      <c r="H2375" s="17" t="e">
        <f t="shared" si="147"/>
        <v>#N/A</v>
      </c>
      <c r="I2375" s="17" t="e">
        <f t="shared" si="148"/>
        <v>#N/A</v>
      </c>
    </row>
    <row r="2376" spans="2:9" x14ac:dyDescent="0.2">
      <c r="B2376" s="1" t="s">
        <v>2787</v>
      </c>
      <c r="C2376" s="34">
        <f t="shared" ref="C2376:C2406" si="150">EOMONTH(DATE(YEAR(C2375),MONTH(C2375),DAY(C2375)),1)</f>
        <v>111946</v>
      </c>
      <c r="D2376" s="37" t="e">
        <f>INDEX('Monthly Returns'!$E:$E,MATCH('Charting Input'!$C2376,'Monthly Returns'!$D:$D,0),0)</f>
        <v>#N/A</v>
      </c>
      <c r="E2376" s="37" t="e">
        <f>INDEX('Monthly Returns'!$O:$O,MATCH('Charting Input'!$C2376,'Monthly Returns'!$D:$D,0),0)</f>
        <v>#N/A</v>
      </c>
      <c r="F2376" s="37" t="e">
        <f>INDEX('Monthly Returns'!$P:$P,MATCH('Charting Input'!$C2376,'Monthly Returns'!$D:$D,0),0)</f>
        <v>#N/A</v>
      </c>
      <c r="G2376" s="17" t="e">
        <f t="shared" si="149"/>
        <v>#N/A</v>
      </c>
      <c r="H2376" s="17" t="e">
        <f t="shared" ref="H2376:H2406" si="151">H2375*(E2376/E2375)</f>
        <v>#N/A</v>
      </c>
      <c r="I2376" s="17" t="e">
        <f t="shared" ref="I2376:I2406" si="152">I2375*(F2376/F2375)</f>
        <v>#N/A</v>
      </c>
    </row>
    <row r="2377" spans="2:9" x14ac:dyDescent="0.2">
      <c r="B2377" s="1" t="s">
        <v>2788</v>
      </c>
      <c r="C2377" s="34">
        <f t="shared" si="150"/>
        <v>111977</v>
      </c>
      <c r="D2377" s="37" t="e">
        <f>INDEX('Monthly Returns'!$E:$E,MATCH('Charting Input'!$C2377,'Monthly Returns'!$D:$D,0),0)</f>
        <v>#N/A</v>
      </c>
      <c r="E2377" s="37" t="e">
        <f>INDEX('Monthly Returns'!$O:$O,MATCH('Charting Input'!$C2377,'Monthly Returns'!$D:$D,0),0)</f>
        <v>#N/A</v>
      </c>
      <c r="F2377" s="37" t="e">
        <f>INDEX('Monthly Returns'!$P:$P,MATCH('Charting Input'!$C2377,'Monthly Returns'!$D:$D,0),0)</f>
        <v>#N/A</v>
      </c>
      <c r="G2377" s="17" t="e">
        <f t="shared" si="149"/>
        <v>#N/A</v>
      </c>
      <c r="H2377" s="17" t="e">
        <f t="shared" si="151"/>
        <v>#N/A</v>
      </c>
      <c r="I2377" s="17" t="e">
        <f t="shared" si="152"/>
        <v>#N/A</v>
      </c>
    </row>
    <row r="2378" spans="2:9" x14ac:dyDescent="0.2">
      <c r="B2378" s="1" t="s">
        <v>2789</v>
      </c>
      <c r="C2378" s="34">
        <f t="shared" si="150"/>
        <v>112008</v>
      </c>
      <c r="D2378" s="37" t="e">
        <f>INDEX('Monthly Returns'!$E:$E,MATCH('Charting Input'!$C2378,'Monthly Returns'!$D:$D,0),0)</f>
        <v>#N/A</v>
      </c>
      <c r="E2378" s="37" t="e">
        <f>INDEX('Monthly Returns'!$O:$O,MATCH('Charting Input'!$C2378,'Monthly Returns'!$D:$D,0),0)</f>
        <v>#N/A</v>
      </c>
      <c r="F2378" s="37" t="e">
        <f>INDEX('Monthly Returns'!$P:$P,MATCH('Charting Input'!$C2378,'Monthly Returns'!$D:$D,0),0)</f>
        <v>#N/A</v>
      </c>
      <c r="G2378" s="17" t="e">
        <f t="shared" si="149"/>
        <v>#N/A</v>
      </c>
      <c r="H2378" s="17" t="e">
        <f t="shared" si="151"/>
        <v>#N/A</v>
      </c>
      <c r="I2378" s="17" t="e">
        <f t="shared" si="152"/>
        <v>#N/A</v>
      </c>
    </row>
    <row r="2379" spans="2:9" x14ac:dyDescent="0.2">
      <c r="B2379" s="1" t="s">
        <v>2790</v>
      </c>
      <c r="C2379" s="34">
        <f t="shared" si="150"/>
        <v>112038</v>
      </c>
      <c r="D2379" s="37" t="e">
        <f>INDEX('Monthly Returns'!$E:$E,MATCH('Charting Input'!$C2379,'Monthly Returns'!$D:$D,0),0)</f>
        <v>#N/A</v>
      </c>
      <c r="E2379" s="37" t="e">
        <f>INDEX('Monthly Returns'!$O:$O,MATCH('Charting Input'!$C2379,'Monthly Returns'!$D:$D,0),0)</f>
        <v>#N/A</v>
      </c>
      <c r="F2379" s="37" t="e">
        <f>INDEX('Monthly Returns'!$P:$P,MATCH('Charting Input'!$C2379,'Monthly Returns'!$D:$D,0),0)</f>
        <v>#N/A</v>
      </c>
      <c r="G2379" s="17" t="e">
        <f t="shared" si="149"/>
        <v>#N/A</v>
      </c>
      <c r="H2379" s="17" t="e">
        <f t="shared" si="151"/>
        <v>#N/A</v>
      </c>
      <c r="I2379" s="17" t="e">
        <f t="shared" si="152"/>
        <v>#N/A</v>
      </c>
    </row>
    <row r="2380" spans="2:9" x14ac:dyDescent="0.2">
      <c r="B2380" s="1" t="s">
        <v>2791</v>
      </c>
      <c r="C2380" s="34">
        <f t="shared" si="150"/>
        <v>112069</v>
      </c>
      <c r="D2380" s="37" t="e">
        <f>INDEX('Monthly Returns'!$E:$E,MATCH('Charting Input'!$C2380,'Monthly Returns'!$D:$D,0),0)</f>
        <v>#N/A</v>
      </c>
      <c r="E2380" s="37" t="e">
        <f>INDEX('Monthly Returns'!$O:$O,MATCH('Charting Input'!$C2380,'Monthly Returns'!$D:$D,0),0)</f>
        <v>#N/A</v>
      </c>
      <c r="F2380" s="37" t="e">
        <f>INDEX('Monthly Returns'!$P:$P,MATCH('Charting Input'!$C2380,'Monthly Returns'!$D:$D,0),0)</f>
        <v>#N/A</v>
      </c>
      <c r="G2380" s="17" t="e">
        <f t="shared" si="149"/>
        <v>#N/A</v>
      </c>
      <c r="H2380" s="17" t="e">
        <f t="shared" si="151"/>
        <v>#N/A</v>
      </c>
      <c r="I2380" s="17" t="e">
        <f t="shared" si="152"/>
        <v>#N/A</v>
      </c>
    </row>
    <row r="2381" spans="2:9" x14ac:dyDescent="0.2">
      <c r="B2381" s="1" t="s">
        <v>2792</v>
      </c>
      <c r="C2381" s="34">
        <f t="shared" si="150"/>
        <v>112099</v>
      </c>
      <c r="D2381" s="37" t="e">
        <f>INDEX('Monthly Returns'!$E:$E,MATCH('Charting Input'!$C2381,'Monthly Returns'!$D:$D,0),0)</f>
        <v>#N/A</v>
      </c>
      <c r="E2381" s="37" t="e">
        <f>INDEX('Monthly Returns'!$O:$O,MATCH('Charting Input'!$C2381,'Monthly Returns'!$D:$D,0),0)</f>
        <v>#N/A</v>
      </c>
      <c r="F2381" s="37" t="e">
        <f>INDEX('Monthly Returns'!$P:$P,MATCH('Charting Input'!$C2381,'Monthly Returns'!$D:$D,0),0)</f>
        <v>#N/A</v>
      </c>
      <c r="G2381" s="17" t="e">
        <f t="shared" si="149"/>
        <v>#N/A</v>
      </c>
      <c r="H2381" s="17" t="e">
        <f t="shared" si="151"/>
        <v>#N/A</v>
      </c>
      <c r="I2381" s="17" t="e">
        <f t="shared" si="152"/>
        <v>#N/A</v>
      </c>
    </row>
    <row r="2382" spans="2:9" x14ac:dyDescent="0.2">
      <c r="B2382" s="1" t="s">
        <v>2793</v>
      </c>
      <c r="C2382" s="34">
        <f t="shared" si="150"/>
        <v>112130</v>
      </c>
      <c r="D2382" s="37" t="e">
        <f>INDEX('Monthly Returns'!$E:$E,MATCH('Charting Input'!$C2382,'Monthly Returns'!$D:$D,0),0)</f>
        <v>#N/A</v>
      </c>
      <c r="E2382" s="37" t="e">
        <f>INDEX('Monthly Returns'!$O:$O,MATCH('Charting Input'!$C2382,'Monthly Returns'!$D:$D,0),0)</f>
        <v>#N/A</v>
      </c>
      <c r="F2382" s="37" t="e">
        <f>INDEX('Monthly Returns'!$P:$P,MATCH('Charting Input'!$C2382,'Monthly Returns'!$D:$D,0),0)</f>
        <v>#N/A</v>
      </c>
      <c r="G2382" s="17" t="e">
        <f t="shared" si="149"/>
        <v>#N/A</v>
      </c>
      <c r="H2382" s="17" t="e">
        <f t="shared" si="151"/>
        <v>#N/A</v>
      </c>
      <c r="I2382" s="17" t="e">
        <f t="shared" si="152"/>
        <v>#N/A</v>
      </c>
    </row>
    <row r="2383" spans="2:9" x14ac:dyDescent="0.2">
      <c r="B2383" s="1" t="s">
        <v>2794</v>
      </c>
      <c r="C2383" s="34">
        <f t="shared" si="150"/>
        <v>112161</v>
      </c>
      <c r="D2383" s="37" t="e">
        <f>INDEX('Monthly Returns'!$E:$E,MATCH('Charting Input'!$C2383,'Monthly Returns'!$D:$D,0),0)</f>
        <v>#N/A</v>
      </c>
      <c r="E2383" s="37" t="e">
        <f>INDEX('Monthly Returns'!$O:$O,MATCH('Charting Input'!$C2383,'Monthly Returns'!$D:$D,0),0)</f>
        <v>#N/A</v>
      </c>
      <c r="F2383" s="37" t="e">
        <f>INDEX('Monthly Returns'!$P:$P,MATCH('Charting Input'!$C2383,'Monthly Returns'!$D:$D,0),0)</f>
        <v>#N/A</v>
      </c>
      <c r="G2383" s="17" t="e">
        <f t="shared" si="149"/>
        <v>#N/A</v>
      </c>
      <c r="H2383" s="17" t="e">
        <f t="shared" si="151"/>
        <v>#N/A</v>
      </c>
      <c r="I2383" s="17" t="e">
        <f t="shared" si="152"/>
        <v>#N/A</v>
      </c>
    </row>
    <row r="2384" spans="2:9" x14ac:dyDescent="0.2">
      <c r="B2384" s="1" t="s">
        <v>2795</v>
      </c>
      <c r="C2384" s="34">
        <f t="shared" si="150"/>
        <v>112189</v>
      </c>
      <c r="D2384" s="37" t="e">
        <f>INDEX('Monthly Returns'!$E:$E,MATCH('Charting Input'!$C2384,'Monthly Returns'!$D:$D,0),0)</f>
        <v>#N/A</v>
      </c>
      <c r="E2384" s="37" t="e">
        <f>INDEX('Monthly Returns'!$O:$O,MATCH('Charting Input'!$C2384,'Monthly Returns'!$D:$D,0),0)</f>
        <v>#N/A</v>
      </c>
      <c r="F2384" s="37" t="e">
        <f>INDEX('Monthly Returns'!$P:$P,MATCH('Charting Input'!$C2384,'Monthly Returns'!$D:$D,0),0)</f>
        <v>#N/A</v>
      </c>
      <c r="G2384" s="17" t="e">
        <f t="shared" si="149"/>
        <v>#N/A</v>
      </c>
      <c r="H2384" s="17" t="e">
        <f t="shared" si="151"/>
        <v>#N/A</v>
      </c>
      <c r="I2384" s="17" t="e">
        <f t="shared" si="152"/>
        <v>#N/A</v>
      </c>
    </row>
    <row r="2385" spans="2:9" x14ac:dyDescent="0.2">
      <c r="B2385" s="1" t="s">
        <v>2796</v>
      </c>
      <c r="C2385" s="34">
        <f t="shared" si="150"/>
        <v>112220</v>
      </c>
      <c r="D2385" s="37" t="e">
        <f>INDEX('Monthly Returns'!$E:$E,MATCH('Charting Input'!$C2385,'Monthly Returns'!$D:$D,0),0)</f>
        <v>#N/A</v>
      </c>
      <c r="E2385" s="37" t="e">
        <f>INDEX('Monthly Returns'!$O:$O,MATCH('Charting Input'!$C2385,'Monthly Returns'!$D:$D,0),0)</f>
        <v>#N/A</v>
      </c>
      <c r="F2385" s="37" t="e">
        <f>INDEX('Monthly Returns'!$P:$P,MATCH('Charting Input'!$C2385,'Monthly Returns'!$D:$D,0),0)</f>
        <v>#N/A</v>
      </c>
      <c r="G2385" s="17" t="e">
        <f t="shared" si="149"/>
        <v>#N/A</v>
      </c>
      <c r="H2385" s="17" t="e">
        <f t="shared" si="151"/>
        <v>#N/A</v>
      </c>
      <c r="I2385" s="17" t="e">
        <f t="shared" si="152"/>
        <v>#N/A</v>
      </c>
    </row>
    <row r="2386" spans="2:9" x14ac:dyDescent="0.2">
      <c r="B2386" s="1" t="s">
        <v>2797</v>
      </c>
      <c r="C2386" s="34">
        <f t="shared" si="150"/>
        <v>112250</v>
      </c>
      <c r="D2386" s="37" t="e">
        <f>INDEX('Monthly Returns'!$E:$E,MATCH('Charting Input'!$C2386,'Monthly Returns'!$D:$D,0),0)</f>
        <v>#N/A</v>
      </c>
      <c r="E2386" s="37" t="e">
        <f>INDEX('Monthly Returns'!$O:$O,MATCH('Charting Input'!$C2386,'Monthly Returns'!$D:$D,0),0)</f>
        <v>#N/A</v>
      </c>
      <c r="F2386" s="37" t="e">
        <f>INDEX('Monthly Returns'!$P:$P,MATCH('Charting Input'!$C2386,'Monthly Returns'!$D:$D,0),0)</f>
        <v>#N/A</v>
      </c>
      <c r="G2386" s="17" t="e">
        <f t="shared" si="149"/>
        <v>#N/A</v>
      </c>
      <c r="H2386" s="17" t="e">
        <f t="shared" si="151"/>
        <v>#N/A</v>
      </c>
      <c r="I2386" s="17" t="e">
        <f t="shared" si="152"/>
        <v>#N/A</v>
      </c>
    </row>
    <row r="2387" spans="2:9" x14ac:dyDescent="0.2">
      <c r="B2387" s="1" t="s">
        <v>2798</v>
      </c>
      <c r="C2387" s="34">
        <f t="shared" si="150"/>
        <v>112281</v>
      </c>
      <c r="D2387" s="37" t="e">
        <f>INDEX('Monthly Returns'!$E:$E,MATCH('Charting Input'!$C2387,'Monthly Returns'!$D:$D,0),0)</f>
        <v>#N/A</v>
      </c>
      <c r="E2387" s="37" t="e">
        <f>INDEX('Monthly Returns'!$O:$O,MATCH('Charting Input'!$C2387,'Monthly Returns'!$D:$D,0),0)</f>
        <v>#N/A</v>
      </c>
      <c r="F2387" s="37" t="e">
        <f>INDEX('Monthly Returns'!$P:$P,MATCH('Charting Input'!$C2387,'Monthly Returns'!$D:$D,0),0)</f>
        <v>#N/A</v>
      </c>
      <c r="G2387" s="17" t="e">
        <f t="shared" si="149"/>
        <v>#N/A</v>
      </c>
      <c r="H2387" s="17" t="e">
        <f t="shared" si="151"/>
        <v>#N/A</v>
      </c>
      <c r="I2387" s="17" t="e">
        <f t="shared" si="152"/>
        <v>#N/A</v>
      </c>
    </row>
    <row r="2388" spans="2:9" x14ac:dyDescent="0.2">
      <c r="B2388" s="1" t="s">
        <v>2799</v>
      </c>
      <c r="C2388" s="34">
        <f t="shared" si="150"/>
        <v>112311</v>
      </c>
      <c r="D2388" s="37" t="e">
        <f>INDEX('Monthly Returns'!$E:$E,MATCH('Charting Input'!$C2388,'Monthly Returns'!$D:$D,0),0)</f>
        <v>#N/A</v>
      </c>
      <c r="E2388" s="37" t="e">
        <f>INDEX('Monthly Returns'!$O:$O,MATCH('Charting Input'!$C2388,'Monthly Returns'!$D:$D,0),0)</f>
        <v>#N/A</v>
      </c>
      <c r="F2388" s="37" t="e">
        <f>INDEX('Monthly Returns'!$P:$P,MATCH('Charting Input'!$C2388,'Monthly Returns'!$D:$D,0),0)</f>
        <v>#N/A</v>
      </c>
      <c r="G2388" s="17" t="e">
        <f t="shared" si="149"/>
        <v>#N/A</v>
      </c>
      <c r="H2388" s="17" t="e">
        <f t="shared" si="151"/>
        <v>#N/A</v>
      </c>
      <c r="I2388" s="17" t="e">
        <f t="shared" si="152"/>
        <v>#N/A</v>
      </c>
    </row>
    <row r="2389" spans="2:9" x14ac:dyDescent="0.2">
      <c r="B2389" s="1" t="s">
        <v>2800</v>
      </c>
      <c r="C2389" s="34">
        <f t="shared" si="150"/>
        <v>112342</v>
      </c>
      <c r="D2389" s="37" t="e">
        <f>INDEX('Monthly Returns'!$E:$E,MATCH('Charting Input'!$C2389,'Monthly Returns'!$D:$D,0),0)</f>
        <v>#N/A</v>
      </c>
      <c r="E2389" s="37" t="e">
        <f>INDEX('Monthly Returns'!$O:$O,MATCH('Charting Input'!$C2389,'Monthly Returns'!$D:$D,0),0)</f>
        <v>#N/A</v>
      </c>
      <c r="F2389" s="37" t="e">
        <f>INDEX('Monthly Returns'!$P:$P,MATCH('Charting Input'!$C2389,'Monthly Returns'!$D:$D,0),0)</f>
        <v>#N/A</v>
      </c>
      <c r="G2389" s="17" t="e">
        <f t="shared" si="149"/>
        <v>#N/A</v>
      </c>
      <c r="H2389" s="17" t="e">
        <f t="shared" si="151"/>
        <v>#N/A</v>
      </c>
      <c r="I2389" s="17" t="e">
        <f t="shared" si="152"/>
        <v>#N/A</v>
      </c>
    </row>
    <row r="2390" spans="2:9" x14ac:dyDescent="0.2">
      <c r="B2390" s="1" t="s">
        <v>2801</v>
      </c>
      <c r="C2390" s="34">
        <f t="shared" si="150"/>
        <v>112373</v>
      </c>
      <c r="D2390" s="37" t="e">
        <f>INDEX('Monthly Returns'!$E:$E,MATCH('Charting Input'!$C2390,'Monthly Returns'!$D:$D,0),0)</f>
        <v>#N/A</v>
      </c>
      <c r="E2390" s="37" t="e">
        <f>INDEX('Monthly Returns'!$O:$O,MATCH('Charting Input'!$C2390,'Monthly Returns'!$D:$D,0),0)</f>
        <v>#N/A</v>
      </c>
      <c r="F2390" s="37" t="e">
        <f>INDEX('Monthly Returns'!$P:$P,MATCH('Charting Input'!$C2390,'Monthly Returns'!$D:$D,0),0)</f>
        <v>#N/A</v>
      </c>
      <c r="G2390" s="17" t="e">
        <f t="shared" si="149"/>
        <v>#N/A</v>
      </c>
      <c r="H2390" s="17" t="e">
        <f t="shared" si="151"/>
        <v>#N/A</v>
      </c>
      <c r="I2390" s="17" t="e">
        <f t="shared" si="152"/>
        <v>#N/A</v>
      </c>
    </row>
    <row r="2391" spans="2:9" x14ac:dyDescent="0.2">
      <c r="B2391" s="1" t="s">
        <v>2802</v>
      </c>
      <c r="C2391" s="34">
        <f t="shared" si="150"/>
        <v>112403</v>
      </c>
      <c r="D2391" s="37" t="e">
        <f>INDEX('Monthly Returns'!$E:$E,MATCH('Charting Input'!$C2391,'Monthly Returns'!$D:$D,0),0)</f>
        <v>#N/A</v>
      </c>
      <c r="E2391" s="37" t="e">
        <f>INDEX('Monthly Returns'!$O:$O,MATCH('Charting Input'!$C2391,'Monthly Returns'!$D:$D,0),0)</f>
        <v>#N/A</v>
      </c>
      <c r="F2391" s="37" t="e">
        <f>INDEX('Monthly Returns'!$P:$P,MATCH('Charting Input'!$C2391,'Monthly Returns'!$D:$D,0),0)</f>
        <v>#N/A</v>
      </c>
      <c r="G2391" s="17" t="e">
        <f t="shared" si="149"/>
        <v>#N/A</v>
      </c>
      <c r="H2391" s="17" t="e">
        <f t="shared" si="151"/>
        <v>#N/A</v>
      </c>
      <c r="I2391" s="17" t="e">
        <f t="shared" si="152"/>
        <v>#N/A</v>
      </c>
    </row>
    <row r="2392" spans="2:9" x14ac:dyDescent="0.2">
      <c r="B2392" s="1" t="s">
        <v>2803</v>
      </c>
      <c r="C2392" s="34">
        <f t="shared" si="150"/>
        <v>112434</v>
      </c>
      <c r="D2392" s="37" t="e">
        <f>INDEX('Monthly Returns'!$E:$E,MATCH('Charting Input'!$C2392,'Monthly Returns'!$D:$D,0),0)</f>
        <v>#N/A</v>
      </c>
      <c r="E2392" s="37" t="e">
        <f>INDEX('Monthly Returns'!$O:$O,MATCH('Charting Input'!$C2392,'Monthly Returns'!$D:$D,0),0)</f>
        <v>#N/A</v>
      </c>
      <c r="F2392" s="37" t="e">
        <f>INDEX('Monthly Returns'!$P:$P,MATCH('Charting Input'!$C2392,'Monthly Returns'!$D:$D,0),0)</f>
        <v>#N/A</v>
      </c>
      <c r="G2392" s="17" t="e">
        <f t="shared" si="149"/>
        <v>#N/A</v>
      </c>
      <c r="H2392" s="17" t="e">
        <f t="shared" si="151"/>
        <v>#N/A</v>
      </c>
      <c r="I2392" s="17" t="e">
        <f t="shared" si="152"/>
        <v>#N/A</v>
      </c>
    </row>
    <row r="2393" spans="2:9" x14ac:dyDescent="0.2">
      <c r="B2393" s="1" t="s">
        <v>2804</v>
      </c>
      <c r="C2393" s="34">
        <f t="shared" si="150"/>
        <v>112464</v>
      </c>
      <c r="D2393" s="37" t="e">
        <f>INDEX('Monthly Returns'!$E:$E,MATCH('Charting Input'!$C2393,'Monthly Returns'!$D:$D,0),0)</f>
        <v>#N/A</v>
      </c>
      <c r="E2393" s="37" t="e">
        <f>INDEX('Monthly Returns'!$O:$O,MATCH('Charting Input'!$C2393,'Monthly Returns'!$D:$D,0),0)</f>
        <v>#N/A</v>
      </c>
      <c r="F2393" s="37" t="e">
        <f>INDEX('Monthly Returns'!$P:$P,MATCH('Charting Input'!$C2393,'Monthly Returns'!$D:$D,0),0)</f>
        <v>#N/A</v>
      </c>
      <c r="G2393" s="17" t="e">
        <f t="shared" si="149"/>
        <v>#N/A</v>
      </c>
      <c r="H2393" s="17" t="e">
        <f t="shared" si="151"/>
        <v>#N/A</v>
      </c>
      <c r="I2393" s="17" t="e">
        <f t="shared" si="152"/>
        <v>#N/A</v>
      </c>
    </row>
    <row r="2394" spans="2:9" x14ac:dyDescent="0.2">
      <c r="B2394" s="1" t="s">
        <v>2805</v>
      </c>
      <c r="C2394" s="34">
        <f t="shared" si="150"/>
        <v>112495</v>
      </c>
      <c r="D2394" s="37" t="e">
        <f>INDEX('Monthly Returns'!$E:$E,MATCH('Charting Input'!$C2394,'Monthly Returns'!$D:$D,0),0)</f>
        <v>#N/A</v>
      </c>
      <c r="E2394" s="37" t="e">
        <f>INDEX('Monthly Returns'!$O:$O,MATCH('Charting Input'!$C2394,'Monthly Returns'!$D:$D,0),0)</f>
        <v>#N/A</v>
      </c>
      <c r="F2394" s="37" t="e">
        <f>INDEX('Monthly Returns'!$P:$P,MATCH('Charting Input'!$C2394,'Monthly Returns'!$D:$D,0),0)</f>
        <v>#N/A</v>
      </c>
      <c r="G2394" s="17" t="e">
        <f t="shared" si="149"/>
        <v>#N/A</v>
      </c>
      <c r="H2394" s="17" t="e">
        <f t="shared" si="151"/>
        <v>#N/A</v>
      </c>
      <c r="I2394" s="17" t="e">
        <f t="shared" si="152"/>
        <v>#N/A</v>
      </c>
    </row>
    <row r="2395" spans="2:9" x14ac:dyDescent="0.2">
      <c r="B2395" s="1" t="s">
        <v>2806</v>
      </c>
      <c r="C2395" s="34">
        <f t="shared" si="150"/>
        <v>112526</v>
      </c>
      <c r="D2395" s="37" t="e">
        <f>INDEX('Monthly Returns'!$E:$E,MATCH('Charting Input'!$C2395,'Monthly Returns'!$D:$D,0),0)</f>
        <v>#N/A</v>
      </c>
      <c r="E2395" s="37" t="e">
        <f>INDEX('Monthly Returns'!$O:$O,MATCH('Charting Input'!$C2395,'Monthly Returns'!$D:$D,0),0)</f>
        <v>#N/A</v>
      </c>
      <c r="F2395" s="37" t="e">
        <f>INDEX('Monthly Returns'!$P:$P,MATCH('Charting Input'!$C2395,'Monthly Returns'!$D:$D,0),0)</f>
        <v>#N/A</v>
      </c>
      <c r="G2395" s="17" t="e">
        <f t="shared" si="149"/>
        <v>#N/A</v>
      </c>
      <c r="H2395" s="17" t="e">
        <f t="shared" si="151"/>
        <v>#N/A</v>
      </c>
      <c r="I2395" s="17" t="e">
        <f t="shared" si="152"/>
        <v>#N/A</v>
      </c>
    </row>
    <row r="2396" spans="2:9" x14ac:dyDescent="0.2">
      <c r="B2396" s="1" t="s">
        <v>2807</v>
      </c>
      <c r="C2396" s="34">
        <f t="shared" si="150"/>
        <v>112555</v>
      </c>
      <c r="D2396" s="37" t="e">
        <f>INDEX('Monthly Returns'!$E:$E,MATCH('Charting Input'!$C2396,'Monthly Returns'!$D:$D,0),0)</f>
        <v>#N/A</v>
      </c>
      <c r="E2396" s="37" t="e">
        <f>INDEX('Monthly Returns'!$O:$O,MATCH('Charting Input'!$C2396,'Monthly Returns'!$D:$D,0),0)</f>
        <v>#N/A</v>
      </c>
      <c r="F2396" s="37" t="e">
        <f>INDEX('Monthly Returns'!$P:$P,MATCH('Charting Input'!$C2396,'Monthly Returns'!$D:$D,0),0)</f>
        <v>#N/A</v>
      </c>
      <c r="G2396" s="17" t="e">
        <f t="shared" si="149"/>
        <v>#N/A</v>
      </c>
      <c r="H2396" s="17" t="e">
        <f t="shared" si="151"/>
        <v>#N/A</v>
      </c>
      <c r="I2396" s="17" t="e">
        <f t="shared" si="152"/>
        <v>#N/A</v>
      </c>
    </row>
    <row r="2397" spans="2:9" x14ac:dyDescent="0.2">
      <c r="B2397" s="1" t="s">
        <v>2808</v>
      </c>
      <c r="C2397" s="34">
        <f t="shared" si="150"/>
        <v>112586</v>
      </c>
      <c r="D2397" s="37" t="e">
        <f>INDEX('Monthly Returns'!$E:$E,MATCH('Charting Input'!$C2397,'Monthly Returns'!$D:$D,0),0)</f>
        <v>#N/A</v>
      </c>
      <c r="E2397" s="37" t="e">
        <f>INDEX('Monthly Returns'!$O:$O,MATCH('Charting Input'!$C2397,'Monthly Returns'!$D:$D,0),0)</f>
        <v>#N/A</v>
      </c>
      <c r="F2397" s="37" t="e">
        <f>INDEX('Monthly Returns'!$P:$P,MATCH('Charting Input'!$C2397,'Monthly Returns'!$D:$D,0),0)</f>
        <v>#N/A</v>
      </c>
      <c r="G2397" s="17" t="e">
        <f t="shared" si="149"/>
        <v>#N/A</v>
      </c>
      <c r="H2397" s="17" t="e">
        <f t="shared" si="151"/>
        <v>#N/A</v>
      </c>
      <c r="I2397" s="17" t="e">
        <f t="shared" si="152"/>
        <v>#N/A</v>
      </c>
    </row>
    <row r="2398" spans="2:9" x14ac:dyDescent="0.2">
      <c r="B2398" s="1" t="s">
        <v>2809</v>
      </c>
      <c r="C2398" s="34">
        <f t="shared" si="150"/>
        <v>112616</v>
      </c>
      <c r="D2398" s="37" t="e">
        <f>INDEX('Monthly Returns'!$E:$E,MATCH('Charting Input'!$C2398,'Monthly Returns'!$D:$D,0),0)</f>
        <v>#N/A</v>
      </c>
      <c r="E2398" s="37" t="e">
        <f>INDEX('Monthly Returns'!$O:$O,MATCH('Charting Input'!$C2398,'Monthly Returns'!$D:$D,0),0)</f>
        <v>#N/A</v>
      </c>
      <c r="F2398" s="37" t="e">
        <f>INDEX('Monthly Returns'!$P:$P,MATCH('Charting Input'!$C2398,'Monthly Returns'!$D:$D,0),0)</f>
        <v>#N/A</v>
      </c>
      <c r="G2398" s="17" t="e">
        <f t="shared" si="149"/>
        <v>#N/A</v>
      </c>
      <c r="H2398" s="17" t="e">
        <f t="shared" si="151"/>
        <v>#N/A</v>
      </c>
      <c r="I2398" s="17" t="e">
        <f t="shared" si="152"/>
        <v>#N/A</v>
      </c>
    </row>
    <row r="2399" spans="2:9" x14ac:dyDescent="0.2">
      <c r="B2399" s="1" t="s">
        <v>2810</v>
      </c>
      <c r="C2399" s="34">
        <f t="shared" si="150"/>
        <v>112647</v>
      </c>
      <c r="D2399" s="37" t="e">
        <f>INDEX('Monthly Returns'!$E:$E,MATCH('Charting Input'!$C2399,'Monthly Returns'!$D:$D,0),0)</f>
        <v>#N/A</v>
      </c>
      <c r="E2399" s="37" t="e">
        <f>INDEX('Monthly Returns'!$O:$O,MATCH('Charting Input'!$C2399,'Monthly Returns'!$D:$D,0),0)</f>
        <v>#N/A</v>
      </c>
      <c r="F2399" s="37" t="e">
        <f>INDEX('Monthly Returns'!$P:$P,MATCH('Charting Input'!$C2399,'Monthly Returns'!$D:$D,0),0)</f>
        <v>#N/A</v>
      </c>
      <c r="G2399" s="17" t="e">
        <f t="shared" si="149"/>
        <v>#N/A</v>
      </c>
      <c r="H2399" s="17" t="e">
        <f t="shared" si="151"/>
        <v>#N/A</v>
      </c>
      <c r="I2399" s="17" t="e">
        <f t="shared" si="152"/>
        <v>#N/A</v>
      </c>
    </row>
    <row r="2400" spans="2:9" x14ac:dyDescent="0.2">
      <c r="B2400" s="1" t="s">
        <v>2811</v>
      </c>
      <c r="C2400" s="34">
        <f t="shared" si="150"/>
        <v>112677</v>
      </c>
      <c r="D2400" s="37" t="e">
        <f>INDEX('Monthly Returns'!$E:$E,MATCH('Charting Input'!$C2400,'Monthly Returns'!$D:$D,0),0)</f>
        <v>#N/A</v>
      </c>
      <c r="E2400" s="37" t="e">
        <f>INDEX('Monthly Returns'!$O:$O,MATCH('Charting Input'!$C2400,'Monthly Returns'!$D:$D,0),0)</f>
        <v>#N/A</v>
      </c>
      <c r="F2400" s="37" t="e">
        <f>INDEX('Monthly Returns'!$P:$P,MATCH('Charting Input'!$C2400,'Monthly Returns'!$D:$D,0),0)</f>
        <v>#N/A</v>
      </c>
      <c r="G2400" s="17" t="e">
        <f t="shared" si="149"/>
        <v>#N/A</v>
      </c>
      <c r="H2400" s="17" t="e">
        <f t="shared" si="151"/>
        <v>#N/A</v>
      </c>
      <c r="I2400" s="17" t="e">
        <f t="shared" si="152"/>
        <v>#N/A</v>
      </c>
    </row>
    <row r="2401" spans="2:9" x14ac:dyDescent="0.2">
      <c r="B2401" s="1" t="s">
        <v>2812</v>
      </c>
      <c r="C2401" s="34">
        <f t="shared" si="150"/>
        <v>112708</v>
      </c>
      <c r="D2401" s="37" t="e">
        <f>INDEX('Monthly Returns'!$E:$E,MATCH('Charting Input'!$C2401,'Monthly Returns'!$D:$D,0),0)</f>
        <v>#N/A</v>
      </c>
      <c r="E2401" s="37" t="e">
        <f>INDEX('Monthly Returns'!$O:$O,MATCH('Charting Input'!$C2401,'Monthly Returns'!$D:$D,0),0)</f>
        <v>#N/A</v>
      </c>
      <c r="F2401" s="37" t="e">
        <f>INDEX('Monthly Returns'!$P:$P,MATCH('Charting Input'!$C2401,'Monthly Returns'!$D:$D,0),0)</f>
        <v>#N/A</v>
      </c>
      <c r="G2401" s="17" t="e">
        <f t="shared" si="149"/>
        <v>#N/A</v>
      </c>
      <c r="H2401" s="17" t="e">
        <f t="shared" si="151"/>
        <v>#N/A</v>
      </c>
      <c r="I2401" s="17" t="e">
        <f t="shared" si="152"/>
        <v>#N/A</v>
      </c>
    </row>
    <row r="2402" spans="2:9" x14ac:dyDescent="0.2">
      <c r="B2402" s="1" t="s">
        <v>2813</v>
      </c>
      <c r="C2402" s="34">
        <f t="shared" si="150"/>
        <v>112739</v>
      </c>
      <c r="D2402" s="37" t="e">
        <f>INDEX('Monthly Returns'!$E:$E,MATCH('Charting Input'!$C2402,'Monthly Returns'!$D:$D,0),0)</f>
        <v>#N/A</v>
      </c>
      <c r="E2402" s="37" t="e">
        <f>INDEX('Monthly Returns'!$O:$O,MATCH('Charting Input'!$C2402,'Monthly Returns'!$D:$D,0),0)</f>
        <v>#N/A</v>
      </c>
      <c r="F2402" s="37" t="e">
        <f>INDEX('Monthly Returns'!$P:$P,MATCH('Charting Input'!$C2402,'Monthly Returns'!$D:$D,0),0)</f>
        <v>#N/A</v>
      </c>
      <c r="G2402" s="17" t="e">
        <f t="shared" si="149"/>
        <v>#N/A</v>
      </c>
      <c r="H2402" s="17" t="e">
        <f t="shared" si="151"/>
        <v>#N/A</v>
      </c>
      <c r="I2402" s="17" t="e">
        <f t="shared" si="152"/>
        <v>#N/A</v>
      </c>
    </row>
    <row r="2403" spans="2:9" x14ac:dyDescent="0.2">
      <c r="B2403" s="1" t="s">
        <v>2814</v>
      </c>
      <c r="C2403" s="34">
        <f t="shared" si="150"/>
        <v>112769</v>
      </c>
      <c r="D2403" s="37" t="e">
        <f>INDEX('Monthly Returns'!$E:$E,MATCH('Charting Input'!$C2403,'Monthly Returns'!$D:$D,0),0)</f>
        <v>#N/A</v>
      </c>
      <c r="E2403" s="37" t="e">
        <f>INDEX('Monthly Returns'!$O:$O,MATCH('Charting Input'!$C2403,'Monthly Returns'!$D:$D,0),0)</f>
        <v>#N/A</v>
      </c>
      <c r="F2403" s="37" t="e">
        <f>INDEX('Monthly Returns'!$P:$P,MATCH('Charting Input'!$C2403,'Monthly Returns'!$D:$D,0),0)</f>
        <v>#N/A</v>
      </c>
      <c r="G2403" s="17" t="e">
        <f t="shared" si="149"/>
        <v>#N/A</v>
      </c>
      <c r="H2403" s="17" t="e">
        <f t="shared" si="151"/>
        <v>#N/A</v>
      </c>
      <c r="I2403" s="17" t="e">
        <f t="shared" si="152"/>
        <v>#N/A</v>
      </c>
    </row>
    <row r="2404" spans="2:9" x14ac:dyDescent="0.2">
      <c r="B2404" s="1" t="s">
        <v>2815</v>
      </c>
      <c r="C2404" s="34">
        <f t="shared" si="150"/>
        <v>112800</v>
      </c>
      <c r="D2404" s="37" t="e">
        <f>INDEX('Monthly Returns'!$E:$E,MATCH('Charting Input'!$C2404,'Monthly Returns'!$D:$D,0),0)</f>
        <v>#N/A</v>
      </c>
      <c r="E2404" s="37" t="e">
        <f>INDEX('Monthly Returns'!$O:$O,MATCH('Charting Input'!$C2404,'Monthly Returns'!$D:$D,0),0)</f>
        <v>#N/A</v>
      </c>
      <c r="F2404" s="37" t="e">
        <f>INDEX('Monthly Returns'!$P:$P,MATCH('Charting Input'!$C2404,'Monthly Returns'!$D:$D,0),0)</f>
        <v>#N/A</v>
      </c>
      <c r="G2404" s="17" t="e">
        <f t="shared" si="149"/>
        <v>#N/A</v>
      </c>
      <c r="H2404" s="17" t="e">
        <f t="shared" si="151"/>
        <v>#N/A</v>
      </c>
      <c r="I2404" s="17" t="e">
        <f t="shared" si="152"/>
        <v>#N/A</v>
      </c>
    </row>
    <row r="2405" spans="2:9" x14ac:dyDescent="0.2">
      <c r="B2405" s="1" t="s">
        <v>2816</v>
      </c>
      <c r="C2405" s="34">
        <f t="shared" si="150"/>
        <v>112830</v>
      </c>
      <c r="D2405" s="37" t="e">
        <f>INDEX('Monthly Returns'!$E:$E,MATCH('Charting Input'!$C2405,'Monthly Returns'!$D:$D,0),0)</f>
        <v>#N/A</v>
      </c>
      <c r="E2405" s="37" t="e">
        <f>INDEX('Monthly Returns'!$O:$O,MATCH('Charting Input'!$C2405,'Monthly Returns'!$D:$D,0),0)</f>
        <v>#N/A</v>
      </c>
      <c r="F2405" s="37" t="e">
        <f>INDEX('Monthly Returns'!$P:$P,MATCH('Charting Input'!$C2405,'Monthly Returns'!$D:$D,0),0)</f>
        <v>#N/A</v>
      </c>
      <c r="G2405" s="17" t="e">
        <f t="shared" si="149"/>
        <v>#N/A</v>
      </c>
      <c r="H2405" s="17" t="e">
        <f t="shared" si="151"/>
        <v>#N/A</v>
      </c>
      <c r="I2405" s="17" t="e">
        <f t="shared" si="152"/>
        <v>#N/A</v>
      </c>
    </row>
    <row r="2406" spans="2:9" x14ac:dyDescent="0.2">
      <c r="B2406" s="1" t="s">
        <v>2817</v>
      </c>
      <c r="C2406" s="34">
        <f t="shared" si="150"/>
        <v>112861</v>
      </c>
      <c r="D2406" s="37" t="e">
        <f>INDEX('Monthly Returns'!$E:$E,MATCH('Charting Input'!$C2406,'Monthly Returns'!$D:$D,0),0)</f>
        <v>#N/A</v>
      </c>
      <c r="E2406" s="37" t="e">
        <f>INDEX('Monthly Returns'!$O:$O,MATCH('Charting Input'!$C2406,'Monthly Returns'!$D:$D,0),0)</f>
        <v>#N/A</v>
      </c>
      <c r="F2406" s="37" t="e">
        <f>INDEX('Monthly Returns'!$P:$P,MATCH('Charting Input'!$C2406,'Monthly Returns'!$D:$D,0),0)</f>
        <v>#N/A</v>
      </c>
      <c r="G2406" s="17" t="e">
        <f t="shared" si="149"/>
        <v>#N/A</v>
      </c>
      <c r="H2406" s="17" t="e">
        <f t="shared" si="151"/>
        <v>#N/A</v>
      </c>
      <c r="I2406" s="17" t="e">
        <f t="shared" si="152"/>
        <v>#N/A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Overview</vt:lpstr>
      <vt:lpstr>Data</vt:lpstr>
      <vt:lpstr>Charts and Output</vt:lpstr>
      <vt:lpstr>Monthly Returns</vt:lpstr>
      <vt:lpstr>Annual Returns</vt:lpstr>
      <vt:lpstr>Charting Input</vt:lpstr>
      <vt:lpstr>'Charts and Output'!Print_Area</vt:lpstr>
    </vt:vector>
  </TitlesOfParts>
  <Company>BELL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Author Comment</dc:creator>
  <cp:lastModifiedBy>Nathan Garrett</cp:lastModifiedBy>
  <cp:lastPrinted>2018-03-23T21:28:15Z</cp:lastPrinted>
  <dcterms:created xsi:type="dcterms:W3CDTF">2017-12-26T13:22:05Z</dcterms:created>
  <dcterms:modified xsi:type="dcterms:W3CDTF">2023-01-09T17:25:09Z</dcterms:modified>
</cp:coreProperties>
</file>